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945" windowWidth="10245" windowHeight="6900" tabRatio="786"/>
  </bookViews>
  <sheets>
    <sheet name="Viewer" sheetId="152" r:id="rId1"/>
    <sheet name="Consolidated Viewer" sheetId="164" r:id="rId2"/>
    <sheet name="Balance Sheet" sheetId="1" r:id="rId3"/>
    <sheet name="Income Statement" sheetId="3" r:id="rId4"/>
    <sheet name="Budget" sheetId="134" r:id="rId5"/>
    <sheet name="Codes" sheetId="158" r:id="rId6"/>
    <sheet name="Lookup" sheetId="153" r:id="rId7"/>
    <sheet name="Revenue %" sheetId="159" r:id="rId8"/>
    <sheet name="Network" sheetId="162" r:id="rId9"/>
    <sheet name="Prop Type" sheetId="165" state="hidden" r:id="rId10"/>
    <sheet name="Flux Identifier" sheetId="166" r:id="rId11"/>
  </sheets>
  <definedNames>
    <definedName name="_xlnm.Print_Area" localSheetId="5">Codes!$D$4:$G$141</definedName>
    <definedName name="_xlnm.Print_Area" localSheetId="8">Network!$A$1:$M$170</definedName>
    <definedName name="_xlnm.Print_Area" localSheetId="9">'Prop Type'!$A$1:$M$154</definedName>
    <definedName name="_xlnm.Print_Area" localSheetId="7">'Revenue %'!$A$1:$L$144</definedName>
    <definedName name="_xlnm.Print_Area" localSheetId="0">Viewer!$A$1:$K$265</definedName>
    <definedName name="_xlnm.Print_Titles" localSheetId="2">'Balance Sheet'!$B:$G,'Balance Sheet'!$2:$2</definedName>
    <definedName name="_xlnm.Print_Titles" localSheetId="8">Network!$1:$5</definedName>
    <definedName name="_xlnm.Print_Titles" localSheetId="9">'Prop Type'!$1:$5</definedName>
    <definedName name="_xlnm.Print_Titles" localSheetId="7">'Revenue %'!$1:$5</definedName>
    <definedName name="QB_COLUMN_100210" localSheetId="2" hidden="1">'Balance Sheet'!$GY$2</definedName>
    <definedName name="QB_COLUMN_100210" localSheetId="3" hidden="1">'Income Statement'!$DO$2</definedName>
    <definedName name="QB_COLUMN_100210_1" localSheetId="2" hidden="1">'Balance Sheet'!$DP$2</definedName>
    <definedName name="QB_COLUMN_101210" localSheetId="2" hidden="1">'Balance Sheet'!$HA$2</definedName>
    <definedName name="QB_COLUMN_101210" localSheetId="3" hidden="1">'Income Statement'!$DP$2</definedName>
    <definedName name="QB_COLUMN_101210_1" localSheetId="2" hidden="1">'Balance Sheet'!$DQ$2</definedName>
    <definedName name="QB_COLUMN_10210" localSheetId="2" hidden="1">'Balance Sheet'!$X$2</definedName>
    <definedName name="QB_COLUMN_10210" localSheetId="3" hidden="1">'Income Statement'!$R$2</definedName>
    <definedName name="QB_COLUMN_10210_1" localSheetId="2" hidden="1">'Balance Sheet'!$S$2</definedName>
    <definedName name="QB_COLUMN_102210" localSheetId="2" hidden="1">'Balance Sheet'!$HC$2</definedName>
    <definedName name="QB_COLUMN_102210" localSheetId="3" hidden="1">'Income Statement'!$DQ$2</definedName>
    <definedName name="QB_COLUMN_102210_1" localSheetId="2" hidden="1">'Balance Sheet'!$DR$2</definedName>
    <definedName name="QB_COLUMN_103210" localSheetId="2" hidden="1">'Balance Sheet'!$HE$2</definedName>
    <definedName name="QB_COLUMN_103210" localSheetId="3" hidden="1">'Income Statement'!$DR$2</definedName>
    <definedName name="QB_COLUMN_103210_1" localSheetId="2" hidden="1">'Balance Sheet'!$DS$2</definedName>
    <definedName name="QB_COLUMN_104210" localSheetId="2" hidden="1">'Balance Sheet'!$HG$2</definedName>
    <definedName name="QB_COLUMN_104210" localSheetId="3" hidden="1">'Income Statement'!$ET$2</definedName>
    <definedName name="QB_COLUMN_104210_1" localSheetId="2" hidden="1">'Balance Sheet'!$EU$2</definedName>
    <definedName name="QB_COLUMN_105210" localSheetId="2" hidden="1">'Balance Sheet'!$HI$2</definedName>
    <definedName name="QB_COLUMN_105210" localSheetId="3" hidden="1">'Income Statement'!$DT$2</definedName>
    <definedName name="QB_COLUMN_105210_1" localSheetId="2" hidden="1">'Balance Sheet'!$DU$2</definedName>
    <definedName name="QB_COLUMN_106210" localSheetId="2" hidden="1">'Balance Sheet'!$HK$2</definedName>
    <definedName name="QB_COLUMN_106210" localSheetId="3" hidden="1">'Income Statement'!$DU$2</definedName>
    <definedName name="QB_COLUMN_106210_1" localSheetId="2" hidden="1">'Balance Sheet'!$DV$2</definedName>
    <definedName name="QB_COLUMN_107210" localSheetId="2" hidden="1">'Balance Sheet'!$HM$2</definedName>
    <definedName name="QB_COLUMN_107210" localSheetId="3" hidden="1">'Income Statement'!$DV$2</definedName>
    <definedName name="QB_COLUMN_107210_1" localSheetId="2" hidden="1">'Balance Sheet'!$DW$2</definedName>
    <definedName name="QB_COLUMN_108210" localSheetId="2" hidden="1">'Balance Sheet'!$HO$2</definedName>
    <definedName name="QB_COLUMN_108210" localSheetId="3" hidden="1">'Income Statement'!$DW$2</definedName>
    <definedName name="QB_COLUMN_108210_1" localSheetId="2" hidden="1">'Balance Sheet'!$DX$2</definedName>
    <definedName name="QB_COLUMN_109210" localSheetId="2" hidden="1">'Balance Sheet'!$HQ$2</definedName>
    <definedName name="QB_COLUMN_109210" localSheetId="3" hidden="1">'Income Statement'!$DX$2</definedName>
    <definedName name="QB_COLUMN_109210_1" localSheetId="2" hidden="1">'Balance Sheet'!$DY$2</definedName>
    <definedName name="QB_COLUMN_110210" localSheetId="2" hidden="1">'Balance Sheet'!$HS$2</definedName>
    <definedName name="QB_COLUMN_110210" localSheetId="3" hidden="1">'Income Statement'!$DZ$2</definedName>
    <definedName name="QB_COLUMN_110210_1" localSheetId="2" hidden="1">'Balance Sheet'!$EA$2</definedName>
    <definedName name="QB_COLUMN_111210" localSheetId="2" hidden="1">'Balance Sheet'!$HU$2</definedName>
    <definedName name="QB_COLUMN_111210" localSheetId="3" hidden="1">'Income Statement'!$EA$2</definedName>
    <definedName name="QB_COLUMN_111210_1" localSheetId="2" hidden="1">'Balance Sheet'!$EB$2</definedName>
    <definedName name="QB_COLUMN_11210" localSheetId="2" hidden="1">'Balance Sheet'!$Z$2</definedName>
    <definedName name="QB_COLUMN_11210" localSheetId="3" hidden="1">'Income Statement'!$S$2</definedName>
    <definedName name="QB_COLUMN_11210_1" localSheetId="2" hidden="1">'Balance Sheet'!$T$2</definedName>
    <definedName name="QB_COLUMN_112210" localSheetId="2" hidden="1">'Balance Sheet'!$HW$2</definedName>
    <definedName name="QB_COLUMN_112210" localSheetId="3" hidden="1">'Income Statement'!$EB$2</definedName>
    <definedName name="QB_COLUMN_112210_1" localSheetId="2" hidden="1">'Balance Sheet'!$EC$2</definedName>
    <definedName name="QB_COLUMN_113210" localSheetId="2" hidden="1">'Balance Sheet'!$HY$2</definedName>
    <definedName name="QB_COLUMN_113210" localSheetId="3" hidden="1">'Income Statement'!$EC$2</definedName>
    <definedName name="QB_COLUMN_113210_1" localSheetId="2" hidden="1">'Balance Sheet'!$ED$2</definedName>
    <definedName name="QB_COLUMN_114210" localSheetId="2" hidden="1">'Balance Sheet'!$IA$2</definedName>
    <definedName name="QB_COLUMN_114210" localSheetId="3" hidden="1">'Income Statement'!$ED$2</definedName>
    <definedName name="QB_COLUMN_114210_1" localSheetId="2" hidden="1">'Balance Sheet'!$EE$2</definedName>
    <definedName name="QB_COLUMN_115210" localSheetId="2" hidden="1">'Balance Sheet'!$IC$2</definedName>
    <definedName name="QB_COLUMN_115210" localSheetId="3" hidden="1">'Income Statement'!$EE$2</definedName>
    <definedName name="QB_COLUMN_115210_1" localSheetId="2" hidden="1">'Balance Sheet'!$EF$2</definedName>
    <definedName name="QB_COLUMN_116210" localSheetId="2" hidden="1">'Balance Sheet'!$IE$2</definedName>
    <definedName name="QB_COLUMN_116210" localSheetId="3" hidden="1">'Income Statement'!$EH$2</definedName>
    <definedName name="QB_COLUMN_116210_1" localSheetId="2" hidden="1">'Balance Sheet'!$EI$2</definedName>
    <definedName name="QB_COLUMN_117210" localSheetId="2" hidden="1">'Balance Sheet'!$IG$2</definedName>
    <definedName name="QB_COLUMN_117210" localSheetId="3" hidden="1">'Income Statement'!$EI$2</definedName>
    <definedName name="QB_COLUMN_117210_1" localSheetId="2" hidden="1">'Balance Sheet'!$EJ$2</definedName>
    <definedName name="QB_COLUMN_118210" localSheetId="2" hidden="1">'Balance Sheet'!$II$2</definedName>
    <definedName name="QB_COLUMN_118210" localSheetId="3" hidden="1">'Income Statement'!$EJ$2</definedName>
    <definedName name="QB_COLUMN_118210_1" localSheetId="2" hidden="1">'Balance Sheet'!$EK$2</definedName>
    <definedName name="QB_COLUMN_119210" localSheetId="2" hidden="1">'Balance Sheet'!$IK$2</definedName>
    <definedName name="QB_COLUMN_119210" localSheetId="3" hidden="1">'Income Statement'!$EK$2</definedName>
    <definedName name="QB_COLUMN_119210_1" localSheetId="2" hidden="1">'Balance Sheet'!$EL$2</definedName>
    <definedName name="QB_COLUMN_120210" localSheetId="2" hidden="1">'Balance Sheet'!$IM$2</definedName>
    <definedName name="QB_COLUMN_120210" localSheetId="3" hidden="1">'Income Statement'!$EL$2</definedName>
    <definedName name="QB_COLUMN_120210_1" localSheetId="2" hidden="1">'Balance Sheet'!$EM$2</definedName>
    <definedName name="QB_COLUMN_1210" localSheetId="2" hidden="1">'Balance Sheet'!$H$2</definedName>
    <definedName name="QB_COLUMN_1210" localSheetId="3" hidden="1">'Income Statement'!$G$2</definedName>
    <definedName name="QB_COLUMN_121210" localSheetId="2" hidden="1">'Balance Sheet'!$IO$2</definedName>
    <definedName name="QB_COLUMN_121210" localSheetId="3" hidden="1">'Income Statement'!$EM$2</definedName>
    <definedName name="QB_COLUMN_121210_1" localSheetId="2" hidden="1">'Balance Sheet'!$EN$2</definedName>
    <definedName name="QB_COLUMN_12210" localSheetId="2" hidden="1">'Balance Sheet'!$AB$2</definedName>
    <definedName name="QB_COLUMN_12210" localSheetId="3" hidden="1">'Income Statement'!$T$2</definedName>
    <definedName name="QB_COLUMN_12210_1" localSheetId="2" hidden="1">'Balance Sheet'!$U$2</definedName>
    <definedName name="QB_COLUMN_122210" localSheetId="2" hidden="1">'Balance Sheet'!$IQ$2</definedName>
    <definedName name="QB_COLUMN_122210" localSheetId="3" hidden="1">'Income Statement'!$EN$2</definedName>
    <definedName name="QB_COLUMN_122210_1" localSheetId="2" hidden="1">'Balance Sheet'!$EO$2</definedName>
    <definedName name="QB_COLUMN_123210" localSheetId="2" hidden="1">'Balance Sheet'!$IS$2</definedName>
    <definedName name="QB_COLUMN_123210" localSheetId="3" hidden="1">'Income Statement'!$EO$2</definedName>
    <definedName name="QB_COLUMN_123210_1" localSheetId="2" hidden="1">'Balance Sheet'!$EP$2</definedName>
    <definedName name="QB_COLUMN_124210" localSheetId="2" hidden="1">'Balance Sheet'!$IU$2</definedName>
    <definedName name="QB_COLUMN_124210" localSheetId="3" hidden="1">'Income Statement'!$EP$2</definedName>
    <definedName name="QB_COLUMN_124210_1" localSheetId="2" hidden="1">'Balance Sheet'!$EQ$2</definedName>
    <definedName name="QB_COLUMN_125210" localSheetId="2" hidden="1">'Balance Sheet'!$FS$2</definedName>
    <definedName name="QB_COLUMN_125210" localSheetId="3" hidden="1">'Income Statement'!$CY$2</definedName>
    <definedName name="QB_COLUMN_125210_1" localSheetId="2" hidden="1">'Balance Sheet'!$CZ$2</definedName>
    <definedName name="QB_COLUMN_126210" localSheetId="2" hidden="1">'Balance Sheet'!$DT$2</definedName>
    <definedName name="QB_COLUMN_126210" localSheetId="3" hidden="1">'Income Statement'!$DS$2</definedName>
    <definedName name="QB_COLUMN_127210" localSheetId="2" hidden="1">'Balance Sheet'!$AP$2</definedName>
    <definedName name="QB_COLUMN_127210" localSheetId="3" hidden="1">'Income Statement'!$AO$2</definedName>
    <definedName name="QB_COLUMN_128210" localSheetId="2" hidden="1">'Balance Sheet'!$CG$2</definedName>
    <definedName name="QB_COLUMN_128210" localSheetId="3" hidden="1">'Income Statement'!$CF$2</definedName>
    <definedName name="QB_COLUMN_129210" localSheetId="2" hidden="1">'Balance Sheet'!$ER$2</definedName>
    <definedName name="QB_COLUMN_129210" localSheetId="3" hidden="1">'Income Statement'!$EQ$2</definedName>
    <definedName name="QB_COLUMN_130210" localSheetId="2" hidden="1">'Balance Sheet'!$CD$2</definedName>
    <definedName name="QB_COLUMN_130210" localSheetId="3" hidden="1">'Income Statement'!$CC$2</definedName>
    <definedName name="QB_COLUMN_131210" localSheetId="2" hidden="1">'Balance Sheet'!$N$2</definedName>
    <definedName name="QB_COLUMN_131210" localSheetId="3" hidden="1">'Income Statement'!$M$2</definedName>
    <definedName name="QB_COLUMN_13210" localSheetId="2" hidden="1">'Balance Sheet'!$AD$2</definedName>
    <definedName name="QB_COLUMN_13210" localSheetId="3" hidden="1">'Income Statement'!$V$2</definedName>
    <definedName name="QB_COLUMN_13210_1" localSheetId="2" hidden="1">'Balance Sheet'!$W$2</definedName>
    <definedName name="QB_COLUMN_132210" localSheetId="2" hidden="1">'Balance Sheet'!$BH$2</definedName>
    <definedName name="QB_COLUMN_132210" localSheetId="3" hidden="1">'Income Statement'!$BG$2</definedName>
    <definedName name="QB_COLUMN_133210" localSheetId="2" hidden="1">'Balance Sheet'!$CY$2</definedName>
    <definedName name="QB_COLUMN_133210" localSheetId="3" hidden="1">'Income Statement'!$CX$2</definedName>
    <definedName name="QB_COLUMN_134210" localSheetId="2" hidden="1">'Balance Sheet'!$DF$2</definedName>
    <definedName name="QB_COLUMN_134210" localSheetId="3" hidden="1">'Income Statement'!$DE$2</definedName>
    <definedName name="QB_COLUMN_135210" localSheetId="2" hidden="1">'Balance Sheet'!$K$2</definedName>
    <definedName name="QB_COLUMN_135210" localSheetId="3" hidden="1">'Income Statement'!$J$2</definedName>
    <definedName name="QB_COLUMN_136210" localSheetId="2" hidden="1">'Balance Sheet'!$BQ$2</definedName>
    <definedName name="QB_COLUMN_136210" localSheetId="3" hidden="1">'Income Statement'!$BP$2</definedName>
    <definedName name="QB_COLUMN_14210" localSheetId="2" hidden="1">'Balance Sheet'!$AF$2</definedName>
    <definedName name="QB_COLUMN_14210" localSheetId="3" hidden="1">'Income Statement'!$W$2</definedName>
    <definedName name="QB_COLUMN_14210_1" localSheetId="2" hidden="1">'Balance Sheet'!$X$2</definedName>
    <definedName name="QB_COLUMN_144210" localSheetId="2" hidden="1">'Balance Sheet'!$V$2</definedName>
    <definedName name="QB_COLUMN_144210" localSheetId="3" hidden="1">'Income Statement'!$U$2</definedName>
    <definedName name="QB_COLUMN_145210" localSheetId="2" hidden="1">'Balance Sheet'!$EG$2</definedName>
    <definedName name="QB_COLUMN_145210" localSheetId="3" hidden="1">'Income Statement'!$EF$2</definedName>
    <definedName name="QB_COLUMN_147210" localSheetId="2" hidden="1">'Balance Sheet'!$Y$2</definedName>
    <definedName name="QB_COLUMN_147210" localSheetId="3" hidden="1">'Income Statement'!$X$2</definedName>
    <definedName name="QB_COLUMN_150210" localSheetId="2" hidden="1">'Balance Sheet'!$CV$2</definedName>
    <definedName name="QB_COLUMN_150210" localSheetId="3" hidden="1">'Income Statement'!$CU$2</definedName>
    <definedName name="QB_COLUMN_15210" localSheetId="2" hidden="1">'Balance Sheet'!$AH$2</definedName>
    <definedName name="QB_COLUMN_15210" localSheetId="3" hidden="1">'Income Statement'!$Y$2</definedName>
    <definedName name="QB_COLUMN_15210_1" localSheetId="2" hidden="1">'Balance Sheet'!$Z$2</definedName>
    <definedName name="QB_COLUMN_153210" localSheetId="2" hidden="1">'Balance Sheet'!$AA$2</definedName>
    <definedName name="QB_COLUMN_153210" localSheetId="3" hidden="1">'Income Statement'!$Z$2</definedName>
    <definedName name="QB_COLUMN_154210" localSheetId="2" hidden="1">'Balance Sheet'!$DZ$2</definedName>
    <definedName name="QB_COLUMN_154210" localSheetId="3" hidden="1">'Income Statement'!$DY$2</definedName>
    <definedName name="QB_COLUMN_16210" localSheetId="2" hidden="1">'Balance Sheet'!$AJ$2</definedName>
    <definedName name="QB_COLUMN_16210" localSheetId="3" hidden="1">'Income Statement'!$AA$2</definedName>
    <definedName name="QB_COLUMN_16210_1" localSheetId="2" hidden="1">'Balance Sheet'!$AB$2</definedName>
    <definedName name="QB_COLUMN_166210" localSheetId="2" hidden="1">'Balance Sheet'!$EH$2</definedName>
    <definedName name="QB_COLUMN_166210" localSheetId="3" hidden="1">'Income Statement'!$EG$2</definedName>
    <definedName name="QB_COLUMN_170210" localSheetId="2" hidden="1">'Balance Sheet'!$CM$2</definedName>
    <definedName name="QB_COLUMN_170210" localSheetId="3" hidden="1">'Income Statement'!$CL$2</definedName>
    <definedName name="QB_COLUMN_17210" localSheetId="2" hidden="1">'Balance Sheet'!$AN$2</definedName>
    <definedName name="QB_COLUMN_17210" localSheetId="3" hidden="1">'Income Statement'!$AB$2</definedName>
    <definedName name="QB_COLUMN_17210_1" localSheetId="2" hidden="1">'Balance Sheet'!$AC$2</definedName>
    <definedName name="QB_COLUMN_18210" localSheetId="2" hidden="1">'Balance Sheet'!$AP$2</definedName>
    <definedName name="QB_COLUMN_18210" localSheetId="3" hidden="1">'Income Statement'!$AC$2</definedName>
    <definedName name="QB_COLUMN_18210_1" localSheetId="2" hidden="1">'Balance Sheet'!$AD$2</definedName>
    <definedName name="QB_COLUMN_19210" localSheetId="2" hidden="1">'Balance Sheet'!$AR$2</definedName>
    <definedName name="QB_COLUMN_19210" localSheetId="3" hidden="1">'Income Statement'!$AD$2</definedName>
    <definedName name="QB_COLUMN_19210_1" localSheetId="2" hidden="1">'Balance Sheet'!$AE$2</definedName>
    <definedName name="QB_COLUMN_20210" localSheetId="2" hidden="1">'Balance Sheet'!$AT$2</definedName>
    <definedName name="QB_COLUMN_20210" localSheetId="3" hidden="1">'Income Statement'!$AE$2</definedName>
    <definedName name="QB_COLUMN_20210_1" localSheetId="2" hidden="1">'Balance Sheet'!$AF$2</definedName>
    <definedName name="QB_COLUMN_21210" localSheetId="2" hidden="1">'Balance Sheet'!$AV$2</definedName>
    <definedName name="QB_COLUMN_21210" localSheetId="3" hidden="1">'Income Statement'!$AF$2</definedName>
    <definedName name="QB_COLUMN_21210_1" localSheetId="2" hidden="1">'Balance Sheet'!$AG$2</definedName>
    <definedName name="QB_COLUMN_2210" localSheetId="2" hidden="1">'Balance Sheet'!$J$2</definedName>
    <definedName name="QB_COLUMN_2210" localSheetId="3" hidden="1">'Income Statement'!$H$2</definedName>
    <definedName name="QB_COLUMN_2210_1" localSheetId="2" hidden="1">'Balance Sheet'!$I$2</definedName>
    <definedName name="QB_COLUMN_22210" localSheetId="2" hidden="1">'Balance Sheet'!$AX$2</definedName>
    <definedName name="QB_COLUMN_22210" localSheetId="3" hidden="1">'Income Statement'!$AG$2</definedName>
    <definedName name="QB_COLUMN_22210_1" localSheetId="2" hidden="1">'Balance Sheet'!$AH$2</definedName>
    <definedName name="QB_COLUMN_23210" localSheetId="2" hidden="1">'Balance Sheet'!$AZ$2</definedName>
    <definedName name="QB_COLUMN_23210" localSheetId="3" hidden="1">'Income Statement'!$AH$2</definedName>
    <definedName name="QB_COLUMN_23210_1" localSheetId="2" hidden="1">'Balance Sheet'!$AI$2</definedName>
    <definedName name="QB_COLUMN_24210" localSheetId="2" hidden="1">'Balance Sheet'!$BB$2</definedName>
    <definedName name="QB_COLUMN_24210" localSheetId="3" hidden="1">'Income Statement'!$AI$2</definedName>
    <definedName name="QB_COLUMN_24210_1" localSheetId="2" hidden="1">'Balance Sheet'!$AJ$2</definedName>
    <definedName name="QB_COLUMN_25210" localSheetId="2" hidden="1">'Balance Sheet'!$BD$2</definedName>
    <definedName name="QB_COLUMN_25210" localSheetId="3" hidden="1">'Income Statement'!$AJ$2</definedName>
    <definedName name="QB_COLUMN_25210_1" localSheetId="2" hidden="1">'Balance Sheet'!$AK$2</definedName>
    <definedName name="QB_COLUMN_26210" localSheetId="2" hidden="1">'Balance Sheet'!$BH$2</definedName>
    <definedName name="QB_COLUMN_26210" localSheetId="3" hidden="1">'Income Statement'!$AL$2</definedName>
    <definedName name="QB_COLUMN_26210_1" localSheetId="2" hidden="1">'Balance Sheet'!$AM$2</definedName>
    <definedName name="QB_COLUMN_27210" localSheetId="2" hidden="1">'Balance Sheet'!$BJ$2</definedName>
    <definedName name="QB_COLUMN_27210" localSheetId="3" hidden="1">'Income Statement'!$AM$2</definedName>
    <definedName name="QB_COLUMN_27210_1" localSheetId="2" hidden="1">'Balance Sheet'!$AN$2</definedName>
    <definedName name="QB_COLUMN_28210" localSheetId="2" hidden="1">'Balance Sheet'!$BL$2</definedName>
    <definedName name="QB_COLUMN_28210" localSheetId="3" hidden="1">'Income Statement'!$AN$2</definedName>
    <definedName name="QB_COLUMN_28210_1" localSheetId="2" hidden="1">'Balance Sheet'!$AO$2</definedName>
    <definedName name="QB_COLUMN_29210" localSheetId="2" hidden="1">'Balance Sheet'!$BN$2</definedName>
    <definedName name="QB_COLUMN_29210" localSheetId="3" hidden="1">'Income Statement'!$AP$2</definedName>
    <definedName name="QB_COLUMN_29210_1" localSheetId="2" hidden="1">'Balance Sheet'!$AQ$2</definedName>
    <definedName name="QB_COLUMN_30210" localSheetId="2" hidden="1">'Balance Sheet'!$BP$2</definedName>
    <definedName name="QB_COLUMN_30210" localSheetId="3" hidden="1">'Income Statement'!$AQ$2</definedName>
    <definedName name="QB_COLUMN_30210_1" localSheetId="2" hidden="1">'Balance Sheet'!$AR$2</definedName>
    <definedName name="QB_COLUMN_31210" localSheetId="2" hidden="1">'Balance Sheet'!$BR$2</definedName>
    <definedName name="QB_COLUMN_31210" localSheetId="3" hidden="1">'Income Statement'!$ER$2</definedName>
    <definedName name="QB_COLUMN_31210_1" localSheetId="2" hidden="1">'Balance Sheet'!$ES$2</definedName>
    <definedName name="QB_COLUMN_3210" localSheetId="2" hidden="1">'Balance Sheet'!$L$2</definedName>
    <definedName name="QB_COLUMN_3210" localSheetId="3" hidden="1">'Income Statement'!$I$2</definedName>
    <definedName name="QB_COLUMN_3210_1" localSheetId="2" hidden="1">'Balance Sheet'!$J$2</definedName>
    <definedName name="QB_COLUMN_32210" localSheetId="2" hidden="1">'Balance Sheet'!$BT$2</definedName>
    <definedName name="QB_COLUMN_32210" localSheetId="3" hidden="1">'Income Statement'!$AR$2</definedName>
    <definedName name="QB_COLUMN_32210_1" localSheetId="2" hidden="1">'Balance Sheet'!$AS$2</definedName>
    <definedName name="QB_COLUMN_33210" localSheetId="2" hidden="1">'Balance Sheet'!$BV$2</definedName>
    <definedName name="QB_COLUMN_33210" localSheetId="3" hidden="1">'Income Statement'!$AS$2</definedName>
    <definedName name="QB_COLUMN_33210_1" localSheetId="2" hidden="1">'Balance Sheet'!$AT$2</definedName>
    <definedName name="QB_COLUMN_34210" localSheetId="2" hidden="1">'Balance Sheet'!$BX$2</definedName>
    <definedName name="QB_COLUMN_34210" localSheetId="3" hidden="1">'Income Statement'!$AT$2</definedName>
    <definedName name="QB_COLUMN_34210_1" localSheetId="2" hidden="1">'Balance Sheet'!$AU$2</definedName>
    <definedName name="QB_COLUMN_35210" localSheetId="2" hidden="1">'Balance Sheet'!$BZ$2</definedName>
    <definedName name="QB_COLUMN_35210" localSheetId="3" hidden="1">'Income Statement'!$AU$2</definedName>
    <definedName name="QB_COLUMN_35210_1" localSheetId="2" hidden="1">'Balance Sheet'!$AV$2</definedName>
    <definedName name="QB_COLUMN_36210" localSheetId="2" hidden="1">'Balance Sheet'!$CB$2</definedName>
    <definedName name="QB_COLUMN_36210" localSheetId="3" hidden="1">'Income Statement'!$AV$2</definedName>
    <definedName name="QB_COLUMN_36210_1" localSheetId="2" hidden="1">'Balance Sheet'!$AW$2</definedName>
    <definedName name="QB_COLUMN_37210" localSheetId="2" hidden="1">'Balance Sheet'!$CD$2</definedName>
    <definedName name="QB_COLUMN_37210" localSheetId="3" hidden="1">'Income Statement'!$AW$2</definedName>
    <definedName name="QB_COLUMN_37210_1" localSheetId="2" hidden="1">'Balance Sheet'!$AX$2</definedName>
    <definedName name="QB_COLUMN_38210" localSheetId="2" hidden="1">'Balance Sheet'!$CF$2</definedName>
    <definedName name="QB_COLUMN_38210" localSheetId="3" hidden="1">'Income Statement'!$AX$2</definedName>
    <definedName name="QB_COLUMN_38210_1" localSheetId="2" hidden="1">'Balance Sheet'!$AY$2</definedName>
    <definedName name="QB_COLUMN_39210" localSheetId="2" hidden="1">'Balance Sheet'!$CH$2</definedName>
    <definedName name="QB_COLUMN_39210" localSheetId="3" hidden="1">'Income Statement'!$AY$2</definedName>
    <definedName name="QB_COLUMN_39210_1" localSheetId="2" hidden="1">'Balance Sheet'!$AZ$2</definedName>
    <definedName name="QB_COLUMN_40210" localSheetId="2" hidden="1">'Balance Sheet'!$CJ$2</definedName>
    <definedName name="QB_COLUMN_40210" localSheetId="3" hidden="1">'Income Statement'!$AZ$2</definedName>
    <definedName name="QB_COLUMN_40210_1" localSheetId="2" hidden="1">'Balance Sheet'!$BA$2</definedName>
    <definedName name="QB_COLUMN_41210" localSheetId="2" hidden="1">'Balance Sheet'!$CL$2</definedName>
    <definedName name="QB_COLUMN_41210" localSheetId="3" hidden="1">'Income Statement'!$BA$2</definedName>
    <definedName name="QB_COLUMN_41210_1" localSheetId="2" hidden="1">'Balance Sheet'!$BB$2</definedName>
    <definedName name="QB_COLUMN_4210" localSheetId="2" hidden="1">'Balance Sheet'!$N$2</definedName>
    <definedName name="QB_COLUMN_4210" localSheetId="3" hidden="1">'Income Statement'!$K$2</definedName>
    <definedName name="QB_COLUMN_4210_1" localSheetId="2" hidden="1">'Balance Sheet'!$L$2</definedName>
    <definedName name="QB_COLUMN_42210" localSheetId="2" hidden="1">'Balance Sheet'!$CN$2</definedName>
    <definedName name="QB_COLUMN_42210" localSheetId="3" hidden="1">'Income Statement'!$BB$2</definedName>
    <definedName name="QB_COLUMN_42210_1" localSheetId="2" hidden="1">'Balance Sheet'!$BC$2</definedName>
    <definedName name="QB_COLUMN_42301" localSheetId="2" hidden="1">'Balance Sheet'!$IY$2</definedName>
    <definedName name="QB_COLUMN_42301" localSheetId="3" hidden="1">'Income Statement'!$EV$2</definedName>
    <definedName name="QB_COLUMN_42301_1" localSheetId="2" hidden="1">'Balance Sheet'!$EW$2</definedName>
    <definedName name="QB_COLUMN_43210" localSheetId="2" hidden="1">'Balance Sheet'!$CP$2</definedName>
    <definedName name="QB_COLUMN_43210" localSheetId="3" hidden="1">'Income Statement'!$BC$2</definedName>
    <definedName name="QB_COLUMN_43210_1" localSheetId="2" hidden="1">'Balance Sheet'!$BD$2</definedName>
    <definedName name="QB_COLUMN_44210" localSheetId="2" hidden="1">'Balance Sheet'!$CR$2</definedName>
    <definedName name="QB_COLUMN_44210" localSheetId="3" hidden="1">'Income Statement'!$BD$2</definedName>
    <definedName name="QB_COLUMN_44210_1" localSheetId="2" hidden="1">'Balance Sheet'!$BE$2</definedName>
    <definedName name="QB_COLUMN_45210" localSheetId="2" hidden="1">'Balance Sheet'!$CT$2</definedName>
    <definedName name="QB_COLUMN_45210" localSheetId="3" hidden="1">'Income Statement'!$BE$2</definedName>
    <definedName name="QB_COLUMN_45210_1" localSheetId="2" hidden="1">'Balance Sheet'!$BF$2</definedName>
    <definedName name="QB_COLUMN_45211" localSheetId="2" hidden="1">'Balance Sheet'!$IW$2</definedName>
    <definedName name="QB_COLUMN_45211" localSheetId="3" hidden="1">'Income Statement'!$EU$2</definedName>
    <definedName name="QB_COLUMN_45211_1" localSheetId="2" hidden="1">'Balance Sheet'!$EV$2</definedName>
    <definedName name="QB_COLUMN_46210" localSheetId="2" hidden="1">'Balance Sheet'!$CV$2</definedName>
    <definedName name="QB_COLUMN_46210" localSheetId="3" hidden="1">'Income Statement'!$BF$2</definedName>
    <definedName name="QB_COLUMN_46210_1" localSheetId="2" hidden="1">'Balance Sheet'!$BG$2</definedName>
    <definedName name="QB_COLUMN_47210" localSheetId="2" hidden="1">'Balance Sheet'!$CX$2</definedName>
    <definedName name="QB_COLUMN_47210" localSheetId="3" hidden="1">'Income Statement'!$BH$2</definedName>
    <definedName name="QB_COLUMN_47210_1" localSheetId="2" hidden="1">'Balance Sheet'!$BI$2</definedName>
    <definedName name="QB_COLUMN_48210" localSheetId="2" hidden="1">'Balance Sheet'!$CZ$2</definedName>
    <definedName name="QB_COLUMN_48210" localSheetId="3" hidden="1">'Income Statement'!$BI$2</definedName>
    <definedName name="QB_COLUMN_48210_1" localSheetId="2" hidden="1">'Balance Sheet'!$BJ$2</definedName>
    <definedName name="QB_COLUMN_49210" localSheetId="2" hidden="1">'Balance Sheet'!$BF$2</definedName>
    <definedName name="QB_COLUMN_49210" localSheetId="3" hidden="1">'Income Statement'!$AK$2</definedName>
    <definedName name="QB_COLUMN_49210_1" localSheetId="2" hidden="1">'Balance Sheet'!$AL$2</definedName>
    <definedName name="QB_COLUMN_50210" localSheetId="2" hidden="1">'Balance Sheet'!$DB$2</definedName>
    <definedName name="QB_COLUMN_50210" localSheetId="3" hidden="1">'Income Statement'!$BJ$2</definedName>
    <definedName name="QB_COLUMN_50210_1" localSheetId="2" hidden="1">'Balance Sheet'!$BK$2</definedName>
    <definedName name="QB_COLUMN_51210" localSheetId="2" hidden="1">'Balance Sheet'!$DD$2</definedName>
    <definedName name="QB_COLUMN_51210" localSheetId="3" hidden="1">'Income Statement'!$BK$2</definedName>
    <definedName name="QB_COLUMN_51210_1" localSheetId="2" hidden="1">'Balance Sheet'!$BL$2</definedName>
    <definedName name="QB_COLUMN_5210" localSheetId="2" hidden="1">'Balance Sheet'!$P$2</definedName>
    <definedName name="QB_COLUMN_5210" localSheetId="3" hidden="1">'Income Statement'!$L$2</definedName>
    <definedName name="QB_COLUMN_5210_1" localSheetId="2" hidden="1">'Balance Sheet'!$M$2</definedName>
    <definedName name="QB_COLUMN_52210" localSheetId="2" hidden="1">'Balance Sheet'!$DF$2</definedName>
    <definedName name="QB_COLUMN_52210" localSheetId="3" hidden="1">'Income Statement'!$BL$2</definedName>
    <definedName name="QB_COLUMN_52210_1" localSheetId="2" hidden="1">'Balance Sheet'!$BM$2</definedName>
    <definedName name="QB_COLUMN_53210" localSheetId="2" hidden="1">'Balance Sheet'!$DH$2</definedName>
    <definedName name="QB_COLUMN_53210" localSheetId="3" hidden="1">'Income Statement'!$BM$2</definedName>
    <definedName name="QB_COLUMN_53210_1" localSheetId="2" hidden="1">'Balance Sheet'!$BN$2</definedName>
    <definedName name="QB_COLUMN_54210" localSheetId="2" hidden="1">'Balance Sheet'!$DJ$2</definedName>
    <definedName name="QB_COLUMN_54210" localSheetId="3" hidden="1">'Income Statement'!$BN$2</definedName>
    <definedName name="QB_COLUMN_54210_1" localSheetId="2" hidden="1">'Balance Sheet'!$BO$2</definedName>
    <definedName name="QB_COLUMN_55210" localSheetId="2" hidden="1">'Balance Sheet'!$DL$2</definedName>
    <definedName name="QB_COLUMN_55210" localSheetId="3" hidden="1">'Income Statement'!$BO$2</definedName>
    <definedName name="QB_COLUMN_55210_1" localSheetId="2" hidden="1">'Balance Sheet'!$BP$2</definedName>
    <definedName name="QB_COLUMN_56210" localSheetId="2" hidden="1">'Balance Sheet'!$DN$2</definedName>
    <definedName name="QB_COLUMN_56210" localSheetId="3" hidden="1">'Income Statement'!$BQ$2</definedName>
    <definedName name="QB_COLUMN_56210_1" localSheetId="2" hidden="1">'Balance Sheet'!$BR$2</definedName>
    <definedName name="QB_COLUMN_57210" localSheetId="2" hidden="1">'Balance Sheet'!$DP$2</definedName>
    <definedName name="QB_COLUMN_57210" localSheetId="3" hidden="1">'Income Statement'!$BR$2</definedName>
    <definedName name="QB_COLUMN_57210_1" localSheetId="2" hidden="1">'Balance Sheet'!$BS$2</definedName>
    <definedName name="QB_COLUMN_58210" localSheetId="2" hidden="1">'Balance Sheet'!$DR$2</definedName>
    <definedName name="QB_COLUMN_58210" localSheetId="3" hidden="1">'Income Statement'!$BS$2</definedName>
    <definedName name="QB_COLUMN_58210_1" localSheetId="2" hidden="1">'Balance Sheet'!$BT$2</definedName>
    <definedName name="QB_COLUMN_59210" localSheetId="2" hidden="1">'Balance Sheet'!$DT$2</definedName>
    <definedName name="QB_COLUMN_59210" localSheetId="3" hidden="1">'Income Statement'!$BT$2</definedName>
    <definedName name="QB_COLUMN_59210_1" localSheetId="2" hidden="1">'Balance Sheet'!$BU$2</definedName>
    <definedName name="QB_COLUMN_60210" localSheetId="2" hidden="1">'Balance Sheet'!$DV$2</definedName>
    <definedName name="QB_COLUMN_60210" localSheetId="3" hidden="1">'Income Statement'!$BU$2</definedName>
    <definedName name="QB_COLUMN_60210_1" localSheetId="2" hidden="1">'Balance Sheet'!$BV$2</definedName>
    <definedName name="QB_COLUMN_61210" localSheetId="2" hidden="1">'Balance Sheet'!$DX$2</definedName>
    <definedName name="QB_COLUMN_61210" localSheetId="3" hidden="1">'Income Statement'!$BV$2</definedName>
    <definedName name="QB_COLUMN_61210_1" localSheetId="2" hidden="1">'Balance Sheet'!$BW$2</definedName>
    <definedName name="QB_COLUMN_6210" localSheetId="2" hidden="1">'Balance Sheet'!$R$2</definedName>
    <definedName name="QB_COLUMN_6210" localSheetId="3" hidden="1">'Income Statement'!$N$2</definedName>
    <definedName name="QB_COLUMN_6210_1" localSheetId="2" hidden="1">'Balance Sheet'!$O$2</definedName>
    <definedName name="QB_COLUMN_62210" localSheetId="2" hidden="1">'Balance Sheet'!$DZ$2</definedName>
    <definedName name="QB_COLUMN_62210" localSheetId="3" hidden="1">'Income Statement'!$BW$2</definedName>
    <definedName name="QB_COLUMN_62210_1" localSheetId="2" hidden="1">'Balance Sheet'!$BX$2</definedName>
    <definedName name="QB_COLUMN_63210" localSheetId="2" hidden="1">'Balance Sheet'!$EB$2</definedName>
    <definedName name="QB_COLUMN_63210" localSheetId="3" hidden="1">'Income Statement'!$BX$2</definedName>
    <definedName name="QB_COLUMN_63210_1" localSheetId="2" hidden="1">'Balance Sheet'!$BY$2</definedName>
    <definedName name="QB_COLUMN_64210" localSheetId="2" hidden="1">'Balance Sheet'!$ED$2</definedName>
    <definedName name="QB_COLUMN_64210" localSheetId="3" hidden="1">'Income Statement'!$BY$2</definedName>
    <definedName name="QB_COLUMN_64210_1" localSheetId="2" hidden="1">'Balance Sheet'!$BZ$2</definedName>
    <definedName name="QB_COLUMN_65210" localSheetId="2" hidden="1">'Balance Sheet'!$EF$2</definedName>
    <definedName name="QB_COLUMN_65210" localSheetId="3" hidden="1">'Income Statement'!$BZ$2</definedName>
    <definedName name="QB_COLUMN_65210_1" localSheetId="2" hidden="1">'Balance Sheet'!$CA$2</definedName>
    <definedName name="QB_COLUMN_66210" localSheetId="2" hidden="1">'Balance Sheet'!$EH$2</definedName>
    <definedName name="QB_COLUMN_66210" localSheetId="3" hidden="1">'Income Statement'!$CA$2</definedName>
    <definedName name="QB_COLUMN_66210_1" localSheetId="2" hidden="1">'Balance Sheet'!$CB$2</definedName>
    <definedName name="QB_COLUMN_67210" localSheetId="2" hidden="1">'Balance Sheet'!$EJ$2</definedName>
    <definedName name="QB_COLUMN_67210" localSheetId="3" hidden="1">'Income Statement'!$CB$2</definedName>
    <definedName name="QB_COLUMN_67210_1" localSheetId="2" hidden="1">'Balance Sheet'!$CC$2</definedName>
    <definedName name="QB_COLUMN_68210" localSheetId="2" hidden="1">'Balance Sheet'!$EL$2</definedName>
    <definedName name="QB_COLUMN_68210" localSheetId="3" hidden="1">'Income Statement'!$CD$2</definedName>
    <definedName name="QB_COLUMN_68210_1" localSheetId="2" hidden="1">'Balance Sheet'!$CE$2</definedName>
    <definedName name="QB_COLUMN_69210" localSheetId="2" hidden="1">'Balance Sheet'!$EN$2</definedName>
    <definedName name="QB_COLUMN_69210" localSheetId="3" hidden="1">'Income Statement'!$CE$2</definedName>
    <definedName name="QB_COLUMN_69210_1" localSheetId="2" hidden="1">'Balance Sheet'!$CF$2</definedName>
    <definedName name="QB_COLUMN_70210" localSheetId="2" hidden="1">'Balance Sheet'!$EP$2</definedName>
    <definedName name="QB_COLUMN_70210" localSheetId="3" hidden="1">'Income Statement'!$CG$2</definedName>
    <definedName name="QB_COLUMN_70210_1" localSheetId="2" hidden="1">'Balance Sheet'!$CH$2</definedName>
    <definedName name="QB_COLUMN_71210" localSheetId="2" hidden="1">'Balance Sheet'!$ER$2</definedName>
    <definedName name="QB_COLUMN_71210" localSheetId="3" hidden="1">'Income Statement'!$CH$2</definedName>
    <definedName name="QB_COLUMN_71210_1" localSheetId="2" hidden="1">'Balance Sheet'!$CI$2</definedName>
    <definedName name="QB_COLUMN_7210" localSheetId="2" hidden="1">'Balance Sheet'!$T$2</definedName>
    <definedName name="QB_COLUMN_7210" localSheetId="3" hidden="1">'Income Statement'!$O$2</definedName>
    <definedName name="QB_COLUMN_7210_1" localSheetId="2" hidden="1">'Balance Sheet'!$P$2</definedName>
    <definedName name="QB_COLUMN_72210" localSheetId="2" hidden="1">'Balance Sheet'!$ET$2</definedName>
    <definedName name="QB_COLUMN_72210" localSheetId="3" hidden="1">'Income Statement'!$CI$2</definedName>
    <definedName name="QB_COLUMN_72210_1" localSheetId="2" hidden="1">'Balance Sheet'!$CJ$2</definedName>
    <definedName name="QB_COLUMN_73210" localSheetId="2" hidden="1">'Balance Sheet'!$EU$2</definedName>
    <definedName name="QB_COLUMN_73210" localSheetId="3" hidden="1">'Income Statement'!$CJ$2</definedName>
    <definedName name="QB_COLUMN_73210_1" localSheetId="2" hidden="1">'Balance Sheet'!$CK$2</definedName>
    <definedName name="QB_COLUMN_74210" localSheetId="2" hidden="1">'Balance Sheet'!$EW$2</definedName>
    <definedName name="QB_COLUMN_74210" localSheetId="3" hidden="1">'Income Statement'!$CK$2</definedName>
    <definedName name="QB_COLUMN_74210_1" localSheetId="2" hidden="1">'Balance Sheet'!$CL$2</definedName>
    <definedName name="QB_COLUMN_75210" localSheetId="2" hidden="1">'Balance Sheet'!$EY$2</definedName>
    <definedName name="QB_COLUMN_75210" localSheetId="3" hidden="1">'Income Statement'!$CM$2</definedName>
    <definedName name="QB_COLUMN_75210_1" localSheetId="2" hidden="1">'Balance Sheet'!$CN$2</definedName>
    <definedName name="QB_COLUMN_76210" localSheetId="2" hidden="1">'Balance Sheet'!$FA$2</definedName>
    <definedName name="QB_COLUMN_76210" localSheetId="3" hidden="1">'Income Statement'!$CN$2</definedName>
    <definedName name="QB_COLUMN_76210_1" localSheetId="2" hidden="1">'Balance Sheet'!$CO$2</definedName>
    <definedName name="QB_COLUMN_77210" localSheetId="2" hidden="1">'Balance Sheet'!$FC$2</definedName>
    <definedName name="QB_COLUMN_77210" localSheetId="3" hidden="1">'Income Statement'!$CO$2</definedName>
    <definedName name="QB_COLUMN_77210_1" localSheetId="2" hidden="1">'Balance Sheet'!$CP$2</definedName>
    <definedName name="QB_COLUMN_78210" localSheetId="2" hidden="1">'Balance Sheet'!$FE$2</definedName>
    <definedName name="QB_COLUMN_78210" localSheetId="3" hidden="1">'Income Statement'!$CP$2</definedName>
    <definedName name="QB_COLUMN_78210_1" localSheetId="2" hidden="1">'Balance Sheet'!$CQ$2</definedName>
    <definedName name="QB_COLUMN_79210" localSheetId="2" hidden="1">'Balance Sheet'!$FG$2</definedName>
    <definedName name="QB_COLUMN_79210" localSheetId="3" hidden="1">'Income Statement'!$CQ$2</definedName>
    <definedName name="QB_COLUMN_79210_1" localSheetId="2" hidden="1">'Balance Sheet'!$CR$2</definedName>
    <definedName name="QB_COLUMN_80210" localSheetId="2" hidden="1">'Balance Sheet'!$FI$2</definedName>
    <definedName name="QB_COLUMN_80210" localSheetId="3" hidden="1">'Income Statement'!$CR$2</definedName>
    <definedName name="QB_COLUMN_80210_1" localSheetId="2" hidden="1">'Balance Sheet'!$CS$2</definedName>
    <definedName name="QB_COLUMN_81210" localSheetId="2" hidden="1">'Balance Sheet'!$FK$2</definedName>
    <definedName name="QB_COLUMN_81210" localSheetId="3" hidden="1">'Income Statement'!$CS$2</definedName>
    <definedName name="QB_COLUMN_81210_1" localSheetId="2" hidden="1">'Balance Sheet'!$CT$2</definedName>
    <definedName name="QB_COLUMN_8210" localSheetId="2" hidden="1">'Balance Sheet'!$Q$2</definedName>
    <definedName name="QB_COLUMN_8210" localSheetId="3" hidden="1">'Income Statement'!$P$2</definedName>
    <definedName name="QB_COLUMN_82210" localSheetId="2" hidden="1">'Balance Sheet'!$FM$2</definedName>
    <definedName name="QB_COLUMN_82210" localSheetId="3" hidden="1">'Income Statement'!$CT$2</definedName>
    <definedName name="QB_COLUMN_82210_1" localSheetId="2" hidden="1">'Balance Sheet'!$CU$2</definedName>
    <definedName name="QB_COLUMN_83210" localSheetId="2" hidden="1">'Balance Sheet'!$FO$2</definedName>
    <definedName name="QB_COLUMN_83210" localSheetId="3" hidden="1">'Income Statement'!$CV$2</definedName>
    <definedName name="QB_COLUMN_83210_1" localSheetId="2" hidden="1">'Balance Sheet'!$CW$2</definedName>
    <definedName name="QB_COLUMN_84210" localSheetId="2" hidden="1">'Balance Sheet'!$FQ$2</definedName>
    <definedName name="QB_COLUMN_84210" localSheetId="3" hidden="1">'Income Statement'!$CW$2</definedName>
    <definedName name="QB_COLUMN_84210_1" localSheetId="2" hidden="1">'Balance Sheet'!$CX$2</definedName>
    <definedName name="QB_COLUMN_85210" localSheetId="2" hidden="1">'Balance Sheet'!$FU$2</definedName>
    <definedName name="QB_COLUMN_85210" localSheetId="3" hidden="1">'Income Statement'!$CZ$2</definedName>
    <definedName name="QB_COLUMN_85210_1" localSheetId="2" hidden="1">'Balance Sheet'!$DA$2</definedName>
    <definedName name="QB_COLUMN_86210" localSheetId="2" hidden="1">'Balance Sheet'!$FW$2</definedName>
    <definedName name="QB_COLUMN_86210" localSheetId="3" hidden="1">'Income Statement'!$DA$2</definedName>
    <definedName name="QB_COLUMN_86210_1" localSheetId="2" hidden="1">'Balance Sheet'!$DB$2</definedName>
    <definedName name="QB_COLUMN_87210" localSheetId="2" hidden="1">'Balance Sheet'!$FY$2</definedName>
    <definedName name="QB_COLUMN_87210" localSheetId="3" hidden="1">'Income Statement'!$DB$2</definedName>
    <definedName name="QB_COLUMN_87210_1" localSheetId="2" hidden="1">'Balance Sheet'!$DC$2</definedName>
    <definedName name="QB_COLUMN_88210" localSheetId="2" hidden="1">'Balance Sheet'!$GA$2</definedName>
    <definedName name="QB_COLUMN_88210" localSheetId="3" hidden="1">'Income Statement'!$DC$2</definedName>
    <definedName name="QB_COLUMN_88210_1" localSheetId="2" hidden="1">'Balance Sheet'!$DD$2</definedName>
    <definedName name="QB_COLUMN_89210" localSheetId="2" hidden="1">'Balance Sheet'!$GC$2</definedName>
    <definedName name="QB_COLUMN_89210" localSheetId="3" hidden="1">'Income Statement'!$DD$2</definedName>
    <definedName name="QB_COLUMN_89210_1" localSheetId="2" hidden="1">'Balance Sheet'!$DE$2</definedName>
    <definedName name="QB_COLUMN_90210" localSheetId="2" hidden="1">'Balance Sheet'!$GE$2</definedName>
    <definedName name="QB_COLUMN_90210" localSheetId="3" hidden="1">'Income Statement'!$DF$2</definedName>
    <definedName name="QB_COLUMN_90210_1" localSheetId="2" hidden="1">'Balance Sheet'!$DG$2</definedName>
    <definedName name="QB_COLUMN_91210" localSheetId="2" hidden="1">'Balance Sheet'!$GG$2</definedName>
    <definedName name="QB_COLUMN_91210" localSheetId="3" hidden="1">'Income Statement'!$DG$2</definedName>
    <definedName name="QB_COLUMN_91210_1" localSheetId="2" hidden="1">'Balance Sheet'!$DH$2</definedName>
    <definedName name="QB_COLUMN_9210" localSheetId="2" hidden="1">'Balance Sheet'!$V$2</definedName>
    <definedName name="QB_COLUMN_9210" localSheetId="3" hidden="1">'Income Statement'!$Q$2</definedName>
    <definedName name="QB_COLUMN_9210_1" localSheetId="2" hidden="1">'Balance Sheet'!$R$2</definedName>
    <definedName name="QB_COLUMN_92210" localSheetId="2" hidden="1">'Balance Sheet'!$GI$2</definedName>
    <definedName name="QB_COLUMN_92210" localSheetId="3" hidden="1">'Income Statement'!$DH$2</definedName>
    <definedName name="QB_COLUMN_92210_1" localSheetId="2" hidden="1">'Balance Sheet'!$DI$2</definedName>
    <definedName name="QB_COLUMN_93210" localSheetId="2" hidden="1">'Balance Sheet'!$GK$2</definedName>
    <definedName name="QB_COLUMN_93210" localSheetId="3" hidden="1">'Income Statement'!$DI$2</definedName>
    <definedName name="QB_COLUMN_93210_1" localSheetId="2" hidden="1">'Balance Sheet'!$DJ$2</definedName>
    <definedName name="QB_COLUMN_94210" localSheetId="2" hidden="1">'Balance Sheet'!$GM$2</definedName>
    <definedName name="QB_COLUMN_94210" localSheetId="3" hidden="1">'Income Statement'!$ES$2</definedName>
    <definedName name="QB_COLUMN_94210_1" localSheetId="2" hidden="1">'Balance Sheet'!$ET$2</definedName>
    <definedName name="QB_COLUMN_95210" localSheetId="2" hidden="1">'Balance Sheet'!$GO$2</definedName>
    <definedName name="QB_COLUMN_95210" localSheetId="3" hidden="1">'Income Statement'!$DJ$2</definedName>
    <definedName name="QB_COLUMN_95210_1" localSheetId="2" hidden="1">'Balance Sheet'!$DK$2</definedName>
    <definedName name="QB_COLUMN_96210" localSheetId="2" hidden="1">'Balance Sheet'!$GQ$2</definedName>
    <definedName name="QB_COLUMN_96210" localSheetId="3" hidden="1">'Income Statement'!$DK$2</definedName>
    <definedName name="QB_COLUMN_96210_1" localSheetId="2" hidden="1">'Balance Sheet'!$DL$2</definedName>
    <definedName name="QB_COLUMN_97210" localSheetId="2" hidden="1">'Balance Sheet'!$GS$2</definedName>
    <definedName name="QB_COLUMN_97210" localSheetId="3" hidden="1">'Income Statement'!$DL$2</definedName>
    <definedName name="QB_COLUMN_97210_1" localSheetId="2" hidden="1">'Balance Sheet'!$DM$2</definedName>
    <definedName name="QB_COLUMN_98210" localSheetId="2" hidden="1">'Balance Sheet'!$GU$2</definedName>
    <definedName name="QB_COLUMN_98210" localSheetId="3" hidden="1">'Income Statement'!$DM$2</definedName>
    <definedName name="QB_COLUMN_98210_1" localSheetId="2" hidden="1">'Balance Sheet'!$DN$2</definedName>
    <definedName name="QB_COLUMN_99210" localSheetId="2" hidden="1">'Balance Sheet'!$GW$2</definedName>
    <definedName name="QB_COLUMN_99210" localSheetId="3" hidden="1">'Income Statement'!$DN$2</definedName>
    <definedName name="QB_COLUMN_99210_1" localSheetId="2" hidden="1">'Balance Sheet'!$DO$2</definedName>
    <definedName name="QB_DATA_0" localSheetId="2" hidden="1">'Balance Sheet'!$6:$6,'Balance Sheet'!$8:$8,'Balance Sheet'!$9:$9,'Balance Sheet'!$10:$10,'Balance Sheet'!$11:$11,'Balance Sheet'!$12:$12,'Balance Sheet'!$13:$13,'Balance Sheet'!$14:$14,'Balance Sheet'!$15:$15,'Balance Sheet'!$18:$18,'Balance Sheet'!$19:$19,'Balance Sheet'!$20:$20,'Balance Sheet'!$21:$21,'Balance Sheet'!$22:$22,'Balance Sheet'!$23:$23,'Balance Sheet'!$24:$24</definedName>
    <definedName name="QB_DATA_1" localSheetId="2" hidden="1">'Balance Sheet'!$25:$25,'Balance Sheet'!$26:$26,'Balance Sheet'!$27:$27,'Balance Sheet'!$32:$32,'Balance Sheet'!$37:$37,'Balance Sheet'!$43:$43,'Balance Sheet'!$46:$46,'Balance Sheet'!$49:$49,'Balance Sheet'!$50:$50,'Balance Sheet'!$51:$51,'Balance Sheet'!$52:$52,'Balance Sheet'!$53:$53,'Balance Sheet'!$57:$57,'Balance Sheet'!$64:$64,'Balance Sheet'!$67:$67,'Balance Sheet'!$69:$69</definedName>
    <definedName name="QB_DATA_2" localSheetId="2" hidden="1">'Balance Sheet'!$70:$70,'Balance Sheet'!$71:$71,'Balance Sheet'!$73:$73,'Balance Sheet'!$74:$74,'Balance Sheet'!$79:$79,'Balance Sheet'!$80:$80,'Balance Sheet'!$81:$81,'Balance Sheet'!$82:$82,'Balance Sheet'!$83:$83,'Balance Sheet'!$84:$84,'Balance Sheet'!$85:$85,'Balance Sheet'!$86:$86,'Balance Sheet'!$87:$87,'Balance Sheet'!$88:$88,'Balance Sheet'!$94:$94,'Balance Sheet'!$95:$95</definedName>
    <definedName name="QB_DATA_3" localSheetId="2" hidden="1">'Balance Sheet'!$97:$97,'Balance Sheet'!$98:$98</definedName>
    <definedName name="QB_FORMULA_0" localSheetId="2" hidden="1">'Balance Sheet'!$IY$6,'Balance Sheet'!$IY$8,'Balance Sheet'!$IY$9,'Balance Sheet'!$IY$10,'Balance Sheet'!$IY$11,'Balance Sheet'!$IY$12,'Balance Sheet'!$IY$13,'Balance Sheet'!$IY$14,'Balance Sheet'!$IY$15,'Balance Sheet'!$H$16,'Balance Sheet'!$J$16,'Balance Sheet'!$L$16,'Balance Sheet'!$N$16,'Balance Sheet'!$P$16,'Balance Sheet'!$R$16,'Balance Sheet'!$T$16</definedName>
    <definedName name="QB_FORMULA_0" localSheetId="3" hidden="1">'Income Statement'!$EV$5,'Income Statement'!$EV$6,'Income Statement'!$G$7,'Income Statement'!$H$7,'Income Statement'!$I$7,'Income Statement'!$J$7,'Income Statement'!$K$7,'Income Statement'!$L$7,'Income Statement'!$M$7,'Income Statement'!$N$7,'Income Statement'!$O$7,'Income Statement'!$P$7,'Income Statement'!$Q$7,'Income Statement'!$R$7,'Income Statement'!$S$7,'Income Statement'!$T$7</definedName>
    <definedName name="QB_FORMULA_0_1" localSheetId="2" hidden="1">'Balance Sheet'!$EW$6,'Balance Sheet'!$EW$7,'Balance Sheet'!$EW$9,'Balance Sheet'!$EW$10,'Balance Sheet'!$EW$11,'Balance Sheet'!$EW$12,'Balance Sheet'!$EW$13,'Balance Sheet'!$EW$14,'Balance Sheet'!$EW$15,'Balance Sheet'!$EW$16,'Balance Sheet'!$EW$17,'Balance Sheet'!$EW$18,'Balance Sheet'!$H$19,'Balance Sheet'!$I$19,'Balance Sheet'!$J$19,'Balance Sheet'!$K$19</definedName>
    <definedName name="QB_FORMULA_1" localSheetId="2" hidden="1">'Balance Sheet'!$V$16,'Balance Sheet'!$X$16,'Balance Sheet'!$Z$16,'Balance Sheet'!$AB$16,'Balance Sheet'!$AD$16,'Balance Sheet'!$AF$16,'Balance Sheet'!$AH$16,'Balance Sheet'!$AJ$16,'Balance Sheet'!$AN$16,'Balance Sheet'!$AP$16,'Balance Sheet'!$AR$16,'Balance Sheet'!$AT$16,'Balance Sheet'!$AV$16,'Balance Sheet'!$AX$16,'Balance Sheet'!$AZ$16,'Balance Sheet'!$BB$16</definedName>
    <definedName name="QB_FORMULA_1" localSheetId="3" hidden="1">'Income Statement'!$U$7,'Income Statement'!$V$7,'Income Statement'!$W$7,'Income Statement'!$X$7,'Income Statement'!$Y$7,'Income Statement'!$Z$7,'Income Statement'!$AA$7,'Income Statement'!$AB$7,'Income Statement'!$AC$7,'Income Statement'!$AD$7,'Income Statement'!$AE$7,'Income Statement'!$AF$7,'Income Statement'!$AG$7,'Income Statement'!$AH$7,'Income Statement'!$AI$7,'Income Statement'!$AJ$7</definedName>
    <definedName name="QB_FORMULA_1_1" localSheetId="2" hidden="1">'Balance Sheet'!$L$19,'Balance Sheet'!$M$19,'Balance Sheet'!$N$19,'Balance Sheet'!$O$19,'Balance Sheet'!$P$19,'Balance Sheet'!$Q$19,'Balance Sheet'!$R$19,'Balance Sheet'!$S$19,'Balance Sheet'!$T$19,'Balance Sheet'!$U$19,'Balance Sheet'!$V$19,'Balance Sheet'!$W$19,'Balance Sheet'!$X$19,'Balance Sheet'!$Y$19,'Balance Sheet'!$Z$19,'Balance Sheet'!$AA$19</definedName>
    <definedName name="QB_FORMULA_10" localSheetId="2" hidden="1">'Balance Sheet'!$AN$28,'Balance Sheet'!$AP$28,'Balance Sheet'!$AR$28,'Balance Sheet'!$AT$28,'Balance Sheet'!$AV$28,'Balance Sheet'!$AX$28,'Balance Sheet'!$AZ$28,'Balance Sheet'!$BB$28,'Balance Sheet'!$BD$28,'Balance Sheet'!$BF$28,'Balance Sheet'!$BH$28,'Balance Sheet'!$BJ$28,'Balance Sheet'!$BL$28,'Balance Sheet'!$BN$28,'Balance Sheet'!$BP$28,'Balance Sheet'!$BR$28</definedName>
    <definedName name="QB_FORMULA_10" localSheetId="3" hidden="1">'Income Statement'!$Q$11,'Income Statement'!$R$11,'Income Statement'!$S$11,'Income Statement'!$T$11,'Income Statement'!$U$11,'Income Statement'!$V$11,'Income Statement'!$W$11,'Income Statement'!$X$11,'Income Statement'!$Y$11,'Income Statement'!$Z$11,'Income Statement'!$AA$11,'Income Statement'!$AB$11,'Income Statement'!$AC$11,'Income Statement'!$AD$11,'Income Statement'!$AE$11,'Income Statement'!$AF$11</definedName>
    <definedName name="QB_FORMULA_10_1" localSheetId="2" hidden="1">'Balance Sheet'!$EW$23,'Balance Sheet'!$EW$24,'Balance Sheet'!$EW$25,'Balance Sheet'!$EW$26,'Balance Sheet'!$EW$27,'Balance Sheet'!$EW$28,'Balance Sheet'!$EW$29,'Balance Sheet'!$EW$30,'Balance Sheet'!$EW$31,'Balance Sheet'!$EW$32,'Balance Sheet'!$EW$33,'Balance Sheet'!$EW$34,'Balance Sheet'!$EW$35,'Balance Sheet'!$H$36,'Balance Sheet'!$I$36,'Balance Sheet'!$J$36</definedName>
    <definedName name="QB_FORMULA_100" localSheetId="2" hidden="1">'Balance Sheet'!$DX$58,'Balance Sheet'!$DZ$58,'Balance Sheet'!$EB$58,'Balance Sheet'!$ED$58,'Balance Sheet'!$EF$58,'Balance Sheet'!$EH$58,'Balance Sheet'!$EJ$58,'Balance Sheet'!$EL$58,'Balance Sheet'!$EN$58,'Balance Sheet'!$EP$58,'Balance Sheet'!$ER$58,'Balance Sheet'!$ET$58,'Balance Sheet'!$EU$58,'Balance Sheet'!$EW$58,'Balance Sheet'!$EY$58,'Balance Sheet'!$FA$58</definedName>
    <definedName name="QB_FORMULA_100" localSheetId="3" hidden="1">'Income Statement'!$CY$68,'Income Statement'!$CZ$68,'Income Statement'!$DA$68,'Income Statement'!$DB$68,'Income Statement'!$DC$68,'Income Statement'!$DD$68,'Income Statement'!$DE$68,'Income Statement'!$DF$68,'Income Statement'!$DG$68,'Income Statement'!$DH$68,'Income Statement'!$DI$68,'Income Statement'!$DJ$68,'Income Statement'!$DK$68,'Income Statement'!$DL$68,'Income Statement'!$DM$68,'Income Statement'!$DN$68</definedName>
    <definedName name="QB_FORMULA_100_1" localSheetId="2" hidden="1">'Balance Sheet'!$CO$81,'Balance Sheet'!$CP$81,'Balance Sheet'!$CQ$81,'Balance Sheet'!$CR$81,'Balance Sheet'!$CS$81,'Balance Sheet'!$CT$81,'Balance Sheet'!$CU$81,'Balance Sheet'!$CV$81,'Balance Sheet'!$CW$81,'Balance Sheet'!$CX$81,'Balance Sheet'!$CY$81,'Balance Sheet'!$CZ$81,'Balance Sheet'!$DA$81,'Balance Sheet'!$DB$81,'Balance Sheet'!$DC$81,'Balance Sheet'!$DD$81</definedName>
    <definedName name="QB_FORMULA_101" localSheetId="2" hidden="1">'Balance Sheet'!$FC$58,'Balance Sheet'!$FE$58,'Balance Sheet'!$FG$58,'Balance Sheet'!$FI$58,'Balance Sheet'!$FK$58,'Balance Sheet'!$FM$58,'Balance Sheet'!$FO$58,'Balance Sheet'!$FQ$58,'Balance Sheet'!$FS$58,'Balance Sheet'!$FU$58,'Balance Sheet'!$FW$58,'Balance Sheet'!$FY$58,'Balance Sheet'!$GA$58,'Balance Sheet'!$GC$58,'Balance Sheet'!$GE$58,'Balance Sheet'!$GG$58</definedName>
    <definedName name="QB_FORMULA_101" localSheetId="3" hidden="1">'Income Statement'!$DO$68,'Income Statement'!$DP$68,'Income Statement'!$DQ$68,'Income Statement'!$DR$68,'Income Statement'!$DS$68,'Income Statement'!$DT$68,'Income Statement'!$DU$68,'Income Statement'!$DV$68,'Income Statement'!$DW$68,'Income Statement'!$DX$68,'Income Statement'!$DY$68,'Income Statement'!$DZ$68,'Income Statement'!$EA$68,'Income Statement'!$EB$68,'Income Statement'!$EC$68,'Income Statement'!$ED$68</definedName>
    <definedName name="QB_FORMULA_101_1" localSheetId="2" hidden="1">'Balance Sheet'!$DE$81,'Balance Sheet'!$DF$81,'Balance Sheet'!$DG$81,'Balance Sheet'!$DH$81,'Balance Sheet'!$DI$81,'Balance Sheet'!$DJ$81,'Balance Sheet'!$DK$81,'Balance Sheet'!$DL$81,'Balance Sheet'!$DM$81,'Balance Sheet'!$DN$81,'Balance Sheet'!$DO$81,'Balance Sheet'!$DP$81,'Balance Sheet'!$DQ$81,'Balance Sheet'!$DR$81,'Balance Sheet'!$DS$81,'Balance Sheet'!$DT$81</definedName>
    <definedName name="QB_FORMULA_102" localSheetId="2" hidden="1">'Balance Sheet'!$GI$58,'Balance Sheet'!$GK$58,'Balance Sheet'!$GM$58,'Balance Sheet'!$GO$58,'Balance Sheet'!$GQ$58,'Balance Sheet'!$GS$58,'Balance Sheet'!$GU$58,'Balance Sheet'!$GW$58,'Balance Sheet'!$GY$58,'Balance Sheet'!$HA$58,'Balance Sheet'!$HC$58,'Balance Sheet'!$HE$58,'Balance Sheet'!$HG$58,'Balance Sheet'!$HI$58,'Balance Sheet'!$HK$58,'Balance Sheet'!$HM$58</definedName>
    <definedName name="QB_FORMULA_102" localSheetId="3" hidden="1">'Income Statement'!$EE$68,'Income Statement'!$EF$68,'Income Statement'!$EG$68,'Income Statement'!$EH$68,'Income Statement'!$EI$68,'Income Statement'!$EJ$68,'Income Statement'!$EK$68,'Income Statement'!$EL$68,'Income Statement'!$EM$68,'Income Statement'!$EN$68,'Income Statement'!$EO$68,'Income Statement'!$EP$68,'Income Statement'!$EQ$68,'Income Statement'!$ER$68,'Income Statement'!$ES$68,'Income Statement'!$ET$68</definedName>
    <definedName name="QB_FORMULA_102_1" localSheetId="2" hidden="1">'Balance Sheet'!$DU$81,'Balance Sheet'!$DV$81,'Balance Sheet'!$DW$81,'Balance Sheet'!$DX$81,'Balance Sheet'!$DY$81,'Balance Sheet'!$DZ$81,'Balance Sheet'!$EA$81,'Balance Sheet'!$EB$81,'Balance Sheet'!$EC$81,'Balance Sheet'!$ED$81,'Balance Sheet'!$EE$81,'Balance Sheet'!$EF$81,'Balance Sheet'!$EG$81,'Balance Sheet'!$EH$81,'Balance Sheet'!$EI$81,'Balance Sheet'!$EJ$81</definedName>
    <definedName name="QB_FORMULA_103" localSheetId="2" hidden="1">'Balance Sheet'!$HO$58,'Balance Sheet'!$HQ$58,'Balance Sheet'!$HS$58,'Balance Sheet'!$HU$58,'Balance Sheet'!$HW$58,'Balance Sheet'!$HY$58,'Balance Sheet'!$IA$58,'Balance Sheet'!$IC$58,'Balance Sheet'!$IE$58,'Balance Sheet'!$IG$58,'Balance Sheet'!$II$58,'Balance Sheet'!$IK$58,'Balance Sheet'!$IM$58,'Balance Sheet'!$IO$58,'Balance Sheet'!$IQ$58,'Balance Sheet'!$IS$58</definedName>
    <definedName name="QB_FORMULA_103" localSheetId="3" hidden="1">'Income Statement'!$EU$68,'Income Statement'!$EV$68,'Income Statement'!$EV$70,'Income Statement'!$EV$71,'Income Statement'!$G$72,'Income Statement'!$H$72,'Income Statement'!$I$72,'Income Statement'!$J$72,'Income Statement'!$K$72,'Income Statement'!$L$72,'Income Statement'!$M$72,'Income Statement'!$N$72,'Income Statement'!$O$72,'Income Statement'!$P$72,'Income Statement'!$Q$72,'Income Statement'!$R$72</definedName>
    <definedName name="QB_FORMULA_103_1" localSheetId="2" hidden="1">'Balance Sheet'!$EK$81,'Balance Sheet'!$EL$81,'Balance Sheet'!$EM$81,'Balance Sheet'!$EN$81,'Balance Sheet'!$EO$81,'Balance Sheet'!$EP$81,'Balance Sheet'!$EQ$81,'Balance Sheet'!$ER$81,'Balance Sheet'!$ES$81,'Balance Sheet'!$ET$81,'Balance Sheet'!$EU$81,'Balance Sheet'!$EV$81,'Balance Sheet'!$EW$81,'Balance Sheet'!$EW$82,'Balance Sheet'!$H$83,'Balance Sheet'!$I$83</definedName>
    <definedName name="QB_FORMULA_104" localSheetId="2" hidden="1">'Balance Sheet'!$IU$58,'Balance Sheet'!$IW$58,'Balance Sheet'!$IY$58,'Balance Sheet'!$H$59,'Balance Sheet'!$J$59,'Balance Sheet'!$L$59,'Balance Sheet'!$N$59,'Balance Sheet'!$P$59,'Balance Sheet'!$R$59,'Balance Sheet'!$T$59,'Balance Sheet'!$V$59,'Balance Sheet'!$X$59,'Balance Sheet'!$Z$59,'Balance Sheet'!$AB$59,'Balance Sheet'!$AD$59,'Balance Sheet'!$AF$59</definedName>
    <definedName name="QB_FORMULA_104" localSheetId="3" hidden="1">'Income Statement'!$S$72,'Income Statement'!$T$72,'Income Statement'!$U$72,'Income Statement'!$V$72,'Income Statement'!$W$72,'Income Statement'!$X$72,'Income Statement'!$Y$72,'Income Statement'!$Z$72,'Income Statement'!$AA$72,'Income Statement'!$AB$72,'Income Statement'!$AC$72,'Income Statement'!$AD$72,'Income Statement'!$AE$72,'Income Statement'!$AF$72,'Income Statement'!$AG$72,'Income Statement'!$AH$72</definedName>
    <definedName name="QB_FORMULA_104_1" localSheetId="2" hidden="1">'Balance Sheet'!$J$83,'Balance Sheet'!$K$83,'Balance Sheet'!$L$83,'Balance Sheet'!$M$83,'Balance Sheet'!$N$83,'Balance Sheet'!$O$83,'Balance Sheet'!$P$83,'Balance Sheet'!$Q$83,'Balance Sheet'!$R$83,'Balance Sheet'!$S$83,'Balance Sheet'!$T$83,'Balance Sheet'!$U$83,'Balance Sheet'!$V$83,'Balance Sheet'!$W$83,'Balance Sheet'!$X$83,'Balance Sheet'!$Y$83</definedName>
    <definedName name="QB_FORMULA_105" localSheetId="2" hidden="1">'Balance Sheet'!$AH$59,'Balance Sheet'!$AJ$59,'Balance Sheet'!$AN$59,'Balance Sheet'!$AP$59,'Balance Sheet'!$AR$59,'Balance Sheet'!$AT$59,'Balance Sheet'!$AV$59,'Balance Sheet'!$AX$59,'Balance Sheet'!$AZ$59,'Balance Sheet'!$BB$59,'Balance Sheet'!$BD$59,'Balance Sheet'!$BF$59,'Balance Sheet'!$BH$59,'Balance Sheet'!$BJ$59,'Balance Sheet'!$BL$59,'Balance Sheet'!$BN$59</definedName>
    <definedName name="QB_FORMULA_105" localSheetId="3" hidden="1">'Income Statement'!$AI$72,'Income Statement'!$AJ$72,'Income Statement'!$AK$72,'Income Statement'!$AL$72,'Income Statement'!$AM$72,'Income Statement'!$AN$72,'Income Statement'!$AO$72,'Income Statement'!$AP$72,'Income Statement'!$AQ$72,'Income Statement'!$AR$72,'Income Statement'!$AS$72,'Income Statement'!$AT$72,'Income Statement'!$AU$72,'Income Statement'!$AV$72,'Income Statement'!$AW$72,'Income Statement'!$AX$72</definedName>
    <definedName name="QB_FORMULA_105_1" localSheetId="2" hidden="1">'Balance Sheet'!$Z$83,'Balance Sheet'!$AA$83,'Balance Sheet'!$AB$83,'Balance Sheet'!$AC$83,'Balance Sheet'!$AD$83,'Balance Sheet'!$AE$83,'Balance Sheet'!$AF$83,'Balance Sheet'!$AG$83,'Balance Sheet'!$AH$83,'Balance Sheet'!$AI$83,'Balance Sheet'!$AJ$83,'Balance Sheet'!$AK$83,'Balance Sheet'!$AL$83,'Balance Sheet'!$AM$83,'Balance Sheet'!$AN$83,'Balance Sheet'!$AO$83</definedName>
    <definedName name="QB_FORMULA_106" localSheetId="2" hidden="1">'Balance Sheet'!$BP$59,'Balance Sheet'!$BR$59,'Balance Sheet'!$BT$59,'Balance Sheet'!$BV$59,'Balance Sheet'!$BX$59,'Balance Sheet'!$BZ$59,'Balance Sheet'!$CB$59,'Balance Sheet'!$CD$59,'Balance Sheet'!$CF$59,'Balance Sheet'!$CH$59,'Balance Sheet'!$CJ$59,'Balance Sheet'!$CL$59,'Balance Sheet'!$CN$59,'Balance Sheet'!$CP$59,'Balance Sheet'!$CR$59,'Balance Sheet'!$CT$59</definedName>
    <definedName name="QB_FORMULA_106" localSheetId="3" hidden="1">'Income Statement'!$AY$72,'Income Statement'!$AZ$72,'Income Statement'!$BA$72,'Income Statement'!$BB$72,'Income Statement'!$BC$72,'Income Statement'!$BD$72,'Income Statement'!$BE$72,'Income Statement'!$BF$72,'Income Statement'!$BG$72,'Income Statement'!$BH$72,'Income Statement'!$BI$72,'Income Statement'!$BJ$72,'Income Statement'!$BK$72,'Income Statement'!$BL$72,'Income Statement'!$BM$72,'Income Statement'!$BN$72</definedName>
    <definedName name="QB_FORMULA_106_1" localSheetId="2" hidden="1">'Balance Sheet'!$AP$83,'Balance Sheet'!$AQ$83,'Balance Sheet'!$AR$83,'Balance Sheet'!$AS$83,'Balance Sheet'!$AT$83,'Balance Sheet'!$AU$83,'Balance Sheet'!$AV$83,'Balance Sheet'!$AW$83,'Balance Sheet'!$AX$83,'Balance Sheet'!$AY$83,'Balance Sheet'!$AZ$83,'Balance Sheet'!$BA$83,'Balance Sheet'!$BB$83,'Balance Sheet'!$BC$83,'Balance Sheet'!$BD$83,'Balance Sheet'!$BE$83</definedName>
    <definedName name="QB_FORMULA_107" localSheetId="2" hidden="1">'Balance Sheet'!$CV$59,'Balance Sheet'!$CX$59,'Balance Sheet'!$CZ$59,'Balance Sheet'!$DB$59,'Balance Sheet'!$DD$59,'Balance Sheet'!$DF$59,'Balance Sheet'!$DH$59,'Balance Sheet'!$DJ$59,'Balance Sheet'!$DL$59,'Balance Sheet'!$DN$59,'Balance Sheet'!$DP$59,'Balance Sheet'!$DR$59,'Balance Sheet'!$DT$59,'Balance Sheet'!$DV$59,'Balance Sheet'!$DX$59,'Balance Sheet'!$DZ$59</definedName>
    <definedName name="QB_FORMULA_107" localSheetId="3" hidden="1">'Income Statement'!$BO$72,'Income Statement'!$BP$72,'Income Statement'!$BQ$72,'Income Statement'!$BR$72,'Income Statement'!$BS$72,'Income Statement'!$BT$72,'Income Statement'!$BU$72,'Income Statement'!$BV$72,'Income Statement'!$BW$72,'Income Statement'!$BX$72,'Income Statement'!$BY$72,'Income Statement'!$BZ$72,'Income Statement'!$CA$72,'Income Statement'!$CB$72,'Income Statement'!$CC$72,'Income Statement'!$CD$72</definedName>
    <definedName name="QB_FORMULA_107_1" localSheetId="2" hidden="1">'Balance Sheet'!$BF$83,'Balance Sheet'!$BG$83,'Balance Sheet'!$BH$83,'Balance Sheet'!$BI$83,'Balance Sheet'!$BJ$83,'Balance Sheet'!$BK$83,'Balance Sheet'!$BL$83,'Balance Sheet'!$BM$83,'Balance Sheet'!$BN$83,'Balance Sheet'!$BO$83,'Balance Sheet'!$BP$83,'Balance Sheet'!$BQ$83,'Balance Sheet'!$BR$83,'Balance Sheet'!$BS$83,'Balance Sheet'!$BT$83,'Balance Sheet'!$BU$83</definedName>
    <definedName name="QB_FORMULA_108" localSheetId="2" hidden="1">'Balance Sheet'!$EB$59,'Balance Sheet'!$ED$59,'Balance Sheet'!$EF$59,'Balance Sheet'!$EH$59,'Balance Sheet'!$EJ$59,'Balance Sheet'!$EL$59,'Balance Sheet'!$EN$59,'Balance Sheet'!$EP$59,'Balance Sheet'!$ER$59,'Balance Sheet'!$ET$59,'Balance Sheet'!$EU$59,'Balance Sheet'!$EW$59,'Balance Sheet'!$EY$59,'Balance Sheet'!$FA$59,'Balance Sheet'!$FC$59,'Balance Sheet'!$FE$59</definedName>
    <definedName name="QB_FORMULA_108" localSheetId="3" hidden="1">'Income Statement'!$CE$72,'Income Statement'!$CF$72,'Income Statement'!$CG$72,'Income Statement'!$CH$72,'Income Statement'!$CI$72,'Income Statement'!$CJ$72,'Income Statement'!$CK$72,'Income Statement'!$CL$72,'Income Statement'!$CM$72,'Income Statement'!$CN$72,'Income Statement'!$CO$72,'Income Statement'!$CP$72,'Income Statement'!$CQ$72,'Income Statement'!$CR$72,'Income Statement'!$CS$72,'Income Statement'!$CT$72</definedName>
    <definedName name="QB_FORMULA_108_1" localSheetId="2" hidden="1">'Balance Sheet'!$BV$83,'Balance Sheet'!$BW$83,'Balance Sheet'!$BX$83,'Balance Sheet'!$BY$83,'Balance Sheet'!$BZ$83,'Balance Sheet'!$CA$83,'Balance Sheet'!$CB$83,'Balance Sheet'!$CC$83,'Balance Sheet'!$CD$83,'Balance Sheet'!$CE$83,'Balance Sheet'!$CF$83,'Balance Sheet'!$CG$83,'Balance Sheet'!$CH$83,'Balance Sheet'!$CI$83,'Balance Sheet'!$CJ$83,'Balance Sheet'!$CK$83</definedName>
    <definedName name="QB_FORMULA_109" localSheetId="2" hidden="1">'Balance Sheet'!$FG$59,'Balance Sheet'!$FI$59,'Balance Sheet'!$FK$59,'Balance Sheet'!$FM$59,'Balance Sheet'!$FO$59,'Balance Sheet'!$FQ$59,'Balance Sheet'!$FS$59,'Balance Sheet'!$FU$59,'Balance Sheet'!$FW$59,'Balance Sheet'!$FY$59,'Balance Sheet'!$GA$59,'Balance Sheet'!$GC$59,'Balance Sheet'!$GE$59,'Balance Sheet'!$GG$59,'Balance Sheet'!$GI$59,'Balance Sheet'!$GK$59</definedName>
    <definedName name="QB_FORMULA_109" localSheetId="3" hidden="1">'Income Statement'!$CU$72,'Income Statement'!$CV$72,'Income Statement'!$CW$72,'Income Statement'!$CX$72,'Income Statement'!$CY$72,'Income Statement'!$CZ$72,'Income Statement'!$DA$72,'Income Statement'!$DB$72,'Income Statement'!$DC$72,'Income Statement'!$DD$72,'Income Statement'!$DE$72,'Income Statement'!$DF$72,'Income Statement'!$DG$72,'Income Statement'!$DH$72,'Income Statement'!$DI$72,'Income Statement'!$DJ$72</definedName>
    <definedName name="QB_FORMULA_109_1" localSheetId="2" hidden="1">'Balance Sheet'!$CL$83,'Balance Sheet'!$CM$83,'Balance Sheet'!$CN$83,'Balance Sheet'!$CO$83,'Balance Sheet'!$CP$83,'Balance Sheet'!$CQ$83,'Balance Sheet'!$CR$83,'Balance Sheet'!$CS$83,'Balance Sheet'!$CT$83,'Balance Sheet'!$CU$83,'Balance Sheet'!$CV$83,'Balance Sheet'!$CW$83,'Balance Sheet'!$CX$83,'Balance Sheet'!$CY$83,'Balance Sheet'!$CZ$83,'Balance Sheet'!$DA$83</definedName>
    <definedName name="QB_FORMULA_11" localSheetId="2" hidden="1">'Balance Sheet'!$BT$28,'Balance Sheet'!$BV$28,'Balance Sheet'!$BX$28,'Balance Sheet'!$BZ$28,'Balance Sheet'!$CB$28,'Balance Sheet'!$CD$28,'Balance Sheet'!$CF$28,'Balance Sheet'!$CH$28,'Balance Sheet'!$CJ$28,'Balance Sheet'!$CL$28,'Balance Sheet'!$CN$28,'Balance Sheet'!$CP$28,'Balance Sheet'!$CR$28,'Balance Sheet'!$CT$28,'Balance Sheet'!$CV$28,'Balance Sheet'!$CX$28</definedName>
    <definedName name="QB_FORMULA_11" localSheetId="3" hidden="1">'Income Statement'!$AG$11,'Income Statement'!$AH$11,'Income Statement'!$AI$11,'Income Statement'!$AJ$11,'Income Statement'!$AK$11,'Income Statement'!$AL$11,'Income Statement'!$AM$11,'Income Statement'!$AN$11,'Income Statement'!$AO$11,'Income Statement'!$AP$11,'Income Statement'!$AQ$11,'Income Statement'!$AR$11,'Income Statement'!$AS$11,'Income Statement'!$AT$11,'Income Statement'!$AU$11,'Income Statement'!$AV$11</definedName>
    <definedName name="QB_FORMULA_11_1" localSheetId="2" hidden="1">'Balance Sheet'!$K$36,'Balance Sheet'!$L$36,'Balance Sheet'!$M$36,'Balance Sheet'!$N$36,'Balance Sheet'!$O$36,'Balance Sheet'!$P$36,'Balance Sheet'!$Q$36,'Balance Sheet'!$R$36,'Balance Sheet'!$S$36,'Balance Sheet'!$T$36,'Balance Sheet'!$U$36,'Balance Sheet'!$V$36,'Balance Sheet'!$W$36,'Balance Sheet'!$X$36,'Balance Sheet'!$Y$36,'Balance Sheet'!$Z$36</definedName>
    <definedName name="QB_FORMULA_110" localSheetId="2" hidden="1">'Balance Sheet'!$GM$59,'Balance Sheet'!$GO$59,'Balance Sheet'!$GQ$59,'Balance Sheet'!$GS$59,'Balance Sheet'!$GU$59,'Balance Sheet'!$GW$59,'Balance Sheet'!$GY$59,'Balance Sheet'!$HA$59,'Balance Sheet'!$HC$59,'Balance Sheet'!$HE$59,'Balance Sheet'!$HG$59,'Balance Sheet'!$HI$59,'Balance Sheet'!$HK$59,'Balance Sheet'!$HM$59,'Balance Sheet'!$HO$59,'Balance Sheet'!$HQ$59</definedName>
    <definedName name="QB_FORMULA_110" localSheetId="3" hidden="1">'Income Statement'!$DK$72,'Income Statement'!$DL$72,'Income Statement'!$DM$72,'Income Statement'!$DN$72,'Income Statement'!$DO$72,'Income Statement'!$DP$72,'Income Statement'!$DQ$72,'Income Statement'!$DR$72,'Income Statement'!$DS$72,'Income Statement'!$DT$72,'Income Statement'!$DU$72,'Income Statement'!$DV$72,'Income Statement'!$DW$72,'Income Statement'!$DX$72,'Income Statement'!$DY$72,'Income Statement'!$DZ$72</definedName>
    <definedName name="QB_FORMULA_110_1" localSheetId="2" hidden="1">'Balance Sheet'!$DB$83,'Balance Sheet'!$DC$83,'Balance Sheet'!$DD$83,'Balance Sheet'!$DE$83,'Balance Sheet'!$DF$83,'Balance Sheet'!$DG$83,'Balance Sheet'!$DH$83,'Balance Sheet'!$DI$83,'Balance Sheet'!$DJ$83,'Balance Sheet'!$DK$83,'Balance Sheet'!$DL$83,'Balance Sheet'!$DM$83,'Balance Sheet'!$DN$83,'Balance Sheet'!$DO$83,'Balance Sheet'!$DP$83,'Balance Sheet'!$DQ$83</definedName>
    <definedName name="QB_FORMULA_111" localSheetId="2" hidden="1">'Balance Sheet'!$HS$59,'Balance Sheet'!$HU$59,'Balance Sheet'!$HW$59,'Balance Sheet'!$HY$59,'Balance Sheet'!$IA$59,'Balance Sheet'!$IC$59,'Balance Sheet'!$IE$59,'Balance Sheet'!$IG$59,'Balance Sheet'!$II$59,'Balance Sheet'!$IK$59,'Balance Sheet'!$IM$59,'Balance Sheet'!$IO$59,'Balance Sheet'!$IQ$59,'Balance Sheet'!$IS$59,'Balance Sheet'!$IU$59,'Balance Sheet'!$IW$59</definedName>
    <definedName name="QB_FORMULA_111" localSheetId="3" hidden="1">'Income Statement'!$EA$72,'Income Statement'!$EB$72,'Income Statement'!$EC$72,'Income Statement'!$ED$72,'Income Statement'!$EE$72,'Income Statement'!$EF$72,'Income Statement'!$EG$72,'Income Statement'!$EH$72,'Income Statement'!$EI$72,'Income Statement'!$EJ$72,'Income Statement'!$EK$72,'Income Statement'!$EL$72,'Income Statement'!$EM$72,'Income Statement'!$EN$72,'Income Statement'!$EO$72,'Income Statement'!$EP$72</definedName>
    <definedName name="QB_FORMULA_111_1" localSheetId="2" hidden="1">'Balance Sheet'!$DR$83,'Balance Sheet'!$DS$83,'Balance Sheet'!$DT$83,'Balance Sheet'!$DU$83,'Balance Sheet'!$DV$83,'Balance Sheet'!$DW$83,'Balance Sheet'!$DX$83,'Balance Sheet'!$DY$83,'Balance Sheet'!$DZ$83,'Balance Sheet'!$EA$83,'Balance Sheet'!$EB$83,'Balance Sheet'!$EC$83,'Balance Sheet'!$ED$83,'Balance Sheet'!$EE$83,'Balance Sheet'!$EF$83,'Balance Sheet'!$EG$83</definedName>
    <definedName name="QB_FORMULA_112" localSheetId="2" hidden="1">'Balance Sheet'!$IY$59,'Balance Sheet'!$IY$64,'Balance Sheet'!$H$65,'Balance Sheet'!$J$65,'Balance Sheet'!$L$65,'Balance Sheet'!$N$65,'Balance Sheet'!$P$65,'Balance Sheet'!$R$65,'Balance Sheet'!$T$65,'Balance Sheet'!$V$65,'Balance Sheet'!$X$65,'Balance Sheet'!$Z$65,'Balance Sheet'!$AB$65,'Balance Sheet'!$AD$65,'Balance Sheet'!$AF$65,'Balance Sheet'!$AH$65</definedName>
    <definedName name="QB_FORMULA_112" localSheetId="3" hidden="1">'Income Statement'!$EQ$72,'Income Statement'!$ER$72,'Income Statement'!$ES$72,'Income Statement'!$ET$72,'Income Statement'!$EU$72,'Income Statement'!$EV$72,'Income Statement'!$EV$74,'Income Statement'!$EV$75,'Income Statement'!$EV$76,'Income Statement'!$EV$77,'Income Statement'!$EV$78,'Income Statement'!$EV$79,'Income Statement'!$EV$80,'Income Statement'!$G$81,'Income Statement'!$H$81,'Income Statement'!$I$81</definedName>
    <definedName name="QB_FORMULA_112_1" localSheetId="2" hidden="1">'Balance Sheet'!$EH$83,'Balance Sheet'!$EI$83,'Balance Sheet'!$EJ$83,'Balance Sheet'!$EK$83,'Balance Sheet'!$EL$83,'Balance Sheet'!$EM$83,'Balance Sheet'!$EN$83,'Balance Sheet'!$EO$83,'Balance Sheet'!$EP$83,'Balance Sheet'!$EQ$83,'Balance Sheet'!$ER$83,'Balance Sheet'!$ES$83,'Balance Sheet'!$ET$83,'Balance Sheet'!$EU$83,'Balance Sheet'!$EV$83,'Balance Sheet'!$EW$83</definedName>
    <definedName name="QB_FORMULA_113" localSheetId="2" hidden="1">'Balance Sheet'!$AJ$65,'Balance Sheet'!$AN$65,'Balance Sheet'!$AP$65,'Balance Sheet'!$AR$65,'Balance Sheet'!$AT$65,'Balance Sheet'!$AV$65,'Balance Sheet'!$AX$65,'Balance Sheet'!$AZ$65,'Balance Sheet'!$BB$65,'Balance Sheet'!$BD$65,'Balance Sheet'!$BF$65,'Balance Sheet'!$BH$65,'Balance Sheet'!$BJ$65,'Balance Sheet'!$BL$65,'Balance Sheet'!$BN$65,'Balance Sheet'!$BP$65</definedName>
    <definedName name="QB_FORMULA_113" localSheetId="3" hidden="1">'Income Statement'!$J$81,'Income Statement'!$K$81,'Income Statement'!$L$81,'Income Statement'!$M$81,'Income Statement'!$N$81,'Income Statement'!$O$81,'Income Statement'!$P$81,'Income Statement'!$Q$81,'Income Statement'!$R$81,'Income Statement'!$S$81,'Income Statement'!$T$81,'Income Statement'!$U$81,'Income Statement'!$V$81,'Income Statement'!$W$81,'Income Statement'!$X$81,'Income Statement'!$Y$81</definedName>
    <definedName name="QB_FORMULA_113_1" localSheetId="2" hidden="1">'Balance Sheet'!$EW$85,'Balance Sheet'!$EW$87,'Balance Sheet'!$EW$88,'Balance Sheet'!$H$89,'Balance Sheet'!$I$89,'Balance Sheet'!$J$89,'Balance Sheet'!$K$89,'Balance Sheet'!$L$89,'Balance Sheet'!$M$89,'Balance Sheet'!$N$89,'Balance Sheet'!$O$89,'Balance Sheet'!$P$89,'Balance Sheet'!$Q$89,'Balance Sheet'!$R$89,'Balance Sheet'!$S$89,'Balance Sheet'!$T$89</definedName>
    <definedName name="QB_FORMULA_114" localSheetId="2" hidden="1">'Balance Sheet'!$BR$65,'Balance Sheet'!$BT$65,'Balance Sheet'!$BV$65,'Balance Sheet'!$BX$65,'Balance Sheet'!$BZ$65,'Balance Sheet'!$CB$65,'Balance Sheet'!$CD$65,'Balance Sheet'!$CF$65,'Balance Sheet'!$CH$65,'Balance Sheet'!$CJ$65,'Balance Sheet'!$CL$65,'Balance Sheet'!$CN$65,'Balance Sheet'!$CP$65,'Balance Sheet'!$CR$65,'Balance Sheet'!$CT$65,'Balance Sheet'!$CV$65</definedName>
    <definedName name="QB_FORMULA_114" localSheetId="3" hidden="1">'Income Statement'!$Z$81,'Income Statement'!$AA$81,'Income Statement'!$AB$81,'Income Statement'!$AC$81,'Income Statement'!$AD$81,'Income Statement'!$AE$81,'Income Statement'!$AF$81,'Income Statement'!$AG$81,'Income Statement'!$AH$81,'Income Statement'!$AI$81,'Income Statement'!$AJ$81,'Income Statement'!$AK$81,'Income Statement'!$AL$81,'Income Statement'!$AM$81,'Income Statement'!$AN$81,'Income Statement'!$AO$81</definedName>
    <definedName name="QB_FORMULA_114_1" localSheetId="2" hidden="1">'Balance Sheet'!$U$89,'Balance Sheet'!$V$89,'Balance Sheet'!$W$89,'Balance Sheet'!$X$89,'Balance Sheet'!$Y$89,'Balance Sheet'!$Z$89,'Balance Sheet'!$AA$89,'Balance Sheet'!$AB$89,'Balance Sheet'!$AC$89,'Balance Sheet'!$AD$89,'Balance Sheet'!$AE$89,'Balance Sheet'!$AF$89,'Balance Sheet'!$AG$89,'Balance Sheet'!$AH$89,'Balance Sheet'!$AI$89,'Balance Sheet'!$AJ$89</definedName>
    <definedName name="QB_FORMULA_115" localSheetId="2" hidden="1">'Balance Sheet'!$CX$65,'Balance Sheet'!$CZ$65,'Balance Sheet'!$DB$65,'Balance Sheet'!$DD$65,'Balance Sheet'!$DF$65,'Balance Sheet'!$DH$65,'Balance Sheet'!$DJ$65,'Balance Sheet'!$DL$65,'Balance Sheet'!$DN$65,'Balance Sheet'!$DP$65,'Balance Sheet'!$DR$65,'Balance Sheet'!$DT$65,'Balance Sheet'!$DV$65,'Balance Sheet'!$DX$65,'Balance Sheet'!$DZ$65,'Balance Sheet'!$EB$65</definedName>
    <definedName name="QB_FORMULA_115" localSheetId="3" hidden="1">'Income Statement'!$AP$81,'Income Statement'!$AQ$81,'Income Statement'!$AR$81,'Income Statement'!$AS$81,'Income Statement'!$AT$81,'Income Statement'!$AU$81,'Income Statement'!$AV$81,'Income Statement'!$AW$81,'Income Statement'!$AX$81,'Income Statement'!$AY$81,'Income Statement'!$AZ$81,'Income Statement'!$BA$81,'Income Statement'!$BB$81,'Income Statement'!$BC$81,'Income Statement'!$BD$81,'Income Statement'!$BE$81</definedName>
    <definedName name="QB_FORMULA_115_1" localSheetId="2" hidden="1">'Balance Sheet'!$AK$89,'Balance Sheet'!$AL$89,'Balance Sheet'!$AM$89,'Balance Sheet'!$AN$89,'Balance Sheet'!$AO$89,'Balance Sheet'!$AP$89,'Balance Sheet'!$AQ$89,'Balance Sheet'!$AR$89,'Balance Sheet'!$AS$89,'Balance Sheet'!$AT$89,'Balance Sheet'!$AU$89,'Balance Sheet'!$AV$89,'Balance Sheet'!$AW$89,'Balance Sheet'!$AX$89,'Balance Sheet'!$AY$89,'Balance Sheet'!$AZ$89</definedName>
    <definedName name="QB_FORMULA_116" localSheetId="2" hidden="1">'Balance Sheet'!$ED$65,'Balance Sheet'!$EF$65,'Balance Sheet'!$EH$65,'Balance Sheet'!$EJ$65,'Balance Sheet'!$EL$65,'Balance Sheet'!$EN$65,'Balance Sheet'!$EP$65,'Balance Sheet'!$ER$65,'Balance Sheet'!$ET$65,'Balance Sheet'!$EU$65,'Balance Sheet'!$EW$65,'Balance Sheet'!$EY$65,'Balance Sheet'!$FA$65,'Balance Sheet'!$FC$65,'Balance Sheet'!$FE$65,'Balance Sheet'!$FG$65</definedName>
    <definedName name="QB_FORMULA_116" localSheetId="3" hidden="1">'Income Statement'!$BF$81,'Income Statement'!$BG$81,'Income Statement'!$BH$81,'Income Statement'!$BI$81,'Income Statement'!$BJ$81,'Income Statement'!$BK$81,'Income Statement'!$BL$81,'Income Statement'!$BM$81,'Income Statement'!$BN$81,'Income Statement'!$BO$81,'Income Statement'!$BP$81,'Income Statement'!$BQ$81,'Income Statement'!$BR$81,'Income Statement'!$BS$81,'Income Statement'!$BT$81,'Income Statement'!$BU$81</definedName>
    <definedName name="QB_FORMULA_116_1" localSheetId="2" hidden="1">'Balance Sheet'!$BA$89,'Balance Sheet'!$BB$89,'Balance Sheet'!$BC$89,'Balance Sheet'!$BD$89,'Balance Sheet'!$BE$89,'Balance Sheet'!$BF$89,'Balance Sheet'!$BG$89,'Balance Sheet'!$BH$89,'Balance Sheet'!$BI$89,'Balance Sheet'!$BJ$89,'Balance Sheet'!$BK$89,'Balance Sheet'!$BL$89,'Balance Sheet'!$BM$89,'Balance Sheet'!$BN$89,'Balance Sheet'!$BO$89,'Balance Sheet'!$BP$89</definedName>
    <definedName name="QB_FORMULA_117" localSheetId="2" hidden="1">'Balance Sheet'!$FI$65,'Balance Sheet'!$FK$65,'Balance Sheet'!$FM$65,'Balance Sheet'!$FO$65,'Balance Sheet'!$FQ$65,'Balance Sheet'!$FS$65,'Balance Sheet'!$FU$65,'Balance Sheet'!$FW$65,'Balance Sheet'!$FY$65,'Balance Sheet'!$GA$65,'Balance Sheet'!$GC$65,'Balance Sheet'!$GE$65,'Balance Sheet'!$GG$65,'Balance Sheet'!$GI$65,'Balance Sheet'!$GK$65,'Balance Sheet'!$GM$65</definedName>
    <definedName name="QB_FORMULA_117" localSheetId="3" hidden="1">'Income Statement'!$BV$81,'Income Statement'!$BW$81,'Income Statement'!$BX$81,'Income Statement'!$BY$81,'Income Statement'!$BZ$81,'Income Statement'!$CA$81,'Income Statement'!$CB$81,'Income Statement'!$CC$81,'Income Statement'!$CD$81,'Income Statement'!$CE$81,'Income Statement'!$CF$81,'Income Statement'!$CG$81,'Income Statement'!$CH$81,'Income Statement'!$CI$81,'Income Statement'!$CJ$81,'Income Statement'!$CK$81</definedName>
    <definedName name="QB_FORMULA_117_1" localSheetId="2" hidden="1">'Balance Sheet'!$BQ$89,'Balance Sheet'!$BR$89,'Balance Sheet'!$BS$89,'Balance Sheet'!$BT$89,'Balance Sheet'!$BU$89,'Balance Sheet'!$BV$89,'Balance Sheet'!$BW$89,'Balance Sheet'!$BX$89,'Balance Sheet'!$BY$89,'Balance Sheet'!$BZ$89,'Balance Sheet'!$CA$89,'Balance Sheet'!$CB$89,'Balance Sheet'!$CC$89,'Balance Sheet'!$CD$89,'Balance Sheet'!$CE$89,'Balance Sheet'!$CF$89</definedName>
    <definedName name="QB_FORMULA_118" localSheetId="2" hidden="1">'Balance Sheet'!$GO$65,'Balance Sheet'!$GQ$65,'Balance Sheet'!$GS$65,'Balance Sheet'!$GU$65,'Balance Sheet'!$GW$65,'Balance Sheet'!$GY$65,'Balance Sheet'!$HA$65,'Balance Sheet'!$HC$65,'Balance Sheet'!$HE$65,'Balance Sheet'!$HG$65,'Balance Sheet'!$HI$65,'Balance Sheet'!$HK$65,'Balance Sheet'!$HM$65,'Balance Sheet'!$HO$65,'Balance Sheet'!$HQ$65,'Balance Sheet'!$HS$65</definedName>
    <definedName name="QB_FORMULA_118" localSheetId="3" hidden="1">'Income Statement'!$CL$81,'Income Statement'!$CM$81,'Income Statement'!$CN$81,'Income Statement'!$CO$81,'Income Statement'!$CP$81,'Income Statement'!$CQ$81,'Income Statement'!$CR$81,'Income Statement'!$CS$81,'Income Statement'!$CT$81,'Income Statement'!$CU$81,'Income Statement'!$CV$81,'Income Statement'!$CW$81,'Income Statement'!$CX$81,'Income Statement'!$CY$81,'Income Statement'!$CZ$81,'Income Statement'!$DA$81</definedName>
    <definedName name="QB_FORMULA_118_1" localSheetId="2" hidden="1">'Balance Sheet'!$CG$89,'Balance Sheet'!$CH$89,'Balance Sheet'!$CI$89,'Balance Sheet'!$CJ$89,'Balance Sheet'!$CK$89,'Balance Sheet'!$CL$89,'Balance Sheet'!$CM$89,'Balance Sheet'!$CN$89,'Balance Sheet'!$CO$89,'Balance Sheet'!$CP$89,'Balance Sheet'!$CQ$89,'Balance Sheet'!$CR$89,'Balance Sheet'!$CS$89,'Balance Sheet'!$CT$89,'Balance Sheet'!$CU$89,'Balance Sheet'!$CV$89</definedName>
    <definedName name="QB_FORMULA_119" localSheetId="2" hidden="1">'Balance Sheet'!$HU$65,'Balance Sheet'!$HW$65,'Balance Sheet'!$HY$65,'Balance Sheet'!$IA$65,'Balance Sheet'!$IC$65,'Balance Sheet'!$IE$65,'Balance Sheet'!$IG$65,'Balance Sheet'!$II$65,'Balance Sheet'!$IK$65,'Balance Sheet'!$IM$65,'Balance Sheet'!$IO$65,'Balance Sheet'!$IQ$65,'Balance Sheet'!$IS$65,'Balance Sheet'!$IU$65,'Balance Sheet'!$IW$65,'Balance Sheet'!$IY$65</definedName>
    <definedName name="QB_FORMULA_119" localSheetId="3" hidden="1">'Income Statement'!$DB$81,'Income Statement'!$DC$81,'Income Statement'!$DD$81,'Income Statement'!$DE$81,'Income Statement'!$DF$81,'Income Statement'!$DG$81,'Income Statement'!$DH$81,'Income Statement'!$DI$81,'Income Statement'!$DJ$81,'Income Statement'!$DK$81,'Income Statement'!$DL$81,'Income Statement'!$DM$81,'Income Statement'!$DN$81,'Income Statement'!$DO$81,'Income Statement'!$DP$81,'Income Statement'!$DQ$81</definedName>
    <definedName name="QB_FORMULA_119_1" localSheetId="2" hidden="1">'Balance Sheet'!$CW$89,'Balance Sheet'!$CX$89,'Balance Sheet'!$CY$89,'Balance Sheet'!$CZ$89,'Balance Sheet'!$DA$89,'Balance Sheet'!$DB$89,'Balance Sheet'!$DC$89,'Balance Sheet'!$DD$89,'Balance Sheet'!$DE$89,'Balance Sheet'!$DF$89,'Balance Sheet'!$DG$89,'Balance Sheet'!$DH$89,'Balance Sheet'!$DI$89,'Balance Sheet'!$DJ$89,'Balance Sheet'!$DK$89,'Balance Sheet'!$DL$89</definedName>
    <definedName name="QB_FORMULA_12" localSheetId="2" hidden="1">'Balance Sheet'!$CZ$28,'Balance Sheet'!$DB$28,'Balance Sheet'!$DD$28,'Balance Sheet'!$DF$28,'Balance Sheet'!$DH$28,'Balance Sheet'!$DJ$28,'Balance Sheet'!$DL$28,'Balance Sheet'!$DN$28,'Balance Sheet'!$DP$28,'Balance Sheet'!$DR$28,'Balance Sheet'!$DT$28,'Balance Sheet'!$DV$28,'Balance Sheet'!$DX$28,'Balance Sheet'!$DZ$28,'Balance Sheet'!$EB$28,'Balance Sheet'!$ED$28</definedName>
    <definedName name="QB_FORMULA_12" localSheetId="3" hidden="1">'Income Statement'!$AW$11,'Income Statement'!$AX$11,'Income Statement'!$AY$11,'Income Statement'!$AZ$11,'Income Statement'!$BA$11,'Income Statement'!$BB$11,'Income Statement'!$BC$11,'Income Statement'!$BD$11,'Income Statement'!$BE$11,'Income Statement'!$BF$11,'Income Statement'!$BG$11,'Income Statement'!$BH$11,'Income Statement'!$BI$11,'Income Statement'!$BJ$11,'Income Statement'!$BK$11,'Income Statement'!$BL$11</definedName>
    <definedName name="QB_FORMULA_12_1" localSheetId="2" hidden="1">'Balance Sheet'!$AA$36,'Balance Sheet'!$AB$36,'Balance Sheet'!$AC$36,'Balance Sheet'!$AD$36,'Balance Sheet'!$AE$36,'Balance Sheet'!$AF$36,'Balance Sheet'!$AG$36,'Balance Sheet'!$AH$36,'Balance Sheet'!$AI$36,'Balance Sheet'!$AJ$36,'Balance Sheet'!$AK$36,'Balance Sheet'!$AL$36,'Balance Sheet'!$AM$36,'Balance Sheet'!$AN$36,'Balance Sheet'!$AO$36,'Balance Sheet'!$AP$36</definedName>
    <definedName name="QB_FORMULA_120" localSheetId="2" hidden="1">'Balance Sheet'!$IY$67,'Balance Sheet'!$IY$69,'Balance Sheet'!$IY$70,'Balance Sheet'!$IY$71,'Balance Sheet'!$H$72,'Balance Sheet'!$J$72,'Balance Sheet'!$L$72,'Balance Sheet'!$N$72,'Balance Sheet'!$P$72,'Balance Sheet'!$R$72,'Balance Sheet'!$T$72,'Balance Sheet'!$V$72,'Balance Sheet'!$X$72,'Balance Sheet'!$Z$72,'Balance Sheet'!$AB$72,'Balance Sheet'!$AD$72</definedName>
    <definedName name="QB_FORMULA_120" localSheetId="3" hidden="1">'Income Statement'!$DR$81,'Income Statement'!$DS$81,'Income Statement'!$DT$81,'Income Statement'!$DU$81,'Income Statement'!$DV$81,'Income Statement'!$DW$81,'Income Statement'!$DX$81,'Income Statement'!$DY$81,'Income Statement'!$DZ$81,'Income Statement'!$EA$81,'Income Statement'!$EB$81,'Income Statement'!$EC$81,'Income Statement'!$ED$81,'Income Statement'!$EE$81,'Income Statement'!$EF$81,'Income Statement'!$EG$81</definedName>
    <definedName name="QB_FORMULA_120_1" localSheetId="2" hidden="1">'Balance Sheet'!$DM$89,'Balance Sheet'!$DN$89,'Balance Sheet'!$DO$89,'Balance Sheet'!$DP$89,'Balance Sheet'!$DQ$89,'Balance Sheet'!$DR$89,'Balance Sheet'!$DS$89,'Balance Sheet'!$DT$89,'Balance Sheet'!$DU$89,'Balance Sheet'!$DV$89,'Balance Sheet'!$DW$89,'Balance Sheet'!$DX$89,'Balance Sheet'!$DY$89,'Balance Sheet'!$DZ$89,'Balance Sheet'!$EA$89,'Balance Sheet'!$EB$89</definedName>
    <definedName name="QB_FORMULA_121" localSheetId="2" hidden="1">'Balance Sheet'!$AF$72,'Balance Sheet'!$AH$72,'Balance Sheet'!$AJ$72,'Balance Sheet'!$AN$72,'Balance Sheet'!$AP$72,'Balance Sheet'!$AR$72,'Balance Sheet'!$AT$72,'Balance Sheet'!$AV$72,'Balance Sheet'!$AX$72,'Balance Sheet'!$AZ$72,'Balance Sheet'!$BB$72,'Balance Sheet'!$BD$72,'Balance Sheet'!$BF$72,'Balance Sheet'!$BH$72,'Balance Sheet'!$BJ$72,'Balance Sheet'!$BL$72</definedName>
    <definedName name="QB_FORMULA_121" localSheetId="3" hidden="1">'Income Statement'!$EH$81,'Income Statement'!$EI$81,'Income Statement'!$EJ$81,'Income Statement'!$EK$81,'Income Statement'!$EL$81,'Income Statement'!$EM$81,'Income Statement'!$EN$81,'Income Statement'!$EO$81,'Income Statement'!$EP$81,'Income Statement'!$EQ$81,'Income Statement'!$ER$81,'Income Statement'!$ES$81,'Income Statement'!$ET$81,'Income Statement'!$EU$81,'Income Statement'!$EV$81,'Income Statement'!$EV$83</definedName>
    <definedName name="QB_FORMULA_121_1" localSheetId="2" hidden="1">'Balance Sheet'!$EC$89,'Balance Sheet'!$ED$89,'Balance Sheet'!$EE$89,'Balance Sheet'!$EF$89,'Balance Sheet'!$EG$89,'Balance Sheet'!$EH$89,'Balance Sheet'!$EI$89,'Balance Sheet'!$EJ$89,'Balance Sheet'!$EK$89,'Balance Sheet'!$EL$89,'Balance Sheet'!$EM$89,'Balance Sheet'!$EN$89,'Balance Sheet'!$EO$89,'Balance Sheet'!$EP$89,'Balance Sheet'!$EQ$89,'Balance Sheet'!$ER$89</definedName>
    <definedName name="QB_FORMULA_122" localSheetId="2" hidden="1">'Balance Sheet'!$BN$72,'Balance Sheet'!$BP$72,'Balance Sheet'!$BR$72,'Balance Sheet'!$BT$72,'Balance Sheet'!$BV$72,'Balance Sheet'!$BX$72,'Balance Sheet'!$BZ$72,'Balance Sheet'!$CB$72,'Balance Sheet'!$CD$72,'Balance Sheet'!$CF$72,'Balance Sheet'!$CH$72,'Balance Sheet'!$CJ$72,'Balance Sheet'!$CL$72,'Balance Sheet'!$CN$72,'Balance Sheet'!$CP$72,'Balance Sheet'!$CR$72</definedName>
    <definedName name="QB_FORMULA_122" localSheetId="3" hidden="1">'Income Statement'!$EV$84,'Income Statement'!$EV$85,'Income Statement'!$EV$86,'Income Statement'!$EV$87,'Income Statement'!$EV$88,'Income Statement'!$G$89,'Income Statement'!$H$89,'Income Statement'!$I$89,'Income Statement'!$J$89,'Income Statement'!$K$89,'Income Statement'!$L$89,'Income Statement'!$M$89,'Income Statement'!$N$89,'Income Statement'!$O$89,'Income Statement'!$P$89,'Income Statement'!$Q$89</definedName>
    <definedName name="QB_FORMULA_122_1" localSheetId="2" hidden="1">'Balance Sheet'!$ES$89,'Balance Sheet'!$ET$89,'Balance Sheet'!$EU$89,'Balance Sheet'!$EV$89,'Balance Sheet'!$EW$89,'Balance Sheet'!$EW$90,'Balance Sheet'!$H$91,'Balance Sheet'!$I$91,'Balance Sheet'!$J$91,'Balance Sheet'!$K$91,'Balance Sheet'!$L$91,'Balance Sheet'!$M$91,'Balance Sheet'!$N$91,'Balance Sheet'!$O$91,'Balance Sheet'!$P$91,'Balance Sheet'!$Q$91</definedName>
    <definedName name="QB_FORMULA_123" localSheetId="2" hidden="1">'Balance Sheet'!$CT$72,'Balance Sheet'!$CV$72,'Balance Sheet'!$CX$72,'Balance Sheet'!$CZ$72,'Balance Sheet'!$DB$72,'Balance Sheet'!$DD$72,'Balance Sheet'!$DF$72,'Balance Sheet'!$DH$72,'Balance Sheet'!$DJ$72,'Balance Sheet'!$DL$72,'Balance Sheet'!$DN$72,'Balance Sheet'!$DP$72,'Balance Sheet'!$DR$72,'Balance Sheet'!$DT$72,'Balance Sheet'!$DV$72,'Balance Sheet'!$DX$72</definedName>
    <definedName name="QB_FORMULA_123" localSheetId="3" hidden="1">'Income Statement'!$R$89,'Income Statement'!$S$89,'Income Statement'!$T$89,'Income Statement'!$U$89,'Income Statement'!$V$89,'Income Statement'!$W$89,'Income Statement'!$X$89,'Income Statement'!$Y$89,'Income Statement'!$Z$89,'Income Statement'!$AA$89,'Income Statement'!$AB$89,'Income Statement'!$AC$89,'Income Statement'!$AD$89,'Income Statement'!$AE$89,'Income Statement'!$AF$89,'Income Statement'!$AG$89</definedName>
    <definedName name="QB_FORMULA_123_1" localSheetId="2" hidden="1">'Balance Sheet'!$R$91,'Balance Sheet'!$S$91,'Balance Sheet'!$T$91,'Balance Sheet'!$U$91,'Balance Sheet'!$V$91,'Balance Sheet'!$W$91,'Balance Sheet'!$X$91,'Balance Sheet'!$Y$91,'Balance Sheet'!$Z$91,'Balance Sheet'!$AA$91,'Balance Sheet'!$AB$91,'Balance Sheet'!$AC$91,'Balance Sheet'!$AD$91,'Balance Sheet'!$AE$91,'Balance Sheet'!$AF$91,'Balance Sheet'!$AG$91</definedName>
    <definedName name="QB_FORMULA_124" localSheetId="2" hidden="1">'Balance Sheet'!$DZ$72,'Balance Sheet'!$EB$72,'Balance Sheet'!$ED$72,'Balance Sheet'!$EF$72,'Balance Sheet'!$EH$72,'Balance Sheet'!$EJ$72,'Balance Sheet'!$EL$72,'Balance Sheet'!$EN$72,'Balance Sheet'!$EP$72,'Balance Sheet'!$ER$72,'Balance Sheet'!$ET$72,'Balance Sheet'!$EU$72,'Balance Sheet'!$EW$72,'Balance Sheet'!$EY$72,'Balance Sheet'!$FA$72,'Balance Sheet'!$FC$72</definedName>
    <definedName name="QB_FORMULA_124" localSheetId="3" hidden="1">'Income Statement'!$AH$89,'Income Statement'!$AI$89,'Income Statement'!$AJ$89,'Income Statement'!$AK$89,'Income Statement'!$AL$89,'Income Statement'!$AM$89,'Income Statement'!$AN$89,'Income Statement'!$AO$89,'Income Statement'!$AP$89,'Income Statement'!$AQ$89,'Income Statement'!$AR$89,'Income Statement'!$AS$89,'Income Statement'!$AT$89,'Income Statement'!$AU$89,'Income Statement'!$AV$89,'Income Statement'!$AW$89</definedName>
    <definedName name="QB_FORMULA_124_1" localSheetId="2" hidden="1">'Balance Sheet'!$AH$91,'Balance Sheet'!$AI$91,'Balance Sheet'!$AJ$91,'Balance Sheet'!$AK$91,'Balance Sheet'!$AL$91,'Balance Sheet'!$AM$91,'Balance Sheet'!$AN$91,'Balance Sheet'!$AO$91,'Balance Sheet'!$AP$91,'Balance Sheet'!$AQ$91,'Balance Sheet'!$AR$91,'Balance Sheet'!$AS$91,'Balance Sheet'!$AT$91,'Balance Sheet'!$AU$91,'Balance Sheet'!$AV$91,'Balance Sheet'!$AW$91</definedName>
    <definedName name="QB_FORMULA_125" localSheetId="2" hidden="1">'Balance Sheet'!$FE$72,'Balance Sheet'!$FG$72,'Balance Sheet'!$FI$72,'Balance Sheet'!$FK$72,'Balance Sheet'!$FM$72,'Balance Sheet'!$FO$72,'Balance Sheet'!$FQ$72,'Balance Sheet'!$FS$72,'Balance Sheet'!$FU$72,'Balance Sheet'!$FW$72,'Balance Sheet'!$FY$72,'Balance Sheet'!$GA$72,'Balance Sheet'!$GC$72,'Balance Sheet'!$GE$72,'Balance Sheet'!$GG$72,'Balance Sheet'!$GI$72</definedName>
    <definedName name="QB_FORMULA_125" localSheetId="3" hidden="1">'Income Statement'!$AX$89,'Income Statement'!$AY$89,'Income Statement'!$AZ$89,'Income Statement'!$BA$89,'Income Statement'!$BB$89,'Income Statement'!$BC$89,'Income Statement'!$BD$89,'Income Statement'!$BE$89,'Income Statement'!$BF$89,'Income Statement'!$BG$89,'Income Statement'!$BH$89,'Income Statement'!$BI$89,'Income Statement'!$BJ$89,'Income Statement'!$BK$89,'Income Statement'!$BL$89,'Income Statement'!$BM$89</definedName>
    <definedName name="QB_FORMULA_125_1" localSheetId="2" hidden="1">'Balance Sheet'!$AX$91,'Balance Sheet'!$AY$91,'Balance Sheet'!$AZ$91,'Balance Sheet'!$BA$91,'Balance Sheet'!$BB$91,'Balance Sheet'!$BC$91,'Balance Sheet'!$BD$91,'Balance Sheet'!$BE$91,'Balance Sheet'!$BF$91,'Balance Sheet'!$BG$91,'Balance Sheet'!$BH$91,'Balance Sheet'!$BI$91,'Balance Sheet'!$BJ$91,'Balance Sheet'!$BK$91,'Balance Sheet'!$BL$91,'Balance Sheet'!$BM$91</definedName>
    <definedName name="QB_FORMULA_126" localSheetId="2" hidden="1">'Balance Sheet'!$GK$72,'Balance Sheet'!$GM$72,'Balance Sheet'!$GO$72,'Balance Sheet'!$GQ$72,'Balance Sheet'!$GS$72,'Balance Sheet'!$GU$72,'Balance Sheet'!$GW$72,'Balance Sheet'!$GY$72,'Balance Sheet'!$HA$72,'Balance Sheet'!$HC$72,'Balance Sheet'!$HE$72,'Balance Sheet'!$HG$72,'Balance Sheet'!$HI$72,'Balance Sheet'!$HK$72,'Balance Sheet'!$HM$72,'Balance Sheet'!$HO$72</definedName>
    <definedName name="QB_FORMULA_126" localSheetId="3" hidden="1">'Income Statement'!$BN$89,'Income Statement'!$BO$89,'Income Statement'!$BP$89,'Income Statement'!$BQ$89,'Income Statement'!$BR$89,'Income Statement'!$BS$89,'Income Statement'!$BT$89,'Income Statement'!$BU$89,'Income Statement'!$BV$89,'Income Statement'!$BW$89,'Income Statement'!$BX$89,'Income Statement'!$BY$89,'Income Statement'!$BZ$89,'Income Statement'!$CA$89,'Income Statement'!$CB$89,'Income Statement'!$CC$89</definedName>
    <definedName name="QB_FORMULA_126_1" localSheetId="2" hidden="1">'Balance Sheet'!$BN$91,'Balance Sheet'!$BO$91,'Balance Sheet'!$BP$91,'Balance Sheet'!$BQ$91,'Balance Sheet'!$BR$91,'Balance Sheet'!$BS$91,'Balance Sheet'!$BT$91,'Balance Sheet'!$BU$91,'Balance Sheet'!$BV$91,'Balance Sheet'!$BW$91,'Balance Sheet'!$BX$91,'Balance Sheet'!$BY$91,'Balance Sheet'!$BZ$91,'Balance Sheet'!$CA$91,'Balance Sheet'!$CB$91,'Balance Sheet'!$CC$91</definedName>
    <definedName name="QB_FORMULA_127" localSheetId="2" hidden="1">'Balance Sheet'!$HQ$72,'Balance Sheet'!$HS$72,'Balance Sheet'!$HU$72,'Balance Sheet'!$HW$72,'Balance Sheet'!$HY$72,'Balance Sheet'!$IA$72,'Balance Sheet'!$IC$72,'Balance Sheet'!$IE$72,'Balance Sheet'!$IG$72,'Balance Sheet'!$II$72,'Balance Sheet'!$IK$72,'Balance Sheet'!$IM$72,'Balance Sheet'!$IO$72,'Balance Sheet'!$IQ$72,'Balance Sheet'!$IS$72,'Balance Sheet'!$IU$72</definedName>
    <definedName name="QB_FORMULA_127" localSheetId="3" hidden="1">'Income Statement'!$CD$89,'Income Statement'!$CE$89,'Income Statement'!$CF$89,'Income Statement'!$CG$89,'Income Statement'!$CH$89,'Income Statement'!$CI$89,'Income Statement'!$CJ$89,'Income Statement'!$CK$89,'Income Statement'!$CL$89,'Income Statement'!$CM$89,'Income Statement'!$CN$89,'Income Statement'!$CO$89,'Income Statement'!$CP$89,'Income Statement'!$CQ$89,'Income Statement'!$CR$89,'Income Statement'!$CS$89</definedName>
    <definedName name="QB_FORMULA_127_1" localSheetId="2" hidden="1">'Balance Sheet'!$CD$91,'Balance Sheet'!$CE$91,'Balance Sheet'!$CF$91,'Balance Sheet'!$CG$91,'Balance Sheet'!$CH$91,'Balance Sheet'!$CI$91,'Balance Sheet'!$CJ$91,'Balance Sheet'!$CK$91,'Balance Sheet'!$CL$91,'Balance Sheet'!$CM$91,'Balance Sheet'!$CN$91,'Balance Sheet'!$CO$91,'Balance Sheet'!$CP$91,'Balance Sheet'!$CQ$91,'Balance Sheet'!$CR$91,'Balance Sheet'!$CS$91</definedName>
    <definedName name="QB_FORMULA_128" localSheetId="2" hidden="1">'Balance Sheet'!$IW$72,'Balance Sheet'!$IY$72,'Balance Sheet'!$IY$73,'Balance Sheet'!$IY$74,'Balance Sheet'!$H$75,'Balance Sheet'!$J$75,'Balance Sheet'!$L$75,'Balance Sheet'!$N$75,'Balance Sheet'!$P$75,'Balance Sheet'!$R$75,'Balance Sheet'!$T$75,'Balance Sheet'!$V$75,'Balance Sheet'!$X$75,'Balance Sheet'!$Z$75,'Balance Sheet'!$AB$75,'Balance Sheet'!$AD$75</definedName>
    <definedName name="QB_FORMULA_128" localSheetId="3" hidden="1">'Income Statement'!$CT$89,'Income Statement'!$CU$89,'Income Statement'!$CV$89,'Income Statement'!$CW$89,'Income Statement'!$CX$89,'Income Statement'!$CY$89,'Income Statement'!$CZ$89,'Income Statement'!$DA$89,'Income Statement'!$DB$89,'Income Statement'!$DC$89,'Income Statement'!$DD$89,'Income Statement'!$DE$89,'Income Statement'!$DF$89,'Income Statement'!$DG$89,'Income Statement'!$DH$89,'Income Statement'!$DI$89</definedName>
    <definedName name="QB_FORMULA_128_1" localSheetId="2" hidden="1">'Balance Sheet'!$CT$91,'Balance Sheet'!$CU$91,'Balance Sheet'!$CV$91,'Balance Sheet'!$CW$91,'Balance Sheet'!$CX$91,'Balance Sheet'!$CY$91,'Balance Sheet'!$CZ$91,'Balance Sheet'!$DA$91,'Balance Sheet'!$DB$91,'Balance Sheet'!$DC$91,'Balance Sheet'!$DD$91,'Balance Sheet'!$DE$91,'Balance Sheet'!$DF$91,'Balance Sheet'!$DG$91,'Balance Sheet'!$DH$91,'Balance Sheet'!$DI$91</definedName>
    <definedName name="QB_FORMULA_129" localSheetId="2" hidden="1">'Balance Sheet'!$AF$75,'Balance Sheet'!$AH$75,'Balance Sheet'!$AJ$75,'Balance Sheet'!$AN$75,'Balance Sheet'!$AP$75,'Balance Sheet'!$AR$75,'Balance Sheet'!$AT$75,'Balance Sheet'!$AV$75,'Balance Sheet'!$AX$75,'Balance Sheet'!$AZ$75,'Balance Sheet'!$BB$75,'Balance Sheet'!$BD$75,'Balance Sheet'!$BF$75,'Balance Sheet'!$BH$75,'Balance Sheet'!$BJ$75,'Balance Sheet'!$BL$75</definedName>
    <definedName name="QB_FORMULA_129" localSheetId="3" hidden="1">'Income Statement'!$DJ$89,'Income Statement'!$DK$89,'Income Statement'!$DL$89,'Income Statement'!$DM$89,'Income Statement'!$DN$89,'Income Statement'!$DO$89,'Income Statement'!$DP$89,'Income Statement'!$DQ$89,'Income Statement'!$DR$89,'Income Statement'!$DS$89,'Income Statement'!$DT$89,'Income Statement'!$DU$89,'Income Statement'!$DV$89,'Income Statement'!$DW$89,'Income Statement'!$DX$89,'Income Statement'!$DY$89</definedName>
    <definedName name="QB_FORMULA_129_1" localSheetId="2" hidden="1">'Balance Sheet'!$DJ$91,'Balance Sheet'!$DK$91,'Balance Sheet'!$DL$91,'Balance Sheet'!$DM$91,'Balance Sheet'!$DN$91,'Balance Sheet'!$DO$91,'Balance Sheet'!$DP$91,'Balance Sheet'!$DQ$91,'Balance Sheet'!$DR$91,'Balance Sheet'!$DS$91,'Balance Sheet'!$DT$91,'Balance Sheet'!$DU$91,'Balance Sheet'!$DV$91,'Balance Sheet'!$DW$91,'Balance Sheet'!$DX$91,'Balance Sheet'!$DY$91</definedName>
    <definedName name="QB_FORMULA_13" localSheetId="2" hidden="1">'Balance Sheet'!$EF$28,'Balance Sheet'!$EH$28,'Balance Sheet'!$EJ$28,'Balance Sheet'!$EL$28,'Balance Sheet'!$EN$28,'Balance Sheet'!$EP$28,'Balance Sheet'!$ER$28,'Balance Sheet'!$ET$28,'Balance Sheet'!$EU$28,'Balance Sheet'!$EW$28,'Balance Sheet'!$EY$28,'Balance Sheet'!$FA$28,'Balance Sheet'!$FC$28,'Balance Sheet'!$FE$28,'Balance Sheet'!$FG$28,'Balance Sheet'!$FI$28</definedName>
    <definedName name="QB_FORMULA_13" localSheetId="3" hidden="1">'Income Statement'!$BM$11,'Income Statement'!$BN$11,'Income Statement'!$BO$11,'Income Statement'!$BP$11,'Income Statement'!$BQ$11,'Income Statement'!$BR$11,'Income Statement'!$BS$11,'Income Statement'!$BT$11,'Income Statement'!$BU$11,'Income Statement'!$BV$11,'Income Statement'!$BW$11,'Income Statement'!$BX$11,'Income Statement'!$BY$11,'Income Statement'!$BZ$11,'Income Statement'!$CA$11,'Income Statement'!$CB$11</definedName>
    <definedName name="QB_FORMULA_13_1" localSheetId="2" hidden="1">'Balance Sheet'!$AQ$36,'Balance Sheet'!$AR$36,'Balance Sheet'!$AS$36,'Balance Sheet'!$AT$36,'Balance Sheet'!$AU$36,'Balance Sheet'!$AV$36,'Balance Sheet'!$AW$36,'Balance Sheet'!$AX$36,'Balance Sheet'!$AY$36,'Balance Sheet'!$AZ$36,'Balance Sheet'!$BA$36,'Balance Sheet'!$BB$36,'Balance Sheet'!$BC$36,'Balance Sheet'!$BD$36,'Balance Sheet'!$BE$36,'Balance Sheet'!$BF$36</definedName>
    <definedName name="QB_FORMULA_130" localSheetId="2" hidden="1">'Balance Sheet'!$BN$75,'Balance Sheet'!$BP$75,'Balance Sheet'!$BR$75,'Balance Sheet'!$BT$75,'Balance Sheet'!$BV$75,'Balance Sheet'!$BX$75,'Balance Sheet'!$BZ$75,'Balance Sheet'!$CB$75,'Balance Sheet'!$CD$75,'Balance Sheet'!$CF$75,'Balance Sheet'!$CH$75,'Balance Sheet'!$CJ$75,'Balance Sheet'!$CL$75,'Balance Sheet'!$CN$75,'Balance Sheet'!$CP$75,'Balance Sheet'!$CR$75</definedName>
    <definedName name="QB_FORMULA_130" localSheetId="3" hidden="1">'Income Statement'!$DZ$89,'Income Statement'!$EA$89,'Income Statement'!$EB$89,'Income Statement'!$EC$89,'Income Statement'!$ED$89,'Income Statement'!$EE$89,'Income Statement'!$EF$89,'Income Statement'!$EG$89,'Income Statement'!$EH$89,'Income Statement'!$EI$89,'Income Statement'!$EJ$89,'Income Statement'!$EK$89,'Income Statement'!$EL$89,'Income Statement'!$EM$89,'Income Statement'!$EN$89,'Income Statement'!$EO$89</definedName>
    <definedName name="QB_FORMULA_130_1" localSheetId="2" hidden="1">'Balance Sheet'!$DZ$91,'Balance Sheet'!$EA$91,'Balance Sheet'!$EB$91,'Balance Sheet'!$EC$91,'Balance Sheet'!$ED$91,'Balance Sheet'!$EE$91,'Balance Sheet'!$EF$91,'Balance Sheet'!$EG$91,'Balance Sheet'!$EH$91,'Balance Sheet'!$EI$91,'Balance Sheet'!$EJ$91,'Balance Sheet'!$EK$91,'Balance Sheet'!$EL$91,'Balance Sheet'!$EM$91,'Balance Sheet'!$EN$91,'Balance Sheet'!$EO$91</definedName>
    <definedName name="QB_FORMULA_131" localSheetId="2" hidden="1">'Balance Sheet'!$CT$75,'Balance Sheet'!$CV$75,'Balance Sheet'!$CX$75,'Balance Sheet'!$CZ$75,'Balance Sheet'!$DB$75,'Balance Sheet'!$DD$75,'Balance Sheet'!$DF$75,'Balance Sheet'!$DH$75,'Balance Sheet'!$DJ$75,'Balance Sheet'!$DL$75,'Balance Sheet'!$DN$75,'Balance Sheet'!$DP$75,'Balance Sheet'!$DR$75,'Balance Sheet'!$DT$75,'Balance Sheet'!$DV$75,'Balance Sheet'!$DX$75</definedName>
    <definedName name="QB_FORMULA_131" localSheetId="3" hidden="1">'Income Statement'!$EP$89,'Income Statement'!$EQ$89,'Income Statement'!$ER$89,'Income Statement'!$ES$89,'Income Statement'!$ET$89,'Income Statement'!$EU$89,'Income Statement'!$EV$89,'Income Statement'!$EV$91,'Income Statement'!$EV$92,'Income Statement'!$EV$93,'Income Statement'!$G$94,'Income Statement'!$H$94,'Income Statement'!$I$94,'Income Statement'!$J$94,'Income Statement'!$K$94,'Income Statement'!$L$94</definedName>
    <definedName name="QB_FORMULA_131_1" localSheetId="2" hidden="1">'Balance Sheet'!$EP$91,'Balance Sheet'!$EQ$91,'Balance Sheet'!$ER$91,'Balance Sheet'!$ES$91,'Balance Sheet'!$ET$91,'Balance Sheet'!$EU$91,'Balance Sheet'!$EV$91,'Balance Sheet'!$EW$91,'Balance Sheet'!$H$92,'Balance Sheet'!$I$92,'Balance Sheet'!$J$92,'Balance Sheet'!$K$92,'Balance Sheet'!$L$92,'Balance Sheet'!$M$92,'Balance Sheet'!$N$92,'Balance Sheet'!$O$92</definedName>
    <definedName name="QB_FORMULA_132" localSheetId="2" hidden="1">'Balance Sheet'!$DZ$75,'Balance Sheet'!$EB$75,'Balance Sheet'!$ED$75,'Balance Sheet'!$EF$75,'Balance Sheet'!$EH$75,'Balance Sheet'!$EJ$75,'Balance Sheet'!$EL$75,'Balance Sheet'!$EN$75,'Balance Sheet'!$EP$75,'Balance Sheet'!$ER$75,'Balance Sheet'!$ET$75,'Balance Sheet'!$EU$75,'Balance Sheet'!$EW$75,'Balance Sheet'!$EY$75,'Balance Sheet'!$FA$75,'Balance Sheet'!$FC$75</definedName>
    <definedName name="QB_FORMULA_132" localSheetId="3" hidden="1">'Income Statement'!$M$94,'Income Statement'!$N$94,'Income Statement'!$O$94,'Income Statement'!$P$94,'Income Statement'!$Q$94,'Income Statement'!$R$94,'Income Statement'!$S$94,'Income Statement'!$T$94,'Income Statement'!$U$94,'Income Statement'!$V$94,'Income Statement'!$W$94,'Income Statement'!$X$94,'Income Statement'!$Y$94,'Income Statement'!$Z$94,'Income Statement'!$AA$94,'Income Statement'!$AB$94</definedName>
    <definedName name="QB_FORMULA_132_1" localSheetId="2" hidden="1">'Balance Sheet'!$P$92,'Balance Sheet'!$Q$92,'Balance Sheet'!$R$92,'Balance Sheet'!$S$92,'Balance Sheet'!$T$92,'Balance Sheet'!$U$92,'Balance Sheet'!$V$92,'Balance Sheet'!$W$92,'Balance Sheet'!$X$92,'Balance Sheet'!$Y$92,'Balance Sheet'!$Z$92,'Balance Sheet'!$AA$92,'Balance Sheet'!$AB$92,'Balance Sheet'!$AC$92,'Balance Sheet'!$AD$92,'Balance Sheet'!$AE$92</definedName>
    <definedName name="QB_FORMULA_133" localSheetId="2" hidden="1">'Balance Sheet'!$FE$75,'Balance Sheet'!$FG$75,'Balance Sheet'!$FI$75,'Balance Sheet'!$FK$75,'Balance Sheet'!$FM$75,'Balance Sheet'!$FO$75,'Balance Sheet'!$FQ$75,'Balance Sheet'!$FS$75,'Balance Sheet'!$FU$75,'Balance Sheet'!$FW$75,'Balance Sheet'!$FY$75,'Balance Sheet'!$GA$75,'Balance Sheet'!$GC$75,'Balance Sheet'!$GE$75,'Balance Sheet'!$GG$75,'Balance Sheet'!$GI$75</definedName>
    <definedName name="QB_FORMULA_133" localSheetId="3" hidden="1">'Income Statement'!$AC$94,'Income Statement'!$AD$94,'Income Statement'!$AE$94,'Income Statement'!$AF$94,'Income Statement'!$AG$94,'Income Statement'!$AH$94,'Income Statement'!$AI$94,'Income Statement'!$AJ$94,'Income Statement'!$AK$94,'Income Statement'!$AL$94,'Income Statement'!$AM$94,'Income Statement'!$AN$94,'Income Statement'!$AO$94,'Income Statement'!$AP$94,'Income Statement'!$AQ$94,'Income Statement'!$AR$94</definedName>
    <definedName name="QB_FORMULA_133_1" localSheetId="2" hidden="1">'Balance Sheet'!$AF$92,'Balance Sheet'!$AG$92,'Balance Sheet'!$AH$92,'Balance Sheet'!$AI$92,'Balance Sheet'!$AJ$92,'Balance Sheet'!$AK$92,'Balance Sheet'!$AL$92,'Balance Sheet'!$AM$92,'Balance Sheet'!$AN$92,'Balance Sheet'!$AO$92,'Balance Sheet'!$AP$92,'Balance Sheet'!$AQ$92,'Balance Sheet'!$AR$92,'Balance Sheet'!$AS$92,'Balance Sheet'!$AT$92,'Balance Sheet'!$AU$92</definedName>
    <definedName name="QB_FORMULA_134" localSheetId="2" hidden="1">'Balance Sheet'!$GK$75,'Balance Sheet'!$GM$75,'Balance Sheet'!$GO$75,'Balance Sheet'!$GQ$75,'Balance Sheet'!$GS$75,'Balance Sheet'!$GU$75,'Balance Sheet'!$GW$75,'Balance Sheet'!$GY$75,'Balance Sheet'!$HA$75,'Balance Sheet'!$HC$75,'Balance Sheet'!$HE$75,'Balance Sheet'!$HG$75,'Balance Sheet'!$HI$75,'Balance Sheet'!$HK$75,'Balance Sheet'!$HM$75,'Balance Sheet'!$HO$75</definedName>
    <definedName name="QB_FORMULA_134" localSheetId="3" hidden="1">'Income Statement'!$AS$94,'Income Statement'!$AT$94,'Income Statement'!$AU$94,'Income Statement'!$AV$94,'Income Statement'!$AW$94,'Income Statement'!$AX$94,'Income Statement'!$AY$94,'Income Statement'!$AZ$94,'Income Statement'!$BA$94,'Income Statement'!$BB$94,'Income Statement'!$BC$94,'Income Statement'!$BD$94,'Income Statement'!$BE$94,'Income Statement'!$BF$94,'Income Statement'!$BG$94,'Income Statement'!$BH$94</definedName>
    <definedName name="QB_FORMULA_134_1" localSheetId="2" hidden="1">'Balance Sheet'!$AV$92,'Balance Sheet'!$AW$92,'Balance Sheet'!$AX$92,'Balance Sheet'!$AY$92,'Balance Sheet'!$AZ$92,'Balance Sheet'!$BA$92,'Balance Sheet'!$BB$92,'Balance Sheet'!$BC$92,'Balance Sheet'!$BD$92,'Balance Sheet'!$BE$92,'Balance Sheet'!$BF$92,'Balance Sheet'!$BG$92,'Balance Sheet'!$BH$92,'Balance Sheet'!$BI$92,'Balance Sheet'!$BJ$92,'Balance Sheet'!$BK$92</definedName>
    <definedName name="QB_FORMULA_135" localSheetId="2" hidden="1">'Balance Sheet'!$HQ$75,'Balance Sheet'!$HS$75,'Balance Sheet'!$HU$75,'Balance Sheet'!$HW$75,'Balance Sheet'!$HY$75,'Balance Sheet'!$IA$75,'Balance Sheet'!$IC$75,'Balance Sheet'!$IE$75,'Balance Sheet'!$IG$75,'Balance Sheet'!$II$75,'Balance Sheet'!$IK$75,'Balance Sheet'!$IM$75,'Balance Sheet'!$IO$75,'Balance Sheet'!$IQ$75,'Balance Sheet'!$IS$75,'Balance Sheet'!$IU$75</definedName>
    <definedName name="QB_FORMULA_135" localSheetId="3" hidden="1">'Income Statement'!$BI$94,'Income Statement'!$BJ$94,'Income Statement'!$BK$94,'Income Statement'!$BL$94,'Income Statement'!$BM$94,'Income Statement'!$BN$94,'Income Statement'!$BO$94,'Income Statement'!$BP$94,'Income Statement'!$BQ$94,'Income Statement'!$BR$94,'Income Statement'!$BS$94,'Income Statement'!$BT$94,'Income Statement'!$BU$94,'Income Statement'!$BV$94,'Income Statement'!$BW$94,'Income Statement'!$BX$94</definedName>
    <definedName name="QB_FORMULA_135_1" localSheetId="2" hidden="1">'Balance Sheet'!$BL$92,'Balance Sheet'!$BM$92,'Balance Sheet'!$BN$92,'Balance Sheet'!$BO$92,'Balance Sheet'!$BP$92,'Balance Sheet'!$BQ$92,'Balance Sheet'!$BR$92,'Balance Sheet'!$BS$92,'Balance Sheet'!$BT$92,'Balance Sheet'!$BU$92,'Balance Sheet'!$BV$92,'Balance Sheet'!$BW$92,'Balance Sheet'!$BX$92,'Balance Sheet'!$BY$92,'Balance Sheet'!$BZ$92,'Balance Sheet'!$CA$92</definedName>
    <definedName name="QB_FORMULA_136" localSheetId="2" hidden="1">'Balance Sheet'!$IW$75,'Balance Sheet'!$IY$75,'Balance Sheet'!$H$76,'Balance Sheet'!$J$76,'Balance Sheet'!$L$76,'Balance Sheet'!$N$76,'Balance Sheet'!$P$76,'Balance Sheet'!$R$76,'Balance Sheet'!$T$76,'Balance Sheet'!$V$76,'Balance Sheet'!$X$76,'Balance Sheet'!$Z$76,'Balance Sheet'!$AB$76,'Balance Sheet'!$AD$76,'Balance Sheet'!$AF$76,'Balance Sheet'!$AH$76</definedName>
    <definedName name="QB_FORMULA_136" localSheetId="3" hidden="1">'Income Statement'!$BY$94,'Income Statement'!$BZ$94,'Income Statement'!$CA$94,'Income Statement'!$CB$94,'Income Statement'!$CC$94,'Income Statement'!$CD$94,'Income Statement'!$CE$94,'Income Statement'!$CF$94,'Income Statement'!$CG$94,'Income Statement'!$CH$94,'Income Statement'!$CI$94,'Income Statement'!$CJ$94,'Income Statement'!$CK$94,'Income Statement'!$CL$94,'Income Statement'!$CM$94,'Income Statement'!$CN$94</definedName>
    <definedName name="QB_FORMULA_136_1" localSheetId="2" hidden="1">'Balance Sheet'!$CB$92,'Balance Sheet'!$CC$92,'Balance Sheet'!$CD$92,'Balance Sheet'!$CE$92,'Balance Sheet'!$CF$92,'Balance Sheet'!$CG$92,'Balance Sheet'!$CH$92,'Balance Sheet'!$CI$92,'Balance Sheet'!$CJ$92,'Balance Sheet'!$CK$92,'Balance Sheet'!$CL$92,'Balance Sheet'!$CM$92,'Balance Sheet'!$CN$92,'Balance Sheet'!$CO$92,'Balance Sheet'!$CP$92,'Balance Sheet'!$CQ$92</definedName>
    <definedName name="QB_FORMULA_137" localSheetId="2" hidden="1">'Balance Sheet'!$AJ$76,'Balance Sheet'!$AN$76,'Balance Sheet'!$AP$76,'Balance Sheet'!$AR$76,'Balance Sheet'!$AT$76,'Balance Sheet'!$AV$76,'Balance Sheet'!$AX$76,'Balance Sheet'!$AZ$76,'Balance Sheet'!$BB$76,'Balance Sheet'!$BD$76,'Balance Sheet'!$BF$76,'Balance Sheet'!$BH$76,'Balance Sheet'!$BJ$76,'Balance Sheet'!$BL$76,'Balance Sheet'!$BN$76,'Balance Sheet'!$BP$76</definedName>
    <definedName name="QB_FORMULA_137" localSheetId="3" hidden="1">'Income Statement'!$CO$94,'Income Statement'!$CP$94,'Income Statement'!$CQ$94,'Income Statement'!$CR$94,'Income Statement'!$CS$94,'Income Statement'!$CT$94,'Income Statement'!$CU$94,'Income Statement'!$CV$94,'Income Statement'!$CW$94,'Income Statement'!$CX$94,'Income Statement'!$CY$94,'Income Statement'!$CZ$94,'Income Statement'!$DA$94,'Income Statement'!$DB$94,'Income Statement'!$DC$94,'Income Statement'!$DD$94</definedName>
    <definedName name="QB_FORMULA_137_1" localSheetId="2" hidden="1">'Balance Sheet'!$CR$92,'Balance Sheet'!$CS$92,'Balance Sheet'!$CT$92,'Balance Sheet'!$CU$92,'Balance Sheet'!$CV$92,'Balance Sheet'!$CW$92,'Balance Sheet'!$CX$92,'Balance Sheet'!$CY$92,'Balance Sheet'!$CZ$92,'Balance Sheet'!$DA$92,'Balance Sheet'!$DB$92,'Balance Sheet'!$DC$92,'Balance Sheet'!$DD$92,'Balance Sheet'!$DE$92,'Balance Sheet'!$DF$92,'Balance Sheet'!$DG$92</definedName>
    <definedName name="QB_FORMULA_138" localSheetId="2" hidden="1">'Balance Sheet'!$BR$76,'Balance Sheet'!$BT$76,'Balance Sheet'!$BV$76,'Balance Sheet'!$BX$76,'Balance Sheet'!$BZ$76,'Balance Sheet'!$CB$76,'Balance Sheet'!$CD$76,'Balance Sheet'!$CF$76,'Balance Sheet'!$CH$76,'Balance Sheet'!$CJ$76,'Balance Sheet'!$CL$76,'Balance Sheet'!$CN$76,'Balance Sheet'!$CP$76,'Balance Sheet'!$CR$76,'Balance Sheet'!$CT$76,'Balance Sheet'!$CV$76</definedName>
    <definedName name="QB_FORMULA_138" localSheetId="3" hidden="1">'Income Statement'!$DE$94,'Income Statement'!$DF$94,'Income Statement'!$DG$94,'Income Statement'!$DH$94,'Income Statement'!$DI$94,'Income Statement'!$DJ$94,'Income Statement'!$DK$94,'Income Statement'!$DL$94,'Income Statement'!$DM$94,'Income Statement'!$DN$94,'Income Statement'!$DO$94,'Income Statement'!$DP$94,'Income Statement'!$DQ$94,'Income Statement'!$DR$94,'Income Statement'!$DS$94,'Income Statement'!$DT$94</definedName>
    <definedName name="QB_FORMULA_138_1" localSheetId="2" hidden="1">'Balance Sheet'!$DH$92,'Balance Sheet'!$DI$92,'Balance Sheet'!$DJ$92,'Balance Sheet'!$DK$92,'Balance Sheet'!$DL$92,'Balance Sheet'!$DM$92,'Balance Sheet'!$DN$92,'Balance Sheet'!$DO$92,'Balance Sheet'!$DP$92,'Balance Sheet'!$DQ$92,'Balance Sheet'!$DR$92,'Balance Sheet'!$DS$92,'Balance Sheet'!$DT$92,'Balance Sheet'!$DU$92,'Balance Sheet'!$DV$92,'Balance Sheet'!$DW$92</definedName>
    <definedName name="QB_FORMULA_139" localSheetId="2" hidden="1">'Balance Sheet'!$CX$76,'Balance Sheet'!$CZ$76,'Balance Sheet'!$DB$76,'Balance Sheet'!$DD$76,'Balance Sheet'!$DF$76,'Balance Sheet'!$DH$76,'Balance Sheet'!$DJ$76,'Balance Sheet'!$DL$76,'Balance Sheet'!$DN$76,'Balance Sheet'!$DP$76,'Balance Sheet'!$DR$76,'Balance Sheet'!$DT$76,'Balance Sheet'!$DV$76,'Balance Sheet'!$DX$76,'Balance Sheet'!$DZ$76,'Balance Sheet'!$EB$76</definedName>
    <definedName name="QB_FORMULA_139" localSheetId="3" hidden="1">'Income Statement'!$DU$94,'Income Statement'!$DV$94,'Income Statement'!$DW$94,'Income Statement'!$DX$94,'Income Statement'!$DY$94,'Income Statement'!$DZ$94,'Income Statement'!$EA$94,'Income Statement'!$EB$94,'Income Statement'!$EC$94,'Income Statement'!$ED$94,'Income Statement'!$EE$94,'Income Statement'!$EF$94,'Income Statement'!$EG$94,'Income Statement'!$EH$94,'Income Statement'!$EI$94,'Income Statement'!$EJ$94</definedName>
    <definedName name="QB_FORMULA_139_1" localSheetId="2" hidden="1">'Balance Sheet'!$DX$92,'Balance Sheet'!$DY$92,'Balance Sheet'!$DZ$92,'Balance Sheet'!$EA$92,'Balance Sheet'!$EB$92,'Balance Sheet'!$EC$92,'Balance Sheet'!$ED$92,'Balance Sheet'!$EE$92,'Balance Sheet'!$EF$92,'Balance Sheet'!$EG$92,'Balance Sheet'!$EH$92,'Balance Sheet'!$EI$92,'Balance Sheet'!$EJ$92,'Balance Sheet'!$EK$92,'Balance Sheet'!$EL$92,'Balance Sheet'!$EM$92</definedName>
    <definedName name="QB_FORMULA_14" localSheetId="2" hidden="1">'Balance Sheet'!$FK$28,'Balance Sheet'!$FM$28,'Balance Sheet'!$FO$28,'Balance Sheet'!$FQ$28,'Balance Sheet'!$FS$28,'Balance Sheet'!$FU$28,'Balance Sheet'!$FW$28,'Balance Sheet'!$FY$28,'Balance Sheet'!$GA$28,'Balance Sheet'!$GC$28,'Balance Sheet'!$GE$28,'Balance Sheet'!$GG$28,'Balance Sheet'!$GI$28,'Balance Sheet'!$GK$28,'Balance Sheet'!$GM$28,'Balance Sheet'!$GO$28</definedName>
    <definedName name="QB_FORMULA_14" localSheetId="3" hidden="1">'Income Statement'!$CC$11,'Income Statement'!$CD$11,'Income Statement'!$CE$11,'Income Statement'!$CF$11,'Income Statement'!$CG$11,'Income Statement'!$CH$11,'Income Statement'!$CI$11,'Income Statement'!$CJ$11,'Income Statement'!$CK$11,'Income Statement'!$CL$11,'Income Statement'!$CM$11,'Income Statement'!$CN$11,'Income Statement'!$CO$11,'Income Statement'!$CP$11,'Income Statement'!$CQ$11,'Income Statement'!$CR$11</definedName>
    <definedName name="QB_FORMULA_14_1" localSheetId="2" hidden="1">'Balance Sheet'!$BG$36,'Balance Sheet'!$BH$36,'Balance Sheet'!$BI$36,'Balance Sheet'!$BJ$36,'Balance Sheet'!$BK$36,'Balance Sheet'!$BL$36,'Balance Sheet'!$BM$36,'Balance Sheet'!$BN$36,'Balance Sheet'!$BO$36,'Balance Sheet'!$BP$36,'Balance Sheet'!$BQ$36,'Balance Sheet'!$BR$36,'Balance Sheet'!$BS$36,'Balance Sheet'!$BT$36,'Balance Sheet'!$BU$36,'Balance Sheet'!$BV$36</definedName>
    <definedName name="QB_FORMULA_140" localSheetId="2" hidden="1">'Balance Sheet'!$ED$76,'Balance Sheet'!$EF$76,'Balance Sheet'!$EH$76,'Balance Sheet'!$EJ$76,'Balance Sheet'!$EL$76,'Balance Sheet'!$EN$76,'Balance Sheet'!$EP$76,'Balance Sheet'!$ER$76,'Balance Sheet'!$ET$76,'Balance Sheet'!$EU$76,'Balance Sheet'!$EW$76,'Balance Sheet'!$EY$76,'Balance Sheet'!$FA$76,'Balance Sheet'!$FC$76,'Balance Sheet'!$FE$76,'Balance Sheet'!$FG$76</definedName>
    <definedName name="QB_FORMULA_140" localSheetId="3" hidden="1">'Income Statement'!$EK$94,'Income Statement'!$EL$94,'Income Statement'!$EM$94,'Income Statement'!$EN$94,'Income Statement'!$EO$94,'Income Statement'!$EP$94,'Income Statement'!$EQ$94,'Income Statement'!$ER$94,'Income Statement'!$ES$94,'Income Statement'!$ET$94,'Income Statement'!$EU$94,'Income Statement'!$EV$94,'Income Statement'!$EV$96,'Income Statement'!$EV$97,'Income Statement'!$EV$98,'Income Statement'!$G$99</definedName>
    <definedName name="QB_FORMULA_140_1" localSheetId="2" hidden="1">'Balance Sheet'!$EN$92,'Balance Sheet'!$EO$92,'Balance Sheet'!$EP$92,'Balance Sheet'!$EQ$92,'Balance Sheet'!$ER$92,'Balance Sheet'!$ES$92,'Balance Sheet'!$ET$92,'Balance Sheet'!$EU$92,'Balance Sheet'!$EV$92,'Balance Sheet'!$EW$92,'Balance Sheet'!$EW$97,'Balance Sheet'!$H$98,'Balance Sheet'!$I$98,'Balance Sheet'!$J$98,'Balance Sheet'!$K$98,'Balance Sheet'!$L$98</definedName>
    <definedName name="QB_FORMULA_141" localSheetId="2" hidden="1">'Balance Sheet'!$FI$76,'Balance Sheet'!$FK$76,'Balance Sheet'!$FM$76,'Balance Sheet'!$FO$76,'Balance Sheet'!$FQ$76,'Balance Sheet'!$FS$76,'Balance Sheet'!$FU$76,'Balance Sheet'!$FW$76,'Balance Sheet'!$FY$76,'Balance Sheet'!$GA$76,'Balance Sheet'!$GC$76,'Balance Sheet'!$GE$76,'Balance Sheet'!$GG$76,'Balance Sheet'!$GI$76,'Balance Sheet'!$GK$76,'Balance Sheet'!$GM$76</definedName>
    <definedName name="QB_FORMULA_141" localSheetId="3" hidden="1">'Income Statement'!$H$99,'Income Statement'!$I$99,'Income Statement'!$J$99,'Income Statement'!$K$99,'Income Statement'!$L$99,'Income Statement'!$M$99,'Income Statement'!$N$99,'Income Statement'!$O$99,'Income Statement'!$P$99,'Income Statement'!$Q$99,'Income Statement'!$R$99,'Income Statement'!$S$99,'Income Statement'!$T$99,'Income Statement'!$U$99,'Income Statement'!$V$99,'Income Statement'!$W$99</definedName>
    <definedName name="QB_FORMULA_141_1" localSheetId="2" hidden="1">'Balance Sheet'!$M$98,'Balance Sheet'!$N$98,'Balance Sheet'!$O$98,'Balance Sheet'!$P$98,'Balance Sheet'!$Q$98,'Balance Sheet'!$R$98,'Balance Sheet'!$S$98,'Balance Sheet'!$T$98,'Balance Sheet'!$U$98,'Balance Sheet'!$V$98,'Balance Sheet'!$W$98,'Balance Sheet'!$X$98,'Balance Sheet'!$Y$98,'Balance Sheet'!$Z$98,'Balance Sheet'!$AA$98,'Balance Sheet'!$AB$98</definedName>
    <definedName name="QB_FORMULA_142" localSheetId="2" hidden="1">'Balance Sheet'!$GO$76,'Balance Sheet'!$GQ$76,'Balance Sheet'!$GS$76,'Balance Sheet'!$GU$76,'Balance Sheet'!$GW$76,'Balance Sheet'!$GY$76,'Balance Sheet'!$HA$76,'Balance Sheet'!$HC$76,'Balance Sheet'!$HE$76,'Balance Sheet'!$HG$76,'Balance Sheet'!$HI$76,'Balance Sheet'!$HK$76,'Balance Sheet'!$HM$76,'Balance Sheet'!$HO$76,'Balance Sheet'!$HQ$76,'Balance Sheet'!$HS$76</definedName>
    <definedName name="QB_FORMULA_142" localSheetId="3" hidden="1">'Income Statement'!$X$99,'Income Statement'!$Y$99,'Income Statement'!$Z$99,'Income Statement'!$AA$99,'Income Statement'!$AB$99,'Income Statement'!$AC$99,'Income Statement'!$AD$99,'Income Statement'!$AE$99,'Income Statement'!$AF$99,'Income Statement'!$AG$99,'Income Statement'!$AH$99,'Income Statement'!$AI$99,'Income Statement'!$AJ$99,'Income Statement'!$AK$99,'Income Statement'!$AL$99,'Income Statement'!$AM$99</definedName>
    <definedName name="QB_FORMULA_142_1" localSheetId="2" hidden="1">'Balance Sheet'!$AC$98,'Balance Sheet'!$AD$98,'Balance Sheet'!$AE$98,'Balance Sheet'!$AF$98,'Balance Sheet'!$AG$98,'Balance Sheet'!$AH$98,'Balance Sheet'!$AI$98,'Balance Sheet'!$AJ$98,'Balance Sheet'!$AK$98,'Balance Sheet'!$AL$98,'Balance Sheet'!$AM$98,'Balance Sheet'!$AN$98,'Balance Sheet'!$AO$98,'Balance Sheet'!$AP$98,'Balance Sheet'!$AQ$98,'Balance Sheet'!$AR$98</definedName>
    <definedName name="QB_FORMULA_143" localSheetId="2" hidden="1">'Balance Sheet'!$HU$76,'Balance Sheet'!$HW$76,'Balance Sheet'!$HY$76,'Balance Sheet'!$IA$76,'Balance Sheet'!$IC$76,'Balance Sheet'!$IE$76,'Balance Sheet'!$IG$76,'Balance Sheet'!$II$76,'Balance Sheet'!$IK$76,'Balance Sheet'!$IM$76,'Balance Sheet'!$IO$76,'Balance Sheet'!$IQ$76,'Balance Sheet'!$IS$76,'Balance Sheet'!$IU$76,'Balance Sheet'!$IW$76,'Balance Sheet'!$IY$76</definedName>
    <definedName name="QB_FORMULA_143" localSheetId="3" hidden="1">'Income Statement'!$AN$99,'Income Statement'!$AO$99,'Income Statement'!$AP$99,'Income Statement'!$AQ$99,'Income Statement'!$AR$99,'Income Statement'!$AS$99,'Income Statement'!$AT$99,'Income Statement'!$AU$99,'Income Statement'!$AV$99,'Income Statement'!$AW$99,'Income Statement'!$AX$99,'Income Statement'!$AY$99,'Income Statement'!$AZ$99,'Income Statement'!$BA$99,'Income Statement'!$BB$99,'Income Statement'!$BC$99</definedName>
    <definedName name="QB_FORMULA_143_1" localSheetId="2" hidden="1">'Balance Sheet'!$AS$98,'Balance Sheet'!$AT$98,'Balance Sheet'!$AU$98,'Balance Sheet'!$AV$98,'Balance Sheet'!$AW$98,'Balance Sheet'!$AX$98,'Balance Sheet'!$AY$98,'Balance Sheet'!$AZ$98,'Balance Sheet'!$BA$98,'Balance Sheet'!$BB$98,'Balance Sheet'!$BC$98,'Balance Sheet'!$BD$98,'Balance Sheet'!$BE$98,'Balance Sheet'!$BF$98,'Balance Sheet'!$BG$98,'Balance Sheet'!$BH$98</definedName>
    <definedName name="QB_FORMULA_144" localSheetId="2" hidden="1">'Balance Sheet'!$IY$79,'Balance Sheet'!$IY$80,'Balance Sheet'!$IY$81,'Balance Sheet'!$IY$82,'Balance Sheet'!$IY$83,'Balance Sheet'!$IY$84,'Balance Sheet'!$IY$85,'Balance Sheet'!$IY$86,'Balance Sheet'!$IY$87,'Balance Sheet'!$IY$88,'Balance Sheet'!$H$89,'Balance Sheet'!$J$89,'Balance Sheet'!$L$89,'Balance Sheet'!$N$89,'Balance Sheet'!$P$89,'Balance Sheet'!$R$89</definedName>
    <definedName name="QB_FORMULA_144" localSheetId="3" hidden="1">'Income Statement'!$BD$99,'Income Statement'!$BE$99,'Income Statement'!$BF$99,'Income Statement'!$BG$99,'Income Statement'!$BH$99,'Income Statement'!$BI$99,'Income Statement'!$BJ$99,'Income Statement'!$BK$99,'Income Statement'!$BL$99,'Income Statement'!$BM$99,'Income Statement'!$BN$99,'Income Statement'!$BO$99,'Income Statement'!$BP$99,'Income Statement'!$BQ$99,'Income Statement'!$BR$99,'Income Statement'!$BS$99</definedName>
    <definedName name="QB_FORMULA_144_1" localSheetId="2" hidden="1">'Balance Sheet'!$BI$98,'Balance Sheet'!$BJ$98,'Balance Sheet'!$BK$98,'Balance Sheet'!$BL$98,'Balance Sheet'!$BM$98,'Balance Sheet'!$BN$98,'Balance Sheet'!$BO$98,'Balance Sheet'!$BP$98,'Balance Sheet'!$BQ$98,'Balance Sheet'!$BR$98,'Balance Sheet'!$BS$98,'Balance Sheet'!$BT$98,'Balance Sheet'!$BU$98,'Balance Sheet'!$BV$98,'Balance Sheet'!$BW$98,'Balance Sheet'!$BX$98</definedName>
    <definedName name="QB_FORMULA_145" localSheetId="2" hidden="1">'Balance Sheet'!$T$89,'Balance Sheet'!$V$89,'Balance Sheet'!$X$89,'Balance Sheet'!$Z$89,'Balance Sheet'!$AB$89,'Balance Sheet'!$AD$89,'Balance Sheet'!$AF$89,'Balance Sheet'!$AH$89,'Balance Sheet'!$AJ$89,'Balance Sheet'!$AN$89,'Balance Sheet'!$AP$89,'Balance Sheet'!$AR$89,'Balance Sheet'!$AT$89,'Balance Sheet'!$AV$89,'Balance Sheet'!$AX$89,'Balance Sheet'!$AZ$89</definedName>
    <definedName name="QB_FORMULA_145" localSheetId="3" hidden="1">'Income Statement'!$BT$99,'Income Statement'!$BU$99,'Income Statement'!$BV$99,'Income Statement'!$BW$99,'Income Statement'!$BX$99,'Income Statement'!$BY$99,'Income Statement'!$BZ$99,'Income Statement'!$CA$99,'Income Statement'!$CB$99,'Income Statement'!$CC$99,'Income Statement'!$CD$99,'Income Statement'!$CE$99,'Income Statement'!$CF$99,'Income Statement'!$CG$99,'Income Statement'!$CH$99,'Income Statement'!$CI$99</definedName>
    <definedName name="QB_FORMULA_145_1" localSheetId="2" hidden="1">'Balance Sheet'!$BY$98,'Balance Sheet'!$BZ$98,'Balance Sheet'!$CA$98,'Balance Sheet'!$CB$98,'Balance Sheet'!$CC$98,'Balance Sheet'!$CD$98,'Balance Sheet'!$CE$98,'Balance Sheet'!$CF$98,'Balance Sheet'!$CG$98,'Balance Sheet'!$CH$98,'Balance Sheet'!$CI$98,'Balance Sheet'!$CJ$98,'Balance Sheet'!$CK$98,'Balance Sheet'!$CL$98,'Balance Sheet'!$CM$98,'Balance Sheet'!$CN$98</definedName>
    <definedName name="QB_FORMULA_146" localSheetId="2" hidden="1">'Balance Sheet'!$BB$89,'Balance Sheet'!$BD$89,'Balance Sheet'!$BF$89,'Balance Sheet'!$BH$89,'Balance Sheet'!$BJ$89,'Balance Sheet'!$BL$89,'Balance Sheet'!$BN$89,'Balance Sheet'!$BP$89,'Balance Sheet'!$BR$89,'Balance Sheet'!$BT$89,'Balance Sheet'!$BV$89,'Balance Sheet'!$BX$89,'Balance Sheet'!$BZ$89,'Balance Sheet'!$CB$89,'Balance Sheet'!$CD$89,'Balance Sheet'!$CF$89</definedName>
    <definedName name="QB_FORMULA_146" localSheetId="3" hidden="1">'Income Statement'!$CJ$99,'Income Statement'!$CK$99,'Income Statement'!$CL$99,'Income Statement'!$CM$99,'Income Statement'!$CN$99,'Income Statement'!$CO$99,'Income Statement'!$CP$99,'Income Statement'!$CQ$99,'Income Statement'!$CR$99,'Income Statement'!$CS$99,'Income Statement'!$CT$99,'Income Statement'!$CU$99,'Income Statement'!$CV$99,'Income Statement'!$CW$99,'Income Statement'!$CX$99,'Income Statement'!$CY$99</definedName>
    <definedName name="QB_FORMULA_146_1" localSheetId="2" hidden="1">'Balance Sheet'!$CO$98,'Balance Sheet'!$CP$98,'Balance Sheet'!$CQ$98,'Balance Sheet'!$CR$98,'Balance Sheet'!$CS$98,'Balance Sheet'!$CT$98,'Balance Sheet'!$CU$98,'Balance Sheet'!$CV$98,'Balance Sheet'!$CW$98,'Balance Sheet'!$CX$98,'Balance Sheet'!$CY$98,'Balance Sheet'!$CZ$98,'Balance Sheet'!$DA$98,'Balance Sheet'!$DB$98,'Balance Sheet'!$DC$98,'Balance Sheet'!$DD$98</definedName>
    <definedName name="QB_FORMULA_147" localSheetId="2" hidden="1">'Balance Sheet'!$CH$89,'Balance Sheet'!$CJ$89,'Balance Sheet'!$CL$89,'Balance Sheet'!$CN$89,'Balance Sheet'!$CP$89,'Balance Sheet'!$CR$89,'Balance Sheet'!$CT$89,'Balance Sheet'!$CV$89,'Balance Sheet'!$CX$89,'Balance Sheet'!$CZ$89,'Balance Sheet'!$DB$89,'Balance Sheet'!$DD$89,'Balance Sheet'!$DF$89,'Balance Sheet'!$DH$89,'Balance Sheet'!$DJ$89,'Balance Sheet'!$DL$89</definedName>
    <definedName name="QB_FORMULA_147" localSheetId="3" hidden="1">'Income Statement'!$CZ$99,'Income Statement'!$DA$99,'Income Statement'!$DB$99,'Income Statement'!$DC$99,'Income Statement'!$DD$99,'Income Statement'!$DE$99,'Income Statement'!$DF$99,'Income Statement'!$DG$99,'Income Statement'!$DH$99,'Income Statement'!$DI$99,'Income Statement'!$DJ$99,'Income Statement'!$DK$99,'Income Statement'!$DL$99,'Income Statement'!$DM$99,'Income Statement'!$DN$99,'Income Statement'!$DO$99</definedName>
    <definedName name="QB_FORMULA_147_1" localSheetId="2" hidden="1">'Balance Sheet'!$DE$98,'Balance Sheet'!$DF$98,'Balance Sheet'!$DG$98,'Balance Sheet'!$DH$98,'Balance Sheet'!$DI$98,'Balance Sheet'!$DJ$98,'Balance Sheet'!$DK$98,'Balance Sheet'!$DL$98,'Balance Sheet'!$DM$98,'Balance Sheet'!$DN$98,'Balance Sheet'!$DO$98,'Balance Sheet'!$DP$98,'Balance Sheet'!$DQ$98,'Balance Sheet'!$DR$98,'Balance Sheet'!$DS$98,'Balance Sheet'!$DT$98</definedName>
    <definedName name="QB_FORMULA_148" localSheetId="2" hidden="1">'Balance Sheet'!$DN$89,'Balance Sheet'!$DP$89,'Balance Sheet'!$DR$89,'Balance Sheet'!$DT$89,'Balance Sheet'!$DV$89,'Balance Sheet'!$DX$89,'Balance Sheet'!$DZ$89,'Balance Sheet'!$EB$89,'Balance Sheet'!$ED$89,'Balance Sheet'!$EF$89,'Balance Sheet'!$EH$89,'Balance Sheet'!$EJ$89,'Balance Sheet'!$EL$89,'Balance Sheet'!$EN$89,'Balance Sheet'!$EP$89,'Balance Sheet'!$ER$89</definedName>
    <definedName name="QB_FORMULA_148" localSheetId="3" hidden="1">'Income Statement'!$DP$99,'Income Statement'!$DQ$99,'Income Statement'!$DR$99,'Income Statement'!$DS$99,'Income Statement'!$DT$99,'Income Statement'!$DU$99,'Income Statement'!$DV$99,'Income Statement'!$DW$99,'Income Statement'!$DX$99,'Income Statement'!$DY$99,'Income Statement'!$DZ$99,'Income Statement'!$EA$99,'Income Statement'!$EB$99,'Income Statement'!$EC$99,'Income Statement'!$ED$99,'Income Statement'!$EE$99</definedName>
    <definedName name="QB_FORMULA_148_1" localSheetId="2" hidden="1">'Balance Sheet'!$DU$98,'Balance Sheet'!$DV$98,'Balance Sheet'!$DW$98,'Balance Sheet'!$DX$98,'Balance Sheet'!$DY$98,'Balance Sheet'!$DZ$98,'Balance Sheet'!$EA$98,'Balance Sheet'!$EB$98,'Balance Sheet'!$EC$98,'Balance Sheet'!$ED$98,'Balance Sheet'!$EE$98,'Balance Sheet'!$EF$98,'Balance Sheet'!$EG$98,'Balance Sheet'!$EH$98,'Balance Sheet'!$EI$98,'Balance Sheet'!$EJ$98</definedName>
    <definedName name="QB_FORMULA_149" localSheetId="2" hidden="1">'Balance Sheet'!$ET$89,'Balance Sheet'!$EU$89,'Balance Sheet'!$EW$89,'Balance Sheet'!$EY$89,'Balance Sheet'!$FA$89,'Balance Sheet'!$FC$89,'Balance Sheet'!$FE$89,'Balance Sheet'!$FG$89,'Balance Sheet'!$FI$89,'Balance Sheet'!$FK$89,'Balance Sheet'!$FM$89,'Balance Sheet'!$FO$89,'Balance Sheet'!$FQ$89,'Balance Sheet'!$FS$89,'Balance Sheet'!$FU$89,'Balance Sheet'!$FW$89</definedName>
    <definedName name="QB_FORMULA_149" localSheetId="3" hidden="1">'Income Statement'!$EF$99,'Income Statement'!$EG$99,'Income Statement'!$EH$99,'Income Statement'!$EI$99,'Income Statement'!$EJ$99,'Income Statement'!$EK$99,'Income Statement'!$EL$99,'Income Statement'!$EM$99,'Income Statement'!$EN$99,'Income Statement'!$EO$99,'Income Statement'!$EP$99,'Income Statement'!$EQ$99,'Income Statement'!$ER$99,'Income Statement'!$ES$99,'Income Statement'!$ET$99,'Income Statement'!$EU$99</definedName>
    <definedName name="QB_FORMULA_149_1" localSheetId="2" hidden="1">'Balance Sheet'!$EK$98,'Balance Sheet'!$EL$98,'Balance Sheet'!$EM$98,'Balance Sheet'!$EN$98,'Balance Sheet'!$EO$98,'Balance Sheet'!$EP$98,'Balance Sheet'!$EQ$98,'Balance Sheet'!$ER$98,'Balance Sheet'!$ES$98,'Balance Sheet'!$ET$98,'Balance Sheet'!$EU$98,'Balance Sheet'!$EV$98,'Balance Sheet'!$EW$98,'Balance Sheet'!$EW$99,'Balance Sheet'!$EW$101,'Balance Sheet'!$EW$102</definedName>
    <definedName name="QB_FORMULA_15" localSheetId="2" hidden="1">'Balance Sheet'!$GQ$28,'Balance Sheet'!$GS$28,'Balance Sheet'!$GU$28,'Balance Sheet'!$GW$28,'Balance Sheet'!$GY$28,'Balance Sheet'!$HA$28,'Balance Sheet'!$HC$28,'Balance Sheet'!$HE$28,'Balance Sheet'!$HG$28,'Balance Sheet'!$HI$28,'Balance Sheet'!$HK$28,'Balance Sheet'!$HM$28,'Balance Sheet'!$HO$28,'Balance Sheet'!$HQ$28,'Balance Sheet'!$HS$28,'Balance Sheet'!$HU$28</definedName>
    <definedName name="QB_FORMULA_15" localSheetId="3" hidden="1">'Income Statement'!$CS$11,'Income Statement'!$CT$11,'Income Statement'!$CU$11,'Income Statement'!$CV$11,'Income Statement'!$CW$11,'Income Statement'!$CX$11,'Income Statement'!$CY$11,'Income Statement'!$CZ$11,'Income Statement'!$DA$11,'Income Statement'!$DB$11,'Income Statement'!$DC$11,'Income Statement'!$DD$11,'Income Statement'!$DE$11,'Income Statement'!$DF$11,'Income Statement'!$DG$11,'Income Statement'!$DH$11</definedName>
    <definedName name="QB_FORMULA_15_1" localSheetId="2" hidden="1">'Balance Sheet'!$BW$36,'Balance Sheet'!$BX$36,'Balance Sheet'!$BY$36,'Balance Sheet'!$BZ$36,'Balance Sheet'!$CA$36,'Balance Sheet'!$CB$36,'Balance Sheet'!$CC$36,'Balance Sheet'!$CD$36,'Balance Sheet'!$CE$36,'Balance Sheet'!$CF$36,'Balance Sheet'!$CG$36,'Balance Sheet'!$CH$36,'Balance Sheet'!$CI$36,'Balance Sheet'!$CJ$36,'Balance Sheet'!$CK$36,'Balance Sheet'!$CL$36</definedName>
    <definedName name="QB_FORMULA_150" localSheetId="2" hidden="1">'Balance Sheet'!$FY$89,'Balance Sheet'!$GA$89,'Balance Sheet'!$GC$89,'Balance Sheet'!$GE$89,'Balance Sheet'!$GG$89,'Balance Sheet'!$GI$89,'Balance Sheet'!$GK$89,'Balance Sheet'!$GM$89,'Balance Sheet'!$GO$89,'Balance Sheet'!$GQ$89,'Balance Sheet'!$GS$89,'Balance Sheet'!$GU$89,'Balance Sheet'!$GW$89,'Balance Sheet'!$GY$89,'Balance Sheet'!$HA$89,'Balance Sheet'!$HC$89</definedName>
    <definedName name="QB_FORMULA_150" localSheetId="3" hidden="1">'Income Statement'!$EV$99,'Income Statement'!$EV$100,'Income Statement'!$EV$102,'Income Statement'!$EV$103,'Income Statement'!$EV$104,'Income Statement'!$EV$105,'Income Statement'!$EV$106,'Income Statement'!$EV$107,'Income Statement'!$EV$108,'Income Statement'!$EV$109,'Income Statement'!$EV$110,'Income Statement'!$EV$111,'Income Statement'!$EV$112,'Income Statement'!$EV$113,'Income Statement'!$EV$114,'Income Statement'!$G$115</definedName>
    <definedName name="QB_FORMULA_150_1" localSheetId="2" hidden="1">'Balance Sheet'!$EW$103,'Balance Sheet'!$EW$105,'Balance Sheet'!$EW$106,'Balance Sheet'!$EW$107,'Balance Sheet'!$EW$108,'Balance Sheet'!$EW$109,'Balance Sheet'!$EW$110,'Balance Sheet'!$EW$111,'Balance Sheet'!$EW$112,'Balance Sheet'!$H$113,'Balance Sheet'!$I$113,'Balance Sheet'!$J$113,'Balance Sheet'!$K$113,'Balance Sheet'!$L$113,'Balance Sheet'!$M$113,'Balance Sheet'!$N$113</definedName>
    <definedName name="QB_FORMULA_151" localSheetId="2" hidden="1">'Balance Sheet'!$HE$89,'Balance Sheet'!$HG$89,'Balance Sheet'!$HI$89,'Balance Sheet'!$HK$89,'Balance Sheet'!$HM$89,'Balance Sheet'!$HO$89,'Balance Sheet'!$HQ$89,'Balance Sheet'!$HS$89,'Balance Sheet'!$HU$89,'Balance Sheet'!$HW$89,'Balance Sheet'!$HY$89,'Balance Sheet'!$IA$89,'Balance Sheet'!$IC$89,'Balance Sheet'!$IE$89,'Balance Sheet'!$IG$89,'Balance Sheet'!$II$89</definedName>
    <definedName name="QB_FORMULA_151" localSheetId="3" hidden="1">'Income Statement'!$H$115,'Income Statement'!$I$115,'Income Statement'!$J$115,'Income Statement'!$K$115,'Income Statement'!$L$115,'Income Statement'!$M$115,'Income Statement'!$N$115,'Income Statement'!$O$115,'Income Statement'!$P$115,'Income Statement'!$Q$115,'Income Statement'!$R$115,'Income Statement'!$S$115,'Income Statement'!$T$115,'Income Statement'!$U$115,'Income Statement'!$V$115,'Income Statement'!$W$115</definedName>
    <definedName name="QB_FORMULA_151_1" localSheetId="2" hidden="1">'Balance Sheet'!$O$113,'Balance Sheet'!$P$113,'Balance Sheet'!$Q$113,'Balance Sheet'!$R$113,'Balance Sheet'!$S$113,'Balance Sheet'!$T$113,'Balance Sheet'!$U$113,'Balance Sheet'!$V$113,'Balance Sheet'!$W$113,'Balance Sheet'!$X$113,'Balance Sheet'!$Y$113,'Balance Sheet'!$Z$113,'Balance Sheet'!$AA$113,'Balance Sheet'!$AB$113,'Balance Sheet'!$AC$113,'Balance Sheet'!$AD$113</definedName>
    <definedName name="QB_FORMULA_152" localSheetId="2" hidden="1">'Balance Sheet'!$IK$89,'Balance Sheet'!$IM$89,'Balance Sheet'!$IO$89,'Balance Sheet'!$IQ$89,'Balance Sheet'!$IS$89,'Balance Sheet'!$IU$89,'Balance Sheet'!$IW$89,'Balance Sheet'!$IY$89,'Balance Sheet'!$H$90,'Balance Sheet'!$J$90,'Balance Sheet'!$L$90,'Balance Sheet'!$N$90,'Balance Sheet'!$P$90,'Balance Sheet'!$R$90,'Balance Sheet'!$T$90,'Balance Sheet'!$V$90</definedName>
    <definedName name="QB_FORMULA_152" localSheetId="3" hidden="1">'Income Statement'!$X$115,'Income Statement'!$Y$115,'Income Statement'!$Z$115,'Income Statement'!$AA$115,'Income Statement'!$AB$115,'Income Statement'!$AC$115,'Income Statement'!$AD$115,'Income Statement'!$AE$115,'Income Statement'!$AF$115,'Income Statement'!$AG$115,'Income Statement'!$AH$115,'Income Statement'!$AI$115,'Income Statement'!$AJ$115,'Income Statement'!$AK$115,'Income Statement'!$AL$115,'Income Statement'!$AM$115</definedName>
    <definedName name="QB_FORMULA_152_1" localSheetId="2" hidden="1">'Balance Sheet'!$AE$113,'Balance Sheet'!$AF$113,'Balance Sheet'!$AG$113,'Balance Sheet'!$AH$113,'Balance Sheet'!$AI$113,'Balance Sheet'!$AJ$113,'Balance Sheet'!$AK$113,'Balance Sheet'!$AL$113,'Balance Sheet'!$AM$113,'Balance Sheet'!$AN$113,'Balance Sheet'!$AO$113,'Balance Sheet'!$AP$113,'Balance Sheet'!$AQ$113,'Balance Sheet'!$AR$113,'Balance Sheet'!$AS$113,'Balance Sheet'!$AT$113</definedName>
    <definedName name="QB_FORMULA_153" localSheetId="2" hidden="1">'Balance Sheet'!$X$90,'Balance Sheet'!$Z$90,'Balance Sheet'!$AB$90,'Balance Sheet'!$AD$90,'Balance Sheet'!$AF$90,'Balance Sheet'!$AH$90,'Balance Sheet'!$AJ$90,'Balance Sheet'!$AN$90,'Balance Sheet'!$AP$90,'Balance Sheet'!$AR$90,'Balance Sheet'!$AT$90,'Balance Sheet'!$AV$90,'Balance Sheet'!$AX$90,'Balance Sheet'!$AZ$90,'Balance Sheet'!$BB$90,'Balance Sheet'!$BD$90</definedName>
    <definedName name="QB_FORMULA_153" localSheetId="3" hidden="1">'Income Statement'!$AN$115,'Income Statement'!$AO$115,'Income Statement'!$AP$115,'Income Statement'!$AQ$115,'Income Statement'!$AR$115,'Income Statement'!$AS$115,'Income Statement'!$AT$115,'Income Statement'!$AU$115,'Income Statement'!$AV$115,'Income Statement'!$AW$115,'Income Statement'!$AX$115,'Income Statement'!$AY$115,'Income Statement'!$AZ$115,'Income Statement'!$BA$115,'Income Statement'!$BB$115,'Income Statement'!$BC$115</definedName>
    <definedName name="QB_FORMULA_153_1" localSheetId="2" hidden="1">'Balance Sheet'!$AU$113,'Balance Sheet'!$AV$113,'Balance Sheet'!$AW$113,'Balance Sheet'!$AX$113,'Balance Sheet'!$AY$113,'Balance Sheet'!$AZ$113,'Balance Sheet'!$BA$113,'Balance Sheet'!$BB$113,'Balance Sheet'!$BC$113,'Balance Sheet'!$BD$113,'Balance Sheet'!$BE$113,'Balance Sheet'!$BF$113,'Balance Sheet'!$BG$113,'Balance Sheet'!$BH$113,'Balance Sheet'!$BI$113,'Balance Sheet'!$BJ$113</definedName>
    <definedName name="QB_FORMULA_154" localSheetId="2" hidden="1">'Balance Sheet'!$BF$90,'Balance Sheet'!$BH$90,'Balance Sheet'!$BJ$90,'Balance Sheet'!$BL$90,'Balance Sheet'!$BN$90,'Balance Sheet'!$BP$90,'Balance Sheet'!$BR$90,'Balance Sheet'!$BT$90,'Balance Sheet'!$BV$90,'Balance Sheet'!$BX$90,'Balance Sheet'!$BZ$90,'Balance Sheet'!$CB$90,'Balance Sheet'!$CD$90,'Balance Sheet'!$CF$90,'Balance Sheet'!$CH$90,'Balance Sheet'!$CJ$90</definedName>
    <definedName name="QB_FORMULA_154" localSheetId="3" hidden="1">'Income Statement'!$BD$115,'Income Statement'!$BE$115,'Income Statement'!$BF$115,'Income Statement'!$BG$115,'Income Statement'!$BH$115,'Income Statement'!$BI$115,'Income Statement'!$BJ$115,'Income Statement'!$BK$115,'Income Statement'!$BL$115,'Income Statement'!$BM$115,'Income Statement'!$BN$115,'Income Statement'!$BO$115,'Income Statement'!$BP$115,'Income Statement'!$BQ$115,'Income Statement'!$BR$115,'Income Statement'!$BS$115</definedName>
    <definedName name="QB_FORMULA_154_1" localSheetId="2" hidden="1">'Balance Sheet'!$BK$113,'Balance Sheet'!$BL$113,'Balance Sheet'!$BM$113,'Balance Sheet'!$BN$113,'Balance Sheet'!$BO$113,'Balance Sheet'!$BP$113,'Balance Sheet'!$BQ$113,'Balance Sheet'!$BR$113,'Balance Sheet'!$BS$113,'Balance Sheet'!$BT$113,'Balance Sheet'!$BU$113,'Balance Sheet'!$BV$113,'Balance Sheet'!$BW$113,'Balance Sheet'!$BX$113,'Balance Sheet'!$BY$113,'Balance Sheet'!$BZ$113</definedName>
    <definedName name="QB_FORMULA_155" localSheetId="2" hidden="1">'Balance Sheet'!$CL$90,'Balance Sheet'!$CN$90,'Balance Sheet'!$CP$90,'Balance Sheet'!$CR$90,'Balance Sheet'!$CT$90,'Balance Sheet'!$CV$90,'Balance Sheet'!$CX$90,'Balance Sheet'!$CZ$90,'Balance Sheet'!$DB$90,'Balance Sheet'!$DD$90,'Balance Sheet'!$DF$90,'Balance Sheet'!$DH$90,'Balance Sheet'!$DJ$90,'Balance Sheet'!$DL$90,'Balance Sheet'!$DN$90,'Balance Sheet'!$DP$90</definedName>
    <definedName name="QB_FORMULA_155" localSheetId="3" hidden="1">'Income Statement'!$BT$115,'Income Statement'!$BU$115,'Income Statement'!$BV$115,'Income Statement'!$BW$115,'Income Statement'!$BX$115,'Income Statement'!$BY$115,'Income Statement'!$BZ$115,'Income Statement'!$CA$115,'Income Statement'!$CB$115,'Income Statement'!$CC$115,'Income Statement'!$CD$115,'Income Statement'!$CE$115,'Income Statement'!$CF$115,'Income Statement'!$CG$115,'Income Statement'!$CH$115,'Income Statement'!$CI$115</definedName>
    <definedName name="QB_FORMULA_155_1" localSheetId="2" hidden="1">'Balance Sheet'!$CA$113,'Balance Sheet'!$CB$113,'Balance Sheet'!$CC$113,'Balance Sheet'!$CD$113,'Balance Sheet'!$CE$113,'Balance Sheet'!$CF$113,'Balance Sheet'!$CG$113,'Balance Sheet'!$CH$113,'Balance Sheet'!$CI$113,'Balance Sheet'!$CJ$113,'Balance Sheet'!$CK$113,'Balance Sheet'!$CL$113,'Balance Sheet'!$CM$113,'Balance Sheet'!$CN$113,'Balance Sheet'!$CO$113,'Balance Sheet'!$CP$113</definedName>
    <definedName name="QB_FORMULA_156" localSheetId="2" hidden="1">'Balance Sheet'!$DR$90,'Balance Sheet'!$DT$90,'Balance Sheet'!$DV$90,'Balance Sheet'!$DX$90,'Balance Sheet'!$DZ$90,'Balance Sheet'!$EB$90,'Balance Sheet'!$ED$90,'Balance Sheet'!$EF$90,'Balance Sheet'!$EH$90,'Balance Sheet'!$EJ$90,'Balance Sheet'!$EL$90,'Balance Sheet'!$EN$90,'Balance Sheet'!$EP$90,'Balance Sheet'!$ER$90,'Balance Sheet'!$ET$90,'Balance Sheet'!$EU$90</definedName>
    <definedName name="QB_FORMULA_156" localSheetId="3" hidden="1">'Income Statement'!$CJ$115,'Income Statement'!$CK$115,'Income Statement'!$CL$115,'Income Statement'!$CM$115,'Income Statement'!$CN$115,'Income Statement'!$CO$115,'Income Statement'!$CP$115,'Income Statement'!$CQ$115,'Income Statement'!$CR$115,'Income Statement'!$CS$115,'Income Statement'!$CT$115,'Income Statement'!$CU$115,'Income Statement'!$CV$115,'Income Statement'!$CW$115,'Income Statement'!$CX$115,'Income Statement'!$CY$115</definedName>
    <definedName name="QB_FORMULA_156_1" localSheetId="2" hidden="1">'Balance Sheet'!$CQ$113,'Balance Sheet'!$CR$113,'Balance Sheet'!$CS$113,'Balance Sheet'!$CT$113,'Balance Sheet'!$CU$113,'Balance Sheet'!$CV$113,'Balance Sheet'!$CW$113,'Balance Sheet'!$CX$113,'Balance Sheet'!$CY$113,'Balance Sheet'!$CZ$113,'Balance Sheet'!$DA$113,'Balance Sheet'!$DB$113,'Balance Sheet'!$DC$113,'Balance Sheet'!$DD$113,'Balance Sheet'!$DE$113,'Balance Sheet'!$DF$113</definedName>
    <definedName name="QB_FORMULA_157" localSheetId="2" hidden="1">'Balance Sheet'!$EW$90,'Balance Sheet'!$EY$90,'Balance Sheet'!$FA$90,'Balance Sheet'!$FC$90,'Balance Sheet'!$FE$90,'Balance Sheet'!$FG$90,'Balance Sheet'!$FI$90,'Balance Sheet'!$FK$90,'Balance Sheet'!$FM$90,'Balance Sheet'!$FO$90,'Balance Sheet'!$FQ$90,'Balance Sheet'!$FS$90,'Balance Sheet'!$FU$90,'Balance Sheet'!$FW$90,'Balance Sheet'!$FY$90,'Balance Sheet'!$GA$90</definedName>
    <definedName name="QB_FORMULA_157" localSheetId="3" hidden="1">'Income Statement'!$CZ$115,'Income Statement'!$DA$115,'Income Statement'!$DB$115,'Income Statement'!$DC$115,'Income Statement'!$DD$115,'Income Statement'!$DE$115,'Income Statement'!$DF$115,'Income Statement'!$DG$115,'Income Statement'!$DH$115,'Income Statement'!$DI$115,'Income Statement'!$DJ$115,'Income Statement'!$DK$115,'Income Statement'!$DL$115,'Income Statement'!$DM$115,'Income Statement'!$DN$115,'Income Statement'!$DO$115</definedName>
    <definedName name="QB_FORMULA_157_1" localSheetId="2" hidden="1">'Balance Sheet'!$DG$113,'Balance Sheet'!$DH$113,'Balance Sheet'!$DI$113,'Balance Sheet'!$DJ$113,'Balance Sheet'!$DK$113,'Balance Sheet'!$DL$113,'Balance Sheet'!$DM$113,'Balance Sheet'!$DN$113,'Balance Sheet'!$DO$113,'Balance Sheet'!$DP$113,'Balance Sheet'!$DQ$113,'Balance Sheet'!$DR$113,'Balance Sheet'!$DS$113,'Balance Sheet'!$DT$113,'Balance Sheet'!$DU$113,'Balance Sheet'!$DV$113</definedName>
    <definedName name="QB_FORMULA_158" localSheetId="2" hidden="1">'Balance Sheet'!$GC$90,'Balance Sheet'!$GE$90,'Balance Sheet'!$GG$90,'Balance Sheet'!$GI$90,'Balance Sheet'!$GK$90,'Balance Sheet'!$GM$90,'Balance Sheet'!$GO$90,'Balance Sheet'!$GQ$90,'Balance Sheet'!$GS$90,'Balance Sheet'!$GU$90,'Balance Sheet'!$GW$90,'Balance Sheet'!$GY$90,'Balance Sheet'!$HA$90,'Balance Sheet'!$HC$90,'Balance Sheet'!$HE$90,'Balance Sheet'!$HG$90</definedName>
    <definedName name="QB_FORMULA_158" localSheetId="3" hidden="1">'Income Statement'!$DP$115,'Income Statement'!$DQ$115,'Income Statement'!$DR$115,'Income Statement'!$DS$115,'Income Statement'!$DT$115,'Income Statement'!$DU$115,'Income Statement'!$DV$115,'Income Statement'!$DW$115,'Income Statement'!$DX$115,'Income Statement'!$DY$115,'Income Statement'!$DZ$115,'Income Statement'!$EA$115,'Income Statement'!$EB$115,'Income Statement'!$EC$115,'Income Statement'!$ED$115,'Income Statement'!$EE$115</definedName>
    <definedName name="QB_FORMULA_158_1" localSheetId="2" hidden="1">'Balance Sheet'!$DW$113,'Balance Sheet'!$DX$113,'Balance Sheet'!$DY$113,'Balance Sheet'!$DZ$113,'Balance Sheet'!$EA$113,'Balance Sheet'!$EB$113,'Balance Sheet'!$EC$113,'Balance Sheet'!$ED$113,'Balance Sheet'!$EE$113,'Balance Sheet'!$EF$113,'Balance Sheet'!$EG$113,'Balance Sheet'!$EH$113,'Balance Sheet'!$EI$113,'Balance Sheet'!$EJ$113,'Balance Sheet'!$EK$113,'Balance Sheet'!$EL$113</definedName>
    <definedName name="QB_FORMULA_159" localSheetId="2" hidden="1">'Balance Sheet'!$HI$90,'Balance Sheet'!$HK$90,'Balance Sheet'!$HM$90,'Balance Sheet'!$HO$90,'Balance Sheet'!$HQ$90,'Balance Sheet'!$HS$90,'Balance Sheet'!$HU$90,'Balance Sheet'!$HW$90,'Balance Sheet'!$HY$90,'Balance Sheet'!$IA$90,'Balance Sheet'!$IC$90,'Balance Sheet'!$IE$90,'Balance Sheet'!$IG$90,'Balance Sheet'!$II$90,'Balance Sheet'!$IK$90,'Balance Sheet'!$IM$90</definedName>
    <definedName name="QB_FORMULA_159" localSheetId="3" hidden="1">'Income Statement'!$EF$115,'Income Statement'!$EG$115,'Income Statement'!$EH$115,'Income Statement'!$EI$115,'Income Statement'!$EJ$115,'Income Statement'!$EK$115,'Income Statement'!$EL$115,'Income Statement'!$EM$115,'Income Statement'!$EN$115,'Income Statement'!$EO$115,'Income Statement'!$EP$115,'Income Statement'!$EQ$115,'Income Statement'!$ER$115,'Income Statement'!$ES$115,'Income Statement'!$ET$115,'Income Statement'!$EU$115</definedName>
    <definedName name="QB_FORMULA_159_1" localSheetId="2" hidden="1">'Balance Sheet'!$EM$113,'Balance Sheet'!$EN$113,'Balance Sheet'!$EO$113,'Balance Sheet'!$EP$113,'Balance Sheet'!$EQ$113,'Balance Sheet'!$ER$113,'Balance Sheet'!$ES$113,'Balance Sheet'!$ET$113,'Balance Sheet'!$EU$113,'Balance Sheet'!$EV$113,'Balance Sheet'!$EW$113,'Balance Sheet'!$EW$114,'Balance Sheet'!$EW$115,'Balance Sheet'!$EW$116,'Balance Sheet'!$H$117,'Balance Sheet'!$I$117</definedName>
    <definedName name="QB_FORMULA_16" localSheetId="2" hidden="1">'Balance Sheet'!$HW$28,'Balance Sheet'!$HY$28,'Balance Sheet'!$IA$28,'Balance Sheet'!$IC$28,'Balance Sheet'!$IE$28,'Balance Sheet'!$IG$28,'Balance Sheet'!$II$28,'Balance Sheet'!$IK$28,'Balance Sheet'!$IM$28,'Balance Sheet'!$IO$28,'Balance Sheet'!$IQ$28,'Balance Sheet'!$IS$28,'Balance Sheet'!$IU$28,'Balance Sheet'!$IW$28,'Balance Sheet'!$IY$28,'Balance Sheet'!$H$29</definedName>
    <definedName name="QB_FORMULA_16" localSheetId="3" hidden="1">'Income Statement'!$DI$11,'Income Statement'!$DJ$11,'Income Statement'!$DK$11,'Income Statement'!$DL$11,'Income Statement'!$DM$11,'Income Statement'!$DN$11,'Income Statement'!$DO$11,'Income Statement'!$DP$11,'Income Statement'!$DQ$11,'Income Statement'!$DR$11,'Income Statement'!$DS$11,'Income Statement'!$DT$11,'Income Statement'!$DU$11,'Income Statement'!$DV$11,'Income Statement'!$DW$11,'Income Statement'!$DX$11</definedName>
    <definedName name="QB_FORMULA_16_1" localSheetId="2" hidden="1">'Balance Sheet'!$CM$36,'Balance Sheet'!$CN$36,'Balance Sheet'!$CO$36,'Balance Sheet'!$CP$36,'Balance Sheet'!$CQ$36,'Balance Sheet'!$CR$36,'Balance Sheet'!$CS$36,'Balance Sheet'!$CT$36,'Balance Sheet'!$CU$36,'Balance Sheet'!$CV$36,'Balance Sheet'!$CW$36,'Balance Sheet'!$CX$36,'Balance Sheet'!$CY$36,'Balance Sheet'!$CZ$36,'Balance Sheet'!$DA$36,'Balance Sheet'!$DB$36</definedName>
    <definedName name="QB_FORMULA_160" localSheetId="2" hidden="1">'Balance Sheet'!$IO$90,'Balance Sheet'!$IQ$90,'Balance Sheet'!$IS$90,'Balance Sheet'!$IU$90,'Balance Sheet'!$IW$90,'Balance Sheet'!$IY$90,'Balance Sheet'!$H$91,'Balance Sheet'!$J$91,'Balance Sheet'!$L$91,'Balance Sheet'!$N$91,'Balance Sheet'!$P$91,'Balance Sheet'!$R$91,'Balance Sheet'!$T$91,'Balance Sheet'!$V$91,'Balance Sheet'!$X$91,'Balance Sheet'!$Z$91</definedName>
    <definedName name="QB_FORMULA_160" localSheetId="3" hidden="1">'Income Statement'!$EV$115,'Income Statement'!$EV$117,'Income Statement'!$EV$118,'Income Statement'!$EV$119,'Income Statement'!$EV$120,'Income Statement'!$EV$121,'Income Statement'!$EV$122,'Income Statement'!$EV$123,'Income Statement'!$EV$124,'Income Statement'!$EV$125,'Income Statement'!$EV$126,'Income Statement'!$EV$127,'Income Statement'!$EV$128,'Income Statement'!$EV$129,'Income Statement'!$G$130,'Income Statement'!$H$130</definedName>
    <definedName name="QB_FORMULA_160_1" localSheetId="2" hidden="1">'Balance Sheet'!$J$117,'Balance Sheet'!$K$117,'Balance Sheet'!$L$117,'Balance Sheet'!$M$117,'Balance Sheet'!$N$117,'Balance Sheet'!$O$117,'Balance Sheet'!$P$117,'Balance Sheet'!$Q$117,'Balance Sheet'!$R$117,'Balance Sheet'!$S$117,'Balance Sheet'!$T$117,'Balance Sheet'!$U$117,'Balance Sheet'!$V$117,'Balance Sheet'!$W$117,'Balance Sheet'!$X$117,'Balance Sheet'!$Y$117</definedName>
    <definedName name="QB_FORMULA_161" localSheetId="2" hidden="1">'Balance Sheet'!$AB$91,'Balance Sheet'!$AD$91,'Balance Sheet'!$AF$91,'Balance Sheet'!$AH$91,'Balance Sheet'!$AJ$91,'Balance Sheet'!$AN$91,'Balance Sheet'!$AP$91,'Balance Sheet'!$AR$91,'Balance Sheet'!$AT$91,'Balance Sheet'!$AV$91,'Balance Sheet'!$AX$91,'Balance Sheet'!$AZ$91,'Balance Sheet'!$BB$91,'Balance Sheet'!$BD$91,'Balance Sheet'!$BF$91,'Balance Sheet'!$BH$91</definedName>
    <definedName name="QB_FORMULA_161" localSheetId="3" hidden="1">'Income Statement'!$I$130,'Income Statement'!$J$130,'Income Statement'!$K$130,'Income Statement'!$L$130,'Income Statement'!$M$130,'Income Statement'!$N$130,'Income Statement'!$O$130,'Income Statement'!$P$130,'Income Statement'!$Q$130,'Income Statement'!$R$130,'Income Statement'!$S$130,'Income Statement'!$T$130,'Income Statement'!$U$130,'Income Statement'!$V$130,'Income Statement'!$W$130,'Income Statement'!$X$130</definedName>
    <definedName name="QB_FORMULA_161_1" localSheetId="2" hidden="1">'Balance Sheet'!$Z$117,'Balance Sheet'!$AA$117,'Balance Sheet'!$AB$117,'Balance Sheet'!$AC$117,'Balance Sheet'!$AD$117,'Balance Sheet'!$AE$117,'Balance Sheet'!$AF$117,'Balance Sheet'!$AG$117,'Balance Sheet'!$AH$117,'Balance Sheet'!$AI$117,'Balance Sheet'!$AJ$117,'Balance Sheet'!$AK$117,'Balance Sheet'!$AL$117,'Balance Sheet'!$AM$117,'Balance Sheet'!$AN$117,'Balance Sheet'!$AO$117</definedName>
    <definedName name="QB_FORMULA_162" localSheetId="2" hidden="1">'Balance Sheet'!$BJ$91,'Balance Sheet'!$BL$91,'Balance Sheet'!$BN$91,'Balance Sheet'!$BP$91,'Balance Sheet'!$BR$91,'Balance Sheet'!$BT$91,'Balance Sheet'!$BV$91,'Balance Sheet'!$BX$91,'Balance Sheet'!$BZ$91,'Balance Sheet'!$CB$91,'Balance Sheet'!$CD$91,'Balance Sheet'!$CF$91,'Balance Sheet'!$CH$91,'Balance Sheet'!$CJ$91,'Balance Sheet'!$CL$91,'Balance Sheet'!$CN$91</definedName>
    <definedName name="QB_FORMULA_162" localSheetId="3" hidden="1">'Income Statement'!$Y$130,'Income Statement'!$Z$130,'Income Statement'!$AA$130,'Income Statement'!$AB$130,'Income Statement'!$AC$130,'Income Statement'!$AD$130,'Income Statement'!$AE$130,'Income Statement'!$AF$130,'Income Statement'!$AG$130,'Income Statement'!$AH$130,'Income Statement'!$AI$130,'Income Statement'!$AJ$130,'Income Statement'!$AK$130,'Income Statement'!$AL$130,'Income Statement'!$AM$130,'Income Statement'!$AN$130</definedName>
    <definedName name="QB_FORMULA_162_1" localSheetId="2" hidden="1">'Balance Sheet'!$AP$117,'Balance Sheet'!$AQ$117,'Balance Sheet'!$AR$117,'Balance Sheet'!$AS$117,'Balance Sheet'!$AT$117,'Balance Sheet'!$AU$117,'Balance Sheet'!$AV$117,'Balance Sheet'!$AW$117,'Balance Sheet'!$AX$117,'Balance Sheet'!$AY$117,'Balance Sheet'!$AZ$117,'Balance Sheet'!$BA$117,'Balance Sheet'!$BB$117,'Balance Sheet'!$BC$117,'Balance Sheet'!$BD$117,'Balance Sheet'!$BE$117</definedName>
    <definedName name="QB_FORMULA_163" localSheetId="2" hidden="1">'Balance Sheet'!$CP$91,'Balance Sheet'!$CR$91,'Balance Sheet'!$CT$91,'Balance Sheet'!$CV$91,'Balance Sheet'!$CX$91,'Balance Sheet'!$CZ$91,'Balance Sheet'!$DB$91,'Balance Sheet'!$DD$91,'Balance Sheet'!$DF$91,'Balance Sheet'!$DH$91,'Balance Sheet'!$DJ$91,'Balance Sheet'!$DL$91,'Balance Sheet'!$DN$91,'Balance Sheet'!$DP$91,'Balance Sheet'!$DR$91,'Balance Sheet'!$DT$91</definedName>
    <definedName name="QB_FORMULA_163" localSheetId="3" hidden="1">'Income Statement'!$AO$130,'Income Statement'!$AP$130,'Income Statement'!$AQ$130,'Income Statement'!$AR$130,'Income Statement'!$AS$130,'Income Statement'!$AT$130,'Income Statement'!$AU$130,'Income Statement'!$AV$130,'Income Statement'!$AW$130,'Income Statement'!$AX$130,'Income Statement'!$AY$130,'Income Statement'!$AZ$130,'Income Statement'!$BA$130,'Income Statement'!$BB$130,'Income Statement'!$BC$130,'Income Statement'!$BD$130</definedName>
    <definedName name="QB_FORMULA_163_1" localSheetId="2" hidden="1">'Balance Sheet'!$BF$117,'Balance Sheet'!$BG$117,'Balance Sheet'!$BH$117,'Balance Sheet'!$BI$117,'Balance Sheet'!$BJ$117,'Balance Sheet'!$BK$117,'Balance Sheet'!$BL$117,'Balance Sheet'!$BM$117,'Balance Sheet'!$BN$117,'Balance Sheet'!$BO$117,'Balance Sheet'!$BP$117,'Balance Sheet'!$BQ$117,'Balance Sheet'!$BR$117,'Balance Sheet'!$BS$117,'Balance Sheet'!$BT$117,'Balance Sheet'!$BU$117</definedName>
    <definedName name="QB_FORMULA_164" localSheetId="2" hidden="1">'Balance Sheet'!$DV$91,'Balance Sheet'!$DX$91,'Balance Sheet'!$DZ$91,'Balance Sheet'!$EB$91,'Balance Sheet'!$ED$91,'Balance Sheet'!$EF$91,'Balance Sheet'!$EH$91,'Balance Sheet'!$EJ$91,'Balance Sheet'!$EL$91,'Balance Sheet'!$EN$91,'Balance Sheet'!$EP$91,'Balance Sheet'!$ER$91,'Balance Sheet'!$ET$91,'Balance Sheet'!$EU$91,'Balance Sheet'!$EW$91,'Balance Sheet'!$EY$91</definedName>
    <definedName name="QB_FORMULA_164" localSheetId="3" hidden="1">'Income Statement'!$BE$130,'Income Statement'!$BF$130,'Income Statement'!$BG$130,'Income Statement'!$BH$130,'Income Statement'!$BI$130,'Income Statement'!$BJ$130,'Income Statement'!$BK$130,'Income Statement'!$BL$130,'Income Statement'!$BM$130,'Income Statement'!$BN$130,'Income Statement'!$BO$130,'Income Statement'!$BP$130,'Income Statement'!$BQ$130,'Income Statement'!$BR$130,'Income Statement'!$BS$130,'Income Statement'!$BT$130</definedName>
    <definedName name="QB_FORMULA_164_1" localSheetId="2" hidden="1">'Balance Sheet'!$BV$117,'Balance Sheet'!$BW$117,'Balance Sheet'!$BX$117,'Balance Sheet'!$BY$117,'Balance Sheet'!$BZ$117,'Balance Sheet'!$CA$117,'Balance Sheet'!$CB$117,'Balance Sheet'!$CC$117,'Balance Sheet'!$CD$117,'Balance Sheet'!$CE$117,'Balance Sheet'!$CF$117,'Balance Sheet'!$CG$117,'Balance Sheet'!$CH$117,'Balance Sheet'!$CI$117,'Balance Sheet'!$CJ$117,'Balance Sheet'!$CK$117</definedName>
    <definedName name="QB_FORMULA_165" localSheetId="2" hidden="1">'Balance Sheet'!$FA$91,'Balance Sheet'!$FC$91,'Balance Sheet'!$FE$91,'Balance Sheet'!$FG$91,'Balance Sheet'!$FI$91,'Balance Sheet'!$FK$91,'Balance Sheet'!$FM$91,'Balance Sheet'!$FO$91,'Balance Sheet'!$FQ$91,'Balance Sheet'!$FS$91,'Balance Sheet'!$FU$91,'Balance Sheet'!$FW$91,'Balance Sheet'!$FY$91,'Balance Sheet'!$GA$91,'Balance Sheet'!$GC$91,'Balance Sheet'!$GE$91</definedName>
    <definedName name="QB_FORMULA_165" localSheetId="3" hidden="1">'Income Statement'!$BU$130,'Income Statement'!$BV$130,'Income Statement'!$BW$130,'Income Statement'!$BX$130,'Income Statement'!$BY$130,'Income Statement'!$BZ$130,'Income Statement'!$CA$130,'Income Statement'!$CB$130,'Income Statement'!$CC$130,'Income Statement'!$CD$130,'Income Statement'!$CE$130,'Income Statement'!$CF$130,'Income Statement'!$CG$130,'Income Statement'!$CH$130,'Income Statement'!$CI$130,'Income Statement'!$CJ$130</definedName>
    <definedName name="QB_FORMULA_165_1" localSheetId="2" hidden="1">'Balance Sheet'!$CL$117,'Balance Sheet'!$CM$117,'Balance Sheet'!$CN$117,'Balance Sheet'!$CO$117,'Balance Sheet'!$CP$117,'Balance Sheet'!$CQ$117,'Balance Sheet'!$CR$117,'Balance Sheet'!$CS$117,'Balance Sheet'!$CT$117,'Balance Sheet'!$CU$117,'Balance Sheet'!$CV$117,'Balance Sheet'!$CW$117,'Balance Sheet'!$CX$117,'Balance Sheet'!$CY$117,'Balance Sheet'!$CZ$117,'Balance Sheet'!$DA$117</definedName>
    <definedName name="QB_FORMULA_166" localSheetId="2" hidden="1">'Balance Sheet'!$GG$91,'Balance Sheet'!$GI$91,'Balance Sheet'!$GK$91,'Balance Sheet'!$GM$91,'Balance Sheet'!$GO$91,'Balance Sheet'!$GQ$91,'Balance Sheet'!$GS$91,'Balance Sheet'!$GU$91,'Balance Sheet'!$GW$91,'Balance Sheet'!$GY$91,'Balance Sheet'!$HA$91,'Balance Sheet'!$HC$91,'Balance Sheet'!$HE$91,'Balance Sheet'!$HG$91,'Balance Sheet'!$HI$91,'Balance Sheet'!$HK$91</definedName>
    <definedName name="QB_FORMULA_166" localSheetId="3" hidden="1">'Income Statement'!$CK$130,'Income Statement'!$CL$130,'Income Statement'!$CM$130,'Income Statement'!$CN$130,'Income Statement'!$CO$130,'Income Statement'!$CP$130,'Income Statement'!$CQ$130,'Income Statement'!$CR$130,'Income Statement'!$CS$130,'Income Statement'!$CT$130,'Income Statement'!$CU$130,'Income Statement'!$CV$130,'Income Statement'!$CW$130,'Income Statement'!$CX$130,'Income Statement'!$CY$130,'Income Statement'!$CZ$130</definedName>
    <definedName name="QB_FORMULA_166_1" localSheetId="2" hidden="1">'Balance Sheet'!$DB$117,'Balance Sheet'!$DC$117,'Balance Sheet'!$DD$117,'Balance Sheet'!$DE$117,'Balance Sheet'!$DF$117,'Balance Sheet'!$DG$117,'Balance Sheet'!$DH$117,'Balance Sheet'!$DI$117,'Balance Sheet'!$DJ$117,'Balance Sheet'!$DK$117,'Balance Sheet'!$DL$117,'Balance Sheet'!$DM$117,'Balance Sheet'!$DN$117,'Balance Sheet'!$DO$117,'Balance Sheet'!$DP$117,'Balance Sheet'!$DQ$117</definedName>
    <definedName name="QB_FORMULA_167" localSheetId="2" hidden="1">'Balance Sheet'!$HM$91,'Balance Sheet'!$HO$91,'Balance Sheet'!$HQ$91,'Balance Sheet'!$HS$91,'Balance Sheet'!$HU$91,'Balance Sheet'!$HW$91,'Balance Sheet'!$HY$91,'Balance Sheet'!$IA$91,'Balance Sheet'!$IC$91,'Balance Sheet'!$IE$91,'Balance Sheet'!$IG$91,'Balance Sheet'!$II$91,'Balance Sheet'!$IK$91,'Balance Sheet'!$IM$91,'Balance Sheet'!$IO$91,'Balance Sheet'!$IQ$91</definedName>
    <definedName name="QB_FORMULA_167" localSheetId="3" hidden="1">'Income Statement'!$DA$130,'Income Statement'!$DB$130,'Income Statement'!$DC$130,'Income Statement'!$DD$130,'Income Statement'!$DE$130,'Income Statement'!$DF$130,'Income Statement'!$DG$130,'Income Statement'!$DH$130,'Income Statement'!$DI$130,'Income Statement'!$DJ$130,'Income Statement'!$DK$130,'Income Statement'!$DL$130,'Income Statement'!$DM$130,'Income Statement'!$DN$130,'Income Statement'!$DO$130,'Income Statement'!$DP$130</definedName>
    <definedName name="QB_FORMULA_167_1" localSheetId="2" hidden="1">'Balance Sheet'!$DR$117,'Balance Sheet'!$DS$117,'Balance Sheet'!$DT$117,'Balance Sheet'!$DU$117,'Balance Sheet'!$DV$117,'Balance Sheet'!$DW$117,'Balance Sheet'!$DX$117,'Balance Sheet'!$DY$117,'Balance Sheet'!$DZ$117,'Balance Sheet'!$EA$117,'Balance Sheet'!$EB$117,'Balance Sheet'!$EC$117,'Balance Sheet'!$ED$117,'Balance Sheet'!$EE$117,'Balance Sheet'!$EF$117,'Balance Sheet'!$EG$117</definedName>
    <definedName name="QB_FORMULA_168" localSheetId="2" hidden="1">'Balance Sheet'!$IS$91,'Balance Sheet'!$IU$91,'Balance Sheet'!$IW$91,'Balance Sheet'!$IY$91,'Balance Sheet'!$IY$94,'Balance Sheet'!$IY$95,'Balance Sheet'!$H$96,'Balance Sheet'!$J$96,'Balance Sheet'!$L$96,'Balance Sheet'!$N$96,'Balance Sheet'!$P$96,'Balance Sheet'!$R$96,'Balance Sheet'!$T$96,'Balance Sheet'!$V$96,'Balance Sheet'!$X$96,'Balance Sheet'!$Z$96</definedName>
    <definedName name="QB_FORMULA_168" localSheetId="3" hidden="1">'Income Statement'!$DQ$130,'Income Statement'!$DR$130,'Income Statement'!$DS$130,'Income Statement'!$DT$130,'Income Statement'!$DU$130,'Income Statement'!$DV$130,'Income Statement'!$DW$130,'Income Statement'!$DX$130,'Income Statement'!$DY$130,'Income Statement'!$DZ$130,'Income Statement'!$EA$130,'Income Statement'!$EB$130,'Income Statement'!$EC$130,'Income Statement'!$ED$130,'Income Statement'!$EE$130,'Income Statement'!$EF$130</definedName>
    <definedName name="QB_FORMULA_168_1" localSheetId="2" hidden="1">'Balance Sheet'!$EH$117,'Balance Sheet'!$EI$117,'Balance Sheet'!$EJ$117,'Balance Sheet'!$EK$117,'Balance Sheet'!$EL$117,'Balance Sheet'!$EM$117,'Balance Sheet'!$EN$117,'Balance Sheet'!$EO$117,'Balance Sheet'!$EP$117,'Balance Sheet'!$EQ$117,'Balance Sheet'!$ER$117,'Balance Sheet'!$ES$117,'Balance Sheet'!$ET$117,'Balance Sheet'!$EU$117,'Balance Sheet'!$EV$117,'Balance Sheet'!$EW$117</definedName>
    <definedName name="QB_FORMULA_169" localSheetId="2" hidden="1">'Balance Sheet'!$AB$96,'Balance Sheet'!$AD$96,'Balance Sheet'!$AF$96,'Balance Sheet'!$AH$96,'Balance Sheet'!$AJ$96,'Balance Sheet'!$AN$96,'Balance Sheet'!$AP$96,'Balance Sheet'!$AR$96,'Balance Sheet'!$AT$96,'Balance Sheet'!$AV$96,'Balance Sheet'!$AX$96,'Balance Sheet'!$AZ$96,'Balance Sheet'!$BB$96,'Balance Sheet'!$BD$96,'Balance Sheet'!$BF$96,'Balance Sheet'!$BH$96</definedName>
    <definedName name="QB_FORMULA_169" localSheetId="3" hidden="1">'Income Statement'!$EG$130,'Income Statement'!$EH$130,'Income Statement'!$EI$130,'Income Statement'!$EJ$130,'Income Statement'!$EK$130,'Income Statement'!$EL$130,'Income Statement'!$EM$130,'Income Statement'!$EN$130,'Income Statement'!$EO$130,'Income Statement'!$EP$130,'Income Statement'!$EQ$130,'Income Statement'!$ER$130,'Income Statement'!$ES$130,'Income Statement'!$ET$130,'Income Statement'!$EU$130,'Income Statement'!$EV$130</definedName>
    <definedName name="QB_FORMULA_169_1" localSheetId="2" hidden="1">'Balance Sheet'!$H$118,'Balance Sheet'!$I$118,'Balance Sheet'!$J$118,'Balance Sheet'!$K$118,'Balance Sheet'!$L$118,'Balance Sheet'!$M$118,'Balance Sheet'!$N$118,'Balance Sheet'!$O$118,'Balance Sheet'!$P$118,'Balance Sheet'!$Q$118,'Balance Sheet'!$R$118,'Balance Sheet'!$S$118,'Balance Sheet'!$T$118,'Balance Sheet'!$U$118,'Balance Sheet'!$V$118,'Balance Sheet'!$W$118</definedName>
    <definedName name="QB_FORMULA_17" localSheetId="2" hidden="1">'Balance Sheet'!$J$29,'Balance Sheet'!$L$29,'Balance Sheet'!$N$29,'Balance Sheet'!$P$29,'Balance Sheet'!$R$29,'Balance Sheet'!$T$29,'Balance Sheet'!$V$29,'Balance Sheet'!$X$29,'Balance Sheet'!$Z$29,'Balance Sheet'!$AB$29,'Balance Sheet'!$AD$29,'Balance Sheet'!$AF$29,'Balance Sheet'!$AH$29,'Balance Sheet'!$AJ$29,'Balance Sheet'!$AN$29,'Balance Sheet'!$AP$29</definedName>
    <definedName name="QB_FORMULA_17" localSheetId="3" hidden="1">'Income Statement'!$DY$11,'Income Statement'!$DZ$11,'Income Statement'!$EA$11,'Income Statement'!$EB$11,'Income Statement'!$EC$11,'Income Statement'!$ED$11,'Income Statement'!$EE$11,'Income Statement'!$EF$11,'Income Statement'!$EG$11,'Income Statement'!$EH$11,'Income Statement'!$EI$11,'Income Statement'!$EJ$11,'Income Statement'!$EK$11,'Income Statement'!$EL$11,'Income Statement'!$EM$11,'Income Statement'!$EN$11</definedName>
    <definedName name="QB_FORMULA_17_1" localSheetId="2" hidden="1">'Balance Sheet'!$DC$36,'Balance Sheet'!$DD$36,'Balance Sheet'!$DE$36,'Balance Sheet'!$DF$36,'Balance Sheet'!$DG$36,'Balance Sheet'!$DH$36,'Balance Sheet'!$DI$36,'Balance Sheet'!$DJ$36,'Balance Sheet'!$DK$36,'Balance Sheet'!$DL$36,'Balance Sheet'!$DM$36,'Balance Sheet'!$DN$36,'Balance Sheet'!$DO$36,'Balance Sheet'!$DP$36,'Balance Sheet'!$DQ$36,'Balance Sheet'!$DR$36</definedName>
    <definedName name="QB_FORMULA_170" localSheetId="2" hidden="1">'Balance Sheet'!$BJ$96,'Balance Sheet'!$BL$96,'Balance Sheet'!$BN$96,'Balance Sheet'!$BP$96,'Balance Sheet'!$BR$96,'Balance Sheet'!$BT$96,'Balance Sheet'!$BV$96,'Balance Sheet'!$BX$96,'Balance Sheet'!$BZ$96,'Balance Sheet'!$CB$96,'Balance Sheet'!$CD$96,'Balance Sheet'!$CF$96,'Balance Sheet'!$CH$96,'Balance Sheet'!$CJ$96,'Balance Sheet'!$CL$96,'Balance Sheet'!$CN$96</definedName>
    <definedName name="QB_FORMULA_170" localSheetId="3" hidden="1">'Income Statement'!$EV$132,'Income Statement'!$EV$133,'Income Statement'!$EV$134,'Income Statement'!$EV$135,'Income Statement'!$EV$136,'Income Statement'!$EV$137,'Income Statement'!$EV$138,'Income Statement'!$EV$139,'Income Statement'!$EV$140,'Income Statement'!$EV$141,'Income Statement'!$EV$142,'Income Statement'!$EV$143,'Income Statement'!$EV$144,'Income Statement'!$EV$145,'Income Statement'!$EV$146,'Income Statement'!$EV$147</definedName>
    <definedName name="QB_FORMULA_170_1" localSheetId="2" hidden="1">'Balance Sheet'!$X$118,'Balance Sheet'!$Y$118,'Balance Sheet'!$Z$118,'Balance Sheet'!$AA$118,'Balance Sheet'!$AB$118,'Balance Sheet'!$AC$118,'Balance Sheet'!$AD$118,'Balance Sheet'!$AE$118,'Balance Sheet'!$AF$118,'Balance Sheet'!$AG$118,'Balance Sheet'!$AH$118,'Balance Sheet'!$AI$118,'Balance Sheet'!$AJ$118,'Balance Sheet'!$AK$118,'Balance Sheet'!$AL$118,'Balance Sheet'!$AM$118</definedName>
    <definedName name="QB_FORMULA_171" localSheetId="2" hidden="1">'Balance Sheet'!$CP$96,'Balance Sheet'!$CR$96,'Balance Sheet'!$CT$96,'Balance Sheet'!$CV$96,'Balance Sheet'!$CX$96,'Balance Sheet'!$CZ$96,'Balance Sheet'!$DB$96,'Balance Sheet'!$DD$96,'Balance Sheet'!$DF$96,'Balance Sheet'!$DH$96,'Balance Sheet'!$DJ$96,'Balance Sheet'!$DL$96,'Balance Sheet'!$DN$96,'Balance Sheet'!$DP$96,'Balance Sheet'!$DR$96,'Balance Sheet'!$DT$96</definedName>
    <definedName name="QB_FORMULA_171" localSheetId="3" hidden="1">'Income Statement'!$EV$148,'Income Statement'!$EV$149,'Income Statement'!$G$150,'Income Statement'!$H$150,'Income Statement'!$I$150,'Income Statement'!$J$150,'Income Statement'!$K$150,'Income Statement'!$L$150,'Income Statement'!$M$150,'Income Statement'!$N$150,'Income Statement'!$O$150,'Income Statement'!$P$150,'Income Statement'!$Q$150,'Income Statement'!$R$150,'Income Statement'!$S$150,'Income Statement'!$T$150</definedName>
    <definedName name="QB_FORMULA_171_1" localSheetId="2" hidden="1">'Balance Sheet'!$AN$118,'Balance Sheet'!$AO$118,'Balance Sheet'!$AP$118,'Balance Sheet'!$AQ$118,'Balance Sheet'!$AR$118,'Balance Sheet'!$AS$118,'Balance Sheet'!$AT$118,'Balance Sheet'!$AU$118,'Balance Sheet'!$AV$118,'Balance Sheet'!$AW$118,'Balance Sheet'!$AX$118,'Balance Sheet'!$AY$118,'Balance Sheet'!$AZ$118,'Balance Sheet'!$BA$118,'Balance Sheet'!$BB$118,'Balance Sheet'!$BC$118</definedName>
    <definedName name="QB_FORMULA_172" localSheetId="2" hidden="1">'Balance Sheet'!$DV$96,'Balance Sheet'!$DX$96,'Balance Sheet'!$DZ$96,'Balance Sheet'!$EB$96,'Balance Sheet'!$ED$96,'Balance Sheet'!$EF$96,'Balance Sheet'!$EH$96,'Balance Sheet'!$EJ$96,'Balance Sheet'!$EL$96,'Balance Sheet'!$EN$96,'Balance Sheet'!$EP$96,'Balance Sheet'!$ER$96,'Balance Sheet'!$ET$96,'Balance Sheet'!$EU$96,'Balance Sheet'!$EW$96,'Balance Sheet'!$EY$96</definedName>
    <definedName name="QB_FORMULA_172" localSheetId="3" hidden="1">'Income Statement'!$U$150,'Income Statement'!$V$150,'Income Statement'!$W$150,'Income Statement'!$X$150,'Income Statement'!$Y$150,'Income Statement'!$Z$150,'Income Statement'!$AA$150,'Income Statement'!$AB$150,'Income Statement'!$AC$150,'Income Statement'!$AD$150,'Income Statement'!$AE$150,'Income Statement'!$AF$150,'Income Statement'!$AG$150,'Income Statement'!$AH$150,'Income Statement'!$AI$150,'Income Statement'!$AJ$150</definedName>
    <definedName name="QB_FORMULA_172_1" localSheetId="2" hidden="1">'Balance Sheet'!$BD$118,'Balance Sheet'!$BE$118,'Balance Sheet'!$BF$118,'Balance Sheet'!$BG$118,'Balance Sheet'!$BH$118,'Balance Sheet'!$BI$118,'Balance Sheet'!$BJ$118,'Balance Sheet'!$BK$118,'Balance Sheet'!$BL$118,'Balance Sheet'!$BM$118,'Balance Sheet'!$BN$118,'Balance Sheet'!$BO$118,'Balance Sheet'!$BP$118,'Balance Sheet'!$BQ$118,'Balance Sheet'!$BR$118,'Balance Sheet'!$BS$118</definedName>
    <definedName name="QB_FORMULA_173" localSheetId="2" hidden="1">'Balance Sheet'!$FA$96,'Balance Sheet'!$FC$96,'Balance Sheet'!$FE$96,'Balance Sheet'!$FG$96,'Balance Sheet'!$FI$96,'Balance Sheet'!$FK$96,'Balance Sheet'!$FM$96,'Balance Sheet'!$FO$96,'Balance Sheet'!$FQ$96,'Balance Sheet'!$FS$96,'Balance Sheet'!$FU$96,'Balance Sheet'!$FW$96,'Balance Sheet'!$FY$96,'Balance Sheet'!$GA$96,'Balance Sheet'!$GC$96,'Balance Sheet'!$GE$96</definedName>
    <definedName name="QB_FORMULA_173" localSheetId="3" hidden="1">'Income Statement'!$AK$150,'Income Statement'!$AL$150,'Income Statement'!$AM$150,'Income Statement'!$AN$150,'Income Statement'!$AO$150,'Income Statement'!$AP$150,'Income Statement'!$AQ$150,'Income Statement'!$AR$150,'Income Statement'!$AS$150,'Income Statement'!$AT$150,'Income Statement'!$AU$150,'Income Statement'!$AV$150,'Income Statement'!$AW$150,'Income Statement'!$AX$150,'Income Statement'!$AY$150,'Income Statement'!$AZ$150</definedName>
    <definedName name="QB_FORMULA_173_1" localSheetId="2" hidden="1">'Balance Sheet'!$BT$118,'Balance Sheet'!$BU$118,'Balance Sheet'!$BV$118,'Balance Sheet'!$BW$118,'Balance Sheet'!$BX$118,'Balance Sheet'!$BY$118,'Balance Sheet'!$BZ$118,'Balance Sheet'!$CA$118,'Balance Sheet'!$CB$118,'Balance Sheet'!$CC$118,'Balance Sheet'!$CD$118,'Balance Sheet'!$CE$118,'Balance Sheet'!$CF$118,'Balance Sheet'!$CG$118,'Balance Sheet'!$CH$118,'Balance Sheet'!$CI$118</definedName>
    <definedName name="QB_FORMULA_174" localSheetId="2" hidden="1">'Balance Sheet'!$GG$96,'Balance Sheet'!$GI$96,'Balance Sheet'!$GK$96,'Balance Sheet'!$GM$96,'Balance Sheet'!$GO$96,'Balance Sheet'!$GQ$96,'Balance Sheet'!$GS$96,'Balance Sheet'!$GU$96,'Balance Sheet'!$GW$96,'Balance Sheet'!$GY$96,'Balance Sheet'!$HA$96,'Balance Sheet'!$HC$96,'Balance Sheet'!$HE$96,'Balance Sheet'!$HG$96,'Balance Sheet'!$HI$96,'Balance Sheet'!$HK$96</definedName>
    <definedName name="QB_FORMULA_174" localSheetId="3" hidden="1">'Income Statement'!$BA$150,'Income Statement'!$BB$150,'Income Statement'!$BC$150,'Income Statement'!$BD$150,'Income Statement'!$BE$150,'Income Statement'!$BF$150,'Income Statement'!$BG$150,'Income Statement'!$BH$150,'Income Statement'!$BI$150,'Income Statement'!$BJ$150,'Income Statement'!$BK$150,'Income Statement'!$BL$150,'Income Statement'!$BM$150,'Income Statement'!$BN$150,'Income Statement'!$BO$150,'Income Statement'!$BP$150</definedName>
    <definedName name="QB_FORMULA_174_1" localSheetId="2" hidden="1">'Balance Sheet'!$CJ$118,'Balance Sheet'!$CK$118,'Balance Sheet'!$CL$118,'Balance Sheet'!$CM$118,'Balance Sheet'!$CN$118,'Balance Sheet'!$CO$118,'Balance Sheet'!$CP$118,'Balance Sheet'!$CQ$118,'Balance Sheet'!$CR$118,'Balance Sheet'!$CS$118,'Balance Sheet'!$CT$118,'Balance Sheet'!$CU$118,'Balance Sheet'!$CV$118,'Balance Sheet'!$CW$118,'Balance Sheet'!$CX$118,'Balance Sheet'!$CY$118</definedName>
    <definedName name="QB_FORMULA_175" localSheetId="2" hidden="1">'Balance Sheet'!$HM$96,'Balance Sheet'!$HO$96,'Balance Sheet'!$HQ$96,'Balance Sheet'!$HS$96,'Balance Sheet'!$HU$96,'Balance Sheet'!$HW$96,'Balance Sheet'!$HY$96,'Balance Sheet'!$IA$96,'Balance Sheet'!$IC$96,'Balance Sheet'!$IE$96,'Balance Sheet'!$IG$96,'Balance Sheet'!$II$96,'Balance Sheet'!$IK$96,'Balance Sheet'!$IM$96,'Balance Sheet'!$IO$96,'Balance Sheet'!$IQ$96</definedName>
    <definedName name="QB_FORMULA_175" localSheetId="3" hidden="1">'Income Statement'!$BQ$150,'Income Statement'!$BR$150,'Income Statement'!$BS$150,'Income Statement'!$BT$150,'Income Statement'!$BU$150,'Income Statement'!$BV$150,'Income Statement'!$BW$150,'Income Statement'!$BX$150,'Income Statement'!$BY$150,'Income Statement'!$BZ$150,'Income Statement'!$CA$150,'Income Statement'!$CB$150,'Income Statement'!$CC$150,'Income Statement'!$CD$150,'Income Statement'!$CE$150,'Income Statement'!$CF$150</definedName>
    <definedName name="QB_FORMULA_175_1" localSheetId="2" hidden="1">'Balance Sheet'!$CZ$118,'Balance Sheet'!$DA$118,'Balance Sheet'!$DB$118,'Balance Sheet'!$DC$118,'Balance Sheet'!$DD$118,'Balance Sheet'!$DE$118,'Balance Sheet'!$DF$118,'Balance Sheet'!$DG$118,'Balance Sheet'!$DH$118,'Balance Sheet'!$DI$118,'Balance Sheet'!$DJ$118,'Balance Sheet'!$DK$118,'Balance Sheet'!$DL$118,'Balance Sheet'!$DM$118,'Balance Sheet'!$DN$118,'Balance Sheet'!$DO$118</definedName>
    <definedName name="QB_FORMULA_176" localSheetId="2" hidden="1">'Balance Sheet'!$IS$96,'Balance Sheet'!$IU$96,'Balance Sheet'!$IW$96,'Balance Sheet'!$IY$96,'Balance Sheet'!$IY$97,'Balance Sheet'!$IY$98,'Balance Sheet'!$H$99,'Balance Sheet'!$J$99,'Balance Sheet'!$L$99,'Balance Sheet'!$N$99,'Balance Sheet'!$P$99,'Balance Sheet'!$R$99,'Balance Sheet'!$T$99,'Balance Sheet'!$V$99,'Balance Sheet'!$X$99,'Balance Sheet'!$Z$99</definedName>
    <definedName name="QB_FORMULA_176" localSheetId="3" hidden="1">'Income Statement'!$CG$150,'Income Statement'!$CH$150,'Income Statement'!$CI$150,'Income Statement'!$CJ$150,'Income Statement'!$CK$150,'Income Statement'!$CL$150,'Income Statement'!$CM$150,'Income Statement'!$CN$150,'Income Statement'!$CO$150,'Income Statement'!$CP$150,'Income Statement'!$CQ$150,'Income Statement'!$CR$150,'Income Statement'!$CS$150,'Income Statement'!$CT$150,'Income Statement'!$CU$150,'Income Statement'!$CV$150</definedName>
    <definedName name="QB_FORMULA_176_1" localSheetId="2" hidden="1">'Balance Sheet'!$DP$118,'Balance Sheet'!$DQ$118,'Balance Sheet'!$DR$118,'Balance Sheet'!$DS$118,'Balance Sheet'!$DT$118,'Balance Sheet'!$DU$118,'Balance Sheet'!$DV$118,'Balance Sheet'!$DW$118,'Balance Sheet'!$DX$118,'Balance Sheet'!$DY$118,'Balance Sheet'!$DZ$118,'Balance Sheet'!$EA$118,'Balance Sheet'!$EB$118,'Balance Sheet'!$EC$118,'Balance Sheet'!$ED$118,'Balance Sheet'!$EE$118</definedName>
    <definedName name="QB_FORMULA_177" localSheetId="2" hidden="1">'Balance Sheet'!$AB$99,'Balance Sheet'!$AD$99,'Balance Sheet'!$AF$99,'Balance Sheet'!$AH$99,'Balance Sheet'!$AJ$99,'Balance Sheet'!$AN$99,'Balance Sheet'!$AP$99,'Balance Sheet'!$AR$99,'Balance Sheet'!$AT$99,'Balance Sheet'!$AV$99,'Balance Sheet'!$AX$99,'Balance Sheet'!$AZ$99,'Balance Sheet'!$BB$99,'Balance Sheet'!$BD$99,'Balance Sheet'!$BF$99,'Balance Sheet'!$BH$99</definedName>
    <definedName name="QB_FORMULA_177" localSheetId="3" hidden="1">'Income Statement'!$CW$150,'Income Statement'!$CX$150,'Income Statement'!$CY$150,'Income Statement'!$CZ$150,'Income Statement'!$DA$150,'Income Statement'!$DB$150,'Income Statement'!$DC$150,'Income Statement'!$DD$150,'Income Statement'!$DE$150,'Income Statement'!$DF$150,'Income Statement'!$DG$150,'Income Statement'!$DH$150,'Income Statement'!$DI$150,'Income Statement'!$DJ$150,'Income Statement'!$DK$150,'Income Statement'!$DL$150</definedName>
    <definedName name="QB_FORMULA_177_1" localSheetId="2" hidden="1">'Balance Sheet'!$EF$118,'Balance Sheet'!$EG$118,'Balance Sheet'!$EH$118,'Balance Sheet'!$EI$118,'Balance Sheet'!$EJ$118,'Balance Sheet'!$EK$118,'Balance Sheet'!$EL$118,'Balance Sheet'!$EM$118,'Balance Sheet'!$EN$118,'Balance Sheet'!$EO$118,'Balance Sheet'!$EP$118,'Balance Sheet'!$EQ$118,'Balance Sheet'!$ER$118,'Balance Sheet'!$ES$118,'Balance Sheet'!$ET$118,'Balance Sheet'!$EU$118</definedName>
    <definedName name="QB_FORMULA_178" localSheetId="2" hidden="1">'Balance Sheet'!$BJ$99,'Balance Sheet'!$BL$99,'Balance Sheet'!$BN$99,'Balance Sheet'!$BP$99,'Balance Sheet'!$BR$99,'Balance Sheet'!$BT$99,'Balance Sheet'!$BV$99,'Balance Sheet'!$BX$99,'Balance Sheet'!$BZ$99,'Balance Sheet'!$CB$99,'Balance Sheet'!$CD$99,'Balance Sheet'!$CF$99,'Balance Sheet'!$CH$99,'Balance Sheet'!$CJ$99,'Balance Sheet'!$CL$99,'Balance Sheet'!$CN$99</definedName>
    <definedName name="QB_FORMULA_178" localSheetId="3" hidden="1">'Income Statement'!$DM$150,'Income Statement'!$DN$150,'Income Statement'!$DO$150,'Income Statement'!$DP$150,'Income Statement'!$DQ$150,'Income Statement'!$DR$150,'Income Statement'!$DS$150,'Income Statement'!$DT$150,'Income Statement'!$DU$150,'Income Statement'!$DV$150,'Income Statement'!$DW$150,'Income Statement'!$DX$150,'Income Statement'!$DY$150,'Income Statement'!$DZ$150,'Income Statement'!$EA$150,'Income Statement'!$EB$150</definedName>
    <definedName name="QB_FORMULA_178_1" localSheetId="2" hidden="1">'Balance Sheet'!$EV$118,'Balance Sheet'!$EW$118,'Balance Sheet'!$EW$121,'Balance Sheet'!$EW$122,'Balance Sheet'!$EW$123,'Balance Sheet'!$EW$124,'Balance Sheet'!$EW$125,'Balance Sheet'!$EW$126,'Balance Sheet'!$EW$127,'Balance Sheet'!$EW$128,'Balance Sheet'!$EW$129,'Balance Sheet'!$EW$130,'Balance Sheet'!$EW$131,'Balance Sheet'!$EW$132,'Balance Sheet'!$EW$133,'Balance Sheet'!$H$134</definedName>
    <definedName name="QB_FORMULA_179" localSheetId="2" hidden="1">'Balance Sheet'!$CP$99,'Balance Sheet'!$CR$99,'Balance Sheet'!$CT$99,'Balance Sheet'!$CV$99,'Balance Sheet'!$CX$99,'Balance Sheet'!$CZ$99,'Balance Sheet'!$DB$99,'Balance Sheet'!$DD$99,'Balance Sheet'!$DF$99,'Balance Sheet'!$DH$99,'Balance Sheet'!$DJ$99,'Balance Sheet'!$DL$99,'Balance Sheet'!$DN$99,'Balance Sheet'!$DP$99,'Balance Sheet'!$DR$99,'Balance Sheet'!$DT$99</definedName>
    <definedName name="QB_FORMULA_179" localSheetId="3" hidden="1">'Income Statement'!$EC$150,'Income Statement'!$ED$150,'Income Statement'!$EE$150,'Income Statement'!$EF$150,'Income Statement'!$EG$150,'Income Statement'!$EH$150,'Income Statement'!$EI$150,'Income Statement'!$EJ$150,'Income Statement'!$EK$150,'Income Statement'!$EL$150,'Income Statement'!$EM$150,'Income Statement'!$EN$150,'Income Statement'!$EO$150,'Income Statement'!$EP$150,'Income Statement'!$EQ$150,'Income Statement'!$ER$150</definedName>
    <definedName name="QB_FORMULA_179_1" localSheetId="2" hidden="1">'Balance Sheet'!$I$134,'Balance Sheet'!$J$134,'Balance Sheet'!$K$134,'Balance Sheet'!$L$134,'Balance Sheet'!$M$134,'Balance Sheet'!$N$134,'Balance Sheet'!$O$134,'Balance Sheet'!$P$134,'Balance Sheet'!$Q$134,'Balance Sheet'!$R$134,'Balance Sheet'!$S$134,'Balance Sheet'!$T$134,'Balance Sheet'!$U$134,'Balance Sheet'!$V$134,'Balance Sheet'!$W$134,'Balance Sheet'!$X$134</definedName>
    <definedName name="QB_FORMULA_18" localSheetId="2" hidden="1">'Balance Sheet'!$AR$29,'Balance Sheet'!$AT$29,'Balance Sheet'!$AV$29,'Balance Sheet'!$AX$29,'Balance Sheet'!$AZ$29,'Balance Sheet'!$BB$29,'Balance Sheet'!$BD$29,'Balance Sheet'!$BF$29,'Balance Sheet'!$BH$29,'Balance Sheet'!$BJ$29,'Balance Sheet'!$BL$29,'Balance Sheet'!$BN$29,'Balance Sheet'!$BP$29,'Balance Sheet'!$BR$29,'Balance Sheet'!$BT$29,'Balance Sheet'!$BV$29</definedName>
    <definedName name="QB_FORMULA_18" localSheetId="3" hidden="1">'Income Statement'!$EO$11,'Income Statement'!$EP$11,'Income Statement'!$EQ$11,'Income Statement'!$ER$11,'Income Statement'!$ES$11,'Income Statement'!$ET$11,'Income Statement'!$EU$11,'Income Statement'!$EV$11,'Income Statement'!$EV$12,'Income Statement'!$EV$13,'Income Statement'!$EV$14,'Income Statement'!$EV$16,'Income Statement'!$EV$17,'Income Statement'!$EV$18,'Income Statement'!$EV$19,'Income Statement'!$EV$20</definedName>
    <definedName name="QB_FORMULA_18_1" localSheetId="2" hidden="1">'Balance Sheet'!$DS$36,'Balance Sheet'!$DT$36,'Balance Sheet'!$DU$36,'Balance Sheet'!$DV$36,'Balance Sheet'!$DW$36,'Balance Sheet'!$DX$36,'Balance Sheet'!$DY$36,'Balance Sheet'!$DZ$36,'Balance Sheet'!$EA$36,'Balance Sheet'!$EB$36,'Balance Sheet'!$EC$36,'Balance Sheet'!$ED$36,'Balance Sheet'!$EE$36,'Balance Sheet'!$EF$36,'Balance Sheet'!$EG$36,'Balance Sheet'!$EH$36</definedName>
    <definedName name="QB_FORMULA_180" localSheetId="2" hidden="1">'Balance Sheet'!$DV$99,'Balance Sheet'!$DX$99,'Balance Sheet'!$DZ$99,'Balance Sheet'!$EB$99,'Balance Sheet'!$ED$99,'Balance Sheet'!$EF$99,'Balance Sheet'!$EH$99,'Balance Sheet'!$EJ$99,'Balance Sheet'!$EL$99,'Balance Sheet'!$EN$99,'Balance Sheet'!$EP$99,'Balance Sheet'!$ER$99,'Balance Sheet'!$ET$99,'Balance Sheet'!$EU$99,'Balance Sheet'!$EW$99,'Balance Sheet'!$EY$99</definedName>
    <definedName name="QB_FORMULA_180" localSheetId="3" hidden="1">'Income Statement'!$ES$150,'Income Statement'!$ET$150,'Income Statement'!$EU$150,'Income Statement'!$EV$150,'Income Statement'!$EV$151,'Income Statement'!$EV$153,'Income Statement'!$EV$154,'Income Statement'!$EV$155,'Income Statement'!$EV$156,'Income Statement'!$EV$157,'Income Statement'!$EV$158,'Income Statement'!$EV$159,'Income Statement'!$EV$160,'Income Statement'!$EV$161,'Income Statement'!$G$162,'Income Statement'!$H$162</definedName>
    <definedName name="QB_FORMULA_180_1" localSheetId="2" hidden="1">'Balance Sheet'!$Y$134,'Balance Sheet'!$Z$134,'Balance Sheet'!$AA$134,'Balance Sheet'!$AB$134,'Balance Sheet'!$AC$134,'Balance Sheet'!$AD$134,'Balance Sheet'!$AE$134,'Balance Sheet'!$AF$134,'Balance Sheet'!$AG$134,'Balance Sheet'!$AH$134,'Balance Sheet'!$AI$134,'Balance Sheet'!$AJ$134,'Balance Sheet'!$AK$134,'Balance Sheet'!$AL$134,'Balance Sheet'!$AM$134,'Balance Sheet'!$AN$134</definedName>
    <definedName name="QB_FORMULA_181" localSheetId="2" hidden="1">'Balance Sheet'!$FA$99,'Balance Sheet'!$FC$99,'Balance Sheet'!$FE$99,'Balance Sheet'!$FG$99,'Balance Sheet'!$FI$99,'Balance Sheet'!$FK$99,'Balance Sheet'!$FM$99,'Balance Sheet'!$FO$99,'Balance Sheet'!$FQ$99,'Balance Sheet'!$FS$99,'Balance Sheet'!$FU$99,'Balance Sheet'!$FW$99,'Balance Sheet'!$FY$99,'Balance Sheet'!$GA$99,'Balance Sheet'!$GC$99,'Balance Sheet'!$GE$99</definedName>
    <definedName name="QB_FORMULA_181" localSheetId="3" hidden="1">'Income Statement'!$I$162,'Income Statement'!$J$162,'Income Statement'!$K$162,'Income Statement'!$L$162,'Income Statement'!$M$162,'Income Statement'!$N$162,'Income Statement'!$O$162,'Income Statement'!$P$162,'Income Statement'!$Q$162,'Income Statement'!$R$162,'Income Statement'!$S$162,'Income Statement'!$T$162,'Income Statement'!$U$162,'Income Statement'!$V$162,'Income Statement'!$W$162,'Income Statement'!$X$162</definedName>
    <definedName name="QB_FORMULA_181_1" localSheetId="2" hidden="1">'Balance Sheet'!$AO$134,'Balance Sheet'!$AP$134,'Balance Sheet'!$AQ$134,'Balance Sheet'!$AR$134,'Balance Sheet'!$AS$134,'Balance Sheet'!$AT$134,'Balance Sheet'!$AU$134,'Balance Sheet'!$AV$134,'Balance Sheet'!$AW$134,'Balance Sheet'!$AX$134,'Balance Sheet'!$AY$134,'Balance Sheet'!$AZ$134,'Balance Sheet'!$BA$134,'Balance Sheet'!$BB$134,'Balance Sheet'!$BC$134,'Balance Sheet'!$BD$134</definedName>
    <definedName name="QB_FORMULA_182" localSheetId="2" hidden="1">'Balance Sheet'!$GG$99,'Balance Sheet'!$GI$99,'Balance Sheet'!$GK$99,'Balance Sheet'!$GM$99,'Balance Sheet'!$GO$99,'Balance Sheet'!$GQ$99,'Balance Sheet'!$GS$99,'Balance Sheet'!$GU$99,'Balance Sheet'!$GW$99,'Balance Sheet'!$GY$99,'Balance Sheet'!$HA$99,'Balance Sheet'!$HC$99,'Balance Sheet'!$HE$99,'Balance Sheet'!$HG$99,'Balance Sheet'!$HI$99,'Balance Sheet'!$HK$99</definedName>
    <definedName name="QB_FORMULA_182" localSheetId="3" hidden="1">'Income Statement'!$Y$162,'Income Statement'!$Z$162,'Income Statement'!$AA$162,'Income Statement'!$AB$162,'Income Statement'!$AC$162,'Income Statement'!$AD$162,'Income Statement'!$AE$162,'Income Statement'!$AF$162,'Income Statement'!$AG$162,'Income Statement'!$AH$162,'Income Statement'!$AI$162,'Income Statement'!$AJ$162,'Income Statement'!$AK$162,'Income Statement'!$AL$162,'Income Statement'!$AM$162,'Income Statement'!$AN$162</definedName>
    <definedName name="QB_FORMULA_182_1" localSheetId="2" hidden="1">'Balance Sheet'!$BE$134,'Balance Sheet'!$BF$134,'Balance Sheet'!$BG$134,'Balance Sheet'!$BH$134,'Balance Sheet'!$BI$134,'Balance Sheet'!$BJ$134,'Balance Sheet'!$BK$134,'Balance Sheet'!$BL$134,'Balance Sheet'!$BM$134,'Balance Sheet'!$BN$134,'Balance Sheet'!$BO$134,'Balance Sheet'!$BP$134,'Balance Sheet'!$BQ$134,'Balance Sheet'!$BR$134,'Balance Sheet'!$BS$134,'Balance Sheet'!$BT$134</definedName>
    <definedName name="QB_FORMULA_183" localSheetId="2" hidden="1">'Balance Sheet'!$HM$99,'Balance Sheet'!$HO$99,'Balance Sheet'!$HQ$99,'Balance Sheet'!$HS$99,'Balance Sheet'!$HU$99,'Balance Sheet'!$HW$99,'Balance Sheet'!$HY$99,'Balance Sheet'!$IA$99,'Balance Sheet'!$IC$99,'Balance Sheet'!$IE$99,'Balance Sheet'!$IG$99,'Balance Sheet'!$II$99,'Balance Sheet'!$IK$99,'Balance Sheet'!$IM$99,'Balance Sheet'!$IO$99,'Balance Sheet'!$IQ$99</definedName>
    <definedName name="QB_FORMULA_183" localSheetId="3" hidden="1">'Income Statement'!$AO$162,'Income Statement'!$AP$162,'Income Statement'!$AQ$162,'Income Statement'!$AR$162,'Income Statement'!$AS$162,'Income Statement'!$AT$162,'Income Statement'!$AU$162,'Income Statement'!$AV$162,'Income Statement'!$AW$162,'Income Statement'!$AX$162,'Income Statement'!$AY$162,'Income Statement'!$AZ$162,'Income Statement'!$BA$162,'Income Statement'!$BB$162,'Income Statement'!$BC$162,'Income Statement'!$BD$162</definedName>
    <definedName name="QB_FORMULA_183_1" localSheetId="2" hidden="1">'Balance Sheet'!$BU$134,'Balance Sheet'!$BV$134,'Balance Sheet'!$BW$134,'Balance Sheet'!$BX$134,'Balance Sheet'!$BY$134,'Balance Sheet'!$BZ$134,'Balance Sheet'!$CA$134,'Balance Sheet'!$CB$134,'Balance Sheet'!$CC$134,'Balance Sheet'!$CD$134,'Balance Sheet'!$CE$134,'Balance Sheet'!$CF$134,'Balance Sheet'!$CG$134,'Balance Sheet'!$CH$134,'Balance Sheet'!$CI$134,'Balance Sheet'!$CJ$134</definedName>
    <definedName name="QB_FORMULA_184" localSheetId="2" hidden="1">'Balance Sheet'!$IS$99,'Balance Sheet'!$IU$99,'Balance Sheet'!$IW$99,'Balance Sheet'!$IY$99,'Balance Sheet'!$H$100,'Balance Sheet'!$J$100,'Balance Sheet'!$L$100,'Balance Sheet'!$N$100,'Balance Sheet'!$P$100,'Balance Sheet'!$R$100,'Balance Sheet'!$T$100,'Balance Sheet'!$V$100,'Balance Sheet'!$X$100,'Balance Sheet'!$Z$100,'Balance Sheet'!$AB$100,'Balance Sheet'!$AD$100</definedName>
    <definedName name="QB_FORMULA_184" localSheetId="3" hidden="1">'Income Statement'!$BE$162,'Income Statement'!$BF$162,'Income Statement'!$BG$162,'Income Statement'!$BH$162,'Income Statement'!$BI$162,'Income Statement'!$BJ$162,'Income Statement'!$BK$162,'Income Statement'!$BL$162,'Income Statement'!$BM$162,'Income Statement'!$BN$162,'Income Statement'!$BO$162,'Income Statement'!$BP$162,'Income Statement'!$BQ$162,'Income Statement'!$BR$162,'Income Statement'!$BS$162,'Income Statement'!$BT$162</definedName>
    <definedName name="QB_FORMULA_184_1" localSheetId="2" hidden="1">'Balance Sheet'!$CK$134,'Balance Sheet'!$CL$134,'Balance Sheet'!$CM$134,'Balance Sheet'!$CN$134,'Balance Sheet'!$CO$134,'Balance Sheet'!$CP$134,'Balance Sheet'!$CQ$134,'Balance Sheet'!$CR$134,'Balance Sheet'!$CS$134,'Balance Sheet'!$CT$134,'Balance Sheet'!$CU$134,'Balance Sheet'!$CV$134,'Balance Sheet'!$CW$134,'Balance Sheet'!$CX$134,'Balance Sheet'!$CY$134,'Balance Sheet'!$CZ$134</definedName>
    <definedName name="QB_FORMULA_185" localSheetId="2" hidden="1">'Balance Sheet'!$AF$100,'Balance Sheet'!$AH$100,'Balance Sheet'!$AJ$100,'Balance Sheet'!$AN$100,'Balance Sheet'!$AP$100,'Balance Sheet'!$AR$100,'Balance Sheet'!$AT$100,'Balance Sheet'!$AV$100,'Balance Sheet'!$AX$100,'Balance Sheet'!$AZ$100,'Balance Sheet'!$BB$100,'Balance Sheet'!$BD$100,'Balance Sheet'!$BF$100,'Balance Sheet'!$BH$100,'Balance Sheet'!$BJ$100,'Balance Sheet'!$BL$100</definedName>
    <definedName name="QB_FORMULA_185" localSheetId="3" hidden="1">'Income Statement'!$BU$162,'Income Statement'!$BV$162,'Income Statement'!$BW$162,'Income Statement'!$BX$162,'Income Statement'!$BY$162,'Income Statement'!$BZ$162,'Income Statement'!$CA$162,'Income Statement'!$CB$162,'Income Statement'!$CC$162,'Income Statement'!$CD$162,'Income Statement'!$CE$162,'Income Statement'!$CF$162,'Income Statement'!$CG$162,'Income Statement'!$CH$162,'Income Statement'!$CI$162,'Income Statement'!$CJ$162</definedName>
    <definedName name="QB_FORMULA_185_1" localSheetId="2" hidden="1">'Balance Sheet'!$DA$134,'Balance Sheet'!$DB$134,'Balance Sheet'!$DC$134,'Balance Sheet'!$DD$134,'Balance Sheet'!$DE$134,'Balance Sheet'!$DF$134,'Balance Sheet'!$DG$134,'Balance Sheet'!$DH$134,'Balance Sheet'!$DI$134,'Balance Sheet'!$DJ$134,'Balance Sheet'!$DK$134,'Balance Sheet'!$DL$134,'Balance Sheet'!$DM$134,'Balance Sheet'!$DN$134,'Balance Sheet'!$DO$134,'Balance Sheet'!$DP$134</definedName>
    <definedName name="QB_FORMULA_186" localSheetId="2" hidden="1">'Balance Sheet'!$BN$100,'Balance Sheet'!$BP$100,'Balance Sheet'!$BR$100,'Balance Sheet'!$BT$100,'Balance Sheet'!$BV$100,'Balance Sheet'!$BX$100,'Balance Sheet'!$BZ$100,'Balance Sheet'!$CB$100,'Balance Sheet'!$CD$100,'Balance Sheet'!$CF$100,'Balance Sheet'!$CH$100,'Balance Sheet'!$CJ$100,'Balance Sheet'!$CL$100,'Balance Sheet'!$CN$100,'Balance Sheet'!$CP$100,'Balance Sheet'!$CR$100</definedName>
    <definedName name="QB_FORMULA_186" localSheetId="3" hidden="1">'Income Statement'!$CK$162,'Income Statement'!$CL$162,'Income Statement'!$CM$162,'Income Statement'!$CN$162,'Income Statement'!$CO$162,'Income Statement'!$CP$162,'Income Statement'!$CQ$162,'Income Statement'!$CR$162,'Income Statement'!$CS$162,'Income Statement'!$CT$162,'Income Statement'!$CU$162,'Income Statement'!$CV$162,'Income Statement'!$CW$162,'Income Statement'!$CX$162,'Income Statement'!$CY$162,'Income Statement'!$CZ$162</definedName>
    <definedName name="QB_FORMULA_186_1" localSheetId="2" hidden="1">'Balance Sheet'!$DQ$134,'Balance Sheet'!$DR$134,'Balance Sheet'!$DS$134,'Balance Sheet'!$DT$134,'Balance Sheet'!$DU$134,'Balance Sheet'!$DV$134,'Balance Sheet'!$DW$134,'Balance Sheet'!$DX$134,'Balance Sheet'!$DY$134,'Balance Sheet'!$DZ$134,'Balance Sheet'!$EA$134,'Balance Sheet'!$EB$134,'Balance Sheet'!$EC$134,'Balance Sheet'!$ED$134,'Balance Sheet'!$EE$134,'Balance Sheet'!$EF$134</definedName>
    <definedName name="QB_FORMULA_187" localSheetId="2" hidden="1">'Balance Sheet'!$CT$100,'Balance Sheet'!$CV$100,'Balance Sheet'!$CX$100,'Balance Sheet'!$CZ$100,'Balance Sheet'!$DB$100,'Balance Sheet'!$DD$100,'Balance Sheet'!$DF$100,'Balance Sheet'!$DH$100,'Balance Sheet'!$DJ$100,'Balance Sheet'!$DL$100,'Balance Sheet'!$DN$100,'Balance Sheet'!$DP$100,'Balance Sheet'!$DR$100,'Balance Sheet'!$DT$100,'Balance Sheet'!$DV$100,'Balance Sheet'!$DX$100</definedName>
    <definedName name="QB_FORMULA_187" localSheetId="3" hidden="1">'Income Statement'!$DA$162,'Income Statement'!$DB$162,'Income Statement'!$DC$162,'Income Statement'!$DD$162,'Income Statement'!$DE$162,'Income Statement'!$DF$162,'Income Statement'!$DG$162,'Income Statement'!$DH$162,'Income Statement'!$DI$162,'Income Statement'!$DJ$162,'Income Statement'!$DK$162,'Income Statement'!$DL$162,'Income Statement'!$DM$162,'Income Statement'!$DN$162,'Income Statement'!$DO$162,'Income Statement'!$DP$162</definedName>
    <definedName name="QB_FORMULA_187_1" localSheetId="2" hidden="1">'Balance Sheet'!$EG$134,'Balance Sheet'!$EH$134,'Balance Sheet'!$EI$134,'Balance Sheet'!$EJ$134,'Balance Sheet'!$EK$134,'Balance Sheet'!$EL$134,'Balance Sheet'!$EM$134,'Balance Sheet'!$EN$134,'Balance Sheet'!$EO$134,'Balance Sheet'!$EP$134,'Balance Sheet'!$EQ$134,'Balance Sheet'!$ER$134,'Balance Sheet'!$ES$134,'Balance Sheet'!$ET$134,'Balance Sheet'!$EU$134,'Balance Sheet'!$EV$134</definedName>
    <definedName name="QB_FORMULA_188" localSheetId="2" hidden="1">'Balance Sheet'!$DZ$100,'Balance Sheet'!$EB$100,'Balance Sheet'!$ED$100,'Balance Sheet'!$EF$100,'Balance Sheet'!$EH$100,'Balance Sheet'!$EJ$100,'Balance Sheet'!$EL$100,'Balance Sheet'!$EN$100,'Balance Sheet'!$EP$100,'Balance Sheet'!$ER$100,'Balance Sheet'!$ET$100,'Balance Sheet'!$EU$100,'Balance Sheet'!$EW$100,'Balance Sheet'!$EY$100,'Balance Sheet'!$FA$100,'Balance Sheet'!$FC$100</definedName>
    <definedName name="QB_FORMULA_188" localSheetId="3" hidden="1">'Income Statement'!$DQ$162,'Income Statement'!$DR$162,'Income Statement'!$DS$162,'Income Statement'!$DT$162,'Income Statement'!$DU$162,'Income Statement'!$DV$162,'Income Statement'!$DW$162,'Income Statement'!$DX$162,'Income Statement'!$DY$162,'Income Statement'!$DZ$162,'Income Statement'!$EA$162,'Income Statement'!$EB$162,'Income Statement'!$EC$162,'Income Statement'!$ED$162,'Income Statement'!$EE$162,'Income Statement'!$EF$162</definedName>
    <definedName name="QB_FORMULA_188_1" localSheetId="2" hidden="1">'Balance Sheet'!$EW$134,'Balance Sheet'!$EW$135,'Balance Sheet'!$H$136,'Balance Sheet'!$I$136,'Balance Sheet'!$J$136,'Balance Sheet'!$K$136,'Balance Sheet'!$L$136,'Balance Sheet'!$M$136,'Balance Sheet'!$N$136,'Balance Sheet'!$O$136,'Balance Sheet'!$P$136,'Balance Sheet'!$Q$136,'Balance Sheet'!$R$136,'Balance Sheet'!$S$136,'Balance Sheet'!$T$136,'Balance Sheet'!$U$136</definedName>
    <definedName name="QB_FORMULA_189" localSheetId="2" hidden="1">'Balance Sheet'!$FE$100,'Balance Sheet'!$FG$100,'Balance Sheet'!$FI$100,'Balance Sheet'!$FK$100,'Balance Sheet'!$FM$100,'Balance Sheet'!$FO$100,'Balance Sheet'!$FQ$100,'Balance Sheet'!$FS$100,'Balance Sheet'!$FU$100,'Balance Sheet'!$FW$100,'Balance Sheet'!$FY$100,'Balance Sheet'!$GA$100,'Balance Sheet'!$GC$100,'Balance Sheet'!$GE$100,'Balance Sheet'!$GG$100,'Balance Sheet'!$GI$100</definedName>
    <definedName name="QB_FORMULA_189" localSheetId="3" hidden="1">'Income Statement'!$EG$162,'Income Statement'!$EH$162,'Income Statement'!$EI$162,'Income Statement'!$EJ$162,'Income Statement'!$EK$162,'Income Statement'!$EL$162,'Income Statement'!$EM$162,'Income Statement'!$EN$162,'Income Statement'!$EO$162,'Income Statement'!$EP$162,'Income Statement'!$EQ$162,'Income Statement'!$ER$162,'Income Statement'!$ES$162,'Income Statement'!$ET$162,'Income Statement'!$EU$162,'Income Statement'!$EV$162</definedName>
    <definedName name="QB_FORMULA_189_1" localSheetId="2" hidden="1">'Balance Sheet'!$V$136,'Balance Sheet'!$W$136,'Balance Sheet'!$X$136,'Balance Sheet'!$Y$136,'Balance Sheet'!$Z$136,'Balance Sheet'!$AA$136,'Balance Sheet'!$AB$136,'Balance Sheet'!$AC$136,'Balance Sheet'!$AD$136,'Balance Sheet'!$AE$136,'Balance Sheet'!$AF$136,'Balance Sheet'!$AG$136,'Balance Sheet'!$AH$136,'Balance Sheet'!$AI$136,'Balance Sheet'!$AJ$136,'Balance Sheet'!$AK$136</definedName>
    <definedName name="QB_FORMULA_19" localSheetId="2" hidden="1">'Balance Sheet'!$BX$29,'Balance Sheet'!$BZ$29,'Balance Sheet'!$CB$29,'Balance Sheet'!$CD$29,'Balance Sheet'!$CF$29,'Balance Sheet'!$CH$29,'Balance Sheet'!$CJ$29,'Balance Sheet'!$CL$29,'Balance Sheet'!$CN$29,'Balance Sheet'!$CP$29,'Balance Sheet'!$CR$29,'Balance Sheet'!$CT$29,'Balance Sheet'!$CV$29,'Balance Sheet'!$CX$29,'Balance Sheet'!$CZ$29,'Balance Sheet'!$DB$29</definedName>
    <definedName name="QB_FORMULA_19" localSheetId="3" hidden="1">'Income Statement'!$EV$21,'Income Statement'!$EV$22,'Income Statement'!$EV$23,'Income Statement'!$EV$24,'Income Statement'!$EV$25,'Income Statement'!$EV$26,'Income Statement'!$EV$27,'Income Statement'!$EV$28,'Income Statement'!$EV$29,'Income Statement'!$EV$30,'Income Statement'!$EV$31,'Income Statement'!$EV$32,'Income Statement'!$EV$33,'Income Statement'!$EV$34,'Income Statement'!$EV$35,'Income Statement'!$EV$36</definedName>
    <definedName name="QB_FORMULA_19_1" localSheetId="2" hidden="1">'Balance Sheet'!$EI$36,'Balance Sheet'!$EJ$36,'Balance Sheet'!$EK$36,'Balance Sheet'!$EL$36,'Balance Sheet'!$EM$36,'Balance Sheet'!$EN$36,'Balance Sheet'!$EO$36,'Balance Sheet'!$EP$36,'Balance Sheet'!$EQ$36,'Balance Sheet'!$ER$36,'Balance Sheet'!$ES$36,'Balance Sheet'!$ET$36,'Balance Sheet'!$EU$36,'Balance Sheet'!$EV$36,'Balance Sheet'!$EW$36,'Balance Sheet'!$H$37</definedName>
    <definedName name="QB_FORMULA_190" localSheetId="2" hidden="1">'Balance Sheet'!$GK$100,'Balance Sheet'!$GM$100,'Balance Sheet'!$GO$100,'Balance Sheet'!$GQ$100,'Balance Sheet'!$GS$100,'Balance Sheet'!$GU$100,'Balance Sheet'!$GW$100,'Balance Sheet'!$GY$100,'Balance Sheet'!$HA$100,'Balance Sheet'!$HC$100,'Balance Sheet'!$HE$100,'Balance Sheet'!$HG$100,'Balance Sheet'!$HI$100,'Balance Sheet'!$HK$100,'Balance Sheet'!$HM$100,'Balance Sheet'!$HO$100</definedName>
    <definedName name="QB_FORMULA_190" localSheetId="3" hidden="1">'Income Statement'!$EV$163,'Income Statement'!$EV$165,'Income Statement'!$EV$166,'Income Statement'!$EV$167,'Income Statement'!$G$168,'Income Statement'!$H$168,'Income Statement'!$I$168,'Income Statement'!$J$168,'Income Statement'!$K$168,'Income Statement'!$L$168,'Income Statement'!$M$168,'Income Statement'!$N$168,'Income Statement'!$O$168,'Income Statement'!$P$168,'Income Statement'!$Q$168,'Income Statement'!$R$168</definedName>
    <definedName name="QB_FORMULA_190_1" localSheetId="2" hidden="1">'Balance Sheet'!$AL$136,'Balance Sheet'!$AM$136,'Balance Sheet'!$AN$136,'Balance Sheet'!$AO$136,'Balance Sheet'!$AP$136,'Balance Sheet'!$AQ$136,'Balance Sheet'!$AR$136,'Balance Sheet'!$AS$136,'Balance Sheet'!$AT$136,'Balance Sheet'!$AU$136,'Balance Sheet'!$AV$136,'Balance Sheet'!$AW$136,'Balance Sheet'!$AX$136,'Balance Sheet'!$AY$136,'Balance Sheet'!$AZ$136,'Balance Sheet'!$BA$136</definedName>
    <definedName name="QB_FORMULA_191" localSheetId="2" hidden="1">'Balance Sheet'!$HQ$100,'Balance Sheet'!$HS$100,'Balance Sheet'!$HU$100,'Balance Sheet'!$HW$100,'Balance Sheet'!$HY$100,'Balance Sheet'!$IA$100,'Balance Sheet'!$IC$100,'Balance Sheet'!$IE$100,'Balance Sheet'!$IG$100,'Balance Sheet'!$II$100,'Balance Sheet'!$IK$100,'Balance Sheet'!$IM$100,'Balance Sheet'!$IO$100,'Balance Sheet'!$IQ$100,'Balance Sheet'!$IS$100,'Balance Sheet'!$IU$100</definedName>
    <definedName name="QB_FORMULA_191" localSheetId="3" hidden="1">'Income Statement'!$S$168,'Income Statement'!$T$168,'Income Statement'!$U$168,'Income Statement'!$V$168,'Income Statement'!$W$168,'Income Statement'!$X$168,'Income Statement'!$Y$168,'Income Statement'!$Z$168,'Income Statement'!$AA$168,'Income Statement'!$AB$168,'Income Statement'!$AC$168,'Income Statement'!$AD$168,'Income Statement'!$AE$168,'Income Statement'!$AF$168,'Income Statement'!$AG$168,'Income Statement'!$AH$168</definedName>
    <definedName name="QB_FORMULA_191_1" localSheetId="2" hidden="1">'Balance Sheet'!$BB$136,'Balance Sheet'!$BC$136,'Balance Sheet'!$BD$136,'Balance Sheet'!$BE$136,'Balance Sheet'!$BF$136,'Balance Sheet'!$BG$136,'Balance Sheet'!$BH$136,'Balance Sheet'!$BI$136,'Balance Sheet'!$BJ$136,'Balance Sheet'!$BK$136,'Balance Sheet'!$BL$136,'Balance Sheet'!$BM$136,'Balance Sheet'!$BN$136,'Balance Sheet'!$BO$136,'Balance Sheet'!$BP$136,'Balance Sheet'!$BQ$136</definedName>
    <definedName name="QB_FORMULA_192" localSheetId="2" hidden="1">'Balance Sheet'!$IW$100,'Balance Sheet'!$IY$100</definedName>
    <definedName name="QB_FORMULA_192" localSheetId="3" hidden="1">'Income Statement'!$AI$168,'Income Statement'!$AJ$168,'Income Statement'!$AK$168,'Income Statement'!$AL$168,'Income Statement'!$AM$168,'Income Statement'!$AN$168,'Income Statement'!$AO$168,'Income Statement'!$AP$168,'Income Statement'!$AQ$168,'Income Statement'!$AR$168,'Income Statement'!$AS$168,'Income Statement'!$AT$168,'Income Statement'!$AU$168,'Income Statement'!$AV$168,'Income Statement'!$AW$168,'Income Statement'!$AX$168</definedName>
    <definedName name="QB_FORMULA_192_1" localSheetId="2" hidden="1">'Balance Sheet'!$BR$136,'Balance Sheet'!$BS$136,'Balance Sheet'!$BT$136,'Balance Sheet'!$BU$136,'Balance Sheet'!$BV$136,'Balance Sheet'!$BW$136,'Balance Sheet'!$BX$136,'Balance Sheet'!$BY$136,'Balance Sheet'!$BZ$136,'Balance Sheet'!$CA$136,'Balance Sheet'!$CB$136,'Balance Sheet'!$CC$136,'Balance Sheet'!$CD$136,'Balance Sheet'!$CE$136,'Balance Sheet'!$CF$136,'Balance Sheet'!$CG$136</definedName>
    <definedName name="QB_FORMULA_193" localSheetId="2" hidden="1">'Balance Sheet'!$CH$136,'Balance Sheet'!$CI$136,'Balance Sheet'!$CJ$136,'Balance Sheet'!$CK$136,'Balance Sheet'!$CL$136,'Balance Sheet'!$CM$136,'Balance Sheet'!$CN$136,'Balance Sheet'!$CO$136,'Balance Sheet'!$CP$136,'Balance Sheet'!$CQ$136,'Balance Sheet'!$CR$136,'Balance Sheet'!$CS$136,'Balance Sheet'!$CT$136,'Balance Sheet'!$CU$136,'Balance Sheet'!$CV$136,'Balance Sheet'!$CW$136</definedName>
    <definedName name="QB_FORMULA_193" localSheetId="3" hidden="1">'Income Statement'!$AY$168,'Income Statement'!$AZ$168,'Income Statement'!$BA$168,'Income Statement'!$BB$168,'Income Statement'!$BC$168,'Income Statement'!$BD$168,'Income Statement'!$BE$168,'Income Statement'!$BF$168,'Income Statement'!$BG$168,'Income Statement'!$BH$168,'Income Statement'!$BI$168,'Income Statement'!$BJ$168,'Income Statement'!$BK$168,'Income Statement'!$BL$168,'Income Statement'!$BM$168,'Income Statement'!$BN$168</definedName>
    <definedName name="QB_FORMULA_194" localSheetId="2" hidden="1">'Balance Sheet'!$CX$136,'Balance Sheet'!$CY$136,'Balance Sheet'!$CZ$136,'Balance Sheet'!$DA$136,'Balance Sheet'!$DB$136,'Balance Sheet'!$DC$136,'Balance Sheet'!$DD$136,'Balance Sheet'!$DE$136,'Balance Sheet'!$DF$136,'Balance Sheet'!$DG$136,'Balance Sheet'!$DH$136,'Balance Sheet'!$DI$136,'Balance Sheet'!$DJ$136,'Balance Sheet'!$DK$136,'Balance Sheet'!$DL$136,'Balance Sheet'!$DM$136</definedName>
    <definedName name="QB_FORMULA_194" localSheetId="3" hidden="1">'Income Statement'!$BO$168,'Income Statement'!$BP$168,'Income Statement'!$BQ$168,'Income Statement'!$BR$168,'Income Statement'!$BS$168,'Income Statement'!$BT$168,'Income Statement'!$BU$168,'Income Statement'!$BV$168,'Income Statement'!$BW$168,'Income Statement'!$BX$168,'Income Statement'!$BY$168,'Income Statement'!$BZ$168,'Income Statement'!$CA$168,'Income Statement'!$CB$168,'Income Statement'!$CC$168,'Income Statement'!$CD$168</definedName>
    <definedName name="QB_FORMULA_195" localSheetId="2" hidden="1">'Balance Sheet'!$DN$136,'Balance Sheet'!$DO$136,'Balance Sheet'!$DP$136,'Balance Sheet'!$DQ$136,'Balance Sheet'!$DR$136,'Balance Sheet'!$DS$136,'Balance Sheet'!$DT$136,'Balance Sheet'!$DU$136,'Balance Sheet'!$DV$136,'Balance Sheet'!$DW$136,'Balance Sheet'!$DX$136,'Balance Sheet'!$DY$136,'Balance Sheet'!$DZ$136,'Balance Sheet'!$EA$136,'Balance Sheet'!$EB$136,'Balance Sheet'!$EC$136</definedName>
    <definedName name="QB_FORMULA_195" localSheetId="3" hidden="1">'Income Statement'!$CE$168,'Income Statement'!$CF$168,'Income Statement'!$CG$168,'Income Statement'!$CH$168,'Income Statement'!$CI$168,'Income Statement'!$CJ$168,'Income Statement'!$CK$168,'Income Statement'!$CL$168,'Income Statement'!$CM$168,'Income Statement'!$CN$168,'Income Statement'!$CO$168,'Income Statement'!$CP$168,'Income Statement'!$CQ$168,'Income Statement'!$CR$168,'Income Statement'!$CS$168,'Income Statement'!$CT$168</definedName>
    <definedName name="QB_FORMULA_196" localSheetId="2" hidden="1">'Balance Sheet'!$ED$136,'Balance Sheet'!$EE$136,'Balance Sheet'!$EF$136,'Balance Sheet'!$EG$136,'Balance Sheet'!$EH$136,'Balance Sheet'!$EI$136,'Balance Sheet'!$EJ$136,'Balance Sheet'!$EK$136,'Balance Sheet'!$EL$136,'Balance Sheet'!$EM$136,'Balance Sheet'!$EN$136,'Balance Sheet'!$EO$136,'Balance Sheet'!$EP$136,'Balance Sheet'!$EQ$136,'Balance Sheet'!$ER$136,'Balance Sheet'!$ES$136</definedName>
    <definedName name="QB_FORMULA_196" localSheetId="3" hidden="1">'Income Statement'!$CU$168,'Income Statement'!$CV$168,'Income Statement'!$CW$168,'Income Statement'!$CX$168,'Income Statement'!$CY$168,'Income Statement'!$CZ$168,'Income Statement'!$DA$168,'Income Statement'!$DB$168,'Income Statement'!$DC$168,'Income Statement'!$DD$168,'Income Statement'!$DE$168,'Income Statement'!$DF$168,'Income Statement'!$DG$168,'Income Statement'!$DH$168,'Income Statement'!$DI$168,'Income Statement'!$DJ$168</definedName>
    <definedName name="QB_FORMULA_197" localSheetId="2" hidden="1">'Balance Sheet'!$ET$136,'Balance Sheet'!$EU$136,'Balance Sheet'!$EV$136,'Balance Sheet'!$EW$136,'Balance Sheet'!$H$137,'Balance Sheet'!$I$137,'Balance Sheet'!$J$137,'Balance Sheet'!$K$137,'Balance Sheet'!$L$137,'Balance Sheet'!$M$137,'Balance Sheet'!$N$137,'Balance Sheet'!$O$137,'Balance Sheet'!$P$137,'Balance Sheet'!$Q$137,'Balance Sheet'!$R$137,'Balance Sheet'!$S$137</definedName>
    <definedName name="QB_FORMULA_197" localSheetId="3" hidden="1">'Income Statement'!$DK$168,'Income Statement'!$DL$168,'Income Statement'!$DM$168,'Income Statement'!$DN$168,'Income Statement'!$DO$168,'Income Statement'!$DP$168,'Income Statement'!$DQ$168,'Income Statement'!$DR$168,'Income Statement'!$DS$168,'Income Statement'!$DT$168,'Income Statement'!$DU$168,'Income Statement'!$DV$168,'Income Statement'!$DW$168,'Income Statement'!$DX$168,'Income Statement'!$DY$168,'Income Statement'!$DZ$168</definedName>
    <definedName name="QB_FORMULA_198" localSheetId="2" hidden="1">'Balance Sheet'!$T$137,'Balance Sheet'!$U$137,'Balance Sheet'!$V$137,'Balance Sheet'!$W$137,'Balance Sheet'!$X$137,'Balance Sheet'!$Y$137,'Balance Sheet'!$Z$137,'Balance Sheet'!$AA$137,'Balance Sheet'!$AB$137,'Balance Sheet'!$AC$137,'Balance Sheet'!$AD$137,'Balance Sheet'!$AE$137,'Balance Sheet'!$AF$137,'Balance Sheet'!$AG$137,'Balance Sheet'!$AH$137,'Balance Sheet'!$AI$137</definedName>
    <definedName name="QB_FORMULA_198" localSheetId="3" hidden="1">'Income Statement'!$EA$168,'Income Statement'!$EB$168,'Income Statement'!$EC$168,'Income Statement'!$ED$168,'Income Statement'!$EE$168,'Income Statement'!$EF$168,'Income Statement'!$EG$168,'Income Statement'!$EH$168,'Income Statement'!$EI$168,'Income Statement'!$EJ$168,'Income Statement'!$EK$168,'Income Statement'!$EL$168,'Income Statement'!$EM$168,'Income Statement'!$EN$168,'Income Statement'!$EO$168,'Income Statement'!$EP$168</definedName>
    <definedName name="QB_FORMULA_199" localSheetId="2" hidden="1">'Balance Sheet'!$AJ$137,'Balance Sheet'!$AK$137,'Balance Sheet'!$AL$137,'Balance Sheet'!$AM$137,'Balance Sheet'!$AN$137,'Balance Sheet'!$AO$137,'Balance Sheet'!$AP$137,'Balance Sheet'!$AQ$137,'Balance Sheet'!$AR$137,'Balance Sheet'!$AS$137,'Balance Sheet'!$AT$137,'Balance Sheet'!$AU$137,'Balance Sheet'!$AV$137,'Balance Sheet'!$AW$137,'Balance Sheet'!$AX$137,'Balance Sheet'!$AY$137</definedName>
    <definedName name="QB_FORMULA_199" localSheetId="3" hidden="1">'Income Statement'!$EQ$168,'Income Statement'!$ER$168,'Income Statement'!$ES$168,'Income Statement'!$ET$168,'Income Statement'!$EU$168,'Income Statement'!$EV$168,'Income Statement'!$EV$170,'Income Statement'!$EV$171,'Income Statement'!$EV$172,'Income Statement'!$EV$173,'Income Statement'!$G$174,'Income Statement'!$H$174,'Income Statement'!$I$174,'Income Statement'!$J$174,'Income Statement'!$K$174,'Income Statement'!$L$174</definedName>
    <definedName name="QB_FORMULA_2" localSheetId="2" hidden="1">'Balance Sheet'!$BD$16,'Balance Sheet'!$BF$16,'Balance Sheet'!$BH$16,'Balance Sheet'!$BJ$16,'Balance Sheet'!$BL$16,'Balance Sheet'!$BN$16,'Balance Sheet'!$BP$16,'Balance Sheet'!$BR$16,'Balance Sheet'!$BT$16,'Balance Sheet'!$BV$16,'Balance Sheet'!$BX$16,'Balance Sheet'!$BZ$16,'Balance Sheet'!$CB$16,'Balance Sheet'!$CD$16,'Balance Sheet'!$CF$16,'Balance Sheet'!$CH$16</definedName>
    <definedName name="QB_FORMULA_2" localSheetId="3" hidden="1">'Income Statement'!$AK$7,'Income Statement'!$AL$7,'Income Statement'!$AM$7,'Income Statement'!$AN$7,'Income Statement'!$AO$7,'Income Statement'!$AP$7,'Income Statement'!$AQ$7,'Income Statement'!$AR$7,'Income Statement'!$AS$7,'Income Statement'!$AT$7,'Income Statement'!$AU$7,'Income Statement'!$AV$7,'Income Statement'!$AW$7,'Income Statement'!$AX$7,'Income Statement'!$AY$7,'Income Statement'!$AZ$7</definedName>
    <definedName name="QB_FORMULA_2_1" localSheetId="2" hidden="1">'Balance Sheet'!$AB$19,'Balance Sheet'!$AC$19,'Balance Sheet'!$AD$19,'Balance Sheet'!$AE$19,'Balance Sheet'!$AF$19,'Balance Sheet'!$AG$19,'Balance Sheet'!$AH$19,'Balance Sheet'!$AI$19,'Balance Sheet'!$AJ$19,'Balance Sheet'!$AK$19,'Balance Sheet'!$AL$19,'Balance Sheet'!$AM$19,'Balance Sheet'!$AN$19,'Balance Sheet'!$AO$19,'Balance Sheet'!$AP$19,'Balance Sheet'!$AQ$19</definedName>
    <definedName name="QB_FORMULA_20" localSheetId="2" hidden="1">'Balance Sheet'!$DD$29,'Balance Sheet'!$DF$29,'Balance Sheet'!$DH$29,'Balance Sheet'!$DJ$29,'Balance Sheet'!$DL$29,'Balance Sheet'!$DN$29,'Balance Sheet'!$DP$29,'Balance Sheet'!$DR$29,'Balance Sheet'!$DT$29,'Balance Sheet'!$DV$29,'Balance Sheet'!$DX$29,'Balance Sheet'!$DZ$29,'Balance Sheet'!$EB$29,'Balance Sheet'!$ED$29,'Balance Sheet'!$EF$29,'Balance Sheet'!$EH$29</definedName>
    <definedName name="QB_FORMULA_20" localSheetId="3" hidden="1">'Income Statement'!$G$37,'Income Statement'!$H$37,'Income Statement'!$I$37,'Income Statement'!$J$37,'Income Statement'!$K$37,'Income Statement'!$L$37,'Income Statement'!$M$37,'Income Statement'!$N$37,'Income Statement'!$O$37,'Income Statement'!$P$37,'Income Statement'!$Q$37,'Income Statement'!$R$37,'Income Statement'!$S$37,'Income Statement'!$T$37,'Income Statement'!$U$37,'Income Statement'!$V$37</definedName>
    <definedName name="QB_FORMULA_20_1" localSheetId="2" hidden="1">'Balance Sheet'!$I$37,'Balance Sheet'!$J$37,'Balance Sheet'!$K$37,'Balance Sheet'!$L$37,'Balance Sheet'!$M$37,'Balance Sheet'!$N$37,'Balance Sheet'!$O$37,'Balance Sheet'!$P$37,'Balance Sheet'!$Q$37,'Balance Sheet'!$R$37,'Balance Sheet'!$S$37,'Balance Sheet'!$T$37,'Balance Sheet'!$U$37,'Balance Sheet'!$V$37,'Balance Sheet'!$W$37,'Balance Sheet'!$X$37</definedName>
    <definedName name="QB_FORMULA_200" localSheetId="2" hidden="1">'Balance Sheet'!$AZ$137,'Balance Sheet'!$BA$137,'Balance Sheet'!$BB$137,'Balance Sheet'!$BC$137,'Balance Sheet'!$BD$137,'Balance Sheet'!$BE$137,'Balance Sheet'!$BF$137,'Balance Sheet'!$BG$137,'Balance Sheet'!$BH$137,'Balance Sheet'!$BI$137,'Balance Sheet'!$BJ$137,'Balance Sheet'!$BK$137,'Balance Sheet'!$BL$137,'Balance Sheet'!$BM$137,'Balance Sheet'!$BN$137,'Balance Sheet'!$BO$137</definedName>
    <definedName name="QB_FORMULA_200" localSheetId="3" hidden="1">'Income Statement'!$M$174,'Income Statement'!$N$174,'Income Statement'!$O$174,'Income Statement'!$P$174,'Income Statement'!$Q$174,'Income Statement'!$R$174,'Income Statement'!$S$174,'Income Statement'!$T$174,'Income Statement'!$U$174,'Income Statement'!$V$174,'Income Statement'!$W$174,'Income Statement'!$X$174,'Income Statement'!$Y$174,'Income Statement'!$Z$174,'Income Statement'!$AA$174,'Income Statement'!$AB$174</definedName>
    <definedName name="QB_FORMULA_201" localSheetId="2" hidden="1">'Balance Sheet'!$BP$137,'Balance Sheet'!$BQ$137,'Balance Sheet'!$BR$137,'Balance Sheet'!$BS$137,'Balance Sheet'!$BT$137,'Balance Sheet'!$BU$137,'Balance Sheet'!$BV$137,'Balance Sheet'!$BW$137,'Balance Sheet'!$BX$137,'Balance Sheet'!$BY$137,'Balance Sheet'!$BZ$137,'Balance Sheet'!$CA$137,'Balance Sheet'!$CB$137,'Balance Sheet'!$CC$137,'Balance Sheet'!$CD$137,'Balance Sheet'!$CE$137</definedName>
    <definedName name="QB_FORMULA_201" localSheetId="3" hidden="1">'Income Statement'!$AC$174,'Income Statement'!$AD$174,'Income Statement'!$AE$174,'Income Statement'!$AF$174,'Income Statement'!$AG$174,'Income Statement'!$AH$174,'Income Statement'!$AI$174,'Income Statement'!$AJ$174,'Income Statement'!$AK$174,'Income Statement'!$AL$174,'Income Statement'!$AM$174,'Income Statement'!$AN$174,'Income Statement'!$AO$174,'Income Statement'!$AP$174,'Income Statement'!$AQ$174,'Income Statement'!$AR$174</definedName>
    <definedName name="QB_FORMULA_202" localSheetId="2" hidden="1">'Balance Sheet'!$CF$137,'Balance Sheet'!$CG$137,'Balance Sheet'!$CH$137,'Balance Sheet'!$CI$137,'Balance Sheet'!$CJ$137,'Balance Sheet'!$CK$137,'Balance Sheet'!$CL$137,'Balance Sheet'!$CM$137,'Balance Sheet'!$CN$137,'Balance Sheet'!$CO$137,'Balance Sheet'!$CP$137,'Balance Sheet'!$CQ$137,'Balance Sheet'!$CR$137,'Balance Sheet'!$CS$137,'Balance Sheet'!$CT$137,'Balance Sheet'!$CU$137</definedName>
    <definedName name="QB_FORMULA_202" localSheetId="3" hidden="1">'Income Statement'!$AS$174,'Income Statement'!$AT$174,'Income Statement'!$AU$174,'Income Statement'!$AV$174,'Income Statement'!$AW$174,'Income Statement'!$AX$174,'Income Statement'!$AY$174,'Income Statement'!$AZ$174,'Income Statement'!$BA$174,'Income Statement'!$BB$174,'Income Statement'!$BC$174,'Income Statement'!$BD$174,'Income Statement'!$BE$174,'Income Statement'!$BF$174,'Income Statement'!$BG$174,'Income Statement'!$BH$174</definedName>
    <definedName name="QB_FORMULA_203" localSheetId="2" hidden="1">'Balance Sheet'!$CV$137,'Balance Sheet'!$CW$137,'Balance Sheet'!$CX$137,'Balance Sheet'!$CY$137,'Balance Sheet'!$CZ$137,'Balance Sheet'!$DA$137,'Balance Sheet'!$DB$137,'Balance Sheet'!$DC$137,'Balance Sheet'!$DD$137,'Balance Sheet'!$DE$137,'Balance Sheet'!$DF$137,'Balance Sheet'!$DG$137,'Balance Sheet'!$DH$137,'Balance Sheet'!$DI$137,'Balance Sheet'!$DJ$137,'Balance Sheet'!$DK$137</definedName>
    <definedName name="QB_FORMULA_203" localSheetId="3" hidden="1">'Income Statement'!$BI$174,'Income Statement'!$BJ$174,'Income Statement'!$BK$174,'Income Statement'!$BL$174,'Income Statement'!$BM$174,'Income Statement'!$BN$174,'Income Statement'!$BO$174,'Income Statement'!$BP$174,'Income Statement'!$BQ$174,'Income Statement'!$BR$174,'Income Statement'!$BS$174,'Income Statement'!$BT$174,'Income Statement'!$BU$174,'Income Statement'!$BV$174,'Income Statement'!$BW$174,'Income Statement'!$BX$174</definedName>
    <definedName name="QB_FORMULA_204" localSheetId="2" hidden="1">'Balance Sheet'!$DL$137,'Balance Sheet'!$DM$137,'Balance Sheet'!$DN$137,'Balance Sheet'!$DO$137,'Balance Sheet'!$DP$137,'Balance Sheet'!$DQ$137,'Balance Sheet'!$DR$137,'Balance Sheet'!$DS$137,'Balance Sheet'!$DT$137,'Balance Sheet'!$DU$137,'Balance Sheet'!$DV$137,'Balance Sheet'!$DW$137,'Balance Sheet'!$DX$137,'Balance Sheet'!$DY$137,'Balance Sheet'!$DZ$137,'Balance Sheet'!$EA$137</definedName>
    <definedName name="QB_FORMULA_204" localSheetId="3" hidden="1">'Income Statement'!$BY$174,'Income Statement'!$BZ$174,'Income Statement'!$CA$174,'Income Statement'!$CB$174,'Income Statement'!$CC$174,'Income Statement'!$CD$174,'Income Statement'!$CE$174,'Income Statement'!$CF$174,'Income Statement'!$CG$174,'Income Statement'!$CH$174,'Income Statement'!$CI$174,'Income Statement'!$CJ$174,'Income Statement'!$CK$174,'Income Statement'!$CL$174,'Income Statement'!$CM$174,'Income Statement'!$CN$174</definedName>
    <definedName name="QB_FORMULA_205" localSheetId="2" hidden="1">'Balance Sheet'!$EB$137,'Balance Sheet'!$EC$137,'Balance Sheet'!$ED$137,'Balance Sheet'!$EE$137,'Balance Sheet'!$EF$137,'Balance Sheet'!$EG$137,'Balance Sheet'!$EH$137,'Balance Sheet'!$EI$137,'Balance Sheet'!$EJ$137,'Balance Sheet'!$EK$137,'Balance Sheet'!$EL$137,'Balance Sheet'!$EM$137,'Balance Sheet'!$EN$137,'Balance Sheet'!$EO$137,'Balance Sheet'!$EP$137,'Balance Sheet'!$EQ$137</definedName>
    <definedName name="QB_FORMULA_205" localSheetId="3" hidden="1">'Income Statement'!$CO$174,'Income Statement'!$CP$174,'Income Statement'!$CQ$174,'Income Statement'!$CR$174,'Income Statement'!$CS$174,'Income Statement'!$CT$174,'Income Statement'!$CU$174,'Income Statement'!$CV$174,'Income Statement'!$CW$174,'Income Statement'!$CX$174,'Income Statement'!$CY$174,'Income Statement'!$CZ$174,'Income Statement'!$DA$174,'Income Statement'!$DB$174,'Income Statement'!$DC$174,'Income Statement'!$DD$174</definedName>
    <definedName name="QB_FORMULA_206" localSheetId="2" hidden="1">'Balance Sheet'!$ER$137,'Balance Sheet'!$ES$137,'Balance Sheet'!$ET$137,'Balance Sheet'!$EU$137,'Balance Sheet'!$EV$137,'Balance Sheet'!$EW$137,'Balance Sheet'!$EW$139,'Balance Sheet'!$EW$141,'Balance Sheet'!$EW$142,'Balance Sheet'!$H$143,'Balance Sheet'!$I$143,'Balance Sheet'!$J$143,'Balance Sheet'!$K$143,'Balance Sheet'!$L$143,'Balance Sheet'!$M$143,'Balance Sheet'!$N$143</definedName>
    <definedName name="QB_FORMULA_206" localSheetId="3" hidden="1">'Income Statement'!$DE$174,'Income Statement'!$DF$174,'Income Statement'!$DG$174,'Income Statement'!$DH$174,'Income Statement'!$DI$174,'Income Statement'!$DJ$174,'Income Statement'!$DK$174,'Income Statement'!$DL$174,'Income Statement'!$DM$174,'Income Statement'!$DN$174,'Income Statement'!$DO$174,'Income Statement'!$DP$174,'Income Statement'!$DQ$174,'Income Statement'!$DR$174,'Income Statement'!$DS$174,'Income Statement'!$DT$174</definedName>
    <definedName name="QB_FORMULA_207" localSheetId="2" hidden="1">'Balance Sheet'!$O$143,'Balance Sheet'!$P$143,'Balance Sheet'!$Q$143,'Balance Sheet'!$R$143,'Balance Sheet'!$S$143,'Balance Sheet'!$T$143,'Balance Sheet'!$U$143,'Balance Sheet'!$V$143,'Balance Sheet'!$W$143,'Balance Sheet'!$X$143,'Balance Sheet'!$Y$143,'Balance Sheet'!$Z$143,'Balance Sheet'!$AA$143,'Balance Sheet'!$AB$143,'Balance Sheet'!$AC$143,'Balance Sheet'!$AD$143</definedName>
    <definedName name="QB_FORMULA_207" localSheetId="3" hidden="1">'Income Statement'!$DU$174,'Income Statement'!$DV$174,'Income Statement'!$DW$174,'Income Statement'!$DX$174,'Income Statement'!$DY$174,'Income Statement'!$DZ$174,'Income Statement'!$EA$174,'Income Statement'!$EB$174,'Income Statement'!$EC$174,'Income Statement'!$ED$174,'Income Statement'!$EE$174,'Income Statement'!$EF$174,'Income Statement'!$EG$174,'Income Statement'!$EH$174,'Income Statement'!$EI$174,'Income Statement'!$EJ$174</definedName>
    <definedName name="QB_FORMULA_208" localSheetId="2" hidden="1">'Balance Sheet'!$AE$143,'Balance Sheet'!$AF$143,'Balance Sheet'!$AG$143,'Balance Sheet'!$AH$143,'Balance Sheet'!$AI$143,'Balance Sheet'!$AJ$143,'Balance Sheet'!$AK$143,'Balance Sheet'!$AL$143,'Balance Sheet'!$AM$143,'Balance Sheet'!$AN$143,'Balance Sheet'!$AO$143,'Balance Sheet'!$AP$143,'Balance Sheet'!$AQ$143,'Balance Sheet'!$AR$143,'Balance Sheet'!$AS$143,'Balance Sheet'!$AT$143</definedName>
    <definedName name="QB_FORMULA_208" localSheetId="3" hidden="1">'Income Statement'!$EK$174,'Income Statement'!$EL$174,'Income Statement'!$EM$174,'Income Statement'!$EN$174,'Income Statement'!$EO$174,'Income Statement'!$EP$174,'Income Statement'!$EQ$174,'Income Statement'!$ER$174,'Income Statement'!$ES$174,'Income Statement'!$ET$174,'Income Statement'!$EU$174,'Income Statement'!$EV$174,'Income Statement'!$EV$176,'Income Statement'!$EV$177,'Income Statement'!$G$178,'Income Statement'!$H$178</definedName>
    <definedName name="QB_FORMULA_209" localSheetId="2" hidden="1">'Balance Sheet'!$AU$143,'Balance Sheet'!$AV$143,'Balance Sheet'!$AW$143,'Balance Sheet'!$AX$143,'Balance Sheet'!$AY$143,'Balance Sheet'!$AZ$143,'Balance Sheet'!$BA$143,'Balance Sheet'!$BB$143,'Balance Sheet'!$BC$143,'Balance Sheet'!$BD$143,'Balance Sheet'!$BE$143,'Balance Sheet'!$BF$143,'Balance Sheet'!$BG$143,'Balance Sheet'!$BH$143,'Balance Sheet'!$BI$143,'Balance Sheet'!$BJ$143</definedName>
    <definedName name="QB_FORMULA_209" localSheetId="3" hidden="1">'Income Statement'!$I$178,'Income Statement'!$J$178,'Income Statement'!$K$178,'Income Statement'!$L$178,'Income Statement'!$M$178,'Income Statement'!$N$178,'Income Statement'!$O$178,'Income Statement'!$P$178,'Income Statement'!$Q$178,'Income Statement'!$R$178,'Income Statement'!$S$178,'Income Statement'!$T$178,'Income Statement'!$U$178,'Income Statement'!$V$178,'Income Statement'!$W$178,'Income Statement'!$X$178</definedName>
    <definedName name="QB_FORMULA_21" localSheetId="2" hidden="1">'Balance Sheet'!$EJ$29,'Balance Sheet'!$EL$29,'Balance Sheet'!$EN$29,'Balance Sheet'!$EP$29,'Balance Sheet'!$ER$29,'Balance Sheet'!$ET$29,'Balance Sheet'!$EU$29,'Balance Sheet'!$EW$29,'Balance Sheet'!$EY$29,'Balance Sheet'!$FA$29,'Balance Sheet'!$FC$29,'Balance Sheet'!$FE$29,'Balance Sheet'!$FG$29,'Balance Sheet'!$FI$29,'Balance Sheet'!$FK$29,'Balance Sheet'!$FM$29</definedName>
    <definedName name="QB_FORMULA_21" localSheetId="3" hidden="1">'Income Statement'!$W$37,'Income Statement'!$X$37,'Income Statement'!$Y$37,'Income Statement'!$Z$37,'Income Statement'!$AA$37,'Income Statement'!$AB$37,'Income Statement'!$AC$37,'Income Statement'!$AD$37,'Income Statement'!$AE$37,'Income Statement'!$AF$37,'Income Statement'!$AG$37,'Income Statement'!$AH$37,'Income Statement'!$AI$37,'Income Statement'!$AJ$37,'Income Statement'!$AK$37,'Income Statement'!$AL$37</definedName>
    <definedName name="QB_FORMULA_21_1" localSheetId="2" hidden="1">'Balance Sheet'!$Y$37,'Balance Sheet'!$Z$37,'Balance Sheet'!$AA$37,'Balance Sheet'!$AB$37,'Balance Sheet'!$AC$37,'Balance Sheet'!$AD$37,'Balance Sheet'!$AE$37,'Balance Sheet'!$AF$37,'Balance Sheet'!$AG$37,'Balance Sheet'!$AH$37,'Balance Sheet'!$AI$37,'Balance Sheet'!$AJ$37,'Balance Sheet'!$AK$37,'Balance Sheet'!$AL$37,'Balance Sheet'!$AM$37,'Balance Sheet'!$AN$37</definedName>
    <definedName name="QB_FORMULA_210" localSheetId="2" hidden="1">'Balance Sheet'!$BK$143,'Balance Sheet'!$BL$143,'Balance Sheet'!$BM$143,'Balance Sheet'!$BN$143,'Balance Sheet'!$BO$143,'Balance Sheet'!$BP$143,'Balance Sheet'!$BQ$143,'Balance Sheet'!$BR$143,'Balance Sheet'!$BS$143,'Balance Sheet'!$BT$143,'Balance Sheet'!$BU$143,'Balance Sheet'!$BV$143,'Balance Sheet'!$BW$143,'Balance Sheet'!$BX$143,'Balance Sheet'!$BY$143,'Balance Sheet'!$BZ$143</definedName>
    <definedName name="QB_FORMULA_210" localSheetId="3" hidden="1">'Income Statement'!$Y$178,'Income Statement'!$Z$178,'Income Statement'!$AA$178,'Income Statement'!$AB$178,'Income Statement'!$AC$178,'Income Statement'!$AD$178,'Income Statement'!$AE$178,'Income Statement'!$AF$178,'Income Statement'!$AG$178,'Income Statement'!$AH$178,'Income Statement'!$AI$178,'Income Statement'!$AJ$178,'Income Statement'!$AK$178,'Income Statement'!$AL$178,'Income Statement'!$AM$178,'Income Statement'!$AN$178</definedName>
    <definedName name="QB_FORMULA_211" localSheetId="2" hidden="1">'Balance Sheet'!$CA$143,'Balance Sheet'!$CB$143,'Balance Sheet'!$CC$143,'Balance Sheet'!$CD$143,'Balance Sheet'!$CE$143,'Balance Sheet'!$CF$143,'Balance Sheet'!$CG$143,'Balance Sheet'!$CH$143,'Balance Sheet'!$CI$143,'Balance Sheet'!$CJ$143,'Balance Sheet'!$CK$143,'Balance Sheet'!$CL$143,'Balance Sheet'!$CM$143,'Balance Sheet'!$CN$143,'Balance Sheet'!$CO$143,'Balance Sheet'!$CP$143</definedName>
    <definedName name="QB_FORMULA_211" localSheetId="3" hidden="1">'Income Statement'!$AO$178,'Income Statement'!$AP$178,'Income Statement'!$AQ$178,'Income Statement'!$AR$178,'Income Statement'!$AS$178,'Income Statement'!$AT$178,'Income Statement'!$AU$178,'Income Statement'!$AV$178,'Income Statement'!$AW$178,'Income Statement'!$AX$178,'Income Statement'!$AY$178,'Income Statement'!$AZ$178,'Income Statement'!$BA$178,'Income Statement'!$BB$178,'Income Statement'!$BC$178,'Income Statement'!$BD$178</definedName>
    <definedName name="QB_FORMULA_212" localSheetId="2" hidden="1">'Balance Sheet'!$CQ$143,'Balance Sheet'!$CR$143,'Balance Sheet'!$CS$143,'Balance Sheet'!$CT$143,'Balance Sheet'!$CU$143,'Balance Sheet'!$CV$143,'Balance Sheet'!$CW$143,'Balance Sheet'!$CX$143,'Balance Sheet'!$CY$143,'Balance Sheet'!$CZ$143,'Balance Sheet'!$DA$143,'Balance Sheet'!$DB$143,'Balance Sheet'!$DC$143,'Balance Sheet'!$DD$143,'Balance Sheet'!$DE$143,'Balance Sheet'!$DF$143</definedName>
    <definedName name="QB_FORMULA_212" localSheetId="3" hidden="1">'Income Statement'!$BE$178,'Income Statement'!$BF$178,'Income Statement'!$BG$178,'Income Statement'!$BH$178,'Income Statement'!$BI$178,'Income Statement'!$BJ$178,'Income Statement'!$BK$178,'Income Statement'!$BL$178,'Income Statement'!$BM$178,'Income Statement'!$BN$178,'Income Statement'!$BO$178,'Income Statement'!$BP$178,'Income Statement'!$BQ$178,'Income Statement'!$BR$178,'Income Statement'!$BS$178,'Income Statement'!$BT$178</definedName>
    <definedName name="QB_FORMULA_213" localSheetId="2" hidden="1">'Balance Sheet'!$DG$143,'Balance Sheet'!$DH$143,'Balance Sheet'!$DI$143,'Balance Sheet'!$DJ$143,'Balance Sheet'!$DK$143,'Balance Sheet'!$DL$143,'Balance Sheet'!$DM$143,'Balance Sheet'!$DN$143,'Balance Sheet'!$DO$143,'Balance Sheet'!$DP$143,'Balance Sheet'!$DQ$143,'Balance Sheet'!$DR$143,'Balance Sheet'!$DS$143,'Balance Sheet'!$DT$143,'Balance Sheet'!$DU$143,'Balance Sheet'!$DV$143</definedName>
    <definedName name="QB_FORMULA_213" localSheetId="3" hidden="1">'Income Statement'!$BU$178,'Income Statement'!$BV$178,'Income Statement'!$BW$178,'Income Statement'!$BX$178,'Income Statement'!$BY$178,'Income Statement'!$BZ$178,'Income Statement'!$CA$178,'Income Statement'!$CB$178,'Income Statement'!$CC$178,'Income Statement'!$CD$178,'Income Statement'!$CE$178,'Income Statement'!$CF$178,'Income Statement'!$CG$178,'Income Statement'!$CH$178,'Income Statement'!$CI$178,'Income Statement'!$CJ$178</definedName>
    <definedName name="QB_FORMULA_214" localSheetId="2" hidden="1">'Balance Sheet'!$DW$143,'Balance Sheet'!$DX$143,'Balance Sheet'!$DY$143,'Balance Sheet'!$DZ$143,'Balance Sheet'!$EA$143,'Balance Sheet'!$EB$143,'Balance Sheet'!$EC$143,'Balance Sheet'!$ED$143,'Balance Sheet'!$EE$143,'Balance Sheet'!$EF$143,'Balance Sheet'!$EG$143,'Balance Sheet'!$EH$143,'Balance Sheet'!$EI$143,'Balance Sheet'!$EJ$143,'Balance Sheet'!$EK$143,'Balance Sheet'!$EL$143</definedName>
    <definedName name="QB_FORMULA_214" localSheetId="3" hidden="1">'Income Statement'!$CK$178,'Income Statement'!$CL$178,'Income Statement'!$CM$178,'Income Statement'!$CN$178,'Income Statement'!$CO$178,'Income Statement'!$CP$178,'Income Statement'!$CQ$178,'Income Statement'!$CR$178,'Income Statement'!$CS$178,'Income Statement'!$CT$178,'Income Statement'!$CU$178,'Income Statement'!$CV$178,'Income Statement'!$CW$178,'Income Statement'!$CX$178,'Income Statement'!$CY$178,'Income Statement'!$CZ$178</definedName>
    <definedName name="QB_FORMULA_215" localSheetId="2" hidden="1">'Balance Sheet'!$EM$143,'Balance Sheet'!$EN$143,'Balance Sheet'!$EO$143,'Balance Sheet'!$EP$143,'Balance Sheet'!$EQ$143,'Balance Sheet'!$ER$143,'Balance Sheet'!$ES$143,'Balance Sheet'!$ET$143,'Balance Sheet'!$EU$143,'Balance Sheet'!$EV$143,'Balance Sheet'!$EW$143,'Balance Sheet'!$EW$144,'Balance Sheet'!$EW$145,'Balance Sheet'!$EW$146,'Balance Sheet'!$H$147,'Balance Sheet'!$I$147</definedName>
    <definedName name="QB_FORMULA_215" localSheetId="3" hidden="1">'Income Statement'!$DA$178,'Income Statement'!$DB$178,'Income Statement'!$DC$178,'Income Statement'!$DD$178,'Income Statement'!$DE$178,'Income Statement'!$DF$178,'Income Statement'!$DG$178,'Income Statement'!$DH$178,'Income Statement'!$DI$178,'Income Statement'!$DJ$178,'Income Statement'!$DK$178,'Income Statement'!$DL$178,'Income Statement'!$DM$178,'Income Statement'!$DN$178,'Income Statement'!$DO$178,'Income Statement'!$DP$178</definedName>
    <definedName name="QB_FORMULA_216" localSheetId="2" hidden="1">'Balance Sheet'!$J$147,'Balance Sheet'!$K$147,'Balance Sheet'!$L$147,'Balance Sheet'!$M$147,'Balance Sheet'!$N$147,'Balance Sheet'!$O$147,'Balance Sheet'!$P$147,'Balance Sheet'!$Q$147,'Balance Sheet'!$R$147,'Balance Sheet'!$S$147,'Balance Sheet'!$T$147,'Balance Sheet'!$U$147,'Balance Sheet'!$V$147,'Balance Sheet'!$W$147,'Balance Sheet'!$X$147,'Balance Sheet'!$Y$147</definedName>
    <definedName name="QB_FORMULA_216" localSheetId="3" hidden="1">'Income Statement'!$DQ$178,'Income Statement'!$DR$178,'Income Statement'!$DS$178,'Income Statement'!$DT$178,'Income Statement'!$DU$178,'Income Statement'!$DV$178,'Income Statement'!$DW$178,'Income Statement'!$DX$178,'Income Statement'!$DY$178,'Income Statement'!$DZ$178,'Income Statement'!$EA$178,'Income Statement'!$EB$178,'Income Statement'!$EC$178,'Income Statement'!$ED$178,'Income Statement'!$EE$178,'Income Statement'!$EF$178</definedName>
    <definedName name="QB_FORMULA_217" localSheetId="2" hidden="1">'Balance Sheet'!$Z$147,'Balance Sheet'!$AA$147,'Balance Sheet'!$AB$147,'Balance Sheet'!$AC$147,'Balance Sheet'!$AD$147,'Balance Sheet'!$AE$147,'Balance Sheet'!$AF$147,'Balance Sheet'!$AG$147,'Balance Sheet'!$AH$147,'Balance Sheet'!$AI$147,'Balance Sheet'!$AJ$147,'Balance Sheet'!$AK$147,'Balance Sheet'!$AL$147,'Balance Sheet'!$AM$147,'Balance Sheet'!$AN$147,'Balance Sheet'!$AO$147</definedName>
    <definedName name="QB_FORMULA_217" localSheetId="3" hidden="1">'Income Statement'!$EG$178,'Income Statement'!$EH$178,'Income Statement'!$EI$178,'Income Statement'!$EJ$178,'Income Statement'!$EK$178,'Income Statement'!$EL$178,'Income Statement'!$EM$178,'Income Statement'!$EN$178,'Income Statement'!$EO$178,'Income Statement'!$EP$178,'Income Statement'!$EQ$178,'Income Statement'!$ER$178,'Income Statement'!$ES$178,'Income Statement'!$ET$178,'Income Statement'!$EU$178,'Income Statement'!$EV$178</definedName>
    <definedName name="QB_FORMULA_218" localSheetId="2" hidden="1">'Balance Sheet'!$AP$147,'Balance Sheet'!$AQ$147,'Balance Sheet'!$AR$147,'Balance Sheet'!$AS$147,'Balance Sheet'!$AT$147,'Balance Sheet'!$AU$147,'Balance Sheet'!$AV$147,'Balance Sheet'!$AW$147,'Balance Sheet'!$AX$147,'Balance Sheet'!$AY$147,'Balance Sheet'!$AZ$147,'Balance Sheet'!$BA$147,'Balance Sheet'!$BB$147,'Balance Sheet'!$BC$147,'Balance Sheet'!$BD$147,'Balance Sheet'!$BE$147</definedName>
    <definedName name="QB_FORMULA_218" localSheetId="3" hidden="1">'Income Statement'!$EV$180,'Income Statement'!$EV$181,'Income Statement'!$EV$182,'Income Statement'!$EV$183,'Income Statement'!$EV$184,'Income Statement'!$EV$185,'Income Statement'!$EV$186,'Income Statement'!$EV$187,'Income Statement'!$EV$188,'Income Statement'!$EV$189,'Income Statement'!$EV$190,'Income Statement'!$EV$191,'Income Statement'!$EV$192,'Income Statement'!$EV$193,'Income Statement'!$EV$194,'Income Statement'!$EV$195</definedName>
    <definedName name="QB_FORMULA_219" localSheetId="2" hidden="1">'Balance Sheet'!$BF$147,'Balance Sheet'!$BG$147,'Balance Sheet'!$BH$147,'Balance Sheet'!$BI$147,'Balance Sheet'!$BJ$147,'Balance Sheet'!$BK$147,'Balance Sheet'!$BL$147,'Balance Sheet'!$BM$147,'Balance Sheet'!$BN$147,'Balance Sheet'!$BO$147,'Balance Sheet'!$BP$147,'Balance Sheet'!$BQ$147,'Balance Sheet'!$BR$147,'Balance Sheet'!$BS$147,'Balance Sheet'!$BT$147,'Balance Sheet'!$BU$147</definedName>
    <definedName name="QB_FORMULA_219" localSheetId="3" hidden="1">'Income Statement'!$EV$196,'Income Statement'!$EV$197,'Income Statement'!$EV$198,'Income Statement'!$EV$199,'Income Statement'!$G$200,'Income Statement'!$H$200,'Income Statement'!$I$200,'Income Statement'!$J$200,'Income Statement'!$K$200,'Income Statement'!$L$200,'Income Statement'!$M$200,'Income Statement'!$N$200,'Income Statement'!$O$200,'Income Statement'!$P$200,'Income Statement'!$Q$200,'Income Statement'!$R$200</definedName>
    <definedName name="QB_FORMULA_22" localSheetId="2" hidden="1">'Balance Sheet'!$FO$29,'Balance Sheet'!$FQ$29,'Balance Sheet'!$FS$29,'Balance Sheet'!$FU$29,'Balance Sheet'!$FW$29,'Balance Sheet'!$FY$29,'Balance Sheet'!$GA$29,'Balance Sheet'!$GC$29,'Balance Sheet'!$GE$29,'Balance Sheet'!$GG$29,'Balance Sheet'!$GI$29,'Balance Sheet'!$GK$29,'Balance Sheet'!$GM$29,'Balance Sheet'!$GO$29,'Balance Sheet'!$GQ$29,'Balance Sheet'!$GS$29</definedName>
    <definedName name="QB_FORMULA_22" localSheetId="3" hidden="1">'Income Statement'!$AM$37,'Income Statement'!$AN$37,'Income Statement'!$AO$37,'Income Statement'!$AP$37,'Income Statement'!$AQ$37,'Income Statement'!$AR$37,'Income Statement'!$AS$37,'Income Statement'!$AT$37,'Income Statement'!$AU$37,'Income Statement'!$AV$37,'Income Statement'!$AW$37,'Income Statement'!$AX$37,'Income Statement'!$AY$37,'Income Statement'!$AZ$37,'Income Statement'!$BA$37,'Income Statement'!$BB$37</definedName>
    <definedName name="QB_FORMULA_22_1" localSheetId="2" hidden="1">'Balance Sheet'!$AO$37,'Balance Sheet'!$AP$37,'Balance Sheet'!$AQ$37,'Balance Sheet'!$AR$37,'Balance Sheet'!$AS$37,'Balance Sheet'!$AT$37,'Balance Sheet'!$AU$37,'Balance Sheet'!$AV$37,'Balance Sheet'!$AW$37,'Balance Sheet'!$AX$37,'Balance Sheet'!$AY$37,'Balance Sheet'!$AZ$37,'Balance Sheet'!$BA$37,'Balance Sheet'!$BB$37,'Balance Sheet'!$BC$37,'Balance Sheet'!$BD$37</definedName>
    <definedName name="QB_FORMULA_220" localSheetId="2" hidden="1">'Balance Sheet'!$BV$147,'Balance Sheet'!$BW$147,'Balance Sheet'!$BX$147,'Balance Sheet'!$BY$147,'Balance Sheet'!$BZ$147,'Balance Sheet'!$CA$147,'Balance Sheet'!$CB$147,'Balance Sheet'!$CC$147,'Balance Sheet'!$CD$147,'Balance Sheet'!$CE$147,'Balance Sheet'!$CF$147,'Balance Sheet'!$CG$147,'Balance Sheet'!$CH$147,'Balance Sheet'!$CI$147,'Balance Sheet'!$CJ$147,'Balance Sheet'!$CK$147</definedName>
    <definedName name="QB_FORMULA_220" localSheetId="3" hidden="1">'Income Statement'!$S$200,'Income Statement'!$T$200,'Income Statement'!$U$200,'Income Statement'!$V$200,'Income Statement'!$W$200,'Income Statement'!$X$200,'Income Statement'!$Y$200,'Income Statement'!$Z$200,'Income Statement'!$AA$200,'Income Statement'!$AB$200,'Income Statement'!$AC$200,'Income Statement'!$AD$200,'Income Statement'!$AE$200,'Income Statement'!$AF$200,'Income Statement'!$AG$200,'Income Statement'!$AH$200</definedName>
    <definedName name="QB_FORMULA_221" localSheetId="2" hidden="1">'Balance Sheet'!$CL$147,'Balance Sheet'!$CM$147,'Balance Sheet'!$CN$147,'Balance Sheet'!$CO$147,'Balance Sheet'!$CP$147,'Balance Sheet'!$CQ$147,'Balance Sheet'!$CR$147,'Balance Sheet'!$CS$147,'Balance Sheet'!$CT$147,'Balance Sheet'!$CU$147,'Balance Sheet'!$CV$147,'Balance Sheet'!$CW$147,'Balance Sheet'!$CX$147,'Balance Sheet'!$CY$147,'Balance Sheet'!$CZ$147,'Balance Sheet'!$DA$147</definedName>
    <definedName name="QB_FORMULA_221" localSheetId="3" hidden="1">'Income Statement'!$AI$200,'Income Statement'!$AJ$200,'Income Statement'!$AK$200,'Income Statement'!$AL$200,'Income Statement'!$AM$200,'Income Statement'!$AN$200,'Income Statement'!$AO$200,'Income Statement'!$AP$200,'Income Statement'!$AQ$200,'Income Statement'!$AR$200,'Income Statement'!$AS$200,'Income Statement'!$AT$200,'Income Statement'!$AU$200,'Income Statement'!$AV$200,'Income Statement'!$AW$200,'Income Statement'!$AX$200</definedName>
    <definedName name="QB_FORMULA_222" localSheetId="2" hidden="1">'Balance Sheet'!$DB$147,'Balance Sheet'!$DC$147,'Balance Sheet'!$DD$147,'Balance Sheet'!$DE$147,'Balance Sheet'!$DF$147,'Balance Sheet'!$DG$147,'Balance Sheet'!$DH$147,'Balance Sheet'!$DI$147,'Balance Sheet'!$DJ$147,'Balance Sheet'!$DK$147,'Balance Sheet'!$DL$147,'Balance Sheet'!$DM$147,'Balance Sheet'!$DN$147,'Balance Sheet'!$DO$147,'Balance Sheet'!$DP$147,'Balance Sheet'!$DQ$147</definedName>
    <definedName name="QB_FORMULA_222" localSheetId="3" hidden="1">'Income Statement'!$AY$200,'Income Statement'!$AZ$200,'Income Statement'!$BA$200,'Income Statement'!$BB$200,'Income Statement'!$BC$200,'Income Statement'!$BD$200,'Income Statement'!$BE$200,'Income Statement'!$BF$200,'Income Statement'!$BG$200,'Income Statement'!$BH$200,'Income Statement'!$BI$200,'Income Statement'!$BJ$200,'Income Statement'!$BK$200,'Income Statement'!$BL$200,'Income Statement'!$BM$200,'Income Statement'!$BN$200</definedName>
    <definedName name="QB_FORMULA_223" localSheetId="2" hidden="1">'Balance Sheet'!$DR$147,'Balance Sheet'!$DS$147,'Balance Sheet'!$DT$147,'Balance Sheet'!$DU$147,'Balance Sheet'!$DV$147,'Balance Sheet'!$DW$147,'Balance Sheet'!$DX$147,'Balance Sheet'!$DY$147,'Balance Sheet'!$DZ$147,'Balance Sheet'!$EA$147,'Balance Sheet'!$EB$147,'Balance Sheet'!$EC$147,'Balance Sheet'!$ED$147,'Balance Sheet'!$EE$147,'Balance Sheet'!$EF$147,'Balance Sheet'!$EG$147</definedName>
    <definedName name="QB_FORMULA_223" localSheetId="3" hidden="1">'Income Statement'!$BO$200,'Income Statement'!$BP$200,'Income Statement'!$BQ$200,'Income Statement'!$BR$200,'Income Statement'!$BS$200,'Income Statement'!$BT$200,'Income Statement'!$BU$200,'Income Statement'!$BV$200,'Income Statement'!$BW$200,'Income Statement'!$BX$200,'Income Statement'!$BY$200,'Income Statement'!$BZ$200,'Income Statement'!$CA$200,'Income Statement'!$CB$200,'Income Statement'!$CC$200,'Income Statement'!$CD$200</definedName>
    <definedName name="QB_FORMULA_224" localSheetId="2" hidden="1">'Balance Sheet'!$EH$147,'Balance Sheet'!$EI$147,'Balance Sheet'!$EJ$147,'Balance Sheet'!$EK$147,'Balance Sheet'!$EL$147,'Balance Sheet'!$EM$147,'Balance Sheet'!$EN$147,'Balance Sheet'!$EO$147,'Balance Sheet'!$EP$147,'Balance Sheet'!$EQ$147,'Balance Sheet'!$ER$147,'Balance Sheet'!$ES$147,'Balance Sheet'!$ET$147,'Balance Sheet'!$EU$147,'Balance Sheet'!$EV$147,'Balance Sheet'!$EW$147</definedName>
    <definedName name="QB_FORMULA_224" localSheetId="3" hidden="1">'Income Statement'!$CE$200,'Income Statement'!$CF$200,'Income Statement'!$CG$200,'Income Statement'!$CH$200,'Income Statement'!$CI$200,'Income Statement'!$CJ$200,'Income Statement'!$CK$200,'Income Statement'!$CL$200,'Income Statement'!$CM$200,'Income Statement'!$CN$200,'Income Statement'!$CO$200,'Income Statement'!$CP$200,'Income Statement'!$CQ$200,'Income Statement'!$CR$200,'Income Statement'!$CS$200,'Income Statement'!$CT$200</definedName>
    <definedName name="QB_FORMULA_225" localSheetId="2" hidden="1">'Balance Sheet'!$H$148,'Balance Sheet'!$I$148,'Balance Sheet'!$J$148,'Balance Sheet'!$K$148,'Balance Sheet'!$L$148,'Balance Sheet'!$M$148,'Balance Sheet'!$N$148,'Balance Sheet'!$O$148,'Balance Sheet'!$P$148,'Balance Sheet'!$Q$148,'Balance Sheet'!$R$148,'Balance Sheet'!$S$148,'Balance Sheet'!$T$148,'Balance Sheet'!$U$148,'Balance Sheet'!$V$148,'Balance Sheet'!$W$148</definedName>
    <definedName name="QB_FORMULA_225" localSheetId="3" hidden="1">'Income Statement'!$CU$200,'Income Statement'!$CV$200,'Income Statement'!$CW$200,'Income Statement'!$CX$200,'Income Statement'!$CY$200,'Income Statement'!$CZ$200,'Income Statement'!$DA$200,'Income Statement'!$DB$200,'Income Statement'!$DC$200,'Income Statement'!$DD$200,'Income Statement'!$DE$200,'Income Statement'!$DF$200,'Income Statement'!$DG$200,'Income Statement'!$DH$200,'Income Statement'!$DI$200,'Income Statement'!$DJ$200</definedName>
    <definedName name="QB_FORMULA_226" localSheetId="2" hidden="1">'Balance Sheet'!$X$148,'Balance Sheet'!$Y$148,'Balance Sheet'!$Z$148,'Balance Sheet'!$AA$148,'Balance Sheet'!$AB$148,'Balance Sheet'!$AC$148,'Balance Sheet'!$AD$148,'Balance Sheet'!$AE$148,'Balance Sheet'!$AF$148,'Balance Sheet'!$AG$148,'Balance Sheet'!$AH$148,'Balance Sheet'!$AI$148,'Balance Sheet'!$AJ$148,'Balance Sheet'!$AK$148,'Balance Sheet'!$AL$148,'Balance Sheet'!$AM$148</definedName>
    <definedName name="QB_FORMULA_226" localSheetId="3" hidden="1">'Income Statement'!$DK$200,'Income Statement'!$DL$200,'Income Statement'!$DM$200,'Income Statement'!$DN$200,'Income Statement'!$DO$200,'Income Statement'!$DP$200,'Income Statement'!$DQ$200,'Income Statement'!$DR$200,'Income Statement'!$DS$200,'Income Statement'!$DT$200,'Income Statement'!$DU$200,'Income Statement'!$DV$200,'Income Statement'!$DW$200,'Income Statement'!$DX$200,'Income Statement'!$DY$200,'Income Statement'!$DZ$200</definedName>
    <definedName name="QB_FORMULA_227" localSheetId="2" hidden="1">'Balance Sheet'!$AN$148,'Balance Sheet'!$AO$148,'Balance Sheet'!$AP$148,'Balance Sheet'!$AQ$148,'Balance Sheet'!$AR$148,'Balance Sheet'!$AS$148,'Balance Sheet'!$AT$148,'Balance Sheet'!$AU$148,'Balance Sheet'!$AV$148,'Balance Sheet'!$AW$148,'Balance Sheet'!$AX$148,'Balance Sheet'!$AY$148,'Balance Sheet'!$AZ$148,'Balance Sheet'!$BA$148,'Balance Sheet'!$BB$148,'Balance Sheet'!$BC$148</definedName>
    <definedName name="QB_FORMULA_227" localSheetId="3" hidden="1">'Income Statement'!$EA$200,'Income Statement'!$EB$200,'Income Statement'!$EC$200,'Income Statement'!$ED$200,'Income Statement'!$EE$200,'Income Statement'!$EF$200,'Income Statement'!$EG$200,'Income Statement'!$EH$200,'Income Statement'!$EI$200,'Income Statement'!$EJ$200,'Income Statement'!$EK$200,'Income Statement'!$EL$200,'Income Statement'!$EM$200,'Income Statement'!$EN$200,'Income Statement'!$EO$200,'Income Statement'!$EP$200</definedName>
    <definedName name="QB_FORMULA_228" localSheetId="2" hidden="1">'Balance Sheet'!$BD$148,'Balance Sheet'!$BE$148,'Balance Sheet'!$BF$148,'Balance Sheet'!$BG$148,'Balance Sheet'!$BH$148,'Balance Sheet'!$BI$148,'Balance Sheet'!$BJ$148,'Balance Sheet'!$BK$148,'Balance Sheet'!$BL$148,'Balance Sheet'!$BM$148,'Balance Sheet'!$BN$148,'Balance Sheet'!$BO$148,'Balance Sheet'!$BP$148,'Balance Sheet'!$BQ$148,'Balance Sheet'!$BR$148,'Balance Sheet'!$BS$148</definedName>
    <definedName name="QB_FORMULA_228" localSheetId="3" hidden="1">'Income Statement'!$EQ$200,'Income Statement'!$ER$200,'Income Statement'!$ES$200,'Income Statement'!$ET$200,'Income Statement'!$EU$200,'Income Statement'!$EV$200,'Income Statement'!$EV$201,'Income Statement'!$G$202,'Income Statement'!$H$202,'Income Statement'!$I$202,'Income Statement'!$J$202,'Income Statement'!$K$202,'Income Statement'!$L$202,'Income Statement'!$M$202,'Income Statement'!$N$202,'Income Statement'!$O$202</definedName>
    <definedName name="QB_FORMULA_229" localSheetId="2" hidden="1">'Balance Sheet'!$BT$148,'Balance Sheet'!$BU$148,'Balance Sheet'!$BV$148,'Balance Sheet'!$BW$148,'Balance Sheet'!$BX$148,'Balance Sheet'!$BY$148,'Balance Sheet'!$BZ$148,'Balance Sheet'!$CA$148,'Balance Sheet'!$CB$148,'Balance Sheet'!$CC$148,'Balance Sheet'!$CD$148,'Balance Sheet'!$CE$148,'Balance Sheet'!$CF$148,'Balance Sheet'!$CG$148,'Balance Sheet'!$CH$148,'Balance Sheet'!$CI$148</definedName>
    <definedName name="QB_FORMULA_229" localSheetId="3" hidden="1">'Income Statement'!$P$202,'Income Statement'!$Q$202,'Income Statement'!$R$202,'Income Statement'!$S$202,'Income Statement'!$T$202,'Income Statement'!$U$202,'Income Statement'!$V$202,'Income Statement'!$W$202,'Income Statement'!$X$202,'Income Statement'!$Y$202,'Income Statement'!$Z$202,'Income Statement'!$AA$202,'Income Statement'!$AB$202,'Income Statement'!$AC$202,'Income Statement'!$AD$202,'Income Statement'!$AE$202</definedName>
    <definedName name="QB_FORMULA_23" localSheetId="2" hidden="1">'Balance Sheet'!$GU$29,'Balance Sheet'!$GW$29,'Balance Sheet'!$GY$29,'Balance Sheet'!$HA$29,'Balance Sheet'!$HC$29,'Balance Sheet'!$HE$29,'Balance Sheet'!$HG$29,'Balance Sheet'!$HI$29,'Balance Sheet'!$HK$29,'Balance Sheet'!$HM$29,'Balance Sheet'!$HO$29,'Balance Sheet'!$HQ$29,'Balance Sheet'!$HS$29,'Balance Sheet'!$HU$29,'Balance Sheet'!$HW$29,'Balance Sheet'!$HY$29</definedName>
    <definedName name="QB_FORMULA_23" localSheetId="3" hidden="1">'Income Statement'!$BC$37,'Income Statement'!$BD$37,'Income Statement'!$BE$37,'Income Statement'!$BF$37,'Income Statement'!$BG$37,'Income Statement'!$BH$37,'Income Statement'!$BI$37,'Income Statement'!$BJ$37,'Income Statement'!$BK$37,'Income Statement'!$BL$37,'Income Statement'!$BM$37,'Income Statement'!$BN$37,'Income Statement'!$BO$37,'Income Statement'!$BP$37,'Income Statement'!$BQ$37,'Income Statement'!$BR$37</definedName>
    <definedName name="QB_FORMULA_23_1" localSheetId="2" hidden="1">'Balance Sheet'!$BE$37,'Balance Sheet'!$BF$37,'Balance Sheet'!$BG$37,'Balance Sheet'!$BH$37,'Balance Sheet'!$BI$37,'Balance Sheet'!$BJ$37,'Balance Sheet'!$BK$37,'Balance Sheet'!$BL$37,'Balance Sheet'!$BM$37,'Balance Sheet'!$BN$37,'Balance Sheet'!$BO$37,'Balance Sheet'!$BP$37,'Balance Sheet'!$BQ$37,'Balance Sheet'!$BR$37,'Balance Sheet'!$BS$37,'Balance Sheet'!$BT$37</definedName>
    <definedName name="QB_FORMULA_230" localSheetId="2" hidden="1">'Balance Sheet'!$CJ$148,'Balance Sheet'!$CK$148,'Balance Sheet'!$CL$148,'Balance Sheet'!$CM$148,'Balance Sheet'!$CN$148,'Balance Sheet'!$CO$148,'Balance Sheet'!$CP$148,'Balance Sheet'!$CQ$148,'Balance Sheet'!$CR$148,'Balance Sheet'!$CS$148,'Balance Sheet'!$CT$148,'Balance Sheet'!$CU$148,'Balance Sheet'!$CV$148,'Balance Sheet'!$CW$148,'Balance Sheet'!$CX$148,'Balance Sheet'!$CY$148</definedName>
    <definedName name="QB_FORMULA_230" localSheetId="3" hidden="1">'Income Statement'!$AF$202,'Income Statement'!$AG$202,'Income Statement'!$AH$202,'Income Statement'!$AI$202,'Income Statement'!$AJ$202,'Income Statement'!$AK$202,'Income Statement'!$AL$202,'Income Statement'!$AM$202,'Income Statement'!$AN$202,'Income Statement'!$AO$202,'Income Statement'!$AP$202,'Income Statement'!$AQ$202,'Income Statement'!$AR$202,'Income Statement'!$AS$202,'Income Statement'!$AT$202,'Income Statement'!$AU$202</definedName>
    <definedName name="QB_FORMULA_231" localSheetId="2" hidden="1">'Balance Sheet'!$CZ$148,'Balance Sheet'!$DA$148,'Balance Sheet'!$DB$148,'Balance Sheet'!$DC$148,'Balance Sheet'!$DD$148,'Balance Sheet'!$DE$148,'Balance Sheet'!$DF$148,'Balance Sheet'!$DG$148,'Balance Sheet'!$DH$148,'Balance Sheet'!$DI$148,'Balance Sheet'!$DJ$148,'Balance Sheet'!$DK$148,'Balance Sheet'!$DL$148,'Balance Sheet'!$DM$148,'Balance Sheet'!$DN$148,'Balance Sheet'!$DO$148</definedName>
    <definedName name="QB_FORMULA_231" localSheetId="3" hidden="1">'Income Statement'!$AV$202,'Income Statement'!$AW$202,'Income Statement'!$AX$202,'Income Statement'!$AY$202,'Income Statement'!$AZ$202,'Income Statement'!$BA$202,'Income Statement'!$BB$202,'Income Statement'!$BC$202,'Income Statement'!$BD$202,'Income Statement'!$BE$202,'Income Statement'!$BF$202,'Income Statement'!$BG$202,'Income Statement'!$BH$202,'Income Statement'!$BI$202,'Income Statement'!$BJ$202,'Income Statement'!$BK$202</definedName>
    <definedName name="QB_FORMULA_232" localSheetId="2" hidden="1">'Balance Sheet'!$DP$148,'Balance Sheet'!$DQ$148,'Balance Sheet'!$DR$148,'Balance Sheet'!$DS$148,'Balance Sheet'!$DT$148,'Balance Sheet'!$DU$148,'Balance Sheet'!$DV$148,'Balance Sheet'!$DW$148,'Balance Sheet'!$DX$148,'Balance Sheet'!$DY$148,'Balance Sheet'!$DZ$148,'Balance Sheet'!$EA$148,'Balance Sheet'!$EB$148,'Balance Sheet'!$EC$148,'Balance Sheet'!$ED$148,'Balance Sheet'!$EE$148</definedName>
    <definedName name="QB_FORMULA_232" localSheetId="3" hidden="1">'Income Statement'!$BL$202,'Income Statement'!$BM$202,'Income Statement'!$BN$202,'Income Statement'!$BO$202,'Income Statement'!$BP$202,'Income Statement'!$BQ$202,'Income Statement'!$BR$202,'Income Statement'!$BS$202,'Income Statement'!$BT$202,'Income Statement'!$BU$202,'Income Statement'!$BV$202,'Income Statement'!$BW$202,'Income Statement'!$BX$202,'Income Statement'!$BY$202,'Income Statement'!$BZ$202,'Income Statement'!$CA$202</definedName>
    <definedName name="QB_FORMULA_233" localSheetId="2" hidden="1">'Balance Sheet'!$EF$148,'Balance Sheet'!$EG$148,'Balance Sheet'!$EH$148,'Balance Sheet'!$EI$148,'Balance Sheet'!$EJ$148,'Balance Sheet'!$EK$148,'Balance Sheet'!$EL$148,'Balance Sheet'!$EM$148,'Balance Sheet'!$EN$148,'Balance Sheet'!$EO$148,'Balance Sheet'!$EP$148,'Balance Sheet'!$EQ$148,'Balance Sheet'!$ER$148,'Balance Sheet'!$ES$148,'Balance Sheet'!$ET$148,'Balance Sheet'!$EU$148</definedName>
    <definedName name="QB_FORMULA_233" localSheetId="3" hidden="1">'Income Statement'!$CB$202,'Income Statement'!$CC$202,'Income Statement'!$CD$202,'Income Statement'!$CE$202,'Income Statement'!$CF$202,'Income Statement'!$CG$202,'Income Statement'!$CH$202,'Income Statement'!$CI$202,'Income Statement'!$CJ$202,'Income Statement'!$CK$202,'Income Statement'!$CL$202,'Income Statement'!$CM$202,'Income Statement'!$CN$202,'Income Statement'!$CO$202,'Income Statement'!$CP$202,'Income Statement'!$CQ$202</definedName>
    <definedName name="QB_FORMULA_234" localSheetId="3" hidden="1">'Income Statement'!$CR$202,'Income Statement'!$CS$202,'Income Statement'!$CT$202,'Income Statement'!$CU$202,'Income Statement'!$CV$202,'Income Statement'!$CW$202,'Income Statement'!$CX$202,'Income Statement'!$CY$202,'Income Statement'!$CZ$202,'Income Statement'!$DA$202,'Income Statement'!$DB$202,'Income Statement'!$DC$202,'Income Statement'!$DD$202,'Income Statement'!$DE$202,'Income Statement'!$DF$202,'Income Statement'!$DG$202</definedName>
    <definedName name="QB_FORMULA_235" localSheetId="3" hidden="1">'Income Statement'!$DH$202,'Income Statement'!$DI$202,'Income Statement'!$DJ$202,'Income Statement'!$DK$202,'Income Statement'!$DL$202,'Income Statement'!$DM$202,'Income Statement'!$DN$202,'Income Statement'!$DO$202,'Income Statement'!$DP$202,'Income Statement'!$DQ$202,'Income Statement'!$DR$202,'Income Statement'!$DS$202,'Income Statement'!$DT$202,'Income Statement'!$DU$202,'Income Statement'!$DV$202,'Income Statement'!$DW$202</definedName>
    <definedName name="QB_FORMULA_236" localSheetId="3" hidden="1">'Income Statement'!$DX$202,'Income Statement'!$DY$202,'Income Statement'!$DZ$202,'Income Statement'!$EA$202,'Income Statement'!$EB$202,'Income Statement'!$EC$202,'Income Statement'!$ED$202,'Income Statement'!$EE$202,'Income Statement'!$EF$202,'Income Statement'!$EG$202,'Income Statement'!$EH$202,'Income Statement'!$EI$202,'Income Statement'!$EJ$202,'Income Statement'!$EK$202,'Income Statement'!$EL$202,'Income Statement'!$EM$202</definedName>
    <definedName name="QB_FORMULA_237" localSheetId="3" hidden="1">'Income Statement'!$EN$202,'Income Statement'!$EO$202,'Income Statement'!$EP$202,'Income Statement'!$EQ$202,'Income Statement'!$ER$202,'Income Statement'!$ES$202,'Income Statement'!$ET$202,'Income Statement'!$EU$202,'Income Statement'!$EV$202,'Income Statement'!$G$203,'Income Statement'!$H$203,'Income Statement'!$I$203,'Income Statement'!$J$203,'Income Statement'!$K$203,'Income Statement'!$L$203,'Income Statement'!$M$203</definedName>
    <definedName name="QB_FORMULA_238" localSheetId="3" hidden="1">'Income Statement'!$N$203,'Income Statement'!$O$203,'Income Statement'!$P$203,'Income Statement'!$Q$203,'Income Statement'!$R$203,'Income Statement'!$S$203,'Income Statement'!$T$203,'Income Statement'!$U$203,'Income Statement'!$V$203,'Income Statement'!$W$203,'Income Statement'!$X$203,'Income Statement'!$Y$203,'Income Statement'!$Z$203,'Income Statement'!$AA$203,'Income Statement'!$AB$203,'Income Statement'!$AC$203</definedName>
    <definedName name="QB_FORMULA_239" localSheetId="3" hidden="1">'Income Statement'!$AD$203,'Income Statement'!$AE$203,'Income Statement'!$AF$203,'Income Statement'!$AG$203,'Income Statement'!$AH$203,'Income Statement'!$AI$203,'Income Statement'!$AJ$203,'Income Statement'!$AK$203,'Income Statement'!$AL$203,'Income Statement'!$AM$203,'Income Statement'!$AN$203,'Income Statement'!$AO$203,'Income Statement'!$AP$203,'Income Statement'!$AQ$203,'Income Statement'!$AR$203,'Income Statement'!$AS$203</definedName>
    <definedName name="QB_FORMULA_24" localSheetId="2" hidden="1">'Balance Sheet'!$IA$29,'Balance Sheet'!$IC$29,'Balance Sheet'!$IE$29,'Balance Sheet'!$IG$29,'Balance Sheet'!$II$29,'Balance Sheet'!$IK$29,'Balance Sheet'!$IM$29,'Balance Sheet'!$IO$29,'Balance Sheet'!$IQ$29,'Balance Sheet'!$IS$29,'Balance Sheet'!$IU$29,'Balance Sheet'!$IW$29,'Balance Sheet'!$IY$29,'Balance Sheet'!$IY$32,'Balance Sheet'!$H$33,'Balance Sheet'!$J$33</definedName>
    <definedName name="QB_FORMULA_24" localSheetId="3" hidden="1">'Income Statement'!$BS$37,'Income Statement'!$BT$37,'Income Statement'!$BU$37,'Income Statement'!$BV$37,'Income Statement'!$BW$37,'Income Statement'!$BX$37,'Income Statement'!$BY$37,'Income Statement'!$BZ$37,'Income Statement'!$CA$37,'Income Statement'!$CB$37,'Income Statement'!$CC$37,'Income Statement'!$CD$37,'Income Statement'!$CE$37,'Income Statement'!$CF$37,'Income Statement'!$CG$37,'Income Statement'!$CH$37</definedName>
    <definedName name="QB_FORMULA_24_1" localSheetId="2" hidden="1">'Balance Sheet'!$BU$37,'Balance Sheet'!$BV$37,'Balance Sheet'!$BW$37,'Balance Sheet'!$BX$37,'Balance Sheet'!$BY$37,'Balance Sheet'!$BZ$37,'Balance Sheet'!$CA$37,'Balance Sheet'!$CB$37,'Balance Sheet'!$CC$37,'Balance Sheet'!$CD$37,'Balance Sheet'!$CE$37,'Balance Sheet'!$CF$37,'Balance Sheet'!$CG$37,'Balance Sheet'!$CH$37,'Balance Sheet'!$CI$37,'Balance Sheet'!$CJ$37</definedName>
    <definedName name="QB_FORMULA_240" localSheetId="3" hidden="1">'Income Statement'!$AT$203,'Income Statement'!$AU$203,'Income Statement'!$AV$203,'Income Statement'!$AW$203,'Income Statement'!$AX$203,'Income Statement'!$AY$203,'Income Statement'!$AZ$203,'Income Statement'!$BA$203,'Income Statement'!$BB$203,'Income Statement'!$BC$203,'Income Statement'!$BD$203,'Income Statement'!$BE$203,'Income Statement'!$BF$203,'Income Statement'!$BG$203,'Income Statement'!$BH$203,'Income Statement'!$BI$203</definedName>
    <definedName name="QB_FORMULA_241" localSheetId="3" hidden="1">'Income Statement'!$BJ$203,'Income Statement'!$BK$203,'Income Statement'!$BL$203,'Income Statement'!$BM$203,'Income Statement'!$BN$203,'Income Statement'!$BO$203,'Income Statement'!$BP$203,'Income Statement'!$BQ$203,'Income Statement'!$BR$203,'Income Statement'!$BS$203,'Income Statement'!$BT$203,'Income Statement'!$BU$203,'Income Statement'!$BV$203,'Income Statement'!$BW$203,'Income Statement'!$BX$203,'Income Statement'!$BY$203</definedName>
    <definedName name="QB_FORMULA_242" localSheetId="3" hidden="1">'Income Statement'!$BZ$203,'Income Statement'!$CA$203,'Income Statement'!$CB$203,'Income Statement'!$CC$203,'Income Statement'!$CD$203,'Income Statement'!$CE$203,'Income Statement'!$CF$203,'Income Statement'!$CG$203,'Income Statement'!$CH$203,'Income Statement'!$CI$203,'Income Statement'!$CJ$203,'Income Statement'!$CK$203,'Income Statement'!$CL$203,'Income Statement'!$CM$203,'Income Statement'!$CN$203,'Income Statement'!$CO$203</definedName>
    <definedName name="QB_FORMULA_243" localSheetId="3" hidden="1">'Income Statement'!$CP$203,'Income Statement'!$CQ$203,'Income Statement'!$CR$203,'Income Statement'!$CS$203,'Income Statement'!$CT$203,'Income Statement'!$CU$203,'Income Statement'!$CV$203,'Income Statement'!$CW$203,'Income Statement'!$CX$203,'Income Statement'!$CY$203,'Income Statement'!$CZ$203,'Income Statement'!$DA$203,'Income Statement'!$DB$203,'Income Statement'!$DC$203,'Income Statement'!$DD$203,'Income Statement'!$DE$203</definedName>
    <definedName name="QB_FORMULA_244" localSheetId="3" hidden="1">'Income Statement'!$DF$203,'Income Statement'!$DG$203,'Income Statement'!$DH$203,'Income Statement'!$DI$203,'Income Statement'!$DJ$203,'Income Statement'!$DK$203,'Income Statement'!$DL$203,'Income Statement'!$DM$203,'Income Statement'!$DN$203,'Income Statement'!$DO$203,'Income Statement'!$DP$203,'Income Statement'!$DQ$203,'Income Statement'!$DR$203,'Income Statement'!$DS$203,'Income Statement'!$DT$203,'Income Statement'!$DU$203</definedName>
    <definedName name="QB_FORMULA_245" localSheetId="3" hidden="1">'Income Statement'!$DV$203,'Income Statement'!$DW$203,'Income Statement'!$DX$203,'Income Statement'!$DY$203,'Income Statement'!$DZ$203,'Income Statement'!$EA$203,'Income Statement'!$EB$203,'Income Statement'!$EC$203,'Income Statement'!$ED$203,'Income Statement'!$EE$203,'Income Statement'!$EF$203,'Income Statement'!$EG$203,'Income Statement'!$EH$203,'Income Statement'!$EI$203,'Income Statement'!$EJ$203,'Income Statement'!$EK$203</definedName>
    <definedName name="QB_FORMULA_246" localSheetId="3" hidden="1">'Income Statement'!$EL$203,'Income Statement'!$EM$203,'Income Statement'!$EN$203,'Income Statement'!$EO$203,'Income Statement'!$EP$203,'Income Statement'!$EQ$203,'Income Statement'!$ER$203,'Income Statement'!$ES$203,'Income Statement'!$ET$203,'Income Statement'!$EU$203,'Income Statement'!$EV$203</definedName>
    <definedName name="QB_FORMULA_25" localSheetId="2" hidden="1">'Balance Sheet'!$L$33,'Balance Sheet'!$N$33,'Balance Sheet'!$P$33,'Balance Sheet'!$R$33,'Balance Sheet'!$T$33,'Balance Sheet'!$V$33,'Balance Sheet'!$X$33,'Balance Sheet'!$Z$33,'Balance Sheet'!$AB$33,'Balance Sheet'!$AD$33,'Balance Sheet'!$AF$33,'Balance Sheet'!$AH$33,'Balance Sheet'!$AJ$33,'Balance Sheet'!$AN$33,'Balance Sheet'!$AP$33,'Balance Sheet'!$AR$33</definedName>
    <definedName name="QB_FORMULA_25" localSheetId="3" hidden="1">'Income Statement'!$CI$37,'Income Statement'!$CJ$37,'Income Statement'!$CK$37,'Income Statement'!$CL$37,'Income Statement'!$CM$37,'Income Statement'!$CN$37,'Income Statement'!$CO$37,'Income Statement'!$CP$37,'Income Statement'!$CQ$37,'Income Statement'!$CR$37,'Income Statement'!$CS$37,'Income Statement'!$CT$37,'Income Statement'!$CU$37,'Income Statement'!$CV$37,'Income Statement'!$CW$37,'Income Statement'!$CX$37</definedName>
    <definedName name="QB_FORMULA_25_1" localSheetId="2" hidden="1">'Balance Sheet'!$CK$37,'Balance Sheet'!$CL$37,'Balance Sheet'!$CM$37,'Balance Sheet'!$CN$37,'Balance Sheet'!$CO$37,'Balance Sheet'!$CP$37,'Balance Sheet'!$CQ$37,'Balance Sheet'!$CR$37,'Balance Sheet'!$CS$37,'Balance Sheet'!$CT$37,'Balance Sheet'!$CU$37,'Balance Sheet'!$CV$37,'Balance Sheet'!$CW$37,'Balance Sheet'!$CX$37,'Balance Sheet'!$CY$37,'Balance Sheet'!$CZ$37</definedName>
    <definedName name="QB_FORMULA_26" localSheetId="2" hidden="1">'Balance Sheet'!$AT$33,'Balance Sheet'!$AV$33,'Balance Sheet'!$AX$33,'Balance Sheet'!$AZ$33,'Balance Sheet'!$BB$33,'Balance Sheet'!$BD$33,'Balance Sheet'!$BF$33,'Balance Sheet'!$BH$33,'Balance Sheet'!$BJ$33,'Balance Sheet'!$BL$33,'Balance Sheet'!$BN$33,'Balance Sheet'!$BP$33,'Balance Sheet'!$BR$33,'Balance Sheet'!$BT$33,'Balance Sheet'!$BV$33,'Balance Sheet'!$BX$33</definedName>
    <definedName name="QB_FORMULA_26" localSheetId="3" hidden="1">'Income Statement'!$CY$37,'Income Statement'!$CZ$37,'Income Statement'!$DA$37,'Income Statement'!$DB$37,'Income Statement'!$DC$37,'Income Statement'!$DD$37,'Income Statement'!$DE$37,'Income Statement'!$DF$37,'Income Statement'!$DG$37,'Income Statement'!$DH$37,'Income Statement'!$DI$37,'Income Statement'!$DJ$37,'Income Statement'!$DK$37,'Income Statement'!$DL$37,'Income Statement'!$DM$37,'Income Statement'!$DN$37</definedName>
    <definedName name="QB_FORMULA_26_1" localSheetId="2" hidden="1">'Balance Sheet'!$DA$37,'Balance Sheet'!$DB$37,'Balance Sheet'!$DC$37,'Balance Sheet'!$DD$37,'Balance Sheet'!$DE$37,'Balance Sheet'!$DF$37,'Balance Sheet'!$DG$37,'Balance Sheet'!$DH$37,'Balance Sheet'!$DI$37,'Balance Sheet'!$DJ$37,'Balance Sheet'!$DK$37,'Balance Sheet'!$DL$37,'Balance Sheet'!$DM$37,'Balance Sheet'!$DN$37,'Balance Sheet'!$DO$37,'Balance Sheet'!$DP$37</definedName>
    <definedName name="QB_FORMULA_27" localSheetId="2" hidden="1">'Balance Sheet'!$BZ$33,'Balance Sheet'!$CB$33,'Balance Sheet'!$CD$33,'Balance Sheet'!$CF$33,'Balance Sheet'!$CH$33,'Balance Sheet'!$CJ$33,'Balance Sheet'!$CL$33,'Balance Sheet'!$CN$33,'Balance Sheet'!$CP$33,'Balance Sheet'!$CR$33,'Balance Sheet'!$CT$33,'Balance Sheet'!$CV$33,'Balance Sheet'!$CX$33,'Balance Sheet'!$CZ$33,'Balance Sheet'!$DB$33,'Balance Sheet'!$DD$33</definedName>
    <definedName name="QB_FORMULA_27" localSheetId="3" hidden="1">'Income Statement'!$DO$37,'Income Statement'!$DP$37,'Income Statement'!$DQ$37,'Income Statement'!$DR$37,'Income Statement'!$DS$37,'Income Statement'!$DT$37,'Income Statement'!$DU$37,'Income Statement'!$DV$37,'Income Statement'!$DW$37,'Income Statement'!$DX$37,'Income Statement'!$DY$37,'Income Statement'!$DZ$37,'Income Statement'!$EA$37,'Income Statement'!$EB$37,'Income Statement'!$EC$37,'Income Statement'!$ED$37</definedName>
    <definedName name="QB_FORMULA_27_1" localSheetId="2" hidden="1">'Balance Sheet'!$DQ$37,'Balance Sheet'!$DR$37,'Balance Sheet'!$DS$37,'Balance Sheet'!$DT$37,'Balance Sheet'!$DU$37,'Balance Sheet'!$DV$37,'Balance Sheet'!$DW$37,'Balance Sheet'!$DX$37,'Balance Sheet'!$DY$37,'Balance Sheet'!$DZ$37,'Balance Sheet'!$EA$37,'Balance Sheet'!$EB$37,'Balance Sheet'!$EC$37,'Balance Sheet'!$ED$37,'Balance Sheet'!$EE$37,'Balance Sheet'!$EF$37</definedName>
    <definedName name="QB_FORMULA_28" localSheetId="2" hidden="1">'Balance Sheet'!$DF$33,'Balance Sheet'!$DH$33,'Balance Sheet'!$DJ$33,'Balance Sheet'!$DL$33,'Balance Sheet'!$DN$33,'Balance Sheet'!$DP$33,'Balance Sheet'!$DR$33,'Balance Sheet'!$DT$33,'Balance Sheet'!$DV$33,'Balance Sheet'!$DX$33,'Balance Sheet'!$DZ$33,'Balance Sheet'!$EB$33,'Balance Sheet'!$ED$33,'Balance Sheet'!$EF$33,'Balance Sheet'!$EH$33,'Balance Sheet'!$EJ$33</definedName>
    <definedName name="QB_FORMULA_28" localSheetId="3" hidden="1">'Income Statement'!$EE$37,'Income Statement'!$EF$37,'Income Statement'!$EG$37,'Income Statement'!$EH$37,'Income Statement'!$EI$37,'Income Statement'!$EJ$37,'Income Statement'!$EK$37,'Income Statement'!$EL$37,'Income Statement'!$EM$37,'Income Statement'!$EN$37,'Income Statement'!$EO$37,'Income Statement'!$EP$37,'Income Statement'!$EQ$37,'Income Statement'!$ER$37,'Income Statement'!$ES$37,'Income Statement'!$ET$37</definedName>
    <definedName name="QB_FORMULA_28_1" localSheetId="2" hidden="1">'Balance Sheet'!$EG$37,'Balance Sheet'!$EH$37,'Balance Sheet'!$EI$37,'Balance Sheet'!$EJ$37,'Balance Sheet'!$EK$37,'Balance Sheet'!$EL$37,'Balance Sheet'!$EM$37,'Balance Sheet'!$EN$37,'Balance Sheet'!$EO$37,'Balance Sheet'!$EP$37,'Balance Sheet'!$EQ$37,'Balance Sheet'!$ER$37,'Balance Sheet'!$ES$37,'Balance Sheet'!$ET$37,'Balance Sheet'!$EU$37,'Balance Sheet'!$EV$37</definedName>
    <definedName name="QB_FORMULA_29" localSheetId="2" hidden="1">'Balance Sheet'!$EL$33,'Balance Sheet'!$EN$33,'Balance Sheet'!$EP$33,'Balance Sheet'!$ER$33,'Balance Sheet'!$ET$33,'Balance Sheet'!$EU$33,'Balance Sheet'!$EW$33,'Balance Sheet'!$EY$33,'Balance Sheet'!$FA$33,'Balance Sheet'!$FC$33,'Balance Sheet'!$FE$33,'Balance Sheet'!$FG$33,'Balance Sheet'!$FI$33,'Balance Sheet'!$FK$33,'Balance Sheet'!$FM$33,'Balance Sheet'!$FO$33</definedName>
    <definedName name="QB_FORMULA_29" localSheetId="3" hidden="1">'Income Statement'!$EU$37,'Income Statement'!$EV$37,'Income Statement'!$EV$39,'Income Statement'!$EV$40,'Income Statement'!$G$41,'Income Statement'!$H$41,'Income Statement'!$I$41,'Income Statement'!$J$41,'Income Statement'!$K$41,'Income Statement'!$L$41,'Income Statement'!$M$41,'Income Statement'!$N$41,'Income Statement'!$O$41,'Income Statement'!$P$41,'Income Statement'!$Q$41,'Income Statement'!$R$41</definedName>
    <definedName name="QB_FORMULA_29_1" localSheetId="2" hidden="1">'Balance Sheet'!$EW$37,'Balance Sheet'!$EW$40,'Balance Sheet'!$EW$41,'Balance Sheet'!$H$42,'Balance Sheet'!$I$42,'Balance Sheet'!$J$42,'Balance Sheet'!$K$42,'Balance Sheet'!$L$42,'Balance Sheet'!$M$42,'Balance Sheet'!$N$42,'Balance Sheet'!$O$42,'Balance Sheet'!$P$42,'Balance Sheet'!$Q$42,'Balance Sheet'!$R$42,'Balance Sheet'!$S$42,'Balance Sheet'!$T$42</definedName>
    <definedName name="QB_FORMULA_3" localSheetId="2" hidden="1">'Balance Sheet'!$CJ$16,'Balance Sheet'!$CL$16,'Balance Sheet'!$CN$16,'Balance Sheet'!$CP$16,'Balance Sheet'!$CR$16,'Balance Sheet'!$CT$16,'Balance Sheet'!$CV$16,'Balance Sheet'!$CX$16,'Balance Sheet'!$CZ$16,'Balance Sheet'!$DB$16,'Balance Sheet'!$DD$16,'Balance Sheet'!$DF$16,'Balance Sheet'!$DH$16,'Balance Sheet'!$DJ$16,'Balance Sheet'!$DL$16,'Balance Sheet'!$DN$16</definedName>
    <definedName name="QB_FORMULA_3" localSheetId="3" hidden="1">'Income Statement'!$BA$7,'Income Statement'!$BB$7,'Income Statement'!$BC$7,'Income Statement'!$BD$7,'Income Statement'!$BE$7,'Income Statement'!$BF$7,'Income Statement'!$BG$7,'Income Statement'!$BH$7,'Income Statement'!$BI$7,'Income Statement'!$BJ$7,'Income Statement'!$BK$7,'Income Statement'!$BL$7,'Income Statement'!$BM$7,'Income Statement'!$BN$7,'Income Statement'!$BO$7,'Income Statement'!$BP$7</definedName>
    <definedName name="QB_FORMULA_3_1" localSheetId="2" hidden="1">'Balance Sheet'!$AR$19,'Balance Sheet'!$AS$19,'Balance Sheet'!$AT$19,'Balance Sheet'!$AU$19,'Balance Sheet'!$AV$19,'Balance Sheet'!$AW$19,'Balance Sheet'!$AX$19,'Balance Sheet'!$AY$19,'Balance Sheet'!$AZ$19,'Balance Sheet'!$BA$19,'Balance Sheet'!$BB$19,'Balance Sheet'!$BC$19,'Balance Sheet'!$BD$19,'Balance Sheet'!$BE$19,'Balance Sheet'!$BF$19,'Balance Sheet'!$BG$19</definedName>
    <definedName name="QB_FORMULA_30" localSheetId="2" hidden="1">'Balance Sheet'!$FQ$33,'Balance Sheet'!$FS$33,'Balance Sheet'!$FU$33,'Balance Sheet'!$FW$33,'Balance Sheet'!$FY$33,'Balance Sheet'!$GA$33,'Balance Sheet'!$GC$33,'Balance Sheet'!$GE$33,'Balance Sheet'!$GG$33,'Balance Sheet'!$GI$33,'Balance Sheet'!$GK$33,'Balance Sheet'!$GM$33,'Balance Sheet'!$GO$33,'Balance Sheet'!$GQ$33,'Balance Sheet'!$GS$33,'Balance Sheet'!$GU$33</definedName>
    <definedName name="QB_FORMULA_30" localSheetId="3" hidden="1">'Income Statement'!$S$41,'Income Statement'!$T$41,'Income Statement'!$U$41,'Income Statement'!$V$41,'Income Statement'!$W$41,'Income Statement'!$X$41,'Income Statement'!$Y$41,'Income Statement'!$Z$41,'Income Statement'!$AA$41,'Income Statement'!$AB$41,'Income Statement'!$AC$41,'Income Statement'!$AD$41,'Income Statement'!$AE$41,'Income Statement'!$AF$41,'Income Statement'!$AG$41,'Income Statement'!$AH$41</definedName>
    <definedName name="QB_FORMULA_30_1" localSheetId="2" hidden="1">'Balance Sheet'!$U$42,'Balance Sheet'!$V$42,'Balance Sheet'!$W$42,'Balance Sheet'!$X$42,'Balance Sheet'!$Y$42,'Balance Sheet'!$Z$42,'Balance Sheet'!$AA$42,'Balance Sheet'!$AB$42,'Balance Sheet'!$AC$42,'Balance Sheet'!$AD$42,'Balance Sheet'!$AE$42,'Balance Sheet'!$AF$42,'Balance Sheet'!$AG$42,'Balance Sheet'!$AH$42,'Balance Sheet'!$AI$42,'Balance Sheet'!$AJ$42</definedName>
    <definedName name="QB_FORMULA_31" localSheetId="2" hidden="1">'Balance Sheet'!$GW$33,'Balance Sheet'!$GY$33,'Balance Sheet'!$HA$33,'Balance Sheet'!$HC$33,'Balance Sheet'!$HE$33,'Balance Sheet'!$HG$33,'Balance Sheet'!$HI$33,'Balance Sheet'!$HK$33,'Balance Sheet'!$HM$33,'Balance Sheet'!$HO$33,'Balance Sheet'!$HQ$33,'Balance Sheet'!$HS$33,'Balance Sheet'!$HU$33,'Balance Sheet'!$HW$33,'Balance Sheet'!$HY$33,'Balance Sheet'!$IA$33</definedName>
    <definedName name="QB_FORMULA_31" localSheetId="3" hidden="1">'Income Statement'!$AI$41,'Income Statement'!$AJ$41,'Income Statement'!$AK$41,'Income Statement'!$AL$41,'Income Statement'!$AM$41,'Income Statement'!$AN$41,'Income Statement'!$AO$41,'Income Statement'!$AP$41,'Income Statement'!$AQ$41,'Income Statement'!$AR$41,'Income Statement'!$AS$41,'Income Statement'!$AT$41,'Income Statement'!$AU$41,'Income Statement'!$AV$41,'Income Statement'!$AW$41,'Income Statement'!$AX$41</definedName>
    <definedName name="QB_FORMULA_31_1" localSheetId="2" hidden="1">'Balance Sheet'!$AK$42,'Balance Sheet'!$AL$42,'Balance Sheet'!$AM$42,'Balance Sheet'!$AN$42,'Balance Sheet'!$AO$42,'Balance Sheet'!$AP$42,'Balance Sheet'!$AQ$42,'Balance Sheet'!$AR$42,'Balance Sheet'!$AS$42,'Balance Sheet'!$AT$42,'Balance Sheet'!$AU$42,'Balance Sheet'!$AV$42,'Balance Sheet'!$AW$42,'Balance Sheet'!$AX$42,'Balance Sheet'!$AY$42,'Balance Sheet'!$AZ$42</definedName>
    <definedName name="QB_FORMULA_32" localSheetId="2" hidden="1">'Balance Sheet'!$IC$33,'Balance Sheet'!$IE$33,'Balance Sheet'!$IG$33,'Balance Sheet'!$II$33,'Balance Sheet'!$IK$33,'Balance Sheet'!$IM$33,'Balance Sheet'!$IO$33,'Balance Sheet'!$IQ$33,'Balance Sheet'!$IS$33,'Balance Sheet'!$IU$33,'Balance Sheet'!$IW$33,'Balance Sheet'!$IY$33,'Balance Sheet'!$H$34,'Balance Sheet'!$J$34,'Balance Sheet'!$L$34,'Balance Sheet'!$N$34</definedName>
    <definedName name="QB_FORMULA_32" localSheetId="3" hidden="1">'Income Statement'!$AY$41,'Income Statement'!$AZ$41,'Income Statement'!$BA$41,'Income Statement'!$BB$41,'Income Statement'!$BC$41,'Income Statement'!$BD$41,'Income Statement'!$BE$41,'Income Statement'!$BF$41,'Income Statement'!$BG$41,'Income Statement'!$BH$41,'Income Statement'!$BI$41,'Income Statement'!$BJ$41,'Income Statement'!$BK$41,'Income Statement'!$BL$41,'Income Statement'!$BM$41,'Income Statement'!$BN$41</definedName>
    <definedName name="QB_FORMULA_32_1" localSheetId="2" hidden="1">'Balance Sheet'!$BA$42,'Balance Sheet'!$BB$42,'Balance Sheet'!$BC$42,'Balance Sheet'!$BD$42,'Balance Sheet'!$BE$42,'Balance Sheet'!$BF$42,'Balance Sheet'!$BG$42,'Balance Sheet'!$BH$42,'Balance Sheet'!$BI$42,'Balance Sheet'!$BJ$42,'Balance Sheet'!$BK$42,'Balance Sheet'!$BL$42,'Balance Sheet'!$BM$42,'Balance Sheet'!$BN$42,'Balance Sheet'!$BO$42,'Balance Sheet'!$BP$42</definedName>
    <definedName name="QB_FORMULA_33" localSheetId="2" hidden="1">'Balance Sheet'!$P$34,'Balance Sheet'!$R$34,'Balance Sheet'!$T$34,'Balance Sheet'!$V$34,'Balance Sheet'!$X$34,'Balance Sheet'!$Z$34,'Balance Sheet'!$AB$34,'Balance Sheet'!$AD$34,'Balance Sheet'!$AF$34,'Balance Sheet'!$AH$34,'Balance Sheet'!$AJ$34,'Balance Sheet'!$AN$34,'Balance Sheet'!$AP$34,'Balance Sheet'!$AR$34,'Balance Sheet'!$AT$34,'Balance Sheet'!$AV$34</definedName>
    <definedName name="QB_FORMULA_33" localSheetId="3" hidden="1">'Income Statement'!$BO$41,'Income Statement'!$BP$41,'Income Statement'!$BQ$41,'Income Statement'!$BR$41,'Income Statement'!$BS$41,'Income Statement'!$BT$41,'Income Statement'!$BU$41,'Income Statement'!$BV$41,'Income Statement'!$BW$41,'Income Statement'!$BX$41,'Income Statement'!$BY$41,'Income Statement'!$BZ$41,'Income Statement'!$CA$41,'Income Statement'!$CB$41,'Income Statement'!$CC$41,'Income Statement'!$CD$41</definedName>
    <definedName name="QB_FORMULA_33_1" localSheetId="2" hidden="1">'Balance Sheet'!$BQ$42,'Balance Sheet'!$BR$42,'Balance Sheet'!$BS$42,'Balance Sheet'!$BT$42,'Balance Sheet'!$BU$42,'Balance Sheet'!$BV$42,'Balance Sheet'!$BW$42,'Balance Sheet'!$BX$42,'Balance Sheet'!$BY$42,'Balance Sheet'!$BZ$42,'Balance Sheet'!$CA$42,'Balance Sheet'!$CB$42,'Balance Sheet'!$CC$42,'Balance Sheet'!$CD$42,'Balance Sheet'!$CE$42,'Balance Sheet'!$CF$42</definedName>
    <definedName name="QB_FORMULA_34" localSheetId="2" hidden="1">'Balance Sheet'!$AX$34,'Balance Sheet'!$AZ$34,'Balance Sheet'!$BB$34,'Balance Sheet'!$BD$34,'Balance Sheet'!$BF$34,'Balance Sheet'!$BH$34,'Balance Sheet'!$BJ$34,'Balance Sheet'!$BL$34,'Balance Sheet'!$BN$34,'Balance Sheet'!$BP$34,'Balance Sheet'!$BR$34,'Balance Sheet'!$BT$34,'Balance Sheet'!$BV$34,'Balance Sheet'!$BX$34,'Balance Sheet'!$BZ$34,'Balance Sheet'!$CB$34</definedName>
    <definedName name="QB_FORMULA_34" localSheetId="3" hidden="1">'Income Statement'!$CE$41,'Income Statement'!$CF$41,'Income Statement'!$CG$41,'Income Statement'!$CH$41,'Income Statement'!$CI$41,'Income Statement'!$CJ$41,'Income Statement'!$CK$41,'Income Statement'!$CL$41,'Income Statement'!$CM$41,'Income Statement'!$CN$41,'Income Statement'!$CO$41,'Income Statement'!$CP$41,'Income Statement'!$CQ$41,'Income Statement'!$CR$41,'Income Statement'!$CS$41,'Income Statement'!$CT$41</definedName>
    <definedName name="QB_FORMULA_34_1" localSheetId="2" hidden="1">'Balance Sheet'!$CG$42,'Balance Sheet'!$CH$42,'Balance Sheet'!$CI$42,'Balance Sheet'!$CJ$42,'Balance Sheet'!$CK$42,'Balance Sheet'!$CL$42,'Balance Sheet'!$CM$42,'Balance Sheet'!$CN$42,'Balance Sheet'!$CO$42,'Balance Sheet'!$CP$42,'Balance Sheet'!$CQ$42,'Balance Sheet'!$CR$42,'Balance Sheet'!$CS$42,'Balance Sheet'!$CT$42,'Balance Sheet'!$CU$42,'Balance Sheet'!$CV$42</definedName>
    <definedName name="QB_FORMULA_35" localSheetId="2" hidden="1">'Balance Sheet'!$CD$34,'Balance Sheet'!$CF$34,'Balance Sheet'!$CH$34,'Balance Sheet'!$CJ$34,'Balance Sheet'!$CL$34,'Balance Sheet'!$CN$34,'Balance Sheet'!$CP$34,'Balance Sheet'!$CR$34,'Balance Sheet'!$CT$34,'Balance Sheet'!$CV$34,'Balance Sheet'!$CX$34,'Balance Sheet'!$CZ$34,'Balance Sheet'!$DB$34,'Balance Sheet'!$DD$34,'Balance Sheet'!$DF$34,'Balance Sheet'!$DH$34</definedName>
    <definedName name="QB_FORMULA_35" localSheetId="3" hidden="1">'Income Statement'!$CU$41,'Income Statement'!$CV$41,'Income Statement'!$CW$41,'Income Statement'!$CX$41,'Income Statement'!$CY$41,'Income Statement'!$CZ$41,'Income Statement'!$DA$41,'Income Statement'!$DB$41,'Income Statement'!$DC$41,'Income Statement'!$DD$41,'Income Statement'!$DE$41,'Income Statement'!$DF$41,'Income Statement'!$DG$41,'Income Statement'!$DH$41,'Income Statement'!$DI$41,'Income Statement'!$DJ$41</definedName>
    <definedName name="QB_FORMULA_35_1" localSheetId="2" hidden="1">'Balance Sheet'!$CW$42,'Balance Sheet'!$CX$42,'Balance Sheet'!$CY$42,'Balance Sheet'!$CZ$42,'Balance Sheet'!$DA$42,'Balance Sheet'!$DB$42,'Balance Sheet'!$DC$42,'Balance Sheet'!$DD$42,'Balance Sheet'!$DE$42,'Balance Sheet'!$DF$42,'Balance Sheet'!$DG$42,'Balance Sheet'!$DH$42,'Balance Sheet'!$DI$42,'Balance Sheet'!$DJ$42,'Balance Sheet'!$DK$42,'Balance Sheet'!$DL$42</definedName>
    <definedName name="QB_FORMULA_36" localSheetId="2" hidden="1">'Balance Sheet'!$DJ$34,'Balance Sheet'!$DL$34,'Balance Sheet'!$DN$34,'Balance Sheet'!$DP$34,'Balance Sheet'!$DR$34,'Balance Sheet'!$DT$34,'Balance Sheet'!$DV$34,'Balance Sheet'!$DX$34,'Balance Sheet'!$DZ$34,'Balance Sheet'!$EB$34,'Balance Sheet'!$ED$34,'Balance Sheet'!$EF$34,'Balance Sheet'!$EH$34,'Balance Sheet'!$EJ$34,'Balance Sheet'!$EL$34,'Balance Sheet'!$EN$34</definedName>
    <definedName name="QB_FORMULA_36" localSheetId="3" hidden="1">'Income Statement'!$DK$41,'Income Statement'!$DL$41,'Income Statement'!$DM$41,'Income Statement'!$DN$41,'Income Statement'!$DO$41,'Income Statement'!$DP$41,'Income Statement'!$DQ$41,'Income Statement'!$DR$41,'Income Statement'!$DS$41,'Income Statement'!$DT$41,'Income Statement'!$DU$41,'Income Statement'!$DV$41,'Income Statement'!$DW$41,'Income Statement'!$DX$41,'Income Statement'!$DY$41,'Income Statement'!$DZ$41</definedName>
    <definedName name="QB_FORMULA_36_1" localSheetId="2" hidden="1">'Balance Sheet'!$DM$42,'Balance Sheet'!$DN$42,'Balance Sheet'!$DO$42,'Balance Sheet'!$DP$42,'Balance Sheet'!$DQ$42,'Balance Sheet'!$DR$42,'Balance Sheet'!$DS$42,'Balance Sheet'!$DT$42,'Balance Sheet'!$DU$42,'Balance Sheet'!$DV$42,'Balance Sheet'!$DW$42,'Balance Sheet'!$DX$42,'Balance Sheet'!$DY$42,'Balance Sheet'!$DZ$42,'Balance Sheet'!$EA$42,'Balance Sheet'!$EB$42</definedName>
    <definedName name="QB_FORMULA_37" localSheetId="2" hidden="1">'Balance Sheet'!$EP$34,'Balance Sheet'!$ER$34,'Balance Sheet'!$ET$34,'Balance Sheet'!$EU$34,'Balance Sheet'!$EW$34,'Balance Sheet'!$EY$34,'Balance Sheet'!$FA$34,'Balance Sheet'!$FC$34,'Balance Sheet'!$FE$34,'Balance Sheet'!$FG$34,'Balance Sheet'!$FI$34,'Balance Sheet'!$FK$34,'Balance Sheet'!$FM$34,'Balance Sheet'!$FO$34,'Balance Sheet'!$FQ$34,'Balance Sheet'!$FS$34</definedName>
    <definedName name="QB_FORMULA_37" localSheetId="3" hidden="1">'Income Statement'!$EA$41,'Income Statement'!$EB$41,'Income Statement'!$EC$41,'Income Statement'!$ED$41,'Income Statement'!$EE$41,'Income Statement'!$EF$41,'Income Statement'!$EG$41,'Income Statement'!$EH$41,'Income Statement'!$EI$41,'Income Statement'!$EJ$41,'Income Statement'!$EK$41,'Income Statement'!$EL$41,'Income Statement'!$EM$41,'Income Statement'!$EN$41,'Income Statement'!$EO$41,'Income Statement'!$EP$41</definedName>
    <definedName name="QB_FORMULA_37_1" localSheetId="2" hidden="1">'Balance Sheet'!$EC$42,'Balance Sheet'!$ED$42,'Balance Sheet'!$EE$42,'Balance Sheet'!$EF$42,'Balance Sheet'!$EG$42,'Balance Sheet'!$EH$42,'Balance Sheet'!$EI$42,'Balance Sheet'!$EJ$42,'Balance Sheet'!$EK$42,'Balance Sheet'!$EL$42,'Balance Sheet'!$EM$42,'Balance Sheet'!$EN$42,'Balance Sheet'!$EO$42,'Balance Sheet'!$EP$42,'Balance Sheet'!$EQ$42,'Balance Sheet'!$ER$42</definedName>
    <definedName name="QB_FORMULA_38" localSheetId="2" hidden="1">'Balance Sheet'!$FU$34,'Balance Sheet'!$FW$34,'Balance Sheet'!$FY$34,'Balance Sheet'!$GA$34,'Balance Sheet'!$GC$34,'Balance Sheet'!$GE$34,'Balance Sheet'!$GG$34,'Balance Sheet'!$GI$34,'Balance Sheet'!$GK$34,'Balance Sheet'!$GM$34,'Balance Sheet'!$GO$34,'Balance Sheet'!$GQ$34,'Balance Sheet'!$GS$34,'Balance Sheet'!$GU$34,'Balance Sheet'!$GW$34,'Balance Sheet'!$GY$34</definedName>
    <definedName name="QB_FORMULA_38" localSheetId="3" hidden="1">'Income Statement'!$EQ$41,'Income Statement'!$ER$41,'Income Statement'!$ES$41,'Income Statement'!$ET$41,'Income Statement'!$EU$41,'Income Statement'!$EV$41,'Income Statement'!$EV$42,'Income Statement'!$G$43,'Income Statement'!$H$43,'Income Statement'!$I$43,'Income Statement'!$J$43,'Income Statement'!$K$43,'Income Statement'!$L$43,'Income Statement'!$M$43,'Income Statement'!$N$43,'Income Statement'!$O$43</definedName>
    <definedName name="QB_FORMULA_38_1" localSheetId="2" hidden="1">'Balance Sheet'!$ES$42,'Balance Sheet'!$ET$42,'Balance Sheet'!$EU$42,'Balance Sheet'!$EV$42,'Balance Sheet'!$EW$42,'Balance Sheet'!$H$43,'Balance Sheet'!$I$43,'Balance Sheet'!$J$43,'Balance Sheet'!$K$43,'Balance Sheet'!$L$43,'Balance Sheet'!$M$43,'Balance Sheet'!$N$43,'Balance Sheet'!$O$43,'Balance Sheet'!$P$43,'Balance Sheet'!$Q$43,'Balance Sheet'!$R$43</definedName>
    <definedName name="QB_FORMULA_39" localSheetId="2" hidden="1">'Balance Sheet'!$HA$34,'Balance Sheet'!$HC$34,'Balance Sheet'!$HE$34,'Balance Sheet'!$HG$34,'Balance Sheet'!$HI$34,'Balance Sheet'!$HK$34,'Balance Sheet'!$HM$34,'Balance Sheet'!$HO$34,'Balance Sheet'!$HQ$34,'Balance Sheet'!$HS$34,'Balance Sheet'!$HU$34,'Balance Sheet'!$HW$34,'Balance Sheet'!$HY$34,'Balance Sheet'!$IA$34,'Balance Sheet'!$IC$34,'Balance Sheet'!$IE$34</definedName>
    <definedName name="QB_FORMULA_39" localSheetId="3" hidden="1">'Income Statement'!$P$43,'Income Statement'!$Q$43,'Income Statement'!$R$43,'Income Statement'!$S$43,'Income Statement'!$T$43,'Income Statement'!$U$43,'Income Statement'!$V$43,'Income Statement'!$W$43,'Income Statement'!$X$43,'Income Statement'!$Y$43,'Income Statement'!$Z$43,'Income Statement'!$AA$43,'Income Statement'!$AB$43,'Income Statement'!$AC$43,'Income Statement'!$AD$43,'Income Statement'!$AE$43</definedName>
    <definedName name="QB_FORMULA_39_1" localSheetId="2" hidden="1">'Balance Sheet'!$S$43,'Balance Sheet'!$T$43,'Balance Sheet'!$U$43,'Balance Sheet'!$V$43,'Balance Sheet'!$W$43,'Balance Sheet'!$X$43,'Balance Sheet'!$Y$43,'Balance Sheet'!$Z$43,'Balance Sheet'!$AA$43,'Balance Sheet'!$AB$43,'Balance Sheet'!$AC$43,'Balance Sheet'!$AD$43,'Balance Sheet'!$AE$43,'Balance Sheet'!$AF$43,'Balance Sheet'!$AG$43,'Balance Sheet'!$AH$43</definedName>
    <definedName name="QB_FORMULA_4" localSheetId="2" hidden="1">'Balance Sheet'!$DP$16,'Balance Sheet'!$DR$16,'Balance Sheet'!$DT$16,'Balance Sheet'!$DV$16,'Balance Sheet'!$DX$16,'Balance Sheet'!$DZ$16,'Balance Sheet'!$EB$16,'Balance Sheet'!$ED$16,'Balance Sheet'!$EF$16,'Balance Sheet'!$EH$16,'Balance Sheet'!$EJ$16,'Balance Sheet'!$EL$16,'Balance Sheet'!$EN$16,'Balance Sheet'!$EP$16,'Balance Sheet'!$ER$16,'Balance Sheet'!$ET$16</definedName>
    <definedName name="QB_FORMULA_4" localSheetId="3" hidden="1">'Income Statement'!$BQ$7,'Income Statement'!$BR$7,'Income Statement'!$BS$7,'Income Statement'!$BT$7,'Income Statement'!$BU$7,'Income Statement'!$BV$7,'Income Statement'!$BW$7,'Income Statement'!$BX$7,'Income Statement'!$BY$7,'Income Statement'!$BZ$7,'Income Statement'!$CA$7,'Income Statement'!$CB$7,'Income Statement'!$CC$7,'Income Statement'!$CD$7,'Income Statement'!$CE$7,'Income Statement'!$CF$7</definedName>
    <definedName name="QB_FORMULA_4_1" localSheetId="2" hidden="1">'Balance Sheet'!$BH$19,'Balance Sheet'!$BI$19,'Balance Sheet'!$BJ$19,'Balance Sheet'!$BK$19,'Balance Sheet'!$BL$19,'Balance Sheet'!$BM$19,'Balance Sheet'!$BN$19,'Balance Sheet'!$BO$19,'Balance Sheet'!$BP$19,'Balance Sheet'!$BQ$19,'Balance Sheet'!$BR$19,'Balance Sheet'!$BS$19,'Balance Sheet'!$BT$19,'Balance Sheet'!$BU$19,'Balance Sheet'!$BV$19,'Balance Sheet'!$BW$19</definedName>
    <definedName name="QB_FORMULA_40" localSheetId="2" hidden="1">'Balance Sheet'!$IG$34,'Balance Sheet'!$II$34,'Balance Sheet'!$IK$34,'Balance Sheet'!$IM$34,'Balance Sheet'!$IO$34,'Balance Sheet'!$IQ$34,'Balance Sheet'!$IS$34,'Balance Sheet'!$IU$34,'Balance Sheet'!$IW$34,'Balance Sheet'!$IY$34,'Balance Sheet'!$IY$37,'Balance Sheet'!$H$38,'Balance Sheet'!$J$38,'Balance Sheet'!$L$38,'Balance Sheet'!$N$38,'Balance Sheet'!$P$38</definedName>
    <definedName name="QB_FORMULA_40" localSheetId="3" hidden="1">'Income Statement'!$AF$43,'Income Statement'!$AG$43,'Income Statement'!$AH$43,'Income Statement'!$AI$43,'Income Statement'!$AJ$43,'Income Statement'!$AK$43,'Income Statement'!$AL$43,'Income Statement'!$AM$43,'Income Statement'!$AN$43,'Income Statement'!$AO$43,'Income Statement'!$AP$43,'Income Statement'!$AQ$43,'Income Statement'!$AR$43,'Income Statement'!$AS$43,'Income Statement'!$AT$43,'Income Statement'!$AU$43</definedName>
    <definedName name="QB_FORMULA_40_1" localSheetId="2" hidden="1">'Balance Sheet'!$AI$43,'Balance Sheet'!$AJ$43,'Balance Sheet'!$AK$43,'Balance Sheet'!$AL$43,'Balance Sheet'!$AM$43,'Balance Sheet'!$AN$43,'Balance Sheet'!$AO$43,'Balance Sheet'!$AP$43,'Balance Sheet'!$AQ$43,'Balance Sheet'!$AR$43,'Balance Sheet'!$AS$43,'Balance Sheet'!$AT$43,'Balance Sheet'!$AU$43,'Balance Sheet'!$AV$43,'Balance Sheet'!$AW$43,'Balance Sheet'!$AX$43</definedName>
    <definedName name="QB_FORMULA_41" localSheetId="2" hidden="1">'Balance Sheet'!$R$38,'Balance Sheet'!$T$38,'Balance Sheet'!$V$38,'Balance Sheet'!$X$38,'Balance Sheet'!$Z$38,'Balance Sheet'!$AB$38,'Balance Sheet'!$AD$38,'Balance Sheet'!$AF$38,'Balance Sheet'!$AH$38,'Balance Sheet'!$AJ$38,'Balance Sheet'!$AN$38,'Balance Sheet'!$AP$38,'Balance Sheet'!$AR$38,'Balance Sheet'!$AT$38,'Balance Sheet'!$AV$38,'Balance Sheet'!$AX$38</definedName>
    <definedName name="QB_FORMULA_41" localSheetId="3" hidden="1">'Income Statement'!$AV$43,'Income Statement'!$AW$43,'Income Statement'!$AX$43,'Income Statement'!$AY$43,'Income Statement'!$AZ$43,'Income Statement'!$BA$43,'Income Statement'!$BB$43,'Income Statement'!$BC$43,'Income Statement'!$BD$43,'Income Statement'!$BE$43,'Income Statement'!$BF$43,'Income Statement'!$BG$43,'Income Statement'!$BH$43,'Income Statement'!$BI$43,'Income Statement'!$BJ$43,'Income Statement'!$BK$43</definedName>
    <definedName name="QB_FORMULA_41_1" localSheetId="2" hidden="1">'Balance Sheet'!$AY$43,'Balance Sheet'!$AZ$43,'Balance Sheet'!$BA$43,'Balance Sheet'!$BB$43,'Balance Sheet'!$BC$43,'Balance Sheet'!$BD$43,'Balance Sheet'!$BE$43,'Balance Sheet'!$BF$43,'Balance Sheet'!$BG$43,'Balance Sheet'!$BH$43,'Balance Sheet'!$BI$43,'Balance Sheet'!$BJ$43,'Balance Sheet'!$BK$43,'Balance Sheet'!$BL$43,'Balance Sheet'!$BM$43,'Balance Sheet'!$BN$43</definedName>
    <definedName name="QB_FORMULA_42" localSheetId="2" hidden="1">'Balance Sheet'!$AZ$38,'Balance Sheet'!$BB$38,'Balance Sheet'!$BD$38,'Balance Sheet'!$BF$38,'Balance Sheet'!$BH$38,'Balance Sheet'!$BJ$38,'Balance Sheet'!$BL$38,'Balance Sheet'!$BN$38,'Balance Sheet'!$BP$38,'Balance Sheet'!$BR$38,'Balance Sheet'!$BT$38,'Balance Sheet'!$BV$38,'Balance Sheet'!$BX$38,'Balance Sheet'!$BZ$38,'Balance Sheet'!$CB$38,'Balance Sheet'!$CD$38</definedName>
    <definedName name="QB_FORMULA_42" localSheetId="3" hidden="1">'Income Statement'!$BL$43,'Income Statement'!$BM$43,'Income Statement'!$BN$43,'Income Statement'!$BO$43,'Income Statement'!$BP$43,'Income Statement'!$BQ$43,'Income Statement'!$BR$43,'Income Statement'!$BS$43,'Income Statement'!$BT$43,'Income Statement'!$BU$43,'Income Statement'!$BV$43,'Income Statement'!$BW$43,'Income Statement'!$BX$43,'Income Statement'!$BY$43,'Income Statement'!$BZ$43,'Income Statement'!$CA$43</definedName>
    <definedName name="QB_FORMULA_42_1" localSheetId="2" hidden="1">'Balance Sheet'!$BO$43,'Balance Sheet'!$BP$43,'Balance Sheet'!$BQ$43,'Balance Sheet'!$BR$43,'Balance Sheet'!$BS$43,'Balance Sheet'!$BT$43,'Balance Sheet'!$BU$43,'Balance Sheet'!$BV$43,'Balance Sheet'!$BW$43,'Balance Sheet'!$BX$43,'Balance Sheet'!$BY$43,'Balance Sheet'!$BZ$43,'Balance Sheet'!$CA$43,'Balance Sheet'!$CB$43,'Balance Sheet'!$CC$43,'Balance Sheet'!$CD$43</definedName>
    <definedName name="QB_FORMULA_43" localSheetId="2" hidden="1">'Balance Sheet'!$CF$38,'Balance Sheet'!$CH$38,'Balance Sheet'!$CJ$38,'Balance Sheet'!$CL$38,'Balance Sheet'!$CN$38,'Balance Sheet'!$CP$38,'Balance Sheet'!$CR$38,'Balance Sheet'!$CT$38,'Balance Sheet'!$CV$38,'Balance Sheet'!$CX$38,'Balance Sheet'!$CZ$38,'Balance Sheet'!$DB$38,'Balance Sheet'!$DD$38,'Balance Sheet'!$DF$38,'Balance Sheet'!$DH$38,'Balance Sheet'!$DJ$38</definedName>
    <definedName name="QB_FORMULA_43" localSheetId="3" hidden="1">'Income Statement'!$CB$43,'Income Statement'!$CC$43,'Income Statement'!$CD$43,'Income Statement'!$CE$43,'Income Statement'!$CF$43,'Income Statement'!$CG$43,'Income Statement'!$CH$43,'Income Statement'!$CI$43,'Income Statement'!$CJ$43,'Income Statement'!$CK$43,'Income Statement'!$CL$43,'Income Statement'!$CM$43,'Income Statement'!$CN$43,'Income Statement'!$CO$43,'Income Statement'!$CP$43,'Income Statement'!$CQ$43</definedName>
    <definedName name="QB_FORMULA_43_1" localSheetId="2" hidden="1">'Balance Sheet'!$CE$43,'Balance Sheet'!$CF$43,'Balance Sheet'!$CG$43,'Balance Sheet'!$CH$43,'Balance Sheet'!$CI$43,'Balance Sheet'!$CJ$43,'Balance Sheet'!$CK$43,'Balance Sheet'!$CL$43,'Balance Sheet'!$CM$43,'Balance Sheet'!$CN$43,'Balance Sheet'!$CO$43,'Balance Sheet'!$CP$43,'Balance Sheet'!$CQ$43,'Balance Sheet'!$CR$43,'Balance Sheet'!$CS$43,'Balance Sheet'!$CT$43</definedName>
    <definedName name="QB_FORMULA_44" localSheetId="2" hidden="1">'Balance Sheet'!$DL$38,'Balance Sheet'!$DN$38,'Balance Sheet'!$DP$38,'Balance Sheet'!$DR$38,'Balance Sheet'!$DT$38,'Balance Sheet'!$DV$38,'Balance Sheet'!$DX$38,'Balance Sheet'!$DZ$38,'Balance Sheet'!$EB$38,'Balance Sheet'!$ED$38,'Balance Sheet'!$EF$38,'Balance Sheet'!$EH$38,'Balance Sheet'!$EJ$38,'Balance Sheet'!$EL$38,'Balance Sheet'!$EN$38,'Balance Sheet'!$EP$38</definedName>
    <definedName name="QB_FORMULA_44" localSheetId="3" hidden="1">'Income Statement'!$CR$43,'Income Statement'!$CS$43,'Income Statement'!$CT$43,'Income Statement'!$CU$43,'Income Statement'!$CV$43,'Income Statement'!$CW$43,'Income Statement'!$CX$43,'Income Statement'!$CY$43,'Income Statement'!$CZ$43,'Income Statement'!$DA$43,'Income Statement'!$DB$43,'Income Statement'!$DC$43,'Income Statement'!$DD$43,'Income Statement'!$DE$43,'Income Statement'!$DF$43,'Income Statement'!$DG$43</definedName>
    <definedName name="QB_FORMULA_44_1" localSheetId="2" hidden="1">'Balance Sheet'!$CU$43,'Balance Sheet'!$CV$43,'Balance Sheet'!$CW$43,'Balance Sheet'!$CX$43,'Balance Sheet'!$CY$43,'Balance Sheet'!$CZ$43,'Balance Sheet'!$DA$43,'Balance Sheet'!$DB$43,'Balance Sheet'!$DC$43,'Balance Sheet'!$DD$43,'Balance Sheet'!$DE$43,'Balance Sheet'!$DF$43,'Balance Sheet'!$DG$43,'Balance Sheet'!$DH$43,'Balance Sheet'!$DI$43,'Balance Sheet'!$DJ$43</definedName>
    <definedName name="QB_FORMULA_45" localSheetId="2" hidden="1">'Balance Sheet'!$ER$38,'Balance Sheet'!$ET$38,'Balance Sheet'!$EU$38,'Balance Sheet'!$EW$38,'Balance Sheet'!$EY$38,'Balance Sheet'!$FA$38,'Balance Sheet'!$FC$38,'Balance Sheet'!$FE$38,'Balance Sheet'!$FG$38,'Balance Sheet'!$FI$38,'Balance Sheet'!$FK$38,'Balance Sheet'!$FM$38,'Balance Sheet'!$FO$38,'Balance Sheet'!$FQ$38,'Balance Sheet'!$FS$38,'Balance Sheet'!$FU$38</definedName>
    <definedName name="QB_FORMULA_45" localSheetId="3" hidden="1">'Income Statement'!$DH$43,'Income Statement'!$DI$43,'Income Statement'!$DJ$43,'Income Statement'!$DK$43,'Income Statement'!$DL$43,'Income Statement'!$DM$43,'Income Statement'!$DN$43,'Income Statement'!$DO$43,'Income Statement'!$DP$43,'Income Statement'!$DQ$43,'Income Statement'!$DR$43,'Income Statement'!$DS$43,'Income Statement'!$DT$43,'Income Statement'!$DU$43,'Income Statement'!$DV$43,'Income Statement'!$DW$43</definedName>
    <definedName name="QB_FORMULA_45_1" localSheetId="2" hidden="1">'Balance Sheet'!$DK$43,'Balance Sheet'!$DL$43,'Balance Sheet'!$DM$43,'Balance Sheet'!$DN$43,'Balance Sheet'!$DO$43,'Balance Sheet'!$DP$43,'Balance Sheet'!$DQ$43,'Balance Sheet'!$DR$43,'Balance Sheet'!$DS$43,'Balance Sheet'!$DT$43,'Balance Sheet'!$DU$43,'Balance Sheet'!$DV$43,'Balance Sheet'!$DW$43,'Balance Sheet'!$DX$43,'Balance Sheet'!$DY$43,'Balance Sheet'!$DZ$43</definedName>
    <definedName name="QB_FORMULA_46" localSheetId="2" hidden="1">'Balance Sheet'!$FW$38,'Balance Sheet'!$FY$38,'Balance Sheet'!$GA$38,'Balance Sheet'!$GC$38,'Balance Sheet'!$GE$38,'Balance Sheet'!$GG$38,'Balance Sheet'!$GI$38,'Balance Sheet'!$GK$38,'Balance Sheet'!$GM$38,'Balance Sheet'!$GO$38,'Balance Sheet'!$GQ$38,'Balance Sheet'!$GS$38,'Balance Sheet'!$GU$38,'Balance Sheet'!$GW$38,'Balance Sheet'!$GY$38,'Balance Sheet'!$HA$38</definedName>
    <definedName name="QB_FORMULA_46" localSheetId="3" hidden="1">'Income Statement'!$DX$43,'Income Statement'!$DY$43,'Income Statement'!$DZ$43,'Income Statement'!$EA$43,'Income Statement'!$EB$43,'Income Statement'!$EC$43,'Income Statement'!$ED$43,'Income Statement'!$EE$43,'Income Statement'!$EF$43,'Income Statement'!$EG$43,'Income Statement'!$EH$43,'Income Statement'!$EI$43,'Income Statement'!$EJ$43,'Income Statement'!$EK$43,'Income Statement'!$EL$43,'Income Statement'!$EM$43</definedName>
    <definedName name="QB_FORMULA_46_1" localSheetId="2" hidden="1">'Balance Sheet'!$EA$43,'Balance Sheet'!$EB$43,'Balance Sheet'!$EC$43,'Balance Sheet'!$ED$43,'Balance Sheet'!$EE$43,'Balance Sheet'!$EF$43,'Balance Sheet'!$EG$43,'Balance Sheet'!$EH$43,'Balance Sheet'!$EI$43,'Balance Sheet'!$EJ$43,'Balance Sheet'!$EK$43,'Balance Sheet'!$EL$43,'Balance Sheet'!$EM$43,'Balance Sheet'!$EN$43,'Balance Sheet'!$EO$43,'Balance Sheet'!$EP$43</definedName>
    <definedName name="QB_FORMULA_47" localSheetId="2" hidden="1">'Balance Sheet'!$HC$38,'Balance Sheet'!$HE$38,'Balance Sheet'!$HG$38,'Balance Sheet'!$HI$38,'Balance Sheet'!$HK$38,'Balance Sheet'!$HM$38,'Balance Sheet'!$HO$38,'Balance Sheet'!$HQ$38,'Balance Sheet'!$HS$38,'Balance Sheet'!$HU$38,'Balance Sheet'!$HW$38,'Balance Sheet'!$HY$38,'Balance Sheet'!$IA$38,'Balance Sheet'!$IC$38,'Balance Sheet'!$IE$38,'Balance Sheet'!$IG$38</definedName>
    <definedName name="QB_FORMULA_47" localSheetId="3" hidden="1">'Income Statement'!$EN$43,'Income Statement'!$EO$43,'Income Statement'!$EP$43,'Income Statement'!$EQ$43,'Income Statement'!$ER$43,'Income Statement'!$ES$43,'Income Statement'!$ET$43,'Income Statement'!$EU$43,'Income Statement'!$EV$43,'Income Statement'!$EV$45,'Income Statement'!$G$46,'Income Statement'!$H$46,'Income Statement'!$I$46,'Income Statement'!$J$46,'Income Statement'!$K$46,'Income Statement'!$L$46</definedName>
    <definedName name="QB_FORMULA_47_1" localSheetId="2" hidden="1">'Balance Sheet'!$EQ$43,'Balance Sheet'!$ER$43,'Balance Sheet'!$ES$43,'Balance Sheet'!$ET$43,'Balance Sheet'!$EU$43,'Balance Sheet'!$EV$43,'Balance Sheet'!$EW$43,'Balance Sheet'!$EW$45,'Balance Sheet'!$EW$46,'Balance Sheet'!$EW$47,'Balance Sheet'!$EW$48,'Balance Sheet'!$EW$50,'Balance Sheet'!$EW$51,'Balance Sheet'!$EW$52,'Balance Sheet'!$EW$53,'Balance Sheet'!$EW$54</definedName>
    <definedName name="QB_FORMULA_48" localSheetId="2" hidden="1">'Balance Sheet'!$II$38,'Balance Sheet'!$IK$38,'Balance Sheet'!$IM$38,'Balance Sheet'!$IO$38,'Balance Sheet'!$IQ$38,'Balance Sheet'!$IS$38,'Balance Sheet'!$IU$38,'Balance Sheet'!$IW$38,'Balance Sheet'!$IY$38,'Balance Sheet'!$H$39,'Balance Sheet'!$J$39,'Balance Sheet'!$L$39,'Balance Sheet'!$N$39,'Balance Sheet'!$P$39,'Balance Sheet'!$R$39,'Balance Sheet'!$T$39</definedName>
    <definedName name="QB_FORMULA_48" localSheetId="3" hidden="1">'Income Statement'!$M$46,'Income Statement'!$N$46,'Income Statement'!$O$46,'Income Statement'!$P$46,'Income Statement'!$Q$46,'Income Statement'!$R$46,'Income Statement'!$S$46,'Income Statement'!$T$46,'Income Statement'!$U$46,'Income Statement'!$V$46,'Income Statement'!$W$46,'Income Statement'!$X$46,'Income Statement'!$Y$46,'Income Statement'!$Z$46,'Income Statement'!$AA$46,'Income Statement'!$AB$46</definedName>
    <definedName name="QB_FORMULA_48_1" localSheetId="2" hidden="1">'Balance Sheet'!$H$55,'Balance Sheet'!$I$55,'Balance Sheet'!$J$55,'Balance Sheet'!$K$55,'Balance Sheet'!$L$55,'Balance Sheet'!$M$55,'Balance Sheet'!$N$55,'Balance Sheet'!$O$55,'Balance Sheet'!$P$55,'Balance Sheet'!$Q$55,'Balance Sheet'!$R$55,'Balance Sheet'!$S$55,'Balance Sheet'!$T$55,'Balance Sheet'!$U$55,'Balance Sheet'!$V$55,'Balance Sheet'!$W$55</definedName>
    <definedName name="QB_FORMULA_49" localSheetId="2" hidden="1">'Balance Sheet'!$V$39,'Balance Sheet'!$X$39,'Balance Sheet'!$Z$39,'Balance Sheet'!$AB$39,'Balance Sheet'!$AD$39,'Balance Sheet'!$AF$39,'Balance Sheet'!$AH$39,'Balance Sheet'!$AJ$39,'Balance Sheet'!$AN$39,'Balance Sheet'!$AP$39,'Balance Sheet'!$AR$39,'Balance Sheet'!$AT$39,'Balance Sheet'!$AV$39,'Balance Sheet'!$AX$39,'Balance Sheet'!$AZ$39,'Balance Sheet'!$BB$39</definedName>
    <definedName name="QB_FORMULA_49" localSheetId="3" hidden="1">'Income Statement'!$AC$46,'Income Statement'!$AD$46,'Income Statement'!$AE$46,'Income Statement'!$AF$46,'Income Statement'!$AG$46,'Income Statement'!$AH$46,'Income Statement'!$AI$46,'Income Statement'!$AJ$46,'Income Statement'!$AK$46,'Income Statement'!$AL$46,'Income Statement'!$AM$46,'Income Statement'!$AN$46,'Income Statement'!$AO$46,'Income Statement'!$AP$46,'Income Statement'!$AQ$46,'Income Statement'!$AR$46</definedName>
    <definedName name="QB_FORMULA_49_1" localSheetId="2" hidden="1">'Balance Sheet'!$X$55,'Balance Sheet'!$Y$55,'Balance Sheet'!$Z$55,'Balance Sheet'!$AA$55,'Balance Sheet'!$AB$55,'Balance Sheet'!$AC$55,'Balance Sheet'!$AD$55,'Balance Sheet'!$AE$55,'Balance Sheet'!$AF$55,'Balance Sheet'!$AG$55,'Balance Sheet'!$AH$55,'Balance Sheet'!$AI$55,'Balance Sheet'!$AJ$55,'Balance Sheet'!$AK$55,'Balance Sheet'!$AL$55,'Balance Sheet'!$AM$55</definedName>
    <definedName name="QB_FORMULA_5" localSheetId="2" hidden="1">'Balance Sheet'!$EU$16,'Balance Sheet'!$EW$16,'Balance Sheet'!$EY$16,'Balance Sheet'!$FA$16,'Balance Sheet'!$FC$16,'Balance Sheet'!$FE$16,'Balance Sheet'!$FG$16,'Balance Sheet'!$FI$16,'Balance Sheet'!$FK$16,'Balance Sheet'!$FM$16,'Balance Sheet'!$FO$16,'Balance Sheet'!$FQ$16,'Balance Sheet'!$FS$16,'Balance Sheet'!$FU$16,'Balance Sheet'!$FW$16,'Balance Sheet'!$FY$16</definedName>
    <definedName name="QB_FORMULA_5" localSheetId="3" hidden="1">'Income Statement'!$CG$7,'Income Statement'!$CH$7,'Income Statement'!$CI$7,'Income Statement'!$CJ$7,'Income Statement'!$CK$7,'Income Statement'!$CL$7,'Income Statement'!$CM$7,'Income Statement'!$CN$7,'Income Statement'!$CO$7,'Income Statement'!$CP$7,'Income Statement'!$CQ$7,'Income Statement'!$CR$7,'Income Statement'!$CS$7,'Income Statement'!$CT$7,'Income Statement'!$CU$7,'Income Statement'!$CV$7</definedName>
    <definedName name="QB_FORMULA_5_1" localSheetId="2" hidden="1">'Balance Sheet'!$BX$19,'Balance Sheet'!$BY$19,'Balance Sheet'!$BZ$19,'Balance Sheet'!$CA$19,'Balance Sheet'!$CB$19,'Balance Sheet'!$CC$19,'Balance Sheet'!$CD$19,'Balance Sheet'!$CE$19,'Balance Sheet'!$CF$19,'Balance Sheet'!$CG$19,'Balance Sheet'!$CH$19,'Balance Sheet'!$CI$19,'Balance Sheet'!$CJ$19,'Balance Sheet'!$CK$19,'Balance Sheet'!$CL$19,'Balance Sheet'!$CM$19</definedName>
    <definedName name="QB_FORMULA_50" localSheetId="2" hidden="1">'Balance Sheet'!$BD$39,'Balance Sheet'!$BF$39,'Balance Sheet'!$BH$39,'Balance Sheet'!$BJ$39,'Balance Sheet'!$BL$39,'Balance Sheet'!$BN$39,'Balance Sheet'!$BP$39,'Balance Sheet'!$BR$39,'Balance Sheet'!$BT$39,'Balance Sheet'!$BV$39,'Balance Sheet'!$BX$39,'Balance Sheet'!$BZ$39,'Balance Sheet'!$CB$39,'Balance Sheet'!$CD$39,'Balance Sheet'!$CF$39,'Balance Sheet'!$CH$39</definedName>
    <definedName name="QB_FORMULA_50" localSheetId="3" hidden="1">'Income Statement'!$AS$46,'Income Statement'!$AT$46,'Income Statement'!$AU$46,'Income Statement'!$AV$46,'Income Statement'!$AW$46,'Income Statement'!$AX$46,'Income Statement'!$AY$46,'Income Statement'!$AZ$46,'Income Statement'!$BA$46,'Income Statement'!$BB$46,'Income Statement'!$BC$46,'Income Statement'!$BD$46,'Income Statement'!$BE$46,'Income Statement'!$BF$46,'Income Statement'!$BG$46,'Income Statement'!$BH$46</definedName>
    <definedName name="QB_FORMULA_50_1" localSheetId="2" hidden="1">'Balance Sheet'!$AN$55,'Balance Sheet'!$AO$55,'Balance Sheet'!$AP$55,'Balance Sheet'!$AQ$55,'Balance Sheet'!$AR$55,'Balance Sheet'!$AS$55,'Balance Sheet'!$AT$55,'Balance Sheet'!$AU$55,'Balance Sheet'!$AV$55,'Balance Sheet'!$AW$55,'Balance Sheet'!$AX$55,'Balance Sheet'!$AY$55,'Balance Sheet'!$AZ$55,'Balance Sheet'!$BA$55,'Balance Sheet'!$BB$55,'Balance Sheet'!$BC$55</definedName>
    <definedName name="QB_FORMULA_51" localSheetId="2" hidden="1">'Balance Sheet'!$CJ$39,'Balance Sheet'!$CL$39,'Balance Sheet'!$CN$39,'Balance Sheet'!$CP$39,'Balance Sheet'!$CR$39,'Balance Sheet'!$CT$39,'Balance Sheet'!$CV$39,'Balance Sheet'!$CX$39,'Balance Sheet'!$CZ$39,'Balance Sheet'!$DB$39,'Balance Sheet'!$DD$39,'Balance Sheet'!$DF$39,'Balance Sheet'!$DH$39,'Balance Sheet'!$DJ$39,'Balance Sheet'!$DL$39,'Balance Sheet'!$DN$39</definedName>
    <definedName name="QB_FORMULA_51" localSheetId="3" hidden="1">'Income Statement'!$BI$46,'Income Statement'!$BJ$46,'Income Statement'!$BK$46,'Income Statement'!$BL$46,'Income Statement'!$BM$46,'Income Statement'!$BN$46,'Income Statement'!$BO$46,'Income Statement'!$BP$46,'Income Statement'!$BQ$46,'Income Statement'!$BR$46,'Income Statement'!$BS$46,'Income Statement'!$BT$46,'Income Statement'!$BU$46,'Income Statement'!$BV$46,'Income Statement'!$BW$46,'Income Statement'!$BX$46</definedName>
    <definedName name="QB_FORMULA_51_1" localSheetId="2" hidden="1">'Balance Sheet'!$BD$55,'Balance Sheet'!$BE$55,'Balance Sheet'!$BF$55,'Balance Sheet'!$BG$55,'Balance Sheet'!$BH$55,'Balance Sheet'!$BI$55,'Balance Sheet'!$BJ$55,'Balance Sheet'!$BK$55,'Balance Sheet'!$BL$55,'Balance Sheet'!$BM$55,'Balance Sheet'!$BN$55,'Balance Sheet'!$BO$55,'Balance Sheet'!$BP$55,'Balance Sheet'!$BQ$55,'Balance Sheet'!$BR$55,'Balance Sheet'!$BS$55</definedName>
    <definedName name="QB_FORMULA_52" localSheetId="2" hidden="1">'Balance Sheet'!$DP$39,'Balance Sheet'!$DR$39,'Balance Sheet'!$DT$39,'Balance Sheet'!$DV$39,'Balance Sheet'!$DX$39,'Balance Sheet'!$DZ$39,'Balance Sheet'!$EB$39,'Balance Sheet'!$ED$39,'Balance Sheet'!$EF$39,'Balance Sheet'!$EH$39,'Balance Sheet'!$EJ$39,'Balance Sheet'!$EL$39,'Balance Sheet'!$EN$39,'Balance Sheet'!$EP$39,'Balance Sheet'!$ER$39,'Balance Sheet'!$ET$39</definedName>
    <definedName name="QB_FORMULA_52" localSheetId="3" hidden="1">'Income Statement'!$BY$46,'Income Statement'!$BZ$46,'Income Statement'!$CA$46,'Income Statement'!$CB$46,'Income Statement'!$CC$46,'Income Statement'!$CD$46,'Income Statement'!$CE$46,'Income Statement'!$CF$46,'Income Statement'!$CG$46,'Income Statement'!$CH$46,'Income Statement'!$CI$46,'Income Statement'!$CJ$46,'Income Statement'!$CK$46,'Income Statement'!$CL$46,'Income Statement'!$CM$46,'Income Statement'!$CN$46</definedName>
    <definedName name="QB_FORMULA_52_1" localSheetId="2" hidden="1">'Balance Sheet'!$BT$55,'Balance Sheet'!$BU$55,'Balance Sheet'!$BV$55,'Balance Sheet'!$BW$55,'Balance Sheet'!$BX$55,'Balance Sheet'!$BY$55,'Balance Sheet'!$BZ$55,'Balance Sheet'!$CA$55,'Balance Sheet'!$CB$55,'Balance Sheet'!$CC$55,'Balance Sheet'!$CD$55,'Balance Sheet'!$CE$55,'Balance Sheet'!$CF$55,'Balance Sheet'!$CG$55,'Balance Sheet'!$CH$55,'Balance Sheet'!$CI$55</definedName>
    <definedName name="QB_FORMULA_53" localSheetId="2" hidden="1">'Balance Sheet'!$EU$39,'Balance Sheet'!$EW$39,'Balance Sheet'!$EY$39,'Balance Sheet'!$FA$39,'Balance Sheet'!$FC$39,'Balance Sheet'!$FE$39,'Balance Sheet'!$FG$39,'Balance Sheet'!$FI$39,'Balance Sheet'!$FK$39,'Balance Sheet'!$FM$39,'Balance Sheet'!$FO$39,'Balance Sheet'!$FQ$39,'Balance Sheet'!$FS$39,'Balance Sheet'!$FU$39,'Balance Sheet'!$FW$39,'Balance Sheet'!$FY$39</definedName>
    <definedName name="QB_FORMULA_53" localSheetId="3" hidden="1">'Income Statement'!$CO$46,'Income Statement'!$CP$46,'Income Statement'!$CQ$46,'Income Statement'!$CR$46,'Income Statement'!$CS$46,'Income Statement'!$CT$46,'Income Statement'!$CU$46,'Income Statement'!$CV$46,'Income Statement'!$CW$46,'Income Statement'!$CX$46,'Income Statement'!$CY$46,'Income Statement'!$CZ$46,'Income Statement'!$DA$46,'Income Statement'!$DB$46,'Income Statement'!$DC$46,'Income Statement'!$DD$46</definedName>
    <definedName name="QB_FORMULA_53_1" localSheetId="2" hidden="1">'Balance Sheet'!$CJ$55,'Balance Sheet'!$CK$55,'Balance Sheet'!$CL$55,'Balance Sheet'!$CM$55,'Balance Sheet'!$CN$55,'Balance Sheet'!$CO$55,'Balance Sheet'!$CP$55,'Balance Sheet'!$CQ$55,'Balance Sheet'!$CR$55,'Balance Sheet'!$CS$55,'Balance Sheet'!$CT$55,'Balance Sheet'!$CU$55,'Balance Sheet'!$CV$55,'Balance Sheet'!$CW$55,'Balance Sheet'!$CX$55,'Balance Sheet'!$CY$55</definedName>
    <definedName name="QB_FORMULA_54" localSheetId="2" hidden="1">'Balance Sheet'!$GA$39,'Balance Sheet'!$GC$39,'Balance Sheet'!$GE$39,'Balance Sheet'!$GG$39,'Balance Sheet'!$GI$39,'Balance Sheet'!$GK$39,'Balance Sheet'!$GM$39,'Balance Sheet'!$GO$39,'Balance Sheet'!$GQ$39,'Balance Sheet'!$GS$39,'Balance Sheet'!$GU$39,'Balance Sheet'!$GW$39,'Balance Sheet'!$GY$39,'Balance Sheet'!$HA$39,'Balance Sheet'!$HC$39,'Balance Sheet'!$HE$39</definedName>
    <definedName name="QB_FORMULA_54" localSheetId="3" hidden="1">'Income Statement'!$DE$46,'Income Statement'!$DF$46,'Income Statement'!$DG$46,'Income Statement'!$DH$46,'Income Statement'!$DI$46,'Income Statement'!$DJ$46,'Income Statement'!$DK$46,'Income Statement'!$DL$46,'Income Statement'!$DM$46,'Income Statement'!$DN$46,'Income Statement'!$DO$46,'Income Statement'!$DP$46,'Income Statement'!$DQ$46,'Income Statement'!$DR$46,'Income Statement'!$DS$46,'Income Statement'!$DT$46</definedName>
    <definedName name="QB_FORMULA_54_1" localSheetId="2" hidden="1">'Balance Sheet'!$CZ$55,'Balance Sheet'!$DA$55,'Balance Sheet'!$DB$55,'Balance Sheet'!$DC$55,'Balance Sheet'!$DD$55,'Balance Sheet'!$DE$55,'Balance Sheet'!$DF$55,'Balance Sheet'!$DG$55,'Balance Sheet'!$DH$55,'Balance Sheet'!$DI$55,'Balance Sheet'!$DJ$55,'Balance Sheet'!$DK$55,'Balance Sheet'!$DL$55,'Balance Sheet'!$DM$55,'Balance Sheet'!$DN$55,'Balance Sheet'!$DO$55</definedName>
    <definedName name="QB_FORMULA_55" localSheetId="2" hidden="1">'Balance Sheet'!$HG$39,'Balance Sheet'!$HI$39,'Balance Sheet'!$HK$39,'Balance Sheet'!$HM$39,'Balance Sheet'!$HO$39,'Balance Sheet'!$HQ$39,'Balance Sheet'!$HS$39,'Balance Sheet'!$HU$39,'Balance Sheet'!$HW$39,'Balance Sheet'!$HY$39,'Balance Sheet'!$IA$39,'Balance Sheet'!$IC$39,'Balance Sheet'!$IE$39,'Balance Sheet'!$IG$39,'Balance Sheet'!$II$39,'Balance Sheet'!$IK$39</definedName>
    <definedName name="QB_FORMULA_55" localSheetId="3" hidden="1">'Income Statement'!$DU$46,'Income Statement'!$DV$46,'Income Statement'!$DW$46,'Income Statement'!$DX$46,'Income Statement'!$DY$46,'Income Statement'!$DZ$46,'Income Statement'!$EA$46,'Income Statement'!$EB$46,'Income Statement'!$EC$46,'Income Statement'!$ED$46,'Income Statement'!$EE$46,'Income Statement'!$EF$46,'Income Statement'!$EG$46,'Income Statement'!$EH$46,'Income Statement'!$EI$46,'Income Statement'!$EJ$46</definedName>
    <definedName name="QB_FORMULA_55_1" localSheetId="2" hidden="1">'Balance Sheet'!$DP$55,'Balance Sheet'!$DQ$55,'Balance Sheet'!$DR$55,'Balance Sheet'!$DS$55,'Balance Sheet'!$DT$55,'Balance Sheet'!$DU$55,'Balance Sheet'!$DV$55,'Balance Sheet'!$DW$55,'Balance Sheet'!$DX$55,'Balance Sheet'!$DY$55,'Balance Sheet'!$DZ$55,'Balance Sheet'!$EA$55,'Balance Sheet'!$EB$55,'Balance Sheet'!$EC$55,'Balance Sheet'!$ED$55,'Balance Sheet'!$EE$55</definedName>
    <definedName name="QB_FORMULA_56" localSheetId="2" hidden="1">'Balance Sheet'!$IM$39,'Balance Sheet'!$IO$39,'Balance Sheet'!$IQ$39,'Balance Sheet'!$IS$39,'Balance Sheet'!$IU$39,'Balance Sheet'!$IW$39,'Balance Sheet'!$IY$39,'Balance Sheet'!$H$40,'Balance Sheet'!$J$40,'Balance Sheet'!$L$40,'Balance Sheet'!$N$40,'Balance Sheet'!$P$40,'Balance Sheet'!$R$40,'Balance Sheet'!$T$40,'Balance Sheet'!$V$40,'Balance Sheet'!$X$40</definedName>
    <definedName name="QB_FORMULA_56" localSheetId="3" hidden="1">'Income Statement'!$EK$46,'Income Statement'!$EL$46,'Income Statement'!$EM$46,'Income Statement'!$EN$46,'Income Statement'!$EO$46,'Income Statement'!$EP$46,'Income Statement'!$EQ$46,'Income Statement'!$ER$46,'Income Statement'!$ES$46,'Income Statement'!$ET$46,'Income Statement'!$EU$46,'Income Statement'!$EV$46,'Income Statement'!$G$47,'Income Statement'!$H$47,'Income Statement'!$I$47,'Income Statement'!$J$47</definedName>
    <definedName name="QB_FORMULA_56_1" localSheetId="2" hidden="1">'Balance Sheet'!$EF$55,'Balance Sheet'!$EG$55,'Balance Sheet'!$EH$55,'Balance Sheet'!$EI$55,'Balance Sheet'!$EJ$55,'Balance Sheet'!$EK$55,'Balance Sheet'!$EL$55,'Balance Sheet'!$EM$55,'Balance Sheet'!$EN$55,'Balance Sheet'!$EO$55,'Balance Sheet'!$EP$55,'Balance Sheet'!$EQ$55,'Balance Sheet'!$ER$55,'Balance Sheet'!$ES$55,'Balance Sheet'!$ET$55,'Balance Sheet'!$EU$55</definedName>
    <definedName name="QB_FORMULA_57" localSheetId="2" hidden="1">'Balance Sheet'!$Z$40,'Balance Sheet'!$AB$40,'Balance Sheet'!$AD$40,'Balance Sheet'!$AF$40,'Balance Sheet'!$AH$40,'Balance Sheet'!$AJ$40,'Balance Sheet'!$AN$40,'Balance Sheet'!$AP$40,'Balance Sheet'!$AR$40,'Balance Sheet'!$AT$40,'Balance Sheet'!$AV$40,'Balance Sheet'!$AX$40,'Balance Sheet'!$AZ$40,'Balance Sheet'!$BB$40,'Balance Sheet'!$BD$40,'Balance Sheet'!$BF$40</definedName>
    <definedName name="QB_FORMULA_57" localSheetId="3" hidden="1">'Income Statement'!$K$47,'Income Statement'!$L$47,'Income Statement'!$M$47,'Income Statement'!$N$47,'Income Statement'!$O$47,'Income Statement'!$P$47,'Income Statement'!$Q$47,'Income Statement'!$R$47,'Income Statement'!$S$47,'Income Statement'!$T$47,'Income Statement'!$U$47,'Income Statement'!$V$47,'Income Statement'!$W$47,'Income Statement'!$X$47,'Income Statement'!$Y$47,'Income Statement'!$Z$47</definedName>
    <definedName name="QB_FORMULA_57_1" localSheetId="2" hidden="1">'Balance Sheet'!$EV$55,'Balance Sheet'!$EW$55,'Balance Sheet'!$EW$56,'Balance Sheet'!$EW$57,'Balance Sheet'!$H$58,'Balance Sheet'!$I$58,'Balance Sheet'!$J$58,'Balance Sheet'!$K$58,'Balance Sheet'!$L$58,'Balance Sheet'!$M$58,'Balance Sheet'!$N$58,'Balance Sheet'!$O$58,'Balance Sheet'!$P$58,'Balance Sheet'!$Q$58,'Balance Sheet'!$R$58,'Balance Sheet'!$S$58</definedName>
    <definedName name="QB_FORMULA_58" localSheetId="2" hidden="1">'Balance Sheet'!$BH$40,'Balance Sheet'!$BJ$40,'Balance Sheet'!$BL$40,'Balance Sheet'!$BN$40,'Balance Sheet'!$BP$40,'Balance Sheet'!$BR$40,'Balance Sheet'!$BT$40,'Balance Sheet'!$BV$40,'Balance Sheet'!$BX$40,'Balance Sheet'!$BZ$40,'Balance Sheet'!$CB$40,'Balance Sheet'!$CD$40,'Balance Sheet'!$CF$40,'Balance Sheet'!$CH$40,'Balance Sheet'!$CJ$40,'Balance Sheet'!$CL$40</definedName>
    <definedName name="QB_FORMULA_58" localSheetId="3" hidden="1">'Income Statement'!$AA$47,'Income Statement'!$AB$47,'Income Statement'!$AC$47,'Income Statement'!$AD$47,'Income Statement'!$AE$47,'Income Statement'!$AF$47,'Income Statement'!$AG$47,'Income Statement'!$AH$47,'Income Statement'!$AI$47,'Income Statement'!$AJ$47,'Income Statement'!$AK$47,'Income Statement'!$AL$47,'Income Statement'!$AM$47,'Income Statement'!$AN$47,'Income Statement'!$AO$47,'Income Statement'!$AP$47</definedName>
    <definedName name="QB_FORMULA_58_1" localSheetId="2" hidden="1">'Balance Sheet'!$T$58,'Balance Sheet'!$U$58,'Balance Sheet'!$V$58,'Balance Sheet'!$W$58,'Balance Sheet'!$X$58,'Balance Sheet'!$Y$58,'Balance Sheet'!$Z$58,'Balance Sheet'!$AA$58,'Balance Sheet'!$AB$58,'Balance Sheet'!$AC$58,'Balance Sheet'!$AD$58,'Balance Sheet'!$AE$58,'Balance Sheet'!$AF$58,'Balance Sheet'!$AG$58,'Balance Sheet'!$AH$58,'Balance Sheet'!$AI$58</definedName>
    <definedName name="QB_FORMULA_59" localSheetId="2" hidden="1">'Balance Sheet'!$CN$40,'Balance Sheet'!$CP$40,'Balance Sheet'!$CR$40,'Balance Sheet'!$CT$40,'Balance Sheet'!$CV$40,'Balance Sheet'!$CX$40,'Balance Sheet'!$CZ$40,'Balance Sheet'!$DB$40,'Balance Sheet'!$DD$40,'Balance Sheet'!$DF$40,'Balance Sheet'!$DH$40,'Balance Sheet'!$DJ$40,'Balance Sheet'!$DL$40,'Balance Sheet'!$DN$40,'Balance Sheet'!$DP$40,'Balance Sheet'!$DR$40</definedName>
    <definedName name="QB_FORMULA_59" localSheetId="3" hidden="1">'Income Statement'!$AQ$47,'Income Statement'!$AR$47,'Income Statement'!$AS$47,'Income Statement'!$AT$47,'Income Statement'!$AU$47,'Income Statement'!$AV$47,'Income Statement'!$AW$47,'Income Statement'!$AX$47,'Income Statement'!$AY$47,'Income Statement'!$AZ$47,'Income Statement'!$BA$47,'Income Statement'!$BB$47,'Income Statement'!$BC$47,'Income Statement'!$BD$47,'Income Statement'!$BE$47,'Income Statement'!$BF$47</definedName>
    <definedName name="QB_FORMULA_59_1" localSheetId="2" hidden="1">'Balance Sheet'!$AJ$58,'Balance Sheet'!$AK$58,'Balance Sheet'!$AL$58,'Balance Sheet'!$AM$58,'Balance Sheet'!$AN$58,'Balance Sheet'!$AO$58,'Balance Sheet'!$AP$58,'Balance Sheet'!$AQ$58,'Balance Sheet'!$AR$58,'Balance Sheet'!$AS$58,'Balance Sheet'!$AT$58,'Balance Sheet'!$AU$58,'Balance Sheet'!$AV$58,'Balance Sheet'!$AW$58,'Balance Sheet'!$AX$58,'Balance Sheet'!$AY$58</definedName>
    <definedName name="QB_FORMULA_6" localSheetId="2" hidden="1">'Balance Sheet'!$GA$16,'Balance Sheet'!$GC$16,'Balance Sheet'!$GE$16,'Balance Sheet'!$GG$16,'Balance Sheet'!$GI$16,'Balance Sheet'!$GK$16,'Balance Sheet'!$GM$16,'Balance Sheet'!$GO$16,'Balance Sheet'!$GQ$16,'Balance Sheet'!$GS$16,'Balance Sheet'!$GU$16,'Balance Sheet'!$GW$16,'Balance Sheet'!$GY$16,'Balance Sheet'!$HA$16,'Balance Sheet'!$HC$16,'Balance Sheet'!$HE$16</definedName>
    <definedName name="QB_FORMULA_6" localSheetId="3" hidden="1">'Income Statement'!$CW$7,'Income Statement'!$CX$7,'Income Statement'!$CY$7,'Income Statement'!$CZ$7,'Income Statement'!$DA$7,'Income Statement'!$DB$7,'Income Statement'!$DC$7,'Income Statement'!$DD$7,'Income Statement'!$DE$7,'Income Statement'!$DF$7,'Income Statement'!$DG$7,'Income Statement'!$DH$7,'Income Statement'!$DI$7,'Income Statement'!$DJ$7,'Income Statement'!$DK$7,'Income Statement'!$DL$7</definedName>
    <definedName name="QB_FORMULA_6_1" localSheetId="2" hidden="1">'Balance Sheet'!$CN$19,'Balance Sheet'!$CO$19,'Balance Sheet'!$CP$19,'Balance Sheet'!$CQ$19,'Balance Sheet'!$CR$19,'Balance Sheet'!$CS$19,'Balance Sheet'!$CT$19,'Balance Sheet'!$CU$19,'Balance Sheet'!$CV$19,'Balance Sheet'!$CW$19,'Balance Sheet'!$CX$19,'Balance Sheet'!$CY$19,'Balance Sheet'!$CZ$19,'Balance Sheet'!$DA$19,'Balance Sheet'!$DB$19,'Balance Sheet'!$DC$19</definedName>
    <definedName name="QB_FORMULA_60" localSheetId="2" hidden="1">'Balance Sheet'!$DT$40,'Balance Sheet'!$DV$40,'Balance Sheet'!$DX$40,'Balance Sheet'!$DZ$40,'Balance Sheet'!$EB$40,'Balance Sheet'!$ED$40,'Balance Sheet'!$EF$40,'Balance Sheet'!$EH$40,'Balance Sheet'!$EJ$40,'Balance Sheet'!$EL$40,'Balance Sheet'!$EN$40,'Balance Sheet'!$EP$40,'Balance Sheet'!$ER$40,'Balance Sheet'!$ET$40,'Balance Sheet'!$EU$40,'Balance Sheet'!$EW$40</definedName>
    <definedName name="QB_FORMULA_60" localSheetId="3" hidden="1">'Income Statement'!$BG$47,'Income Statement'!$BH$47,'Income Statement'!$BI$47,'Income Statement'!$BJ$47,'Income Statement'!$BK$47,'Income Statement'!$BL$47,'Income Statement'!$BM$47,'Income Statement'!$BN$47,'Income Statement'!$BO$47,'Income Statement'!$BP$47,'Income Statement'!$BQ$47,'Income Statement'!$BR$47,'Income Statement'!$BS$47,'Income Statement'!$BT$47,'Income Statement'!$BU$47,'Income Statement'!$BV$47</definedName>
    <definedName name="QB_FORMULA_60_1" localSheetId="2" hidden="1">'Balance Sheet'!$AZ$58,'Balance Sheet'!$BA$58,'Balance Sheet'!$BB$58,'Balance Sheet'!$BC$58,'Balance Sheet'!$BD$58,'Balance Sheet'!$BE$58,'Balance Sheet'!$BF$58,'Balance Sheet'!$BG$58,'Balance Sheet'!$BH$58,'Balance Sheet'!$BI$58,'Balance Sheet'!$BJ$58,'Balance Sheet'!$BK$58,'Balance Sheet'!$BL$58,'Balance Sheet'!$BM$58,'Balance Sheet'!$BN$58,'Balance Sheet'!$BO$58</definedName>
    <definedName name="QB_FORMULA_61" localSheetId="2" hidden="1">'Balance Sheet'!$EY$40,'Balance Sheet'!$FA$40,'Balance Sheet'!$FC$40,'Balance Sheet'!$FE$40,'Balance Sheet'!$FG$40,'Balance Sheet'!$FI$40,'Balance Sheet'!$FK$40,'Balance Sheet'!$FM$40,'Balance Sheet'!$FO$40,'Balance Sheet'!$FQ$40,'Balance Sheet'!$FS$40,'Balance Sheet'!$FU$40,'Balance Sheet'!$FW$40,'Balance Sheet'!$FY$40,'Balance Sheet'!$GA$40,'Balance Sheet'!$GC$40</definedName>
    <definedName name="QB_FORMULA_61" localSheetId="3" hidden="1">'Income Statement'!$BW$47,'Income Statement'!$BX$47,'Income Statement'!$BY$47,'Income Statement'!$BZ$47,'Income Statement'!$CA$47,'Income Statement'!$CB$47,'Income Statement'!$CC$47,'Income Statement'!$CD$47,'Income Statement'!$CE$47,'Income Statement'!$CF$47,'Income Statement'!$CG$47,'Income Statement'!$CH$47,'Income Statement'!$CI$47,'Income Statement'!$CJ$47,'Income Statement'!$CK$47,'Income Statement'!$CL$47</definedName>
    <definedName name="QB_FORMULA_61_1" localSheetId="2" hidden="1">'Balance Sheet'!$BP$58,'Balance Sheet'!$BQ$58,'Balance Sheet'!$BR$58,'Balance Sheet'!$BS$58,'Balance Sheet'!$BT$58,'Balance Sheet'!$BU$58,'Balance Sheet'!$BV$58,'Balance Sheet'!$BW$58,'Balance Sheet'!$BX$58,'Balance Sheet'!$BY$58,'Balance Sheet'!$BZ$58,'Balance Sheet'!$CA$58,'Balance Sheet'!$CB$58,'Balance Sheet'!$CC$58,'Balance Sheet'!$CD$58,'Balance Sheet'!$CE$58</definedName>
    <definedName name="QB_FORMULA_62" localSheetId="2" hidden="1">'Balance Sheet'!$GE$40,'Balance Sheet'!$GG$40,'Balance Sheet'!$GI$40,'Balance Sheet'!$GK$40,'Balance Sheet'!$GM$40,'Balance Sheet'!$GO$40,'Balance Sheet'!$GQ$40,'Balance Sheet'!$GS$40,'Balance Sheet'!$GU$40,'Balance Sheet'!$GW$40,'Balance Sheet'!$GY$40,'Balance Sheet'!$HA$40,'Balance Sheet'!$HC$40,'Balance Sheet'!$HE$40,'Balance Sheet'!$HG$40,'Balance Sheet'!$HI$40</definedName>
    <definedName name="QB_FORMULA_62" localSheetId="3" hidden="1">'Income Statement'!$CM$47,'Income Statement'!$CN$47,'Income Statement'!$CO$47,'Income Statement'!$CP$47,'Income Statement'!$CQ$47,'Income Statement'!$CR$47,'Income Statement'!$CS$47,'Income Statement'!$CT$47,'Income Statement'!$CU$47,'Income Statement'!$CV$47,'Income Statement'!$CW$47,'Income Statement'!$CX$47,'Income Statement'!$CY$47,'Income Statement'!$CZ$47,'Income Statement'!$DA$47,'Income Statement'!$DB$47</definedName>
    <definedName name="QB_FORMULA_62_1" localSheetId="2" hidden="1">'Balance Sheet'!$CF$58,'Balance Sheet'!$CG$58,'Balance Sheet'!$CH$58,'Balance Sheet'!$CI$58,'Balance Sheet'!$CJ$58,'Balance Sheet'!$CK$58,'Balance Sheet'!$CL$58,'Balance Sheet'!$CM$58,'Balance Sheet'!$CN$58,'Balance Sheet'!$CO$58,'Balance Sheet'!$CP$58,'Balance Sheet'!$CQ$58,'Balance Sheet'!$CR$58,'Balance Sheet'!$CS$58,'Balance Sheet'!$CT$58,'Balance Sheet'!$CU$58</definedName>
    <definedName name="QB_FORMULA_63" localSheetId="2" hidden="1">'Balance Sheet'!$HK$40,'Balance Sheet'!$HM$40,'Balance Sheet'!$HO$40,'Balance Sheet'!$HQ$40,'Balance Sheet'!$HS$40,'Balance Sheet'!$HU$40,'Balance Sheet'!$HW$40,'Balance Sheet'!$HY$40,'Balance Sheet'!$IA$40,'Balance Sheet'!$IC$40,'Balance Sheet'!$IE$40,'Balance Sheet'!$IG$40,'Balance Sheet'!$II$40,'Balance Sheet'!$IK$40,'Balance Sheet'!$IM$40,'Balance Sheet'!$IO$40</definedName>
    <definedName name="QB_FORMULA_63" localSheetId="3" hidden="1">'Income Statement'!$DC$47,'Income Statement'!$DD$47,'Income Statement'!$DE$47,'Income Statement'!$DF$47,'Income Statement'!$DG$47,'Income Statement'!$DH$47,'Income Statement'!$DI$47,'Income Statement'!$DJ$47,'Income Statement'!$DK$47,'Income Statement'!$DL$47,'Income Statement'!$DM$47,'Income Statement'!$DN$47,'Income Statement'!$DO$47,'Income Statement'!$DP$47,'Income Statement'!$DQ$47,'Income Statement'!$DR$47</definedName>
    <definedName name="QB_FORMULA_63_1" localSheetId="2" hidden="1">'Balance Sheet'!$CV$58,'Balance Sheet'!$CW$58,'Balance Sheet'!$CX$58,'Balance Sheet'!$CY$58,'Balance Sheet'!$CZ$58,'Balance Sheet'!$DA$58,'Balance Sheet'!$DB$58,'Balance Sheet'!$DC$58,'Balance Sheet'!$DD$58,'Balance Sheet'!$DE$58,'Balance Sheet'!$DF$58,'Balance Sheet'!$DG$58,'Balance Sheet'!$DH$58,'Balance Sheet'!$DI$58,'Balance Sheet'!$DJ$58,'Balance Sheet'!$DK$58</definedName>
    <definedName name="QB_FORMULA_64" localSheetId="2" hidden="1">'Balance Sheet'!$IQ$40,'Balance Sheet'!$IS$40,'Balance Sheet'!$IU$40,'Balance Sheet'!$IW$40,'Balance Sheet'!$IY$40,'Balance Sheet'!$IY$43,'Balance Sheet'!$H$44,'Balance Sheet'!$J$44,'Balance Sheet'!$L$44,'Balance Sheet'!$N$44,'Balance Sheet'!$P$44,'Balance Sheet'!$R$44,'Balance Sheet'!$T$44,'Balance Sheet'!$V$44,'Balance Sheet'!$X$44,'Balance Sheet'!$Z$44</definedName>
    <definedName name="QB_FORMULA_64" localSheetId="3" hidden="1">'Income Statement'!$DS$47,'Income Statement'!$DT$47,'Income Statement'!$DU$47,'Income Statement'!$DV$47,'Income Statement'!$DW$47,'Income Statement'!$DX$47,'Income Statement'!$DY$47,'Income Statement'!$DZ$47,'Income Statement'!$EA$47,'Income Statement'!$EB$47,'Income Statement'!$EC$47,'Income Statement'!$ED$47,'Income Statement'!$EE$47,'Income Statement'!$EF$47,'Income Statement'!$EG$47,'Income Statement'!$EH$47</definedName>
    <definedName name="QB_FORMULA_64_1" localSheetId="2" hidden="1">'Balance Sheet'!$DL$58,'Balance Sheet'!$DM$58,'Balance Sheet'!$DN$58,'Balance Sheet'!$DO$58,'Balance Sheet'!$DP$58,'Balance Sheet'!$DQ$58,'Balance Sheet'!$DR$58,'Balance Sheet'!$DS$58,'Balance Sheet'!$DT$58,'Balance Sheet'!$DU$58,'Balance Sheet'!$DV$58,'Balance Sheet'!$DW$58,'Balance Sheet'!$DX$58,'Balance Sheet'!$DY$58,'Balance Sheet'!$DZ$58,'Balance Sheet'!$EA$58</definedName>
    <definedName name="QB_FORMULA_65" localSheetId="2" hidden="1">'Balance Sheet'!$AB$44,'Balance Sheet'!$AD$44,'Balance Sheet'!$AF$44,'Balance Sheet'!$AH$44,'Balance Sheet'!$AJ$44,'Balance Sheet'!$AN$44,'Balance Sheet'!$AP$44,'Balance Sheet'!$AR$44,'Balance Sheet'!$AT$44,'Balance Sheet'!$AV$44,'Balance Sheet'!$AX$44,'Balance Sheet'!$AZ$44,'Balance Sheet'!$BB$44,'Balance Sheet'!$BD$44,'Balance Sheet'!$BF$44,'Balance Sheet'!$BH$44</definedName>
    <definedName name="QB_FORMULA_65" localSheetId="3" hidden="1">'Income Statement'!$EI$47,'Income Statement'!$EJ$47,'Income Statement'!$EK$47,'Income Statement'!$EL$47,'Income Statement'!$EM$47,'Income Statement'!$EN$47,'Income Statement'!$EO$47,'Income Statement'!$EP$47,'Income Statement'!$EQ$47,'Income Statement'!$ER$47,'Income Statement'!$ES$47,'Income Statement'!$ET$47,'Income Statement'!$EU$47,'Income Statement'!$EV$47,'Income Statement'!$EV$50,'Income Statement'!$EV$51</definedName>
    <definedName name="QB_FORMULA_65_1" localSheetId="2" hidden="1">'Balance Sheet'!$EB$58,'Balance Sheet'!$EC$58,'Balance Sheet'!$ED$58,'Balance Sheet'!$EE$58,'Balance Sheet'!$EF$58,'Balance Sheet'!$EG$58,'Balance Sheet'!$EH$58,'Balance Sheet'!$EI$58,'Balance Sheet'!$EJ$58,'Balance Sheet'!$EK$58,'Balance Sheet'!$EL$58,'Balance Sheet'!$EM$58,'Balance Sheet'!$EN$58,'Balance Sheet'!$EO$58,'Balance Sheet'!$EP$58,'Balance Sheet'!$EQ$58</definedName>
    <definedName name="QB_FORMULA_66" localSheetId="2" hidden="1">'Balance Sheet'!$BJ$44,'Balance Sheet'!$BL$44,'Balance Sheet'!$BN$44,'Balance Sheet'!$BP$44,'Balance Sheet'!$BR$44,'Balance Sheet'!$BT$44,'Balance Sheet'!$BV$44,'Balance Sheet'!$BX$44,'Balance Sheet'!$BZ$44,'Balance Sheet'!$CB$44,'Balance Sheet'!$CD$44,'Balance Sheet'!$CF$44,'Balance Sheet'!$CH$44,'Balance Sheet'!$CJ$44,'Balance Sheet'!$CL$44,'Balance Sheet'!$CN$44</definedName>
    <definedName name="QB_FORMULA_66" localSheetId="3" hidden="1">'Income Statement'!$G$52,'Income Statement'!$H$52,'Income Statement'!$I$52,'Income Statement'!$J$52,'Income Statement'!$K$52,'Income Statement'!$L$52,'Income Statement'!$M$52,'Income Statement'!$N$52,'Income Statement'!$O$52,'Income Statement'!$P$52,'Income Statement'!$Q$52,'Income Statement'!$R$52,'Income Statement'!$S$52,'Income Statement'!$T$52,'Income Statement'!$U$52,'Income Statement'!$V$52</definedName>
    <definedName name="QB_FORMULA_66_1" localSheetId="2" hidden="1">'Balance Sheet'!$ER$58,'Balance Sheet'!$ES$58,'Balance Sheet'!$ET$58,'Balance Sheet'!$EU$58,'Balance Sheet'!$EV$58,'Balance Sheet'!$EW$58,'Balance Sheet'!$H$59,'Balance Sheet'!$I$59,'Balance Sheet'!$J$59,'Balance Sheet'!$K$59,'Balance Sheet'!$L$59,'Balance Sheet'!$M$59,'Balance Sheet'!$N$59,'Balance Sheet'!$O$59,'Balance Sheet'!$P$59,'Balance Sheet'!$Q$59</definedName>
    <definedName name="QB_FORMULA_67" localSheetId="2" hidden="1">'Balance Sheet'!$CP$44,'Balance Sheet'!$CR$44,'Balance Sheet'!$CT$44,'Balance Sheet'!$CV$44,'Balance Sheet'!$CX$44,'Balance Sheet'!$CZ$44,'Balance Sheet'!$DB$44,'Balance Sheet'!$DD$44,'Balance Sheet'!$DF$44,'Balance Sheet'!$DH$44,'Balance Sheet'!$DJ$44,'Balance Sheet'!$DL$44,'Balance Sheet'!$DN$44,'Balance Sheet'!$DP$44,'Balance Sheet'!$DR$44,'Balance Sheet'!$DT$44</definedName>
    <definedName name="QB_FORMULA_67" localSheetId="3" hidden="1">'Income Statement'!$W$52,'Income Statement'!$X$52,'Income Statement'!$Y$52,'Income Statement'!$Z$52,'Income Statement'!$AA$52,'Income Statement'!$AB$52,'Income Statement'!$AC$52,'Income Statement'!$AD$52,'Income Statement'!$AE$52,'Income Statement'!$AF$52,'Income Statement'!$AG$52,'Income Statement'!$AH$52,'Income Statement'!$AI$52,'Income Statement'!$AJ$52,'Income Statement'!$AK$52,'Income Statement'!$AL$52</definedName>
    <definedName name="QB_FORMULA_67_1" localSheetId="2" hidden="1">'Balance Sheet'!$R$59,'Balance Sheet'!$S$59,'Balance Sheet'!$T$59,'Balance Sheet'!$U$59,'Balance Sheet'!$V$59,'Balance Sheet'!$W$59,'Balance Sheet'!$X$59,'Balance Sheet'!$Y$59,'Balance Sheet'!$Z$59,'Balance Sheet'!$AA$59,'Balance Sheet'!$AB$59,'Balance Sheet'!$AC$59,'Balance Sheet'!$AD$59,'Balance Sheet'!$AE$59,'Balance Sheet'!$AF$59,'Balance Sheet'!$AG$59</definedName>
    <definedName name="QB_FORMULA_68" localSheetId="2" hidden="1">'Balance Sheet'!$DV$44,'Balance Sheet'!$DX$44,'Balance Sheet'!$DZ$44,'Balance Sheet'!$EB$44,'Balance Sheet'!$ED$44,'Balance Sheet'!$EF$44,'Balance Sheet'!$EH$44,'Balance Sheet'!$EJ$44,'Balance Sheet'!$EL$44,'Balance Sheet'!$EN$44,'Balance Sheet'!$EP$44,'Balance Sheet'!$ER$44,'Balance Sheet'!$ET$44,'Balance Sheet'!$EU$44,'Balance Sheet'!$EW$44,'Balance Sheet'!$EY$44</definedName>
    <definedName name="QB_FORMULA_68" localSheetId="3" hidden="1">'Income Statement'!$AM$52,'Income Statement'!$AN$52,'Income Statement'!$AO$52,'Income Statement'!$AP$52,'Income Statement'!$AQ$52,'Income Statement'!$AR$52,'Income Statement'!$AS$52,'Income Statement'!$AT$52,'Income Statement'!$AU$52,'Income Statement'!$AV$52,'Income Statement'!$AW$52,'Income Statement'!$AX$52,'Income Statement'!$AY$52,'Income Statement'!$AZ$52,'Income Statement'!$BA$52,'Income Statement'!$BB$52</definedName>
    <definedName name="QB_FORMULA_68_1" localSheetId="2" hidden="1">'Balance Sheet'!$AH$59,'Balance Sheet'!$AI$59,'Balance Sheet'!$AJ$59,'Balance Sheet'!$AK$59,'Balance Sheet'!$AL$59,'Balance Sheet'!$AM$59,'Balance Sheet'!$AN$59,'Balance Sheet'!$AO$59,'Balance Sheet'!$AP$59,'Balance Sheet'!$AQ$59,'Balance Sheet'!$AR$59,'Balance Sheet'!$AS$59,'Balance Sheet'!$AT$59,'Balance Sheet'!$AU$59,'Balance Sheet'!$AV$59,'Balance Sheet'!$AW$59</definedName>
    <definedName name="QB_FORMULA_69" localSheetId="2" hidden="1">'Balance Sheet'!$FA$44,'Balance Sheet'!$FC$44,'Balance Sheet'!$FE$44,'Balance Sheet'!$FG$44,'Balance Sheet'!$FI$44,'Balance Sheet'!$FK$44,'Balance Sheet'!$FM$44,'Balance Sheet'!$FO$44,'Balance Sheet'!$FQ$44,'Balance Sheet'!$FS$44,'Balance Sheet'!$FU$44,'Balance Sheet'!$FW$44,'Balance Sheet'!$FY$44,'Balance Sheet'!$GA$44,'Balance Sheet'!$GC$44,'Balance Sheet'!$GE$44</definedName>
    <definedName name="QB_FORMULA_69" localSheetId="3" hidden="1">'Income Statement'!$BC$52,'Income Statement'!$BD$52,'Income Statement'!$BE$52,'Income Statement'!$BF$52,'Income Statement'!$BG$52,'Income Statement'!$BH$52,'Income Statement'!$BI$52,'Income Statement'!$BJ$52,'Income Statement'!$BK$52,'Income Statement'!$BL$52,'Income Statement'!$BM$52,'Income Statement'!$BN$52,'Income Statement'!$BO$52,'Income Statement'!$BP$52,'Income Statement'!$BQ$52,'Income Statement'!$BR$52</definedName>
    <definedName name="QB_FORMULA_69_1" localSheetId="2" hidden="1">'Balance Sheet'!$AX$59,'Balance Sheet'!$AY$59,'Balance Sheet'!$AZ$59,'Balance Sheet'!$BA$59,'Balance Sheet'!$BB$59,'Balance Sheet'!$BC$59,'Balance Sheet'!$BD$59,'Balance Sheet'!$BE$59,'Balance Sheet'!$BF$59,'Balance Sheet'!$BG$59,'Balance Sheet'!$BH$59,'Balance Sheet'!$BI$59,'Balance Sheet'!$BJ$59,'Balance Sheet'!$BK$59,'Balance Sheet'!$BL$59,'Balance Sheet'!$BM$59</definedName>
    <definedName name="QB_FORMULA_7" localSheetId="2" hidden="1">'Balance Sheet'!$HG$16,'Balance Sheet'!$HI$16,'Balance Sheet'!$HK$16,'Balance Sheet'!$HM$16,'Balance Sheet'!$HO$16,'Balance Sheet'!$HQ$16,'Balance Sheet'!$HS$16,'Balance Sheet'!$HU$16,'Balance Sheet'!$HW$16,'Balance Sheet'!$HY$16,'Balance Sheet'!$IA$16,'Balance Sheet'!$IC$16,'Balance Sheet'!$IE$16,'Balance Sheet'!$IG$16,'Balance Sheet'!$II$16,'Balance Sheet'!$IK$16</definedName>
    <definedName name="QB_FORMULA_7" localSheetId="3" hidden="1">'Income Statement'!$DM$7,'Income Statement'!$DN$7,'Income Statement'!$DO$7,'Income Statement'!$DP$7,'Income Statement'!$DQ$7,'Income Statement'!$DR$7,'Income Statement'!$DS$7,'Income Statement'!$DT$7,'Income Statement'!$DU$7,'Income Statement'!$DV$7,'Income Statement'!$DW$7,'Income Statement'!$DX$7,'Income Statement'!$DY$7,'Income Statement'!$DZ$7,'Income Statement'!$EA$7,'Income Statement'!$EB$7</definedName>
    <definedName name="QB_FORMULA_7_1" localSheetId="2" hidden="1">'Balance Sheet'!$DD$19,'Balance Sheet'!$DE$19,'Balance Sheet'!$DF$19,'Balance Sheet'!$DG$19,'Balance Sheet'!$DH$19,'Balance Sheet'!$DI$19,'Balance Sheet'!$DJ$19,'Balance Sheet'!$DK$19,'Balance Sheet'!$DL$19,'Balance Sheet'!$DM$19,'Balance Sheet'!$DN$19,'Balance Sheet'!$DO$19,'Balance Sheet'!$DP$19,'Balance Sheet'!$DQ$19,'Balance Sheet'!$DR$19,'Balance Sheet'!$DS$19</definedName>
    <definedName name="QB_FORMULA_70" localSheetId="2" hidden="1">'Balance Sheet'!$GG$44,'Balance Sheet'!$GI$44,'Balance Sheet'!$GK$44,'Balance Sheet'!$GM$44,'Balance Sheet'!$GO$44,'Balance Sheet'!$GQ$44,'Balance Sheet'!$GS$44,'Balance Sheet'!$GU$44,'Balance Sheet'!$GW$44,'Balance Sheet'!$GY$44,'Balance Sheet'!$HA$44,'Balance Sheet'!$HC$44,'Balance Sheet'!$HE$44,'Balance Sheet'!$HG$44,'Balance Sheet'!$HI$44,'Balance Sheet'!$HK$44</definedName>
    <definedName name="QB_FORMULA_70" localSheetId="3" hidden="1">'Income Statement'!$BS$52,'Income Statement'!$BT$52,'Income Statement'!$BU$52,'Income Statement'!$BV$52,'Income Statement'!$BW$52,'Income Statement'!$BX$52,'Income Statement'!$BY$52,'Income Statement'!$BZ$52,'Income Statement'!$CA$52,'Income Statement'!$CB$52,'Income Statement'!$CC$52,'Income Statement'!$CD$52,'Income Statement'!$CE$52,'Income Statement'!$CF$52,'Income Statement'!$CG$52,'Income Statement'!$CH$52</definedName>
    <definedName name="QB_FORMULA_70_1" localSheetId="2" hidden="1">'Balance Sheet'!$BN$59,'Balance Sheet'!$BO$59,'Balance Sheet'!$BP$59,'Balance Sheet'!$BQ$59,'Balance Sheet'!$BR$59,'Balance Sheet'!$BS$59,'Balance Sheet'!$BT$59,'Balance Sheet'!$BU$59,'Balance Sheet'!$BV$59,'Balance Sheet'!$BW$59,'Balance Sheet'!$BX$59,'Balance Sheet'!$BY$59,'Balance Sheet'!$BZ$59,'Balance Sheet'!$CA$59,'Balance Sheet'!$CB$59,'Balance Sheet'!$CC$59</definedName>
    <definedName name="QB_FORMULA_71" localSheetId="2" hidden="1">'Balance Sheet'!$HM$44,'Balance Sheet'!$HO$44,'Balance Sheet'!$HQ$44,'Balance Sheet'!$HS$44,'Balance Sheet'!$HU$44,'Balance Sheet'!$HW$44,'Balance Sheet'!$HY$44,'Balance Sheet'!$IA$44,'Balance Sheet'!$IC$44,'Balance Sheet'!$IE$44,'Balance Sheet'!$IG$44,'Balance Sheet'!$II$44,'Balance Sheet'!$IK$44,'Balance Sheet'!$IM$44,'Balance Sheet'!$IO$44,'Balance Sheet'!$IQ$44</definedName>
    <definedName name="QB_FORMULA_71" localSheetId="3" hidden="1">'Income Statement'!$CI$52,'Income Statement'!$CJ$52,'Income Statement'!$CK$52,'Income Statement'!$CL$52,'Income Statement'!$CM$52,'Income Statement'!$CN$52,'Income Statement'!$CO$52,'Income Statement'!$CP$52,'Income Statement'!$CQ$52,'Income Statement'!$CR$52,'Income Statement'!$CS$52,'Income Statement'!$CT$52,'Income Statement'!$CU$52,'Income Statement'!$CV$52,'Income Statement'!$CW$52,'Income Statement'!$CX$52</definedName>
    <definedName name="QB_FORMULA_71_1" localSheetId="2" hidden="1">'Balance Sheet'!$CD$59,'Balance Sheet'!$CE$59,'Balance Sheet'!$CF$59,'Balance Sheet'!$CG$59,'Balance Sheet'!$CH$59,'Balance Sheet'!$CI$59,'Balance Sheet'!$CJ$59,'Balance Sheet'!$CK$59,'Balance Sheet'!$CL$59,'Balance Sheet'!$CM$59,'Balance Sheet'!$CN$59,'Balance Sheet'!$CO$59,'Balance Sheet'!$CP$59,'Balance Sheet'!$CQ$59,'Balance Sheet'!$CR$59,'Balance Sheet'!$CS$59</definedName>
    <definedName name="QB_FORMULA_72" localSheetId="2" hidden="1">'Balance Sheet'!$IS$44,'Balance Sheet'!$IU$44,'Balance Sheet'!$IW$44,'Balance Sheet'!$IY$44,'Balance Sheet'!$IY$46,'Balance Sheet'!$H$47,'Balance Sheet'!$J$47,'Balance Sheet'!$L$47,'Balance Sheet'!$N$47,'Balance Sheet'!$P$47,'Balance Sheet'!$R$47,'Balance Sheet'!$T$47,'Balance Sheet'!$V$47,'Balance Sheet'!$X$47,'Balance Sheet'!$Z$47,'Balance Sheet'!$AB$47</definedName>
    <definedName name="QB_FORMULA_72" localSheetId="3" hidden="1">'Income Statement'!$CY$52,'Income Statement'!$CZ$52,'Income Statement'!$DA$52,'Income Statement'!$DB$52,'Income Statement'!$DC$52,'Income Statement'!$DD$52,'Income Statement'!$DE$52,'Income Statement'!$DF$52,'Income Statement'!$DG$52,'Income Statement'!$DH$52,'Income Statement'!$DI$52,'Income Statement'!$DJ$52,'Income Statement'!$DK$52,'Income Statement'!$DL$52,'Income Statement'!$DM$52,'Income Statement'!$DN$52</definedName>
    <definedName name="QB_FORMULA_72_1" localSheetId="2" hidden="1">'Balance Sheet'!$CT$59,'Balance Sheet'!$CU$59,'Balance Sheet'!$CV$59,'Balance Sheet'!$CW$59,'Balance Sheet'!$CX$59,'Balance Sheet'!$CY$59,'Balance Sheet'!$CZ$59,'Balance Sheet'!$DA$59,'Balance Sheet'!$DB$59,'Balance Sheet'!$DC$59,'Balance Sheet'!$DD$59,'Balance Sheet'!$DE$59,'Balance Sheet'!$DF$59,'Balance Sheet'!$DG$59,'Balance Sheet'!$DH$59,'Balance Sheet'!$DI$59</definedName>
    <definedName name="QB_FORMULA_73" localSheetId="2" hidden="1">'Balance Sheet'!$AD$47,'Balance Sheet'!$AF$47,'Balance Sheet'!$AH$47,'Balance Sheet'!$AJ$47,'Balance Sheet'!$AN$47,'Balance Sheet'!$AP$47,'Balance Sheet'!$AR$47,'Balance Sheet'!$AT$47,'Balance Sheet'!$AV$47,'Balance Sheet'!$AX$47,'Balance Sheet'!$AZ$47,'Balance Sheet'!$BB$47,'Balance Sheet'!$BD$47,'Balance Sheet'!$BF$47,'Balance Sheet'!$BH$47,'Balance Sheet'!$BJ$47</definedName>
    <definedName name="QB_FORMULA_73" localSheetId="3" hidden="1">'Income Statement'!$DO$52,'Income Statement'!$DP$52,'Income Statement'!$DQ$52,'Income Statement'!$DR$52,'Income Statement'!$DS$52,'Income Statement'!$DT$52,'Income Statement'!$DU$52,'Income Statement'!$DV$52,'Income Statement'!$DW$52,'Income Statement'!$DX$52,'Income Statement'!$DY$52,'Income Statement'!$DZ$52,'Income Statement'!$EA$52,'Income Statement'!$EB$52,'Income Statement'!$EC$52,'Income Statement'!$ED$52</definedName>
    <definedName name="QB_FORMULA_73_1" localSheetId="2" hidden="1">'Balance Sheet'!$DJ$59,'Balance Sheet'!$DK$59,'Balance Sheet'!$DL$59,'Balance Sheet'!$DM$59,'Balance Sheet'!$DN$59,'Balance Sheet'!$DO$59,'Balance Sheet'!$DP$59,'Balance Sheet'!$DQ$59,'Balance Sheet'!$DR$59,'Balance Sheet'!$DS$59,'Balance Sheet'!$DT$59,'Balance Sheet'!$DU$59,'Balance Sheet'!$DV$59,'Balance Sheet'!$DW$59,'Balance Sheet'!$DX$59,'Balance Sheet'!$DY$59</definedName>
    <definedName name="QB_FORMULA_74" localSheetId="2" hidden="1">'Balance Sheet'!$BL$47,'Balance Sheet'!$BN$47,'Balance Sheet'!$BP$47,'Balance Sheet'!$BR$47,'Balance Sheet'!$BT$47,'Balance Sheet'!$BV$47,'Balance Sheet'!$BX$47,'Balance Sheet'!$BZ$47,'Balance Sheet'!$CB$47,'Balance Sheet'!$CD$47,'Balance Sheet'!$CF$47,'Balance Sheet'!$CH$47,'Balance Sheet'!$CJ$47,'Balance Sheet'!$CL$47,'Balance Sheet'!$CN$47,'Balance Sheet'!$CP$47</definedName>
    <definedName name="QB_FORMULA_74" localSheetId="3" hidden="1">'Income Statement'!$EE$52,'Income Statement'!$EF$52,'Income Statement'!$EG$52,'Income Statement'!$EH$52,'Income Statement'!$EI$52,'Income Statement'!$EJ$52,'Income Statement'!$EK$52,'Income Statement'!$EL$52,'Income Statement'!$EM$52,'Income Statement'!$EN$52,'Income Statement'!$EO$52,'Income Statement'!$EP$52,'Income Statement'!$EQ$52,'Income Statement'!$ER$52,'Income Statement'!$ES$52,'Income Statement'!$ET$52</definedName>
    <definedName name="QB_FORMULA_74_1" localSheetId="2" hidden="1">'Balance Sheet'!$DZ$59,'Balance Sheet'!$EA$59,'Balance Sheet'!$EB$59,'Balance Sheet'!$EC$59,'Balance Sheet'!$ED$59,'Balance Sheet'!$EE$59,'Balance Sheet'!$EF$59,'Balance Sheet'!$EG$59,'Balance Sheet'!$EH$59,'Balance Sheet'!$EI$59,'Balance Sheet'!$EJ$59,'Balance Sheet'!$EK$59,'Balance Sheet'!$EL$59,'Balance Sheet'!$EM$59,'Balance Sheet'!$EN$59,'Balance Sheet'!$EO$59</definedName>
    <definedName name="QB_FORMULA_75" localSheetId="2" hidden="1">'Balance Sheet'!$CR$47,'Balance Sheet'!$CT$47,'Balance Sheet'!$CV$47,'Balance Sheet'!$CX$47,'Balance Sheet'!$CZ$47,'Balance Sheet'!$DB$47,'Balance Sheet'!$DD$47,'Balance Sheet'!$DF$47,'Balance Sheet'!$DH$47,'Balance Sheet'!$DJ$47,'Balance Sheet'!$DL$47,'Balance Sheet'!$DN$47,'Balance Sheet'!$DP$47,'Balance Sheet'!$DR$47,'Balance Sheet'!$DT$47,'Balance Sheet'!$DV$47</definedName>
    <definedName name="QB_FORMULA_75" localSheetId="3" hidden="1">'Income Statement'!$EU$52,'Income Statement'!$EV$52,'Income Statement'!$EV$53,'Income Statement'!$EV$54,'Income Statement'!$EV$56,'Income Statement'!$EV$57,'Income Statement'!$EV$58,'Income Statement'!$EV$59,'Income Statement'!$G$60,'Income Statement'!$H$60,'Income Statement'!$I$60,'Income Statement'!$J$60,'Income Statement'!$K$60,'Income Statement'!$L$60,'Income Statement'!$M$60,'Income Statement'!$N$60</definedName>
    <definedName name="QB_FORMULA_75_1" localSheetId="2" hidden="1">'Balance Sheet'!$EP$59,'Balance Sheet'!$EQ$59,'Balance Sheet'!$ER$59,'Balance Sheet'!$ES$59,'Balance Sheet'!$ET$59,'Balance Sheet'!$EU$59,'Balance Sheet'!$EV$59,'Balance Sheet'!$EW$59,'Balance Sheet'!$EW$61,'Balance Sheet'!$EW$62,'Balance Sheet'!$EW$63,'Balance Sheet'!$EW$64,'Balance Sheet'!$EW$65,'Balance Sheet'!$EW$67,'Balance Sheet'!$EW$68,'Balance Sheet'!$H$69</definedName>
    <definedName name="QB_FORMULA_76" localSheetId="2" hidden="1">'Balance Sheet'!$DX$47,'Balance Sheet'!$DZ$47,'Balance Sheet'!$EB$47,'Balance Sheet'!$ED$47,'Balance Sheet'!$EF$47,'Balance Sheet'!$EH$47,'Balance Sheet'!$EJ$47,'Balance Sheet'!$EL$47,'Balance Sheet'!$EN$47,'Balance Sheet'!$EP$47,'Balance Sheet'!$ER$47,'Balance Sheet'!$ET$47,'Balance Sheet'!$EU$47,'Balance Sheet'!$EW$47,'Balance Sheet'!$EY$47,'Balance Sheet'!$FA$47</definedName>
    <definedName name="QB_FORMULA_76" localSheetId="3" hidden="1">'Income Statement'!$O$60,'Income Statement'!$P$60,'Income Statement'!$Q$60,'Income Statement'!$R$60,'Income Statement'!$S$60,'Income Statement'!$T$60,'Income Statement'!$U$60,'Income Statement'!$V$60,'Income Statement'!$W$60,'Income Statement'!$X$60,'Income Statement'!$Y$60,'Income Statement'!$Z$60,'Income Statement'!$AA$60,'Income Statement'!$AB$60,'Income Statement'!$AC$60,'Income Statement'!$AD$60</definedName>
    <definedName name="QB_FORMULA_76_1" localSheetId="2" hidden="1">'Balance Sheet'!$I$69,'Balance Sheet'!$J$69,'Balance Sheet'!$K$69,'Balance Sheet'!$L$69,'Balance Sheet'!$M$69,'Balance Sheet'!$N$69,'Balance Sheet'!$O$69,'Balance Sheet'!$P$69,'Balance Sheet'!$Q$69,'Balance Sheet'!$R$69,'Balance Sheet'!$S$69,'Balance Sheet'!$T$69,'Balance Sheet'!$U$69,'Balance Sheet'!$V$69,'Balance Sheet'!$W$69,'Balance Sheet'!$X$69</definedName>
    <definedName name="QB_FORMULA_77" localSheetId="2" hidden="1">'Balance Sheet'!$FC$47,'Balance Sheet'!$FE$47,'Balance Sheet'!$FG$47,'Balance Sheet'!$FI$47,'Balance Sheet'!$FK$47,'Balance Sheet'!$FM$47,'Balance Sheet'!$FO$47,'Balance Sheet'!$FQ$47,'Balance Sheet'!$FS$47,'Balance Sheet'!$FU$47,'Balance Sheet'!$FW$47,'Balance Sheet'!$FY$47,'Balance Sheet'!$GA$47,'Balance Sheet'!$GC$47,'Balance Sheet'!$GE$47,'Balance Sheet'!$GG$47</definedName>
    <definedName name="QB_FORMULA_77" localSheetId="3" hidden="1">'Income Statement'!$AE$60,'Income Statement'!$AF$60,'Income Statement'!$AG$60,'Income Statement'!$AH$60,'Income Statement'!$AI$60,'Income Statement'!$AJ$60,'Income Statement'!$AK$60,'Income Statement'!$AL$60,'Income Statement'!$AM$60,'Income Statement'!$AN$60,'Income Statement'!$AO$60,'Income Statement'!$AP$60,'Income Statement'!$AQ$60,'Income Statement'!$AR$60,'Income Statement'!$AS$60,'Income Statement'!$AT$60</definedName>
    <definedName name="QB_FORMULA_77_1" localSheetId="2" hidden="1">'Balance Sheet'!$Y$69,'Balance Sheet'!$Z$69,'Balance Sheet'!$AA$69,'Balance Sheet'!$AB$69,'Balance Sheet'!$AC$69,'Balance Sheet'!$AD$69,'Balance Sheet'!$AE$69,'Balance Sheet'!$AF$69,'Balance Sheet'!$AG$69,'Balance Sheet'!$AH$69,'Balance Sheet'!$AI$69,'Balance Sheet'!$AJ$69,'Balance Sheet'!$AK$69,'Balance Sheet'!$AL$69,'Balance Sheet'!$AM$69,'Balance Sheet'!$AN$69</definedName>
    <definedName name="QB_FORMULA_78" localSheetId="2" hidden="1">'Balance Sheet'!$GI$47,'Balance Sheet'!$GK$47,'Balance Sheet'!$GM$47,'Balance Sheet'!$GO$47,'Balance Sheet'!$GQ$47,'Balance Sheet'!$GS$47,'Balance Sheet'!$GU$47,'Balance Sheet'!$GW$47,'Balance Sheet'!$GY$47,'Balance Sheet'!$HA$47,'Balance Sheet'!$HC$47,'Balance Sheet'!$HE$47,'Balance Sheet'!$HG$47,'Balance Sheet'!$HI$47,'Balance Sheet'!$HK$47,'Balance Sheet'!$HM$47</definedName>
    <definedName name="QB_FORMULA_78" localSheetId="3" hidden="1">'Income Statement'!$AU$60,'Income Statement'!$AV$60,'Income Statement'!$AW$60,'Income Statement'!$AX$60,'Income Statement'!$AY$60,'Income Statement'!$AZ$60,'Income Statement'!$BA$60,'Income Statement'!$BB$60,'Income Statement'!$BC$60,'Income Statement'!$BD$60,'Income Statement'!$BE$60,'Income Statement'!$BF$60,'Income Statement'!$BG$60,'Income Statement'!$BH$60,'Income Statement'!$BI$60,'Income Statement'!$BJ$60</definedName>
    <definedName name="QB_FORMULA_78_1" localSheetId="2" hidden="1">'Balance Sheet'!$AO$69,'Balance Sheet'!$AP$69,'Balance Sheet'!$AQ$69,'Balance Sheet'!$AR$69,'Balance Sheet'!$AS$69,'Balance Sheet'!$AT$69,'Balance Sheet'!$AU$69,'Balance Sheet'!$AV$69,'Balance Sheet'!$AW$69,'Balance Sheet'!$AX$69,'Balance Sheet'!$AY$69,'Balance Sheet'!$AZ$69,'Balance Sheet'!$BA$69,'Balance Sheet'!$BB$69,'Balance Sheet'!$BC$69,'Balance Sheet'!$BD$69</definedName>
    <definedName name="QB_FORMULA_79" localSheetId="2" hidden="1">'Balance Sheet'!$HO$47,'Balance Sheet'!$HQ$47,'Balance Sheet'!$HS$47,'Balance Sheet'!$HU$47,'Balance Sheet'!$HW$47,'Balance Sheet'!$HY$47,'Balance Sheet'!$IA$47,'Balance Sheet'!$IC$47,'Balance Sheet'!$IE$47,'Balance Sheet'!$IG$47,'Balance Sheet'!$II$47,'Balance Sheet'!$IK$47,'Balance Sheet'!$IM$47,'Balance Sheet'!$IO$47,'Balance Sheet'!$IQ$47,'Balance Sheet'!$IS$47</definedName>
    <definedName name="QB_FORMULA_79" localSheetId="3" hidden="1">'Income Statement'!$BK$60,'Income Statement'!$BL$60,'Income Statement'!$BM$60,'Income Statement'!$BN$60,'Income Statement'!$BO$60,'Income Statement'!$BP$60,'Income Statement'!$BQ$60,'Income Statement'!$BR$60,'Income Statement'!$BS$60,'Income Statement'!$BT$60,'Income Statement'!$BU$60,'Income Statement'!$BV$60,'Income Statement'!$BW$60,'Income Statement'!$BX$60,'Income Statement'!$BY$60,'Income Statement'!$BZ$60</definedName>
    <definedName name="QB_FORMULA_79_1" localSheetId="2" hidden="1">'Balance Sheet'!$BE$69,'Balance Sheet'!$BF$69,'Balance Sheet'!$BG$69,'Balance Sheet'!$BH$69,'Balance Sheet'!$BI$69,'Balance Sheet'!$BJ$69,'Balance Sheet'!$BK$69,'Balance Sheet'!$BL$69,'Balance Sheet'!$BM$69,'Balance Sheet'!$BN$69,'Balance Sheet'!$BO$69,'Balance Sheet'!$BP$69,'Balance Sheet'!$BQ$69,'Balance Sheet'!$BR$69,'Balance Sheet'!$BS$69,'Balance Sheet'!$BT$69</definedName>
    <definedName name="QB_FORMULA_8" localSheetId="2" hidden="1">'Balance Sheet'!$IM$16,'Balance Sheet'!$IO$16,'Balance Sheet'!$IQ$16,'Balance Sheet'!$IS$16,'Balance Sheet'!$IU$16,'Balance Sheet'!$IW$16,'Balance Sheet'!$IY$16,'Balance Sheet'!$IY$18,'Balance Sheet'!$IY$19,'Balance Sheet'!$IY$20,'Balance Sheet'!$IY$21,'Balance Sheet'!$IY$22,'Balance Sheet'!$IY$23,'Balance Sheet'!$IY$24,'Balance Sheet'!$IY$25,'Balance Sheet'!$IY$26</definedName>
    <definedName name="QB_FORMULA_8" localSheetId="3" hidden="1">'Income Statement'!$EC$7,'Income Statement'!$ED$7,'Income Statement'!$EE$7,'Income Statement'!$EF$7,'Income Statement'!$EG$7,'Income Statement'!$EH$7,'Income Statement'!$EI$7,'Income Statement'!$EJ$7,'Income Statement'!$EK$7,'Income Statement'!$EL$7,'Income Statement'!$EM$7,'Income Statement'!$EN$7,'Income Statement'!$EO$7,'Income Statement'!$EP$7,'Income Statement'!$EQ$7,'Income Statement'!$ER$7</definedName>
    <definedName name="QB_FORMULA_8_1" localSheetId="2" hidden="1">'Balance Sheet'!$DT$19,'Balance Sheet'!$DU$19,'Balance Sheet'!$DV$19,'Balance Sheet'!$DW$19,'Balance Sheet'!$DX$19,'Balance Sheet'!$DY$19,'Balance Sheet'!$DZ$19,'Balance Sheet'!$EA$19,'Balance Sheet'!$EB$19,'Balance Sheet'!$EC$19,'Balance Sheet'!$ED$19,'Balance Sheet'!$EE$19,'Balance Sheet'!$EF$19,'Balance Sheet'!$EG$19,'Balance Sheet'!$EH$19,'Balance Sheet'!$EI$19</definedName>
    <definedName name="QB_FORMULA_80" localSheetId="2" hidden="1">'Balance Sheet'!$IU$47,'Balance Sheet'!$IW$47,'Balance Sheet'!$IY$47,'Balance Sheet'!$IY$49,'Balance Sheet'!$IY$50,'Balance Sheet'!$IY$51,'Balance Sheet'!$IY$52,'Balance Sheet'!$IY$53,'Balance Sheet'!$H$54,'Balance Sheet'!$J$54,'Balance Sheet'!$L$54,'Balance Sheet'!$N$54,'Balance Sheet'!$P$54,'Balance Sheet'!$R$54,'Balance Sheet'!$T$54,'Balance Sheet'!$V$54</definedName>
    <definedName name="QB_FORMULA_80" localSheetId="3" hidden="1">'Income Statement'!$CA$60,'Income Statement'!$CB$60,'Income Statement'!$CC$60,'Income Statement'!$CD$60,'Income Statement'!$CE$60,'Income Statement'!$CF$60,'Income Statement'!$CG$60,'Income Statement'!$CH$60,'Income Statement'!$CI$60,'Income Statement'!$CJ$60,'Income Statement'!$CK$60,'Income Statement'!$CL$60,'Income Statement'!$CM$60,'Income Statement'!$CN$60,'Income Statement'!$CO$60,'Income Statement'!$CP$60</definedName>
    <definedName name="QB_FORMULA_80_1" localSheetId="2" hidden="1">'Balance Sheet'!$BU$69,'Balance Sheet'!$BV$69,'Balance Sheet'!$BW$69,'Balance Sheet'!$BX$69,'Balance Sheet'!$BY$69,'Balance Sheet'!$BZ$69,'Balance Sheet'!$CA$69,'Balance Sheet'!$CB$69,'Balance Sheet'!$CC$69,'Balance Sheet'!$CD$69,'Balance Sheet'!$CE$69,'Balance Sheet'!$CF$69,'Balance Sheet'!$CG$69,'Balance Sheet'!$CH$69,'Balance Sheet'!$CI$69,'Balance Sheet'!$CJ$69</definedName>
    <definedName name="QB_FORMULA_81" localSheetId="2" hidden="1">'Balance Sheet'!$X$54,'Balance Sheet'!$Z$54,'Balance Sheet'!$AB$54,'Balance Sheet'!$AD$54,'Balance Sheet'!$AF$54,'Balance Sheet'!$AH$54,'Balance Sheet'!$AJ$54,'Balance Sheet'!$AN$54,'Balance Sheet'!$AP$54,'Balance Sheet'!$AR$54,'Balance Sheet'!$AT$54,'Balance Sheet'!$AV$54,'Balance Sheet'!$AX$54,'Balance Sheet'!$AZ$54,'Balance Sheet'!$BB$54,'Balance Sheet'!$BD$54</definedName>
    <definedName name="QB_FORMULA_81" localSheetId="3" hidden="1">'Income Statement'!$CQ$60,'Income Statement'!$CR$60,'Income Statement'!$CS$60,'Income Statement'!$CT$60,'Income Statement'!$CU$60,'Income Statement'!$CV$60,'Income Statement'!$CW$60,'Income Statement'!$CX$60,'Income Statement'!$CY$60,'Income Statement'!$CZ$60,'Income Statement'!$DA$60,'Income Statement'!$DB$60,'Income Statement'!$DC$60,'Income Statement'!$DD$60,'Income Statement'!$DE$60,'Income Statement'!$DF$60</definedName>
    <definedName name="QB_FORMULA_81_1" localSheetId="2" hidden="1">'Balance Sheet'!$CK$69,'Balance Sheet'!$CL$69,'Balance Sheet'!$CM$69,'Balance Sheet'!$CN$69,'Balance Sheet'!$CO$69,'Balance Sheet'!$CP$69,'Balance Sheet'!$CQ$69,'Balance Sheet'!$CR$69,'Balance Sheet'!$CS$69,'Balance Sheet'!$CT$69,'Balance Sheet'!$CU$69,'Balance Sheet'!$CV$69,'Balance Sheet'!$CW$69,'Balance Sheet'!$CX$69,'Balance Sheet'!$CY$69,'Balance Sheet'!$CZ$69</definedName>
    <definedName name="QB_FORMULA_82" localSheetId="2" hidden="1">'Balance Sheet'!$BF$54,'Balance Sheet'!$BH$54,'Balance Sheet'!$BJ$54,'Balance Sheet'!$BL$54,'Balance Sheet'!$BN$54,'Balance Sheet'!$BP$54,'Balance Sheet'!$BR$54,'Balance Sheet'!$BT$54,'Balance Sheet'!$BV$54,'Balance Sheet'!$BX$54,'Balance Sheet'!$BZ$54,'Balance Sheet'!$CB$54,'Balance Sheet'!$CD$54,'Balance Sheet'!$CF$54,'Balance Sheet'!$CH$54,'Balance Sheet'!$CJ$54</definedName>
    <definedName name="QB_FORMULA_82" localSheetId="3" hidden="1">'Income Statement'!$DG$60,'Income Statement'!$DH$60,'Income Statement'!$DI$60,'Income Statement'!$DJ$60,'Income Statement'!$DK$60,'Income Statement'!$DL$60,'Income Statement'!$DM$60,'Income Statement'!$DN$60,'Income Statement'!$DO$60,'Income Statement'!$DP$60,'Income Statement'!$DQ$60,'Income Statement'!$DR$60,'Income Statement'!$DS$60,'Income Statement'!$DT$60,'Income Statement'!$DU$60,'Income Statement'!$DV$60</definedName>
    <definedName name="QB_FORMULA_82_1" localSheetId="2" hidden="1">'Balance Sheet'!$DA$69,'Balance Sheet'!$DB$69,'Balance Sheet'!$DC$69,'Balance Sheet'!$DD$69,'Balance Sheet'!$DE$69,'Balance Sheet'!$DF$69,'Balance Sheet'!$DG$69,'Balance Sheet'!$DH$69,'Balance Sheet'!$DI$69,'Balance Sheet'!$DJ$69,'Balance Sheet'!$DK$69,'Balance Sheet'!$DL$69,'Balance Sheet'!$DM$69,'Balance Sheet'!$DN$69,'Balance Sheet'!$DO$69,'Balance Sheet'!$DP$69</definedName>
    <definedName name="QB_FORMULA_83" localSheetId="2" hidden="1">'Balance Sheet'!$CL$54,'Balance Sheet'!$CN$54,'Balance Sheet'!$CP$54,'Balance Sheet'!$CR$54,'Balance Sheet'!$CT$54,'Balance Sheet'!$CV$54,'Balance Sheet'!$CX$54,'Balance Sheet'!$CZ$54,'Balance Sheet'!$DB$54,'Balance Sheet'!$DD$54,'Balance Sheet'!$DF$54,'Balance Sheet'!$DH$54,'Balance Sheet'!$DJ$54,'Balance Sheet'!$DL$54,'Balance Sheet'!$DN$54,'Balance Sheet'!$DP$54</definedName>
    <definedName name="QB_FORMULA_83" localSheetId="3" hidden="1">'Income Statement'!$DW$60,'Income Statement'!$DX$60,'Income Statement'!$DY$60,'Income Statement'!$DZ$60,'Income Statement'!$EA$60,'Income Statement'!$EB$60,'Income Statement'!$EC$60,'Income Statement'!$ED$60,'Income Statement'!$EE$60,'Income Statement'!$EF$60,'Income Statement'!$EG$60,'Income Statement'!$EH$60,'Income Statement'!$EI$60,'Income Statement'!$EJ$60,'Income Statement'!$EK$60,'Income Statement'!$EL$60</definedName>
    <definedName name="QB_FORMULA_83_1" localSheetId="2" hidden="1">'Balance Sheet'!$DQ$69,'Balance Sheet'!$DR$69,'Balance Sheet'!$DS$69,'Balance Sheet'!$DT$69,'Balance Sheet'!$DU$69,'Balance Sheet'!$DV$69,'Balance Sheet'!$DW$69,'Balance Sheet'!$DX$69,'Balance Sheet'!$DY$69,'Balance Sheet'!$DZ$69,'Balance Sheet'!$EA$69,'Balance Sheet'!$EB$69,'Balance Sheet'!$EC$69,'Balance Sheet'!$ED$69,'Balance Sheet'!$EE$69,'Balance Sheet'!$EF$69</definedName>
    <definedName name="QB_FORMULA_84" localSheetId="2" hidden="1">'Balance Sheet'!$DR$54,'Balance Sheet'!$DT$54,'Balance Sheet'!$DV$54,'Balance Sheet'!$DX$54,'Balance Sheet'!$DZ$54,'Balance Sheet'!$EB$54,'Balance Sheet'!$ED$54,'Balance Sheet'!$EF$54,'Balance Sheet'!$EH$54,'Balance Sheet'!$EJ$54,'Balance Sheet'!$EL$54,'Balance Sheet'!$EN$54,'Balance Sheet'!$EP$54,'Balance Sheet'!$ER$54,'Balance Sheet'!$ET$54,'Balance Sheet'!$EU$54</definedName>
    <definedName name="QB_FORMULA_84" localSheetId="3" hidden="1">'Income Statement'!$EM$60,'Income Statement'!$EN$60,'Income Statement'!$EO$60,'Income Statement'!$EP$60,'Income Statement'!$EQ$60,'Income Statement'!$ER$60,'Income Statement'!$ES$60,'Income Statement'!$ET$60,'Income Statement'!$EU$60,'Income Statement'!$EV$60,'Income Statement'!$EV$62,'Income Statement'!$EV$63,'Income Statement'!$G$64,'Income Statement'!$H$64,'Income Statement'!$I$64,'Income Statement'!$J$64</definedName>
    <definedName name="QB_FORMULA_84_1" localSheetId="2" hidden="1">'Balance Sheet'!$EG$69,'Balance Sheet'!$EH$69,'Balance Sheet'!$EI$69,'Balance Sheet'!$EJ$69,'Balance Sheet'!$EK$69,'Balance Sheet'!$EL$69,'Balance Sheet'!$EM$69,'Balance Sheet'!$EN$69,'Balance Sheet'!$EO$69,'Balance Sheet'!$EP$69,'Balance Sheet'!$EQ$69,'Balance Sheet'!$ER$69,'Balance Sheet'!$ES$69,'Balance Sheet'!$ET$69,'Balance Sheet'!$EU$69,'Balance Sheet'!$EV$69</definedName>
    <definedName name="QB_FORMULA_85" localSheetId="2" hidden="1">'Balance Sheet'!$EW$54,'Balance Sheet'!$EY$54,'Balance Sheet'!$FA$54,'Balance Sheet'!$FC$54,'Balance Sheet'!$FE$54,'Balance Sheet'!$FG$54,'Balance Sheet'!$FI$54,'Balance Sheet'!$FK$54,'Balance Sheet'!$FM$54,'Balance Sheet'!$FO$54,'Balance Sheet'!$FQ$54,'Balance Sheet'!$FS$54,'Balance Sheet'!$FU$54,'Balance Sheet'!$FW$54,'Balance Sheet'!$FY$54,'Balance Sheet'!$GA$54</definedName>
    <definedName name="QB_FORMULA_85" localSheetId="3" hidden="1">'Income Statement'!$K$64,'Income Statement'!$L$64,'Income Statement'!$M$64,'Income Statement'!$N$64,'Income Statement'!$O$64,'Income Statement'!$P$64,'Income Statement'!$Q$64,'Income Statement'!$R$64,'Income Statement'!$S$64,'Income Statement'!$T$64,'Income Statement'!$U$64,'Income Statement'!$V$64,'Income Statement'!$W$64,'Income Statement'!$X$64,'Income Statement'!$Y$64,'Income Statement'!$Z$64</definedName>
    <definedName name="QB_FORMULA_85_1" localSheetId="2" hidden="1">'Balance Sheet'!$EW$69,'Balance Sheet'!$EW$71,'Balance Sheet'!$EW$72,'Balance Sheet'!$H$73,'Balance Sheet'!$I$73,'Balance Sheet'!$J$73,'Balance Sheet'!$K$73,'Balance Sheet'!$L$73,'Balance Sheet'!$M$73,'Balance Sheet'!$N$73,'Balance Sheet'!$O$73,'Balance Sheet'!$P$73,'Balance Sheet'!$Q$73,'Balance Sheet'!$R$73,'Balance Sheet'!$S$73,'Balance Sheet'!$T$73</definedName>
    <definedName name="QB_FORMULA_86" localSheetId="2" hidden="1">'Balance Sheet'!$GC$54,'Balance Sheet'!$GE$54,'Balance Sheet'!$GG$54,'Balance Sheet'!$GI$54,'Balance Sheet'!$GK$54,'Balance Sheet'!$GM$54,'Balance Sheet'!$GO$54,'Balance Sheet'!$GQ$54,'Balance Sheet'!$GS$54,'Balance Sheet'!$GU$54,'Balance Sheet'!$GW$54,'Balance Sheet'!$GY$54,'Balance Sheet'!$HA$54,'Balance Sheet'!$HC$54,'Balance Sheet'!$HE$54,'Balance Sheet'!$HG$54</definedName>
    <definedName name="QB_FORMULA_86" localSheetId="3" hidden="1">'Income Statement'!$AA$64,'Income Statement'!$AB$64,'Income Statement'!$AC$64,'Income Statement'!$AD$64,'Income Statement'!$AE$64,'Income Statement'!$AF$64,'Income Statement'!$AG$64,'Income Statement'!$AH$64,'Income Statement'!$AI$64,'Income Statement'!$AJ$64,'Income Statement'!$AK$64,'Income Statement'!$AL$64,'Income Statement'!$AM$64,'Income Statement'!$AN$64,'Income Statement'!$AO$64,'Income Statement'!$AP$64</definedName>
    <definedName name="QB_FORMULA_86_1" localSheetId="2" hidden="1">'Balance Sheet'!$U$73,'Balance Sheet'!$V$73,'Balance Sheet'!$W$73,'Balance Sheet'!$X$73,'Balance Sheet'!$Y$73,'Balance Sheet'!$Z$73,'Balance Sheet'!$AA$73,'Balance Sheet'!$AB$73,'Balance Sheet'!$AC$73,'Balance Sheet'!$AD$73,'Balance Sheet'!$AE$73,'Balance Sheet'!$AF$73,'Balance Sheet'!$AG$73,'Balance Sheet'!$AH$73,'Balance Sheet'!$AI$73,'Balance Sheet'!$AJ$73</definedName>
    <definedName name="QB_FORMULA_87" localSheetId="2" hidden="1">'Balance Sheet'!$HI$54,'Balance Sheet'!$HK$54,'Balance Sheet'!$HM$54,'Balance Sheet'!$HO$54,'Balance Sheet'!$HQ$54,'Balance Sheet'!$HS$54,'Balance Sheet'!$HU$54,'Balance Sheet'!$HW$54,'Balance Sheet'!$HY$54,'Balance Sheet'!$IA$54,'Balance Sheet'!$IC$54,'Balance Sheet'!$IE$54,'Balance Sheet'!$IG$54,'Balance Sheet'!$II$54,'Balance Sheet'!$IK$54,'Balance Sheet'!$IM$54</definedName>
    <definedName name="QB_FORMULA_87" localSheetId="3" hidden="1">'Income Statement'!$AQ$64,'Income Statement'!$AR$64,'Income Statement'!$AS$64,'Income Statement'!$AT$64,'Income Statement'!$AU$64,'Income Statement'!$AV$64,'Income Statement'!$AW$64,'Income Statement'!$AX$64,'Income Statement'!$AY$64,'Income Statement'!$AZ$64,'Income Statement'!$BA$64,'Income Statement'!$BB$64,'Income Statement'!$BC$64,'Income Statement'!$BD$64,'Income Statement'!$BE$64,'Income Statement'!$BF$64</definedName>
    <definedName name="QB_FORMULA_87_1" localSheetId="2" hidden="1">'Balance Sheet'!$AK$73,'Balance Sheet'!$AL$73,'Balance Sheet'!$AM$73,'Balance Sheet'!$AN$73,'Balance Sheet'!$AO$73,'Balance Sheet'!$AP$73,'Balance Sheet'!$AQ$73,'Balance Sheet'!$AR$73,'Balance Sheet'!$AS$73,'Balance Sheet'!$AT$73,'Balance Sheet'!$AU$73,'Balance Sheet'!$AV$73,'Balance Sheet'!$AW$73,'Balance Sheet'!$AX$73,'Balance Sheet'!$AY$73,'Balance Sheet'!$AZ$73</definedName>
    <definedName name="QB_FORMULA_88" localSheetId="2" hidden="1">'Balance Sheet'!$IO$54,'Balance Sheet'!$IQ$54,'Balance Sheet'!$IS$54,'Balance Sheet'!$IU$54,'Balance Sheet'!$IW$54,'Balance Sheet'!$IY$54,'Balance Sheet'!$H$55,'Balance Sheet'!$J$55,'Balance Sheet'!$L$55,'Balance Sheet'!$N$55,'Balance Sheet'!$P$55,'Balance Sheet'!$R$55,'Balance Sheet'!$T$55,'Balance Sheet'!$V$55,'Balance Sheet'!$X$55,'Balance Sheet'!$Z$55</definedName>
    <definedName name="QB_FORMULA_88" localSheetId="3" hidden="1">'Income Statement'!$BG$64,'Income Statement'!$BH$64,'Income Statement'!$BI$64,'Income Statement'!$BJ$64,'Income Statement'!$BK$64,'Income Statement'!$BL$64,'Income Statement'!$BM$64,'Income Statement'!$BN$64,'Income Statement'!$BO$64,'Income Statement'!$BP$64,'Income Statement'!$BQ$64,'Income Statement'!$BR$64,'Income Statement'!$BS$64,'Income Statement'!$BT$64,'Income Statement'!$BU$64,'Income Statement'!$BV$64</definedName>
    <definedName name="QB_FORMULA_88_1" localSheetId="2" hidden="1">'Balance Sheet'!$BA$73,'Balance Sheet'!$BB$73,'Balance Sheet'!$BC$73,'Balance Sheet'!$BD$73,'Balance Sheet'!$BE$73,'Balance Sheet'!$BF$73,'Balance Sheet'!$BG$73,'Balance Sheet'!$BH$73,'Balance Sheet'!$BI$73,'Balance Sheet'!$BJ$73,'Balance Sheet'!$BK$73,'Balance Sheet'!$BL$73,'Balance Sheet'!$BM$73,'Balance Sheet'!$BN$73,'Balance Sheet'!$BO$73,'Balance Sheet'!$BP$73</definedName>
    <definedName name="QB_FORMULA_89" localSheetId="2" hidden="1">'Balance Sheet'!$AB$55,'Balance Sheet'!$AD$55,'Balance Sheet'!$AF$55,'Balance Sheet'!$AH$55,'Balance Sheet'!$AJ$55,'Balance Sheet'!$AN$55,'Balance Sheet'!$AP$55,'Balance Sheet'!$AR$55,'Balance Sheet'!$AT$55,'Balance Sheet'!$AV$55,'Balance Sheet'!$AX$55,'Balance Sheet'!$AZ$55,'Balance Sheet'!$BB$55,'Balance Sheet'!$BD$55,'Balance Sheet'!$BF$55,'Balance Sheet'!$BH$55</definedName>
    <definedName name="QB_FORMULA_89" localSheetId="3" hidden="1">'Income Statement'!$BW$64,'Income Statement'!$BX$64,'Income Statement'!$BY$64,'Income Statement'!$BZ$64,'Income Statement'!$CA$64,'Income Statement'!$CB$64,'Income Statement'!$CC$64,'Income Statement'!$CD$64,'Income Statement'!$CE$64,'Income Statement'!$CF$64,'Income Statement'!$CG$64,'Income Statement'!$CH$64,'Income Statement'!$CI$64,'Income Statement'!$CJ$64,'Income Statement'!$CK$64,'Income Statement'!$CL$64</definedName>
    <definedName name="QB_FORMULA_89_1" localSheetId="2" hidden="1">'Balance Sheet'!$BQ$73,'Balance Sheet'!$BR$73,'Balance Sheet'!$BS$73,'Balance Sheet'!$BT$73,'Balance Sheet'!$BU$73,'Balance Sheet'!$BV$73,'Balance Sheet'!$BW$73,'Balance Sheet'!$BX$73,'Balance Sheet'!$BY$73,'Balance Sheet'!$BZ$73,'Balance Sheet'!$CA$73,'Balance Sheet'!$CB$73,'Balance Sheet'!$CC$73,'Balance Sheet'!$CD$73,'Balance Sheet'!$CE$73,'Balance Sheet'!$CF$73</definedName>
    <definedName name="QB_FORMULA_9" localSheetId="2" hidden="1">'Balance Sheet'!$IY$27,'Balance Sheet'!$H$28,'Balance Sheet'!$J$28,'Balance Sheet'!$L$28,'Balance Sheet'!$N$28,'Balance Sheet'!$P$28,'Balance Sheet'!$R$28,'Balance Sheet'!$T$28,'Balance Sheet'!$V$28,'Balance Sheet'!$X$28,'Balance Sheet'!$Z$28,'Balance Sheet'!$AB$28,'Balance Sheet'!$AD$28,'Balance Sheet'!$AF$28,'Balance Sheet'!$AH$28,'Balance Sheet'!$AJ$28</definedName>
    <definedName name="QB_FORMULA_9" localSheetId="3" hidden="1">'Income Statement'!$ES$7,'Income Statement'!$ET$7,'Income Statement'!$EU$7,'Income Statement'!$EV$7,'Income Statement'!$EV$9,'Income Statement'!$EV$10,'Income Statement'!$G$11,'Income Statement'!$H$11,'Income Statement'!$I$11,'Income Statement'!$J$11,'Income Statement'!$K$11,'Income Statement'!$L$11,'Income Statement'!$M$11,'Income Statement'!$N$11,'Income Statement'!$O$11,'Income Statement'!$P$11</definedName>
    <definedName name="QB_FORMULA_9_1" localSheetId="2" hidden="1">'Balance Sheet'!$EJ$19,'Balance Sheet'!$EK$19,'Balance Sheet'!$EL$19,'Balance Sheet'!$EM$19,'Balance Sheet'!$EN$19,'Balance Sheet'!$EO$19,'Balance Sheet'!$EP$19,'Balance Sheet'!$EQ$19,'Balance Sheet'!$ER$19,'Balance Sheet'!$ES$19,'Balance Sheet'!$ET$19,'Balance Sheet'!$EU$19,'Balance Sheet'!$EV$19,'Balance Sheet'!$EW$19,'Balance Sheet'!$EW$21,'Balance Sheet'!$EW$22</definedName>
    <definedName name="QB_FORMULA_90" localSheetId="2" hidden="1">'Balance Sheet'!$BJ$55,'Balance Sheet'!$BL$55,'Balance Sheet'!$BN$55,'Balance Sheet'!$BP$55,'Balance Sheet'!$BR$55,'Balance Sheet'!$BT$55,'Balance Sheet'!$BV$55,'Balance Sheet'!$BX$55,'Balance Sheet'!$BZ$55,'Balance Sheet'!$CB$55,'Balance Sheet'!$CD$55,'Balance Sheet'!$CF$55,'Balance Sheet'!$CH$55,'Balance Sheet'!$CJ$55,'Balance Sheet'!$CL$55,'Balance Sheet'!$CN$55</definedName>
    <definedName name="QB_FORMULA_90" localSheetId="3" hidden="1">'Income Statement'!$CM$64,'Income Statement'!$CN$64,'Income Statement'!$CO$64,'Income Statement'!$CP$64,'Income Statement'!$CQ$64,'Income Statement'!$CR$64,'Income Statement'!$CS$64,'Income Statement'!$CT$64,'Income Statement'!$CU$64,'Income Statement'!$CV$64,'Income Statement'!$CW$64,'Income Statement'!$CX$64,'Income Statement'!$CY$64,'Income Statement'!$CZ$64,'Income Statement'!$DA$64,'Income Statement'!$DB$64</definedName>
    <definedName name="QB_FORMULA_90_1" localSheetId="2" hidden="1">'Balance Sheet'!$CG$73,'Balance Sheet'!$CH$73,'Balance Sheet'!$CI$73,'Balance Sheet'!$CJ$73,'Balance Sheet'!$CK$73,'Balance Sheet'!$CL$73,'Balance Sheet'!$CM$73,'Balance Sheet'!$CN$73,'Balance Sheet'!$CO$73,'Balance Sheet'!$CP$73,'Balance Sheet'!$CQ$73,'Balance Sheet'!$CR$73,'Balance Sheet'!$CS$73,'Balance Sheet'!$CT$73,'Balance Sheet'!$CU$73,'Balance Sheet'!$CV$73</definedName>
    <definedName name="QB_FORMULA_91" localSheetId="2" hidden="1">'Balance Sheet'!$CP$55,'Balance Sheet'!$CR$55,'Balance Sheet'!$CT$55,'Balance Sheet'!$CV$55,'Balance Sheet'!$CX$55,'Balance Sheet'!$CZ$55,'Balance Sheet'!$DB$55,'Balance Sheet'!$DD$55,'Balance Sheet'!$DF$55,'Balance Sheet'!$DH$55,'Balance Sheet'!$DJ$55,'Balance Sheet'!$DL$55,'Balance Sheet'!$DN$55,'Balance Sheet'!$DP$55,'Balance Sheet'!$DR$55,'Balance Sheet'!$DT$55</definedName>
    <definedName name="QB_FORMULA_91" localSheetId="3" hidden="1">'Income Statement'!$DC$64,'Income Statement'!$DD$64,'Income Statement'!$DE$64,'Income Statement'!$DF$64,'Income Statement'!$DG$64,'Income Statement'!$DH$64,'Income Statement'!$DI$64,'Income Statement'!$DJ$64,'Income Statement'!$DK$64,'Income Statement'!$DL$64,'Income Statement'!$DM$64,'Income Statement'!$DN$64,'Income Statement'!$DO$64,'Income Statement'!$DP$64,'Income Statement'!$DQ$64,'Income Statement'!$DR$64</definedName>
    <definedName name="QB_FORMULA_91_1" localSheetId="2" hidden="1">'Balance Sheet'!$CW$73,'Balance Sheet'!$CX$73,'Balance Sheet'!$CY$73,'Balance Sheet'!$CZ$73,'Balance Sheet'!$DA$73,'Balance Sheet'!$DB$73,'Balance Sheet'!$DC$73,'Balance Sheet'!$DD$73,'Balance Sheet'!$DE$73,'Balance Sheet'!$DF$73,'Balance Sheet'!$DG$73,'Balance Sheet'!$DH$73,'Balance Sheet'!$DI$73,'Balance Sheet'!$DJ$73,'Balance Sheet'!$DK$73,'Balance Sheet'!$DL$73</definedName>
    <definedName name="QB_FORMULA_92" localSheetId="2" hidden="1">'Balance Sheet'!$DV$55,'Balance Sheet'!$DX$55,'Balance Sheet'!$DZ$55,'Balance Sheet'!$EB$55,'Balance Sheet'!$ED$55,'Balance Sheet'!$EF$55,'Balance Sheet'!$EH$55,'Balance Sheet'!$EJ$55,'Balance Sheet'!$EL$55,'Balance Sheet'!$EN$55,'Balance Sheet'!$EP$55,'Balance Sheet'!$ER$55,'Balance Sheet'!$ET$55,'Balance Sheet'!$EU$55,'Balance Sheet'!$EW$55,'Balance Sheet'!$EY$55</definedName>
    <definedName name="QB_FORMULA_92" localSheetId="3" hidden="1">'Income Statement'!$DS$64,'Income Statement'!$DT$64,'Income Statement'!$DU$64,'Income Statement'!$DV$64,'Income Statement'!$DW$64,'Income Statement'!$DX$64,'Income Statement'!$DY$64,'Income Statement'!$DZ$64,'Income Statement'!$EA$64,'Income Statement'!$EB$64,'Income Statement'!$EC$64,'Income Statement'!$ED$64,'Income Statement'!$EE$64,'Income Statement'!$EF$64,'Income Statement'!$EG$64,'Income Statement'!$EH$64</definedName>
    <definedName name="QB_FORMULA_92_1" localSheetId="2" hidden="1">'Balance Sheet'!$DM$73,'Balance Sheet'!$DN$73,'Balance Sheet'!$DO$73,'Balance Sheet'!$DP$73,'Balance Sheet'!$DQ$73,'Balance Sheet'!$DR$73,'Balance Sheet'!$DS$73,'Balance Sheet'!$DT$73,'Balance Sheet'!$DU$73,'Balance Sheet'!$DV$73,'Balance Sheet'!$DW$73,'Balance Sheet'!$DX$73,'Balance Sheet'!$DY$73,'Balance Sheet'!$DZ$73,'Balance Sheet'!$EA$73,'Balance Sheet'!$EB$73</definedName>
    <definedName name="QB_FORMULA_93" localSheetId="2" hidden="1">'Balance Sheet'!$FA$55,'Balance Sheet'!$FC$55,'Balance Sheet'!$FE$55,'Balance Sheet'!$FG$55,'Balance Sheet'!$FI$55,'Balance Sheet'!$FK$55,'Balance Sheet'!$FM$55,'Balance Sheet'!$FO$55,'Balance Sheet'!$FQ$55,'Balance Sheet'!$FS$55,'Balance Sheet'!$FU$55,'Balance Sheet'!$FW$55,'Balance Sheet'!$FY$55,'Balance Sheet'!$GA$55,'Balance Sheet'!$GC$55,'Balance Sheet'!$GE$55</definedName>
    <definedName name="QB_FORMULA_93" localSheetId="3" hidden="1">'Income Statement'!$EI$64,'Income Statement'!$EJ$64,'Income Statement'!$EK$64,'Income Statement'!$EL$64,'Income Statement'!$EM$64,'Income Statement'!$EN$64,'Income Statement'!$EO$64,'Income Statement'!$EP$64,'Income Statement'!$EQ$64,'Income Statement'!$ER$64,'Income Statement'!$ES$64,'Income Statement'!$ET$64,'Income Statement'!$EU$64,'Income Statement'!$EV$64,'Income Statement'!$EV$66,'Income Statement'!$EV$67</definedName>
    <definedName name="QB_FORMULA_93_1" localSheetId="2" hidden="1">'Balance Sheet'!$EC$73,'Balance Sheet'!$ED$73,'Balance Sheet'!$EE$73,'Balance Sheet'!$EF$73,'Balance Sheet'!$EG$73,'Balance Sheet'!$EH$73,'Balance Sheet'!$EI$73,'Balance Sheet'!$EJ$73,'Balance Sheet'!$EK$73,'Balance Sheet'!$EL$73,'Balance Sheet'!$EM$73,'Balance Sheet'!$EN$73,'Balance Sheet'!$EO$73,'Balance Sheet'!$EP$73,'Balance Sheet'!$EQ$73,'Balance Sheet'!$ER$73</definedName>
    <definedName name="QB_FORMULA_94" localSheetId="2" hidden="1">'Balance Sheet'!$GG$55,'Balance Sheet'!$GI$55,'Balance Sheet'!$GK$55,'Balance Sheet'!$GM$55,'Balance Sheet'!$GO$55,'Balance Sheet'!$GQ$55,'Balance Sheet'!$GS$55,'Balance Sheet'!$GU$55,'Balance Sheet'!$GW$55,'Balance Sheet'!$GY$55,'Balance Sheet'!$HA$55,'Balance Sheet'!$HC$55,'Balance Sheet'!$HE$55,'Balance Sheet'!$HG$55,'Balance Sheet'!$HI$55,'Balance Sheet'!$HK$55</definedName>
    <definedName name="QB_FORMULA_94" localSheetId="3" hidden="1">'Income Statement'!$G$68,'Income Statement'!$H$68,'Income Statement'!$I$68,'Income Statement'!$J$68,'Income Statement'!$K$68,'Income Statement'!$L$68,'Income Statement'!$M$68,'Income Statement'!$N$68,'Income Statement'!$O$68,'Income Statement'!$P$68,'Income Statement'!$Q$68,'Income Statement'!$R$68,'Income Statement'!$S$68,'Income Statement'!$T$68,'Income Statement'!$U$68,'Income Statement'!$V$68</definedName>
    <definedName name="QB_FORMULA_94_1" localSheetId="2" hidden="1">'Balance Sheet'!$ES$73,'Balance Sheet'!$ET$73,'Balance Sheet'!$EU$73,'Balance Sheet'!$EV$73,'Balance Sheet'!$EW$73,'Balance Sheet'!$EW$75,'Balance Sheet'!$EW$76,'Balance Sheet'!$EW$77,'Balance Sheet'!$EW$78,'Balance Sheet'!$EW$79,'Balance Sheet'!$EW$80,'Balance Sheet'!$H$81,'Balance Sheet'!$I$81,'Balance Sheet'!$J$81,'Balance Sheet'!$K$81,'Balance Sheet'!$L$81</definedName>
    <definedName name="QB_FORMULA_95" localSheetId="2" hidden="1">'Balance Sheet'!$HM$55,'Balance Sheet'!$HO$55,'Balance Sheet'!$HQ$55,'Balance Sheet'!$HS$55,'Balance Sheet'!$HU$55,'Balance Sheet'!$HW$55,'Balance Sheet'!$HY$55,'Balance Sheet'!$IA$55,'Balance Sheet'!$IC$55,'Balance Sheet'!$IE$55,'Balance Sheet'!$IG$55,'Balance Sheet'!$II$55,'Balance Sheet'!$IK$55,'Balance Sheet'!$IM$55,'Balance Sheet'!$IO$55,'Balance Sheet'!$IQ$55</definedName>
    <definedName name="QB_FORMULA_95" localSheetId="3" hidden="1">'Income Statement'!$W$68,'Income Statement'!$X$68,'Income Statement'!$Y$68,'Income Statement'!$Z$68,'Income Statement'!$AA$68,'Income Statement'!$AB$68,'Income Statement'!$AC$68,'Income Statement'!$AD$68,'Income Statement'!$AE$68,'Income Statement'!$AF$68,'Income Statement'!$AG$68,'Income Statement'!$AH$68,'Income Statement'!$AI$68,'Income Statement'!$AJ$68,'Income Statement'!$AK$68,'Income Statement'!$AL$68</definedName>
    <definedName name="QB_FORMULA_95_1" localSheetId="2" hidden="1">'Balance Sheet'!$M$81,'Balance Sheet'!$N$81,'Balance Sheet'!$O$81,'Balance Sheet'!$P$81,'Balance Sheet'!$Q$81,'Balance Sheet'!$R$81,'Balance Sheet'!$S$81,'Balance Sheet'!$T$81,'Balance Sheet'!$U$81,'Balance Sheet'!$V$81,'Balance Sheet'!$W$81,'Balance Sheet'!$X$81,'Balance Sheet'!$Y$81,'Balance Sheet'!$Z$81,'Balance Sheet'!$AA$81,'Balance Sheet'!$AB$81</definedName>
    <definedName name="QB_FORMULA_96" localSheetId="2" hidden="1">'Balance Sheet'!$IS$55,'Balance Sheet'!$IU$55,'Balance Sheet'!$IW$55,'Balance Sheet'!$IY$55,'Balance Sheet'!$IY$57,'Balance Sheet'!$H$58,'Balance Sheet'!$J$58,'Balance Sheet'!$L$58,'Balance Sheet'!$N$58,'Balance Sheet'!$P$58,'Balance Sheet'!$R$58,'Balance Sheet'!$T$58,'Balance Sheet'!$V$58,'Balance Sheet'!$X$58,'Balance Sheet'!$Z$58,'Balance Sheet'!$AB$58</definedName>
    <definedName name="QB_FORMULA_96" localSheetId="3" hidden="1">'Income Statement'!$AM$68,'Income Statement'!$AN$68,'Income Statement'!$AO$68,'Income Statement'!$AP$68,'Income Statement'!$AQ$68,'Income Statement'!$AR$68,'Income Statement'!$AS$68,'Income Statement'!$AT$68,'Income Statement'!$AU$68,'Income Statement'!$AV$68,'Income Statement'!$AW$68,'Income Statement'!$AX$68,'Income Statement'!$AY$68,'Income Statement'!$AZ$68,'Income Statement'!$BA$68,'Income Statement'!$BB$68</definedName>
    <definedName name="QB_FORMULA_96_1" localSheetId="2" hidden="1">'Balance Sheet'!$AC$81,'Balance Sheet'!$AD$81,'Balance Sheet'!$AE$81,'Balance Sheet'!$AF$81,'Balance Sheet'!$AG$81,'Balance Sheet'!$AH$81,'Balance Sheet'!$AI$81,'Balance Sheet'!$AJ$81,'Balance Sheet'!$AK$81,'Balance Sheet'!$AL$81,'Balance Sheet'!$AM$81,'Balance Sheet'!$AN$81,'Balance Sheet'!$AO$81,'Balance Sheet'!$AP$81,'Balance Sheet'!$AQ$81,'Balance Sheet'!$AR$81</definedName>
    <definedName name="QB_FORMULA_97" localSheetId="2" hidden="1">'Balance Sheet'!$AD$58,'Balance Sheet'!$AF$58,'Balance Sheet'!$AH$58,'Balance Sheet'!$AJ$58,'Balance Sheet'!$AN$58,'Balance Sheet'!$AP$58,'Balance Sheet'!$AR$58,'Balance Sheet'!$AT$58,'Balance Sheet'!$AV$58,'Balance Sheet'!$AX$58,'Balance Sheet'!$AZ$58,'Balance Sheet'!$BB$58,'Balance Sheet'!$BD$58,'Balance Sheet'!$BF$58,'Balance Sheet'!$BH$58,'Balance Sheet'!$BJ$58</definedName>
    <definedName name="QB_FORMULA_97" localSheetId="3" hidden="1">'Income Statement'!$BC$68,'Income Statement'!$BD$68,'Income Statement'!$BE$68,'Income Statement'!$BF$68,'Income Statement'!$BG$68,'Income Statement'!$BH$68,'Income Statement'!$BI$68,'Income Statement'!$BJ$68,'Income Statement'!$BK$68,'Income Statement'!$BL$68,'Income Statement'!$BM$68,'Income Statement'!$BN$68,'Income Statement'!$BO$68,'Income Statement'!$BP$68,'Income Statement'!$BQ$68,'Income Statement'!$BR$68</definedName>
    <definedName name="QB_FORMULA_97_1" localSheetId="2" hidden="1">'Balance Sheet'!$AS$81,'Balance Sheet'!$AT$81,'Balance Sheet'!$AU$81,'Balance Sheet'!$AV$81,'Balance Sheet'!$AW$81,'Balance Sheet'!$AX$81,'Balance Sheet'!$AY$81,'Balance Sheet'!$AZ$81,'Balance Sheet'!$BA$81,'Balance Sheet'!$BB$81,'Balance Sheet'!$BC$81,'Balance Sheet'!$BD$81,'Balance Sheet'!$BE$81,'Balance Sheet'!$BF$81,'Balance Sheet'!$BG$81,'Balance Sheet'!$BH$81</definedName>
    <definedName name="QB_FORMULA_98" localSheetId="2" hidden="1">'Balance Sheet'!$BL$58,'Balance Sheet'!$BN$58,'Balance Sheet'!$BP$58,'Balance Sheet'!$BR$58,'Balance Sheet'!$BT$58,'Balance Sheet'!$BV$58,'Balance Sheet'!$BX$58,'Balance Sheet'!$BZ$58,'Balance Sheet'!$CB$58,'Balance Sheet'!$CD$58,'Balance Sheet'!$CF$58,'Balance Sheet'!$CH$58,'Balance Sheet'!$CJ$58,'Balance Sheet'!$CL$58,'Balance Sheet'!$CN$58,'Balance Sheet'!$CP$58</definedName>
    <definedName name="QB_FORMULA_98" localSheetId="3" hidden="1">'Income Statement'!$BS$68,'Income Statement'!$BT$68,'Income Statement'!$BU$68,'Income Statement'!$BV$68,'Income Statement'!$BW$68,'Income Statement'!$BX$68,'Income Statement'!$BY$68,'Income Statement'!$BZ$68,'Income Statement'!$CA$68,'Income Statement'!$CB$68,'Income Statement'!$CC$68,'Income Statement'!$CD$68,'Income Statement'!$CE$68,'Income Statement'!$CF$68,'Income Statement'!$CG$68,'Income Statement'!$CH$68</definedName>
    <definedName name="QB_FORMULA_98_1" localSheetId="2" hidden="1">'Balance Sheet'!$BI$81,'Balance Sheet'!$BJ$81,'Balance Sheet'!$BK$81,'Balance Sheet'!$BL$81,'Balance Sheet'!$BM$81,'Balance Sheet'!$BN$81,'Balance Sheet'!$BO$81,'Balance Sheet'!$BP$81,'Balance Sheet'!$BQ$81,'Balance Sheet'!$BR$81,'Balance Sheet'!$BS$81,'Balance Sheet'!$BT$81,'Balance Sheet'!$BU$81,'Balance Sheet'!$BV$81,'Balance Sheet'!$BW$81,'Balance Sheet'!$BX$81</definedName>
    <definedName name="QB_FORMULA_99" localSheetId="2" hidden="1">'Balance Sheet'!$CR$58,'Balance Sheet'!$CT$58,'Balance Sheet'!$CV$58,'Balance Sheet'!$CX$58,'Balance Sheet'!$CZ$58,'Balance Sheet'!$DB$58,'Balance Sheet'!$DD$58,'Balance Sheet'!$DF$58,'Balance Sheet'!$DH$58,'Balance Sheet'!$DJ$58,'Balance Sheet'!$DL$58,'Balance Sheet'!$DN$58,'Balance Sheet'!$DP$58,'Balance Sheet'!$DR$58,'Balance Sheet'!$DT$58,'Balance Sheet'!$DV$58</definedName>
    <definedName name="QB_FORMULA_99" localSheetId="3" hidden="1">'Income Statement'!$CI$68,'Income Statement'!$CJ$68,'Income Statement'!$CK$68,'Income Statement'!$CL$68,'Income Statement'!$CM$68,'Income Statement'!$CN$68,'Income Statement'!$CO$68,'Income Statement'!$CP$68,'Income Statement'!$CQ$68,'Income Statement'!$CR$68,'Income Statement'!$CS$68,'Income Statement'!$CT$68,'Income Statement'!$CU$68,'Income Statement'!$CV$68,'Income Statement'!$CW$68,'Income Statement'!$CX$68</definedName>
    <definedName name="QB_FORMULA_99_1" localSheetId="2" hidden="1">'Balance Sheet'!$BY$81,'Balance Sheet'!$BZ$81,'Balance Sheet'!$CA$81,'Balance Sheet'!$CB$81,'Balance Sheet'!$CC$81,'Balance Sheet'!$CD$81,'Balance Sheet'!$CE$81,'Balance Sheet'!$CF$81,'Balance Sheet'!$CG$81,'Balance Sheet'!$CH$81,'Balance Sheet'!$CI$81,'Balance Sheet'!$CJ$81,'Balance Sheet'!$CK$81,'Balance Sheet'!$CL$81,'Balance Sheet'!$CM$81,'Balance Sheet'!$CN$81</definedName>
    <definedName name="QB_ROW_1" localSheetId="2" hidden="1">'Balance Sheet'!$B$3</definedName>
    <definedName name="QB_ROW_100240" localSheetId="3" hidden="1">'Income Statement'!$F$78</definedName>
    <definedName name="QB_ROW_10031" localSheetId="2" hidden="1">'Balance Sheet'!$E$63</definedName>
    <definedName name="QB_ROW_10031_1" localSheetId="2" hidden="1">'Balance Sheet'!$E$96</definedName>
    <definedName name="QB_ROW_1011" localSheetId="2" hidden="1">'Balance Sheet'!$C$4</definedName>
    <definedName name="QB_ROW_101240" localSheetId="3" hidden="1">'Income Statement'!$F$79</definedName>
    <definedName name="QB_ROW_102030" localSheetId="3" hidden="1">'Income Statement'!$E$82</definedName>
    <definedName name="QB_ROW_102240" localSheetId="3" hidden="1">'Income Statement'!$F$88</definedName>
    <definedName name="QB_ROW_10230" localSheetId="2" hidden="1">'Balance Sheet'!$E$6</definedName>
    <definedName name="QB_ROW_10230_1" localSheetId="2" hidden="1">'Balance Sheet'!$E$7</definedName>
    <definedName name="QB_ROW_102330" localSheetId="3" hidden="1">'Income Statement'!$E$89</definedName>
    <definedName name="QB_ROW_103240" localSheetId="3" hidden="1">'Income Statement'!$F$83</definedName>
    <definedName name="QB_ROW_10331" localSheetId="2" hidden="1">'Balance Sheet'!$E$65</definedName>
    <definedName name="QB_ROW_10331_1" localSheetId="2" hidden="1">'Balance Sheet'!$E$98</definedName>
    <definedName name="QB_ROW_104240" localSheetId="3" hidden="1">'Income Statement'!$F$84</definedName>
    <definedName name="QB_ROW_105240" localSheetId="3" hidden="1">'Income Statement'!$F$85</definedName>
    <definedName name="QB_ROW_106240" localSheetId="3" hidden="1">'Income Statement'!$F$86</definedName>
    <definedName name="QB_ROW_107240" localSheetId="3" hidden="1">'Income Statement'!$F$87</definedName>
    <definedName name="QB_ROW_108030" localSheetId="3" hidden="1">'Income Statement'!$E$90</definedName>
    <definedName name="QB_ROW_108240" localSheetId="3" hidden="1">'Income Statement'!$F$93</definedName>
    <definedName name="QB_ROW_108330" localSheetId="3" hidden="1">'Income Statement'!$E$94</definedName>
    <definedName name="QB_ROW_109240" localSheetId="3" hidden="1">'Income Statement'!$F$91</definedName>
    <definedName name="QB_ROW_110030" localSheetId="3" hidden="1">'Income Statement'!$E$95</definedName>
    <definedName name="QB_ROW_110240" localSheetId="3" hidden="1">'Income Statement'!$F$98</definedName>
    <definedName name="QB_ROW_11030" localSheetId="2" hidden="1">'Balance Sheet'!$E$7</definedName>
    <definedName name="QB_ROW_11030_1" localSheetId="2" hidden="1">'Balance Sheet'!$E$8</definedName>
    <definedName name="QB_ROW_110330" localSheetId="3" hidden="1">'Income Statement'!$E$99</definedName>
    <definedName name="QB_ROW_111240" localSheetId="3" hidden="1">'Income Statement'!$F$96</definedName>
    <definedName name="QB_ROW_112030" localSheetId="3" hidden="1">'Income Statement'!$E$101</definedName>
    <definedName name="QB_ROW_112240" localSheetId="3" hidden="1">'Income Statement'!$F$114</definedName>
    <definedName name="QB_ROW_11231" localSheetId="2" hidden="1">'Balance Sheet'!$E$99</definedName>
    <definedName name="QB_ROW_112330" localSheetId="3" hidden="1">'Income Statement'!$E$115</definedName>
    <definedName name="QB_ROW_11240" localSheetId="2" hidden="1">'Balance Sheet'!$F$18</definedName>
    <definedName name="QB_ROW_113240" localSheetId="3" hidden="1">'Income Statement'!$F$102</definedName>
    <definedName name="QB_ROW_11330" localSheetId="2" hidden="1">'Balance Sheet'!$E$16</definedName>
    <definedName name="QB_ROW_11330_1" localSheetId="2" hidden="1">'Balance Sheet'!$E$19</definedName>
    <definedName name="QB_ROW_114240" localSheetId="3" hidden="1">'Income Statement'!$F$104</definedName>
    <definedName name="QB_ROW_115240" localSheetId="3" hidden="1">'Income Statement'!$F$107</definedName>
    <definedName name="QB_ROW_116240" localSheetId="3" hidden="1">'Income Statement'!$F$109</definedName>
    <definedName name="QB_ROW_117240" localSheetId="3" hidden="1">'Income Statement'!$F$110</definedName>
    <definedName name="QB_ROW_118240" localSheetId="3" hidden="1">'Income Statement'!$F$111</definedName>
    <definedName name="QB_ROW_119240" localSheetId="3" hidden="1">'Income Statement'!$F$113</definedName>
    <definedName name="QB_ROW_120030" localSheetId="3" hidden="1">'Income Statement'!$E$49</definedName>
    <definedName name="QB_ROW_120240" localSheetId="3" hidden="1">'Income Statement'!$F$51</definedName>
    <definedName name="QB_ROW_12031" localSheetId="2" hidden="1">'Balance Sheet'!$E$66</definedName>
    <definedName name="QB_ROW_12031_1" localSheetId="2" hidden="1">'Balance Sheet'!$E$100</definedName>
    <definedName name="QB_ROW_120330" localSheetId="3" hidden="1">'Income Statement'!$E$52</definedName>
    <definedName name="QB_ROW_121240" localSheetId="3" hidden="1">'Income Statement'!$F$50</definedName>
    <definedName name="QB_ROW_122030" localSheetId="3" hidden="1">'Income Statement'!$E$116</definedName>
    <definedName name="QB_ROW_122240" localSheetId="3" hidden="1">'Income Statement'!$F$129</definedName>
    <definedName name="QB_ROW_122330" localSheetId="3" hidden="1">'Income Statement'!$E$130</definedName>
    <definedName name="QB_ROW_12240" localSheetId="2" hidden="1">'Balance Sheet'!$F$9</definedName>
    <definedName name="QB_ROW_12240_1" localSheetId="2" hidden="1">'Balance Sheet'!$F$10</definedName>
    <definedName name="QB_ROW_123240" localSheetId="3" hidden="1">'Income Statement'!$F$117</definedName>
    <definedName name="QB_ROW_12331" localSheetId="2" hidden="1">'Balance Sheet'!$E$75</definedName>
    <definedName name="QB_ROW_12331_1" localSheetId="2" hidden="1">'Balance Sheet'!$E$117</definedName>
    <definedName name="QB_ROW_124240" localSheetId="3" hidden="1">'Income Statement'!$F$118</definedName>
    <definedName name="QB_ROW_125240" localSheetId="3" hidden="1">'Income Statement'!$F$121</definedName>
    <definedName name="QB_ROW_126240" localSheetId="3" hidden="1">'Income Statement'!$F$122</definedName>
    <definedName name="QB_ROW_127240" localSheetId="3" hidden="1">'Income Statement'!$F$123</definedName>
    <definedName name="QB_ROW_128240" localSheetId="3" hidden="1">'Income Statement'!$F$124</definedName>
    <definedName name="QB_ROW_129240" localSheetId="3" hidden="1">'Income Statement'!$F$127</definedName>
    <definedName name="QB_ROW_130030" localSheetId="3" hidden="1">'Income Statement'!$E$131</definedName>
    <definedName name="QB_ROW_13021" localSheetId="2" hidden="1">'Balance Sheet'!$D$77</definedName>
    <definedName name="QB_ROW_13021_1" localSheetId="2" hidden="1">'Balance Sheet'!$D$119</definedName>
    <definedName name="QB_ROW_130240" localSheetId="3" hidden="1">'Income Statement'!$F$149</definedName>
    <definedName name="QB_ROW_130330" localSheetId="3" hidden="1">'Income Statement'!$E$150</definedName>
    <definedName name="QB_ROW_1311" localSheetId="2" hidden="1">'Balance Sheet'!$C$40</definedName>
    <definedName name="QB_ROW_1311_1" localSheetId="2" hidden="1">'Balance Sheet'!$C$59</definedName>
    <definedName name="QB_ROW_131240" localSheetId="3" hidden="1">'Income Statement'!$F$132</definedName>
    <definedName name="QB_ROW_132240" localSheetId="3" hidden="1">'Income Statement'!$F$133</definedName>
    <definedName name="QB_ROW_13240" localSheetId="2" hidden="1">'Balance Sheet'!$F$11</definedName>
    <definedName name="QB_ROW_13240_1" localSheetId="2" hidden="1">'Balance Sheet'!$F$12</definedName>
    <definedName name="QB_ROW_13321" localSheetId="2" hidden="1">'Balance Sheet'!$D$90</definedName>
    <definedName name="QB_ROW_13321_1" localSheetId="2" hidden="1">'Balance Sheet'!$D$136</definedName>
    <definedName name="QB_ROW_133240" localSheetId="3" hidden="1">'Income Statement'!$F$134</definedName>
    <definedName name="QB_ROW_134240" localSheetId="3" hidden="1">'Income Statement'!$F$136</definedName>
    <definedName name="QB_ROW_135240" localSheetId="3" hidden="1">'Income Statement'!$F$137</definedName>
    <definedName name="QB_ROW_136240" localSheetId="3" hidden="1">'Income Statement'!$F$139</definedName>
    <definedName name="QB_ROW_137240" localSheetId="3" hidden="1">'Income Statement'!$F$140</definedName>
    <definedName name="QB_ROW_138240" localSheetId="3" hidden="1">'Income Statement'!$F$141</definedName>
    <definedName name="QB_ROW_139240" localSheetId="3" hidden="1">'Income Statement'!$F$143</definedName>
    <definedName name="QB_ROW_14011" localSheetId="2" hidden="1">'Balance Sheet'!$C$92</definedName>
    <definedName name="QB_ROW_14011_1" localSheetId="2" hidden="1">'Balance Sheet'!$C$138</definedName>
    <definedName name="QB_ROW_141240" localSheetId="3" hidden="1">'Income Statement'!$F$145</definedName>
    <definedName name="QB_ROW_142240" localSheetId="3" hidden="1">'Income Statement'!$F$146</definedName>
    <definedName name="QB_ROW_14240" localSheetId="2" hidden="1">'Balance Sheet'!$F$13</definedName>
    <definedName name="QB_ROW_14311" localSheetId="2" hidden="1">'Balance Sheet'!$C$99</definedName>
    <definedName name="QB_ROW_14311_1" localSheetId="2" hidden="1">'Balance Sheet'!$C$147</definedName>
    <definedName name="QB_ROW_143240" localSheetId="3" hidden="1">'Income Statement'!$F$147</definedName>
    <definedName name="QB_ROW_144030" localSheetId="3" hidden="1">'Income Statement'!$E$152</definedName>
    <definedName name="QB_ROW_144240" localSheetId="3" hidden="1">'Income Statement'!$F$161</definedName>
    <definedName name="QB_ROW_144330" localSheetId="3" hidden="1">'Income Statement'!$E$162</definedName>
    <definedName name="QB_ROW_145240" localSheetId="3" hidden="1">'Income Statement'!$F$153</definedName>
    <definedName name="QB_ROW_146240" localSheetId="3" hidden="1">'Income Statement'!$F$154</definedName>
    <definedName name="QB_ROW_147240" localSheetId="3" hidden="1">'Income Statement'!$F$155</definedName>
    <definedName name="QB_ROW_148240" localSheetId="3" hidden="1">'Income Statement'!$F$156</definedName>
    <definedName name="QB_ROW_149240" localSheetId="3" hidden="1">'Income Statement'!$F$157</definedName>
    <definedName name="QB_ROW_151240" localSheetId="3" hidden="1">'Income Statement'!$F$158</definedName>
    <definedName name="QB_ROW_152240" localSheetId="3" hidden="1">'Income Statement'!$F$159</definedName>
    <definedName name="QB_ROW_15240" localSheetId="2" hidden="1">'Balance Sheet'!$F$13</definedName>
    <definedName name="QB_ROW_15240_1" localSheetId="2" hidden="1">'Balance Sheet'!$F$15</definedName>
    <definedName name="QB_ROW_153240" localSheetId="3" hidden="1">'Income Statement'!$F$160</definedName>
    <definedName name="QB_ROW_154030" localSheetId="3" hidden="1">'Income Statement'!$E$164</definedName>
    <definedName name="QB_ROW_154240" localSheetId="3" hidden="1">'Income Statement'!$F$167</definedName>
    <definedName name="QB_ROW_154330" localSheetId="3" hidden="1">'Income Statement'!$E$168</definedName>
    <definedName name="QB_ROW_155240" localSheetId="3" hidden="1">'Income Statement'!$F$165</definedName>
    <definedName name="QB_ROW_156240" localSheetId="3" hidden="1">'Income Statement'!$F$166</definedName>
    <definedName name="QB_ROW_157030" localSheetId="3" hidden="1">'Income Statement'!$E$169</definedName>
    <definedName name="QB_ROW_157240" localSheetId="3" hidden="1">'Income Statement'!$F$173</definedName>
    <definedName name="QB_ROW_157330" localSheetId="3" hidden="1">'Income Statement'!$E$174</definedName>
    <definedName name="QB_ROW_158240" localSheetId="3" hidden="1">'Income Statement'!$F$171</definedName>
    <definedName name="QB_ROW_159240" localSheetId="3" hidden="1">'Income Statement'!$F$172</definedName>
    <definedName name="QB_ROW_160030" localSheetId="3" hidden="1">'Income Statement'!$E$175</definedName>
    <definedName name="QB_ROW_160240" localSheetId="3" hidden="1">'Income Statement'!$F$177</definedName>
    <definedName name="QB_ROW_160330" localSheetId="3" hidden="1">'Income Statement'!$E$178</definedName>
    <definedName name="QB_ROW_161240" localSheetId="3" hidden="1">'Income Statement'!$F$176</definedName>
    <definedName name="QB_ROW_162030" localSheetId="3" hidden="1">'Income Statement'!$E$179</definedName>
    <definedName name="QB_ROW_162240" localSheetId="3" hidden="1">'Income Statement'!$F$199</definedName>
    <definedName name="QB_ROW_162330" localSheetId="3" hidden="1">'Income Statement'!$E$200</definedName>
    <definedName name="QB_ROW_16240" localSheetId="2" hidden="1">'Balance Sheet'!$F$15</definedName>
    <definedName name="QB_ROW_16240_1" localSheetId="2" hidden="1">'Balance Sheet'!$F$17</definedName>
    <definedName name="QB_ROW_163240" localSheetId="3" hidden="1">'Income Statement'!$F$180</definedName>
    <definedName name="QB_ROW_164240" localSheetId="3" hidden="1">'Income Statement'!$F$181</definedName>
    <definedName name="QB_ROW_165240" localSheetId="3" hidden="1">'Income Statement'!$F$182</definedName>
    <definedName name="QB_ROW_166240" localSheetId="3" hidden="1">'Income Statement'!$F$183</definedName>
    <definedName name="QB_ROW_167240" localSheetId="3" hidden="1">'Income Statement'!$F$184</definedName>
    <definedName name="QB_ROW_168240" localSheetId="3" hidden="1">'Income Statement'!$F$185</definedName>
    <definedName name="QB_ROW_169240" localSheetId="3" hidden="1">'Income Statement'!$F$186</definedName>
    <definedName name="QB_ROW_170240" localSheetId="3" hidden="1">'Income Statement'!$F$187</definedName>
    <definedName name="QB_ROW_17030" localSheetId="2" hidden="1">'Balance Sheet'!$E$17</definedName>
    <definedName name="QB_ROW_17030_1" localSheetId="2" hidden="1">'Balance Sheet'!$E$20</definedName>
    <definedName name="QB_ROW_171240" localSheetId="3" hidden="1">'Income Statement'!$F$188</definedName>
    <definedName name="QB_ROW_17221" localSheetId="2" hidden="1">'Balance Sheet'!$D$98</definedName>
    <definedName name="QB_ROW_17221_1" localSheetId="2" hidden="1">'Balance Sheet'!$D$146</definedName>
    <definedName name="QB_ROW_172240" localSheetId="3" hidden="1">'Income Statement'!$F$189</definedName>
    <definedName name="QB_ROW_17240" localSheetId="2" hidden="1">'Balance Sheet'!$F$35</definedName>
    <definedName name="QB_ROW_173240" localSheetId="3" hidden="1">'Income Statement'!$F$190</definedName>
    <definedName name="QB_ROW_17330" localSheetId="2" hidden="1">'Balance Sheet'!$E$28</definedName>
    <definedName name="QB_ROW_17330_1" localSheetId="2" hidden="1">'Balance Sheet'!$E$36</definedName>
    <definedName name="QB_ROW_174240" localSheetId="3" hidden="1">'Income Statement'!$F$192</definedName>
    <definedName name="QB_ROW_175240" localSheetId="3" hidden="1">'Income Statement'!$F$193</definedName>
    <definedName name="QB_ROW_176240" localSheetId="3" hidden="1">'Income Statement'!$F$194</definedName>
    <definedName name="QB_ROW_177240" localSheetId="3" hidden="1">'Income Statement'!$F$195</definedName>
    <definedName name="QB_ROW_178240" localSheetId="3" hidden="1">'Income Statement'!$F$196</definedName>
    <definedName name="QB_ROW_179240" localSheetId="3" hidden="1">'Income Statement'!$F$197</definedName>
    <definedName name="QB_ROW_180240" localSheetId="3" hidden="1">'Income Statement'!$F$198</definedName>
    <definedName name="QB_ROW_18240" localSheetId="2" hidden="1">'Balance Sheet'!$F$18</definedName>
    <definedName name="QB_ROW_18240_1" localSheetId="2" hidden="1">'Balance Sheet'!$F$21</definedName>
    <definedName name="QB_ROW_18301" localSheetId="3" hidden="1">'Income Statement'!$B$203</definedName>
    <definedName name="QB_ROW_192230" localSheetId="2" hidden="1">'Balance Sheet'!$E$47</definedName>
    <definedName name="QB_ROW_19240" localSheetId="2" hidden="1">'Balance Sheet'!$F$22</definedName>
    <definedName name="QB_ROW_20022" localSheetId="3" hidden="1">'Income Statement'!$D$3</definedName>
    <definedName name="QB_ROW_200230" localSheetId="2" hidden="1">'Balance Sheet'!$E$48</definedName>
    <definedName name="QB_ROW_201230" localSheetId="2" hidden="1">'Balance Sheet'!$E$56</definedName>
    <definedName name="QB_ROW_2021" localSheetId="2" hidden="1">'Balance Sheet'!$D$5</definedName>
    <definedName name="QB_ROW_20240" localSheetId="2" hidden="1">'Balance Sheet'!$F$23</definedName>
    <definedName name="QB_ROW_20322" localSheetId="3" hidden="1">'Income Statement'!$D$43</definedName>
    <definedName name="QB_ROW_21022" localSheetId="3" hidden="1">'Income Statement'!$D$48</definedName>
    <definedName name="QB_ROW_21240" localSheetId="2" hidden="1">'Balance Sheet'!$F$24</definedName>
    <definedName name="QB_ROW_21322" localSheetId="3" hidden="1">'Income Statement'!$D$202</definedName>
    <definedName name="QB_ROW_22240" localSheetId="2" hidden="1">'Balance Sheet'!$F$19</definedName>
    <definedName name="QB_ROW_22240_1" localSheetId="2" hidden="1">'Balance Sheet'!$F$25</definedName>
    <definedName name="QB_ROW_223240" localSheetId="2" hidden="1">'Balance Sheet'!$F$53</definedName>
    <definedName name="QB_ROW_2321" localSheetId="2" hidden="1">'Balance Sheet'!$D$29</definedName>
    <definedName name="QB_ROW_2321_1" localSheetId="2" hidden="1">'Balance Sheet'!$D$37</definedName>
    <definedName name="QB_ROW_23240" localSheetId="2" hidden="1">'Balance Sheet'!$F$21</definedName>
    <definedName name="QB_ROW_23240_1" localSheetId="2" hidden="1">'Balance Sheet'!$F$27</definedName>
    <definedName name="QB_ROW_237230" localSheetId="2" hidden="1">'Balance Sheet'!$E$57</definedName>
    <definedName name="QB_ROW_239220" localSheetId="2" hidden="1">'Balance Sheet'!$D$61</definedName>
    <definedName name="QB_ROW_24240" localSheetId="2" hidden="1">'Balance Sheet'!$F$22</definedName>
    <definedName name="QB_ROW_24240_1" localSheetId="2" hidden="1">'Balance Sheet'!$F$28</definedName>
    <definedName name="QB_ROW_25240" localSheetId="2" hidden="1">'Balance Sheet'!$F$23</definedName>
    <definedName name="QB_ROW_25240_1" localSheetId="2" hidden="1">'Balance Sheet'!$F$29</definedName>
    <definedName name="QB_ROW_256220" localSheetId="2" hidden="1">'Balance Sheet'!$D$62</definedName>
    <definedName name="QB_ROW_26240" localSheetId="2" hidden="1">'Balance Sheet'!$F$30</definedName>
    <definedName name="QB_ROW_272220" localSheetId="2" hidden="1">'Balance Sheet'!$D$63</definedName>
    <definedName name="QB_ROW_27240" localSheetId="2" hidden="1">'Balance Sheet'!$F$24</definedName>
    <definedName name="QB_ROW_27240_1" localSheetId="2" hidden="1">'Balance Sheet'!$F$31</definedName>
    <definedName name="QB_ROW_273220" localSheetId="2" hidden="1">'Balance Sheet'!$D$64</definedName>
    <definedName name="QB_ROW_28240" localSheetId="2" hidden="1">'Balance Sheet'!$F$25</definedName>
    <definedName name="QB_ROW_28240_1" localSheetId="2" hidden="1">'Balance Sheet'!$F$32</definedName>
    <definedName name="QB_ROW_29240" localSheetId="2" hidden="1">'Balance Sheet'!$F$26</definedName>
    <definedName name="QB_ROW_29240_1" localSheetId="2" hidden="1">'Balance Sheet'!$F$33</definedName>
    <definedName name="QB_ROW_301" localSheetId="2" hidden="1">'Balance Sheet'!$B$59</definedName>
    <definedName name="QB_ROW_301_1" localSheetId="2" hidden="1">'Balance Sheet'!$B$92</definedName>
    <definedName name="QB_ROW_3021" localSheetId="2" hidden="1">'Balance Sheet'!$D$30</definedName>
    <definedName name="QB_ROW_3021_1" localSheetId="2" hidden="1">'Balance Sheet'!$D$38</definedName>
    <definedName name="QB_ROW_30240" localSheetId="2" hidden="1">'Balance Sheet'!$F$27</definedName>
    <definedName name="QB_ROW_30240_1" localSheetId="2" hidden="1">'Balance Sheet'!$F$34</definedName>
    <definedName name="QB_ROW_31030" localSheetId="2" hidden="1">'Balance Sheet'!$E$31</definedName>
    <definedName name="QB_ROW_31030_1" localSheetId="2" hidden="1">'Balance Sheet'!$E$39</definedName>
    <definedName name="QB_ROW_31240" localSheetId="2" hidden="1">'Balance Sheet'!$F$41</definedName>
    <definedName name="QB_ROW_31330" localSheetId="2" hidden="1">'Balance Sheet'!$E$33</definedName>
    <definedName name="QB_ROW_31330_1" localSheetId="2" hidden="1">'Balance Sheet'!$E$42</definedName>
    <definedName name="QB_ROW_32240" localSheetId="2" hidden="1">'Balance Sheet'!$F$32</definedName>
    <definedName name="QB_ROW_32240_1" localSheetId="2" hidden="1">'Balance Sheet'!$F$40</definedName>
    <definedName name="QB_ROW_33030" localSheetId="2" hidden="1">'Balance Sheet'!$E$36</definedName>
    <definedName name="QB_ROW_33030_1" localSheetId="2" hidden="1">'Balance Sheet'!$E$49</definedName>
    <definedName name="QB_ROW_3321" localSheetId="2" hidden="1">'Balance Sheet'!$D$34</definedName>
    <definedName name="QB_ROW_3321_1" localSheetId="2" hidden="1">'Balance Sheet'!$D$43</definedName>
    <definedName name="QB_ROW_332220" localSheetId="2" hidden="1">'Balance Sheet'!$D$57</definedName>
    <definedName name="QB_ROW_332220_1" localSheetId="2" hidden="1">'Balance Sheet'!$D$85</definedName>
    <definedName name="QB_ROW_33240" localSheetId="2" hidden="1">'Balance Sheet'!$F$54</definedName>
    <definedName name="QB_ROW_333220" localSheetId="2" hidden="1">'Balance Sheet'!$D$90</definedName>
    <definedName name="QB_ROW_33330" localSheetId="2" hidden="1">'Balance Sheet'!$E$38</definedName>
    <definedName name="QB_ROW_33330_1" localSheetId="2" hidden="1">'Balance Sheet'!$E$55</definedName>
    <definedName name="QB_ROW_335240" localSheetId="2" hidden="1">'Balance Sheet'!$F$67</definedName>
    <definedName name="QB_ROW_335240_1" localSheetId="2" hidden="1">'Balance Sheet'!$F$101</definedName>
    <definedName name="QB_ROW_336240" localSheetId="2" hidden="1">'Balance Sheet'!$F$102</definedName>
    <definedName name="QB_ROW_337240" localSheetId="2" hidden="1">'Balance Sheet'!$F$103</definedName>
    <definedName name="QB_ROW_340240" localSheetId="2" hidden="1">'Balance Sheet'!$F$114</definedName>
    <definedName name="QB_ROW_34240" localSheetId="2" hidden="1">'Balance Sheet'!$F$37</definedName>
    <definedName name="QB_ROW_34240_1" localSheetId="2" hidden="1">'Balance Sheet'!$F$50</definedName>
    <definedName name="QB_ROW_35240" localSheetId="2" hidden="1">'Balance Sheet'!$F$51</definedName>
    <definedName name="QB_ROW_355220" localSheetId="2" hidden="1">'Balance Sheet'!$D$139</definedName>
    <definedName name="QB_ROW_361230" localSheetId="3" hidden="1">'Income Statement'!$E$12</definedName>
    <definedName name="QB_ROW_362230" localSheetId="3" hidden="1">'Income Statement'!$E$13</definedName>
    <definedName name="QB_ROW_36240" localSheetId="2" hidden="1">'Balance Sheet'!$F$52</definedName>
    <definedName name="QB_ROW_364230" localSheetId="3" hidden="1">'Income Statement'!$E$14</definedName>
    <definedName name="QB_ROW_37020" localSheetId="2" hidden="1">'Balance Sheet'!$D$42</definedName>
    <definedName name="QB_ROW_37020_1" localSheetId="2" hidden="1">'Balance Sheet'!$D$66</definedName>
    <definedName name="QB_ROW_37230" localSheetId="2" hidden="1">'Balance Sheet'!$E$68</definedName>
    <definedName name="QB_ROW_37320" localSheetId="2" hidden="1">'Balance Sheet'!$D$44</definedName>
    <definedName name="QB_ROW_37320_1" localSheetId="2" hidden="1">'Balance Sheet'!$D$69</definedName>
    <definedName name="QB_ROW_38230" localSheetId="2" hidden="1">'Balance Sheet'!$E$43</definedName>
    <definedName name="QB_ROW_38230_1" localSheetId="2" hidden="1">'Balance Sheet'!$E$67</definedName>
    <definedName name="QB_ROW_39020" localSheetId="2" hidden="1">'Balance Sheet'!$D$45</definedName>
    <definedName name="QB_ROW_39020_1" localSheetId="2" hidden="1">'Balance Sheet'!$D$70</definedName>
    <definedName name="QB_ROW_39230" localSheetId="2" hidden="1">'Balance Sheet'!$E$72</definedName>
    <definedName name="QB_ROW_39320" localSheetId="2" hidden="1">'Balance Sheet'!$D$47</definedName>
    <definedName name="QB_ROW_39320_1" localSheetId="2" hidden="1">'Balance Sheet'!$D$73</definedName>
    <definedName name="QB_ROW_396230" localSheetId="3" hidden="1">'Income Statement'!$E$53</definedName>
    <definedName name="QB_ROW_397230" localSheetId="3" hidden="1">'Income Statement'!$E$54</definedName>
    <definedName name="QB_ROW_4021" localSheetId="2" hidden="1">'Balance Sheet'!$D$35</definedName>
    <definedName name="QB_ROW_4021_1" localSheetId="2" hidden="1">'Balance Sheet'!$D$44</definedName>
    <definedName name="QB_ROW_40230" localSheetId="2" hidden="1">'Balance Sheet'!$E$46</definedName>
    <definedName name="QB_ROW_40230_1" localSheetId="2" hidden="1">'Balance Sheet'!$E$71</definedName>
    <definedName name="QB_ROW_41020" localSheetId="2" hidden="1">'Balance Sheet'!$D$48</definedName>
    <definedName name="QB_ROW_41020_1" localSheetId="2" hidden="1">'Balance Sheet'!$D$74</definedName>
    <definedName name="QB_ROW_41230" localSheetId="2" hidden="1">'Balance Sheet'!$E$80</definedName>
    <definedName name="QB_ROW_41320" localSheetId="2" hidden="1">'Balance Sheet'!$D$54</definedName>
    <definedName name="QB_ROW_41320_1" localSheetId="2" hidden="1">'Balance Sheet'!$D$81</definedName>
    <definedName name="QB_ROW_42230" localSheetId="2" hidden="1">'Balance Sheet'!$E$49</definedName>
    <definedName name="QB_ROW_42230_1" localSheetId="2" hidden="1">'Balance Sheet'!$E$75</definedName>
    <definedName name="QB_ROW_4321" localSheetId="2" hidden="1">'Balance Sheet'!$D$39</definedName>
    <definedName name="QB_ROW_4321_1" localSheetId="2" hidden="1">'Balance Sheet'!$D$58</definedName>
    <definedName name="QB_ROW_43230" localSheetId="2" hidden="1">'Balance Sheet'!$E$50</definedName>
    <definedName name="QB_ROW_43230_1" localSheetId="2" hidden="1">'Balance Sheet'!$E$76</definedName>
    <definedName name="QB_ROW_44230" localSheetId="2" hidden="1">'Balance Sheet'!$E$52</definedName>
    <definedName name="QB_ROW_44230_1" localSheetId="2" hidden="1">'Balance Sheet'!$E$78</definedName>
    <definedName name="QB_ROW_451230" localSheetId="3" hidden="1">'Income Statement'!$E$100</definedName>
    <definedName name="QB_ROW_45220" localSheetId="2" hidden="1">'Balance Sheet'!$D$82</definedName>
    <definedName name="QB_ROW_46240" localSheetId="2" hidden="1">'Balance Sheet'!$F$64</definedName>
    <definedName name="QB_ROW_46240_1" localSheetId="2" hidden="1">'Balance Sheet'!$F$97</definedName>
    <definedName name="QB_ROW_47040" localSheetId="2" hidden="1">'Balance Sheet'!$F$68</definedName>
    <definedName name="QB_ROW_47040_1" localSheetId="2" hidden="1">'Balance Sheet'!$F$104</definedName>
    <definedName name="QB_ROW_47250" localSheetId="2" hidden="1">'Balance Sheet'!$G$112</definedName>
    <definedName name="QB_ROW_47340" localSheetId="2" hidden="1">'Balance Sheet'!$F$72</definedName>
    <definedName name="QB_ROW_47340_1" localSheetId="2" hidden="1">'Balance Sheet'!$F$113</definedName>
    <definedName name="QB_ROW_48250" localSheetId="2" hidden="1">'Balance Sheet'!$G$69</definedName>
    <definedName name="QB_ROW_48250_1" localSheetId="2" hidden="1">'Balance Sheet'!$G$105</definedName>
    <definedName name="QB_ROW_49250" localSheetId="2" hidden="1">'Balance Sheet'!$G$70</definedName>
    <definedName name="QB_ROW_49250_1" localSheetId="2" hidden="1">'Balance Sheet'!$G$106</definedName>
    <definedName name="QB_ROW_5011" localSheetId="2" hidden="1">'Balance Sheet'!$C$41</definedName>
    <definedName name="QB_ROW_5011_1" localSheetId="2" hidden="1">'Balance Sheet'!$C$60</definedName>
    <definedName name="QB_ROW_50250" localSheetId="2" hidden="1">'Balance Sheet'!$G$71</definedName>
    <definedName name="QB_ROW_50250_1" localSheetId="2" hidden="1">'Balance Sheet'!$G$107</definedName>
    <definedName name="QB_ROW_507240" localSheetId="3" hidden="1">'Income Statement'!$F$103</definedName>
    <definedName name="QB_ROW_508240" localSheetId="3" hidden="1">'Income Statement'!$F$125</definedName>
    <definedName name="QB_ROW_509240" localSheetId="3" hidden="1">'Income Statement'!$F$74</definedName>
    <definedName name="QB_ROW_510230" localSheetId="2" hidden="1">'Balance Sheet'!$E$45</definedName>
    <definedName name="QB_ROW_511240" localSheetId="3" hidden="1">'Income Statement'!$F$142</definedName>
    <definedName name="QB_ROW_512240" localSheetId="3" hidden="1">'Income Statement'!$F$128</definedName>
    <definedName name="QB_ROW_51250" localSheetId="2" hidden="1">'Balance Sheet'!$G$108</definedName>
    <definedName name="QB_ROW_513240" localSheetId="3" hidden="1">'Income Statement'!$F$106</definedName>
    <definedName name="QB_ROW_514240" localSheetId="3" hidden="1">'Income Statement'!$F$126</definedName>
    <definedName name="QB_ROW_515240" localSheetId="3" hidden="1">'Income Statement'!$F$77</definedName>
    <definedName name="QB_ROW_516240" localSheetId="3" hidden="1">'Income Statement'!$F$119</definedName>
    <definedName name="QB_ROW_517240" localSheetId="3" hidden="1">'Income Statement'!$F$120</definedName>
    <definedName name="QB_ROW_518240" localSheetId="3" hidden="1">'Income Statement'!$F$138</definedName>
    <definedName name="QB_ROW_521240" localSheetId="3" hidden="1">'Income Statement'!$F$105</definedName>
    <definedName name="QB_ROW_522240" localSheetId="3" hidden="1">'Income Statement'!$F$112</definedName>
    <definedName name="QB_ROW_52250" localSheetId="2" hidden="1">'Balance Sheet'!$G$109</definedName>
    <definedName name="QB_ROW_523240" localSheetId="3" hidden="1">'Income Statement'!$F$19</definedName>
    <definedName name="QB_ROW_525220" localSheetId="2" hidden="1">'Balance Sheet'!$D$65</definedName>
    <definedName name="QB_ROW_526230" localSheetId="3" hidden="1">'Income Statement'!$E$45</definedName>
    <definedName name="QB_ROW_527220" localSheetId="2" hidden="1">'Balance Sheet'!$D$144</definedName>
    <definedName name="QB_ROW_528240" localSheetId="3" hidden="1">'Income Statement'!$F$170</definedName>
    <definedName name="QB_ROW_529240" localSheetId="3" hidden="1">'Income Statement'!$F$108</definedName>
    <definedName name="QB_ROW_530240" localSheetId="3" hidden="1">'Income Statement'!$F$92</definedName>
    <definedName name="QB_ROW_5311" localSheetId="2" hidden="1">'Balance Sheet'!$C$55</definedName>
    <definedName name="QB_ROW_5311_1" localSheetId="2" hidden="1">'Balance Sheet'!$C$83</definedName>
    <definedName name="QB_ROW_531240" localSheetId="3" hidden="1">'Income Statement'!$F$97</definedName>
    <definedName name="QB_ROW_532240" localSheetId="3" hidden="1">'Income Statement'!$F$135</definedName>
    <definedName name="QB_ROW_53250" localSheetId="2" hidden="1">'Balance Sheet'!$G$110</definedName>
    <definedName name="QB_ROW_533220" localSheetId="2" hidden="1">'Balance Sheet'!$D$97</definedName>
    <definedName name="QB_ROW_533220_1" localSheetId="2" hidden="1">'Balance Sheet'!$D$145</definedName>
    <definedName name="QB_ROW_534230" localSheetId="2" hidden="1">'Balance Sheet'!$E$51</definedName>
    <definedName name="QB_ROW_534230_1" localSheetId="2" hidden="1">'Balance Sheet'!$E$77</definedName>
    <definedName name="QB_ROW_535240" localSheetId="2" hidden="1">'Balance Sheet'!$F$79</definedName>
    <definedName name="QB_ROW_535240_1" localSheetId="2" hidden="1">'Balance Sheet'!$F$121</definedName>
    <definedName name="QB_ROW_536230" localSheetId="3" hidden="1">'Income Statement'!$E$163</definedName>
    <definedName name="QB_ROW_537240" localSheetId="2" hidden="1">'Balance Sheet'!$F$84</definedName>
    <definedName name="QB_ROW_537240_1" localSheetId="2" hidden="1">'Balance Sheet'!$F$126</definedName>
    <definedName name="QB_ROW_538240" localSheetId="2" hidden="1">'Balance Sheet'!$F$82</definedName>
    <definedName name="QB_ROW_538240_1" localSheetId="2" hidden="1">'Balance Sheet'!$F$124</definedName>
    <definedName name="QB_ROW_539240" localSheetId="2" hidden="1">'Balance Sheet'!$F$86</definedName>
    <definedName name="QB_ROW_539240_1" localSheetId="2" hidden="1">'Balance Sheet'!$F$128</definedName>
    <definedName name="QB_ROW_540240" localSheetId="2" hidden="1">'Balance Sheet'!$F$81</definedName>
    <definedName name="QB_ROW_540240_1" localSheetId="2" hidden="1">'Balance Sheet'!$F$123</definedName>
    <definedName name="QB_ROW_541240" localSheetId="2" hidden="1">'Balance Sheet'!$F$85</definedName>
    <definedName name="QB_ROW_541240_1" localSheetId="2" hidden="1">'Balance Sheet'!$F$127</definedName>
    <definedName name="QB_ROW_542240" localSheetId="3" hidden="1">'Income Statement'!$F$144</definedName>
    <definedName name="QB_ROW_54250" localSheetId="2" hidden="1">'Balance Sheet'!$G$111</definedName>
    <definedName name="QB_ROW_543240" localSheetId="2" hidden="1">'Balance Sheet'!$F$20</definedName>
    <definedName name="QB_ROW_543240_1" localSheetId="2" hidden="1">'Balance Sheet'!$F$26</definedName>
    <definedName name="QB_ROW_544240" localSheetId="2" hidden="1">'Balance Sheet'!$F$88</definedName>
    <definedName name="QB_ROW_544240_1" localSheetId="2" hidden="1">'Balance Sheet'!$F$132</definedName>
    <definedName name="QB_ROW_545020" localSheetId="2" hidden="1">'Balance Sheet'!$D$86</definedName>
    <definedName name="QB_ROW_545230" localSheetId="2" hidden="1">'Balance Sheet'!$E$88</definedName>
    <definedName name="QB_ROW_545320" localSheetId="2" hidden="1">'Balance Sheet'!$D$89</definedName>
    <definedName name="QB_ROW_546230" localSheetId="2" hidden="1">'Balance Sheet'!$E$87</definedName>
    <definedName name="QB_ROW_547240" localSheetId="2" hidden="1">'Balance Sheet'!$F$10</definedName>
    <definedName name="QB_ROW_547240_1" localSheetId="2" hidden="1">'Balance Sheet'!$F$11</definedName>
    <definedName name="QB_ROW_548240" localSheetId="3" hidden="1">'Income Statement'!$F$191</definedName>
    <definedName name="QB_ROW_549240" localSheetId="3" hidden="1">'Income Statement'!$F$148</definedName>
    <definedName name="QB_ROW_550240" localSheetId="2" hidden="1">'Balance Sheet'!$F$83</definedName>
    <definedName name="QB_ROW_550240_1" localSheetId="2" hidden="1">'Balance Sheet'!$F$125</definedName>
    <definedName name="QB_ROW_551230" localSheetId="2" hidden="1">'Balance Sheet'!$E$53</definedName>
    <definedName name="QB_ROW_551230_1" localSheetId="2" hidden="1">'Balance Sheet'!$E$79</definedName>
    <definedName name="QB_ROW_552240" localSheetId="2" hidden="1">'Balance Sheet'!$F$130</definedName>
    <definedName name="QB_ROW_553240" localSheetId="2" hidden="1">'Balance Sheet'!$F$80</definedName>
    <definedName name="QB_ROW_553240_1" localSheetId="2" hidden="1">'Balance Sheet'!$F$122</definedName>
    <definedName name="QB_ROW_554240" localSheetId="2" hidden="1">'Balance Sheet'!$F$129</definedName>
    <definedName name="QB_ROW_555240" localSheetId="2" hidden="1">'Balance Sheet'!$F$8</definedName>
    <definedName name="QB_ROW_555240_1" localSheetId="2" hidden="1">'Balance Sheet'!$F$9</definedName>
    <definedName name="QB_ROW_556240" localSheetId="2" hidden="1">'Balance Sheet'!$F$73</definedName>
    <definedName name="QB_ROW_556240_1" localSheetId="2" hidden="1">'Balance Sheet'!$F$115</definedName>
    <definedName name="QB_ROW_557240" localSheetId="2" hidden="1">'Balance Sheet'!$F$14</definedName>
    <definedName name="QB_ROW_557240_1" localSheetId="2" hidden="1">'Balance Sheet'!$F$16</definedName>
    <definedName name="QB_ROW_558240" localSheetId="2" hidden="1">'Balance Sheet'!$F$12</definedName>
    <definedName name="QB_ROW_558240_1" localSheetId="2" hidden="1">'Balance Sheet'!$F$14</definedName>
    <definedName name="QB_ROW_559230" localSheetId="2" hidden="1">'Balance Sheet'!$E$6</definedName>
    <definedName name="QB_ROW_560230" localSheetId="3" hidden="1">'Income Statement'!$E$42</definedName>
    <definedName name="QB_ROW_561230" localSheetId="2" hidden="1">'Balance Sheet'!$E$46</definedName>
    <definedName name="QB_ROW_562230" localSheetId="2" hidden="1">'Balance Sheet'!$E$135</definedName>
    <definedName name="QB_ROW_564230" localSheetId="3" hidden="1">'Income Statement'!$E$201</definedName>
    <definedName name="QB_ROW_57030" localSheetId="2" hidden="1">'Balance Sheet'!$E$78</definedName>
    <definedName name="QB_ROW_57030_1" localSheetId="2" hidden="1">'Balance Sheet'!$E$120</definedName>
    <definedName name="QB_ROW_57240" localSheetId="2" hidden="1">'Balance Sheet'!$F$133</definedName>
    <definedName name="QB_ROW_57330" localSheetId="2" hidden="1">'Balance Sheet'!$E$89</definedName>
    <definedName name="QB_ROW_57330_1" localSheetId="2" hidden="1">'Balance Sheet'!$E$134</definedName>
    <definedName name="QB_ROW_58240" localSheetId="2" hidden="1">'Balance Sheet'!$F$87</definedName>
    <definedName name="QB_ROW_58240_1" localSheetId="2" hidden="1">'Balance Sheet'!$F$131</definedName>
    <definedName name="QB_ROW_59020" localSheetId="2" hidden="1">'Balance Sheet'!$D$93</definedName>
    <definedName name="QB_ROW_59020_1" localSheetId="2" hidden="1">'Balance Sheet'!$D$140</definedName>
    <definedName name="QB_ROW_59230" localSheetId="2" hidden="1">'Balance Sheet'!$E$95</definedName>
    <definedName name="QB_ROW_59230_1" localSheetId="2" hidden="1">'Balance Sheet'!$E$142</definedName>
    <definedName name="QB_ROW_59320" localSheetId="2" hidden="1">'Balance Sheet'!$D$96</definedName>
    <definedName name="QB_ROW_59320_1" localSheetId="2" hidden="1">'Balance Sheet'!$D$143</definedName>
    <definedName name="QB_ROW_6011" localSheetId="2" hidden="1">'Balance Sheet'!$C$56</definedName>
    <definedName name="QB_ROW_6011_1" localSheetId="2" hidden="1">'Balance Sheet'!$C$84</definedName>
    <definedName name="QB_ROW_60230" localSheetId="2" hidden="1">'Balance Sheet'!$E$94</definedName>
    <definedName name="QB_ROW_60230_1" localSheetId="2" hidden="1">'Balance Sheet'!$E$141</definedName>
    <definedName name="QB_ROW_61030" localSheetId="3" hidden="1">'Income Statement'!$E$4</definedName>
    <definedName name="QB_ROW_61240" localSheetId="3" hidden="1">'Income Statement'!$F$6</definedName>
    <definedName name="QB_ROW_61330" localSheetId="3" hidden="1">'Income Statement'!$E$7</definedName>
    <definedName name="QB_ROW_62240" localSheetId="3" hidden="1">'Income Statement'!$F$5</definedName>
    <definedName name="QB_ROW_63030" localSheetId="3" hidden="1">'Income Statement'!$E$8</definedName>
    <definedName name="QB_ROW_6311" localSheetId="2" hidden="1">'Balance Sheet'!$C$58</definedName>
    <definedName name="QB_ROW_6311_1" localSheetId="2" hidden="1">'Balance Sheet'!$C$91</definedName>
    <definedName name="QB_ROW_63240" localSheetId="3" hidden="1">'Income Statement'!$F$10</definedName>
    <definedName name="QB_ROW_63330" localSheetId="3" hidden="1">'Income Statement'!$E$11</definedName>
    <definedName name="QB_ROW_64240" localSheetId="3" hidden="1">'Income Statement'!$F$9</definedName>
    <definedName name="QB_ROW_65030" localSheetId="3" hidden="1">'Income Statement'!$E$15</definedName>
    <definedName name="QB_ROW_65240" localSheetId="3" hidden="1">'Income Statement'!$F$36</definedName>
    <definedName name="QB_ROW_65330" localSheetId="3" hidden="1">'Income Statement'!$E$37</definedName>
    <definedName name="QB_ROW_66240" localSheetId="3" hidden="1">'Income Statement'!$F$16</definedName>
    <definedName name="QB_ROW_67240" localSheetId="3" hidden="1">'Income Statement'!$F$17</definedName>
    <definedName name="QB_ROW_68240" localSheetId="3" hidden="1">'Income Statement'!$F$18</definedName>
    <definedName name="QB_ROW_69240" localSheetId="3" hidden="1">'Income Statement'!$F$20</definedName>
    <definedName name="QB_ROW_7001" localSheetId="2" hidden="1">'Balance Sheet'!$B$60</definedName>
    <definedName name="QB_ROW_7001_1" localSheetId="2" hidden="1">'Balance Sheet'!$B$93</definedName>
    <definedName name="QB_ROW_70240" localSheetId="3" hidden="1">'Income Statement'!$F$21</definedName>
    <definedName name="QB_ROW_71240" localSheetId="3" hidden="1">'Income Statement'!$F$22</definedName>
    <definedName name="QB_ROW_72240" localSheetId="3" hidden="1">'Income Statement'!$F$23</definedName>
    <definedName name="QB_ROW_7230" localSheetId="3" hidden="1">'Income Statement'!$E$151</definedName>
    <definedName name="QB_ROW_7301" localSheetId="2" hidden="1">'Balance Sheet'!$B$100</definedName>
    <definedName name="QB_ROW_7301_1" localSheetId="2" hidden="1">'Balance Sheet'!$B$148</definedName>
    <definedName name="QB_ROW_73240" localSheetId="3" hidden="1">'Income Statement'!$F$24</definedName>
    <definedName name="QB_ROW_74240" localSheetId="3" hidden="1">'Income Statement'!$F$25</definedName>
    <definedName name="QB_ROW_75240" localSheetId="3" hidden="1">'Income Statement'!$F$26</definedName>
    <definedName name="QB_ROW_76240" localSheetId="3" hidden="1">'Income Statement'!$F$27</definedName>
    <definedName name="QB_ROW_77240" localSheetId="3" hidden="1">'Income Statement'!$F$28</definedName>
    <definedName name="QB_ROW_78240" localSheetId="3" hidden="1">'Income Statement'!$F$29</definedName>
    <definedName name="QB_ROW_79240" localSheetId="3" hidden="1">'Income Statement'!$F$30</definedName>
    <definedName name="QB_ROW_8011" localSheetId="2" hidden="1">'Balance Sheet'!$C$61</definedName>
    <definedName name="QB_ROW_8011_1" localSheetId="2" hidden="1">'Balance Sheet'!$C$94</definedName>
    <definedName name="QB_ROW_80240" localSheetId="3" hidden="1">'Income Statement'!$F$31</definedName>
    <definedName name="QB_ROW_81240" localSheetId="3" hidden="1">'Income Statement'!$F$32</definedName>
    <definedName name="QB_ROW_82240" localSheetId="3" hidden="1">'Income Statement'!$F$33</definedName>
    <definedName name="QB_ROW_8240" localSheetId="2" hidden="1">'Balance Sheet'!$F$74</definedName>
    <definedName name="QB_ROW_8240_1" localSheetId="2" hidden="1">'Balance Sheet'!$F$116</definedName>
    <definedName name="QB_ROW_8311" localSheetId="2" hidden="1">'Balance Sheet'!$C$91</definedName>
    <definedName name="QB_ROW_8311_1" localSheetId="2" hidden="1">'Balance Sheet'!$C$137</definedName>
    <definedName name="QB_ROW_83240" localSheetId="3" hidden="1">'Income Statement'!$F$34</definedName>
    <definedName name="QB_ROW_84240" localSheetId="3" hidden="1">'Income Statement'!$F$35</definedName>
    <definedName name="QB_ROW_85030" localSheetId="3" hidden="1">'Income Statement'!$E$38</definedName>
    <definedName name="QB_ROW_85240" localSheetId="3" hidden="1">'Income Statement'!$F$40</definedName>
    <definedName name="QB_ROW_85330" localSheetId="3" hidden="1">'Income Statement'!$E$41</definedName>
    <definedName name="QB_ROW_86240" localSheetId="3" hidden="1">'Income Statement'!$F$39</definedName>
    <definedName name="QB_ROW_86311" localSheetId="3" hidden="1">'Income Statement'!$C$47</definedName>
    <definedName name="QB_ROW_87021" localSheetId="3" hidden="1">'Income Statement'!$D$44</definedName>
    <definedName name="QB_ROW_87030" localSheetId="3" hidden="1">'Income Statement'!$E$55</definedName>
    <definedName name="QB_ROW_87240" localSheetId="3" hidden="1">'Income Statement'!$F$59</definedName>
    <definedName name="QB_ROW_87321" localSheetId="3" hidden="1">'Income Statement'!$D$46</definedName>
    <definedName name="QB_ROW_87330" localSheetId="3" hidden="1">'Income Statement'!$E$60</definedName>
    <definedName name="QB_ROW_88240" localSheetId="3" hidden="1">'Income Statement'!$F$56</definedName>
    <definedName name="QB_ROW_89240" localSheetId="3" hidden="1">'Income Statement'!$F$58</definedName>
    <definedName name="QB_ROW_9021" localSheetId="2" hidden="1">'Balance Sheet'!$D$62</definedName>
    <definedName name="QB_ROW_9021_1" localSheetId="2" hidden="1">'Balance Sheet'!$D$95</definedName>
    <definedName name="QB_ROW_90240" localSheetId="3" hidden="1">'Income Statement'!$F$57</definedName>
    <definedName name="QB_ROW_91030" localSheetId="3" hidden="1">'Income Statement'!$E$61</definedName>
    <definedName name="QB_ROW_91240" localSheetId="3" hidden="1">'Income Statement'!$F$63</definedName>
    <definedName name="QB_ROW_91330" localSheetId="3" hidden="1">'Income Statement'!$E$64</definedName>
    <definedName name="QB_ROW_92240" localSheetId="3" hidden="1">'Income Statement'!$F$62</definedName>
    <definedName name="QB_ROW_93030" localSheetId="3" hidden="1">'Income Statement'!$E$65</definedName>
    <definedName name="QB_ROW_9321" localSheetId="2" hidden="1">'Balance Sheet'!$D$76</definedName>
    <definedName name="QB_ROW_9321_1" localSheetId="2" hidden="1">'Balance Sheet'!$D$118</definedName>
    <definedName name="QB_ROW_93240" localSheetId="3" hidden="1">'Income Statement'!$F$67</definedName>
    <definedName name="QB_ROW_93330" localSheetId="3" hidden="1">'Income Statement'!$E$68</definedName>
    <definedName name="QB_ROW_94240" localSheetId="3" hidden="1">'Income Statement'!$F$66</definedName>
    <definedName name="QB_ROW_95030" localSheetId="3" hidden="1">'Income Statement'!$E$69</definedName>
    <definedName name="QB_ROW_95240" localSheetId="3" hidden="1">'Income Statement'!$F$71</definedName>
    <definedName name="QB_ROW_95330" localSheetId="3" hidden="1">'Income Statement'!$E$72</definedName>
    <definedName name="QB_ROW_96240" localSheetId="3" hidden="1">'Income Statement'!$F$70</definedName>
    <definedName name="QB_ROW_97030" localSheetId="3" hidden="1">'Income Statement'!$E$73</definedName>
    <definedName name="QB_ROW_97240" localSheetId="3" hidden="1">'Income Statement'!$F$80</definedName>
    <definedName name="QB_ROW_97330" localSheetId="3" hidden="1">'Income Statement'!$E$81</definedName>
    <definedName name="QB_ROW_98240" localSheetId="3" hidden="1">'Income Statement'!$F$75</definedName>
    <definedName name="QB_ROW_99240" localSheetId="3" hidden="1">'Income Statement'!$F$76</definedName>
    <definedName name="QBCANSUPPORTUPDATE" localSheetId="2">TRUE</definedName>
    <definedName name="QBCANSUPPORTUPDATE" localSheetId="3">TRUE</definedName>
    <definedName name="QBCOMPANYFILENAME" localSheetId="2">"C:\AOII\Alpha Omicron Pi Corporations.qbw"</definedName>
    <definedName name="QBCOMPANYFILENAME" localSheetId="3">"C:\AOII\Alpha Omicron Pi Corporations.qbw"</definedName>
    <definedName name="QBENDDATE" localSheetId="2">20131231</definedName>
    <definedName name="QBENDDATE" localSheetId="3">20170131</definedName>
    <definedName name="QBENDDATE_1" localSheetId="2">20170131</definedName>
    <definedName name="QBHEADERSONSCREEN" localSheetId="2">FALSE</definedName>
    <definedName name="QBHEADERSONSCREEN" localSheetId="3">FALSE</definedName>
    <definedName name="QBMETADATASIZE" localSheetId="2">5809</definedName>
    <definedName name="QBMETADATASIZE" localSheetId="3">5809</definedName>
    <definedName name="QBPRESERVECOLOR" localSheetId="2">TRUE</definedName>
    <definedName name="QBPRESERVECOLOR" localSheetId="3">TRUE</definedName>
    <definedName name="QBPRESERVEFONT" localSheetId="2">TRUE</definedName>
    <definedName name="QBPRESERVEFONT" localSheetId="3">TRUE</definedName>
    <definedName name="QBPRESERVEROWHEIGHT" localSheetId="2">TRUE</definedName>
    <definedName name="QBPRESERVEROWHEIGHT" localSheetId="3">TRUE</definedName>
    <definedName name="QBPRESERVESPACE" localSheetId="2">TRUE</definedName>
    <definedName name="QBPRESERVESPACE" localSheetId="3">FALSE</definedName>
    <definedName name="QBPRESERVESPACE_1" localSheetId="2">FALSE</definedName>
    <definedName name="QBREPORTCOLAXIS" localSheetId="2">19</definedName>
    <definedName name="QBREPORTCOLAXIS" localSheetId="3">19</definedName>
    <definedName name="QBREPORTCOMPANYID" localSheetId="2">"45ed663609ec40cc9f645779447bf0fd"</definedName>
    <definedName name="QBREPORTCOMPANYID" localSheetId="3">"45ed663609ec40cc9f645779447bf0fd"</definedName>
    <definedName name="QBREPORTCOMPARECOL_ANNUALBUDGET" localSheetId="2">FALSE</definedName>
    <definedName name="QBREPORTCOMPARECOL_ANNUALBUDGET" localSheetId="3">FALSE</definedName>
    <definedName name="QBREPORTCOMPARECOL_AVGCOGS" localSheetId="2">FALSE</definedName>
    <definedName name="QBREPORTCOMPARECOL_AVGCOGS" localSheetId="3">FALSE</definedName>
    <definedName name="QBREPORTCOMPARECOL_AVGPRICE" localSheetId="2">FALSE</definedName>
    <definedName name="QBREPORTCOMPARECOL_AVGPRICE" localSheetId="3">FALSE</definedName>
    <definedName name="QBREPORTCOMPARECOL_BUDDIFF" localSheetId="2">FALSE</definedName>
    <definedName name="QBREPORTCOMPARECOL_BUDDIFF" localSheetId="3">FALSE</definedName>
    <definedName name="QBREPORTCOMPARECOL_BUDGET" localSheetId="2">FALSE</definedName>
    <definedName name="QBREPORTCOMPARECOL_BUDGET" localSheetId="3">FALSE</definedName>
    <definedName name="QBREPORTCOMPARECOL_BUDPCT" localSheetId="2">FALSE</definedName>
    <definedName name="QBREPORTCOMPARECOL_BUDPCT" localSheetId="3">FALSE</definedName>
    <definedName name="QBREPORTCOMPARECOL_COGS" localSheetId="2">FALSE</definedName>
    <definedName name="QBREPORTCOMPARECOL_COGS" localSheetId="3">FALSE</definedName>
    <definedName name="QBREPORTCOMPARECOL_EXCLUDEAMOUNT" localSheetId="2">FALSE</definedName>
    <definedName name="QBREPORTCOMPARECOL_EXCLUDEAMOUNT" localSheetId="3">FALSE</definedName>
    <definedName name="QBREPORTCOMPARECOL_EXCLUDECURPERIOD" localSheetId="2">FALSE</definedName>
    <definedName name="QBREPORTCOMPARECOL_EXCLUDECURPERIOD" localSheetId="3">FALSE</definedName>
    <definedName name="QBREPORTCOMPARECOL_FORECAST" localSheetId="2">FALSE</definedName>
    <definedName name="QBREPORTCOMPARECOL_FORECAST" localSheetId="3">FALSE</definedName>
    <definedName name="QBREPORTCOMPARECOL_GROSSMARGIN" localSheetId="2">FALSE</definedName>
    <definedName name="QBREPORTCOMPARECOL_GROSSMARGIN" localSheetId="3">FALSE</definedName>
    <definedName name="QBREPORTCOMPARECOL_GROSSMARGINPCT" localSheetId="2">FALSE</definedName>
    <definedName name="QBREPORTCOMPARECOL_GROSSMARGINPCT" localSheetId="3">FALSE</definedName>
    <definedName name="QBREPORTCOMPARECOL_HOURS" localSheetId="2">FALSE</definedName>
    <definedName name="QBREPORTCOMPARECOL_HOURS" localSheetId="3">FALSE</definedName>
    <definedName name="QBREPORTCOMPARECOL_PCTCOL" localSheetId="2">FALSE</definedName>
    <definedName name="QBREPORTCOMPARECOL_PCTCOL" localSheetId="3">FALSE</definedName>
    <definedName name="QBREPORTCOMPARECOL_PCTEXPENSE" localSheetId="2">FALSE</definedName>
    <definedName name="QBREPORTCOMPARECOL_PCTEXPENSE" localSheetId="3">FALSE</definedName>
    <definedName name="QBREPORTCOMPARECOL_PCTINCOME" localSheetId="2">FALSE</definedName>
    <definedName name="QBREPORTCOMPARECOL_PCTINCOME" localSheetId="3">FALSE</definedName>
    <definedName name="QBREPORTCOMPARECOL_PCTOFSALES" localSheetId="2">FALSE</definedName>
    <definedName name="QBREPORTCOMPARECOL_PCTOFSALES" localSheetId="3">FALSE</definedName>
    <definedName name="QBREPORTCOMPARECOL_PCTROW" localSheetId="2">FALSE</definedName>
    <definedName name="QBREPORTCOMPARECOL_PCTROW" localSheetId="3">FALSE</definedName>
    <definedName name="QBREPORTCOMPARECOL_PPDIFF" localSheetId="2">FALSE</definedName>
    <definedName name="QBREPORTCOMPARECOL_PPDIFF" localSheetId="3">FALSE</definedName>
    <definedName name="QBREPORTCOMPARECOL_PPPCT" localSheetId="2">FALSE</definedName>
    <definedName name="QBREPORTCOMPARECOL_PPPCT" localSheetId="3">FALSE</definedName>
    <definedName name="QBREPORTCOMPARECOL_PREVPERIOD" localSheetId="2">FALSE</definedName>
    <definedName name="QBREPORTCOMPARECOL_PREVPERIOD" localSheetId="3">FALSE</definedName>
    <definedName name="QBREPORTCOMPARECOL_PREVYEAR" localSheetId="2">FALSE</definedName>
    <definedName name="QBREPORTCOMPARECOL_PREVYEAR" localSheetId="3">FALSE</definedName>
    <definedName name="QBREPORTCOMPARECOL_PYDIFF" localSheetId="2">FALSE</definedName>
    <definedName name="QBREPORTCOMPARECOL_PYDIFF" localSheetId="3">FALSE</definedName>
    <definedName name="QBREPORTCOMPARECOL_PYPCT" localSheetId="2">FALSE</definedName>
    <definedName name="QBREPORTCOMPARECOL_PYPCT" localSheetId="3">FALSE</definedName>
    <definedName name="QBREPORTCOMPARECOL_QTY" localSheetId="2">FALSE</definedName>
    <definedName name="QBREPORTCOMPARECOL_QTY" localSheetId="3">FALSE</definedName>
    <definedName name="QBREPORTCOMPARECOL_RATE" localSheetId="2">FALSE</definedName>
    <definedName name="QBREPORTCOMPARECOL_RATE" localSheetId="3">FALSE</definedName>
    <definedName name="QBREPORTCOMPARECOL_TRIPBILLEDMILES" localSheetId="2">FALSE</definedName>
    <definedName name="QBREPORTCOMPARECOL_TRIPBILLEDMILES" localSheetId="3">FALSE</definedName>
    <definedName name="QBREPORTCOMPARECOL_TRIPBILLINGAMOUNT" localSheetId="2">FALSE</definedName>
    <definedName name="QBREPORTCOMPARECOL_TRIPBILLINGAMOUNT" localSheetId="3">FALSE</definedName>
    <definedName name="QBREPORTCOMPARECOL_TRIPMILES" localSheetId="2">FALSE</definedName>
    <definedName name="QBREPORTCOMPARECOL_TRIPMILES" localSheetId="3">FALSE</definedName>
    <definedName name="QBREPORTCOMPARECOL_TRIPNOTBILLABLEMILES" localSheetId="2">FALSE</definedName>
    <definedName name="QBREPORTCOMPARECOL_TRIPNOTBILLABLEMILES" localSheetId="3">FALSE</definedName>
    <definedName name="QBREPORTCOMPARECOL_TRIPTAXDEDUCTIBLEAMOUNT" localSheetId="2">FALSE</definedName>
    <definedName name="QBREPORTCOMPARECOL_TRIPTAXDEDUCTIBLEAMOUNT" localSheetId="3">FALSE</definedName>
    <definedName name="QBREPORTCOMPARECOL_TRIPUNBILLEDMILES" localSheetId="2">FALSE</definedName>
    <definedName name="QBREPORTCOMPARECOL_TRIPUNBILLEDMILES" localSheetId="3">FALSE</definedName>
    <definedName name="QBREPORTCOMPARECOL_YTD" localSheetId="2">FALSE</definedName>
    <definedName name="QBREPORTCOMPARECOL_YTD" localSheetId="3">FALSE</definedName>
    <definedName name="QBREPORTCOMPARECOL_YTDBUDGET" localSheetId="2">FALSE</definedName>
    <definedName name="QBREPORTCOMPARECOL_YTDBUDGET" localSheetId="3">FALSE</definedName>
    <definedName name="QBREPORTCOMPARECOL_YTDPCT" localSheetId="2">FALSE</definedName>
    <definedName name="QBREPORTCOMPARECOL_YTDPCT" localSheetId="3">FALSE</definedName>
    <definedName name="QBREPORTROWAXIS" localSheetId="2">9</definedName>
    <definedName name="QBREPORTROWAXIS" localSheetId="3">11</definedName>
    <definedName name="QBREPORTSUBCOLAXIS" localSheetId="2">0</definedName>
    <definedName name="QBREPORTSUBCOLAXIS" localSheetId="3">0</definedName>
    <definedName name="QBREPORTTYPE" localSheetId="2">392</definedName>
    <definedName name="QBREPORTTYPE" localSheetId="3">3</definedName>
    <definedName name="QBROWHEADERS" localSheetId="2">6</definedName>
    <definedName name="QBROWHEADERS" localSheetId="3">5</definedName>
    <definedName name="QBSTARTDATE" localSheetId="2">20131231</definedName>
    <definedName name="QBSTARTDATE" localSheetId="3">20160701</definedName>
    <definedName name="QBSTARTDATE_1" localSheetId="2">20170131</definedName>
  </definedNames>
  <calcPr calcId="145621"/>
</workbook>
</file>

<file path=xl/calcChain.xml><?xml version="1.0" encoding="utf-8"?>
<calcChain xmlns="http://schemas.openxmlformats.org/spreadsheetml/2006/main">
  <c r="K2" i="152" l="1"/>
  <c r="G261" i="164" l="1"/>
  <c r="G258" i="164"/>
  <c r="G254" i="164"/>
  <c r="G253" i="164"/>
  <c r="G250" i="164"/>
  <c r="G246" i="164"/>
  <c r="G245" i="164"/>
  <c r="G242" i="164"/>
  <c r="G235" i="164"/>
  <c r="G232" i="164"/>
  <c r="G227" i="164"/>
  <c r="G226" i="164"/>
  <c r="G223" i="164"/>
  <c r="G222" i="164"/>
  <c r="G219" i="164"/>
  <c r="G218" i="164"/>
  <c r="G215" i="164"/>
  <c r="G213" i="164"/>
  <c r="G210" i="164"/>
  <c r="G209" i="164"/>
  <c r="G206" i="164"/>
  <c r="G205" i="164"/>
  <c r="G202" i="164"/>
  <c r="G201" i="164"/>
  <c r="G198" i="164"/>
  <c r="G197" i="164"/>
  <c r="G194" i="164"/>
  <c r="G189" i="164"/>
  <c r="G188" i="164"/>
  <c r="G185" i="164"/>
  <c r="G184" i="164"/>
  <c r="G180" i="164"/>
  <c r="G175" i="164"/>
  <c r="G174" i="164"/>
  <c r="G171" i="164"/>
  <c r="G167" i="164"/>
  <c r="G166" i="164"/>
  <c r="G163" i="164"/>
  <c r="G162" i="164"/>
  <c r="G159" i="164"/>
  <c r="G158" i="164"/>
  <c r="G154" i="164"/>
  <c r="G153" i="164"/>
  <c r="G149" i="164"/>
  <c r="G148" i="164"/>
  <c r="G145" i="164"/>
  <c r="G140" i="164"/>
  <c r="G139" i="164"/>
  <c r="G136" i="164"/>
  <c r="G129" i="164"/>
  <c r="G125" i="164"/>
  <c r="G124" i="164"/>
  <c r="G120" i="164"/>
  <c r="G107" i="164"/>
  <c r="G102" i="164"/>
  <c r="G96" i="164"/>
  <c r="G88" i="164"/>
  <c r="G78" i="164"/>
  <c r="A147" i="158"/>
  <c r="B147" i="158"/>
  <c r="G263" i="164"/>
  <c r="G260" i="164"/>
  <c r="G259" i="164"/>
  <c r="G257" i="164"/>
  <c r="G256" i="164"/>
  <c r="G255" i="164"/>
  <c r="G252" i="164"/>
  <c r="G251" i="164"/>
  <c r="G249" i="164"/>
  <c r="G248" i="164"/>
  <c r="G247" i="164"/>
  <c r="G244" i="164"/>
  <c r="G243" i="164"/>
  <c r="G239" i="164"/>
  <c r="G238" i="164"/>
  <c r="G234" i="164"/>
  <c r="G233" i="164"/>
  <c r="G229" i="164"/>
  <c r="G228" i="164"/>
  <c r="G225" i="164"/>
  <c r="G224" i="164"/>
  <c r="G221" i="164"/>
  <c r="G220" i="164"/>
  <c r="G217" i="164"/>
  <c r="G216" i="164"/>
  <c r="G211" i="164"/>
  <c r="G208" i="164"/>
  <c r="G207" i="164"/>
  <c r="G204" i="164"/>
  <c r="G203" i="164"/>
  <c r="G200" i="164"/>
  <c r="G199" i="164"/>
  <c r="G196" i="164"/>
  <c r="G195" i="164"/>
  <c r="G191" i="164"/>
  <c r="G190" i="164"/>
  <c r="G187" i="164"/>
  <c r="G186" i="164"/>
  <c r="G183" i="164"/>
  <c r="G181" i="164"/>
  <c r="G34" i="164"/>
  <c r="G176" i="164"/>
  <c r="G173" i="164"/>
  <c r="G172" i="164"/>
  <c r="G170" i="164"/>
  <c r="G169" i="164"/>
  <c r="G168" i="164"/>
  <c r="G165" i="164"/>
  <c r="G164" i="164"/>
  <c r="G160" i="164"/>
  <c r="G155" i="164"/>
  <c r="G150" i="164"/>
  <c r="G147" i="164"/>
  <c r="G146" i="164"/>
  <c r="G142" i="164"/>
  <c r="G141" i="164"/>
  <c r="G138" i="164"/>
  <c r="G137" i="164"/>
  <c r="G27" i="164"/>
  <c r="G133" i="164"/>
  <c r="G132" i="164"/>
  <c r="G128" i="164"/>
  <c r="G121" i="164"/>
  <c r="G119" i="164"/>
  <c r="G118" i="164"/>
  <c r="G22" i="164"/>
  <c r="G115" i="164"/>
  <c r="G113" i="164"/>
  <c r="G112" i="164"/>
  <c r="G101" i="164"/>
  <c r="G98" i="164"/>
  <c r="G95" i="164"/>
  <c r="G94" i="164"/>
  <c r="G93" i="164"/>
  <c r="G92" i="164"/>
  <c r="G91" i="164"/>
  <c r="G90" i="164"/>
  <c r="G89" i="164"/>
  <c r="G86" i="164"/>
  <c r="G85" i="164"/>
  <c r="G84" i="164"/>
  <c r="G83" i="164"/>
  <c r="G81" i="164"/>
  <c r="G80" i="164"/>
  <c r="G76" i="164"/>
  <c r="G75" i="164"/>
  <c r="G72" i="164"/>
  <c r="G71" i="164"/>
  <c r="G68" i="164"/>
  <c r="G67" i="164"/>
  <c r="G114" i="164" l="1"/>
  <c r="G20" i="164"/>
  <c r="G15" i="164"/>
  <c r="G74" i="164"/>
  <c r="G79" i="164"/>
  <c r="G13" i="164"/>
  <c r="G16" i="164"/>
  <c r="G104" i="164"/>
  <c r="G37" i="164"/>
  <c r="G179" i="164"/>
  <c r="G42" i="164"/>
  <c r="G108" i="164"/>
  <c r="C147" i="158"/>
  <c r="G130" i="164" l="1"/>
  <c r="G25" i="164"/>
  <c r="G28" i="164"/>
  <c r="G143" i="164"/>
  <c r="G39" i="164"/>
  <c r="G236" i="164"/>
  <c r="G99" i="164"/>
  <c r="G14" i="164"/>
  <c r="G103" i="164"/>
  <c r="G12" i="164"/>
  <c r="G10" i="164"/>
  <c r="G69" i="164"/>
  <c r="G41" i="164"/>
  <c r="G262" i="164"/>
  <c r="G156" i="164"/>
  <c r="G30" i="164"/>
  <c r="G105" i="164"/>
  <c r="G35" i="164"/>
  <c r="G192" i="164"/>
  <c r="G38" i="164"/>
  <c r="G230" i="164"/>
  <c r="G177" i="164"/>
  <c r="G33" i="164"/>
  <c r="G11" i="164"/>
  <c r="G73" i="164"/>
  <c r="G134" i="164"/>
  <c r="G26" i="164"/>
  <c r="G122" i="164"/>
  <c r="G23" i="164"/>
  <c r="G240" i="164"/>
  <c r="G40" i="164"/>
  <c r="G24" i="164"/>
  <c r="G126" i="164"/>
  <c r="G161" i="164"/>
  <c r="G31" i="164"/>
  <c r="G151" i="164"/>
  <c r="G29" i="164"/>
  <c r="G212" i="164"/>
  <c r="G36" i="164"/>
  <c r="G264" i="164"/>
  <c r="G109" i="164"/>
  <c r="G265" i="164" l="1"/>
  <c r="M6" i="152" l="1"/>
  <c r="G57" i="164" l="1"/>
  <c r="G56" i="164"/>
  <c r="G55" i="164"/>
  <c r="G54" i="164"/>
  <c r="G53" i="164"/>
  <c r="G52" i="164"/>
  <c r="EJ129" i="134" l="1"/>
  <c r="EJ128" i="134"/>
  <c r="EJ127" i="134"/>
  <c r="EJ126" i="134"/>
  <c r="EJ125" i="134"/>
  <c r="J8" i="159" l="1"/>
  <c r="J9" i="159"/>
  <c r="J10" i="159"/>
  <c r="J11" i="159"/>
  <c r="J12" i="159"/>
  <c r="J13" i="159"/>
  <c r="J14" i="159"/>
  <c r="J15" i="159"/>
  <c r="J16" i="159"/>
  <c r="J17" i="159"/>
  <c r="J18" i="159"/>
  <c r="J19" i="159"/>
  <c r="J20" i="159"/>
  <c r="J21" i="159"/>
  <c r="J22" i="159"/>
  <c r="J23" i="159"/>
  <c r="J24" i="159"/>
  <c r="J25" i="159"/>
  <c r="J26" i="159"/>
  <c r="J27" i="159"/>
  <c r="J28" i="159"/>
  <c r="J29" i="159"/>
  <c r="J30" i="159"/>
  <c r="J31" i="159"/>
  <c r="J32" i="159"/>
  <c r="J33" i="159"/>
  <c r="J34" i="159"/>
  <c r="J35" i="159"/>
  <c r="J36" i="159"/>
  <c r="J37" i="159"/>
  <c r="J38" i="159"/>
  <c r="J39" i="159"/>
  <c r="J40" i="159"/>
  <c r="J41" i="159"/>
  <c r="J42" i="159"/>
  <c r="J43" i="159"/>
  <c r="J44" i="159"/>
  <c r="J45" i="159"/>
  <c r="J46" i="159"/>
  <c r="J47" i="159"/>
  <c r="J48" i="159"/>
  <c r="J49" i="159"/>
  <c r="J50" i="159"/>
  <c r="J51" i="159"/>
  <c r="J52" i="159"/>
  <c r="J53" i="159"/>
  <c r="J54" i="159"/>
  <c r="J55" i="159"/>
  <c r="J56" i="159"/>
  <c r="J57" i="159"/>
  <c r="J58" i="159"/>
  <c r="J59" i="159"/>
  <c r="J60" i="159"/>
  <c r="J61" i="159"/>
  <c r="J62" i="159"/>
  <c r="J63" i="159"/>
  <c r="J64" i="159"/>
  <c r="J65" i="159"/>
  <c r="J66" i="159"/>
  <c r="J67" i="159"/>
  <c r="J68" i="159"/>
  <c r="J69" i="159"/>
  <c r="J70" i="159"/>
  <c r="J71" i="159"/>
  <c r="J72" i="159"/>
  <c r="J73" i="159"/>
  <c r="J74" i="159"/>
  <c r="J75" i="159"/>
  <c r="J76" i="159"/>
  <c r="J77" i="159"/>
  <c r="J78" i="159"/>
  <c r="J79" i="159"/>
  <c r="J80" i="159"/>
  <c r="J81" i="159"/>
  <c r="J82" i="159"/>
  <c r="J83" i="159"/>
  <c r="J84" i="159"/>
  <c r="J85" i="159"/>
  <c r="J86" i="159"/>
  <c r="J87" i="159"/>
  <c r="J88" i="159"/>
  <c r="J89" i="159"/>
  <c r="J90" i="159"/>
  <c r="J91" i="159"/>
  <c r="J92" i="159"/>
  <c r="J93" i="159"/>
  <c r="J94" i="159"/>
  <c r="J95" i="159"/>
  <c r="J96" i="159"/>
  <c r="J97" i="159"/>
  <c r="J98" i="159"/>
  <c r="J99" i="159"/>
  <c r="J100" i="159"/>
  <c r="J101" i="159"/>
  <c r="J102" i="159"/>
  <c r="J103" i="159"/>
  <c r="J104" i="159"/>
  <c r="J105" i="159"/>
  <c r="J106" i="159"/>
  <c r="J107" i="159"/>
  <c r="J108" i="159"/>
  <c r="J109" i="159"/>
  <c r="J110" i="159"/>
  <c r="J111" i="159"/>
  <c r="J112" i="159"/>
  <c r="J113" i="159"/>
  <c r="J114" i="159"/>
  <c r="J115" i="159"/>
  <c r="J116" i="159"/>
  <c r="J117" i="159"/>
  <c r="J118" i="159"/>
  <c r="J119" i="159"/>
  <c r="J120" i="159"/>
  <c r="J121" i="159"/>
  <c r="J122" i="159"/>
  <c r="J123" i="159"/>
  <c r="J124" i="159"/>
  <c r="J125" i="159"/>
  <c r="J126" i="159"/>
  <c r="J127" i="159"/>
  <c r="J128" i="159"/>
  <c r="J129" i="159"/>
  <c r="J130" i="159"/>
  <c r="J131" i="159"/>
  <c r="J132" i="159"/>
  <c r="J133" i="159"/>
  <c r="J134" i="159"/>
  <c r="J135" i="159"/>
  <c r="J136" i="159"/>
  <c r="J137" i="159"/>
  <c r="J138" i="159"/>
  <c r="G8" i="159"/>
  <c r="G9" i="159"/>
  <c r="G10" i="159"/>
  <c r="G11" i="159"/>
  <c r="G12" i="159"/>
  <c r="G13" i="159"/>
  <c r="G14" i="159"/>
  <c r="G15" i="159"/>
  <c r="G16" i="159"/>
  <c r="G17" i="159"/>
  <c r="G18" i="159"/>
  <c r="G19" i="159"/>
  <c r="G20" i="159"/>
  <c r="G21" i="159"/>
  <c r="G22" i="159"/>
  <c r="G23" i="159"/>
  <c r="G24" i="159"/>
  <c r="G25" i="159"/>
  <c r="G26" i="159"/>
  <c r="G27" i="159"/>
  <c r="G28" i="159"/>
  <c r="G29" i="159"/>
  <c r="G30" i="159"/>
  <c r="G31" i="159"/>
  <c r="G32" i="159"/>
  <c r="G33" i="159"/>
  <c r="G34" i="159"/>
  <c r="G35" i="159"/>
  <c r="G36" i="159"/>
  <c r="G37" i="159"/>
  <c r="G38" i="159"/>
  <c r="G39" i="159"/>
  <c r="G40" i="159"/>
  <c r="G41" i="159"/>
  <c r="G42" i="159"/>
  <c r="G43" i="159"/>
  <c r="G44" i="159"/>
  <c r="G45" i="159"/>
  <c r="G46" i="159"/>
  <c r="G47" i="159"/>
  <c r="G48" i="159"/>
  <c r="G49" i="159"/>
  <c r="G50" i="159"/>
  <c r="G51" i="159"/>
  <c r="G52" i="159"/>
  <c r="G53" i="159"/>
  <c r="G54" i="159"/>
  <c r="G55" i="159"/>
  <c r="G56" i="159"/>
  <c r="G57" i="159"/>
  <c r="G58" i="159"/>
  <c r="G59" i="159"/>
  <c r="G60" i="159"/>
  <c r="G61" i="159"/>
  <c r="G62" i="159"/>
  <c r="G63" i="159"/>
  <c r="G64" i="159"/>
  <c r="G65" i="159"/>
  <c r="G66" i="159"/>
  <c r="G67" i="159"/>
  <c r="G68" i="159"/>
  <c r="G69" i="159"/>
  <c r="G70" i="159"/>
  <c r="G71" i="159"/>
  <c r="G72" i="159"/>
  <c r="G73" i="159"/>
  <c r="G74" i="159"/>
  <c r="G75" i="159"/>
  <c r="G76" i="159"/>
  <c r="G77" i="159"/>
  <c r="G78" i="159"/>
  <c r="G79" i="159"/>
  <c r="G80" i="159"/>
  <c r="G81" i="159"/>
  <c r="G82" i="159"/>
  <c r="G83" i="159"/>
  <c r="G84" i="159"/>
  <c r="G85" i="159"/>
  <c r="G86" i="159"/>
  <c r="G87" i="159"/>
  <c r="G88" i="159"/>
  <c r="G89" i="159"/>
  <c r="G90" i="159"/>
  <c r="G91" i="159"/>
  <c r="G92" i="159"/>
  <c r="G93" i="159"/>
  <c r="G94" i="159"/>
  <c r="G95" i="159"/>
  <c r="G96" i="159"/>
  <c r="G97" i="159"/>
  <c r="G98" i="159"/>
  <c r="G99" i="159"/>
  <c r="G100" i="159"/>
  <c r="G101" i="159"/>
  <c r="G102" i="159"/>
  <c r="G103" i="159"/>
  <c r="G104" i="159"/>
  <c r="G105" i="159"/>
  <c r="G106" i="159"/>
  <c r="G107" i="159"/>
  <c r="G108" i="159"/>
  <c r="G109" i="159"/>
  <c r="G110" i="159"/>
  <c r="G111" i="159"/>
  <c r="G112" i="159"/>
  <c r="G113" i="159"/>
  <c r="G114" i="159"/>
  <c r="G115" i="159"/>
  <c r="G116" i="159"/>
  <c r="G117" i="159"/>
  <c r="G118" i="159"/>
  <c r="G119" i="159"/>
  <c r="G120" i="159"/>
  <c r="G121" i="159"/>
  <c r="G122" i="159"/>
  <c r="G123" i="159"/>
  <c r="G124" i="159"/>
  <c r="G125" i="159"/>
  <c r="G126" i="159"/>
  <c r="G127" i="159"/>
  <c r="G128" i="159"/>
  <c r="G129" i="159"/>
  <c r="G130" i="159"/>
  <c r="G131" i="159"/>
  <c r="G132" i="159"/>
  <c r="G133" i="159"/>
  <c r="G134" i="159"/>
  <c r="G135" i="159"/>
  <c r="G136" i="159"/>
  <c r="G137" i="159"/>
  <c r="G138" i="159"/>
  <c r="D8" i="159"/>
  <c r="D9" i="159"/>
  <c r="D10" i="159"/>
  <c r="D11" i="159"/>
  <c r="D12" i="159"/>
  <c r="D13" i="159"/>
  <c r="D14" i="159"/>
  <c r="D15" i="159"/>
  <c r="D16" i="159"/>
  <c r="D17" i="159"/>
  <c r="D18" i="159"/>
  <c r="D19" i="159"/>
  <c r="D20" i="159"/>
  <c r="D21" i="159"/>
  <c r="D22" i="159"/>
  <c r="D23" i="159"/>
  <c r="D24" i="159"/>
  <c r="D25" i="159"/>
  <c r="D26" i="159"/>
  <c r="D27" i="159"/>
  <c r="D28" i="159"/>
  <c r="D29" i="159"/>
  <c r="D30" i="159"/>
  <c r="D31" i="159"/>
  <c r="D32" i="159"/>
  <c r="D33" i="159"/>
  <c r="D34" i="159"/>
  <c r="D35" i="159"/>
  <c r="D36" i="159"/>
  <c r="D37" i="159"/>
  <c r="D38" i="159"/>
  <c r="D39" i="159"/>
  <c r="D40" i="159"/>
  <c r="D41" i="159"/>
  <c r="D42" i="159"/>
  <c r="D43" i="159"/>
  <c r="D44" i="159"/>
  <c r="D45" i="159"/>
  <c r="D46" i="159"/>
  <c r="D47" i="159"/>
  <c r="D48" i="159"/>
  <c r="D49" i="159"/>
  <c r="D50" i="159"/>
  <c r="D51" i="159"/>
  <c r="D52" i="159"/>
  <c r="D53" i="159"/>
  <c r="D54" i="159"/>
  <c r="D55" i="159"/>
  <c r="D56" i="159"/>
  <c r="D57" i="159"/>
  <c r="D58" i="159"/>
  <c r="D59" i="159"/>
  <c r="D60" i="159"/>
  <c r="D61" i="159"/>
  <c r="D62" i="159"/>
  <c r="D63" i="159"/>
  <c r="D64" i="159"/>
  <c r="D65" i="159"/>
  <c r="D66" i="159"/>
  <c r="D67" i="159"/>
  <c r="D68" i="159"/>
  <c r="D69" i="159"/>
  <c r="D70" i="159"/>
  <c r="D71" i="159"/>
  <c r="D72" i="159"/>
  <c r="D73" i="159"/>
  <c r="D74" i="159"/>
  <c r="D75" i="159"/>
  <c r="D76" i="159"/>
  <c r="D77" i="159"/>
  <c r="D78" i="159"/>
  <c r="D79" i="159"/>
  <c r="D80" i="159"/>
  <c r="D81" i="159"/>
  <c r="D82" i="159"/>
  <c r="D83" i="159"/>
  <c r="D84" i="159"/>
  <c r="D85" i="159"/>
  <c r="D86" i="159"/>
  <c r="D87" i="159"/>
  <c r="D88" i="159"/>
  <c r="D89" i="159"/>
  <c r="D90" i="159"/>
  <c r="D91" i="159"/>
  <c r="D92" i="159"/>
  <c r="D93" i="159"/>
  <c r="D94" i="159"/>
  <c r="D95" i="159"/>
  <c r="D96" i="159"/>
  <c r="D97" i="159"/>
  <c r="D98" i="159"/>
  <c r="D99" i="159"/>
  <c r="D100" i="159"/>
  <c r="D101" i="159"/>
  <c r="D102" i="159"/>
  <c r="D103" i="159"/>
  <c r="D104" i="159"/>
  <c r="D105" i="159"/>
  <c r="D106" i="159"/>
  <c r="D107" i="159"/>
  <c r="D108" i="159"/>
  <c r="D109" i="159"/>
  <c r="D110" i="159"/>
  <c r="D111" i="159"/>
  <c r="D112" i="159"/>
  <c r="D113" i="159"/>
  <c r="D114" i="159"/>
  <c r="D115" i="159"/>
  <c r="D116" i="159"/>
  <c r="D117" i="159"/>
  <c r="D118" i="159"/>
  <c r="D119" i="159"/>
  <c r="D120" i="159"/>
  <c r="D121" i="159"/>
  <c r="D122" i="159"/>
  <c r="D123" i="159"/>
  <c r="D124" i="159"/>
  <c r="D125" i="159"/>
  <c r="D126" i="159"/>
  <c r="D127" i="159"/>
  <c r="D128" i="159"/>
  <c r="D129" i="159"/>
  <c r="D130" i="159"/>
  <c r="D131" i="159"/>
  <c r="D132" i="159"/>
  <c r="D133" i="159"/>
  <c r="D134" i="159"/>
  <c r="D135" i="159"/>
  <c r="D136" i="159"/>
  <c r="D137" i="159"/>
  <c r="D138" i="159"/>
  <c r="J7" i="159"/>
  <c r="G7" i="159"/>
  <c r="D7" i="159"/>
  <c r="K121" i="159"/>
  <c r="A146" i="158"/>
  <c r="B146" i="158"/>
  <c r="CU203" i="134"/>
  <c r="EH201" i="134"/>
  <c r="EG201" i="134"/>
  <c r="EF201" i="134"/>
  <c r="EE201" i="134"/>
  <c r="ED201" i="134"/>
  <c r="EC201" i="134"/>
  <c r="EB201" i="134"/>
  <c r="EA201" i="134"/>
  <c r="DZ201" i="134"/>
  <c r="DY201" i="134"/>
  <c r="DX201" i="134"/>
  <c r="DW201" i="134"/>
  <c r="DV201" i="134"/>
  <c r="DU201" i="134"/>
  <c r="DT201" i="134"/>
  <c r="DS201" i="134"/>
  <c r="DR201" i="134"/>
  <c r="DQ201" i="134"/>
  <c r="DP201" i="134"/>
  <c r="DO201" i="134"/>
  <c r="DN201" i="134"/>
  <c r="DM201" i="134"/>
  <c r="DL201" i="134"/>
  <c r="DK201" i="134"/>
  <c r="DJ201" i="134"/>
  <c r="DI201" i="134"/>
  <c r="DH201" i="134"/>
  <c r="DG201" i="134"/>
  <c r="DF201" i="134"/>
  <c r="DE201" i="134"/>
  <c r="DD201" i="134"/>
  <c r="DC201" i="134"/>
  <c r="DB201" i="134"/>
  <c r="DA201" i="134"/>
  <c r="CZ201" i="134"/>
  <c r="CY201" i="134"/>
  <c r="CX201" i="134"/>
  <c r="CW201" i="134"/>
  <c r="CV201" i="134"/>
  <c r="CU201" i="134"/>
  <c r="CT201" i="134"/>
  <c r="CS201" i="134"/>
  <c r="CR201" i="134"/>
  <c r="CQ201" i="134"/>
  <c r="CP201" i="134"/>
  <c r="CO201" i="134"/>
  <c r="CN201" i="134"/>
  <c r="CM201" i="134"/>
  <c r="CL201" i="134"/>
  <c r="CK201" i="134"/>
  <c r="CJ201" i="134"/>
  <c r="CI201" i="134"/>
  <c r="CH201" i="134"/>
  <c r="CG201" i="134"/>
  <c r="CF201" i="134"/>
  <c r="CE201" i="134"/>
  <c r="CD201" i="134"/>
  <c r="CC201" i="134"/>
  <c r="CB201" i="134"/>
  <c r="CA201" i="134"/>
  <c r="BZ201" i="134"/>
  <c r="BY201" i="134"/>
  <c r="BX201" i="134"/>
  <c r="BW201" i="134"/>
  <c r="BV201" i="134"/>
  <c r="BU201" i="134"/>
  <c r="BT201" i="134"/>
  <c r="BS201" i="134"/>
  <c r="BR201" i="134"/>
  <c r="BQ201" i="134"/>
  <c r="BP201" i="134"/>
  <c r="BO201" i="134"/>
  <c r="BN201" i="134"/>
  <c r="BM201" i="134"/>
  <c r="BL201" i="134"/>
  <c r="BK201" i="134"/>
  <c r="BJ201" i="134"/>
  <c r="BI201" i="134"/>
  <c r="BH201" i="134"/>
  <c r="BG201" i="134"/>
  <c r="BF201" i="134"/>
  <c r="BE201" i="134"/>
  <c r="BD201" i="134"/>
  <c r="BC201" i="134"/>
  <c r="BB201" i="134"/>
  <c r="BA201" i="134"/>
  <c r="AZ201" i="134"/>
  <c r="AY201" i="134"/>
  <c r="AX201" i="134"/>
  <c r="AW201" i="134"/>
  <c r="AV201" i="134"/>
  <c r="AU201" i="134"/>
  <c r="AT201" i="134"/>
  <c r="AS201" i="134"/>
  <c r="AR201" i="134"/>
  <c r="AQ201" i="134"/>
  <c r="AP201" i="134"/>
  <c r="AO201" i="134"/>
  <c r="AN201" i="134"/>
  <c r="AM201" i="134"/>
  <c r="AL201" i="134"/>
  <c r="AK201" i="134"/>
  <c r="AJ201" i="134"/>
  <c r="AI201" i="134"/>
  <c r="AH201" i="134"/>
  <c r="AG201" i="134"/>
  <c r="AF201" i="134"/>
  <c r="AE201" i="134"/>
  <c r="AD201" i="134"/>
  <c r="AC201" i="134"/>
  <c r="AB201" i="134"/>
  <c r="AA201" i="134"/>
  <c r="Z201" i="134"/>
  <c r="Y201" i="134"/>
  <c r="X201" i="134"/>
  <c r="W201" i="134"/>
  <c r="V201" i="134"/>
  <c r="U201" i="134"/>
  <c r="T201" i="134"/>
  <c r="S201" i="134"/>
  <c r="R201" i="134"/>
  <c r="Q201" i="134"/>
  <c r="P201" i="134"/>
  <c r="O201" i="134"/>
  <c r="N201" i="134"/>
  <c r="M201" i="134"/>
  <c r="L201" i="134"/>
  <c r="K201" i="134"/>
  <c r="J201" i="134"/>
  <c r="I201" i="134"/>
  <c r="H201" i="134"/>
  <c r="G201" i="134"/>
  <c r="EH179" i="134"/>
  <c r="EG179" i="134"/>
  <c r="EF179" i="134"/>
  <c r="EE179" i="134"/>
  <c r="ED179" i="134"/>
  <c r="EC179" i="134"/>
  <c r="EB179" i="134"/>
  <c r="EA179" i="134"/>
  <c r="DZ179" i="134"/>
  <c r="DY179" i="134"/>
  <c r="DX179" i="134"/>
  <c r="DW179" i="134"/>
  <c r="DV179" i="134"/>
  <c r="DU179" i="134"/>
  <c r="DT179" i="134"/>
  <c r="DS179" i="134"/>
  <c r="DR179" i="134"/>
  <c r="DQ179" i="134"/>
  <c r="DP179" i="134"/>
  <c r="DO179" i="134"/>
  <c r="DN179" i="134"/>
  <c r="DM179" i="134"/>
  <c r="DL179" i="134"/>
  <c r="DK179" i="134"/>
  <c r="DJ179" i="134"/>
  <c r="DI179" i="134"/>
  <c r="DH179" i="134"/>
  <c r="DG179" i="134"/>
  <c r="DF179" i="134"/>
  <c r="DE179" i="134"/>
  <c r="DD179" i="134"/>
  <c r="DC179" i="134"/>
  <c r="DB179" i="134"/>
  <c r="DA179" i="134"/>
  <c r="CZ179" i="134"/>
  <c r="CY179" i="134"/>
  <c r="CX179" i="134"/>
  <c r="CW179" i="134"/>
  <c r="CV179" i="134"/>
  <c r="CU179" i="134"/>
  <c r="CT179" i="134"/>
  <c r="CS179" i="134"/>
  <c r="CR179" i="134"/>
  <c r="CQ179" i="134"/>
  <c r="CP179" i="134"/>
  <c r="CO179" i="134"/>
  <c r="CN179" i="134"/>
  <c r="CM179" i="134"/>
  <c r="CL179" i="134"/>
  <c r="CK179" i="134"/>
  <c r="CJ179" i="134"/>
  <c r="CI179" i="134"/>
  <c r="CH179" i="134"/>
  <c r="CG179" i="134"/>
  <c r="CF179" i="134"/>
  <c r="CE179" i="134"/>
  <c r="CD179" i="134"/>
  <c r="CC179" i="134"/>
  <c r="CB179" i="134"/>
  <c r="CA179" i="134"/>
  <c r="BZ179" i="134"/>
  <c r="BY179" i="134"/>
  <c r="BX179" i="134"/>
  <c r="BW179" i="134"/>
  <c r="BV179" i="134"/>
  <c r="BU179" i="134"/>
  <c r="BT179" i="134"/>
  <c r="BS179" i="134"/>
  <c r="BR179" i="134"/>
  <c r="BQ179" i="134"/>
  <c r="BP179" i="134"/>
  <c r="BO179" i="134"/>
  <c r="BN179" i="134"/>
  <c r="BM179" i="134"/>
  <c r="BL179" i="134"/>
  <c r="BK179" i="134"/>
  <c r="BJ179" i="134"/>
  <c r="BI179" i="134"/>
  <c r="BH179" i="134"/>
  <c r="BG179" i="134"/>
  <c r="BF179" i="134"/>
  <c r="BE179" i="134"/>
  <c r="BD179" i="134"/>
  <c r="BC179" i="134"/>
  <c r="BB179" i="134"/>
  <c r="BA179" i="134"/>
  <c r="AZ179" i="134"/>
  <c r="AY179" i="134"/>
  <c r="AX179" i="134"/>
  <c r="AW179" i="134"/>
  <c r="AV179" i="134"/>
  <c r="AU179" i="134"/>
  <c r="AT179" i="134"/>
  <c r="AS179" i="134"/>
  <c r="AR179" i="134"/>
  <c r="AQ179" i="134"/>
  <c r="AP179" i="134"/>
  <c r="AO179" i="134"/>
  <c r="AN179" i="134"/>
  <c r="AM179" i="134"/>
  <c r="AL179" i="134"/>
  <c r="AK179" i="134"/>
  <c r="AJ179" i="134"/>
  <c r="AI179" i="134"/>
  <c r="AH179" i="134"/>
  <c r="AG179" i="134"/>
  <c r="AF179" i="134"/>
  <c r="AE179" i="134"/>
  <c r="AD179" i="134"/>
  <c r="AC179" i="134"/>
  <c r="AB179" i="134"/>
  <c r="AA179" i="134"/>
  <c r="Z179" i="134"/>
  <c r="Y179" i="134"/>
  <c r="X179" i="134"/>
  <c r="W179" i="134"/>
  <c r="V179" i="134"/>
  <c r="U179" i="134"/>
  <c r="T179" i="134"/>
  <c r="S179" i="134"/>
  <c r="R179" i="134"/>
  <c r="Q179" i="134"/>
  <c r="P179" i="134"/>
  <c r="O179" i="134"/>
  <c r="N179" i="134"/>
  <c r="M179" i="134"/>
  <c r="L179" i="134"/>
  <c r="K179" i="134"/>
  <c r="J179" i="134"/>
  <c r="I179" i="134"/>
  <c r="H179" i="134"/>
  <c r="G179" i="134"/>
  <c r="EH175" i="134"/>
  <c r="EG175" i="134"/>
  <c r="EF175" i="134"/>
  <c r="EE175" i="134"/>
  <c r="ED175" i="134"/>
  <c r="EC175" i="134"/>
  <c r="EB175" i="134"/>
  <c r="EA175" i="134"/>
  <c r="DZ175" i="134"/>
  <c r="DY175" i="134"/>
  <c r="DX175" i="134"/>
  <c r="DW175" i="134"/>
  <c r="DV175" i="134"/>
  <c r="DU175" i="134"/>
  <c r="DT175" i="134"/>
  <c r="DS175" i="134"/>
  <c r="DR175" i="134"/>
  <c r="DQ175" i="134"/>
  <c r="DP175" i="134"/>
  <c r="DO175" i="134"/>
  <c r="DN175" i="134"/>
  <c r="DM175" i="134"/>
  <c r="DL175" i="134"/>
  <c r="DK175" i="134"/>
  <c r="DJ175" i="134"/>
  <c r="DI175" i="134"/>
  <c r="DH175" i="134"/>
  <c r="DG175" i="134"/>
  <c r="DF175" i="134"/>
  <c r="DE175" i="134"/>
  <c r="DD175" i="134"/>
  <c r="DC175" i="134"/>
  <c r="DB175" i="134"/>
  <c r="DA175" i="134"/>
  <c r="CZ175" i="134"/>
  <c r="CY175" i="134"/>
  <c r="CX175" i="134"/>
  <c r="CW175" i="134"/>
  <c r="CV175" i="134"/>
  <c r="CU175" i="134"/>
  <c r="CT175" i="134"/>
  <c r="CS175" i="134"/>
  <c r="CR175" i="134"/>
  <c r="CQ175" i="134"/>
  <c r="CP175" i="134"/>
  <c r="CO175" i="134"/>
  <c r="CN175" i="134"/>
  <c r="CM175" i="134"/>
  <c r="CL175" i="134"/>
  <c r="CK175" i="134"/>
  <c r="CJ175" i="134"/>
  <c r="CI175" i="134"/>
  <c r="CH175" i="134"/>
  <c r="CG175" i="134"/>
  <c r="CF175" i="134"/>
  <c r="CE175" i="134"/>
  <c r="CD175" i="134"/>
  <c r="CC175" i="134"/>
  <c r="CB175" i="134"/>
  <c r="CA175" i="134"/>
  <c r="BZ175" i="134"/>
  <c r="BY175" i="134"/>
  <c r="BX175" i="134"/>
  <c r="BW175" i="134"/>
  <c r="BV175" i="134"/>
  <c r="BU175" i="134"/>
  <c r="BT175" i="134"/>
  <c r="BS175" i="134"/>
  <c r="BR175" i="134"/>
  <c r="BQ175" i="134"/>
  <c r="BP175" i="134"/>
  <c r="BO175" i="134"/>
  <c r="BN175" i="134"/>
  <c r="BM175" i="134"/>
  <c r="BL175" i="134"/>
  <c r="BK175" i="134"/>
  <c r="BJ175" i="134"/>
  <c r="BI175" i="134"/>
  <c r="BH175" i="134"/>
  <c r="BG175" i="134"/>
  <c r="BF175" i="134"/>
  <c r="BE175" i="134"/>
  <c r="BD175" i="134"/>
  <c r="BC175" i="134"/>
  <c r="BB175" i="134"/>
  <c r="BA175" i="134"/>
  <c r="AZ175" i="134"/>
  <c r="AY175" i="134"/>
  <c r="AX175" i="134"/>
  <c r="AW175" i="134"/>
  <c r="AV175" i="134"/>
  <c r="AU175" i="134"/>
  <c r="AT175" i="134"/>
  <c r="AS175" i="134"/>
  <c r="AR175" i="134"/>
  <c r="AQ175" i="134"/>
  <c r="AP175" i="134"/>
  <c r="AO175" i="134"/>
  <c r="AN175" i="134"/>
  <c r="AM175" i="134"/>
  <c r="AL175" i="134"/>
  <c r="AK175" i="134"/>
  <c r="AJ175" i="134"/>
  <c r="AI175" i="134"/>
  <c r="AH175" i="134"/>
  <c r="AG175" i="134"/>
  <c r="AF175" i="134"/>
  <c r="AE175" i="134"/>
  <c r="AD175" i="134"/>
  <c r="AC175" i="134"/>
  <c r="AB175" i="134"/>
  <c r="AA175" i="134"/>
  <c r="Z175" i="134"/>
  <c r="Y175" i="134"/>
  <c r="X175" i="134"/>
  <c r="W175" i="134"/>
  <c r="V175" i="134"/>
  <c r="U175" i="134"/>
  <c r="T175" i="134"/>
  <c r="S175" i="134"/>
  <c r="R175" i="134"/>
  <c r="Q175" i="134"/>
  <c r="P175" i="134"/>
  <c r="O175" i="134"/>
  <c r="N175" i="134"/>
  <c r="M175" i="134"/>
  <c r="L175" i="134"/>
  <c r="K175" i="134"/>
  <c r="J175" i="134"/>
  <c r="I175" i="134"/>
  <c r="H175" i="134"/>
  <c r="G175" i="134"/>
  <c r="EH169" i="134"/>
  <c r="EG169" i="134"/>
  <c r="EF169" i="134"/>
  <c r="EE169" i="134"/>
  <c r="ED169" i="134"/>
  <c r="EC169" i="134"/>
  <c r="EB169" i="134"/>
  <c r="EA169" i="134"/>
  <c r="DZ169" i="134"/>
  <c r="DY169" i="134"/>
  <c r="DX169" i="134"/>
  <c r="DW169" i="134"/>
  <c r="DV169" i="134"/>
  <c r="DU169" i="134"/>
  <c r="DT169" i="134"/>
  <c r="DS169" i="134"/>
  <c r="DR169" i="134"/>
  <c r="DQ169" i="134"/>
  <c r="DP169" i="134"/>
  <c r="DO169" i="134"/>
  <c r="DN169" i="134"/>
  <c r="DM169" i="134"/>
  <c r="DL169" i="134"/>
  <c r="DK169" i="134"/>
  <c r="DJ169" i="134"/>
  <c r="DI169" i="134"/>
  <c r="DH169" i="134"/>
  <c r="DG169" i="134"/>
  <c r="DF169" i="134"/>
  <c r="DE169" i="134"/>
  <c r="DD169" i="134"/>
  <c r="DC169" i="134"/>
  <c r="DB169" i="134"/>
  <c r="DA169" i="134"/>
  <c r="CZ169" i="134"/>
  <c r="CY169" i="134"/>
  <c r="CX169" i="134"/>
  <c r="CW169" i="134"/>
  <c r="CV169" i="134"/>
  <c r="CU169" i="134"/>
  <c r="CT169" i="134"/>
  <c r="CS169" i="134"/>
  <c r="CR169" i="134"/>
  <c r="CQ169" i="134"/>
  <c r="CP169" i="134"/>
  <c r="CO169" i="134"/>
  <c r="CN169" i="134"/>
  <c r="CM169" i="134"/>
  <c r="CL169" i="134"/>
  <c r="CK169" i="134"/>
  <c r="CJ169" i="134"/>
  <c r="CI169" i="134"/>
  <c r="CH169" i="134"/>
  <c r="CG169" i="134"/>
  <c r="CF169" i="134"/>
  <c r="CE169" i="134"/>
  <c r="CD169" i="134"/>
  <c r="CC169" i="134"/>
  <c r="CB169" i="134"/>
  <c r="CA169" i="134"/>
  <c r="BZ169" i="134"/>
  <c r="BY169" i="134"/>
  <c r="BX169" i="134"/>
  <c r="BW169" i="134"/>
  <c r="BV169" i="134"/>
  <c r="BU169" i="134"/>
  <c r="BT169" i="134"/>
  <c r="BS169" i="134"/>
  <c r="BR169" i="134"/>
  <c r="BQ169" i="134"/>
  <c r="BP169" i="134"/>
  <c r="BO169" i="134"/>
  <c r="BN169" i="134"/>
  <c r="BM169" i="134"/>
  <c r="BL169" i="134"/>
  <c r="BK169" i="134"/>
  <c r="BJ169" i="134"/>
  <c r="BI169" i="134"/>
  <c r="BH169" i="134"/>
  <c r="BG169" i="134"/>
  <c r="BF169" i="134"/>
  <c r="BE169" i="134"/>
  <c r="BD169" i="134"/>
  <c r="BC169" i="134"/>
  <c r="BB169" i="134"/>
  <c r="BA169" i="134"/>
  <c r="AZ169" i="134"/>
  <c r="AY169" i="134"/>
  <c r="AX169" i="134"/>
  <c r="AW169" i="134"/>
  <c r="AV169" i="134"/>
  <c r="AU169" i="134"/>
  <c r="AT169" i="134"/>
  <c r="AS169" i="134"/>
  <c r="AR169" i="134"/>
  <c r="AQ169" i="134"/>
  <c r="AP169" i="134"/>
  <c r="AO169" i="134"/>
  <c r="AN169" i="134"/>
  <c r="AM169" i="134"/>
  <c r="AL169" i="134"/>
  <c r="AK169" i="134"/>
  <c r="AJ169" i="134"/>
  <c r="AI169" i="134"/>
  <c r="AH169" i="134"/>
  <c r="AG169" i="134"/>
  <c r="AF169" i="134"/>
  <c r="AE169" i="134"/>
  <c r="AD169" i="134"/>
  <c r="AC169" i="134"/>
  <c r="AB169" i="134"/>
  <c r="AA169" i="134"/>
  <c r="Z169" i="134"/>
  <c r="Y169" i="134"/>
  <c r="X169" i="134"/>
  <c r="W169" i="134"/>
  <c r="V169" i="134"/>
  <c r="U169" i="134"/>
  <c r="T169" i="134"/>
  <c r="S169" i="134"/>
  <c r="R169" i="134"/>
  <c r="Q169" i="134"/>
  <c r="P169" i="134"/>
  <c r="O169" i="134"/>
  <c r="N169" i="134"/>
  <c r="M169" i="134"/>
  <c r="L169" i="134"/>
  <c r="K169" i="134"/>
  <c r="J169" i="134"/>
  <c r="I169" i="134"/>
  <c r="H169" i="134"/>
  <c r="G169" i="134"/>
  <c r="EH163" i="134"/>
  <c r="EG163" i="134"/>
  <c r="EF163" i="134"/>
  <c r="EE163" i="134"/>
  <c r="ED163" i="134"/>
  <c r="EC163" i="134"/>
  <c r="EB163" i="134"/>
  <c r="EA163" i="134"/>
  <c r="DZ163" i="134"/>
  <c r="DY163" i="134"/>
  <c r="DX163" i="134"/>
  <c r="DW163" i="134"/>
  <c r="DV163" i="134"/>
  <c r="DU163" i="134"/>
  <c r="DT163" i="134"/>
  <c r="DS163" i="134"/>
  <c r="DR163" i="134"/>
  <c r="DQ163" i="134"/>
  <c r="DP163" i="134"/>
  <c r="DO163" i="134"/>
  <c r="DN163" i="134"/>
  <c r="DM163" i="134"/>
  <c r="DL163" i="134"/>
  <c r="DK163" i="134"/>
  <c r="DJ163" i="134"/>
  <c r="DI163" i="134"/>
  <c r="DH163" i="134"/>
  <c r="DG163" i="134"/>
  <c r="DF163" i="134"/>
  <c r="DE163" i="134"/>
  <c r="DD163" i="134"/>
  <c r="DC163" i="134"/>
  <c r="DB163" i="134"/>
  <c r="DA163" i="134"/>
  <c r="CZ163" i="134"/>
  <c r="CY163" i="134"/>
  <c r="CX163" i="134"/>
  <c r="CW163" i="134"/>
  <c r="CV163" i="134"/>
  <c r="CU163" i="134"/>
  <c r="CT163" i="134"/>
  <c r="CS163" i="134"/>
  <c r="CR163" i="134"/>
  <c r="CQ163" i="134"/>
  <c r="CP163" i="134"/>
  <c r="CO163" i="134"/>
  <c r="CN163" i="134"/>
  <c r="CM163" i="134"/>
  <c r="CL163" i="134"/>
  <c r="CK163" i="134"/>
  <c r="CJ163" i="134"/>
  <c r="CI163" i="134"/>
  <c r="CH163" i="134"/>
  <c r="CG163" i="134"/>
  <c r="CF163" i="134"/>
  <c r="CE163" i="134"/>
  <c r="CD163" i="134"/>
  <c r="CC163" i="134"/>
  <c r="CB163" i="134"/>
  <c r="CA163" i="134"/>
  <c r="BZ163" i="134"/>
  <c r="BY163" i="134"/>
  <c r="BX163" i="134"/>
  <c r="BW163" i="134"/>
  <c r="BV163" i="134"/>
  <c r="BU163" i="134"/>
  <c r="BT163" i="134"/>
  <c r="BS163" i="134"/>
  <c r="BR163" i="134"/>
  <c r="BQ163" i="134"/>
  <c r="BP163" i="134"/>
  <c r="BO163" i="134"/>
  <c r="BN163" i="134"/>
  <c r="BM163" i="134"/>
  <c r="BL163" i="134"/>
  <c r="BK163" i="134"/>
  <c r="BJ163" i="134"/>
  <c r="BI163" i="134"/>
  <c r="BH163" i="134"/>
  <c r="BG163" i="134"/>
  <c r="BF163" i="134"/>
  <c r="BE163" i="134"/>
  <c r="BD163" i="134"/>
  <c r="BC163" i="134"/>
  <c r="BB163" i="134"/>
  <c r="BA163" i="134"/>
  <c r="AZ163" i="134"/>
  <c r="AY163" i="134"/>
  <c r="AX163" i="134"/>
  <c r="AW163" i="134"/>
  <c r="AV163" i="134"/>
  <c r="AU163" i="134"/>
  <c r="AT163" i="134"/>
  <c r="AS163" i="134"/>
  <c r="AR163" i="134"/>
  <c r="AQ163" i="134"/>
  <c r="AP163" i="134"/>
  <c r="AO163" i="134"/>
  <c r="AN163" i="134"/>
  <c r="AM163" i="134"/>
  <c r="AL163" i="134"/>
  <c r="AK163" i="134"/>
  <c r="AJ163" i="134"/>
  <c r="AI163" i="134"/>
  <c r="AH163" i="134"/>
  <c r="AG163" i="134"/>
  <c r="AF163" i="134"/>
  <c r="AE163" i="134"/>
  <c r="AD163" i="134"/>
  <c r="AC163" i="134"/>
  <c r="AB163" i="134"/>
  <c r="AA163" i="134"/>
  <c r="Z163" i="134"/>
  <c r="X163" i="134"/>
  <c r="W163" i="134"/>
  <c r="V163" i="134"/>
  <c r="U163" i="134"/>
  <c r="T163" i="134"/>
  <c r="S163" i="134"/>
  <c r="R163" i="134"/>
  <c r="Q163" i="134"/>
  <c r="P163" i="134"/>
  <c r="O163" i="134"/>
  <c r="N163" i="134"/>
  <c r="M163" i="134"/>
  <c r="L163" i="134"/>
  <c r="K163" i="134"/>
  <c r="J163" i="134"/>
  <c r="I163" i="134"/>
  <c r="H163" i="134"/>
  <c r="G163" i="134"/>
  <c r="DX156" i="134"/>
  <c r="Y156" i="134"/>
  <c r="Y163" i="134" s="1"/>
  <c r="EH151" i="134"/>
  <c r="EG151" i="134"/>
  <c r="EF151" i="134"/>
  <c r="EE151" i="134"/>
  <c r="ED151" i="134"/>
  <c r="EC151" i="134"/>
  <c r="EB151" i="134"/>
  <c r="EA151" i="134"/>
  <c r="DZ151" i="134"/>
  <c r="DY151" i="134"/>
  <c r="DX151" i="134"/>
  <c r="DW151" i="134"/>
  <c r="DV151" i="134"/>
  <c r="DU151" i="134"/>
  <c r="DT151" i="134"/>
  <c r="DS151" i="134"/>
  <c r="DR151" i="134"/>
  <c r="DQ151" i="134"/>
  <c r="DP151" i="134"/>
  <c r="DO151" i="134"/>
  <c r="DN151" i="134"/>
  <c r="DM151" i="134"/>
  <c r="DL151" i="134"/>
  <c r="DK151" i="134"/>
  <c r="DJ151" i="134"/>
  <c r="DI151" i="134"/>
  <c r="DH151" i="134"/>
  <c r="DG151" i="134"/>
  <c r="DF151" i="134"/>
  <c r="DE151" i="134"/>
  <c r="DD151" i="134"/>
  <c r="DC151" i="134"/>
  <c r="DB151" i="134"/>
  <c r="DA151" i="134"/>
  <c r="CZ151" i="134"/>
  <c r="CY151" i="134"/>
  <c r="CX151" i="134"/>
  <c r="CW151" i="134"/>
  <c r="CV151" i="134"/>
  <c r="CU151" i="134"/>
  <c r="CT151" i="134"/>
  <c r="CS151" i="134"/>
  <c r="CR151" i="134"/>
  <c r="CQ151" i="134"/>
  <c r="CP151" i="134"/>
  <c r="CO151" i="134"/>
  <c r="CN151" i="134"/>
  <c r="CM151" i="134"/>
  <c r="CL151" i="134"/>
  <c r="CK151" i="134"/>
  <c r="CJ151" i="134"/>
  <c r="CI151" i="134"/>
  <c r="CH151" i="134"/>
  <c r="CG151" i="134"/>
  <c r="CF151" i="134"/>
  <c r="CE151" i="134"/>
  <c r="CD151" i="134"/>
  <c r="CC151" i="134"/>
  <c r="CB151" i="134"/>
  <c r="CA151" i="134"/>
  <c r="BZ151" i="134"/>
  <c r="BY151" i="134"/>
  <c r="BX151" i="134"/>
  <c r="BW151" i="134"/>
  <c r="BV151" i="134"/>
  <c r="BU151" i="134"/>
  <c r="BT151" i="134"/>
  <c r="BS151" i="134"/>
  <c r="BR151" i="134"/>
  <c r="BQ151" i="134"/>
  <c r="BP151" i="134"/>
  <c r="BO151" i="134"/>
  <c r="BN151" i="134"/>
  <c r="BM151" i="134"/>
  <c r="BL151" i="134"/>
  <c r="BK151" i="134"/>
  <c r="BJ151" i="134"/>
  <c r="BI151" i="134"/>
  <c r="BH151" i="134"/>
  <c r="BG151" i="134"/>
  <c r="BF151" i="134"/>
  <c r="BE151" i="134"/>
  <c r="BD151" i="134"/>
  <c r="BC151" i="134"/>
  <c r="BB151" i="134"/>
  <c r="BA151" i="134"/>
  <c r="AZ151" i="134"/>
  <c r="AY151" i="134"/>
  <c r="AX151" i="134"/>
  <c r="AW151" i="134"/>
  <c r="AV151" i="134"/>
  <c r="AU151" i="134"/>
  <c r="AT151" i="134"/>
  <c r="AS151" i="134"/>
  <c r="AR151" i="134"/>
  <c r="AQ151" i="134"/>
  <c r="AP151" i="134"/>
  <c r="AO151" i="134"/>
  <c r="AN151" i="134"/>
  <c r="AM151" i="134"/>
  <c r="AL151" i="134"/>
  <c r="AK151" i="134"/>
  <c r="AJ151" i="134"/>
  <c r="AI151" i="134"/>
  <c r="AH151" i="134"/>
  <c r="AG151" i="134"/>
  <c r="AF151" i="134"/>
  <c r="AE151" i="134"/>
  <c r="AD151" i="134"/>
  <c r="AC151" i="134"/>
  <c r="AB151" i="134"/>
  <c r="AA151" i="134"/>
  <c r="Z151" i="134"/>
  <c r="Y151" i="134"/>
  <c r="X151" i="134"/>
  <c r="W151" i="134"/>
  <c r="V151" i="134"/>
  <c r="U151" i="134"/>
  <c r="T151" i="134"/>
  <c r="S151" i="134"/>
  <c r="R151" i="134"/>
  <c r="Q151" i="134"/>
  <c r="P151" i="134"/>
  <c r="O151" i="134"/>
  <c r="N151" i="134"/>
  <c r="M151" i="134"/>
  <c r="L151" i="134"/>
  <c r="K151" i="134"/>
  <c r="J151" i="134"/>
  <c r="I151" i="134"/>
  <c r="H151" i="134"/>
  <c r="G151" i="134"/>
  <c r="EH131" i="134"/>
  <c r="EG131" i="134"/>
  <c r="EF131" i="134"/>
  <c r="EE131" i="134"/>
  <c r="ED131" i="134"/>
  <c r="EC131" i="134"/>
  <c r="EB131" i="134"/>
  <c r="EA131" i="134"/>
  <c r="DZ131" i="134"/>
  <c r="DY131" i="134"/>
  <c r="DX131" i="134"/>
  <c r="DW131" i="134"/>
  <c r="DV131" i="134"/>
  <c r="DU131" i="134"/>
  <c r="DT131" i="134"/>
  <c r="DS131" i="134"/>
  <c r="DR131" i="134"/>
  <c r="DQ131" i="134"/>
  <c r="DP131" i="134"/>
  <c r="DO131" i="134"/>
  <c r="DN131" i="134"/>
  <c r="DM131" i="134"/>
  <c r="DL131" i="134"/>
  <c r="DK131" i="134"/>
  <c r="DJ131" i="134"/>
  <c r="DI131" i="134"/>
  <c r="DH131" i="134"/>
  <c r="DG131" i="134"/>
  <c r="DF131" i="134"/>
  <c r="DE131" i="134"/>
  <c r="DD131" i="134"/>
  <c r="DC131" i="134"/>
  <c r="DB131" i="134"/>
  <c r="DA131" i="134"/>
  <c r="CZ131" i="134"/>
  <c r="CY131" i="134"/>
  <c r="CX131" i="134"/>
  <c r="CW131" i="134"/>
  <c r="CV131" i="134"/>
  <c r="CU131" i="134"/>
  <c r="CT131" i="134"/>
  <c r="CS131" i="134"/>
  <c r="CR131" i="134"/>
  <c r="CQ131" i="134"/>
  <c r="CP131" i="134"/>
  <c r="CO131" i="134"/>
  <c r="CN131" i="134"/>
  <c r="CM131" i="134"/>
  <c r="CL131" i="134"/>
  <c r="CK131" i="134"/>
  <c r="CJ131" i="134"/>
  <c r="CI131" i="134"/>
  <c r="CH131" i="134"/>
  <c r="CG131" i="134"/>
  <c r="CF131" i="134"/>
  <c r="CE131" i="134"/>
  <c r="CD131" i="134"/>
  <c r="CC131" i="134"/>
  <c r="CB131" i="134"/>
  <c r="CA131" i="134"/>
  <c r="BZ131" i="134"/>
  <c r="BY131" i="134"/>
  <c r="BX131" i="134"/>
  <c r="BW131" i="134"/>
  <c r="BV131" i="134"/>
  <c r="BU131" i="134"/>
  <c r="BT131" i="134"/>
  <c r="BS131" i="134"/>
  <c r="BR131" i="134"/>
  <c r="BQ131" i="134"/>
  <c r="BP131" i="134"/>
  <c r="BO131" i="134"/>
  <c r="BN131" i="134"/>
  <c r="BM131" i="134"/>
  <c r="BL131" i="134"/>
  <c r="BK131" i="134"/>
  <c r="BJ131" i="134"/>
  <c r="BI131" i="134"/>
  <c r="BH131" i="134"/>
  <c r="BG131" i="134"/>
  <c r="BF131" i="134"/>
  <c r="BE131" i="134"/>
  <c r="BD131" i="134"/>
  <c r="BC131" i="134"/>
  <c r="BB131" i="134"/>
  <c r="BA131" i="134"/>
  <c r="AZ131" i="134"/>
  <c r="AY131" i="134"/>
  <c r="AX131" i="134"/>
  <c r="AW131" i="134"/>
  <c r="AV131" i="134"/>
  <c r="AU131" i="134"/>
  <c r="AT131" i="134"/>
  <c r="AS131" i="134"/>
  <c r="AR131" i="134"/>
  <c r="AQ131" i="134"/>
  <c r="AP131" i="134"/>
  <c r="AO131" i="134"/>
  <c r="AN131" i="134"/>
  <c r="AM131" i="134"/>
  <c r="AL131" i="134"/>
  <c r="AK131" i="134"/>
  <c r="AJ131" i="134"/>
  <c r="AI131" i="134"/>
  <c r="AH131" i="134"/>
  <c r="AG131" i="134"/>
  <c r="AF131" i="134"/>
  <c r="AE131" i="134"/>
  <c r="AD131" i="134"/>
  <c r="AC131" i="134"/>
  <c r="AB131" i="134"/>
  <c r="AA131" i="134"/>
  <c r="Z131" i="134"/>
  <c r="Y131" i="134"/>
  <c r="X131" i="134"/>
  <c r="W131" i="134"/>
  <c r="V131" i="134"/>
  <c r="U131" i="134"/>
  <c r="T131" i="134"/>
  <c r="S131" i="134"/>
  <c r="R131" i="134"/>
  <c r="Q131" i="134"/>
  <c r="P131" i="134"/>
  <c r="O131" i="134"/>
  <c r="N131" i="134"/>
  <c r="M131" i="134"/>
  <c r="L131" i="134"/>
  <c r="K131" i="134"/>
  <c r="J131" i="134"/>
  <c r="I131" i="134"/>
  <c r="H131" i="134"/>
  <c r="G131" i="134"/>
  <c r="EH116" i="134"/>
  <c r="EG116" i="134"/>
  <c r="EF116" i="134"/>
  <c r="EE116" i="134"/>
  <c r="ED116" i="134"/>
  <c r="EC116" i="134"/>
  <c r="EB116" i="134"/>
  <c r="EA116" i="134"/>
  <c r="DZ116" i="134"/>
  <c r="DY116" i="134"/>
  <c r="DX116" i="134"/>
  <c r="DW116" i="134"/>
  <c r="DV116" i="134"/>
  <c r="DU116" i="134"/>
  <c r="DT116" i="134"/>
  <c r="DS116" i="134"/>
  <c r="DR116" i="134"/>
  <c r="DQ116" i="134"/>
  <c r="DP116" i="134"/>
  <c r="DO116" i="134"/>
  <c r="DN116" i="134"/>
  <c r="DM116" i="134"/>
  <c r="DL116" i="134"/>
  <c r="DK116" i="134"/>
  <c r="DJ116" i="134"/>
  <c r="DI116" i="134"/>
  <c r="DH116" i="134"/>
  <c r="DG116" i="134"/>
  <c r="DF116" i="134"/>
  <c r="DE116" i="134"/>
  <c r="DD116" i="134"/>
  <c r="DC116" i="134"/>
  <c r="DB116" i="134"/>
  <c r="DA116" i="134"/>
  <c r="CZ116" i="134"/>
  <c r="CY116" i="134"/>
  <c r="CX116" i="134"/>
  <c r="CW116" i="134"/>
  <c r="CV116" i="134"/>
  <c r="CU116" i="134"/>
  <c r="CT116" i="134"/>
  <c r="CS116" i="134"/>
  <c r="CR116" i="134"/>
  <c r="CQ116" i="134"/>
  <c r="CP116" i="134"/>
  <c r="CO116" i="134"/>
  <c r="CN116" i="134"/>
  <c r="CM116" i="134"/>
  <c r="CL116" i="134"/>
  <c r="CK116" i="134"/>
  <c r="CJ116" i="134"/>
  <c r="CI116" i="134"/>
  <c r="CH116" i="134"/>
  <c r="CG116" i="134"/>
  <c r="CF116" i="134"/>
  <c r="CE116" i="134"/>
  <c r="CD116" i="134"/>
  <c r="CC116" i="134"/>
  <c r="CB116" i="134"/>
  <c r="CA116" i="134"/>
  <c r="BZ116" i="134"/>
  <c r="BY116" i="134"/>
  <c r="BX116" i="134"/>
  <c r="BW116" i="134"/>
  <c r="BV116" i="134"/>
  <c r="BU116" i="134"/>
  <c r="BT116" i="134"/>
  <c r="BS116" i="134"/>
  <c r="BR116" i="134"/>
  <c r="BQ116" i="134"/>
  <c r="BP116" i="134"/>
  <c r="BO116" i="134"/>
  <c r="BN116" i="134"/>
  <c r="BM116" i="134"/>
  <c r="BL116" i="134"/>
  <c r="BK116" i="134"/>
  <c r="BJ116" i="134"/>
  <c r="BI116" i="134"/>
  <c r="BH116" i="134"/>
  <c r="BG116" i="134"/>
  <c r="BF116" i="134"/>
  <c r="BE116" i="134"/>
  <c r="BD116" i="134"/>
  <c r="BC116" i="134"/>
  <c r="BB116" i="134"/>
  <c r="BA116" i="134"/>
  <c r="AZ116" i="134"/>
  <c r="AY116" i="134"/>
  <c r="AX116" i="134"/>
  <c r="AW116" i="134"/>
  <c r="AV116" i="134"/>
  <c r="AU116" i="134"/>
  <c r="AT116" i="134"/>
  <c r="AS116" i="134"/>
  <c r="AR116" i="134"/>
  <c r="AQ116" i="134"/>
  <c r="AP116" i="134"/>
  <c r="AO116" i="134"/>
  <c r="AN116" i="134"/>
  <c r="AM116" i="134"/>
  <c r="AL116" i="134"/>
  <c r="AK116" i="134"/>
  <c r="AJ116" i="134"/>
  <c r="AI116" i="134"/>
  <c r="AH116" i="134"/>
  <c r="AG116" i="134"/>
  <c r="AF116" i="134"/>
  <c r="AE116" i="134"/>
  <c r="AD116" i="134"/>
  <c r="AC116" i="134"/>
  <c r="AB116" i="134"/>
  <c r="AA116" i="134"/>
  <c r="Z116" i="134"/>
  <c r="Y116" i="134"/>
  <c r="X116" i="134"/>
  <c r="W116" i="134"/>
  <c r="V116" i="134"/>
  <c r="U116" i="134"/>
  <c r="T116" i="134"/>
  <c r="S116" i="134"/>
  <c r="R116" i="134"/>
  <c r="Q116" i="134"/>
  <c r="P116" i="134"/>
  <c r="O116" i="134"/>
  <c r="N116" i="134"/>
  <c r="M116" i="134"/>
  <c r="L116" i="134"/>
  <c r="K116" i="134"/>
  <c r="J116" i="134"/>
  <c r="I116" i="134"/>
  <c r="H116" i="134"/>
  <c r="G116" i="134"/>
  <c r="EH100" i="134"/>
  <c r="EG100" i="134"/>
  <c r="EF100" i="134"/>
  <c r="EE100" i="134"/>
  <c r="ED100" i="134"/>
  <c r="EC100" i="134"/>
  <c r="EB100" i="134"/>
  <c r="EA100" i="134"/>
  <c r="DZ100" i="134"/>
  <c r="DY100" i="134"/>
  <c r="DX100" i="134"/>
  <c r="DW100" i="134"/>
  <c r="DV100" i="134"/>
  <c r="DU100" i="134"/>
  <c r="DT100" i="134"/>
  <c r="DS100" i="134"/>
  <c r="DR100" i="134"/>
  <c r="DQ100" i="134"/>
  <c r="DP100" i="134"/>
  <c r="DO100" i="134"/>
  <c r="DN100" i="134"/>
  <c r="DM100" i="134"/>
  <c r="DL100" i="134"/>
  <c r="DK100" i="134"/>
  <c r="DJ100" i="134"/>
  <c r="DI100" i="134"/>
  <c r="DH100" i="134"/>
  <c r="DG100" i="134"/>
  <c r="DF100" i="134"/>
  <c r="DE100" i="134"/>
  <c r="DD100" i="134"/>
  <c r="DC100" i="134"/>
  <c r="DB100" i="134"/>
  <c r="DA100" i="134"/>
  <c r="CZ100" i="134"/>
  <c r="CY100" i="134"/>
  <c r="CX100" i="134"/>
  <c r="CW100" i="134"/>
  <c r="CV100" i="134"/>
  <c r="CU100" i="134"/>
  <c r="CT100" i="134"/>
  <c r="CS100" i="134"/>
  <c r="CR100" i="134"/>
  <c r="CQ100" i="134"/>
  <c r="CP100" i="134"/>
  <c r="CO100" i="134"/>
  <c r="CN100" i="134"/>
  <c r="CM100" i="134"/>
  <c r="CL100" i="134"/>
  <c r="CK100" i="134"/>
  <c r="CJ100" i="134"/>
  <c r="CI100" i="134"/>
  <c r="CH100" i="134"/>
  <c r="CG100" i="134"/>
  <c r="CF100" i="134"/>
  <c r="CE100" i="134"/>
  <c r="CD100" i="134"/>
  <c r="CC100" i="134"/>
  <c r="CB100" i="134"/>
  <c r="CA100" i="134"/>
  <c r="BZ100" i="134"/>
  <c r="BY100" i="134"/>
  <c r="BX100" i="134"/>
  <c r="BW100" i="134"/>
  <c r="BV100" i="134"/>
  <c r="BU100" i="134"/>
  <c r="BT100" i="134"/>
  <c r="BS100" i="134"/>
  <c r="BR100" i="134"/>
  <c r="BQ100" i="134"/>
  <c r="BP100" i="134"/>
  <c r="BO100" i="134"/>
  <c r="BN100" i="134"/>
  <c r="BM100" i="134"/>
  <c r="BL100" i="134"/>
  <c r="BK100" i="134"/>
  <c r="BJ100" i="134"/>
  <c r="BI100" i="134"/>
  <c r="BH100" i="134"/>
  <c r="BG100" i="134"/>
  <c r="BF100" i="134"/>
  <c r="BE100" i="134"/>
  <c r="BD100" i="134"/>
  <c r="BC100" i="134"/>
  <c r="BB100" i="134"/>
  <c r="BA100" i="134"/>
  <c r="AZ100" i="134"/>
  <c r="AY100" i="134"/>
  <c r="AX100" i="134"/>
  <c r="AW100" i="134"/>
  <c r="AV100" i="134"/>
  <c r="AU100" i="134"/>
  <c r="AT100" i="134"/>
  <c r="AS100" i="134"/>
  <c r="AR100" i="134"/>
  <c r="AQ100" i="134"/>
  <c r="AP100" i="134"/>
  <c r="AO100" i="134"/>
  <c r="AN100" i="134"/>
  <c r="AM100" i="134"/>
  <c r="AL100" i="134"/>
  <c r="AK100" i="134"/>
  <c r="AJ100" i="134"/>
  <c r="AI100" i="134"/>
  <c r="AH100" i="134"/>
  <c r="AG100" i="134"/>
  <c r="AF100" i="134"/>
  <c r="AE100" i="134"/>
  <c r="AD100" i="134"/>
  <c r="AC100" i="134"/>
  <c r="AB100" i="134"/>
  <c r="AA100" i="134"/>
  <c r="Z100" i="134"/>
  <c r="Y100" i="134"/>
  <c r="X100" i="134"/>
  <c r="W100" i="134"/>
  <c r="V100" i="134"/>
  <c r="U100" i="134"/>
  <c r="T100" i="134"/>
  <c r="S100" i="134"/>
  <c r="R100" i="134"/>
  <c r="Q100" i="134"/>
  <c r="P100" i="134"/>
  <c r="O100" i="134"/>
  <c r="N100" i="134"/>
  <c r="M100" i="134"/>
  <c r="L100" i="134"/>
  <c r="K100" i="134"/>
  <c r="J100" i="134"/>
  <c r="I100" i="134"/>
  <c r="H100" i="134"/>
  <c r="G100" i="134"/>
  <c r="EH95" i="134"/>
  <c r="EG95" i="134"/>
  <c r="EF95" i="134"/>
  <c r="EE95" i="134"/>
  <c r="ED95" i="134"/>
  <c r="EC95" i="134"/>
  <c r="EB95" i="134"/>
  <c r="EA95" i="134"/>
  <c r="DZ95" i="134"/>
  <c r="DY95" i="134"/>
  <c r="DX95" i="134"/>
  <c r="DW95" i="134"/>
  <c r="DV95" i="134"/>
  <c r="DU95" i="134"/>
  <c r="DT95" i="134"/>
  <c r="DS95" i="134"/>
  <c r="DR95" i="134"/>
  <c r="DQ95" i="134"/>
  <c r="DP95" i="134"/>
  <c r="DO95" i="134"/>
  <c r="DN95" i="134"/>
  <c r="DM95" i="134"/>
  <c r="DL95" i="134"/>
  <c r="DK95" i="134"/>
  <c r="DJ95" i="134"/>
  <c r="DI95" i="134"/>
  <c r="DH95" i="134"/>
  <c r="DG95" i="134"/>
  <c r="DF95" i="134"/>
  <c r="DE95" i="134"/>
  <c r="DD95" i="134"/>
  <c r="DC95" i="134"/>
  <c r="DB95" i="134"/>
  <c r="DA95" i="134"/>
  <c r="CZ95" i="134"/>
  <c r="CY95" i="134"/>
  <c r="CX95" i="134"/>
  <c r="CW95" i="134"/>
  <c r="CV95" i="134"/>
  <c r="CU95" i="134"/>
  <c r="CT95" i="134"/>
  <c r="CS95" i="134"/>
  <c r="CR95" i="134"/>
  <c r="CQ95" i="134"/>
  <c r="CP95" i="134"/>
  <c r="CO95" i="134"/>
  <c r="CN95" i="134"/>
  <c r="CM95" i="134"/>
  <c r="CL95" i="134"/>
  <c r="CK95" i="134"/>
  <c r="CJ95" i="134"/>
  <c r="CI95" i="134"/>
  <c r="CH95" i="134"/>
  <c r="CG95" i="134"/>
  <c r="CF95" i="134"/>
  <c r="CE95" i="134"/>
  <c r="CD95" i="134"/>
  <c r="CC95" i="134"/>
  <c r="CB95" i="134"/>
  <c r="CA95" i="134"/>
  <c r="BZ95" i="134"/>
  <c r="BY95" i="134"/>
  <c r="BX95" i="134"/>
  <c r="BW95" i="134"/>
  <c r="BV95" i="134"/>
  <c r="BU95" i="134"/>
  <c r="BT95" i="134"/>
  <c r="BS95" i="134"/>
  <c r="BR95" i="134"/>
  <c r="BQ95" i="134"/>
  <c r="BP95" i="134"/>
  <c r="BO95" i="134"/>
  <c r="BN95" i="134"/>
  <c r="BM95" i="134"/>
  <c r="BL95" i="134"/>
  <c r="BK95" i="134"/>
  <c r="BJ95" i="134"/>
  <c r="BI95" i="134"/>
  <c r="BH95" i="134"/>
  <c r="BG95" i="134"/>
  <c r="BF95" i="134"/>
  <c r="BE95" i="134"/>
  <c r="BD95" i="134"/>
  <c r="BC95" i="134"/>
  <c r="BB95" i="134"/>
  <c r="BA95" i="134"/>
  <c r="AZ95" i="134"/>
  <c r="AY95" i="134"/>
  <c r="AX95" i="134"/>
  <c r="AW95" i="134"/>
  <c r="AV95" i="134"/>
  <c r="AU95" i="134"/>
  <c r="AT95" i="134"/>
  <c r="AS95" i="134"/>
  <c r="AR95" i="134"/>
  <c r="AQ95" i="134"/>
  <c r="AP95" i="134"/>
  <c r="AO95" i="134"/>
  <c r="AN95" i="134"/>
  <c r="AM95" i="134"/>
  <c r="AL95" i="134"/>
  <c r="AK95" i="134"/>
  <c r="AJ95" i="134"/>
  <c r="AI95" i="134"/>
  <c r="AH95" i="134"/>
  <c r="AG95" i="134"/>
  <c r="AF95" i="134"/>
  <c r="AE95" i="134"/>
  <c r="AD95" i="134"/>
  <c r="AC95" i="134"/>
  <c r="AB95" i="134"/>
  <c r="AA95" i="134"/>
  <c r="Z95" i="134"/>
  <c r="Y95" i="134"/>
  <c r="X95" i="134"/>
  <c r="W95" i="134"/>
  <c r="V95" i="134"/>
  <c r="U95" i="134"/>
  <c r="T95" i="134"/>
  <c r="S95" i="134"/>
  <c r="R95" i="134"/>
  <c r="Q95" i="134"/>
  <c r="P95" i="134"/>
  <c r="O95" i="134"/>
  <c r="N95" i="134"/>
  <c r="M95" i="134"/>
  <c r="L95" i="134"/>
  <c r="K95" i="134"/>
  <c r="J95" i="134"/>
  <c r="I95" i="134"/>
  <c r="H95" i="134"/>
  <c r="G95" i="134"/>
  <c r="EH90" i="134"/>
  <c r="EG90" i="134"/>
  <c r="EF90" i="134"/>
  <c r="EE90" i="134"/>
  <c r="ED90" i="134"/>
  <c r="EC90" i="134"/>
  <c r="EB90" i="134"/>
  <c r="EA90" i="134"/>
  <c r="DZ90" i="134"/>
  <c r="DY90" i="134"/>
  <c r="DX90" i="134"/>
  <c r="DW90" i="134"/>
  <c r="DV90" i="134"/>
  <c r="DU90" i="134"/>
  <c r="DT90" i="134"/>
  <c r="DS90" i="134"/>
  <c r="DR90" i="134"/>
  <c r="DQ90" i="134"/>
  <c r="DP90" i="134"/>
  <c r="DO90" i="134"/>
  <c r="DN90" i="134"/>
  <c r="DM90" i="134"/>
  <c r="DL90" i="134"/>
  <c r="DK90" i="134"/>
  <c r="DJ90" i="134"/>
  <c r="DI90" i="134"/>
  <c r="DH90" i="134"/>
  <c r="DG90" i="134"/>
  <c r="DF90" i="134"/>
  <c r="DE90" i="134"/>
  <c r="DD90" i="134"/>
  <c r="DC90" i="134"/>
  <c r="DB90" i="134"/>
  <c r="DA90" i="134"/>
  <c r="CZ90" i="134"/>
  <c r="CY90" i="134"/>
  <c r="CX90" i="134"/>
  <c r="CW90" i="134"/>
  <c r="CV90" i="134"/>
  <c r="CU90" i="134"/>
  <c r="CT90" i="134"/>
  <c r="CS90" i="134"/>
  <c r="CR90" i="134"/>
  <c r="CQ90" i="134"/>
  <c r="CP90" i="134"/>
  <c r="CO90" i="134"/>
  <c r="CN90" i="134"/>
  <c r="CM90" i="134"/>
  <c r="CL90" i="134"/>
  <c r="CK90" i="134"/>
  <c r="CJ90" i="134"/>
  <c r="CI90" i="134"/>
  <c r="CH90" i="134"/>
  <c r="CG90" i="134"/>
  <c r="CF90" i="134"/>
  <c r="CE90" i="134"/>
  <c r="CD90" i="134"/>
  <c r="CC90" i="134"/>
  <c r="CB90" i="134"/>
  <c r="CA90" i="134"/>
  <c r="BZ90" i="134"/>
  <c r="BY90" i="134"/>
  <c r="BX90" i="134"/>
  <c r="BW90" i="134"/>
  <c r="BV90" i="134"/>
  <c r="BU90" i="134"/>
  <c r="BT90" i="134"/>
  <c r="BS90" i="134"/>
  <c r="BR90" i="134"/>
  <c r="BQ90" i="134"/>
  <c r="BP90" i="134"/>
  <c r="BO90" i="134"/>
  <c r="BN90" i="134"/>
  <c r="BM90" i="134"/>
  <c r="BL90" i="134"/>
  <c r="BK90" i="134"/>
  <c r="BJ90" i="134"/>
  <c r="BI90" i="134"/>
  <c r="BH90" i="134"/>
  <c r="BG90" i="134"/>
  <c r="BF90" i="134"/>
  <c r="BE90" i="134"/>
  <c r="BD90" i="134"/>
  <c r="BC90" i="134"/>
  <c r="BB90" i="134"/>
  <c r="BA90" i="134"/>
  <c r="AZ90" i="134"/>
  <c r="AY90" i="134"/>
  <c r="AX90" i="134"/>
  <c r="AW90" i="134"/>
  <c r="AV90" i="134"/>
  <c r="AU90" i="134"/>
  <c r="AT90" i="134"/>
  <c r="AS90" i="134"/>
  <c r="AR90" i="134"/>
  <c r="AQ90" i="134"/>
  <c r="AP90" i="134"/>
  <c r="AO90" i="134"/>
  <c r="AN90" i="134"/>
  <c r="AM90" i="134"/>
  <c r="AL90" i="134"/>
  <c r="AK90" i="134"/>
  <c r="AJ90" i="134"/>
  <c r="AI90" i="134"/>
  <c r="AH90" i="134"/>
  <c r="AG90" i="134"/>
  <c r="AF90" i="134"/>
  <c r="AE90" i="134"/>
  <c r="AD90" i="134"/>
  <c r="AC90" i="134"/>
  <c r="AB90" i="134"/>
  <c r="AA90" i="134"/>
  <c r="Z90" i="134"/>
  <c r="Y90" i="134"/>
  <c r="X90" i="134"/>
  <c r="W90" i="134"/>
  <c r="V90" i="134"/>
  <c r="U90" i="134"/>
  <c r="T90" i="134"/>
  <c r="S90" i="134"/>
  <c r="R90" i="134"/>
  <c r="Q90" i="134"/>
  <c r="P90" i="134"/>
  <c r="O90" i="134"/>
  <c r="N90" i="134"/>
  <c r="M90" i="134"/>
  <c r="L90" i="134"/>
  <c r="K90" i="134"/>
  <c r="J90" i="134"/>
  <c r="I90" i="134"/>
  <c r="H90" i="134"/>
  <c r="G90" i="134"/>
  <c r="EH82" i="134"/>
  <c r="EG82" i="134"/>
  <c r="EF82" i="134"/>
  <c r="EE82" i="134"/>
  <c r="ED82" i="134"/>
  <c r="EC82" i="134"/>
  <c r="EB82" i="134"/>
  <c r="EA82" i="134"/>
  <c r="DZ82" i="134"/>
  <c r="DY82" i="134"/>
  <c r="DX82" i="134"/>
  <c r="DW82" i="134"/>
  <c r="DV82" i="134"/>
  <c r="DU82" i="134"/>
  <c r="DT82" i="134"/>
  <c r="DS82" i="134"/>
  <c r="DR82" i="134"/>
  <c r="DQ82" i="134"/>
  <c r="DP82" i="134"/>
  <c r="DO82" i="134"/>
  <c r="DN82" i="134"/>
  <c r="DM82" i="134"/>
  <c r="DL82" i="134"/>
  <c r="DK82" i="134"/>
  <c r="DJ82" i="134"/>
  <c r="DI82" i="134"/>
  <c r="DH82" i="134"/>
  <c r="DG82" i="134"/>
  <c r="DF82" i="134"/>
  <c r="DE82" i="134"/>
  <c r="DD82" i="134"/>
  <c r="DC82" i="134"/>
  <c r="DB82" i="134"/>
  <c r="DA82" i="134"/>
  <c r="CZ82" i="134"/>
  <c r="CY82" i="134"/>
  <c r="CX82" i="134"/>
  <c r="CW82" i="134"/>
  <c r="CV82" i="134"/>
  <c r="CU82" i="134"/>
  <c r="CT82" i="134"/>
  <c r="CS82" i="134"/>
  <c r="CR82" i="134"/>
  <c r="CQ82" i="134"/>
  <c r="CP82" i="134"/>
  <c r="CO82" i="134"/>
  <c r="CN82" i="134"/>
  <c r="CM82" i="134"/>
  <c r="CL82" i="134"/>
  <c r="CK82" i="134"/>
  <c r="CJ82" i="134"/>
  <c r="CI82" i="134"/>
  <c r="CH82" i="134"/>
  <c r="CG82" i="134"/>
  <c r="CF82" i="134"/>
  <c r="CE82" i="134"/>
  <c r="CD82" i="134"/>
  <c r="CC82" i="134"/>
  <c r="CB82" i="134"/>
  <c r="CA82" i="134"/>
  <c r="BZ82" i="134"/>
  <c r="BY82" i="134"/>
  <c r="BX82" i="134"/>
  <c r="BW82" i="134"/>
  <c r="BV82" i="134"/>
  <c r="BU82" i="134"/>
  <c r="BT82" i="134"/>
  <c r="BS82" i="134"/>
  <c r="BR82" i="134"/>
  <c r="BQ82" i="134"/>
  <c r="BP82" i="134"/>
  <c r="BO82" i="134"/>
  <c r="BN82" i="134"/>
  <c r="BM82" i="134"/>
  <c r="BL82" i="134"/>
  <c r="BK82" i="134"/>
  <c r="BJ82" i="134"/>
  <c r="BI82" i="134"/>
  <c r="BH82" i="134"/>
  <c r="BG82" i="134"/>
  <c r="BF82" i="134"/>
  <c r="BE82" i="134"/>
  <c r="BD82" i="134"/>
  <c r="BC82" i="134"/>
  <c r="BB82" i="134"/>
  <c r="BA82" i="134"/>
  <c r="AZ82" i="134"/>
  <c r="AY82" i="134"/>
  <c r="AX82" i="134"/>
  <c r="AW82" i="134"/>
  <c r="AV82" i="134"/>
  <c r="AU82" i="134"/>
  <c r="AT82" i="134"/>
  <c r="AS82" i="134"/>
  <c r="AR82" i="134"/>
  <c r="AQ82" i="134"/>
  <c r="AP82" i="134"/>
  <c r="AO82" i="134"/>
  <c r="AN82" i="134"/>
  <c r="AM82" i="134"/>
  <c r="AL82" i="134"/>
  <c r="AK82" i="134"/>
  <c r="AJ82" i="134"/>
  <c r="AI82" i="134"/>
  <c r="AH82" i="134"/>
  <c r="AG82" i="134"/>
  <c r="AF82" i="134"/>
  <c r="AE82" i="134"/>
  <c r="AD82" i="134"/>
  <c r="AC82" i="134"/>
  <c r="AB82" i="134"/>
  <c r="AA82" i="134"/>
  <c r="Z82" i="134"/>
  <c r="Y82" i="134"/>
  <c r="X82" i="134"/>
  <c r="W82" i="134"/>
  <c r="V82" i="134"/>
  <c r="U82" i="134"/>
  <c r="T82" i="134"/>
  <c r="S82" i="134"/>
  <c r="R82" i="134"/>
  <c r="Q82" i="134"/>
  <c r="P82" i="134"/>
  <c r="O82" i="134"/>
  <c r="N82" i="134"/>
  <c r="M82" i="134"/>
  <c r="L82" i="134"/>
  <c r="K82" i="134"/>
  <c r="J82" i="134"/>
  <c r="I82" i="134"/>
  <c r="H82" i="134"/>
  <c r="G82" i="134"/>
  <c r="EH73" i="134"/>
  <c r="EG73" i="134"/>
  <c r="EF73" i="134"/>
  <c r="EE73" i="134"/>
  <c r="ED73" i="134"/>
  <c r="EC73" i="134"/>
  <c r="EB73" i="134"/>
  <c r="EA73" i="134"/>
  <c r="DZ73" i="134"/>
  <c r="DY73" i="134"/>
  <c r="DX73" i="134"/>
  <c r="DW73" i="134"/>
  <c r="DV73" i="134"/>
  <c r="DU73" i="134"/>
  <c r="DT73" i="134"/>
  <c r="DS73" i="134"/>
  <c r="DR73" i="134"/>
  <c r="DQ73" i="134"/>
  <c r="DP73" i="134"/>
  <c r="DO73" i="134"/>
  <c r="DN73" i="134"/>
  <c r="DM73" i="134"/>
  <c r="DL73" i="134"/>
  <c r="DK73" i="134"/>
  <c r="DJ73" i="134"/>
  <c r="DI73" i="134"/>
  <c r="DH73" i="134"/>
  <c r="DG73" i="134"/>
  <c r="DF73" i="134"/>
  <c r="DE73" i="134"/>
  <c r="DD73" i="134"/>
  <c r="DC73" i="134"/>
  <c r="DB73" i="134"/>
  <c r="DA73" i="134"/>
  <c r="CZ73" i="134"/>
  <c r="CY73" i="134"/>
  <c r="CX73" i="134"/>
  <c r="CW73" i="134"/>
  <c r="CV73" i="134"/>
  <c r="CU73" i="134"/>
  <c r="CT73" i="134"/>
  <c r="CS73" i="134"/>
  <c r="CR73" i="134"/>
  <c r="CQ73" i="134"/>
  <c r="CP73" i="134"/>
  <c r="CO73" i="134"/>
  <c r="CN73" i="134"/>
  <c r="CM73" i="134"/>
  <c r="CL73" i="134"/>
  <c r="CK73" i="134"/>
  <c r="CJ73" i="134"/>
  <c r="CI73" i="134"/>
  <c r="CH73" i="134"/>
  <c r="CG73" i="134"/>
  <c r="CF73" i="134"/>
  <c r="CE73" i="134"/>
  <c r="CD73" i="134"/>
  <c r="CC73" i="134"/>
  <c r="CB73" i="134"/>
  <c r="CA73" i="134"/>
  <c r="BZ73" i="134"/>
  <c r="BY73" i="134"/>
  <c r="BX73" i="134"/>
  <c r="BW73" i="134"/>
  <c r="BV73" i="134"/>
  <c r="BU73" i="134"/>
  <c r="BT73" i="134"/>
  <c r="BS73" i="134"/>
  <c r="BR73" i="134"/>
  <c r="BQ73" i="134"/>
  <c r="BP73" i="134"/>
  <c r="BO73" i="134"/>
  <c r="BN73" i="134"/>
  <c r="BM73" i="134"/>
  <c r="BL73" i="134"/>
  <c r="BK73" i="134"/>
  <c r="BJ73" i="134"/>
  <c r="BI73" i="134"/>
  <c r="BH73" i="134"/>
  <c r="BG73" i="134"/>
  <c r="BF73" i="134"/>
  <c r="BE73" i="134"/>
  <c r="BD73" i="134"/>
  <c r="BC73" i="134"/>
  <c r="BB73" i="134"/>
  <c r="BA73" i="134"/>
  <c r="AZ73" i="134"/>
  <c r="AY73" i="134"/>
  <c r="AX73" i="134"/>
  <c r="AW73" i="134"/>
  <c r="AV73" i="134"/>
  <c r="AU73" i="134"/>
  <c r="AT73" i="134"/>
  <c r="AS73" i="134"/>
  <c r="AR73" i="134"/>
  <c r="AQ73" i="134"/>
  <c r="AP73" i="134"/>
  <c r="AO73" i="134"/>
  <c r="AN73" i="134"/>
  <c r="AM73" i="134"/>
  <c r="AL73" i="134"/>
  <c r="AK73" i="134"/>
  <c r="AJ73" i="134"/>
  <c r="AI73" i="134"/>
  <c r="AH73" i="134"/>
  <c r="AG73" i="134"/>
  <c r="AF73" i="134"/>
  <c r="AE73" i="134"/>
  <c r="AD73" i="134"/>
  <c r="AC73" i="134"/>
  <c r="AB73" i="134"/>
  <c r="AA73" i="134"/>
  <c r="Z73" i="134"/>
  <c r="Y73" i="134"/>
  <c r="X73" i="134"/>
  <c r="W73" i="134"/>
  <c r="V73" i="134"/>
  <c r="U73" i="134"/>
  <c r="T73" i="134"/>
  <c r="S73" i="134"/>
  <c r="R73" i="134"/>
  <c r="Q73" i="134"/>
  <c r="P73" i="134"/>
  <c r="O73" i="134"/>
  <c r="N73" i="134"/>
  <c r="M73" i="134"/>
  <c r="L73" i="134"/>
  <c r="K73" i="134"/>
  <c r="J73" i="134"/>
  <c r="I73" i="134"/>
  <c r="H73" i="134"/>
  <c r="G73" i="134"/>
  <c r="EH69" i="134"/>
  <c r="EG69" i="134"/>
  <c r="EF69" i="134"/>
  <c r="EE69" i="134"/>
  <c r="ED69" i="134"/>
  <c r="EC69" i="134"/>
  <c r="EB69" i="134"/>
  <c r="EA69" i="134"/>
  <c r="DZ69" i="134"/>
  <c r="DY69" i="134"/>
  <c r="DX69" i="134"/>
  <c r="DW69" i="134"/>
  <c r="DV69" i="134"/>
  <c r="DU69" i="134"/>
  <c r="DT69" i="134"/>
  <c r="DS69" i="134"/>
  <c r="DR69" i="134"/>
  <c r="DQ69" i="134"/>
  <c r="DP69" i="134"/>
  <c r="DO69" i="134"/>
  <c r="DN69" i="134"/>
  <c r="DM69" i="134"/>
  <c r="DL69" i="134"/>
  <c r="DK69" i="134"/>
  <c r="DJ69" i="134"/>
  <c r="DI69" i="134"/>
  <c r="DH69" i="134"/>
  <c r="DG69" i="134"/>
  <c r="DF69" i="134"/>
  <c r="DE69" i="134"/>
  <c r="DD69" i="134"/>
  <c r="DC69" i="134"/>
  <c r="DB69" i="134"/>
  <c r="DA69" i="134"/>
  <c r="CZ69" i="134"/>
  <c r="CY69" i="134"/>
  <c r="CX69" i="134"/>
  <c r="CW69" i="134"/>
  <c r="CV69" i="134"/>
  <c r="CU69" i="134"/>
  <c r="CT69" i="134"/>
  <c r="CS69" i="134"/>
  <c r="CR69" i="134"/>
  <c r="CQ69" i="134"/>
  <c r="CP69" i="134"/>
  <c r="CO69" i="134"/>
  <c r="CN69" i="134"/>
  <c r="CM69" i="134"/>
  <c r="CL69" i="134"/>
  <c r="CK69" i="134"/>
  <c r="CJ69" i="134"/>
  <c r="CI69" i="134"/>
  <c r="CH69" i="134"/>
  <c r="CG69" i="134"/>
  <c r="CF69" i="134"/>
  <c r="CE69" i="134"/>
  <c r="CD69" i="134"/>
  <c r="CC69" i="134"/>
  <c r="CB69" i="134"/>
  <c r="CA69" i="134"/>
  <c r="BZ69" i="134"/>
  <c r="BY69" i="134"/>
  <c r="BX69" i="134"/>
  <c r="BW69" i="134"/>
  <c r="BV69" i="134"/>
  <c r="BU69" i="134"/>
  <c r="BT69" i="134"/>
  <c r="BS69" i="134"/>
  <c r="BR69" i="134"/>
  <c r="BQ69" i="134"/>
  <c r="BP69" i="134"/>
  <c r="BO69" i="134"/>
  <c r="BN69" i="134"/>
  <c r="BM69" i="134"/>
  <c r="BL69" i="134"/>
  <c r="BK69" i="134"/>
  <c r="BJ69" i="134"/>
  <c r="BI69" i="134"/>
  <c r="BH69" i="134"/>
  <c r="BG69" i="134"/>
  <c r="BF69" i="134"/>
  <c r="BE69" i="134"/>
  <c r="BD69" i="134"/>
  <c r="BC69" i="134"/>
  <c r="BB69" i="134"/>
  <c r="BA69" i="134"/>
  <c r="AZ69" i="134"/>
  <c r="AY69" i="134"/>
  <c r="AX69" i="134"/>
  <c r="AW69" i="134"/>
  <c r="AV69" i="134"/>
  <c r="AU69" i="134"/>
  <c r="AT69" i="134"/>
  <c r="AS69" i="134"/>
  <c r="AR69" i="134"/>
  <c r="AQ69" i="134"/>
  <c r="AP69" i="134"/>
  <c r="AO69" i="134"/>
  <c r="AN69" i="134"/>
  <c r="AM69" i="134"/>
  <c r="AL69" i="134"/>
  <c r="AK69" i="134"/>
  <c r="AJ69" i="134"/>
  <c r="AI69" i="134"/>
  <c r="AH69" i="134"/>
  <c r="AG69" i="134"/>
  <c r="AF69" i="134"/>
  <c r="AE69" i="134"/>
  <c r="AD69" i="134"/>
  <c r="AC69" i="134"/>
  <c r="AB69" i="134"/>
  <c r="AA69" i="134"/>
  <c r="Z69" i="134"/>
  <c r="Y69" i="134"/>
  <c r="X69" i="134"/>
  <c r="W69" i="134"/>
  <c r="V69" i="134"/>
  <c r="U69" i="134"/>
  <c r="T69" i="134"/>
  <c r="S69" i="134"/>
  <c r="R69" i="134"/>
  <c r="Q69" i="134"/>
  <c r="P69" i="134"/>
  <c r="O69" i="134"/>
  <c r="N69" i="134"/>
  <c r="M69" i="134"/>
  <c r="L69" i="134"/>
  <c r="K69" i="134"/>
  <c r="J69" i="134"/>
  <c r="I69" i="134"/>
  <c r="H69" i="134"/>
  <c r="G69" i="134"/>
  <c r="EH65" i="134"/>
  <c r="EG65" i="134"/>
  <c r="EF65" i="134"/>
  <c r="EE65" i="134"/>
  <c r="ED65" i="134"/>
  <c r="EC65" i="134"/>
  <c r="EB65" i="134"/>
  <c r="EA65" i="134"/>
  <c r="DZ65" i="134"/>
  <c r="DY65" i="134"/>
  <c r="DX65" i="134"/>
  <c r="DW65" i="134"/>
  <c r="DV65" i="134"/>
  <c r="DU65" i="134"/>
  <c r="DT65" i="134"/>
  <c r="DS65" i="134"/>
  <c r="DR65" i="134"/>
  <c r="DQ65" i="134"/>
  <c r="DP65" i="134"/>
  <c r="DO65" i="134"/>
  <c r="DN65" i="134"/>
  <c r="DM65" i="134"/>
  <c r="DL65" i="134"/>
  <c r="DK65" i="134"/>
  <c r="DJ65" i="134"/>
  <c r="DI65" i="134"/>
  <c r="DH65" i="134"/>
  <c r="DG65" i="134"/>
  <c r="DF65" i="134"/>
  <c r="DE65" i="134"/>
  <c r="DD65" i="134"/>
  <c r="DC65" i="134"/>
  <c r="DB65" i="134"/>
  <c r="DA65" i="134"/>
  <c r="CZ65" i="134"/>
  <c r="CY65" i="134"/>
  <c r="CX65" i="134"/>
  <c r="CW65" i="134"/>
  <c r="CV65" i="134"/>
  <c r="CU65" i="134"/>
  <c r="CT65" i="134"/>
  <c r="CS65" i="134"/>
  <c r="CR65" i="134"/>
  <c r="CQ65" i="134"/>
  <c r="CP65" i="134"/>
  <c r="CO65" i="134"/>
  <c r="CN65" i="134"/>
  <c r="CM65" i="134"/>
  <c r="CL65" i="134"/>
  <c r="CK65" i="134"/>
  <c r="CJ65" i="134"/>
  <c r="CI65" i="134"/>
  <c r="CH65" i="134"/>
  <c r="CG65" i="134"/>
  <c r="CF65" i="134"/>
  <c r="CE65" i="134"/>
  <c r="CD65" i="134"/>
  <c r="CC65" i="134"/>
  <c r="CB65" i="134"/>
  <c r="CA65" i="134"/>
  <c r="BZ65" i="134"/>
  <c r="BY65" i="134"/>
  <c r="BX65" i="134"/>
  <c r="BW65" i="134"/>
  <c r="BV65" i="134"/>
  <c r="BU65" i="134"/>
  <c r="BT65" i="134"/>
  <c r="BS65" i="134"/>
  <c r="BR65" i="134"/>
  <c r="BQ65" i="134"/>
  <c r="BP65" i="134"/>
  <c r="BO65" i="134"/>
  <c r="BN65" i="134"/>
  <c r="BM65" i="134"/>
  <c r="BL65" i="134"/>
  <c r="BK65" i="134"/>
  <c r="BJ65" i="134"/>
  <c r="BI65" i="134"/>
  <c r="BH65" i="134"/>
  <c r="BG65" i="134"/>
  <c r="BF65" i="134"/>
  <c r="BE65" i="134"/>
  <c r="BD65" i="134"/>
  <c r="BC65" i="134"/>
  <c r="BB65" i="134"/>
  <c r="BA65" i="134"/>
  <c r="AZ65" i="134"/>
  <c r="AY65" i="134"/>
  <c r="AX65" i="134"/>
  <c r="AW65" i="134"/>
  <c r="AV65" i="134"/>
  <c r="AU65" i="134"/>
  <c r="AT65" i="134"/>
  <c r="AS65" i="134"/>
  <c r="AR65" i="134"/>
  <c r="AQ65" i="134"/>
  <c r="AP65" i="134"/>
  <c r="AO65" i="134"/>
  <c r="AN65" i="134"/>
  <c r="AM65" i="134"/>
  <c r="AL65" i="134"/>
  <c r="AK65" i="134"/>
  <c r="AJ65" i="134"/>
  <c r="AI65" i="134"/>
  <c r="AH65" i="134"/>
  <c r="AG65" i="134"/>
  <c r="AF65" i="134"/>
  <c r="AE65" i="134"/>
  <c r="AD65" i="134"/>
  <c r="AC65" i="134"/>
  <c r="AB65" i="134"/>
  <c r="AA65" i="134"/>
  <c r="Z65" i="134"/>
  <c r="Y65" i="134"/>
  <c r="X65" i="134"/>
  <c r="W65" i="134"/>
  <c r="V65" i="134"/>
  <c r="U65" i="134"/>
  <c r="T65" i="134"/>
  <c r="S65" i="134"/>
  <c r="R65" i="134"/>
  <c r="Q65" i="134"/>
  <c r="P65" i="134"/>
  <c r="O65" i="134"/>
  <c r="N65" i="134"/>
  <c r="M65" i="134"/>
  <c r="L65" i="134"/>
  <c r="K65" i="134"/>
  <c r="J65" i="134"/>
  <c r="I65" i="134"/>
  <c r="H65" i="134"/>
  <c r="G65" i="134"/>
  <c r="EH61" i="134"/>
  <c r="EG61" i="134"/>
  <c r="EF61" i="134"/>
  <c r="EE61" i="134"/>
  <c r="ED61" i="134"/>
  <c r="EC61" i="134"/>
  <c r="EB61" i="134"/>
  <c r="EA61" i="134"/>
  <c r="DZ61" i="134"/>
  <c r="DY61" i="134"/>
  <c r="DX61" i="134"/>
  <c r="DW61" i="134"/>
  <c r="DV61" i="134"/>
  <c r="DU61" i="134"/>
  <c r="DT61" i="134"/>
  <c r="DS61" i="134"/>
  <c r="DR61" i="134"/>
  <c r="DQ61" i="134"/>
  <c r="DP61" i="134"/>
  <c r="DO61" i="134"/>
  <c r="DN61" i="134"/>
  <c r="DM61" i="134"/>
  <c r="DL61" i="134"/>
  <c r="DK61" i="134"/>
  <c r="DJ61" i="134"/>
  <c r="DI61" i="134"/>
  <c r="DH61" i="134"/>
  <c r="DG61" i="134"/>
  <c r="DF61" i="134"/>
  <c r="DE61" i="134"/>
  <c r="DD61" i="134"/>
  <c r="DC61" i="134"/>
  <c r="DB61" i="134"/>
  <c r="DA61" i="134"/>
  <c r="CZ61" i="134"/>
  <c r="CY61" i="134"/>
  <c r="CX61" i="134"/>
  <c r="CW61" i="134"/>
  <c r="CV61" i="134"/>
  <c r="CU61" i="134"/>
  <c r="CT61" i="134"/>
  <c r="CS61" i="134"/>
  <c r="CR61" i="134"/>
  <c r="CQ61" i="134"/>
  <c r="CP61" i="134"/>
  <c r="CO61" i="134"/>
  <c r="CN61" i="134"/>
  <c r="CM61" i="134"/>
  <c r="CL61" i="134"/>
  <c r="CK61" i="134"/>
  <c r="CJ61" i="134"/>
  <c r="CI61" i="134"/>
  <c r="CH61" i="134"/>
  <c r="CG61" i="134"/>
  <c r="CF61" i="134"/>
  <c r="CE61" i="134"/>
  <c r="CD61" i="134"/>
  <c r="CC61" i="134"/>
  <c r="CB61" i="134"/>
  <c r="CA61" i="134"/>
  <c r="BZ61" i="134"/>
  <c r="BY61" i="134"/>
  <c r="BX61" i="134"/>
  <c r="BW61" i="134"/>
  <c r="BV61" i="134"/>
  <c r="BU61" i="134"/>
  <c r="BT61" i="134"/>
  <c r="BS61" i="134"/>
  <c r="BR61" i="134"/>
  <c r="BQ61" i="134"/>
  <c r="BP61" i="134"/>
  <c r="BO61" i="134"/>
  <c r="BN61" i="134"/>
  <c r="BM61" i="134"/>
  <c r="BL61" i="134"/>
  <c r="BK61" i="134"/>
  <c r="BJ61" i="134"/>
  <c r="BI61" i="134"/>
  <c r="BH61" i="134"/>
  <c r="BG61" i="134"/>
  <c r="BF61" i="134"/>
  <c r="BE61" i="134"/>
  <c r="BD61" i="134"/>
  <c r="BC61" i="134"/>
  <c r="BB61" i="134"/>
  <c r="BA61" i="134"/>
  <c r="AZ61" i="134"/>
  <c r="AY61" i="134"/>
  <c r="AX61" i="134"/>
  <c r="AW61" i="134"/>
  <c r="AV61" i="134"/>
  <c r="AU61" i="134"/>
  <c r="AT61" i="134"/>
  <c r="AS61" i="134"/>
  <c r="AR61" i="134"/>
  <c r="AQ61" i="134"/>
  <c r="AP61" i="134"/>
  <c r="AO61" i="134"/>
  <c r="AN61" i="134"/>
  <c r="AM61" i="134"/>
  <c r="AL61" i="134"/>
  <c r="AK61" i="134"/>
  <c r="AJ61" i="134"/>
  <c r="AI61" i="134"/>
  <c r="AH61" i="134"/>
  <c r="AG61" i="134"/>
  <c r="AF61" i="134"/>
  <c r="AE61" i="134"/>
  <c r="AD61" i="134"/>
  <c r="AC61" i="134"/>
  <c r="AB61" i="134"/>
  <c r="AA61" i="134"/>
  <c r="Z61" i="134"/>
  <c r="Y61" i="134"/>
  <c r="X61" i="134"/>
  <c r="W61" i="134"/>
  <c r="V61" i="134"/>
  <c r="U61" i="134"/>
  <c r="T61" i="134"/>
  <c r="S61" i="134"/>
  <c r="R61" i="134"/>
  <c r="Q61" i="134"/>
  <c r="P61" i="134"/>
  <c r="O61" i="134"/>
  <c r="N61" i="134"/>
  <c r="M61" i="134"/>
  <c r="L61" i="134"/>
  <c r="K61" i="134"/>
  <c r="J61" i="134"/>
  <c r="I61" i="134"/>
  <c r="H61" i="134"/>
  <c r="G61" i="134"/>
  <c r="EH53" i="134"/>
  <c r="EG53" i="134"/>
  <c r="EG203" i="134" s="1"/>
  <c r="EF53" i="134"/>
  <c r="EE53" i="134"/>
  <c r="ED53" i="134"/>
  <c r="EC53" i="134"/>
  <c r="EC203" i="134" s="1"/>
  <c r="EB53" i="134"/>
  <c r="EA53" i="134"/>
  <c r="EA203" i="134" s="1"/>
  <c r="DZ53" i="134"/>
  <c r="DY53" i="134"/>
  <c r="DY203" i="134" s="1"/>
  <c r="DX53" i="134"/>
  <c r="DW53" i="134"/>
  <c r="DV53" i="134"/>
  <c r="DU53" i="134"/>
  <c r="DU203" i="134" s="1"/>
  <c r="DT53" i="134"/>
  <c r="DS53" i="134"/>
  <c r="DR53" i="134"/>
  <c r="DQ53" i="134"/>
  <c r="DQ203" i="134" s="1"/>
  <c r="DP53" i="134"/>
  <c r="DO53" i="134"/>
  <c r="DN53" i="134"/>
  <c r="DM53" i="134"/>
  <c r="DM203" i="134" s="1"/>
  <c r="DL53" i="134"/>
  <c r="DK53" i="134"/>
  <c r="DK203" i="134" s="1"/>
  <c r="DJ53" i="134"/>
  <c r="DI53" i="134"/>
  <c r="DI203" i="134" s="1"/>
  <c r="DH53" i="134"/>
  <c r="DG53" i="134"/>
  <c r="DF53" i="134"/>
  <c r="DE53" i="134"/>
  <c r="DE203" i="134" s="1"/>
  <c r="DD53" i="134"/>
  <c r="DC53" i="134"/>
  <c r="DB53" i="134"/>
  <c r="DA53" i="134"/>
  <c r="DA203" i="134" s="1"/>
  <c r="CZ53" i="134"/>
  <c r="CY53" i="134"/>
  <c r="CX53" i="134"/>
  <c r="CW53" i="134"/>
  <c r="CW203" i="134" s="1"/>
  <c r="CV53" i="134"/>
  <c r="CU53" i="134"/>
  <c r="CT53" i="134"/>
  <c r="CS53" i="134"/>
  <c r="CS203" i="134" s="1"/>
  <c r="CR53" i="134"/>
  <c r="CQ53" i="134"/>
  <c r="CP53" i="134"/>
  <c r="CO53" i="134"/>
  <c r="CO203" i="134" s="1"/>
  <c r="CN53" i="134"/>
  <c r="CM53" i="134"/>
  <c r="CL53" i="134"/>
  <c r="CK53" i="134"/>
  <c r="CK203" i="134" s="1"/>
  <c r="CJ53" i="134"/>
  <c r="CI53" i="134"/>
  <c r="CH53" i="134"/>
  <c r="CG53" i="134"/>
  <c r="CG203" i="134" s="1"/>
  <c r="CF53" i="134"/>
  <c r="CE53" i="134"/>
  <c r="CE203" i="134" s="1"/>
  <c r="CD53" i="134"/>
  <c r="CC53" i="134"/>
  <c r="CC203" i="134" s="1"/>
  <c r="CB53" i="134"/>
  <c r="CA53" i="134"/>
  <c r="BZ53" i="134"/>
  <c r="BY53" i="134"/>
  <c r="BY203" i="134" s="1"/>
  <c r="BX53" i="134"/>
  <c r="BW53" i="134"/>
  <c r="BV53" i="134"/>
  <c r="BU53" i="134"/>
  <c r="BU203" i="134" s="1"/>
  <c r="BT53" i="134"/>
  <c r="BS53" i="134"/>
  <c r="BR53" i="134"/>
  <c r="BQ53" i="134"/>
  <c r="BQ203" i="134" s="1"/>
  <c r="BP53" i="134"/>
  <c r="BO53" i="134"/>
  <c r="BO203" i="134" s="1"/>
  <c r="BN53" i="134"/>
  <c r="BM53" i="134"/>
  <c r="BM203" i="134" s="1"/>
  <c r="BL53" i="134"/>
  <c r="BK53" i="134"/>
  <c r="BJ53" i="134"/>
  <c r="BI53" i="134"/>
  <c r="BI203" i="134" s="1"/>
  <c r="BH53" i="134"/>
  <c r="BG53" i="134"/>
  <c r="BF53" i="134"/>
  <c r="BE53" i="134"/>
  <c r="BE203" i="134" s="1"/>
  <c r="BD53" i="134"/>
  <c r="BC53" i="134"/>
  <c r="BB53" i="134"/>
  <c r="BA53" i="134"/>
  <c r="BA203" i="134" s="1"/>
  <c r="AZ53" i="134"/>
  <c r="AY53" i="134"/>
  <c r="AY203" i="134" s="1"/>
  <c r="AX53" i="134"/>
  <c r="AW53" i="134"/>
  <c r="AW203" i="134" s="1"/>
  <c r="AV53" i="134"/>
  <c r="AU53" i="134"/>
  <c r="AT53" i="134"/>
  <c r="AS53" i="134"/>
  <c r="AS203" i="134" s="1"/>
  <c r="AR53" i="134"/>
  <c r="AQ53" i="134"/>
  <c r="AP53" i="134"/>
  <c r="AO53" i="134"/>
  <c r="AO203" i="134" s="1"/>
  <c r="AN53" i="134"/>
  <c r="AM53" i="134"/>
  <c r="AL53" i="134"/>
  <c r="AK53" i="134"/>
  <c r="AK203" i="134" s="1"/>
  <c r="AJ53" i="134"/>
  <c r="AI53" i="134"/>
  <c r="AI203" i="134" s="1"/>
  <c r="AH53" i="134"/>
  <c r="AG53" i="134"/>
  <c r="AG203" i="134" s="1"/>
  <c r="AF53" i="134"/>
  <c r="AE53" i="134"/>
  <c r="AD53" i="134"/>
  <c r="AC53" i="134"/>
  <c r="AC203" i="134" s="1"/>
  <c r="AB53" i="134"/>
  <c r="AA53" i="134"/>
  <c r="Z53" i="134"/>
  <c r="Y53" i="134"/>
  <c r="Y203" i="134" s="1"/>
  <c r="X53" i="134"/>
  <c r="W53" i="134"/>
  <c r="V53" i="134"/>
  <c r="U53" i="134"/>
  <c r="U203" i="134" s="1"/>
  <c r="T53" i="134"/>
  <c r="S53" i="134"/>
  <c r="R53" i="134"/>
  <c r="Q53" i="134"/>
  <c r="Q203" i="134" s="1"/>
  <c r="P53" i="134"/>
  <c r="O53" i="134"/>
  <c r="N53" i="134"/>
  <c r="M53" i="134"/>
  <c r="M203" i="134" s="1"/>
  <c r="L53" i="134"/>
  <c r="K53" i="134"/>
  <c r="J53" i="134"/>
  <c r="I53" i="134"/>
  <c r="I203" i="134" s="1"/>
  <c r="H53" i="134"/>
  <c r="G53" i="134"/>
  <c r="EH42" i="134"/>
  <c r="EG42" i="134"/>
  <c r="EF42" i="134"/>
  <c r="EE42" i="134"/>
  <c r="ED42" i="134"/>
  <c r="EC42" i="134"/>
  <c r="EB42" i="134"/>
  <c r="EA42" i="134"/>
  <c r="DZ42" i="134"/>
  <c r="DY42" i="134"/>
  <c r="DX42" i="134"/>
  <c r="DW42" i="134"/>
  <c r="DV42" i="134"/>
  <c r="DU42" i="134"/>
  <c r="DT42" i="134"/>
  <c r="DS42" i="134"/>
  <c r="DR42" i="134"/>
  <c r="DQ42" i="134"/>
  <c r="E121" i="159" s="1"/>
  <c r="F121" i="159" s="1"/>
  <c r="DP42" i="134"/>
  <c r="DO42" i="134"/>
  <c r="DN42" i="134"/>
  <c r="DM42" i="134"/>
  <c r="DL42" i="134"/>
  <c r="DK42" i="134"/>
  <c r="DJ42" i="134"/>
  <c r="DI42" i="134"/>
  <c r="DH42" i="134"/>
  <c r="DG42" i="134"/>
  <c r="DF42" i="134"/>
  <c r="DE42" i="134"/>
  <c r="DD42" i="134"/>
  <c r="DC42" i="134"/>
  <c r="DB42" i="134"/>
  <c r="DA42" i="134"/>
  <c r="CZ42" i="134"/>
  <c r="CY42" i="134"/>
  <c r="CX42" i="134"/>
  <c r="CW42" i="134"/>
  <c r="CV42" i="134"/>
  <c r="CU42" i="134"/>
  <c r="CT42" i="134"/>
  <c r="CS42" i="134"/>
  <c r="CR42" i="134"/>
  <c r="CQ42" i="134"/>
  <c r="CP42" i="134"/>
  <c r="CO42" i="134"/>
  <c r="CN42" i="134"/>
  <c r="CM42" i="134"/>
  <c r="CL42" i="134"/>
  <c r="CK42" i="134"/>
  <c r="CJ42" i="134"/>
  <c r="CI42" i="134"/>
  <c r="CH42" i="134"/>
  <c r="CG42" i="134"/>
  <c r="CF42" i="134"/>
  <c r="CE42" i="134"/>
  <c r="CD42" i="134"/>
  <c r="CC42" i="134"/>
  <c r="CB42" i="134"/>
  <c r="CA42" i="134"/>
  <c r="BZ42" i="134"/>
  <c r="BY42" i="134"/>
  <c r="BX42" i="134"/>
  <c r="BW42" i="134"/>
  <c r="BV42" i="134"/>
  <c r="BU42" i="134"/>
  <c r="BT42" i="134"/>
  <c r="BS42" i="134"/>
  <c r="BR42" i="134"/>
  <c r="BQ42" i="134"/>
  <c r="BP42" i="134"/>
  <c r="BO42" i="134"/>
  <c r="BN42" i="134"/>
  <c r="BM42" i="134"/>
  <c r="BL42" i="134"/>
  <c r="BK42" i="134"/>
  <c r="BJ42" i="134"/>
  <c r="BI42" i="134"/>
  <c r="BH42" i="134"/>
  <c r="BG42" i="134"/>
  <c r="BF42" i="134"/>
  <c r="BE42" i="134"/>
  <c r="BD42" i="134"/>
  <c r="BC42" i="134"/>
  <c r="BB42" i="134"/>
  <c r="BA42" i="134"/>
  <c r="AZ42" i="134"/>
  <c r="AY42" i="134"/>
  <c r="AX42" i="134"/>
  <c r="AW42" i="134"/>
  <c r="AV42" i="134"/>
  <c r="AU42" i="134"/>
  <c r="AT42" i="134"/>
  <c r="AS42" i="134"/>
  <c r="AR42" i="134"/>
  <c r="AQ42" i="134"/>
  <c r="AP42" i="134"/>
  <c r="AO42" i="134"/>
  <c r="AN42" i="134"/>
  <c r="AM42" i="134"/>
  <c r="AL42" i="134"/>
  <c r="AK42" i="134"/>
  <c r="AJ42" i="134"/>
  <c r="AI42" i="134"/>
  <c r="AH42" i="134"/>
  <c r="AG42" i="134"/>
  <c r="AF42" i="134"/>
  <c r="AE42" i="134"/>
  <c r="AD42" i="134"/>
  <c r="AC42" i="134"/>
  <c r="AB42" i="134"/>
  <c r="AA42" i="134"/>
  <c r="Z42" i="134"/>
  <c r="Y42" i="134"/>
  <c r="X42" i="134"/>
  <c r="W42" i="134"/>
  <c r="V42" i="134"/>
  <c r="U42" i="134"/>
  <c r="T42" i="134"/>
  <c r="S42" i="134"/>
  <c r="R42" i="134"/>
  <c r="Q42" i="134"/>
  <c r="P42" i="134"/>
  <c r="O42" i="134"/>
  <c r="N42" i="134"/>
  <c r="M42" i="134"/>
  <c r="L42" i="134"/>
  <c r="K42" i="134"/>
  <c r="J42" i="134"/>
  <c r="I42" i="134"/>
  <c r="H42" i="134"/>
  <c r="G42" i="134"/>
  <c r="EH38" i="134"/>
  <c r="EG38" i="134"/>
  <c r="EF38" i="134"/>
  <c r="EE38" i="134"/>
  <c r="ED38" i="134"/>
  <c r="EC38" i="134"/>
  <c r="EB38" i="134"/>
  <c r="EA38" i="134"/>
  <c r="DZ38" i="134"/>
  <c r="DY38" i="134"/>
  <c r="DX38" i="134"/>
  <c r="DW38" i="134"/>
  <c r="DV38" i="134"/>
  <c r="DU38" i="134"/>
  <c r="DT38" i="134"/>
  <c r="DS38" i="134"/>
  <c r="DR38" i="134"/>
  <c r="DQ38" i="134"/>
  <c r="DP38" i="134"/>
  <c r="DO38" i="134"/>
  <c r="DN38" i="134"/>
  <c r="DM38" i="134"/>
  <c r="DL38" i="134"/>
  <c r="DK38" i="134"/>
  <c r="DJ38" i="134"/>
  <c r="DI38" i="134"/>
  <c r="DH38" i="134"/>
  <c r="DG38" i="134"/>
  <c r="DF38" i="134"/>
  <c r="DE38" i="134"/>
  <c r="DD38" i="134"/>
  <c r="DC38" i="134"/>
  <c r="DB38" i="134"/>
  <c r="DA38" i="134"/>
  <c r="CZ38" i="134"/>
  <c r="CY38" i="134"/>
  <c r="CX38" i="134"/>
  <c r="CW38" i="134"/>
  <c r="CV38" i="134"/>
  <c r="CU38" i="134"/>
  <c r="CT38" i="134"/>
  <c r="CS38" i="134"/>
  <c r="CR38" i="134"/>
  <c r="CQ38" i="134"/>
  <c r="CP38" i="134"/>
  <c r="CO38" i="134"/>
  <c r="CN38" i="134"/>
  <c r="CM38" i="134"/>
  <c r="CL38" i="134"/>
  <c r="CK38" i="134"/>
  <c r="CJ38" i="134"/>
  <c r="CI38" i="134"/>
  <c r="CH38" i="134"/>
  <c r="CG38" i="134"/>
  <c r="CF38" i="134"/>
  <c r="CE38" i="134"/>
  <c r="CD38" i="134"/>
  <c r="CC38" i="134"/>
  <c r="CB38" i="134"/>
  <c r="CA38" i="134"/>
  <c r="BZ38" i="134"/>
  <c r="BY38" i="134"/>
  <c r="BX38" i="134"/>
  <c r="BW38" i="134"/>
  <c r="BV38" i="134"/>
  <c r="BU38" i="134"/>
  <c r="BT38" i="134"/>
  <c r="BS38" i="134"/>
  <c r="BR38" i="134"/>
  <c r="BQ38" i="134"/>
  <c r="BP38" i="134"/>
  <c r="BO38" i="134"/>
  <c r="BN38" i="134"/>
  <c r="BM38" i="134"/>
  <c r="BL38" i="134"/>
  <c r="BK38" i="134"/>
  <c r="BJ38" i="134"/>
  <c r="BI38" i="134"/>
  <c r="BH38" i="134"/>
  <c r="BG38" i="134"/>
  <c r="BF38" i="134"/>
  <c r="BE38" i="134"/>
  <c r="BD38" i="134"/>
  <c r="BC38" i="134"/>
  <c r="BB38" i="134"/>
  <c r="BA38" i="134"/>
  <c r="AZ38" i="134"/>
  <c r="AY38" i="134"/>
  <c r="AX38" i="134"/>
  <c r="AW38" i="134"/>
  <c r="AV38" i="134"/>
  <c r="AU38" i="134"/>
  <c r="AT38" i="134"/>
  <c r="AS38" i="134"/>
  <c r="AR38" i="134"/>
  <c r="AQ38" i="134"/>
  <c r="AP38" i="134"/>
  <c r="AO38" i="134"/>
  <c r="AN38" i="134"/>
  <c r="AM38" i="134"/>
  <c r="AL38" i="134"/>
  <c r="AK38" i="134"/>
  <c r="AJ38" i="134"/>
  <c r="AI38" i="134"/>
  <c r="AH38" i="134"/>
  <c r="AG38" i="134"/>
  <c r="AF38" i="134"/>
  <c r="AE38" i="134"/>
  <c r="AD38" i="134"/>
  <c r="AC38" i="134"/>
  <c r="AB38" i="134"/>
  <c r="AA38" i="134"/>
  <c r="Z38" i="134"/>
  <c r="Y38" i="134"/>
  <c r="X38" i="134"/>
  <c r="W38" i="134"/>
  <c r="V38" i="134"/>
  <c r="U38" i="134"/>
  <c r="T38" i="134"/>
  <c r="S38" i="134"/>
  <c r="R38" i="134"/>
  <c r="Q38" i="134"/>
  <c r="P38" i="134"/>
  <c r="O38" i="134"/>
  <c r="N38" i="134"/>
  <c r="M38" i="134"/>
  <c r="L38" i="134"/>
  <c r="K38" i="134"/>
  <c r="J38" i="134"/>
  <c r="I38" i="134"/>
  <c r="H38" i="134"/>
  <c r="G38" i="134"/>
  <c r="EH12" i="134"/>
  <c r="EG12" i="134"/>
  <c r="EF12" i="134"/>
  <c r="EE12" i="134"/>
  <c r="ED12" i="134"/>
  <c r="EC12" i="134"/>
  <c r="EB12" i="134"/>
  <c r="EA12" i="134"/>
  <c r="DZ12" i="134"/>
  <c r="DY12" i="134"/>
  <c r="DX12" i="134"/>
  <c r="DW12" i="134"/>
  <c r="DV12" i="134"/>
  <c r="DU12" i="134"/>
  <c r="DT12" i="134"/>
  <c r="DS12" i="134"/>
  <c r="DR12" i="134"/>
  <c r="DQ12" i="134"/>
  <c r="H121" i="159" s="1"/>
  <c r="I121" i="159" s="1"/>
  <c r="DP12" i="134"/>
  <c r="DO12" i="134"/>
  <c r="DN12" i="134"/>
  <c r="DM12" i="134"/>
  <c r="DL12" i="134"/>
  <c r="DK12" i="134"/>
  <c r="DJ12" i="134"/>
  <c r="DI12" i="134"/>
  <c r="DH12" i="134"/>
  <c r="DG12" i="134"/>
  <c r="DF12" i="134"/>
  <c r="DE12" i="134"/>
  <c r="DD12" i="134"/>
  <c r="DC12" i="134"/>
  <c r="DB12" i="134"/>
  <c r="DA12" i="134"/>
  <c r="CZ12" i="134"/>
  <c r="CY12" i="134"/>
  <c r="CX12" i="134"/>
  <c r="CW12" i="134"/>
  <c r="CV12" i="134"/>
  <c r="CU12" i="134"/>
  <c r="CT12" i="134"/>
  <c r="CS12" i="134"/>
  <c r="CR12" i="134"/>
  <c r="CQ12" i="134"/>
  <c r="CP12" i="134"/>
  <c r="CO12" i="134"/>
  <c r="CN12" i="134"/>
  <c r="CM12" i="134"/>
  <c r="CL12" i="134"/>
  <c r="CK12" i="134"/>
  <c r="CJ12" i="134"/>
  <c r="CI12" i="134"/>
  <c r="CH12" i="134"/>
  <c r="CG12" i="134"/>
  <c r="CF12" i="134"/>
  <c r="CE12" i="134"/>
  <c r="CD12" i="134"/>
  <c r="CC12" i="134"/>
  <c r="CB12" i="134"/>
  <c r="CA12" i="134"/>
  <c r="BZ12" i="134"/>
  <c r="BY12" i="134"/>
  <c r="BX12" i="134"/>
  <c r="BW12" i="134"/>
  <c r="BV12" i="134"/>
  <c r="BU12" i="134"/>
  <c r="BT12" i="134"/>
  <c r="BS12" i="134"/>
  <c r="BR12" i="134"/>
  <c r="BQ12" i="134"/>
  <c r="BP12" i="134"/>
  <c r="BO12" i="134"/>
  <c r="BN12" i="134"/>
  <c r="BM12" i="134"/>
  <c r="BL12" i="134"/>
  <c r="BK12" i="134"/>
  <c r="BJ12" i="134"/>
  <c r="BI12" i="134"/>
  <c r="BH12" i="134"/>
  <c r="BG12" i="134"/>
  <c r="BF12" i="134"/>
  <c r="BE12" i="134"/>
  <c r="BD12" i="134"/>
  <c r="BC12" i="134"/>
  <c r="BB12" i="134"/>
  <c r="BA12" i="134"/>
  <c r="AZ12" i="134"/>
  <c r="AY12" i="134"/>
  <c r="AX12" i="134"/>
  <c r="AW12" i="134"/>
  <c r="AV12" i="134"/>
  <c r="AU12" i="134"/>
  <c r="AT12" i="134"/>
  <c r="AS12" i="134"/>
  <c r="AR12" i="134"/>
  <c r="AQ12" i="134"/>
  <c r="AP12" i="134"/>
  <c r="AO12" i="134"/>
  <c r="AN12" i="134"/>
  <c r="AM12" i="134"/>
  <c r="AL12" i="134"/>
  <c r="AK12" i="134"/>
  <c r="AJ12" i="134"/>
  <c r="AI12" i="134"/>
  <c r="AH12" i="134"/>
  <c r="AG12" i="134"/>
  <c r="AF12" i="134"/>
  <c r="AE12" i="134"/>
  <c r="AD12" i="134"/>
  <c r="AC12" i="134"/>
  <c r="AB12" i="134"/>
  <c r="AA12" i="134"/>
  <c r="Z12" i="134"/>
  <c r="Y12" i="134"/>
  <c r="X12" i="134"/>
  <c r="W12" i="134"/>
  <c r="V12" i="134"/>
  <c r="U12" i="134"/>
  <c r="T12" i="134"/>
  <c r="S12" i="134"/>
  <c r="R12" i="134"/>
  <c r="Q12" i="134"/>
  <c r="P12" i="134"/>
  <c r="O12" i="134"/>
  <c r="N12" i="134"/>
  <c r="M12" i="134"/>
  <c r="L12" i="134"/>
  <c r="K12" i="134"/>
  <c r="J12" i="134"/>
  <c r="I12" i="134"/>
  <c r="H12" i="134"/>
  <c r="G12" i="134"/>
  <c r="EH8" i="134"/>
  <c r="EH44" i="134" s="1"/>
  <c r="EH48" i="134" s="1"/>
  <c r="EG8" i="134"/>
  <c r="EG44" i="134" s="1"/>
  <c r="EG48" i="134" s="1"/>
  <c r="EF8" i="134"/>
  <c r="EF44" i="134" s="1"/>
  <c r="EF48" i="134" s="1"/>
  <c r="EE8" i="134"/>
  <c r="EE44" i="134" s="1"/>
  <c r="EE48" i="134" s="1"/>
  <c r="ED8" i="134"/>
  <c r="ED44" i="134" s="1"/>
  <c r="ED48" i="134" s="1"/>
  <c r="EC8" i="134"/>
  <c r="EC44" i="134" s="1"/>
  <c r="EC48" i="134" s="1"/>
  <c r="EB8" i="134"/>
  <c r="EB44" i="134" s="1"/>
  <c r="EB48" i="134" s="1"/>
  <c r="EA8" i="134"/>
  <c r="EA44" i="134" s="1"/>
  <c r="EA48" i="134" s="1"/>
  <c r="DZ8" i="134"/>
  <c r="DZ44" i="134" s="1"/>
  <c r="DZ48" i="134" s="1"/>
  <c r="DY8" i="134"/>
  <c r="DY44" i="134" s="1"/>
  <c r="DY48" i="134" s="1"/>
  <c r="DX8" i="134"/>
  <c r="DX44" i="134" s="1"/>
  <c r="DX48" i="134" s="1"/>
  <c r="DW8" i="134"/>
  <c r="DW44" i="134" s="1"/>
  <c r="DW48" i="134" s="1"/>
  <c r="DV8" i="134"/>
  <c r="DV44" i="134" s="1"/>
  <c r="DV48" i="134" s="1"/>
  <c r="DU8" i="134"/>
  <c r="DU44" i="134" s="1"/>
  <c r="DU48" i="134" s="1"/>
  <c r="DT8" i="134"/>
  <c r="DT44" i="134" s="1"/>
  <c r="DT48" i="134" s="1"/>
  <c r="DS8" i="134"/>
  <c r="DS44" i="134" s="1"/>
  <c r="DS48" i="134" s="1"/>
  <c r="DR8" i="134"/>
  <c r="DR44" i="134" s="1"/>
  <c r="DR48" i="134" s="1"/>
  <c r="DQ8" i="134"/>
  <c r="DQ44" i="134" s="1"/>
  <c r="DQ48" i="134" s="1"/>
  <c r="DP8" i="134"/>
  <c r="DP44" i="134" s="1"/>
  <c r="DP48" i="134" s="1"/>
  <c r="DO8" i="134"/>
  <c r="DO44" i="134" s="1"/>
  <c r="DO48" i="134" s="1"/>
  <c r="DN8" i="134"/>
  <c r="DN44" i="134" s="1"/>
  <c r="DN48" i="134" s="1"/>
  <c r="DM8" i="134"/>
  <c r="DM44" i="134" s="1"/>
  <c r="DM48" i="134" s="1"/>
  <c r="DL8" i="134"/>
  <c r="DL44" i="134" s="1"/>
  <c r="DL48" i="134" s="1"/>
  <c r="DK8" i="134"/>
  <c r="DK44" i="134" s="1"/>
  <c r="DK48" i="134" s="1"/>
  <c r="DJ8" i="134"/>
  <c r="DJ44" i="134" s="1"/>
  <c r="DJ48" i="134" s="1"/>
  <c r="DI8" i="134"/>
  <c r="DI44" i="134" s="1"/>
  <c r="DI48" i="134" s="1"/>
  <c r="DH8" i="134"/>
  <c r="DH44" i="134" s="1"/>
  <c r="DH48" i="134" s="1"/>
  <c r="DG8" i="134"/>
  <c r="DG44" i="134" s="1"/>
  <c r="DG48" i="134" s="1"/>
  <c r="DF8" i="134"/>
  <c r="DF44" i="134" s="1"/>
  <c r="DF48" i="134" s="1"/>
  <c r="DE8" i="134"/>
  <c r="DE44" i="134" s="1"/>
  <c r="DE48" i="134" s="1"/>
  <c r="DD8" i="134"/>
  <c r="DD44" i="134" s="1"/>
  <c r="DD48" i="134" s="1"/>
  <c r="DC8" i="134"/>
  <c r="DC44" i="134" s="1"/>
  <c r="DC48" i="134" s="1"/>
  <c r="DB8" i="134"/>
  <c r="DB44" i="134" s="1"/>
  <c r="DB48" i="134" s="1"/>
  <c r="DA8" i="134"/>
  <c r="DA44" i="134" s="1"/>
  <c r="DA48" i="134" s="1"/>
  <c r="CZ8" i="134"/>
  <c r="CZ44" i="134" s="1"/>
  <c r="CZ48" i="134" s="1"/>
  <c r="CY8" i="134"/>
  <c r="CY44" i="134" s="1"/>
  <c r="CY48" i="134" s="1"/>
  <c r="CX8" i="134"/>
  <c r="CX44" i="134" s="1"/>
  <c r="CX48" i="134" s="1"/>
  <c r="CW8" i="134"/>
  <c r="CW44" i="134" s="1"/>
  <c r="CW48" i="134" s="1"/>
  <c r="CV8" i="134"/>
  <c r="CV44" i="134" s="1"/>
  <c r="CV48" i="134" s="1"/>
  <c r="CU8" i="134"/>
  <c r="CU44" i="134" s="1"/>
  <c r="CU48" i="134" s="1"/>
  <c r="CT8" i="134"/>
  <c r="CT44" i="134" s="1"/>
  <c r="CT48" i="134" s="1"/>
  <c r="CS8" i="134"/>
  <c r="CS44" i="134" s="1"/>
  <c r="CS48" i="134" s="1"/>
  <c r="CR8" i="134"/>
  <c r="CR44" i="134" s="1"/>
  <c r="CR48" i="134" s="1"/>
  <c r="CQ8" i="134"/>
  <c r="CQ44" i="134" s="1"/>
  <c r="CQ48" i="134" s="1"/>
  <c r="CP8" i="134"/>
  <c r="CP44" i="134" s="1"/>
  <c r="CP48" i="134" s="1"/>
  <c r="CO8" i="134"/>
  <c r="CO44" i="134" s="1"/>
  <c r="CO48" i="134" s="1"/>
  <c r="CN8" i="134"/>
  <c r="CN44" i="134" s="1"/>
  <c r="CN48" i="134" s="1"/>
  <c r="CM8" i="134"/>
  <c r="CM44" i="134" s="1"/>
  <c r="CM48" i="134" s="1"/>
  <c r="CL8" i="134"/>
  <c r="CL44" i="134" s="1"/>
  <c r="CL48" i="134" s="1"/>
  <c r="CK8" i="134"/>
  <c r="CK44" i="134" s="1"/>
  <c r="CK48" i="134" s="1"/>
  <c r="CJ8" i="134"/>
  <c r="CJ44" i="134" s="1"/>
  <c r="CJ48" i="134" s="1"/>
  <c r="CI8" i="134"/>
  <c r="CI44" i="134" s="1"/>
  <c r="CI48" i="134" s="1"/>
  <c r="CH8" i="134"/>
  <c r="CH44" i="134" s="1"/>
  <c r="CH48" i="134" s="1"/>
  <c r="CG8" i="134"/>
  <c r="CG44" i="134" s="1"/>
  <c r="CG48" i="134" s="1"/>
  <c r="CF8" i="134"/>
  <c r="CF44" i="134" s="1"/>
  <c r="CF48" i="134" s="1"/>
  <c r="CE8" i="134"/>
  <c r="CE44" i="134" s="1"/>
  <c r="CE48" i="134" s="1"/>
  <c r="CD8" i="134"/>
  <c r="CD44" i="134" s="1"/>
  <c r="CD48" i="134" s="1"/>
  <c r="CC8" i="134"/>
  <c r="CC44" i="134" s="1"/>
  <c r="CC48" i="134" s="1"/>
  <c r="CB8" i="134"/>
  <c r="CB44" i="134" s="1"/>
  <c r="CB48" i="134" s="1"/>
  <c r="CA8" i="134"/>
  <c r="CA44" i="134" s="1"/>
  <c r="CA48" i="134" s="1"/>
  <c r="BZ8" i="134"/>
  <c r="BZ44" i="134" s="1"/>
  <c r="BZ48" i="134" s="1"/>
  <c r="BY8" i="134"/>
  <c r="BY44" i="134" s="1"/>
  <c r="BY48" i="134" s="1"/>
  <c r="BX8" i="134"/>
  <c r="BX44" i="134" s="1"/>
  <c r="BX48" i="134" s="1"/>
  <c r="BW8" i="134"/>
  <c r="BW44" i="134" s="1"/>
  <c r="BW48" i="134" s="1"/>
  <c r="BV8" i="134"/>
  <c r="BV44" i="134" s="1"/>
  <c r="BV48" i="134" s="1"/>
  <c r="BU8" i="134"/>
  <c r="BU44" i="134" s="1"/>
  <c r="BU48" i="134" s="1"/>
  <c r="BT8" i="134"/>
  <c r="BT44" i="134" s="1"/>
  <c r="BT48" i="134" s="1"/>
  <c r="BS8" i="134"/>
  <c r="BS44" i="134" s="1"/>
  <c r="BS48" i="134" s="1"/>
  <c r="BR8" i="134"/>
  <c r="BR44" i="134" s="1"/>
  <c r="BR48" i="134" s="1"/>
  <c r="BQ8" i="134"/>
  <c r="BQ44" i="134" s="1"/>
  <c r="BQ48" i="134" s="1"/>
  <c r="BP8" i="134"/>
  <c r="BP44" i="134" s="1"/>
  <c r="BP48" i="134" s="1"/>
  <c r="BO8" i="134"/>
  <c r="BO44" i="134" s="1"/>
  <c r="BO48" i="134" s="1"/>
  <c r="BN8" i="134"/>
  <c r="BN44" i="134" s="1"/>
  <c r="BN48" i="134" s="1"/>
  <c r="BM8" i="134"/>
  <c r="BM44" i="134" s="1"/>
  <c r="BM48" i="134" s="1"/>
  <c r="BL8" i="134"/>
  <c r="BL44" i="134" s="1"/>
  <c r="BL48" i="134" s="1"/>
  <c r="BK8" i="134"/>
  <c r="BK44" i="134" s="1"/>
  <c r="BK48" i="134" s="1"/>
  <c r="BJ8" i="134"/>
  <c r="BJ44" i="134" s="1"/>
  <c r="BJ48" i="134" s="1"/>
  <c r="BI8" i="134"/>
  <c r="BI44" i="134" s="1"/>
  <c r="BI48" i="134" s="1"/>
  <c r="BH8" i="134"/>
  <c r="BH44" i="134" s="1"/>
  <c r="BH48" i="134" s="1"/>
  <c r="BG8" i="134"/>
  <c r="BG44" i="134" s="1"/>
  <c r="BG48" i="134" s="1"/>
  <c r="BF8" i="134"/>
  <c r="BF44" i="134" s="1"/>
  <c r="BF48" i="134" s="1"/>
  <c r="BE8" i="134"/>
  <c r="BE44" i="134" s="1"/>
  <c r="BE48" i="134" s="1"/>
  <c r="BD8" i="134"/>
  <c r="BD44" i="134" s="1"/>
  <c r="BD48" i="134" s="1"/>
  <c r="BC8" i="134"/>
  <c r="BC44" i="134" s="1"/>
  <c r="BC48" i="134" s="1"/>
  <c r="BB8" i="134"/>
  <c r="BB44" i="134" s="1"/>
  <c r="BB48" i="134" s="1"/>
  <c r="BA8" i="134"/>
  <c r="BA44" i="134" s="1"/>
  <c r="BA48" i="134" s="1"/>
  <c r="AZ8" i="134"/>
  <c r="AZ44" i="134" s="1"/>
  <c r="AZ48" i="134" s="1"/>
  <c r="AY8" i="134"/>
  <c r="AY44" i="134" s="1"/>
  <c r="AY48" i="134" s="1"/>
  <c r="AX8" i="134"/>
  <c r="AX44" i="134" s="1"/>
  <c r="AX48" i="134" s="1"/>
  <c r="AW8" i="134"/>
  <c r="AW44" i="134" s="1"/>
  <c r="AW48" i="134" s="1"/>
  <c r="AV8" i="134"/>
  <c r="AV44" i="134" s="1"/>
  <c r="AV48" i="134" s="1"/>
  <c r="AU8" i="134"/>
  <c r="AU44" i="134" s="1"/>
  <c r="AU48" i="134" s="1"/>
  <c r="AT8" i="134"/>
  <c r="AT44" i="134" s="1"/>
  <c r="AT48" i="134" s="1"/>
  <c r="AS8" i="134"/>
  <c r="AS44" i="134" s="1"/>
  <c r="AS48" i="134" s="1"/>
  <c r="AR8" i="134"/>
  <c r="AR44" i="134" s="1"/>
  <c r="AR48" i="134" s="1"/>
  <c r="AQ8" i="134"/>
  <c r="AQ44" i="134" s="1"/>
  <c r="AQ48" i="134" s="1"/>
  <c r="AP8" i="134"/>
  <c r="AP44" i="134" s="1"/>
  <c r="AP48" i="134" s="1"/>
  <c r="AO8" i="134"/>
  <c r="AO44" i="134" s="1"/>
  <c r="AO48" i="134" s="1"/>
  <c r="AN8" i="134"/>
  <c r="AN44" i="134" s="1"/>
  <c r="AN48" i="134" s="1"/>
  <c r="AM8" i="134"/>
  <c r="AM44" i="134" s="1"/>
  <c r="AM48" i="134" s="1"/>
  <c r="AL8" i="134"/>
  <c r="AL44" i="134" s="1"/>
  <c r="AL48" i="134" s="1"/>
  <c r="AK8" i="134"/>
  <c r="AK44" i="134" s="1"/>
  <c r="AK48" i="134" s="1"/>
  <c r="AJ8" i="134"/>
  <c r="AJ44" i="134" s="1"/>
  <c r="AJ48" i="134" s="1"/>
  <c r="AI8" i="134"/>
  <c r="AI44" i="134" s="1"/>
  <c r="AI48" i="134" s="1"/>
  <c r="AH8" i="134"/>
  <c r="AH44" i="134" s="1"/>
  <c r="AH48" i="134" s="1"/>
  <c r="AG8" i="134"/>
  <c r="AG44" i="134" s="1"/>
  <c r="AG48" i="134" s="1"/>
  <c r="AF8" i="134"/>
  <c r="AF44" i="134" s="1"/>
  <c r="AF48" i="134" s="1"/>
  <c r="AE8" i="134"/>
  <c r="AE44" i="134" s="1"/>
  <c r="AE48" i="134" s="1"/>
  <c r="AD8" i="134"/>
  <c r="AD44" i="134" s="1"/>
  <c r="AD48" i="134" s="1"/>
  <c r="AC8" i="134"/>
  <c r="AC44" i="134" s="1"/>
  <c r="AC48" i="134" s="1"/>
  <c r="AB8" i="134"/>
  <c r="AB44" i="134" s="1"/>
  <c r="AB48" i="134" s="1"/>
  <c r="AA8" i="134"/>
  <c r="AA44" i="134" s="1"/>
  <c r="AA48" i="134" s="1"/>
  <c r="Z8" i="134"/>
  <c r="Z44" i="134" s="1"/>
  <c r="Z48" i="134" s="1"/>
  <c r="Y8" i="134"/>
  <c r="Y44" i="134" s="1"/>
  <c r="Y48" i="134" s="1"/>
  <c r="X8" i="134"/>
  <c r="X44" i="134" s="1"/>
  <c r="X48" i="134" s="1"/>
  <c r="W8" i="134"/>
  <c r="W44" i="134" s="1"/>
  <c r="W48" i="134" s="1"/>
  <c r="V8" i="134"/>
  <c r="V44" i="134" s="1"/>
  <c r="V48" i="134" s="1"/>
  <c r="U8" i="134"/>
  <c r="U44" i="134" s="1"/>
  <c r="U48" i="134" s="1"/>
  <c r="T8" i="134"/>
  <c r="T44" i="134" s="1"/>
  <c r="T48" i="134" s="1"/>
  <c r="S8" i="134"/>
  <c r="S44" i="134" s="1"/>
  <c r="S48" i="134" s="1"/>
  <c r="R8" i="134"/>
  <c r="R44" i="134" s="1"/>
  <c r="R48" i="134" s="1"/>
  <c r="Q8" i="134"/>
  <c r="Q44" i="134" s="1"/>
  <c r="Q48" i="134" s="1"/>
  <c r="P8" i="134"/>
  <c r="P44" i="134" s="1"/>
  <c r="P48" i="134" s="1"/>
  <c r="O8" i="134"/>
  <c r="O44" i="134" s="1"/>
  <c r="O48" i="134" s="1"/>
  <c r="N8" i="134"/>
  <c r="N44" i="134" s="1"/>
  <c r="N48" i="134" s="1"/>
  <c r="M8" i="134"/>
  <c r="M44" i="134" s="1"/>
  <c r="M48" i="134" s="1"/>
  <c r="L8" i="134"/>
  <c r="L44" i="134" s="1"/>
  <c r="L48" i="134" s="1"/>
  <c r="K8" i="134"/>
  <c r="K44" i="134" s="1"/>
  <c r="K48" i="134" s="1"/>
  <c r="J8" i="134"/>
  <c r="J44" i="134" s="1"/>
  <c r="J48" i="134" s="1"/>
  <c r="I8" i="134"/>
  <c r="I44" i="134" s="1"/>
  <c r="I48" i="134" s="1"/>
  <c r="H8" i="134"/>
  <c r="H44" i="134" s="1"/>
  <c r="H48" i="134" s="1"/>
  <c r="G8" i="134"/>
  <c r="G44" i="134" s="1"/>
  <c r="G48" i="134" s="1"/>
  <c r="EQ2" i="134"/>
  <c r="EP2" i="134"/>
  <c r="EO2" i="134"/>
  <c r="EN2" i="134"/>
  <c r="K203" i="134" l="1"/>
  <c r="J203" i="134"/>
  <c r="R203" i="134"/>
  <c r="R204" i="134" s="1"/>
  <c r="V203" i="134"/>
  <c r="V204" i="134" s="1"/>
  <c r="Z203" i="134"/>
  <c r="AD203" i="134"/>
  <c r="AH203" i="134"/>
  <c r="AH204" i="134" s="1"/>
  <c r="AL203" i="134"/>
  <c r="AL204" i="134" s="1"/>
  <c r="AP203" i="134"/>
  <c r="AP204" i="134" s="1"/>
  <c r="AT203" i="134"/>
  <c r="AT204" i="134" s="1"/>
  <c r="AX203" i="134"/>
  <c r="AX204" i="134" s="1"/>
  <c r="BB203" i="134"/>
  <c r="BB204" i="134" s="1"/>
  <c r="BF203" i="134"/>
  <c r="BJ203" i="134"/>
  <c r="BN203" i="134"/>
  <c r="BR203" i="134"/>
  <c r="BV203" i="134"/>
  <c r="BV204" i="134" s="1"/>
  <c r="BZ203" i="134"/>
  <c r="BZ204" i="134" s="1"/>
  <c r="CD203" i="134"/>
  <c r="CD204" i="134" s="1"/>
  <c r="CH203" i="134"/>
  <c r="CH204" i="134" s="1"/>
  <c r="CL203" i="134"/>
  <c r="CP203" i="134"/>
  <c r="CT203" i="134"/>
  <c r="CT204" i="134" s="1"/>
  <c r="CX203" i="134"/>
  <c r="CX204" i="134" s="1"/>
  <c r="DB203" i="134"/>
  <c r="DB204" i="134" s="1"/>
  <c r="DF203" i="134"/>
  <c r="DJ203" i="134"/>
  <c r="DJ204" i="134" s="1"/>
  <c r="DN203" i="134"/>
  <c r="DN204" i="134" s="1"/>
  <c r="DR203" i="134"/>
  <c r="DV203" i="134"/>
  <c r="DV204" i="134" s="1"/>
  <c r="DZ203" i="134"/>
  <c r="DZ204" i="134" s="1"/>
  <c r="ED203" i="134"/>
  <c r="EH203" i="134"/>
  <c r="EH204" i="134" s="1"/>
  <c r="I204" i="134"/>
  <c r="Q204" i="134"/>
  <c r="Y204" i="134"/>
  <c r="AG204" i="134"/>
  <c r="AO204" i="134"/>
  <c r="AW204" i="134"/>
  <c r="BE204" i="134"/>
  <c r="BM204" i="134"/>
  <c r="BU204" i="134"/>
  <c r="CC204" i="134"/>
  <c r="CK204" i="134"/>
  <c r="CS204" i="134"/>
  <c r="DA204" i="134"/>
  <c r="DM204" i="134"/>
  <c r="DY204" i="134"/>
  <c r="M204" i="134"/>
  <c r="U204" i="134"/>
  <c r="AC204" i="134"/>
  <c r="AK204" i="134"/>
  <c r="AS204" i="134"/>
  <c r="BA204" i="134"/>
  <c r="BI204" i="134"/>
  <c r="BQ204" i="134"/>
  <c r="BY204" i="134"/>
  <c r="CG204" i="134"/>
  <c r="CO204" i="134"/>
  <c r="CW204" i="134"/>
  <c r="DE204" i="134"/>
  <c r="DI204" i="134"/>
  <c r="DQ204" i="134"/>
  <c r="DU204" i="134"/>
  <c r="EC204" i="134"/>
  <c r="EG204" i="134"/>
  <c r="S203" i="134"/>
  <c r="S204" i="134" s="1"/>
  <c r="AA203" i="134"/>
  <c r="AA204" i="134" s="1"/>
  <c r="AQ203" i="134"/>
  <c r="BG203" i="134"/>
  <c r="BW203" i="134"/>
  <c r="BW204" i="134" s="1"/>
  <c r="CM203" i="134"/>
  <c r="CM204" i="134" s="1"/>
  <c r="DC203" i="134"/>
  <c r="DS203" i="134"/>
  <c r="DS204" i="134" s="1"/>
  <c r="AD204" i="134"/>
  <c r="BJ204" i="134"/>
  <c r="BN204" i="134"/>
  <c r="BR204" i="134"/>
  <c r="CP204" i="134"/>
  <c r="DF204" i="134"/>
  <c r="ED204" i="134"/>
  <c r="AB203" i="134"/>
  <c r="AJ203" i="134"/>
  <c r="AR203" i="134"/>
  <c r="AR204" i="134" s="1"/>
  <c r="AZ203" i="134"/>
  <c r="AZ204" i="134" s="1"/>
  <c r="BH203" i="134"/>
  <c r="BP203" i="134"/>
  <c r="BX203" i="134"/>
  <c r="BX204" i="134" s="1"/>
  <c r="CF203" i="134"/>
  <c r="CF204" i="134" s="1"/>
  <c r="CN203" i="134"/>
  <c r="CV203" i="134"/>
  <c r="DD203" i="134"/>
  <c r="DD204" i="134" s="1"/>
  <c r="DL203" i="134"/>
  <c r="DL204" i="134" s="1"/>
  <c r="DT203" i="134"/>
  <c r="EB203" i="134"/>
  <c r="AE203" i="134"/>
  <c r="AE204" i="134" s="1"/>
  <c r="AM203" i="134"/>
  <c r="AM204" i="134" s="1"/>
  <c r="AU203" i="134"/>
  <c r="AU204" i="134" s="1"/>
  <c r="BC203" i="134"/>
  <c r="BK203" i="134"/>
  <c r="BK204" i="134" s="1"/>
  <c r="BS203" i="134"/>
  <c r="BS204" i="134" s="1"/>
  <c r="CA203" i="134"/>
  <c r="CI203" i="134"/>
  <c r="CQ203" i="134"/>
  <c r="CQ204" i="134" s="1"/>
  <c r="CY203" i="134"/>
  <c r="CY204" i="134" s="1"/>
  <c r="DG203" i="134"/>
  <c r="DG204" i="134" s="1"/>
  <c r="DO203" i="134"/>
  <c r="DW203" i="134"/>
  <c r="DW204" i="134" s="1"/>
  <c r="EE203" i="134"/>
  <c r="EE204" i="134" s="1"/>
  <c r="L121" i="159"/>
  <c r="K204" i="134"/>
  <c r="AI204" i="134"/>
  <c r="AQ204" i="134"/>
  <c r="AY204" i="134"/>
  <c r="BG204" i="134"/>
  <c r="BO204" i="134"/>
  <c r="CE204" i="134"/>
  <c r="CU204" i="134"/>
  <c r="DC204" i="134"/>
  <c r="DK204" i="134"/>
  <c r="EA204" i="134"/>
  <c r="J204" i="134"/>
  <c r="BF204" i="134"/>
  <c r="DR204" i="134"/>
  <c r="G203" i="134"/>
  <c r="G204" i="134" s="1"/>
  <c r="O203" i="134"/>
  <c r="O204" i="134" s="1"/>
  <c r="W203" i="134"/>
  <c r="W204" i="134" s="1"/>
  <c r="AF203" i="134"/>
  <c r="AN203" i="134"/>
  <c r="AV203" i="134"/>
  <c r="AV204" i="134" s="1"/>
  <c r="BD203" i="134"/>
  <c r="BD204" i="134" s="1"/>
  <c r="BL203" i="134"/>
  <c r="BT203" i="134"/>
  <c r="BT204" i="134" s="1"/>
  <c r="CB203" i="134"/>
  <c r="CB204" i="134" s="1"/>
  <c r="CJ203" i="134"/>
  <c r="CJ204" i="134" s="1"/>
  <c r="CR203" i="134"/>
  <c r="CZ203" i="134"/>
  <c r="DH203" i="134"/>
  <c r="DH204" i="134" s="1"/>
  <c r="DP203" i="134"/>
  <c r="DP204" i="134" s="1"/>
  <c r="DX203" i="134"/>
  <c r="EF203" i="134"/>
  <c r="EF204" i="134" s="1"/>
  <c r="AF204" i="134"/>
  <c r="BH204" i="134"/>
  <c r="BP204" i="134"/>
  <c r="CN204" i="134"/>
  <c r="CV204" i="134"/>
  <c r="DT204" i="134"/>
  <c r="EB204" i="134"/>
  <c r="H203" i="134"/>
  <c r="H204" i="134" s="1"/>
  <c r="L203" i="134"/>
  <c r="L204" i="134" s="1"/>
  <c r="P203" i="134"/>
  <c r="P204" i="134" s="1"/>
  <c r="T203" i="134"/>
  <c r="T204" i="134" s="1"/>
  <c r="X203" i="134"/>
  <c r="X204" i="134" s="1"/>
  <c r="AB204" i="134"/>
  <c r="AJ204" i="134"/>
  <c r="AN204" i="134"/>
  <c r="BL204" i="134"/>
  <c r="CR204" i="134"/>
  <c r="CZ204" i="134"/>
  <c r="DX204" i="134"/>
  <c r="Z204" i="134"/>
  <c r="CL204" i="134"/>
  <c r="C146" i="158"/>
  <c r="N203" i="134"/>
  <c r="N204" i="134" s="1"/>
  <c r="BC204" i="134"/>
  <c r="CA204" i="134"/>
  <c r="CI204" i="134"/>
  <c r="DO204" i="134"/>
  <c r="EJ3" i="134"/>
  <c r="A143" i="158" l="1"/>
  <c r="B143" i="158"/>
  <c r="A144" i="158"/>
  <c r="B144" i="158"/>
  <c r="A145" i="158"/>
  <c r="B145" i="158"/>
  <c r="C144" i="158" l="1"/>
  <c r="C143" i="158"/>
  <c r="C145" i="158"/>
  <c r="U82" i="166" l="1"/>
  <c r="U81" i="166"/>
  <c r="U80" i="166"/>
  <c r="U79" i="166"/>
  <c r="U78" i="166"/>
  <c r="U77" i="166"/>
  <c r="U76" i="166"/>
  <c r="U75" i="166"/>
  <c r="U74" i="166"/>
  <c r="U73" i="166"/>
  <c r="U72" i="166"/>
  <c r="U71" i="166"/>
  <c r="S83" i="166"/>
  <c r="S82" i="166"/>
  <c r="S81" i="166"/>
  <c r="S80" i="166"/>
  <c r="S79" i="166"/>
  <c r="S78" i="166"/>
  <c r="S77" i="166"/>
  <c r="S76" i="166"/>
  <c r="S75" i="166"/>
  <c r="S74" i="166"/>
  <c r="S73" i="166"/>
  <c r="S72" i="166"/>
  <c r="S71" i="166"/>
  <c r="P83" i="166"/>
  <c r="P82" i="166"/>
  <c r="P81" i="166"/>
  <c r="P80" i="166"/>
  <c r="P79" i="166"/>
  <c r="P78" i="166"/>
  <c r="P77" i="166"/>
  <c r="P76" i="166"/>
  <c r="P75" i="166"/>
  <c r="P74" i="166"/>
  <c r="P73" i="166"/>
  <c r="P72" i="166"/>
  <c r="P71" i="166"/>
  <c r="A142" i="158"/>
  <c r="B142" i="158"/>
  <c r="C142" i="158" l="1"/>
  <c r="F25" i="159" l="1"/>
  <c r="I25" i="159"/>
  <c r="L25" i="159"/>
  <c r="F21" i="159"/>
  <c r="I21" i="159"/>
  <c r="L21" i="159"/>
  <c r="E91" i="159" l="1"/>
  <c r="F91" i="159" s="1"/>
  <c r="H91" i="159"/>
  <c r="I91" i="159" s="1"/>
  <c r="K91" i="159"/>
  <c r="L91" i="159" s="1"/>
  <c r="E23" i="159"/>
  <c r="F23" i="159" s="1"/>
  <c r="H23" i="159"/>
  <c r="I23" i="159" s="1"/>
  <c r="K23" i="159"/>
  <c r="L23" i="159" s="1"/>
  <c r="G87" i="164"/>
  <c r="G97" i="164"/>
  <c r="A141" i="158" l="1"/>
  <c r="B141" i="158"/>
  <c r="C141" i="158" l="1"/>
  <c r="A140" i="158"/>
  <c r="B140" i="158"/>
  <c r="C140" i="158" l="1"/>
  <c r="L128" i="159" l="1"/>
  <c r="I128" i="159"/>
  <c r="F128" i="159"/>
  <c r="J263" i="164" l="1"/>
  <c r="I263" i="164"/>
  <c r="G182" i="164"/>
  <c r="G116" i="164"/>
  <c r="G82" i="164"/>
  <c r="G43" i="164" l="1"/>
  <c r="M1" i="152" l="1"/>
  <c r="B3" i="166" s="1"/>
  <c r="C25" i="166" l="1"/>
  <c r="D25" i="166"/>
  <c r="E25" i="166"/>
  <c r="F25" i="166"/>
  <c r="G25" i="166"/>
  <c r="H25" i="166"/>
  <c r="I25" i="166"/>
  <c r="J25" i="166"/>
  <c r="K25" i="166"/>
  <c r="L25" i="166"/>
  <c r="M25" i="166"/>
  <c r="N25" i="166"/>
  <c r="O25" i="166"/>
  <c r="Q25" i="166"/>
  <c r="R25" i="166"/>
  <c r="T25" i="166"/>
  <c r="V25" i="166"/>
  <c r="W25" i="166"/>
  <c r="X25" i="166"/>
  <c r="Y25" i="166"/>
  <c r="Z25" i="166"/>
  <c r="AA25" i="166"/>
  <c r="AB25" i="166"/>
  <c r="AC25" i="166"/>
  <c r="AD25" i="166"/>
  <c r="AE25" i="166"/>
  <c r="AF25" i="166"/>
  <c r="AG25" i="166"/>
  <c r="AH25" i="166"/>
  <c r="AI25" i="166"/>
  <c r="AJ25" i="166"/>
  <c r="AK25" i="166"/>
  <c r="AL25" i="166"/>
  <c r="AM25" i="166"/>
  <c r="AN25" i="166"/>
  <c r="AO25" i="166"/>
  <c r="AP25" i="166"/>
  <c r="AQ25" i="166"/>
  <c r="AR25" i="166"/>
  <c r="AS25" i="166"/>
  <c r="AT25" i="166"/>
  <c r="AU25" i="166"/>
  <c r="AV25" i="166"/>
  <c r="AW25" i="166"/>
  <c r="AX25" i="166"/>
  <c r="AY25" i="166"/>
  <c r="AZ25" i="166"/>
  <c r="BA25" i="166"/>
  <c r="BB25" i="166"/>
  <c r="BC25" i="166"/>
  <c r="BD25" i="166"/>
  <c r="BE25" i="166"/>
  <c r="BF25" i="166"/>
  <c r="BG25" i="166"/>
  <c r="BH25" i="166"/>
  <c r="BI25" i="166"/>
  <c r="BJ25" i="166"/>
  <c r="BK25" i="166"/>
  <c r="BL25" i="166"/>
  <c r="BM25" i="166"/>
  <c r="BN25" i="166"/>
  <c r="BO25" i="166"/>
  <c r="BP25" i="166"/>
  <c r="BQ25" i="166"/>
  <c r="BR25" i="166"/>
  <c r="BS25" i="166"/>
  <c r="BT25" i="166"/>
  <c r="BU25" i="166"/>
  <c r="BV25" i="166"/>
  <c r="BW25" i="166"/>
  <c r="BX25" i="166"/>
  <c r="BY25" i="166"/>
  <c r="BZ25" i="166"/>
  <c r="CA25" i="166"/>
  <c r="CB25" i="166"/>
  <c r="CC25" i="166"/>
  <c r="CD25" i="166"/>
  <c r="CE25" i="166"/>
  <c r="CF25" i="166"/>
  <c r="CG25" i="166"/>
  <c r="CH25" i="166"/>
  <c r="CI25" i="166"/>
  <c r="CJ25" i="166"/>
  <c r="CK25" i="166"/>
  <c r="CL25" i="166"/>
  <c r="CM25" i="166"/>
  <c r="CN25" i="166"/>
  <c r="CO25" i="166"/>
  <c r="CP25" i="166"/>
  <c r="CQ25" i="166"/>
  <c r="CR25" i="166"/>
  <c r="CS25" i="166"/>
  <c r="CT25" i="166"/>
  <c r="CU25" i="166"/>
  <c r="CV25" i="166"/>
  <c r="CW25" i="166"/>
  <c r="CX25" i="166"/>
  <c r="CY25" i="166"/>
  <c r="CZ25" i="166"/>
  <c r="DA25" i="166"/>
  <c r="DB25" i="166"/>
  <c r="DC25" i="166"/>
  <c r="DD25" i="166"/>
  <c r="DE25" i="166"/>
  <c r="DF25" i="166"/>
  <c r="DG25" i="166"/>
  <c r="DH25" i="166"/>
  <c r="DI25" i="166"/>
  <c r="DJ25" i="166"/>
  <c r="DK25" i="166"/>
  <c r="DL25" i="166"/>
  <c r="DM25" i="166"/>
  <c r="DN25" i="166"/>
  <c r="DO25" i="166"/>
  <c r="DP25" i="166"/>
  <c r="DQ25" i="166"/>
  <c r="DR25" i="166"/>
  <c r="DS25" i="166"/>
  <c r="DT25" i="166"/>
  <c r="DU25" i="166"/>
  <c r="DV25" i="166"/>
  <c r="DW25" i="166"/>
  <c r="DX25" i="166"/>
  <c r="DY25" i="166"/>
  <c r="DZ25" i="166"/>
  <c r="EA25" i="166"/>
  <c r="EB25" i="166"/>
  <c r="EC25" i="166"/>
  <c r="ED25" i="166"/>
  <c r="EE25" i="166"/>
  <c r="EF25" i="166"/>
  <c r="EG25" i="166"/>
  <c r="EH25" i="166"/>
  <c r="EI25" i="166"/>
  <c r="EJ25" i="166"/>
  <c r="C26" i="166"/>
  <c r="D26" i="166"/>
  <c r="E26" i="166"/>
  <c r="F26" i="166"/>
  <c r="G26" i="166"/>
  <c r="H26" i="166"/>
  <c r="I26" i="166"/>
  <c r="J26" i="166"/>
  <c r="K26" i="166"/>
  <c r="L26" i="166"/>
  <c r="M26" i="166"/>
  <c r="N26" i="166"/>
  <c r="O26" i="166"/>
  <c r="Q26" i="166"/>
  <c r="R26" i="166"/>
  <c r="T26" i="166"/>
  <c r="V26" i="166"/>
  <c r="W26" i="166"/>
  <c r="X26" i="166"/>
  <c r="Y26" i="166"/>
  <c r="Z26" i="166"/>
  <c r="AA26" i="166"/>
  <c r="AB26" i="166"/>
  <c r="AC26" i="166"/>
  <c r="AD26" i="166"/>
  <c r="AE26" i="166"/>
  <c r="AF26" i="166"/>
  <c r="AG26" i="166"/>
  <c r="AH26" i="166"/>
  <c r="AI26" i="166"/>
  <c r="AJ26" i="166"/>
  <c r="AK26" i="166"/>
  <c r="AL26" i="166"/>
  <c r="AM26" i="166"/>
  <c r="AN26" i="166"/>
  <c r="AO26" i="166"/>
  <c r="AP26" i="166"/>
  <c r="AQ26" i="166"/>
  <c r="AR26" i="166"/>
  <c r="AS26" i="166"/>
  <c r="AT26" i="166"/>
  <c r="AU26" i="166"/>
  <c r="AV26" i="166"/>
  <c r="AW26" i="166"/>
  <c r="AX26" i="166"/>
  <c r="AY26" i="166"/>
  <c r="AZ26" i="166"/>
  <c r="BA26" i="166"/>
  <c r="BB26" i="166"/>
  <c r="BC26" i="166"/>
  <c r="BD26" i="166"/>
  <c r="BE26" i="166"/>
  <c r="BF26" i="166"/>
  <c r="BG26" i="166"/>
  <c r="BH26" i="166"/>
  <c r="BI26" i="166"/>
  <c r="BJ26" i="166"/>
  <c r="BK26" i="166"/>
  <c r="BL26" i="166"/>
  <c r="BM26" i="166"/>
  <c r="BN26" i="166"/>
  <c r="BO26" i="166"/>
  <c r="BP26" i="166"/>
  <c r="BQ26" i="166"/>
  <c r="BR26" i="166"/>
  <c r="BS26" i="166"/>
  <c r="BT26" i="166"/>
  <c r="BU26" i="166"/>
  <c r="BV26" i="166"/>
  <c r="BW26" i="166"/>
  <c r="BX26" i="166"/>
  <c r="BY26" i="166"/>
  <c r="BZ26" i="166"/>
  <c r="CA26" i="166"/>
  <c r="CB26" i="166"/>
  <c r="CC26" i="166"/>
  <c r="CD26" i="166"/>
  <c r="CE26" i="166"/>
  <c r="CF26" i="166"/>
  <c r="CG26" i="166"/>
  <c r="CH26" i="166"/>
  <c r="CI26" i="166"/>
  <c r="CJ26" i="166"/>
  <c r="CK26" i="166"/>
  <c r="CL26" i="166"/>
  <c r="CM26" i="166"/>
  <c r="CN26" i="166"/>
  <c r="CO26" i="166"/>
  <c r="CP26" i="166"/>
  <c r="CQ26" i="166"/>
  <c r="CR26" i="166"/>
  <c r="CS26" i="166"/>
  <c r="CT26" i="166"/>
  <c r="CU26" i="166"/>
  <c r="CV26" i="166"/>
  <c r="CW26" i="166"/>
  <c r="CX26" i="166"/>
  <c r="CY26" i="166"/>
  <c r="CZ26" i="166"/>
  <c r="DA26" i="166"/>
  <c r="DB26" i="166"/>
  <c r="DC26" i="166"/>
  <c r="DD26" i="166"/>
  <c r="DE26" i="166"/>
  <c r="DF26" i="166"/>
  <c r="DG26" i="166"/>
  <c r="DH26" i="166"/>
  <c r="DI26" i="166"/>
  <c r="DJ26" i="166"/>
  <c r="DK26" i="166"/>
  <c r="DL26" i="166"/>
  <c r="DM26" i="166"/>
  <c r="DN26" i="166"/>
  <c r="DO26" i="166"/>
  <c r="DP26" i="166"/>
  <c r="DQ26" i="166"/>
  <c r="DR26" i="166"/>
  <c r="DS26" i="166"/>
  <c r="DT26" i="166"/>
  <c r="DU26" i="166"/>
  <c r="DV26" i="166"/>
  <c r="DW26" i="166"/>
  <c r="DX26" i="166"/>
  <c r="DY26" i="166"/>
  <c r="DZ26" i="166"/>
  <c r="EA26" i="166"/>
  <c r="EB26" i="166"/>
  <c r="EC26" i="166"/>
  <c r="ED26" i="166"/>
  <c r="EE26" i="166"/>
  <c r="EF26" i="166"/>
  <c r="EG26" i="166"/>
  <c r="EH26" i="166"/>
  <c r="EI26" i="166"/>
  <c r="EJ26" i="166"/>
  <c r="C27" i="166"/>
  <c r="D27" i="166"/>
  <c r="E27" i="166"/>
  <c r="F27" i="166"/>
  <c r="G27" i="166"/>
  <c r="H27" i="166"/>
  <c r="I27" i="166"/>
  <c r="J27" i="166"/>
  <c r="K27" i="166"/>
  <c r="L27" i="166"/>
  <c r="M27" i="166"/>
  <c r="N27" i="166"/>
  <c r="O27" i="166"/>
  <c r="Q27" i="166"/>
  <c r="R27" i="166"/>
  <c r="T27" i="166"/>
  <c r="V27" i="166"/>
  <c r="W27" i="166"/>
  <c r="X27" i="166"/>
  <c r="Y27" i="166"/>
  <c r="Z27" i="166"/>
  <c r="AA27" i="166"/>
  <c r="AB27" i="166"/>
  <c r="AC27" i="166"/>
  <c r="AD27" i="166"/>
  <c r="AE27" i="166"/>
  <c r="AF27" i="166"/>
  <c r="AG27" i="166"/>
  <c r="AH27" i="166"/>
  <c r="AI27" i="166"/>
  <c r="AJ27" i="166"/>
  <c r="AK27" i="166"/>
  <c r="AL27" i="166"/>
  <c r="AM27" i="166"/>
  <c r="AN27" i="166"/>
  <c r="AO27" i="166"/>
  <c r="AP27" i="166"/>
  <c r="AQ27" i="166"/>
  <c r="AR27" i="166"/>
  <c r="AS27" i="166"/>
  <c r="AT27" i="166"/>
  <c r="AU27" i="166"/>
  <c r="AV27" i="166"/>
  <c r="AW27" i="166"/>
  <c r="AX27" i="166"/>
  <c r="AY27" i="166"/>
  <c r="AZ27" i="166"/>
  <c r="BA27" i="166"/>
  <c r="BB27" i="166"/>
  <c r="BC27" i="166"/>
  <c r="BD27" i="166"/>
  <c r="BE27" i="166"/>
  <c r="BF27" i="166"/>
  <c r="BG27" i="166"/>
  <c r="BH27" i="166"/>
  <c r="BI27" i="166"/>
  <c r="BJ27" i="166"/>
  <c r="BK27" i="166"/>
  <c r="BL27" i="166"/>
  <c r="BM27" i="166"/>
  <c r="BN27" i="166"/>
  <c r="BO27" i="166"/>
  <c r="BP27" i="166"/>
  <c r="BQ27" i="166"/>
  <c r="BR27" i="166"/>
  <c r="BS27" i="166"/>
  <c r="BT27" i="166"/>
  <c r="BU27" i="166"/>
  <c r="BV27" i="166"/>
  <c r="BW27" i="166"/>
  <c r="BX27" i="166"/>
  <c r="BY27" i="166"/>
  <c r="BZ27" i="166"/>
  <c r="CA27" i="166"/>
  <c r="CB27" i="166"/>
  <c r="CC27" i="166"/>
  <c r="CD27" i="166"/>
  <c r="CE27" i="166"/>
  <c r="CF27" i="166"/>
  <c r="CG27" i="166"/>
  <c r="CH27" i="166"/>
  <c r="CI27" i="166"/>
  <c r="CJ27" i="166"/>
  <c r="CK27" i="166"/>
  <c r="CL27" i="166"/>
  <c r="CM27" i="166"/>
  <c r="CN27" i="166"/>
  <c r="CO27" i="166"/>
  <c r="CP27" i="166"/>
  <c r="CQ27" i="166"/>
  <c r="CR27" i="166"/>
  <c r="CS27" i="166"/>
  <c r="CT27" i="166"/>
  <c r="CU27" i="166"/>
  <c r="CV27" i="166"/>
  <c r="CW27" i="166"/>
  <c r="CX27" i="166"/>
  <c r="CY27" i="166"/>
  <c r="CZ27" i="166"/>
  <c r="DA27" i="166"/>
  <c r="DB27" i="166"/>
  <c r="DC27" i="166"/>
  <c r="DD27" i="166"/>
  <c r="DE27" i="166"/>
  <c r="DF27" i="166"/>
  <c r="DG27" i="166"/>
  <c r="DH27" i="166"/>
  <c r="DI27" i="166"/>
  <c r="DJ27" i="166"/>
  <c r="DK27" i="166"/>
  <c r="DL27" i="166"/>
  <c r="DM27" i="166"/>
  <c r="DN27" i="166"/>
  <c r="DO27" i="166"/>
  <c r="DP27" i="166"/>
  <c r="DQ27" i="166"/>
  <c r="DR27" i="166"/>
  <c r="DS27" i="166"/>
  <c r="DT27" i="166"/>
  <c r="DU27" i="166"/>
  <c r="DV27" i="166"/>
  <c r="DW27" i="166"/>
  <c r="DX27" i="166"/>
  <c r="DY27" i="166"/>
  <c r="DZ27" i="166"/>
  <c r="EA27" i="166"/>
  <c r="EB27" i="166"/>
  <c r="EC27" i="166"/>
  <c r="ED27" i="166"/>
  <c r="EE27" i="166"/>
  <c r="EF27" i="166"/>
  <c r="EG27" i="166"/>
  <c r="EH27" i="166"/>
  <c r="EI27" i="166"/>
  <c r="EJ27" i="166"/>
  <c r="C28" i="166"/>
  <c r="D28" i="166"/>
  <c r="E28" i="166"/>
  <c r="F28" i="166"/>
  <c r="G28" i="166"/>
  <c r="H28" i="166"/>
  <c r="I28" i="166"/>
  <c r="J28" i="166"/>
  <c r="K28" i="166"/>
  <c r="L28" i="166"/>
  <c r="M28" i="166"/>
  <c r="N28" i="166"/>
  <c r="O28" i="166"/>
  <c r="Q28" i="166"/>
  <c r="R28" i="166"/>
  <c r="T28" i="166"/>
  <c r="V28" i="166"/>
  <c r="W28" i="166"/>
  <c r="X28" i="166"/>
  <c r="Y28" i="166"/>
  <c r="Z28" i="166"/>
  <c r="AA28" i="166"/>
  <c r="AB28" i="166"/>
  <c r="AC28" i="166"/>
  <c r="AD28" i="166"/>
  <c r="AE28" i="166"/>
  <c r="AF28" i="166"/>
  <c r="AG28" i="166"/>
  <c r="AH28" i="166"/>
  <c r="AI28" i="166"/>
  <c r="AJ28" i="166"/>
  <c r="AK28" i="166"/>
  <c r="AL28" i="166"/>
  <c r="AM28" i="166"/>
  <c r="AN28" i="166"/>
  <c r="AO28" i="166"/>
  <c r="AP28" i="166"/>
  <c r="AQ28" i="166"/>
  <c r="AR28" i="166"/>
  <c r="AS28" i="166"/>
  <c r="AT28" i="166"/>
  <c r="AU28" i="166"/>
  <c r="AV28" i="166"/>
  <c r="AW28" i="166"/>
  <c r="AX28" i="166"/>
  <c r="AY28" i="166"/>
  <c r="AZ28" i="166"/>
  <c r="BA28" i="166"/>
  <c r="BB28" i="166"/>
  <c r="BC28" i="166"/>
  <c r="BD28" i="166"/>
  <c r="BE28" i="166"/>
  <c r="BF28" i="166"/>
  <c r="BG28" i="166"/>
  <c r="BH28" i="166"/>
  <c r="BI28" i="166"/>
  <c r="BJ28" i="166"/>
  <c r="BK28" i="166"/>
  <c r="BL28" i="166"/>
  <c r="BM28" i="166"/>
  <c r="BN28" i="166"/>
  <c r="BO28" i="166"/>
  <c r="BP28" i="166"/>
  <c r="BQ28" i="166"/>
  <c r="BR28" i="166"/>
  <c r="BS28" i="166"/>
  <c r="BT28" i="166"/>
  <c r="BU28" i="166"/>
  <c r="BV28" i="166"/>
  <c r="BW28" i="166"/>
  <c r="BX28" i="166"/>
  <c r="BY28" i="166"/>
  <c r="BZ28" i="166"/>
  <c r="CA28" i="166"/>
  <c r="CB28" i="166"/>
  <c r="CC28" i="166"/>
  <c r="CD28" i="166"/>
  <c r="CE28" i="166"/>
  <c r="CF28" i="166"/>
  <c r="CG28" i="166"/>
  <c r="CH28" i="166"/>
  <c r="CI28" i="166"/>
  <c r="CJ28" i="166"/>
  <c r="CK28" i="166"/>
  <c r="CL28" i="166"/>
  <c r="CM28" i="166"/>
  <c r="CN28" i="166"/>
  <c r="CO28" i="166"/>
  <c r="CP28" i="166"/>
  <c r="CQ28" i="166"/>
  <c r="CR28" i="166"/>
  <c r="CS28" i="166"/>
  <c r="CT28" i="166"/>
  <c r="CU28" i="166"/>
  <c r="CV28" i="166"/>
  <c r="CW28" i="166"/>
  <c r="CX28" i="166"/>
  <c r="CY28" i="166"/>
  <c r="CZ28" i="166"/>
  <c r="DA28" i="166"/>
  <c r="DB28" i="166"/>
  <c r="DC28" i="166"/>
  <c r="DD28" i="166"/>
  <c r="DE28" i="166"/>
  <c r="DF28" i="166"/>
  <c r="DG28" i="166"/>
  <c r="DH28" i="166"/>
  <c r="DI28" i="166"/>
  <c r="DJ28" i="166"/>
  <c r="DK28" i="166"/>
  <c r="DL28" i="166"/>
  <c r="DM28" i="166"/>
  <c r="DN28" i="166"/>
  <c r="DO28" i="166"/>
  <c r="DP28" i="166"/>
  <c r="DQ28" i="166"/>
  <c r="DR28" i="166"/>
  <c r="DS28" i="166"/>
  <c r="DT28" i="166"/>
  <c r="DU28" i="166"/>
  <c r="DV28" i="166"/>
  <c r="DW28" i="166"/>
  <c r="DX28" i="166"/>
  <c r="DY28" i="166"/>
  <c r="DZ28" i="166"/>
  <c r="EA28" i="166"/>
  <c r="EB28" i="166"/>
  <c r="EC28" i="166"/>
  <c r="ED28" i="166"/>
  <c r="EE28" i="166"/>
  <c r="EF28" i="166"/>
  <c r="EG28" i="166"/>
  <c r="EH28" i="166"/>
  <c r="EI28" i="166"/>
  <c r="EJ28" i="166"/>
  <c r="C29" i="166"/>
  <c r="D29" i="166"/>
  <c r="E29" i="166"/>
  <c r="F29" i="166"/>
  <c r="G29" i="166"/>
  <c r="H29" i="166"/>
  <c r="I29" i="166"/>
  <c r="J29" i="166"/>
  <c r="K29" i="166"/>
  <c r="L29" i="166"/>
  <c r="M29" i="166"/>
  <c r="N29" i="166"/>
  <c r="O29" i="166"/>
  <c r="Q29" i="166"/>
  <c r="R29" i="166"/>
  <c r="T29" i="166"/>
  <c r="V29" i="166"/>
  <c r="W29" i="166"/>
  <c r="X29" i="166"/>
  <c r="Y29" i="166"/>
  <c r="Z29" i="166"/>
  <c r="AA29" i="166"/>
  <c r="AB29" i="166"/>
  <c r="AC29" i="166"/>
  <c r="AD29" i="166"/>
  <c r="AE29" i="166"/>
  <c r="AF29" i="166"/>
  <c r="AG29" i="166"/>
  <c r="AH29" i="166"/>
  <c r="AI29" i="166"/>
  <c r="AJ29" i="166"/>
  <c r="AK29" i="166"/>
  <c r="AL29" i="166"/>
  <c r="AM29" i="166"/>
  <c r="AN29" i="166"/>
  <c r="AO29" i="166"/>
  <c r="AP29" i="166"/>
  <c r="AQ29" i="166"/>
  <c r="AR29" i="166"/>
  <c r="AS29" i="166"/>
  <c r="AT29" i="166"/>
  <c r="AU29" i="166"/>
  <c r="AV29" i="166"/>
  <c r="AW29" i="166"/>
  <c r="AX29" i="166"/>
  <c r="AY29" i="166"/>
  <c r="AZ29" i="166"/>
  <c r="BA29" i="166"/>
  <c r="BB29" i="166"/>
  <c r="BC29" i="166"/>
  <c r="BD29" i="166"/>
  <c r="BE29" i="166"/>
  <c r="BF29" i="166"/>
  <c r="BG29" i="166"/>
  <c r="BH29" i="166"/>
  <c r="BI29" i="166"/>
  <c r="BJ29" i="166"/>
  <c r="BK29" i="166"/>
  <c r="BL29" i="166"/>
  <c r="BM29" i="166"/>
  <c r="BN29" i="166"/>
  <c r="BO29" i="166"/>
  <c r="BP29" i="166"/>
  <c r="BQ29" i="166"/>
  <c r="BR29" i="166"/>
  <c r="BS29" i="166"/>
  <c r="BT29" i="166"/>
  <c r="BU29" i="166"/>
  <c r="BV29" i="166"/>
  <c r="BW29" i="166"/>
  <c r="BX29" i="166"/>
  <c r="BY29" i="166"/>
  <c r="BZ29" i="166"/>
  <c r="CA29" i="166"/>
  <c r="CB29" i="166"/>
  <c r="CC29" i="166"/>
  <c r="CD29" i="166"/>
  <c r="CE29" i="166"/>
  <c r="CF29" i="166"/>
  <c r="CG29" i="166"/>
  <c r="CH29" i="166"/>
  <c r="CI29" i="166"/>
  <c r="CJ29" i="166"/>
  <c r="CK29" i="166"/>
  <c r="CL29" i="166"/>
  <c r="CM29" i="166"/>
  <c r="CN29" i="166"/>
  <c r="CO29" i="166"/>
  <c r="CP29" i="166"/>
  <c r="CQ29" i="166"/>
  <c r="CR29" i="166"/>
  <c r="CS29" i="166"/>
  <c r="CT29" i="166"/>
  <c r="CU29" i="166"/>
  <c r="CV29" i="166"/>
  <c r="CW29" i="166"/>
  <c r="CX29" i="166"/>
  <c r="CY29" i="166"/>
  <c r="CZ29" i="166"/>
  <c r="DA29" i="166"/>
  <c r="DB29" i="166"/>
  <c r="DC29" i="166"/>
  <c r="DD29" i="166"/>
  <c r="DE29" i="166"/>
  <c r="DF29" i="166"/>
  <c r="DG29" i="166"/>
  <c r="DH29" i="166"/>
  <c r="DI29" i="166"/>
  <c r="DJ29" i="166"/>
  <c r="DK29" i="166"/>
  <c r="DL29" i="166"/>
  <c r="DM29" i="166"/>
  <c r="DN29" i="166"/>
  <c r="DO29" i="166"/>
  <c r="DP29" i="166"/>
  <c r="DQ29" i="166"/>
  <c r="DR29" i="166"/>
  <c r="DS29" i="166"/>
  <c r="DT29" i="166"/>
  <c r="DU29" i="166"/>
  <c r="DV29" i="166"/>
  <c r="DW29" i="166"/>
  <c r="DX29" i="166"/>
  <c r="DY29" i="166"/>
  <c r="DZ29" i="166"/>
  <c r="EA29" i="166"/>
  <c r="EB29" i="166"/>
  <c r="EC29" i="166"/>
  <c r="ED29" i="166"/>
  <c r="EE29" i="166"/>
  <c r="EF29" i="166"/>
  <c r="EG29" i="166"/>
  <c r="EH29" i="166"/>
  <c r="EI29" i="166"/>
  <c r="EJ29" i="166"/>
  <c r="C30" i="166"/>
  <c r="D30" i="166"/>
  <c r="E30" i="166"/>
  <c r="F30" i="166"/>
  <c r="G30" i="166"/>
  <c r="H30" i="166"/>
  <c r="I30" i="166"/>
  <c r="J30" i="166"/>
  <c r="K30" i="166"/>
  <c r="L30" i="166"/>
  <c r="M30" i="166"/>
  <c r="N30" i="166"/>
  <c r="O30" i="166"/>
  <c r="Q30" i="166"/>
  <c r="R30" i="166"/>
  <c r="T30" i="166"/>
  <c r="V30" i="166"/>
  <c r="W30" i="166"/>
  <c r="X30" i="166"/>
  <c r="Y30" i="166"/>
  <c r="Z30" i="166"/>
  <c r="AA30" i="166"/>
  <c r="AB30" i="166"/>
  <c r="AC30" i="166"/>
  <c r="AD30" i="166"/>
  <c r="AE30" i="166"/>
  <c r="AF30" i="166"/>
  <c r="AG30" i="166"/>
  <c r="AH30" i="166"/>
  <c r="AI30" i="166"/>
  <c r="AJ30" i="166"/>
  <c r="AK30" i="166"/>
  <c r="AL30" i="166"/>
  <c r="AM30" i="166"/>
  <c r="AN30" i="166"/>
  <c r="AO30" i="166"/>
  <c r="AP30" i="166"/>
  <c r="AQ30" i="166"/>
  <c r="AR30" i="166"/>
  <c r="AS30" i="166"/>
  <c r="AT30" i="166"/>
  <c r="AU30" i="166"/>
  <c r="AV30" i="166"/>
  <c r="AW30" i="166"/>
  <c r="AX30" i="166"/>
  <c r="AY30" i="166"/>
  <c r="AZ30" i="166"/>
  <c r="BA30" i="166"/>
  <c r="BB30" i="166"/>
  <c r="BC30" i="166"/>
  <c r="BD30" i="166"/>
  <c r="BE30" i="166"/>
  <c r="BF30" i="166"/>
  <c r="BG30" i="166"/>
  <c r="BH30" i="166"/>
  <c r="BI30" i="166"/>
  <c r="BJ30" i="166"/>
  <c r="BK30" i="166"/>
  <c r="BL30" i="166"/>
  <c r="BM30" i="166"/>
  <c r="BN30" i="166"/>
  <c r="BO30" i="166"/>
  <c r="BP30" i="166"/>
  <c r="BQ30" i="166"/>
  <c r="BR30" i="166"/>
  <c r="BS30" i="166"/>
  <c r="BT30" i="166"/>
  <c r="BU30" i="166"/>
  <c r="BV30" i="166"/>
  <c r="BW30" i="166"/>
  <c r="BX30" i="166"/>
  <c r="BY30" i="166"/>
  <c r="BZ30" i="166"/>
  <c r="CA30" i="166"/>
  <c r="CB30" i="166"/>
  <c r="CC30" i="166"/>
  <c r="CD30" i="166"/>
  <c r="CE30" i="166"/>
  <c r="CF30" i="166"/>
  <c r="CG30" i="166"/>
  <c r="CH30" i="166"/>
  <c r="CI30" i="166"/>
  <c r="CJ30" i="166"/>
  <c r="CK30" i="166"/>
  <c r="CL30" i="166"/>
  <c r="CM30" i="166"/>
  <c r="CN30" i="166"/>
  <c r="CO30" i="166"/>
  <c r="CP30" i="166"/>
  <c r="CQ30" i="166"/>
  <c r="CR30" i="166"/>
  <c r="CS30" i="166"/>
  <c r="CT30" i="166"/>
  <c r="CU30" i="166"/>
  <c r="CV30" i="166"/>
  <c r="CW30" i="166"/>
  <c r="CX30" i="166"/>
  <c r="CY30" i="166"/>
  <c r="CZ30" i="166"/>
  <c r="DA30" i="166"/>
  <c r="DB30" i="166"/>
  <c r="DC30" i="166"/>
  <c r="DD30" i="166"/>
  <c r="DE30" i="166"/>
  <c r="DF30" i="166"/>
  <c r="DG30" i="166"/>
  <c r="DH30" i="166"/>
  <c r="DI30" i="166"/>
  <c r="DJ30" i="166"/>
  <c r="DK30" i="166"/>
  <c r="DL30" i="166"/>
  <c r="DM30" i="166"/>
  <c r="DN30" i="166"/>
  <c r="DO30" i="166"/>
  <c r="DP30" i="166"/>
  <c r="DQ30" i="166"/>
  <c r="DR30" i="166"/>
  <c r="DS30" i="166"/>
  <c r="DT30" i="166"/>
  <c r="DU30" i="166"/>
  <c r="DV30" i="166"/>
  <c r="DW30" i="166"/>
  <c r="DX30" i="166"/>
  <c r="DY30" i="166"/>
  <c r="DZ30" i="166"/>
  <c r="EA30" i="166"/>
  <c r="EB30" i="166"/>
  <c r="EC30" i="166"/>
  <c r="ED30" i="166"/>
  <c r="EE30" i="166"/>
  <c r="EF30" i="166"/>
  <c r="EG30" i="166"/>
  <c r="EH30" i="166"/>
  <c r="EI30" i="166"/>
  <c r="EJ30" i="166"/>
  <c r="C31" i="166"/>
  <c r="D31" i="166"/>
  <c r="E31" i="166"/>
  <c r="F31" i="166"/>
  <c r="G31" i="166"/>
  <c r="H31" i="166"/>
  <c r="I31" i="166"/>
  <c r="J31" i="166"/>
  <c r="K31" i="166"/>
  <c r="L31" i="166"/>
  <c r="M31" i="166"/>
  <c r="N31" i="166"/>
  <c r="O31" i="166"/>
  <c r="Q31" i="166"/>
  <c r="R31" i="166"/>
  <c r="T31" i="166"/>
  <c r="V31" i="166"/>
  <c r="W31" i="166"/>
  <c r="X31" i="166"/>
  <c r="Y31" i="166"/>
  <c r="Z31" i="166"/>
  <c r="AA31" i="166"/>
  <c r="AB31" i="166"/>
  <c r="AC31" i="166"/>
  <c r="AD31" i="166"/>
  <c r="AE31" i="166"/>
  <c r="AF31" i="166"/>
  <c r="AG31" i="166"/>
  <c r="AH31" i="166"/>
  <c r="AI31" i="166"/>
  <c r="AJ31" i="166"/>
  <c r="AK31" i="166"/>
  <c r="AL31" i="166"/>
  <c r="AM31" i="166"/>
  <c r="AN31" i="166"/>
  <c r="AO31" i="166"/>
  <c r="AP31" i="166"/>
  <c r="AQ31" i="166"/>
  <c r="AR31" i="166"/>
  <c r="AS31" i="166"/>
  <c r="AT31" i="166"/>
  <c r="AU31" i="166"/>
  <c r="AV31" i="166"/>
  <c r="AW31" i="166"/>
  <c r="AX31" i="166"/>
  <c r="AY31" i="166"/>
  <c r="AZ31" i="166"/>
  <c r="BA31" i="166"/>
  <c r="BB31" i="166"/>
  <c r="BC31" i="166"/>
  <c r="BD31" i="166"/>
  <c r="BE31" i="166"/>
  <c r="BF31" i="166"/>
  <c r="BG31" i="166"/>
  <c r="BH31" i="166"/>
  <c r="BI31" i="166"/>
  <c r="BJ31" i="166"/>
  <c r="BK31" i="166"/>
  <c r="BL31" i="166"/>
  <c r="BM31" i="166"/>
  <c r="BN31" i="166"/>
  <c r="BO31" i="166"/>
  <c r="BP31" i="166"/>
  <c r="BQ31" i="166"/>
  <c r="BR31" i="166"/>
  <c r="BS31" i="166"/>
  <c r="BT31" i="166"/>
  <c r="BU31" i="166"/>
  <c r="BV31" i="166"/>
  <c r="BW31" i="166"/>
  <c r="BX31" i="166"/>
  <c r="BY31" i="166"/>
  <c r="BZ31" i="166"/>
  <c r="CA31" i="166"/>
  <c r="CB31" i="166"/>
  <c r="CC31" i="166"/>
  <c r="CD31" i="166"/>
  <c r="CE31" i="166"/>
  <c r="CF31" i="166"/>
  <c r="CG31" i="166"/>
  <c r="CH31" i="166"/>
  <c r="CI31" i="166"/>
  <c r="CJ31" i="166"/>
  <c r="CK31" i="166"/>
  <c r="CL31" i="166"/>
  <c r="CM31" i="166"/>
  <c r="CN31" i="166"/>
  <c r="CO31" i="166"/>
  <c r="CP31" i="166"/>
  <c r="CQ31" i="166"/>
  <c r="CR31" i="166"/>
  <c r="CS31" i="166"/>
  <c r="CT31" i="166"/>
  <c r="CU31" i="166"/>
  <c r="CV31" i="166"/>
  <c r="CW31" i="166"/>
  <c r="CX31" i="166"/>
  <c r="CY31" i="166"/>
  <c r="CZ31" i="166"/>
  <c r="DA31" i="166"/>
  <c r="DB31" i="166"/>
  <c r="DC31" i="166"/>
  <c r="DD31" i="166"/>
  <c r="DE31" i="166"/>
  <c r="DF31" i="166"/>
  <c r="DG31" i="166"/>
  <c r="DH31" i="166"/>
  <c r="DI31" i="166"/>
  <c r="DJ31" i="166"/>
  <c r="DK31" i="166"/>
  <c r="DL31" i="166"/>
  <c r="DM31" i="166"/>
  <c r="DN31" i="166"/>
  <c r="DO31" i="166"/>
  <c r="DP31" i="166"/>
  <c r="DQ31" i="166"/>
  <c r="DR31" i="166"/>
  <c r="DS31" i="166"/>
  <c r="DT31" i="166"/>
  <c r="DU31" i="166"/>
  <c r="DV31" i="166"/>
  <c r="DW31" i="166"/>
  <c r="DX31" i="166"/>
  <c r="DY31" i="166"/>
  <c r="DZ31" i="166"/>
  <c r="EA31" i="166"/>
  <c r="EB31" i="166"/>
  <c r="EC31" i="166"/>
  <c r="ED31" i="166"/>
  <c r="EE31" i="166"/>
  <c r="EF31" i="166"/>
  <c r="EG31" i="166"/>
  <c r="EH31" i="166"/>
  <c r="EI31" i="166"/>
  <c r="EJ31" i="166"/>
  <c r="C32" i="166"/>
  <c r="D32" i="166"/>
  <c r="E32" i="166"/>
  <c r="F32" i="166"/>
  <c r="G32" i="166"/>
  <c r="H32" i="166"/>
  <c r="I32" i="166"/>
  <c r="J32" i="166"/>
  <c r="K32" i="166"/>
  <c r="L32" i="166"/>
  <c r="M32" i="166"/>
  <c r="N32" i="166"/>
  <c r="O32" i="166"/>
  <c r="Q32" i="166"/>
  <c r="R32" i="166"/>
  <c r="T32" i="166"/>
  <c r="V32" i="166"/>
  <c r="W32" i="166"/>
  <c r="X32" i="166"/>
  <c r="Y32" i="166"/>
  <c r="Z32" i="166"/>
  <c r="AA32" i="166"/>
  <c r="AB32" i="166"/>
  <c r="AC32" i="166"/>
  <c r="AD32" i="166"/>
  <c r="AE32" i="166"/>
  <c r="AF32" i="166"/>
  <c r="AG32" i="166"/>
  <c r="AH32" i="166"/>
  <c r="AI32" i="166"/>
  <c r="AJ32" i="166"/>
  <c r="AK32" i="166"/>
  <c r="AL32" i="166"/>
  <c r="AM32" i="166"/>
  <c r="AN32" i="166"/>
  <c r="AO32" i="166"/>
  <c r="AP32" i="166"/>
  <c r="AQ32" i="166"/>
  <c r="AR32" i="166"/>
  <c r="AS32" i="166"/>
  <c r="AT32" i="166"/>
  <c r="AU32" i="166"/>
  <c r="AV32" i="166"/>
  <c r="AW32" i="166"/>
  <c r="AX32" i="166"/>
  <c r="AY32" i="166"/>
  <c r="AZ32" i="166"/>
  <c r="BA32" i="166"/>
  <c r="BB32" i="166"/>
  <c r="BC32" i="166"/>
  <c r="BD32" i="166"/>
  <c r="BE32" i="166"/>
  <c r="BF32" i="166"/>
  <c r="BG32" i="166"/>
  <c r="BH32" i="166"/>
  <c r="BI32" i="166"/>
  <c r="BJ32" i="166"/>
  <c r="BK32" i="166"/>
  <c r="BL32" i="166"/>
  <c r="BM32" i="166"/>
  <c r="BN32" i="166"/>
  <c r="BO32" i="166"/>
  <c r="BP32" i="166"/>
  <c r="BQ32" i="166"/>
  <c r="BR32" i="166"/>
  <c r="BS32" i="166"/>
  <c r="BT32" i="166"/>
  <c r="BU32" i="166"/>
  <c r="BV32" i="166"/>
  <c r="BW32" i="166"/>
  <c r="BX32" i="166"/>
  <c r="BY32" i="166"/>
  <c r="BZ32" i="166"/>
  <c r="CA32" i="166"/>
  <c r="CB32" i="166"/>
  <c r="CC32" i="166"/>
  <c r="CD32" i="166"/>
  <c r="CE32" i="166"/>
  <c r="CF32" i="166"/>
  <c r="CG32" i="166"/>
  <c r="CH32" i="166"/>
  <c r="CI32" i="166"/>
  <c r="CJ32" i="166"/>
  <c r="CK32" i="166"/>
  <c r="CL32" i="166"/>
  <c r="CM32" i="166"/>
  <c r="CN32" i="166"/>
  <c r="CO32" i="166"/>
  <c r="CP32" i="166"/>
  <c r="CQ32" i="166"/>
  <c r="CR32" i="166"/>
  <c r="CS32" i="166"/>
  <c r="CT32" i="166"/>
  <c r="CU32" i="166"/>
  <c r="CV32" i="166"/>
  <c r="CW32" i="166"/>
  <c r="CX32" i="166"/>
  <c r="CY32" i="166"/>
  <c r="CZ32" i="166"/>
  <c r="DA32" i="166"/>
  <c r="DB32" i="166"/>
  <c r="DC32" i="166"/>
  <c r="DD32" i="166"/>
  <c r="DE32" i="166"/>
  <c r="DF32" i="166"/>
  <c r="DG32" i="166"/>
  <c r="DH32" i="166"/>
  <c r="DI32" i="166"/>
  <c r="DJ32" i="166"/>
  <c r="DK32" i="166"/>
  <c r="DL32" i="166"/>
  <c r="DM32" i="166"/>
  <c r="DN32" i="166"/>
  <c r="DO32" i="166"/>
  <c r="DP32" i="166"/>
  <c r="DQ32" i="166"/>
  <c r="DR32" i="166"/>
  <c r="DS32" i="166"/>
  <c r="DT32" i="166"/>
  <c r="DU32" i="166"/>
  <c r="DV32" i="166"/>
  <c r="DW32" i="166"/>
  <c r="DX32" i="166"/>
  <c r="DY32" i="166"/>
  <c r="DZ32" i="166"/>
  <c r="EA32" i="166"/>
  <c r="EB32" i="166"/>
  <c r="EC32" i="166"/>
  <c r="ED32" i="166"/>
  <c r="EE32" i="166"/>
  <c r="EF32" i="166"/>
  <c r="EG32" i="166"/>
  <c r="EH32" i="166"/>
  <c r="EI32" i="166"/>
  <c r="EJ32" i="166"/>
  <c r="C33" i="166"/>
  <c r="D33" i="166"/>
  <c r="E33" i="166"/>
  <c r="F33" i="166"/>
  <c r="G33" i="166"/>
  <c r="H33" i="166"/>
  <c r="I33" i="166"/>
  <c r="J33" i="166"/>
  <c r="K33" i="166"/>
  <c r="L33" i="166"/>
  <c r="M33" i="166"/>
  <c r="N33" i="166"/>
  <c r="O33" i="166"/>
  <c r="Q33" i="166"/>
  <c r="R33" i="166"/>
  <c r="T33" i="166"/>
  <c r="V33" i="166"/>
  <c r="W33" i="166"/>
  <c r="X33" i="166"/>
  <c r="Y33" i="166"/>
  <c r="Z33" i="166"/>
  <c r="AA33" i="166"/>
  <c r="AB33" i="166"/>
  <c r="AC33" i="166"/>
  <c r="AD33" i="166"/>
  <c r="AE33" i="166"/>
  <c r="AF33" i="166"/>
  <c r="AG33" i="166"/>
  <c r="AH33" i="166"/>
  <c r="AI33" i="166"/>
  <c r="AJ33" i="166"/>
  <c r="AK33" i="166"/>
  <c r="AL33" i="166"/>
  <c r="AM33" i="166"/>
  <c r="AN33" i="166"/>
  <c r="AO33" i="166"/>
  <c r="AP33" i="166"/>
  <c r="AQ33" i="166"/>
  <c r="AR33" i="166"/>
  <c r="AS33" i="166"/>
  <c r="AT33" i="166"/>
  <c r="AU33" i="166"/>
  <c r="AV33" i="166"/>
  <c r="AW33" i="166"/>
  <c r="AX33" i="166"/>
  <c r="AY33" i="166"/>
  <c r="AZ33" i="166"/>
  <c r="BA33" i="166"/>
  <c r="BB33" i="166"/>
  <c r="BC33" i="166"/>
  <c r="BD33" i="166"/>
  <c r="BE33" i="166"/>
  <c r="BF33" i="166"/>
  <c r="BG33" i="166"/>
  <c r="BH33" i="166"/>
  <c r="BI33" i="166"/>
  <c r="BJ33" i="166"/>
  <c r="BK33" i="166"/>
  <c r="BL33" i="166"/>
  <c r="BM33" i="166"/>
  <c r="BN33" i="166"/>
  <c r="BO33" i="166"/>
  <c r="BP33" i="166"/>
  <c r="BQ33" i="166"/>
  <c r="BR33" i="166"/>
  <c r="BS33" i="166"/>
  <c r="BT33" i="166"/>
  <c r="BU33" i="166"/>
  <c r="BV33" i="166"/>
  <c r="BW33" i="166"/>
  <c r="BX33" i="166"/>
  <c r="BY33" i="166"/>
  <c r="BZ33" i="166"/>
  <c r="CA33" i="166"/>
  <c r="CB33" i="166"/>
  <c r="CC33" i="166"/>
  <c r="CD33" i="166"/>
  <c r="CE33" i="166"/>
  <c r="CF33" i="166"/>
  <c r="CG33" i="166"/>
  <c r="CH33" i="166"/>
  <c r="CI33" i="166"/>
  <c r="CJ33" i="166"/>
  <c r="CK33" i="166"/>
  <c r="CL33" i="166"/>
  <c r="CM33" i="166"/>
  <c r="CN33" i="166"/>
  <c r="CO33" i="166"/>
  <c r="CP33" i="166"/>
  <c r="CQ33" i="166"/>
  <c r="CR33" i="166"/>
  <c r="CS33" i="166"/>
  <c r="CT33" i="166"/>
  <c r="CU33" i="166"/>
  <c r="CV33" i="166"/>
  <c r="CW33" i="166"/>
  <c r="CX33" i="166"/>
  <c r="CY33" i="166"/>
  <c r="CZ33" i="166"/>
  <c r="DA33" i="166"/>
  <c r="DB33" i="166"/>
  <c r="DC33" i="166"/>
  <c r="DD33" i="166"/>
  <c r="DE33" i="166"/>
  <c r="DF33" i="166"/>
  <c r="DG33" i="166"/>
  <c r="DH33" i="166"/>
  <c r="DI33" i="166"/>
  <c r="DJ33" i="166"/>
  <c r="DK33" i="166"/>
  <c r="DL33" i="166"/>
  <c r="DM33" i="166"/>
  <c r="DN33" i="166"/>
  <c r="DO33" i="166"/>
  <c r="DP33" i="166"/>
  <c r="DQ33" i="166"/>
  <c r="DR33" i="166"/>
  <c r="DS33" i="166"/>
  <c r="DT33" i="166"/>
  <c r="DU33" i="166"/>
  <c r="DV33" i="166"/>
  <c r="DW33" i="166"/>
  <c r="DX33" i="166"/>
  <c r="DY33" i="166"/>
  <c r="DZ33" i="166"/>
  <c r="EA33" i="166"/>
  <c r="EB33" i="166"/>
  <c r="EC33" i="166"/>
  <c r="ED33" i="166"/>
  <c r="EE33" i="166"/>
  <c r="EF33" i="166"/>
  <c r="EG33" i="166"/>
  <c r="EH33" i="166"/>
  <c r="EI33" i="166"/>
  <c r="EJ33" i="166"/>
  <c r="C34" i="166"/>
  <c r="D34" i="166"/>
  <c r="E34" i="166"/>
  <c r="F34" i="166"/>
  <c r="G34" i="166"/>
  <c r="H34" i="166"/>
  <c r="I34" i="166"/>
  <c r="J34" i="166"/>
  <c r="K34" i="166"/>
  <c r="L34" i="166"/>
  <c r="M34" i="166"/>
  <c r="N34" i="166"/>
  <c r="O34" i="166"/>
  <c r="Q34" i="166"/>
  <c r="R34" i="166"/>
  <c r="T34" i="166"/>
  <c r="V34" i="166"/>
  <c r="W34" i="166"/>
  <c r="X34" i="166"/>
  <c r="Y34" i="166"/>
  <c r="Z34" i="166"/>
  <c r="AA34" i="166"/>
  <c r="AB34" i="166"/>
  <c r="AC34" i="166"/>
  <c r="AD34" i="166"/>
  <c r="AE34" i="166"/>
  <c r="AF34" i="166"/>
  <c r="AG34" i="166"/>
  <c r="AH34" i="166"/>
  <c r="AI34" i="166"/>
  <c r="AJ34" i="166"/>
  <c r="AK34" i="166"/>
  <c r="AL34" i="166"/>
  <c r="AM34" i="166"/>
  <c r="AN34" i="166"/>
  <c r="AO34" i="166"/>
  <c r="AP34" i="166"/>
  <c r="AQ34" i="166"/>
  <c r="AR34" i="166"/>
  <c r="AS34" i="166"/>
  <c r="AT34" i="166"/>
  <c r="AU34" i="166"/>
  <c r="AV34" i="166"/>
  <c r="AW34" i="166"/>
  <c r="AX34" i="166"/>
  <c r="AY34" i="166"/>
  <c r="AZ34" i="166"/>
  <c r="BA34" i="166"/>
  <c r="BB34" i="166"/>
  <c r="BC34" i="166"/>
  <c r="BD34" i="166"/>
  <c r="BE34" i="166"/>
  <c r="BF34" i="166"/>
  <c r="BG34" i="166"/>
  <c r="BH34" i="166"/>
  <c r="BI34" i="166"/>
  <c r="BJ34" i="166"/>
  <c r="BK34" i="166"/>
  <c r="BL34" i="166"/>
  <c r="BM34" i="166"/>
  <c r="BN34" i="166"/>
  <c r="BO34" i="166"/>
  <c r="BP34" i="166"/>
  <c r="BQ34" i="166"/>
  <c r="BR34" i="166"/>
  <c r="BS34" i="166"/>
  <c r="BT34" i="166"/>
  <c r="BU34" i="166"/>
  <c r="BV34" i="166"/>
  <c r="BW34" i="166"/>
  <c r="BX34" i="166"/>
  <c r="BY34" i="166"/>
  <c r="BZ34" i="166"/>
  <c r="CA34" i="166"/>
  <c r="CB34" i="166"/>
  <c r="CC34" i="166"/>
  <c r="CD34" i="166"/>
  <c r="CE34" i="166"/>
  <c r="CF34" i="166"/>
  <c r="CG34" i="166"/>
  <c r="CH34" i="166"/>
  <c r="CI34" i="166"/>
  <c r="CJ34" i="166"/>
  <c r="CK34" i="166"/>
  <c r="CL34" i="166"/>
  <c r="CM34" i="166"/>
  <c r="CN34" i="166"/>
  <c r="CO34" i="166"/>
  <c r="CP34" i="166"/>
  <c r="CQ34" i="166"/>
  <c r="CR34" i="166"/>
  <c r="CS34" i="166"/>
  <c r="CT34" i="166"/>
  <c r="CU34" i="166"/>
  <c r="CV34" i="166"/>
  <c r="CW34" i="166"/>
  <c r="CX34" i="166"/>
  <c r="CY34" i="166"/>
  <c r="CZ34" i="166"/>
  <c r="DA34" i="166"/>
  <c r="DB34" i="166"/>
  <c r="DC34" i="166"/>
  <c r="DD34" i="166"/>
  <c r="DE34" i="166"/>
  <c r="DF34" i="166"/>
  <c r="DG34" i="166"/>
  <c r="DH34" i="166"/>
  <c r="DI34" i="166"/>
  <c r="DJ34" i="166"/>
  <c r="DK34" i="166"/>
  <c r="DL34" i="166"/>
  <c r="DM34" i="166"/>
  <c r="DN34" i="166"/>
  <c r="DO34" i="166"/>
  <c r="DP34" i="166"/>
  <c r="DQ34" i="166"/>
  <c r="DR34" i="166"/>
  <c r="DS34" i="166"/>
  <c r="DT34" i="166"/>
  <c r="DU34" i="166"/>
  <c r="DV34" i="166"/>
  <c r="DW34" i="166"/>
  <c r="DX34" i="166"/>
  <c r="DY34" i="166"/>
  <c r="DZ34" i="166"/>
  <c r="EA34" i="166"/>
  <c r="EB34" i="166"/>
  <c r="EC34" i="166"/>
  <c r="ED34" i="166"/>
  <c r="EE34" i="166"/>
  <c r="EF34" i="166"/>
  <c r="EG34" i="166"/>
  <c r="EH34" i="166"/>
  <c r="EI34" i="166"/>
  <c r="EJ34" i="166"/>
  <c r="C35" i="166"/>
  <c r="D35" i="166"/>
  <c r="E35" i="166"/>
  <c r="F35" i="166"/>
  <c r="G35" i="166"/>
  <c r="H35" i="166"/>
  <c r="I35" i="166"/>
  <c r="J35" i="166"/>
  <c r="K35" i="166"/>
  <c r="L35" i="166"/>
  <c r="M35" i="166"/>
  <c r="N35" i="166"/>
  <c r="O35" i="166"/>
  <c r="Q35" i="166"/>
  <c r="R35" i="166"/>
  <c r="T35" i="166"/>
  <c r="V35" i="166"/>
  <c r="W35" i="166"/>
  <c r="X35" i="166"/>
  <c r="Y35" i="166"/>
  <c r="Z35" i="166"/>
  <c r="AA35" i="166"/>
  <c r="AB35" i="166"/>
  <c r="AC35" i="166"/>
  <c r="AD35" i="166"/>
  <c r="AE35" i="166"/>
  <c r="AF35" i="166"/>
  <c r="AG35" i="166"/>
  <c r="AH35" i="166"/>
  <c r="AI35" i="166"/>
  <c r="AJ35" i="166"/>
  <c r="AK35" i="166"/>
  <c r="AL35" i="166"/>
  <c r="AM35" i="166"/>
  <c r="AN35" i="166"/>
  <c r="AO35" i="166"/>
  <c r="AP35" i="166"/>
  <c r="AQ35" i="166"/>
  <c r="AR35" i="166"/>
  <c r="AS35" i="166"/>
  <c r="AT35" i="166"/>
  <c r="AU35" i="166"/>
  <c r="AV35" i="166"/>
  <c r="AW35" i="166"/>
  <c r="AX35" i="166"/>
  <c r="AY35" i="166"/>
  <c r="AZ35" i="166"/>
  <c r="BA35" i="166"/>
  <c r="BB35" i="166"/>
  <c r="BC35" i="166"/>
  <c r="BD35" i="166"/>
  <c r="BE35" i="166"/>
  <c r="BF35" i="166"/>
  <c r="BG35" i="166"/>
  <c r="BH35" i="166"/>
  <c r="BI35" i="166"/>
  <c r="BJ35" i="166"/>
  <c r="BK35" i="166"/>
  <c r="BL35" i="166"/>
  <c r="BM35" i="166"/>
  <c r="BN35" i="166"/>
  <c r="BO35" i="166"/>
  <c r="BP35" i="166"/>
  <c r="BQ35" i="166"/>
  <c r="BR35" i="166"/>
  <c r="BS35" i="166"/>
  <c r="BT35" i="166"/>
  <c r="BU35" i="166"/>
  <c r="BV35" i="166"/>
  <c r="BW35" i="166"/>
  <c r="BX35" i="166"/>
  <c r="BY35" i="166"/>
  <c r="BZ35" i="166"/>
  <c r="CA35" i="166"/>
  <c r="CB35" i="166"/>
  <c r="CC35" i="166"/>
  <c r="CD35" i="166"/>
  <c r="CE35" i="166"/>
  <c r="CF35" i="166"/>
  <c r="CG35" i="166"/>
  <c r="CH35" i="166"/>
  <c r="CI35" i="166"/>
  <c r="CJ35" i="166"/>
  <c r="CK35" i="166"/>
  <c r="CL35" i="166"/>
  <c r="CM35" i="166"/>
  <c r="CN35" i="166"/>
  <c r="CO35" i="166"/>
  <c r="CP35" i="166"/>
  <c r="CQ35" i="166"/>
  <c r="CR35" i="166"/>
  <c r="CS35" i="166"/>
  <c r="CT35" i="166"/>
  <c r="CU35" i="166"/>
  <c r="CV35" i="166"/>
  <c r="CW35" i="166"/>
  <c r="CX35" i="166"/>
  <c r="CY35" i="166"/>
  <c r="CZ35" i="166"/>
  <c r="DA35" i="166"/>
  <c r="DB35" i="166"/>
  <c r="DC35" i="166"/>
  <c r="DD35" i="166"/>
  <c r="DE35" i="166"/>
  <c r="DF35" i="166"/>
  <c r="DG35" i="166"/>
  <c r="DH35" i="166"/>
  <c r="DI35" i="166"/>
  <c r="DJ35" i="166"/>
  <c r="DK35" i="166"/>
  <c r="DL35" i="166"/>
  <c r="DM35" i="166"/>
  <c r="DN35" i="166"/>
  <c r="DO35" i="166"/>
  <c r="DP35" i="166"/>
  <c r="DQ35" i="166"/>
  <c r="DR35" i="166"/>
  <c r="DS35" i="166"/>
  <c r="DT35" i="166"/>
  <c r="DU35" i="166"/>
  <c r="DV35" i="166"/>
  <c r="DW35" i="166"/>
  <c r="DX35" i="166"/>
  <c r="DY35" i="166"/>
  <c r="DZ35" i="166"/>
  <c r="EA35" i="166"/>
  <c r="EB35" i="166"/>
  <c r="EC35" i="166"/>
  <c r="ED35" i="166"/>
  <c r="EE35" i="166"/>
  <c r="EF35" i="166"/>
  <c r="EG35" i="166"/>
  <c r="EH35" i="166"/>
  <c r="EI35" i="166"/>
  <c r="EJ35" i="166"/>
  <c r="C36" i="166"/>
  <c r="D36" i="166"/>
  <c r="E36" i="166"/>
  <c r="F36" i="166"/>
  <c r="G36" i="166"/>
  <c r="H36" i="166"/>
  <c r="I36" i="166"/>
  <c r="J36" i="166"/>
  <c r="K36" i="166"/>
  <c r="L36" i="166"/>
  <c r="M36" i="166"/>
  <c r="N36" i="166"/>
  <c r="O36" i="166"/>
  <c r="Q36" i="166"/>
  <c r="R36" i="166"/>
  <c r="T36" i="166"/>
  <c r="V36" i="166"/>
  <c r="W36" i="166"/>
  <c r="X36" i="166"/>
  <c r="Y36" i="166"/>
  <c r="Z36" i="166"/>
  <c r="AA36" i="166"/>
  <c r="AB36" i="166"/>
  <c r="AC36" i="166"/>
  <c r="AD36" i="166"/>
  <c r="AE36" i="166"/>
  <c r="AF36" i="166"/>
  <c r="AG36" i="166"/>
  <c r="AH36" i="166"/>
  <c r="AI36" i="166"/>
  <c r="AJ36" i="166"/>
  <c r="AK36" i="166"/>
  <c r="AL36" i="166"/>
  <c r="AM36" i="166"/>
  <c r="AN36" i="166"/>
  <c r="AO36" i="166"/>
  <c r="AP36" i="166"/>
  <c r="AQ36" i="166"/>
  <c r="AR36" i="166"/>
  <c r="AS36" i="166"/>
  <c r="AT36" i="166"/>
  <c r="AU36" i="166"/>
  <c r="AV36" i="166"/>
  <c r="AW36" i="166"/>
  <c r="AX36" i="166"/>
  <c r="AY36" i="166"/>
  <c r="AZ36" i="166"/>
  <c r="BA36" i="166"/>
  <c r="BB36" i="166"/>
  <c r="BC36" i="166"/>
  <c r="BD36" i="166"/>
  <c r="BE36" i="166"/>
  <c r="BF36" i="166"/>
  <c r="BG36" i="166"/>
  <c r="BH36" i="166"/>
  <c r="BI36" i="166"/>
  <c r="BJ36" i="166"/>
  <c r="BK36" i="166"/>
  <c r="BL36" i="166"/>
  <c r="BM36" i="166"/>
  <c r="BN36" i="166"/>
  <c r="BO36" i="166"/>
  <c r="BP36" i="166"/>
  <c r="BQ36" i="166"/>
  <c r="BR36" i="166"/>
  <c r="BS36" i="166"/>
  <c r="BT36" i="166"/>
  <c r="BU36" i="166"/>
  <c r="BV36" i="166"/>
  <c r="BW36" i="166"/>
  <c r="BX36" i="166"/>
  <c r="BY36" i="166"/>
  <c r="BZ36" i="166"/>
  <c r="CA36" i="166"/>
  <c r="CB36" i="166"/>
  <c r="CC36" i="166"/>
  <c r="CD36" i="166"/>
  <c r="CE36" i="166"/>
  <c r="CF36" i="166"/>
  <c r="CG36" i="166"/>
  <c r="CH36" i="166"/>
  <c r="CI36" i="166"/>
  <c r="CJ36" i="166"/>
  <c r="CK36" i="166"/>
  <c r="CL36" i="166"/>
  <c r="CM36" i="166"/>
  <c r="CN36" i="166"/>
  <c r="CO36" i="166"/>
  <c r="CP36" i="166"/>
  <c r="CQ36" i="166"/>
  <c r="CR36" i="166"/>
  <c r="CS36" i="166"/>
  <c r="CT36" i="166"/>
  <c r="CU36" i="166"/>
  <c r="CV36" i="166"/>
  <c r="CW36" i="166"/>
  <c r="CX36" i="166"/>
  <c r="CY36" i="166"/>
  <c r="CZ36" i="166"/>
  <c r="DA36" i="166"/>
  <c r="DB36" i="166"/>
  <c r="DC36" i="166"/>
  <c r="DD36" i="166"/>
  <c r="DE36" i="166"/>
  <c r="DF36" i="166"/>
  <c r="DG36" i="166"/>
  <c r="DH36" i="166"/>
  <c r="DI36" i="166"/>
  <c r="DJ36" i="166"/>
  <c r="DK36" i="166"/>
  <c r="DL36" i="166"/>
  <c r="DM36" i="166"/>
  <c r="DN36" i="166"/>
  <c r="DO36" i="166"/>
  <c r="DP36" i="166"/>
  <c r="DQ36" i="166"/>
  <c r="DR36" i="166"/>
  <c r="DS36" i="166"/>
  <c r="DT36" i="166"/>
  <c r="DU36" i="166"/>
  <c r="DV36" i="166"/>
  <c r="DW36" i="166"/>
  <c r="DX36" i="166"/>
  <c r="DY36" i="166"/>
  <c r="DZ36" i="166"/>
  <c r="EA36" i="166"/>
  <c r="EB36" i="166"/>
  <c r="EC36" i="166"/>
  <c r="ED36" i="166"/>
  <c r="EE36" i="166"/>
  <c r="EF36" i="166"/>
  <c r="EG36" i="166"/>
  <c r="EH36" i="166"/>
  <c r="EI36" i="166"/>
  <c r="EJ36" i="166"/>
  <c r="C37" i="166"/>
  <c r="D37" i="166"/>
  <c r="E37" i="166"/>
  <c r="F37" i="166"/>
  <c r="G37" i="166"/>
  <c r="H37" i="166"/>
  <c r="I37" i="166"/>
  <c r="J37" i="166"/>
  <c r="K37" i="166"/>
  <c r="L37" i="166"/>
  <c r="M37" i="166"/>
  <c r="N37" i="166"/>
  <c r="O37" i="166"/>
  <c r="Q37" i="166"/>
  <c r="R37" i="166"/>
  <c r="T37" i="166"/>
  <c r="V37" i="166"/>
  <c r="W37" i="166"/>
  <c r="X37" i="166"/>
  <c r="Y37" i="166"/>
  <c r="Z37" i="166"/>
  <c r="AA37" i="166"/>
  <c r="AB37" i="166"/>
  <c r="AC37" i="166"/>
  <c r="AD37" i="166"/>
  <c r="AE37" i="166"/>
  <c r="AF37" i="166"/>
  <c r="AG37" i="166"/>
  <c r="AH37" i="166"/>
  <c r="AI37" i="166"/>
  <c r="AJ37" i="166"/>
  <c r="AK37" i="166"/>
  <c r="AL37" i="166"/>
  <c r="AM37" i="166"/>
  <c r="AN37" i="166"/>
  <c r="AO37" i="166"/>
  <c r="AP37" i="166"/>
  <c r="AQ37" i="166"/>
  <c r="AR37" i="166"/>
  <c r="AS37" i="166"/>
  <c r="AT37" i="166"/>
  <c r="AU37" i="166"/>
  <c r="AV37" i="166"/>
  <c r="AW37" i="166"/>
  <c r="AX37" i="166"/>
  <c r="AY37" i="166"/>
  <c r="AZ37" i="166"/>
  <c r="BA37" i="166"/>
  <c r="BB37" i="166"/>
  <c r="BC37" i="166"/>
  <c r="BD37" i="166"/>
  <c r="BE37" i="166"/>
  <c r="BF37" i="166"/>
  <c r="BG37" i="166"/>
  <c r="BH37" i="166"/>
  <c r="BI37" i="166"/>
  <c r="BJ37" i="166"/>
  <c r="BK37" i="166"/>
  <c r="BL37" i="166"/>
  <c r="BM37" i="166"/>
  <c r="BN37" i="166"/>
  <c r="BO37" i="166"/>
  <c r="BP37" i="166"/>
  <c r="BQ37" i="166"/>
  <c r="BR37" i="166"/>
  <c r="BS37" i="166"/>
  <c r="BT37" i="166"/>
  <c r="BU37" i="166"/>
  <c r="BV37" i="166"/>
  <c r="BW37" i="166"/>
  <c r="BX37" i="166"/>
  <c r="BY37" i="166"/>
  <c r="BZ37" i="166"/>
  <c r="CA37" i="166"/>
  <c r="CB37" i="166"/>
  <c r="CC37" i="166"/>
  <c r="CD37" i="166"/>
  <c r="CE37" i="166"/>
  <c r="CF37" i="166"/>
  <c r="CG37" i="166"/>
  <c r="CH37" i="166"/>
  <c r="CI37" i="166"/>
  <c r="CJ37" i="166"/>
  <c r="CK37" i="166"/>
  <c r="CL37" i="166"/>
  <c r="CM37" i="166"/>
  <c r="CN37" i="166"/>
  <c r="CO37" i="166"/>
  <c r="CP37" i="166"/>
  <c r="CQ37" i="166"/>
  <c r="CR37" i="166"/>
  <c r="CS37" i="166"/>
  <c r="CT37" i="166"/>
  <c r="CU37" i="166"/>
  <c r="CV37" i="166"/>
  <c r="CW37" i="166"/>
  <c r="CX37" i="166"/>
  <c r="CY37" i="166"/>
  <c r="CZ37" i="166"/>
  <c r="DA37" i="166"/>
  <c r="DB37" i="166"/>
  <c r="DC37" i="166"/>
  <c r="DD37" i="166"/>
  <c r="DE37" i="166"/>
  <c r="DF37" i="166"/>
  <c r="DG37" i="166"/>
  <c r="DH37" i="166"/>
  <c r="DI37" i="166"/>
  <c r="DJ37" i="166"/>
  <c r="DK37" i="166"/>
  <c r="DL37" i="166"/>
  <c r="DM37" i="166"/>
  <c r="DN37" i="166"/>
  <c r="DO37" i="166"/>
  <c r="DP37" i="166"/>
  <c r="DQ37" i="166"/>
  <c r="DR37" i="166"/>
  <c r="DS37" i="166"/>
  <c r="DT37" i="166"/>
  <c r="DU37" i="166"/>
  <c r="DV37" i="166"/>
  <c r="DW37" i="166"/>
  <c r="DX37" i="166"/>
  <c r="DY37" i="166"/>
  <c r="DZ37" i="166"/>
  <c r="EA37" i="166"/>
  <c r="EB37" i="166"/>
  <c r="EC37" i="166"/>
  <c r="ED37" i="166"/>
  <c r="EE37" i="166"/>
  <c r="EF37" i="166"/>
  <c r="EG37" i="166"/>
  <c r="EH37" i="166"/>
  <c r="EI37" i="166"/>
  <c r="EJ37" i="166"/>
  <c r="B37" i="166"/>
  <c r="B36" i="166"/>
  <c r="B35" i="166"/>
  <c r="B34" i="166"/>
  <c r="B33" i="166"/>
  <c r="B32" i="166"/>
  <c r="B31" i="166"/>
  <c r="B30" i="166"/>
  <c r="B29" i="166"/>
  <c r="B28" i="166"/>
  <c r="B27" i="166"/>
  <c r="B26" i="166"/>
  <c r="B25" i="166"/>
  <c r="R14" i="166"/>
  <c r="V14" i="166"/>
  <c r="AY14" i="166"/>
  <c r="BE14" i="166"/>
  <c r="BG14" i="166"/>
  <c r="BG45" i="166" s="1"/>
  <c r="BO14" i="166"/>
  <c r="BO45" i="166" s="1"/>
  <c r="BR14" i="166"/>
  <c r="BZ14" i="166"/>
  <c r="BZ45" i="166" s="1"/>
  <c r="DD14" i="166"/>
  <c r="DO14" i="166"/>
  <c r="DO45" i="166" s="1"/>
  <c r="R13" i="166"/>
  <c r="R44" i="166" s="1"/>
  <c r="V13" i="166"/>
  <c r="AY13" i="166"/>
  <c r="BE13" i="166"/>
  <c r="BG13" i="166"/>
  <c r="BO13" i="166"/>
  <c r="BR13" i="166"/>
  <c r="BR44" i="166" s="1"/>
  <c r="BZ13" i="166"/>
  <c r="BZ44" i="166" s="1"/>
  <c r="DD13" i="166"/>
  <c r="DD44" i="166" s="1"/>
  <c r="DO13" i="166"/>
  <c r="R12" i="166"/>
  <c r="V12" i="166"/>
  <c r="V43" i="166" s="1"/>
  <c r="AY12" i="166"/>
  <c r="AY43" i="166" s="1"/>
  <c r="BE12" i="166"/>
  <c r="BG12" i="166"/>
  <c r="BO12" i="166"/>
  <c r="BR12" i="166"/>
  <c r="BZ12" i="166"/>
  <c r="DD12" i="166"/>
  <c r="DO12" i="166"/>
  <c r="R11" i="166"/>
  <c r="V11" i="166"/>
  <c r="AY11" i="166"/>
  <c r="BE11" i="166"/>
  <c r="BE42" i="166" s="1"/>
  <c r="BG11" i="166"/>
  <c r="BO11" i="166"/>
  <c r="BO42" i="166" s="1"/>
  <c r="BR11" i="166"/>
  <c r="BZ11" i="166"/>
  <c r="DD11" i="166"/>
  <c r="DO11" i="166"/>
  <c r="DO42" i="166" s="1"/>
  <c r="C10" i="166"/>
  <c r="D10" i="166"/>
  <c r="D41" i="166" s="1"/>
  <c r="E10" i="166"/>
  <c r="F10" i="166"/>
  <c r="G10" i="166"/>
  <c r="H10" i="166"/>
  <c r="H41" i="166" s="1"/>
  <c r="I10" i="166"/>
  <c r="J10" i="166"/>
  <c r="K10" i="166"/>
  <c r="L10" i="166"/>
  <c r="L41" i="166" s="1"/>
  <c r="M10" i="166"/>
  <c r="N10" i="166"/>
  <c r="O10" i="166"/>
  <c r="Q10" i="166"/>
  <c r="Q41" i="166" s="1"/>
  <c r="R10" i="166"/>
  <c r="T10" i="166"/>
  <c r="V10" i="166"/>
  <c r="W10" i="166"/>
  <c r="W41" i="166" s="1"/>
  <c r="X10" i="166"/>
  <c r="Y10" i="166"/>
  <c r="Z10" i="166"/>
  <c r="AA10" i="166"/>
  <c r="AA41" i="166" s="1"/>
  <c r="AB10" i="166"/>
  <c r="AC10" i="166"/>
  <c r="AD10" i="166"/>
  <c r="AE10" i="166"/>
  <c r="AE41" i="166" s="1"/>
  <c r="AF10" i="166"/>
  <c r="AG10" i="166"/>
  <c r="AH10" i="166"/>
  <c r="AI10" i="166"/>
  <c r="AI41" i="166" s="1"/>
  <c r="AJ10" i="166"/>
  <c r="AK10" i="166"/>
  <c r="AL10" i="166"/>
  <c r="AM10" i="166"/>
  <c r="AM41" i="166" s="1"/>
  <c r="AN10" i="166"/>
  <c r="AO10" i="166"/>
  <c r="AP10" i="166"/>
  <c r="AQ10" i="166"/>
  <c r="AQ41" i="166" s="1"/>
  <c r="AR10" i="166"/>
  <c r="AS10" i="166"/>
  <c r="AT10" i="166"/>
  <c r="AU10" i="166"/>
  <c r="AU41" i="166" s="1"/>
  <c r="AV10" i="166"/>
  <c r="AW10" i="166"/>
  <c r="AX10" i="166"/>
  <c r="AY10" i="166"/>
  <c r="AY41" i="166" s="1"/>
  <c r="AZ10" i="166"/>
  <c r="BA10" i="166"/>
  <c r="BB10" i="166"/>
  <c r="BC10" i="166"/>
  <c r="BC41" i="166" s="1"/>
  <c r="BD10" i="166"/>
  <c r="BE10" i="166"/>
  <c r="BF10" i="166"/>
  <c r="BG10" i="166"/>
  <c r="BG41" i="166" s="1"/>
  <c r="BH10" i="166"/>
  <c r="BI10" i="166"/>
  <c r="BJ10" i="166"/>
  <c r="BK10" i="166"/>
  <c r="BK41" i="166" s="1"/>
  <c r="BL10" i="166"/>
  <c r="BM10" i="166"/>
  <c r="BN10" i="166"/>
  <c r="BO10" i="166"/>
  <c r="BO41" i="166" s="1"/>
  <c r="BP10" i="166"/>
  <c r="BQ10" i="166"/>
  <c r="BR10" i="166"/>
  <c r="BS10" i="166"/>
  <c r="BS41" i="166" s="1"/>
  <c r="BT10" i="166"/>
  <c r="BU10" i="166"/>
  <c r="BV10" i="166"/>
  <c r="BW10" i="166"/>
  <c r="BW41" i="166" s="1"/>
  <c r="BX10" i="166"/>
  <c r="BY10" i="166"/>
  <c r="BZ10" i="166"/>
  <c r="CA10" i="166"/>
  <c r="CA41" i="166" s="1"/>
  <c r="CB10" i="166"/>
  <c r="CC10" i="166"/>
  <c r="CD10" i="166"/>
  <c r="CE10" i="166"/>
  <c r="CE41" i="166" s="1"/>
  <c r="CF10" i="166"/>
  <c r="CG10" i="166"/>
  <c r="CH10" i="166"/>
  <c r="CI10" i="166"/>
  <c r="CI41" i="166" s="1"/>
  <c r="CJ10" i="166"/>
  <c r="CK10" i="166"/>
  <c r="CL10" i="166"/>
  <c r="CM10" i="166"/>
  <c r="CM41" i="166" s="1"/>
  <c r="CN10" i="166"/>
  <c r="CO10" i="166"/>
  <c r="CP10" i="166"/>
  <c r="CQ10" i="166"/>
  <c r="CQ41" i="166" s="1"/>
  <c r="CR10" i="166"/>
  <c r="CS10" i="166"/>
  <c r="CT10" i="166"/>
  <c r="CU10" i="166"/>
  <c r="CU41" i="166" s="1"/>
  <c r="CV10" i="166"/>
  <c r="CW10" i="166"/>
  <c r="CX10" i="166"/>
  <c r="CY10" i="166"/>
  <c r="CY41" i="166" s="1"/>
  <c r="CZ10" i="166"/>
  <c r="DA10" i="166"/>
  <c r="DB10" i="166"/>
  <c r="DC10" i="166"/>
  <c r="DC41" i="166" s="1"/>
  <c r="DD10" i="166"/>
  <c r="DE10" i="166"/>
  <c r="DF10" i="166"/>
  <c r="DG10" i="166"/>
  <c r="DG41" i="166" s="1"/>
  <c r="DH10" i="166"/>
  <c r="DI10" i="166"/>
  <c r="DJ10" i="166"/>
  <c r="DK10" i="166"/>
  <c r="DK41" i="166" s="1"/>
  <c r="DL10" i="166"/>
  <c r="DM10" i="166"/>
  <c r="DN10" i="166"/>
  <c r="DO10" i="166"/>
  <c r="DO41" i="166" s="1"/>
  <c r="DP10" i="166"/>
  <c r="DQ10" i="166"/>
  <c r="DR10" i="166"/>
  <c r="DS10" i="166"/>
  <c r="DS41" i="166" s="1"/>
  <c r="DT10" i="166"/>
  <c r="DU10" i="166"/>
  <c r="DV10" i="166"/>
  <c r="DW10" i="166"/>
  <c r="DW41" i="166" s="1"/>
  <c r="DX10" i="166"/>
  <c r="DY10" i="166"/>
  <c r="DZ10" i="166"/>
  <c r="EA10" i="166"/>
  <c r="EA41" i="166" s="1"/>
  <c r="EB10" i="166"/>
  <c r="EC10" i="166"/>
  <c r="ED10" i="166"/>
  <c r="EE10" i="166"/>
  <c r="EE41" i="166" s="1"/>
  <c r="EF10" i="166"/>
  <c r="EG10" i="166"/>
  <c r="EH10" i="166"/>
  <c r="EI10" i="166"/>
  <c r="EI41" i="166" s="1"/>
  <c r="EJ10" i="166"/>
  <c r="B10" i="166"/>
  <c r="DD42" i="166" l="1"/>
  <c r="R42" i="166"/>
  <c r="AY45" i="166"/>
  <c r="BE43" i="166"/>
  <c r="V44" i="166"/>
  <c r="EJ41" i="166"/>
  <c r="EF41" i="166"/>
  <c r="EB41" i="166"/>
  <c r="DX41" i="166"/>
  <c r="DT41" i="166"/>
  <c r="DP41" i="166"/>
  <c r="DL41" i="166"/>
  <c r="DH41" i="166"/>
  <c r="DD41" i="166"/>
  <c r="CZ41" i="166"/>
  <c r="CV41" i="166"/>
  <c r="CR41" i="166"/>
  <c r="CN41" i="166"/>
  <c r="CJ41" i="166"/>
  <c r="CF41" i="166"/>
  <c r="CB41" i="166"/>
  <c r="BX41" i="166"/>
  <c r="BT41" i="166"/>
  <c r="BP41" i="166"/>
  <c r="BL41" i="166"/>
  <c r="BH41" i="166"/>
  <c r="BD41" i="166"/>
  <c r="AZ41" i="166"/>
  <c r="AV41" i="166"/>
  <c r="AR41" i="166"/>
  <c r="AN41" i="166"/>
  <c r="AJ41" i="166"/>
  <c r="AF41" i="166"/>
  <c r="AB41" i="166"/>
  <c r="X41" i="166"/>
  <c r="R41" i="166"/>
  <c r="M41" i="166"/>
  <c r="I41" i="166"/>
  <c r="E41" i="166"/>
  <c r="BR43" i="166"/>
  <c r="BG44" i="166"/>
  <c r="EG41" i="166"/>
  <c r="EC41" i="166"/>
  <c r="DY41" i="166"/>
  <c r="DU41" i="166"/>
  <c r="DQ41" i="166"/>
  <c r="DM41" i="166"/>
  <c r="DI41" i="166"/>
  <c r="DE41" i="166"/>
  <c r="DA41" i="166"/>
  <c r="CW41" i="166"/>
  <c r="CS41" i="166"/>
  <c r="CO41" i="166"/>
  <c r="CK41" i="166"/>
  <c r="CG41" i="166"/>
  <c r="CC41" i="166"/>
  <c r="BY41" i="166"/>
  <c r="BU41" i="166"/>
  <c r="BQ41" i="166"/>
  <c r="BM41" i="166"/>
  <c r="BI41" i="166"/>
  <c r="BE41" i="166"/>
  <c r="BA41" i="166"/>
  <c r="AW41" i="166"/>
  <c r="AS41" i="166"/>
  <c r="AO41" i="166"/>
  <c r="AK41" i="166"/>
  <c r="AG41" i="166"/>
  <c r="AC41" i="166"/>
  <c r="Y41" i="166"/>
  <c r="T41" i="166"/>
  <c r="N41" i="166"/>
  <c r="J41" i="166"/>
  <c r="F41" i="166"/>
  <c r="V42" i="166"/>
  <c r="BZ43" i="166"/>
  <c r="DO44" i="166"/>
  <c r="BO44" i="166"/>
  <c r="BE45" i="166"/>
  <c r="B41" i="166"/>
  <c r="AY44" i="166"/>
  <c r="DD45" i="166"/>
  <c r="R45" i="166"/>
  <c r="BG42" i="166"/>
  <c r="BR45" i="166"/>
  <c r="BO43" i="166"/>
  <c r="BE44" i="166"/>
  <c r="V45" i="166"/>
  <c r="BZ42" i="166"/>
  <c r="DO43" i="166"/>
  <c r="EH41" i="166"/>
  <c r="ED41" i="166"/>
  <c r="DZ41" i="166"/>
  <c r="DV41" i="166"/>
  <c r="DR41" i="166"/>
  <c r="DN41" i="166"/>
  <c r="DJ41" i="166"/>
  <c r="DF41" i="166"/>
  <c r="DB41" i="166"/>
  <c r="CX41" i="166"/>
  <c r="CT41" i="166"/>
  <c r="CP41" i="166"/>
  <c r="CL41" i="166"/>
  <c r="CH41" i="166"/>
  <c r="CD41" i="166"/>
  <c r="BZ41" i="166"/>
  <c r="BV41" i="166"/>
  <c r="BR41" i="166"/>
  <c r="BN41" i="166"/>
  <c r="BJ41" i="166"/>
  <c r="BF41" i="166"/>
  <c r="BB41" i="166"/>
  <c r="AX41" i="166"/>
  <c r="AT41" i="166"/>
  <c r="AP41" i="166"/>
  <c r="AL41" i="166"/>
  <c r="AH41" i="166"/>
  <c r="AD41" i="166"/>
  <c r="Z41" i="166"/>
  <c r="V41" i="166"/>
  <c r="O41" i="166"/>
  <c r="K41" i="166"/>
  <c r="G41" i="166"/>
  <c r="C41" i="166"/>
  <c r="BR42" i="166"/>
  <c r="AY42" i="166"/>
  <c r="DD43" i="166"/>
  <c r="BG43" i="166"/>
  <c r="R43" i="166"/>
  <c r="B56" i="166"/>
  <c r="DO59" i="166"/>
  <c r="BZ58" i="166"/>
  <c r="BZ74" i="166" s="1"/>
  <c r="BR58" i="166"/>
  <c r="V58" i="166"/>
  <c r="V74" i="166" s="1"/>
  <c r="EJ56" i="166"/>
  <c r="EB56" i="166"/>
  <c r="EB72" i="166" s="1"/>
  <c r="DT56" i="166"/>
  <c r="DL56" i="166"/>
  <c r="DD56" i="166"/>
  <c r="CV56" i="166"/>
  <c r="CN56" i="166"/>
  <c r="CF56" i="166"/>
  <c r="BX56" i="166"/>
  <c r="BP56" i="166"/>
  <c r="BP72" i="166" s="1"/>
  <c r="BH56" i="166"/>
  <c r="AZ56" i="166"/>
  <c r="AR56" i="166"/>
  <c r="AJ56" i="166"/>
  <c r="AB56" i="166"/>
  <c r="R56" i="166"/>
  <c r="I56" i="166"/>
  <c r="DO60" i="166"/>
  <c r="DO76" i="166" s="1"/>
  <c r="BZ59" i="166"/>
  <c r="BZ75" i="166" s="1"/>
  <c r="BR59" i="166"/>
  <c r="BR75" i="166" s="1"/>
  <c r="V59" i="166"/>
  <c r="DD57" i="166"/>
  <c r="R57" i="166"/>
  <c r="EI56" i="166"/>
  <c r="EI72" i="166" s="1"/>
  <c r="EA56" i="166"/>
  <c r="EA72" i="166" s="1"/>
  <c r="DS56" i="166"/>
  <c r="DS72" i="166" s="1"/>
  <c r="DK56" i="166"/>
  <c r="DK72" i="166" s="1"/>
  <c r="DC56" i="166"/>
  <c r="DC72" i="166" s="1"/>
  <c r="CU56" i="166"/>
  <c r="CU72" i="166" s="1"/>
  <c r="CM56" i="166"/>
  <c r="CM72" i="166" s="1"/>
  <c r="CE56" i="166"/>
  <c r="CE72" i="166" s="1"/>
  <c r="BW56" i="166"/>
  <c r="BW72" i="166" s="1"/>
  <c r="BO56" i="166"/>
  <c r="BO72" i="166" s="1"/>
  <c r="BG56" i="166"/>
  <c r="BG72" i="166" s="1"/>
  <c r="AY56" i="166"/>
  <c r="AY72" i="166" s="1"/>
  <c r="AQ56" i="166"/>
  <c r="AQ72" i="166" s="1"/>
  <c r="AI56" i="166"/>
  <c r="AI72" i="166" s="1"/>
  <c r="AA56" i="166"/>
  <c r="AA72" i="166" s="1"/>
  <c r="Q56" i="166"/>
  <c r="Q72" i="166" s="1"/>
  <c r="H56" i="166"/>
  <c r="H72" i="166" s="1"/>
  <c r="BZ60" i="166"/>
  <c r="BZ76" i="166" s="1"/>
  <c r="BR60" i="166"/>
  <c r="V60" i="166"/>
  <c r="DD58" i="166"/>
  <c r="R58" i="166"/>
  <c r="BO57" i="166"/>
  <c r="BO73" i="166" s="1"/>
  <c r="BG57" i="166"/>
  <c r="AY57" i="166"/>
  <c r="AY73" i="166" s="1"/>
  <c r="EH56" i="166"/>
  <c r="DZ56" i="166"/>
  <c r="DR56" i="166"/>
  <c r="DJ56" i="166"/>
  <c r="DB56" i="166"/>
  <c r="DB72" i="166" s="1"/>
  <c r="CT56" i="166"/>
  <c r="CL56" i="166"/>
  <c r="CD56" i="166"/>
  <c r="BV56" i="166"/>
  <c r="BN56" i="166"/>
  <c r="BF56" i="166"/>
  <c r="AX56" i="166"/>
  <c r="AP56" i="166"/>
  <c r="AP72" i="166" s="1"/>
  <c r="AH56" i="166"/>
  <c r="Z56" i="166"/>
  <c r="DD59" i="166"/>
  <c r="DD75" i="166" s="1"/>
  <c r="R59" i="166"/>
  <c r="R75" i="166" s="1"/>
  <c r="BO58" i="166"/>
  <c r="BG58" i="166"/>
  <c r="AY58" i="166"/>
  <c r="AY74" i="166" s="1"/>
  <c r="EG56" i="166"/>
  <c r="DY56" i="166"/>
  <c r="DY72" i="166" s="1"/>
  <c r="DQ56" i="166"/>
  <c r="DI56" i="166"/>
  <c r="DA56" i="166"/>
  <c r="CS56" i="166"/>
  <c r="CS72" i="166" s="1"/>
  <c r="CK56" i="166"/>
  <c r="CC56" i="166"/>
  <c r="BU56" i="166"/>
  <c r="BM56" i="166"/>
  <c r="BM72" i="166" s="1"/>
  <c r="BE56" i="166"/>
  <c r="AW56" i="166"/>
  <c r="AO56" i="166"/>
  <c r="DD60" i="166"/>
  <c r="R60" i="166"/>
  <c r="BO59" i="166"/>
  <c r="BG59" i="166"/>
  <c r="AY59" i="166"/>
  <c r="BE57" i="166"/>
  <c r="BE73" i="166" s="1"/>
  <c r="EF56" i="166"/>
  <c r="DX56" i="166"/>
  <c r="DP56" i="166"/>
  <c r="DH56" i="166"/>
  <c r="DH72" i="166" s="1"/>
  <c r="CZ56" i="166"/>
  <c r="CR56" i="166"/>
  <c r="CJ56" i="166"/>
  <c r="CB56" i="166"/>
  <c r="CB72" i="166" s="1"/>
  <c r="BT56" i="166"/>
  <c r="BL56" i="166"/>
  <c r="BD56" i="166"/>
  <c r="AV56" i="166"/>
  <c r="AV72" i="166" s="1"/>
  <c r="AN56" i="166"/>
  <c r="AF56" i="166"/>
  <c r="X56" i="166"/>
  <c r="M56" i="166"/>
  <c r="M72" i="166" s="1"/>
  <c r="E56" i="166"/>
  <c r="BO60" i="166"/>
  <c r="BO76" i="166" s="1"/>
  <c r="BG60" i="166"/>
  <c r="BG76" i="166" s="1"/>
  <c r="AY60" i="166"/>
  <c r="BE58" i="166"/>
  <c r="EE56" i="166"/>
  <c r="EE72" i="166" s="1"/>
  <c r="DW56" i="166"/>
  <c r="DW72" i="166" s="1"/>
  <c r="DO56" i="166"/>
  <c r="DO72" i="166" s="1"/>
  <c r="DG56" i="166"/>
  <c r="DG72" i="166" s="1"/>
  <c r="CY56" i="166"/>
  <c r="CY72" i="166" s="1"/>
  <c r="CQ56" i="166"/>
  <c r="CQ72" i="166" s="1"/>
  <c r="CI56" i="166"/>
  <c r="CI72" i="166" s="1"/>
  <c r="CA56" i="166"/>
  <c r="CA72" i="166" s="1"/>
  <c r="BS56" i="166"/>
  <c r="BS72" i="166" s="1"/>
  <c r="BK56" i="166"/>
  <c r="BK72" i="166" s="1"/>
  <c r="BC56" i="166"/>
  <c r="BC72" i="166" s="1"/>
  <c r="AU56" i="166"/>
  <c r="AU72" i="166" s="1"/>
  <c r="AM56" i="166"/>
  <c r="AM72" i="166" s="1"/>
  <c r="AE56" i="166"/>
  <c r="AE72" i="166" s="1"/>
  <c r="W56" i="166"/>
  <c r="W72" i="166" s="1"/>
  <c r="L56" i="166"/>
  <c r="L72" i="166" s="1"/>
  <c r="D56" i="166"/>
  <c r="D72" i="166" s="1"/>
  <c r="BE59" i="166"/>
  <c r="DO57" i="166"/>
  <c r="DO73" i="166" s="1"/>
  <c r="BE60" i="166"/>
  <c r="DO58" i="166"/>
  <c r="O56" i="166"/>
  <c r="G56" i="166"/>
  <c r="AG56" i="166"/>
  <c r="Y56" i="166"/>
  <c r="N56" i="166"/>
  <c r="F56" i="166"/>
  <c r="ED56" i="166"/>
  <c r="DV56" i="166"/>
  <c r="DN56" i="166"/>
  <c r="DN72" i="166" s="1"/>
  <c r="DF56" i="166"/>
  <c r="CX56" i="166"/>
  <c r="CP56" i="166"/>
  <c r="CH56" i="166"/>
  <c r="BZ56" i="166"/>
  <c r="BR56" i="166"/>
  <c r="BJ56" i="166"/>
  <c r="BB56" i="166"/>
  <c r="BB72" i="166" s="1"/>
  <c r="AT56" i="166"/>
  <c r="AL56" i="166"/>
  <c r="AD56" i="166"/>
  <c r="V56" i="166"/>
  <c r="K56" i="166"/>
  <c r="C56" i="166"/>
  <c r="BZ57" i="166"/>
  <c r="BR57" i="166"/>
  <c r="V57" i="166"/>
  <c r="EC56" i="166"/>
  <c r="DU56" i="166"/>
  <c r="DM56" i="166"/>
  <c r="DE56" i="166"/>
  <c r="CW56" i="166"/>
  <c r="CO56" i="166"/>
  <c r="CG56" i="166"/>
  <c r="BY56" i="166"/>
  <c r="BY72" i="166" s="1"/>
  <c r="BQ56" i="166"/>
  <c r="BI56" i="166"/>
  <c r="BA56" i="166"/>
  <c r="AS56" i="166"/>
  <c r="AK56" i="166"/>
  <c r="AC56" i="166"/>
  <c r="T56" i="166"/>
  <c r="J56" i="166"/>
  <c r="J72" i="166" s="1"/>
  <c r="V72" i="166" l="1"/>
  <c r="CH72" i="166"/>
  <c r="N72" i="166"/>
  <c r="AJ72" i="166"/>
  <c r="CV72" i="166"/>
  <c r="DD73" i="166"/>
  <c r="BE74" i="166"/>
  <c r="AY76" i="166"/>
  <c r="Y72" i="166"/>
  <c r="I72" i="166"/>
  <c r="BX72" i="166"/>
  <c r="EJ72" i="166"/>
  <c r="R73" i="166"/>
  <c r="AR72" i="166"/>
  <c r="DD72" i="166"/>
  <c r="BO75" i="166"/>
  <c r="AS72" i="166"/>
  <c r="DE72" i="166"/>
  <c r="BU72" i="166"/>
  <c r="EG72" i="166"/>
  <c r="AO72" i="166"/>
  <c r="DA72" i="166"/>
  <c r="BV72" i="166"/>
  <c r="EH72" i="166"/>
  <c r="BR74" i="166"/>
  <c r="V73" i="166"/>
  <c r="F72" i="166"/>
  <c r="BE72" i="166"/>
  <c r="CK72" i="166"/>
  <c r="DQ72" i="166"/>
  <c r="AB72" i="166"/>
  <c r="BH72" i="166"/>
  <c r="CN72" i="166"/>
  <c r="DT72" i="166"/>
  <c r="R72" i="166"/>
  <c r="AZ72" i="166"/>
  <c r="CF72" i="166"/>
  <c r="DL72" i="166"/>
  <c r="AF72" i="166"/>
  <c r="BL72" i="166"/>
  <c r="CR72" i="166"/>
  <c r="DX72" i="166"/>
  <c r="BG75" i="166"/>
  <c r="V75" i="166"/>
  <c r="X72" i="166"/>
  <c r="BD72" i="166"/>
  <c r="CJ72" i="166"/>
  <c r="DP72" i="166"/>
  <c r="E72" i="166"/>
  <c r="AN72" i="166"/>
  <c r="BT72" i="166"/>
  <c r="CZ72" i="166"/>
  <c r="EF72" i="166"/>
  <c r="T72" i="166"/>
  <c r="BA72" i="166"/>
  <c r="CG72" i="166"/>
  <c r="DM72" i="166"/>
  <c r="AK72" i="166"/>
  <c r="BQ72" i="166"/>
  <c r="CW72" i="166"/>
  <c r="EC72" i="166"/>
  <c r="BE76" i="166"/>
  <c r="AC72" i="166"/>
  <c r="BI72" i="166"/>
  <c r="CO72" i="166"/>
  <c r="DU72" i="166"/>
  <c r="DO75" i="166"/>
  <c r="AG72" i="166"/>
  <c r="AW72" i="166"/>
  <c r="CC72" i="166"/>
  <c r="DI72" i="166"/>
  <c r="B72" i="166"/>
  <c r="AY75" i="166"/>
  <c r="BZ73" i="166"/>
  <c r="AD72" i="166"/>
  <c r="BJ72" i="166"/>
  <c r="CP72" i="166"/>
  <c r="DV72" i="166"/>
  <c r="DO74" i="166"/>
  <c r="R74" i="166"/>
  <c r="DD76" i="166"/>
  <c r="C72" i="166"/>
  <c r="AL72" i="166"/>
  <c r="BR72" i="166"/>
  <c r="CX72" i="166"/>
  <c r="ED72" i="166"/>
  <c r="R76" i="166"/>
  <c r="BG73" i="166"/>
  <c r="BG74" i="166"/>
  <c r="V76" i="166"/>
  <c r="AX72" i="166"/>
  <c r="CD72" i="166"/>
  <c r="DJ72" i="166"/>
  <c r="BR73" i="166"/>
  <c r="O72" i="166"/>
  <c r="AH72" i="166"/>
  <c r="BN72" i="166"/>
  <c r="CT72" i="166"/>
  <c r="DZ72" i="166"/>
  <c r="BR76" i="166"/>
  <c r="DD74" i="166"/>
  <c r="K72" i="166"/>
  <c r="AT72" i="166"/>
  <c r="BZ72" i="166"/>
  <c r="DF72" i="166"/>
  <c r="G72" i="166"/>
  <c r="Z72" i="166"/>
  <c r="BF72" i="166"/>
  <c r="CL72" i="166"/>
  <c r="DR72" i="166"/>
  <c r="BE75" i="166"/>
  <c r="BO74" i="166"/>
  <c r="K39" i="159"/>
  <c r="M2" i="165" l="1"/>
  <c r="M1" i="165"/>
  <c r="M2" i="162"/>
  <c r="M1" i="162"/>
  <c r="L1" i="159" l="1"/>
  <c r="K1" i="164" l="1"/>
  <c r="K63" i="164" s="1"/>
  <c r="G8" i="152"/>
  <c r="L8" i="152" s="1"/>
  <c r="EJ202" i="134"/>
  <c r="H42" i="164" s="1"/>
  <c r="EJ21" i="166"/>
  <c r="EI21" i="166"/>
  <c r="EH21" i="166"/>
  <c r="EG21" i="166"/>
  <c r="EF21" i="166"/>
  <c r="EE21" i="166"/>
  <c r="ED21" i="166"/>
  <c r="EC21" i="166"/>
  <c r="EB21" i="166"/>
  <c r="EA21" i="166"/>
  <c r="DZ21" i="166"/>
  <c r="DY21" i="166"/>
  <c r="DX21" i="166"/>
  <c r="DW21" i="166"/>
  <c r="DV21" i="166"/>
  <c r="DU21" i="166"/>
  <c r="DT21" i="166"/>
  <c r="DS21" i="166"/>
  <c r="DR21" i="166"/>
  <c r="DQ21" i="166"/>
  <c r="DP21" i="166"/>
  <c r="DM21" i="166"/>
  <c r="DL21" i="166"/>
  <c r="DK21" i="166"/>
  <c r="DJ21" i="166"/>
  <c r="DI21" i="166"/>
  <c r="DH21" i="166"/>
  <c r="DG21" i="166"/>
  <c r="DF21" i="166"/>
  <c r="DE21" i="166"/>
  <c r="DB21" i="166"/>
  <c r="DA21" i="166"/>
  <c r="CZ21" i="166"/>
  <c r="CY21" i="166"/>
  <c r="CX21" i="166"/>
  <c r="CW21" i="166"/>
  <c r="CV21" i="166"/>
  <c r="CU21" i="166"/>
  <c r="CT21" i="166"/>
  <c r="CS21" i="166"/>
  <c r="CR21" i="166"/>
  <c r="CQ21" i="166"/>
  <c r="CP21" i="166"/>
  <c r="CO21" i="166"/>
  <c r="CN21" i="166"/>
  <c r="CM21" i="166"/>
  <c r="CL21" i="166"/>
  <c r="CK21" i="166"/>
  <c r="CJ21" i="166"/>
  <c r="CI21" i="166"/>
  <c r="CH21" i="166"/>
  <c r="CG21" i="166"/>
  <c r="CF21" i="166"/>
  <c r="CE21" i="166"/>
  <c r="CD21" i="166"/>
  <c r="CC21" i="166"/>
  <c r="CB21" i="166"/>
  <c r="CA21" i="166"/>
  <c r="BX21" i="166"/>
  <c r="BW21" i="166"/>
  <c r="BV21" i="166"/>
  <c r="BU21" i="166"/>
  <c r="BT21" i="166"/>
  <c r="BS21" i="166"/>
  <c r="BP21" i="166"/>
  <c r="BM21" i="166"/>
  <c r="BL21" i="166"/>
  <c r="BK21" i="166"/>
  <c r="BJ21" i="166"/>
  <c r="BI21" i="166"/>
  <c r="BH21" i="166"/>
  <c r="BC21" i="166"/>
  <c r="BB21" i="166"/>
  <c r="BA21" i="166"/>
  <c r="AZ21" i="166"/>
  <c r="AW21" i="166"/>
  <c r="AV21" i="166"/>
  <c r="AU21" i="166"/>
  <c r="AT21" i="166"/>
  <c r="AS21" i="166"/>
  <c r="AR21" i="166"/>
  <c r="AQ21" i="166"/>
  <c r="AP21" i="166"/>
  <c r="AO21" i="166"/>
  <c r="AN21" i="166"/>
  <c r="AM21" i="166"/>
  <c r="AL21" i="166"/>
  <c r="AK21" i="166"/>
  <c r="AJ21" i="166"/>
  <c r="AI21" i="166"/>
  <c r="AH21" i="166"/>
  <c r="AG21" i="166"/>
  <c r="AF21" i="166"/>
  <c r="AE21" i="166"/>
  <c r="AD21" i="166"/>
  <c r="AC21" i="166"/>
  <c r="AB21" i="166"/>
  <c r="AA21" i="166"/>
  <c r="Z21" i="166"/>
  <c r="Y21" i="166"/>
  <c r="X21" i="166"/>
  <c r="W21" i="166"/>
  <c r="O21" i="166"/>
  <c r="N21" i="166"/>
  <c r="M21" i="166"/>
  <c r="L21" i="166"/>
  <c r="K21" i="166"/>
  <c r="J21" i="166"/>
  <c r="I21" i="166"/>
  <c r="H21" i="166"/>
  <c r="G21" i="166"/>
  <c r="F21" i="166"/>
  <c r="E21" i="166"/>
  <c r="D21" i="166"/>
  <c r="C21" i="166"/>
  <c r="B21" i="166"/>
  <c r="EJ20" i="166"/>
  <c r="EI20" i="166"/>
  <c r="EH20" i="166"/>
  <c r="EG20" i="166"/>
  <c r="EF20" i="166"/>
  <c r="EE20" i="166"/>
  <c r="ED20" i="166"/>
  <c r="EC20" i="166"/>
  <c r="EB20" i="166"/>
  <c r="EA20" i="166"/>
  <c r="DZ20" i="166"/>
  <c r="DY20" i="166"/>
  <c r="DX20" i="166"/>
  <c r="DW20" i="166"/>
  <c r="DV20" i="166"/>
  <c r="DU20" i="166"/>
  <c r="DT20" i="166"/>
  <c r="DS20" i="166"/>
  <c r="DR20" i="166"/>
  <c r="DQ20" i="166"/>
  <c r="DP20" i="166"/>
  <c r="DM20" i="166"/>
  <c r="DL20" i="166"/>
  <c r="DK20" i="166"/>
  <c r="DJ20" i="166"/>
  <c r="DI20" i="166"/>
  <c r="DH20" i="166"/>
  <c r="DG20" i="166"/>
  <c r="DF20" i="166"/>
  <c r="DE20" i="166"/>
  <c r="DB20" i="166"/>
  <c r="DA20" i="166"/>
  <c r="CZ20" i="166"/>
  <c r="CY20" i="166"/>
  <c r="CX20" i="166"/>
  <c r="CW20" i="166"/>
  <c r="CV20" i="166"/>
  <c r="CU20" i="166"/>
  <c r="CT20" i="166"/>
  <c r="CS20" i="166"/>
  <c r="CR20" i="166"/>
  <c r="CQ20" i="166"/>
  <c r="CP20" i="166"/>
  <c r="CO20" i="166"/>
  <c r="CN20" i="166"/>
  <c r="CM20" i="166"/>
  <c r="CL20" i="166"/>
  <c r="CK20" i="166"/>
  <c r="CJ20" i="166"/>
  <c r="CI20" i="166"/>
  <c r="CH20" i="166"/>
  <c r="CG20" i="166"/>
  <c r="CF20" i="166"/>
  <c r="CE20" i="166"/>
  <c r="CD20" i="166"/>
  <c r="CC20" i="166"/>
  <c r="CB20" i="166"/>
  <c r="CA20" i="166"/>
  <c r="BX20" i="166"/>
  <c r="BW20" i="166"/>
  <c r="BV20" i="166"/>
  <c r="BU20" i="166"/>
  <c r="BT20" i="166"/>
  <c r="BS20" i="166"/>
  <c r="BP20" i="166"/>
  <c r="BM20" i="166"/>
  <c r="BL20" i="166"/>
  <c r="BK20" i="166"/>
  <c r="BJ20" i="166"/>
  <c r="BI20" i="166"/>
  <c r="BH20" i="166"/>
  <c r="BC20" i="166"/>
  <c r="BB20" i="166"/>
  <c r="BA20" i="166"/>
  <c r="AZ20" i="166"/>
  <c r="AW20" i="166"/>
  <c r="AV20" i="166"/>
  <c r="AU20" i="166"/>
  <c r="AT20" i="166"/>
  <c r="AS20" i="166"/>
  <c r="AR20" i="166"/>
  <c r="AQ20" i="166"/>
  <c r="AP20" i="166"/>
  <c r="AO20" i="166"/>
  <c r="AN20" i="166"/>
  <c r="AM20" i="166"/>
  <c r="AL20" i="166"/>
  <c r="AK20" i="166"/>
  <c r="AJ20" i="166"/>
  <c r="AI20" i="166"/>
  <c r="AH20" i="166"/>
  <c r="AG20" i="166"/>
  <c r="AF20" i="166"/>
  <c r="AE20" i="166"/>
  <c r="AD20" i="166"/>
  <c r="AC20" i="166"/>
  <c r="AB20" i="166"/>
  <c r="AA20" i="166"/>
  <c r="Z20" i="166"/>
  <c r="Y20" i="166"/>
  <c r="X20" i="166"/>
  <c r="W20" i="166"/>
  <c r="O20" i="166"/>
  <c r="N20" i="166"/>
  <c r="M20" i="166"/>
  <c r="L20" i="166"/>
  <c r="K20" i="166"/>
  <c r="J20" i="166"/>
  <c r="I20" i="166"/>
  <c r="H20" i="166"/>
  <c r="G20" i="166"/>
  <c r="F20" i="166"/>
  <c r="E20" i="166"/>
  <c r="D20" i="166"/>
  <c r="C20" i="166"/>
  <c r="B20" i="166"/>
  <c r="EJ19" i="166"/>
  <c r="EI19" i="166"/>
  <c r="EH19" i="166"/>
  <c r="EG19" i="166"/>
  <c r="EF19" i="166"/>
  <c r="EE19" i="166"/>
  <c r="ED19" i="166"/>
  <c r="EC19" i="166"/>
  <c r="EB19" i="166"/>
  <c r="EA19" i="166"/>
  <c r="DZ19" i="166"/>
  <c r="DY19" i="166"/>
  <c r="DX19" i="166"/>
  <c r="DW19" i="166"/>
  <c r="DV19" i="166"/>
  <c r="DU19" i="166"/>
  <c r="DT19" i="166"/>
  <c r="DS19" i="166"/>
  <c r="DR19" i="166"/>
  <c r="DQ19" i="166"/>
  <c r="DP19" i="166"/>
  <c r="DM19" i="166"/>
  <c r="DL19" i="166"/>
  <c r="DK19" i="166"/>
  <c r="DJ19" i="166"/>
  <c r="DI19" i="166"/>
  <c r="DH19" i="166"/>
  <c r="DG19" i="166"/>
  <c r="DF19" i="166"/>
  <c r="DE19" i="166"/>
  <c r="DB19" i="166"/>
  <c r="DA19" i="166"/>
  <c r="CZ19" i="166"/>
  <c r="CY19" i="166"/>
  <c r="CX19" i="166"/>
  <c r="CW19" i="166"/>
  <c r="CV19" i="166"/>
  <c r="CU19" i="166"/>
  <c r="CT19" i="166"/>
  <c r="CS19" i="166"/>
  <c r="CR19" i="166"/>
  <c r="CQ19" i="166"/>
  <c r="CP19" i="166"/>
  <c r="CO19" i="166"/>
  <c r="CN19" i="166"/>
  <c r="CM19" i="166"/>
  <c r="CL19" i="166"/>
  <c r="CK19" i="166"/>
  <c r="CJ19" i="166"/>
  <c r="CI19" i="166"/>
  <c r="CH19" i="166"/>
  <c r="CG19" i="166"/>
  <c r="CF19" i="166"/>
  <c r="CE19" i="166"/>
  <c r="CD19" i="166"/>
  <c r="CC19" i="166"/>
  <c r="CB19" i="166"/>
  <c r="CA19" i="166"/>
  <c r="BX19" i="166"/>
  <c r="BW19" i="166"/>
  <c r="BV19" i="166"/>
  <c r="BU19" i="166"/>
  <c r="BT19" i="166"/>
  <c r="BS19" i="166"/>
  <c r="BP19" i="166"/>
  <c r="BM19" i="166"/>
  <c r="BL19" i="166"/>
  <c r="BK19" i="166"/>
  <c r="BJ19" i="166"/>
  <c r="BI19" i="166"/>
  <c r="BH19" i="166"/>
  <c r="BC19" i="166"/>
  <c r="BB19" i="166"/>
  <c r="BA19" i="166"/>
  <c r="AZ19" i="166"/>
  <c r="AW19" i="166"/>
  <c r="AV19" i="166"/>
  <c r="AU19" i="166"/>
  <c r="AT19" i="166"/>
  <c r="AS19" i="166"/>
  <c r="AR19" i="166"/>
  <c r="AQ19" i="166"/>
  <c r="AP19" i="166"/>
  <c r="AO19" i="166"/>
  <c r="AN19" i="166"/>
  <c r="AM19" i="166"/>
  <c r="AL19" i="166"/>
  <c r="AK19" i="166"/>
  <c r="AJ19" i="166"/>
  <c r="AI19" i="166"/>
  <c r="AH19" i="166"/>
  <c r="AG19" i="166"/>
  <c r="AF19" i="166"/>
  <c r="AE19" i="166"/>
  <c r="AD19" i="166"/>
  <c r="AC19" i="166"/>
  <c r="AB19" i="166"/>
  <c r="AA19" i="166"/>
  <c r="Z19" i="166"/>
  <c r="Y19" i="166"/>
  <c r="X19" i="166"/>
  <c r="W19" i="166"/>
  <c r="O19" i="166"/>
  <c r="N19" i="166"/>
  <c r="M19" i="166"/>
  <c r="L19" i="166"/>
  <c r="K19" i="166"/>
  <c r="J19" i="166"/>
  <c r="I19" i="166"/>
  <c r="H19" i="166"/>
  <c r="G19" i="166"/>
  <c r="F19" i="166"/>
  <c r="E19" i="166"/>
  <c r="D19" i="166"/>
  <c r="C19" i="166"/>
  <c r="B19" i="166"/>
  <c r="EJ18" i="166"/>
  <c r="EI18" i="166"/>
  <c r="EH18" i="166"/>
  <c r="EG18" i="166"/>
  <c r="EF18" i="166"/>
  <c r="EE18" i="166"/>
  <c r="ED18" i="166"/>
  <c r="EC18" i="166"/>
  <c r="EB18" i="166"/>
  <c r="EA18" i="166"/>
  <c r="DZ18" i="166"/>
  <c r="DY18" i="166"/>
  <c r="DX18" i="166"/>
  <c r="DW18" i="166"/>
  <c r="DV18" i="166"/>
  <c r="DU18" i="166"/>
  <c r="DT18" i="166"/>
  <c r="DS18" i="166"/>
  <c r="DR18" i="166"/>
  <c r="DQ18" i="166"/>
  <c r="DP18" i="166"/>
  <c r="DM18" i="166"/>
  <c r="DL18" i="166"/>
  <c r="DK18" i="166"/>
  <c r="DJ18" i="166"/>
  <c r="DI18" i="166"/>
  <c r="DH18" i="166"/>
  <c r="DG18" i="166"/>
  <c r="DF18" i="166"/>
  <c r="DE18" i="166"/>
  <c r="DB18" i="166"/>
  <c r="DA18" i="166"/>
  <c r="CZ18" i="166"/>
  <c r="CY18" i="166"/>
  <c r="CX18" i="166"/>
  <c r="CW18" i="166"/>
  <c r="CV18" i="166"/>
  <c r="CU18" i="166"/>
  <c r="CT18" i="166"/>
  <c r="CS18" i="166"/>
  <c r="CR18" i="166"/>
  <c r="CQ18" i="166"/>
  <c r="CP18" i="166"/>
  <c r="CO18" i="166"/>
  <c r="CN18" i="166"/>
  <c r="CM18" i="166"/>
  <c r="CL18" i="166"/>
  <c r="CK18" i="166"/>
  <c r="CJ18" i="166"/>
  <c r="CI18" i="166"/>
  <c r="CH18" i="166"/>
  <c r="CG18" i="166"/>
  <c r="CF18" i="166"/>
  <c r="CE18" i="166"/>
  <c r="CD18" i="166"/>
  <c r="CC18" i="166"/>
  <c r="CB18" i="166"/>
  <c r="CA18" i="166"/>
  <c r="BX18" i="166"/>
  <c r="BW18" i="166"/>
  <c r="BV18" i="166"/>
  <c r="BU18" i="166"/>
  <c r="BT18" i="166"/>
  <c r="BS18" i="166"/>
  <c r="BP18" i="166"/>
  <c r="BM18" i="166"/>
  <c r="BL18" i="166"/>
  <c r="BK18" i="166"/>
  <c r="BJ18" i="166"/>
  <c r="BI18" i="166"/>
  <c r="BH18" i="166"/>
  <c r="BC18" i="166"/>
  <c r="BB18" i="166"/>
  <c r="BA18" i="166"/>
  <c r="AZ18" i="166"/>
  <c r="AW18" i="166"/>
  <c r="AV18" i="166"/>
  <c r="AU18" i="166"/>
  <c r="AT18" i="166"/>
  <c r="AS18" i="166"/>
  <c r="AR18" i="166"/>
  <c r="AQ18" i="166"/>
  <c r="AP18" i="166"/>
  <c r="AO18" i="166"/>
  <c r="AN18" i="166"/>
  <c r="AM18" i="166"/>
  <c r="AL18" i="166"/>
  <c r="AK18" i="166"/>
  <c r="AJ18" i="166"/>
  <c r="AI18" i="166"/>
  <c r="AH18" i="166"/>
  <c r="AG18" i="166"/>
  <c r="AF18" i="166"/>
  <c r="AE18" i="166"/>
  <c r="AD18" i="166"/>
  <c r="AC18" i="166"/>
  <c r="AB18" i="166"/>
  <c r="AA18" i="166"/>
  <c r="Z18" i="166"/>
  <c r="Y18" i="166"/>
  <c r="X18" i="166"/>
  <c r="W18" i="166"/>
  <c r="O18" i="166"/>
  <c r="N18" i="166"/>
  <c r="M18" i="166"/>
  <c r="L18" i="166"/>
  <c r="K18" i="166"/>
  <c r="J18" i="166"/>
  <c r="I18" i="166"/>
  <c r="H18" i="166"/>
  <c r="G18" i="166"/>
  <c r="F18" i="166"/>
  <c r="E18" i="166"/>
  <c r="D18" i="166"/>
  <c r="C18" i="166"/>
  <c r="B18" i="166"/>
  <c r="EJ17" i="166"/>
  <c r="EI17" i="166"/>
  <c r="EH17" i="166"/>
  <c r="EG17" i="166"/>
  <c r="EF17" i="166"/>
  <c r="EE17" i="166"/>
  <c r="ED17" i="166"/>
  <c r="EC17" i="166"/>
  <c r="EB17" i="166"/>
  <c r="EA17" i="166"/>
  <c r="DZ17" i="166"/>
  <c r="DY17" i="166"/>
  <c r="DX17" i="166"/>
  <c r="DW17" i="166"/>
  <c r="DV17" i="166"/>
  <c r="DU17" i="166"/>
  <c r="DT17" i="166"/>
  <c r="DS17" i="166"/>
  <c r="DR17" i="166"/>
  <c r="DQ17" i="166"/>
  <c r="DP17" i="166"/>
  <c r="DM17" i="166"/>
  <c r="DL17" i="166"/>
  <c r="DK17" i="166"/>
  <c r="DJ17" i="166"/>
  <c r="DI17" i="166"/>
  <c r="DH17" i="166"/>
  <c r="DG17" i="166"/>
  <c r="DF17" i="166"/>
  <c r="DE17" i="166"/>
  <c r="DB17" i="166"/>
  <c r="DA17" i="166"/>
  <c r="CZ17" i="166"/>
  <c r="CY17" i="166"/>
  <c r="CX17" i="166"/>
  <c r="CW17" i="166"/>
  <c r="CV17" i="166"/>
  <c r="CU17" i="166"/>
  <c r="CT17" i="166"/>
  <c r="CS17" i="166"/>
  <c r="CR17" i="166"/>
  <c r="CQ17" i="166"/>
  <c r="CP17" i="166"/>
  <c r="CO17" i="166"/>
  <c r="CN17" i="166"/>
  <c r="CM17" i="166"/>
  <c r="CL17" i="166"/>
  <c r="CK17" i="166"/>
  <c r="CJ17" i="166"/>
  <c r="CI17" i="166"/>
  <c r="CH17" i="166"/>
  <c r="CG17" i="166"/>
  <c r="CF17" i="166"/>
  <c r="CE17" i="166"/>
  <c r="CD17" i="166"/>
  <c r="CC17" i="166"/>
  <c r="CB17" i="166"/>
  <c r="CA17" i="166"/>
  <c r="BX17" i="166"/>
  <c r="BW17" i="166"/>
  <c r="BV17" i="166"/>
  <c r="BU17" i="166"/>
  <c r="BT17" i="166"/>
  <c r="BS17" i="166"/>
  <c r="BP17" i="166"/>
  <c r="BM17" i="166"/>
  <c r="BL17" i="166"/>
  <c r="BK17" i="166"/>
  <c r="BJ17" i="166"/>
  <c r="BI17" i="166"/>
  <c r="BH17" i="166"/>
  <c r="BC17" i="166"/>
  <c r="BB17" i="166"/>
  <c r="BA17" i="166"/>
  <c r="AZ17" i="166"/>
  <c r="AW17" i="166"/>
  <c r="AV17" i="166"/>
  <c r="AU17" i="166"/>
  <c r="AT17" i="166"/>
  <c r="AS17" i="166"/>
  <c r="AR17" i="166"/>
  <c r="AQ17" i="166"/>
  <c r="AP17" i="166"/>
  <c r="AO17" i="166"/>
  <c r="AN17" i="166"/>
  <c r="AM17" i="166"/>
  <c r="AL17" i="166"/>
  <c r="AK17" i="166"/>
  <c r="AJ17" i="166"/>
  <c r="AI17" i="166"/>
  <c r="AH17" i="166"/>
  <c r="AG17" i="166"/>
  <c r="AF17" i="166"/>
  <c r="AE17" i="166"/>
  <c r="AD17" i="166"/>
  <c r="AC17" i="166"/>
  <c r="AB17" i="166"/>
  <c r="AA17" i="166"/>
  <c r="Z17" i="166"/>
  <c r="Y17" i="166"/>
  <c r="X17" i="166"/>
  <c r="W17" i="166"/>
  <c r="O17" i="166"/>
  <c r="N17" i="166"/>
  <c r="M17" i="166"/>
  <c r="L17" i="166"/>
  <c r="K17" i="166"/>
  <c r="J17" i="166"/>
  <c r="I17" i="166"/>
  <c r="H17" i="166"/>
  <c r="G17" i="166"/>
  <c r="F17" i="166"/>
  <c r="E17" i="166"/>
  <c r="D17" i="166"/>
  <c r="C17" i="166"/>
  <c r="B17" i="166"/>
  <c r="EJ16" i="166"/>
  <c r="EI16" i="166"/>
  <c r="EH16" i="166"/>
  <c r="EG16" i="166"/>
  <c r="EF16" i="166"/>
  <c r="EE16" i="166"/>
  <c r="ED16" i="166"/>
  <c r="EC16" i="166"/>
  <c r="EB16" i="166"/>
  <c r="EA16" i="166"/>
  <c r="DZ16" i="166"/>
  <c r="DY16" i="166"/>
  <c r="DX16" i="166"/>
  <c r="DW16" i="166"/>
  <c r="DV16" i="166"/>
  <c r="DU16" i="166"/>
  <c r="DT16" i="166"/>
  <c r="DS16" i="166"/>
  <c r="DR16" i="166"/>
  <c r="DQ16" i="166"/>
  <c r="DP16" i="166"/>
  <c r="DM16" i="166"/>
  <c r="DL16" i="166"/>
  <c r="DK16" i="166"/>
  <c r="DJ16" i="166"/>
  <c r="DI16" i="166"/>
  <c r="DH16" i="166"/>
  <c r="DG16" i="166"/>
  <c r="DF16" i="166"/>
  <c r="DE16" i="166"/>
  <c r="DB16" i="166"/>
  <c r="DA16" i="166"/>
  <c r="CZ16" i="166"/>
  <c r="CY16" i="166"/>
  <c r="CX16" i="166"/>
  <c r="CW16" i="166"/>
  <c r="CV16" i="166"/>
  <c r="CU16" i="166"/>
  <c r="CT16" i="166"/>
  <c r="CS16" i="166"/>
  <c r="CR16" i="166"/>
  <c r="CQ16" i="166"/>
  <c r="CP16" i="166"/>
  <c r="CO16" i="166"/>
  <c r="CN16" i="166"/>
  <c r="CM16" i="166"/>
  <c r="CL16" i="166"/>
  <c r="CK16" i="166"/>
  <c r="CJ16" i="166"/>
  <c r="CI16" i="166"/>
  <c r="CH16" i="166"/>
  <c r="CG16" i="166"/>
  <c r="CF16" i="166"/>
  <c r="CE16" i="166"/>
  <c r="CD16" i="166"/>
  <c r="CC16" i="166"/>
  <c r="CB16" i="166"/>
  <c r="CA16" i="166"/>
  <c r="BX16" i="166"/>
  <c r="BW16" i="166"/>
  <c r="BV16" i="166"/>
  <c r="BU16" i="166"/>
  <c r="BT16" i="166"/>
  <c r="BS16" i="166"/>
  <c r="BP16" i="166"/>
  <c r="BM16" i="166"/>
  <c r="BL16" i="166"/>
  <c r="BK16" i="166"/>
  <c r="BJ16" i="166"/>
  <c r="BI16" i="166"/>
  <c r="BH16" i="166"/>
  <c r="BC16" i="166"/>
  <c r="BB16" i="166"/>
  <c r="BA16" i="166"/>
  <c r="AZ16" i="166"/>
  <c r="AW16" i="166"/>
  <c r="AV16" i="166"/>
  <c r="AU16" i="166"/>
  <c r="AT16" i="166"/>
  <c r="AS16" i="166"/>
  <c r="AR16" i="166"/>
  <c r="AQ16" i="166"/>
  <c r="AP16" i="166"/>
  <c r="AO16" i="166"/>
  <c r="AN16" i="166"/>
  <c r="AM16" i="166"/>
  <c r="AL16" i="166"/>
  <c r="AK16" i="166"/>
  <c r="AJ16" i="166"/>
  <c r="AI16" i="166"/>
  <c r="AH16" i="166"/>
  <c r="AG16" i="166"/>
  <c r="AF16" i="166"/>
  <c r="AE16" i="166"/>
  <c r="AD16" i="166"/>
  <c r="AC16" i="166"/>
  <c r="AB16" i="166"/>
  <c r="AA16" i="166"/>
  <c r="Z16" i="166"/>
  <c r="Y16" i="166"/>
  <c r="X16" i="166"/>
  <c r="W16" i="166"/>
  <c r="O16" i="166"/>
  <c r="N16" i="166"/>
  <c r="M16" i="166"/>
  <c r="L16" i="166"/>
  <c r="K16" i="166"/>
  <c r="J16" i="166"/>
  <c r="I16" i="166"/>
  <c r="H16" i="166"/>
  <c r="G16" i="166"/>
  <c r="F16" i="166"/>
  <c r="E16" i="166"/>
  <c r="D16" i="166"/>
  <c r="C16" i="166"/>
  <c r="B16" i="166"/>
  <c r="EJ15" i="166"/>
  <c r="EI15" i="166"/>
  <c r="EH15" i="166"/>
  <c r="EG15" i="166"/>
  <c r="EF15" i="166"/>
  <c r="EE15" i="166"/>
  <c r="ED15" i="166"/>
  <c r="EC15" i="166"/>
  <c r="EB15" i="166"/>
  <c r="EA15" i="166"/>
  <c r="DZ15" i="166"/>
  <c r="DY15" i="166"/>
  <c r="DX15" i="166"/>
  <c r="DW15" i="166"/>
  <c r="DV15" i="166"/>
  <c r="DU15" i="166"/>
  <c r="DT15" i="166"/>
  <c r="DS15" i="166"/>
  <c r="DR15" i="166"/>
  <c r="DQ15" i="166"/>
  <c r="DP15" i="166"/>
  <c r="DM15" i="166"/>
  <c r="DL15" i="166"/>
  <c r="DK15" i="166"/>
  <c r="DJ15" i="166"/>
  <c r="DI15" i="166"/>
  <c r="DH15" i="166"/>
  <c r="DG15" i="166"/>
  <c r="DF15" i="166"/>
  <c r="DE15" i="166"/>
  <c r="DB15" i="166"/>
  <c r="DA15" i="166"/>
  <c r="CZ15" i="166"/>
  <c r="CY15" i="166"/>
  <c r="CX15" i="166"/>
  <c r="CW15" i="166"/>
  <c r="CV15" i="166"/>
  <c r="CU15" i="166"/>
  <c r="CT15" i="166"/>
  <c r="CS15" i="166"/>
  <c r="CR15" i="166"/>
  <c r="CQ15" i="166"/>
  <c r="CP15" i="166"/>
  <c r="CO15" i="166"/>
  <c r="CN15" i="166"/>
  <c r="CM15" i="166"/>
  <c r="CL15" i="166"/>
  <c r="CK15" i="166"/>
  <c r="CJ15" i="166"/>
  <c r="CI15" i="166"/>
  <c r="CH15" i="166"/>
  <c r="CG15" i="166"/>
  <c r="CF15" i="166"/>
  <c r="CE15" i="166"/>
  <c r="CD15" i="166"/>
  <c r="CC15" i="166"/>
  <c r="CB15" i="166"/>
  <c r="CA15" i="166"/>
  <c r="BX15" i="166"/>
  <c r="BW15" i="166"/>
  <c r="BV15" i="166"/>
  <c r="BU15" i="166"/>
  <c r="BT15" i="166"/>
  <c r="BS15" i="166"/>
  <c r="BP15" i="166"/>
  <c r="BM15" i="166"/>
  <c r="BL15" i="166"/>
  <c r="BK15" i="166"/>
  <c r="BJ15" i="166"/>
  <c r="BI15" i="166"/>
  <c r="BH15" i="166"/>
  <c r="BC15" i="166"/>
  <c r="BB15" i="166"/>
  <c r="BA15" i="166"/>
  <c r="AZ15" i="166"/>
  <c r="AW15" i="166"/>
  <c r="AV15" i="166"/>
  <c r="AU15" i="166"/>
  <c r="AT15" i="166"/>
  <c r="AS15" i="166"/>
  <c r="AR15" i="166"/>
  <c r="AQ15" i="166"/>
  <c r="AP15" i="166"/>
  <c r="AO15" i="166"/>
  <c r="AN15" i="166"/>
  <c r="AM15" i="166"/>
  <c r="AL15" i="166"/>
  <c r="AK15" i="166"/>
  <c r="AJ15" i="166"/>
  <c r="AI15" i="166"/>
  <c r="AH15" i="166"/>
  <c r="AG15" i="166"/>
  <c r="AF15" i="166"/>
  <c r="AE15" i="166"/>
  <c r="AD15" i="166"/>
  <c r="AC15" i="166"/>
  <c r="AB15" i="166"/>
  <c r="AA15" i="166"/>
  <c r="Z15" i="166"/>
  <c r="Y15" i="166"/>
  <c r="X15" i="166"/>
  <c r="W15" i="166"/>
  <c r="O15" i="166"/>
  <c r="N15" i="166"/>
  <c r="M15" i="166"/>
  <c r="L15" i="166"/>
  <c r="K15" i="166"/>
  <c r="J15" i="166"/>
  <c r="I15" i="166"/>
  <c r="H15" i="166"/>
  <c r="G15" i="166"/>
  <c r="F15" i="166"/>
  <c r="E15" i="166"/>
  <c r="D15" i="166"/>
  <c r="C15" i="166"/>
  <c r="B15" i="166"/>
  <c r="EJ14" i="166"/>
  <c r="EI14" i="166"/>
  <c r="EH14" i="166"/>
  <c r="EG14" i="166"/>
  <c r="EF14" i="166"/>
  <c r="EE14" i="166"/>
  <c r="ED14" i="166"/>
  <c r="EC14" i="166"/>
  <c r="EB14" i="166"/>
  <c r="EA14" i="166"/>
  <c r="DZ14" i="166"/>
  <c r="DY14" i="166"/>
  <c r="DX14" i="166"/>
  <c r="DW14" i="166"/>
  <c r="DV14" i="166"/>
  <c r="DU14" i="166"/>
  <c r="DT14" i="166"/>
  <c r="DS14" i="166"/>
  <c r="DR14" i="166"/>
  <c r="DQ14" i="166"/>
  <c r="DP14" i="166"/>
  <c r="DN14" i="166"/>
  <c r="DM14" i="166"/>
  <c r="DL14" i="166"/>
  <c r="DK14" i="166"/>
  <c r="DJ14" i="166"/>
  <c r="DI14" i="166"/>
  <c r="DH14" i="166"/>
  <c r="DG14" i="166"/>
  <c r="DF14" i="166"/>
  <c r="DE14" i="166"/>
  <c r="DC14" i="166"/>
  <c r="DB14" i="166"/>
  <c r="DA14" i="166"/>
  <c r="CZ14" i="166"/>
  <c r="CY14" i="166"/>
  <c r="CX14" i="166"/>
  <c r="CW14" i="166"/>
  <c r="CV14" i="166"/>
  <c r="CU14" i="166"/>
  <c r="CT14" i="166"/>
  <c r="CS14" i="166"/>
  <c r="CR14" i="166"/>
  <c r="CQ14" i="166"/>
  <c r="CP14" i="166"/>
  <c r="CO14" i="166"/>
  <c r="CN14" i="166"/>
  <c r="CM14" i="166"/>
  <c r="CL14" i="166"/>
  <c r="CK14" i="166"/>
  <c r="CJ14" i="166"/>
  <c r="CI14" i="166"/>
  <c r="CH14" i="166"/>
  <c r="CG14" i="166"/>
  <c r="CF14" i="166"/>
  <c r="CE14" i="166"/>
  <c r="CD14" i="166"/>
  <c r="CC14" i="166"/>
  <c r="CB14" i="166"/>
  <c r="CA14" i="166"/>
  <c r="BY14" i="166"/>
  <c r="BX14" i="166"/>
  <c r="BW14" i="166"/>
  <c r="BV14" i="166"/>
  <c r="BU14" i="166"/>
  <c r="BT14" i="166"/>
  <c r="BS14" i="166"/>
  <c r="BQ14" i="166"/>
  <c r="BP14" i="166"/>
  <c r="BN14" i="166"/>
  <c r="BM14" i="166"/>
  <c r="BL14" i="166"/>
  <c r="BK14" i="166"/>
  <c r="BJ14" i="166"/>
  <c r="BI14" i="166"/>
  <c r="BH14" i="166"/>
  <c r="BF14" i="166"/>
  <c r="BD14" i="166"/>
  <c r="BC14" i="166"/>
  <c r="BB14" i="166"/>
  <c r="BA14" i="166"/>
  <c r="AZ14" i="166"/>
  <c r="AX14" i="166"/>
  <c r="AW14" i="166"/>
  <c r="AV14" i="166"/>
  <c r="AU14" i="166"/>
  <c r="AT14" i="166"/>
  <c r="AS14" i="166"/>
  <c r="AR14" i="166"/>
  <c r="AQ14" i="166"/>
  <c r="AP14" i="166"/>
  <c r="AO14" i="166"/>
  <c r="AN14" i="166"/>
  <c r="AM14" i="166"/>
  <c r="AL14" i="166"/>
  <c r="AK14" i="166"/>
  <c r="AJ14" i="166"/>
  <c r="AI14" i="166"/>
  <c r="AH14" i="166"/>
  <c r="AG14" i="166"/>
  <c r="AF14" i="166"/>
  <c r="AE14" i="166"/>
  <c r="AD14" i="166"/>
  <c r="AC14" i="166"/>
  <c r="AB14" i="166"/>
  <c r="AA14" i="166"/>
  <c r="Z14" i="166"/>
  <c r="Y14" i="166"/>
  <c r="X14" i="166"/>
  <c r="W14" i="166"/>
  <c r="T14" i="166"/>
  <c r="Q14" i="166"/>
  <c r="O14" i="166"/>
  <c r="N14" i="166"/>
  <c r="M14" i="166"/>
  <c r="L14" i="166"/>
  <c r="K14" i="166"/>
  <c r="J14" i="166"/>
  <c r="I14" i="166"/>
  <c r="H14" i="166"/>
  <c r="G14" i="166"/>
  <c r="F14" i="166"/>
  <c r="E14" i="166"/>
  <c r="D14" i="166"/>
  <c r="C14" i="166"/>
  <c r="B14" i="166"/>
  <c r="EJ13" i="166"/>
  <c r="EI13" i="166"/>
  <c r="EH13" i="166"/>
  <c r="EG13" i="166"/>
  <c r="EF13" i="166"/>
  <c r="EE13" i="166"/>
  <c r="ED13" i="166"/>
  <c r="EC13" i="166"/>
  <c r="EB13" i="166"/>
  <c r="EA13" i="166"/>
  <c r="DZ13" i="166"/>
  <c r="DY13" i="166"/>
  <c r="DX13" i="166"/>
  <c r="DW13" i="166"/>
  <c r="DV13" i="166"/>
  <c r="DU13" i="166"/>
  <c r="DT13" i="166"/>
  <c r="DS13" i="166"/>
  <c r="DR13" i="166"/>
  <c r="DQ13" i="166"/>
  <c r="DP13" i="166"/>
  <c r="DN13" i="166"/>
  <c r="DM13" i="166"/>
  <c r="DL13" i="166"/>
  <c r="DK13" i="166"/>
  <c r="DJ13" i="166"/>
  <c r="DI13" i="166"/>
  <c r="DH13" i="166"/>
  <c r="DG13" i="166"/>
  <c r="DF13" i="166"/>
  <c r="DE13" i="166"/>
  <c r="DC13" i="166"/>
  <c r="DB13" i="166"/>
  <c r="DA13" i="166"/>
  <c r="CZ13" i="166"/>
  <c r="CY13" i="166"/>
  <c r="CX13" i="166"/>
  <c r="CW13" i="166"/>
  <c r="CV13" i="166"/>
  <c r="CU13" i="166"/>
  <c r="CT13" i="166"/>
  <c r="CS13" i="166"/>
  <c r="CR13" i="166"/>
  <c r="CQ13" i="166"/>
  <c r="CP13" i="166"/>
  <c r="CO13" i="166"/>
  <c r="CN13" i="166"/>
  <c r="CM13" i="166"/>
  <c r="CL13" i="166"/>
  <c r="CK13" i="166"/>
  <c r="CJ13" i="166"/>
  <c r="CI13" i="166"/>
  <c r="CH13" i="166"/>
  <c r="CG13" i="166"/>
  <c r="CF13" i="166"/>
  <c r="CE13" i="166"/>
  <c r="CD13" i="166"/>
  <c r="CC13" i="166"/>
  <c r="CB13" i="166"/>
  <c r="CA13" i="166"/>
  <c r="BY13" i="166"/>
  <c r="BX13" i="166"/>
  <c r="BW13" i="166"/>
  <c r="BV13" i="166"/>
  <c r="BU13" i="166"/>
  <c r="BT13" i="166"/>
  <c r="BS13" i="166"/>
  <c r="BQ13" i="166"/>
  <c r="BP13" i="166"/>
  <c r="BN13" i="166"/>
  <c r="BM13" i="166"/>
  <c r="BL13" i="166"/>
  <c r="BK13" i="166"/>
  <c r="BJ13" i="166"/>
  <c r="BI13" i="166"/>
  <c r="BH13" i="166"/>
  <c r="BF13" i="166"/>
  <c r="BD13" i="166"/>
  <c r="BC13" i="166"/>
  <c r="BB13" i="166"/>
  <c r="BA13" i="166"/>
  <c r="AZ13" i="166"/>
  <c r="AX13" i="166"/>
  <c r="AW13" i="166"/>
  <c r="AV13" i="166"/>
  <c r="AU13" i="166"/>
  <c r="AT13" i="166"/>
  <c r="AS13" i="166"/>
  <c r="AR13" i="166"/>
  <c r="AQ13" i="166"/>
  <c r="AP13" i="166"/>
  <c r="AO13" i="166"/>
  <c r="AN13" i="166"/>
  <c r="AM13" i="166"/>
  <c r="AL13" i="166"/>
  <c r="AK13" i="166"/>
  <c r="AJ13" i="166"/>
  <c r="AI13" i="166"/>
  <c r="AH13" i="166"/>
  <c r="AG13" i="166"/>
  <c r="AF13" i="166"/>
  <c r="AE13" i="166"/>
  <c r="AD13" i="166"/>
  <c r="AC13" i="166"/>
  <c r="AB13" i="166"/>
  <c r="AA13" i="166"/>
  <c r="Z13" i="166"/>
  <c r="Y13" i="166"/>
  <c r="X13" i="166"/>
  <c r="W13" i="166"/>
  <c r="T13" i="166"/>
  <c r="Q13" i="166"/>
  <c r="O13" i="166"/>
  <c r="N13" i="166"/>
  <c r="M13" i="166"/>
  <c r="L13" i="166"/>
  <c r="K13" i="166"/>
  <c r="J13" i="166"/>
  <c r="I13" i="166"/>
  <c r="H13" i="166"/>
  <c r="G13" i="166"/>
  <c r="F13" i="166"/>
  <c r="E13" i="166"/>
  <c r="D13" i="166"/>
  <c r="C13" i="166"/>
  <c r="B13" i="166"/>
  <c r="EJ12" i="166"/>
  <c r="EI12" i="166"/>
  <c r="EH12" i="166"/>
  <c r="EG12" i="166"/>
  <c r="EF12" i="166"/>
  <c r="EE12" i="166"/>
  <c r="ED12" i="166"/>
  <c r="EC12" i="166"/>
  <c r="EB12" i="166"/>
  <c r="EA12" i="166"/>
  <c r="DZ12" i="166"/>
  <c r="DY12" i="166"/>
  <c r="DX12" i="166"/>
  <c r="DW12" i="166"/>
  <c r="DV12" i="166"/>
  <c r="DU12" i="166"/>
  <c r="DT12" i="166"/>
  <c r="DS12" i="166"/>
  <c r="DR12" i="166"/>
  <c r="DQ12" i="166"/>
  <c r="DP12" i="166"/>
  <c r="DN12" i="166"/>
  <c r="DM12" i="166"/>
  <c r="DL12" i="166"/>
  <c r="DK12" i="166"/>
  <c r="DJ12" i="166"/>
  <c r="DI12" i="166"/>
  <c r="DH12" i="166"/>
  <c r="DG12" i="166"/>
  <c r="DF12" i="166"/>
  <c r="DE12" i="166"/>
  <c r="DC12" i="166"/>
  <c r="DB12" i="166"/>
  <c r="DA12" i="166"/>
  <c r="CZ12" i="166"/>
  <c r="CY12" i="166"/>
  <c r="CX12" i="166"/>
  <c r="CW12" i="166"/>
  <c r="CV12" i="166"/>
  <c r="CU12" i="166"/>
  <c r="CT12" i="166"/>
  <c r="CS12" i="166"/>
  <c r="CR12" i="166"/>
  <c r="CQ12" i="166"/>
  <c r="CP12" i="166"/>
  <c r="CO12" i="166"/>
  <c r="CN12" i="166"/>
  <c r="CM12" i="166"/>
  <c r="CL12" i="166"/>
  <c r="CK12" i="166"/>
  <c r="CJ12" i="166"/>
  <c r="CI12" i="166"/>
  <c r="CH12" i="166"/>
  <c r="CG12" i="166"/>
  <c r="CF12" i="166"/>
  <c r="CE12" i="166"/>
  <c r="CD12" i="166"/>
  <c r="CC12" i="166"/>
  <c r="CB12" i="166"/>
  <c r="CA12" i="166"/>
  <c r="BY12" i="166"/>
  <c r="BX12" i="166"/>
  <c r="BW12" i="166"/>
  <c r="BV12" i="166"/>
  <c r="BU12" i="166"/>
  <c r="BT12" i="166"/>
  <c r="BS12" i="166"/>
  <c r="BQ12" i="166"/>
  <c r="BP12" i="166"/>
  <c r="BN12" i="166"/>
  <c r="BM12" i="166"/>
  <c r="BL12" i="166"/>
  <c r="BK12" i="166"/>
  <c r="BJ12" i="166"/>
  <c r="BI12" i="166"/>
  <c r="BH12" i="166"/>
  <c r="BF12" i="166"/>
  <c r="BD12" i="166"/>
  <c r="BC12" i="166"/>
  <c r="BB12" i="166"/>
  <c r="BA12" i="166"/>
  <c r="AZ12" i="166"/>
  <c r="AX12" i="166"/>
  <c r="AW12" i="166"/>
  <c r="AV12" i="166"/>
  <c r="AU12" i="166"/>
  <c r="AT12" i="166"/>
  <c r="AS12" i="166"/>
  <c r="AR12" i="166"/>
  <c r="AQ12" i="166"/>
  <c r="AP12" i="166"/>
  <c r="AO12" i="166"/>
  <c r="AN12" i="166"/>
  <c r="AM12" i="166"/>
  <c r="AL12" i="166"/>
  <c r="AK12" i="166"/>
  <c r="AJ12" i="166"/>
  <c r="AI12" i="166"/>
  <c r="AH12" i="166"/>
  <c r="AG12" i="166"/>
  <c r="AF12" i="166"/>
  <c r="AE12" i="166"/>
  <c r="AD12" i="166"/>
  <c r="AC12" i="166"/>
  <c r="AB12" i="166"/>
  <c r="AA12" i="166"/>
  <c r="Z12" i="166"/>
  <c r="Y12" i="166"/>
  <c r="X12" i="166"/>
  <c r="W12" i="166"/>
  <c r="T12" i="166"/>
  <c r="Q12" i="166"/>
  <c r="O12" i="166"/>
  <c r="N12" i="166"/>
  <c r="M12" i="166"/>
  <c r="L12" i="166"/>
  <c r="K12" i="166"/>
  <c r="J12" i="166"/>
  <c r="I12" i="166"/>
  <c r="H12" i="166"/>
  <c r="G12" i="166"/>
  <c r="F12" i="166"/>
  <c r="E12" i="166"/>
  <c r="D12" i="166"/>
  <c r="C12" i="166"/>
  <c r="B12" i="166"/>
  <c r="EJ11" i="166"/>
  <c r="EI11" i="166"/>
  <c r="EH11" i="166"/>
  <c r="EG11" i="166"/>
  <c r="EF11" i="166"/>
  <c r="EE11" i="166"/>
  <c r="ED11" i="166"/>
  <c r="EC11" i="166"/>
  <c r="EB11" i="166"/>
  <c r="EA11" i="166"/>
  <c r="DZ11" i="166"/>
  <c r="DY11" i="166"/>
  <c r="DX11" i="166"/>
  <c r="DW11" i="166"/>
  <c r="DV11" i="166"/>
  <c r="DU11" i="166"/>
  <c r="DT11" i="166"/>
  <c r="DS11" i="166"/>
  <c r="DR11" i="166"/>
  <c r="DQ11" i="166"/>
  <c r="DP11" i="166"/>
  <c r="DN11" i="166"/>
  <c r="DM11" i="166"/>
  <c r="DL11" i="166"/>
  <c r="DK11" i="166"/>
  <c r="DJ11" i="166"/>
  <c r="DI11" i="166"/>
  <c r="DH11" i="166"/>
  <c r="DG11" i="166"/>
  <c r="DF11" i="166"/>
  <c r="DE11" i="166"/>
  <c r="DC11" i="166"/>
  <c r="DB11" i="166"/>
  <c r="DA11" i="166"/>
  <c r="CZ11" i="166"/>
  <c r="CY11" i="166"/>
  <c r="CX11" i="166"/>
  <c r="CW11" i="166"/>
  <c r="CV11" i="166"/>
  <c r="CU11" i="166"/>
  <c r="CT11" i="166"/>
  <c r="CS11" i="166"/>
  <c r="CR11" i="166"/>
  <c r="CQ11" i="166"/>
  <c r="CP11" i="166"/>
  <c r="CO11" i="166"/>
  <c r="CN11" i="166"/>
  <c r="CM11" i="166"/>
  <c r="CL11" i="166"/>
  <c r="CK11" i="166"/>
  <c r="CJ11" i="166"/>
  <c r="CI11" i="166"/>
  <c r="CH11" i="166"/>
  <c r="CG11" i="166"/>
  <c r="CF11" i="166"/>
  <c r="CE11" i="166"/>
  <c r="CD11" i="166"/>
  <c r="CC11" i="166"/>
  <c r="CB11" i="166"/>
  <c r="CA11" i="166"/>
  <c r="BY11" i="166"/>
  <c r="BX11" i="166"/>
  <c r="BW11" i="166"/>
  <c r="BV11" i="166"/>
  <c r="BU11" i="166"/>
  <c r="BT11" i="166"/>
  <c r="BS11" i="166"/>
  <c r="BQ11" i="166"/>
  <c r="BP11" i="166"/>
  <c r="BN11" i="166"/>
  <c r="BM11" i="166"/>
  <c r="BL11" i="166"/>
  <c r="BK11" i="166"/>
  <c r="BJ11" i="166"/>
  <c r="BI11" i="166"/>
  <c r="BH11" i="166"/>
  <c r="BF11" i="166"/>
  <c r="BD11" i="166"/>
  <c r="BC11" i="166"/>
  <c r="BB11" i="166"/>
  <c r="BA11" i="166"/>
  <c r="AZ11" i="166"/>
  <c r="AX11" i="166"/>
  <c r="AW11" i="166"/>
  <c r="AV11" i="166"/>
  <c r="AU11" i="166"/>
  <c r="AT11" i="166"/>
  <c r="AS11" i="166"/>
  <c r="AR11" i="166"/>
  <c r="AQ11" i="166"/>
  <c r="AP11" i="166"/>
  <c r="AO11" i="166"/>
  <c r="AN11" i="166"/>
  <c r="AM11" i="166"/>
  <c r="AL11" i="166"/>
  <c r="AK11" i="166"/>
  <c r="AJ11" i="166"/>
  <c r="AI11" i="166"/>
  <c r="AH11" i="166"/>
  <c r="AG11" i="166"/>
  <c r="AF11" i="166"/>
  <c r="AE11" i="166"/>
  <c r="AD11" i="166"/>
  <c r="AC11" i="166"/>
  <c r="AB11" i="166"/>
  <c r="AA11" i="166"/>
  <c r="Z11" i="166"/>
  <c r="Y11" i="166"/>
  <c r="X11" i="166"/>
  <c r="W11" i="166"/>
  <c r="T11" i="166"/>
  <c r="Q11" i="166"/>
  <c r="O11" i="166"/>
  <c r="N11" i="166"/>
  <c r="M11" i="166"/>
  <c r="L11" i="166"/>
  <c r="K11" i="166"/>
  <c r="J11" i="166"/>
  <c r="I11" i="166"/>
  <c r="H11" i="166"/>
  <c r="G11" i="166"/>
  <c r="F11" i="166"/>
  <c r="E11" i="166"/>
  <c r="D11" i="166"/>
  <c r="C11" i="166"/>
  <c r="B11" i="166"/>
  <c r="C9" i="166"/>
  <c r="D9" i="166"/>
  <c r="E9" i="166"/>
  <c r="F9" i="166"/>
  <c r="G9" i="166"/>
  <c r="H9" i="166"/>
  <c r="I9" i="166"/>
  <c r="J9" i="166"/>
  <c r="K9" i="166"/>
  <c r="L9" i="166"/>
  <c r="M9" i="166"/>
  <c r="N9" i="166"/>
  <c r="O9" i="166"/>
  <c r="W9" i="166"/>
  <c r="X9" i="166"/>
  <c r="Y9" i="166"/>
  <c r="Z9" i="166"/>
  <c r="AA9" i="166"/>
  <c r="AB9" i="166"/>
  <c r="AC9" i="166"/>
  <c r="AD9" i="166"/>
  <c r="AE9" i="166"/>
  <c r="AF9" i="166"/>
  <c r="AG9" i="166"/>
  <c r="AH9" i="166"/>
  <c r="AI9" i="166"/>
  <c r="AJ9" i="166"/>
  <c r="AK9" i="166"/>
  <c r="AL9" i="166"/>
  <c r="AM9" i="166"/>
  <c r="AN9" i="166"/>
  <c r="AO9" i="166"/>
  <c r="AP9" i="166"/>
  <c r="AQ9" i="166"/>
  <c r="AR9" i="166"/>
  <c r="AS9" i="166"/>
  <c r="AT9" i="166"/>
  <c r="AU9" i="166"/>
  <c r="AV9" i="166"/>
  <c r="AW9" i="166"/>
  <c r="AZ9" i="166"/>
  <c r="BA9" i="166"/>
  <c r="BB9" i="166"/>
  <c r="BC9" i="166"/>
  <c r="BH9" i="166"/>
  <c r="BI9" i="166"/>
  <c r="BJ9" i="166"/>
  <c r="BK9" i="166"/>
  <c r="BL9" i="166"/>
  <c r="BM9" i="166"/>
  <c r="BP9" i="166"/>
  <c r="BS9" i="166"/>
  <c r="BT9" i="166"/>
  <c r="BU9" i="166"/>
  <c r="BV9" i="166"/>
  <c r="BW9" i="166"/>
  <c r="BX9" i="166"/>
  <c r="CA9" i="166"/>
  <c r="CB9" i="166"/>
  <c r="CC9" i="166"/>
  <c r="CD9" i="166"/>
  <c r="CE9" i="166"/>
  <c r="CF9" i="166"/>
  <c r="CG9" i="166"/>
  <c r="CH9" i="166"/>
  <c r="CI9" i="166"/>
  <c r="CJ9" i="166"/>
  <c r="CK9" i="166"/>
  <c r="CL9" i="166"/>
  <c r="CM9" i="166"/>
  <c r="CN9" i="166"/>
  <c r="CO9" i="166"/>
  <c r="CP9" i="166"/>
  <c r="CQ9" i="166"/>
  <c r="CR9" i="166"/>
  <c r="CS9" i="166"/>
  <c r="CT9" i="166"/>
  <c r="CU9" i="166"/>
  <c r="CV9" i="166"/>
  <c r="CW9" i="166"/>
  <c r="CX9" i="166"/>
  <c r="CY9" i="166"/>
  <c r="CZ9" i="166"/>
  <c r="DA9" i="166"/>
  <c r="DB9" i="166"/>
  <c r="DE9" i="166"/>
  <c r="DF9" i="166"/>
  <c r="DG9" i="166"/>
  <c r="DH9" i="166"/>
  <c r="DI9" i="166"/>
  <c r="DJ9" i="166"/>
  <c r="DK9" i="166"/>
  <c r="DL9" i="166"/>
  <c r="DM9" i="166"/>
  <c r="DP9" i="166"/>
  <c r="DQ9" i="166"/>
  <c r="DR9" i="166"/>
  <c r="DS9" i="166"/>
  <c r="DT9" i="166"/>
  <c r="DU9" i="166"/>
  <c r="DV9" i="166"/>
  <c r="DW9" i="166"/>
  <c r="DX9" i="166"/>
  <c r="DY9" i="166"/>
  <c r="DZ9" i="166"/>
  <c r="EA9" i="166"/>
  <c r="EB9" i="166"/>
  <c r="EC9" i="166"/>
  <c r="ED9" i="166"/>
  <c r="EE9" i="166"/>
  <c r="EF9" i="166"/>
  <c r="EG9" i="166"/>
  <c r="EH9" i="166"/>
  <c r="EI9" i="166"/>
  <c r="EJ9" i="166"/>
  <c r="B9" i="166"/>
  <c r="EJ37" i="134"/>
  <c r="H98" i="164" s="1"/>
  <c r="EJ8" i="134" l="1"/>
  <c r="I42" i="164"/>
  <c r="J42" i="164"/>
  <c r="H39" i="159"/>
  <c r="E39" i="159"/>
  <c r="EJ40" i="166"/>
  <c r="EJ55" i="166"/>
  <c r="DX40" i="166"/>
  <c r="DX55" i="166"/>
  <c r="DP40" i="166"/>
  <c r="DP55" i="166"/>
  <c r="DB40" i="166"/>
  <c r="DB55" i="166"/>
  <c r="CP40" i="166"/>
  <c r="CP55" i="166"/>
  <c r="CH40" i="166"/>
  <c r="CH55" i="166"/>
  <c r="BY9" i="166"/>
  <c r="BZ9" i="166"/>
  <c r="BK40" i="166"/>
  <c r="BK55" i="166"/>
  <c r="AV40" i="166"/>
  <c r="AV55" i="166"/>
  <c r="AF40" i="166"/>
  <c r="AF55" i="166"/>
  <c r="O40" i="166"/>
  <c r="O55" i="166"/>
  <c r="C40" i="166"/>
  <c r="C55" i="166"/>
  <c r="G42" i="166"/>
  <c r="G57" i="166"/>
  <c r="X42" i="166"/>
  <c r="X57" i="166"/>
  <c r="AJ42" i="166"/>
  <c r="AJ57" i="166"/>
  <c r="AR42" i="166"/>
  <c r="AR57" i="166"/>
  <c r="BA42" i="166"/>
  <c r="BA57" i="166"/>
  <c r="BU42" i="166"/>
  <c r="BU57" i="166"/>
  <c r="EH40" i="166"/>
  <c r="EH55" i="166"/>
  <c r="DZ40" i="166"/>
  <c r="DZ55" i="166"/>
  <c r="DR40" i="166"/>
  <c r="DR55" i="166"/>
  <c r="DI40" i="166"/>
  <c r="DI55" i="166"/>
  <c r="CZ40" i="166"/>
  <c r="CZ55" i="166"/>
  <c r="CR40" i="166"/>
  <c r="CR55" i="166"/>
  <c r="CJ40" i="166"/>
  <c r="CJ55" i="166"/>
  <c r="CB40" i="166"/>
  <c r="CB55" i="166"/>
  <c r="BS40" i="166"/>
  <c r="BS55" i="166"/>
  <c r="BI40" i="166"/>
  <c r="BI55" i="166"/>
  <c r="AT40" i="166"/>
  <c r="AT55" i="166"/>
  <c r="AL40" i="166"/>
  <c r="AL55" i="166"/>
  <c r="AD40" i="166"/>
  <c r="AD55" i="166"/>
  <c r="M40" i="166"/>
  <c r="M55" i="166"/>
  <c r="I40" i="166"/>
  <c r="I55" i="166"/>
  <c r="E42" i="166"/>
  <c r="E57" i="166"/>
  <c r="M42" i="166"/>
  <c r="M57" i="166"/>
  <c r="Z42" i="166"/>
  <c r="Z57" i="166"/>
  <c r="AH42" i="166"/>
  <c r="AH57" i="166"/>
  <c r="AP42" i="166"/>
  <c r="AP57" i="166"/>
  <c r="AT42" i="166"/>
  <c r="AT57" i="166"/>
  <c r="BC42" i="166"/>
  <c r="BC57" i="166"/>
  <c r="BS42" i="166"/>
  <c r="BS57" i="166"/>
  <c r="CB42" i="166"/>
  <c r="CB57" i="166"/>
  <c r="CF42" i="166"/>
  <c r="CF57" i="166"/>
  <c r="CR42" i="166"/>
  <c r="CR57" i="166"/>
  <c r="CV42" i="166"/>
  <c r="CV57" i="166"/>
  <c r="DI42" i="166"/>
  <c r="DI57" i="166"/>
  <c r="DR42" i="166"/>
  <c r="DR57" i="166"/>
  <c r="DZ42" i="166"/>
  <c r="DZ57" i="166"/>
  <c r="ED42" i="166"/>
  <c r="ED57" i="166"/>
  <c r="G43" i="166"/>
  <c r="G58" i="166"/>
  <c r="O43" i="166"/>
  <c r="O58" i="166"/>
  <c r="X43" i="166"/>
  <c r="X58" i="166"/>
  <c r="AJ43" i="166"/>
  <c r="AJ58" i="166"/>
  <c r="AR43" i="166"/>
  <c r="AR58" i="166"/>
  <c r="BA43" i="166"/>
  <c r="BA58" i="166"/>
  <c r="BF43" i="166"/>
  <c r="BF58" i="166"/>
  <c r="BU43" i="166"/>
  <c r="BU58" i="166"/>
  <c r="CD43" i="166"/>
  <c r="CD58" i="166"/>
  <c r="CL43" i="166"/>
  <c r="CL58" i="166"/>
  <c r="CT43" i="166"/>
  <c r="CT58" i="166"/>
  <c r="DB43" i="166"/>
  <c r="DB58" i="166"/>
  <c r="DK43" i="166"/>
  <c r="DK58" i="166"/>
  <c r="DT43" i="166"/>
  <c r="DT58" i="166"/>
  <c r="EB43" i="166"/>
  <c r="EB58" i="166"/>
  <c r="EJ43" i="166"/>
  <c r="EJ58" i="166"/>
  <c r="K44" i="166"/>
  <c r="K59" i="166"/>
  <c r="X44" i="166"/>
  <c r="X59" i="166"/>
  <c r="AF44" i="166"/>
  <c r="AF59" i="166"/>
  <c r="AN44" i="166"/>
  <c r="AN59" i="166"/>
  <c r="AR44" i="166"/>
  <c r="AR59" i="166"/>
  <c r="BF44" i="166"/>
  <c r="BF59" i="166"/>
  <c r="BP44" i="166"/>
  <c r="BP59" i="166"/>
  <c r="BY44" i="166"/>
  <c r="BY59" i="166"/>
  <c r="CH44" i="166"/>
  <c r="CH59" i="166"/>
  <c r="CL44" i="166"/>
  <c r="CL59" i="166"/>
  <c r="CT44" i="166"/>
  <c r="CT59" i="166"/>
  <c r="CX44" i="166"/>
  <c r="CX59" i="166"/>
  <c r="DB44" i="166"/>
  <c r="DB59" i="166"/>
  <c r="DG44" i="166"/>
  <c r="DG59" i="166"/>
  <c r="DK44" i="166"/>
  <c r="DK59" i="166"/>
  <c r="DP44" i="166"/>
  <c r="DP59" i="166"/>
  <c r="DT44" i="166"/>
  <c r="DT59" i="166"/>
  <c r="DX44" i="166"/>
  <c r="DX59" i="166"/>
  <c r="EB44" i="166"/>
  <c r="EB59" i="166"/>
  <c r="EF44" i="166"/>
  <c r="EF59" i="166"/>
  <c r="EJ44" i="166"/>
  <c r="EJ59" i="166"/>
  <c r="E45" i="166"/>
  <c r="E60" i="166"/>
  <c r="I45" i="166"/>
  <c r="I60" i="166"/>
  <c r="M45" i="166"/>
  <c r="M60" i="166"/>
  <c r="T45" i="166"/>
  <c r="T60" i="166"/>
  <c r="Z45" i="166"/>
  <c r="Z60" i="166"/>
  <c r="AD45" i="166"/>
  <c r="AD60" i="166"/>
  <c r="AH45" i="166"/>
  <c r="AH60" i="166"/>
  <c r="AL45" i="166"/>
  <c r="AL60" i="166"/>
  <c r="AP45" i="166"/>
  <c r="AP60" i="166"/>
  <c r="AT45" i="166"/>
  <c r="AT60" i="166"/>
  <c r="AX45" i="166"/>
  <c r="AX60" i="166"/>
  <c r="BC45" i="166"/>
  <c r="BC60" i="166"/>
  <c r="BI45" i="166"/>
  <c r="BI60" i="166"/>
  <c r="BM45" i="166"/>
  <c r="BM60" i="166"/>
  <c r="BS45" i="166"/>
  <c r="BS60" i="166"/>
  <c r="BW45" i="166"/>
  <c r="BW60" i="166"/>
  <c r="CB45" i="166"/>
  <c r="CB60" i="166"/>
  <c r="CF45" i="166"/>
  <c r="CF60" i="166"/>
  <c r="CJ45" i="166"/>
  <c r="CJ60" i="166"/>
  <c r="CN45" i="166"/>
  <c r="CN60" i="166"/>
  <c r="CR45" i="166"/>
  <c r="CR60" i="166"/>
  <c r="CV45" i="166"/>
  <c r="CV60" i="166"/>
  <c r="CZ45" i="166"/>
  <c r="CZ60" i="166"/>
  <c r="DE45" i="166"/>
  <c r="DE60" i="166"/>
  <c r="DI45" i="166"/>
  <c r="DI60" i="166"/>
  <c r="DM45" i="166"/>
  <c r="DM60" i="166"/>
  <c r="DR45" i="166"/>
  <c r="DR60" i="166"/>
  <c r="DV45" i="166"/>
  <c r="DV60" i="166"/>
  <c r="DZ45" i="166"/>
  <c r="DZ60" i="166"/>
  <c r="ED45" i="166"/>
  <c r="ED60" i="166"/>
  <c r="EH45" i="166"/>
  <c r="EH60" i="166"/>
  <c r="C46" i="166"/>
  <c r="C61" i="166"/>
  <c r="G46" i="166"/>
  <c r="G61" i="166"/>
  <c r="K46" i="166"/>
  <c r="K61" i="166"/>
  <c r="O46" i="166"/>
  <c r="O61" i="166"/>
  <c r="X46" i="166"/>
  <c r="X61" i="166"/>
  <c r="AB46" i="166"/>
  <c r="AB61" i="166"/>
  <c r="AF46" i="166"/>
  <c r="AF61" i="166"/>
  <c r="AJ46" i="166"/>
  <c r="AJ61" i="166"/>
  <c r="AN46" i="166"/>
  <c r="AN61" i="166"/>
  <c r="AR46" i="166"/>
  <c r="AR61" i="166"/>
  <c r="AV46" i="166"/>
  <c r="AV61" i="166"/>
  <c r="BA46" i="166"/>
  <c r="BA61" i="166"/>
  <c r="BF15" i="166"/>
  <c r="BG15" i="166"/>
  <c r="BK46" i="166"/>
  <c r="BK61" i="166"/>
  <c r="BP46" i="166"/>
  <c r="BP61" i="166"/>
  <c r="BU46" i="166"/>
  <c r="BU61" i="166"/>
  <c r="BY15" i="166"/>
  <c r="BZ15" i="166"/>
  <c r="CD46" i="166"/>
  <c r="CD61" i="166"/>
  <c r="CH46" i="166"/>
  <c r="CH61" i="166"/>
  <c r="CL46" i="166"/>
  <c r="CL61" i="166"/>
  <c r="CP46" i="166"/>
  <c r="CP61" i="166"/>
  <c r="CT46" i="166"/>
  <c r="CT61" i="166"/>
  <c r="CX46" i="166"/>
  <c r="CX61" i="166"/>
  <c r="DB46" i="166"/>
  <c r="DB61" i="166"/>
  <c r="DG46" i="166"/>
  <c r="DG61" i="166"/>
  <c r="DK46" i="166"/>
  <c r="DK61" i="166"/>
  <c r="DP46" i="166"/>
  <c r="DP61" i="166"/>
  <c r="DT46" i="166"/>
  <c r="DT61" i="166"/>
  <c r="DX46" i="166"/>
  <c r="DX61" i="166"/>
  <c r="EB46" i="166"/>
  <c r="EB61" i="166"/>
  <c r="EF46" i="166"/>
  <c r="EF61" i="166"/>
  <c r="EJ46" i="166"/>
  <c r="EJ61" i="166"/>
  <c r="E47" i="166"/>
  <c r="E62" i="166"/>
  <c r="I47" i="166"/>
  <c r="I62" i="166"/>
  <c r="M47" i="166"/>
  <c r="M62" i="166"/>
  <c r="V16" i="166"/>
  <c r="T16" i="166"/>
  <c r="Z47" i="166"/>
  <c r="Z62" i="166"/>
  <c r="AD47" i="166"/>
  <c r="AD62" i="166"/>
  <c r="AH47" i="166"/>
  <c r="AH62" i="166"/>
  <c r="AL47" i="166"/>
  <c r="AL62" i="166"/>
  <c r="AP47" i="166"/>
  <c r="AP62" i="166"/>
  <c r="AT47" i="166"/>
  <c r="AT62" i="166"/>
  <c r="AY16" i="166"/>
  <c r="AX16" i="166"/>
  <c r="BC47" i="166"/>
  <c r="BC62" i="166"/>
  <c r="BI47" i="166"/>
  <c r="BI62" i="166"/>
  <c r="BM47" i="166"/>
  <c r="BM62" i="166"/>
  <c r="BS47" i="166"/>
  <c r="BS62" i="166"/>
  <c r="BW47" i="166"/>
  <c r="BW62" i="166"/>
  <c r="CB47" i="166"/>
  <c r="CB62" i="166"/>
  <c r="CF47" i="166"/>
  <c r="CF62" i="166"/>
  <c r="CJ47" i="166"/>
  <c r="CJ62" i="166"/>
  <c r="CN47" i="166"/>
  <c r="CN62" i="166"/>
  <c r="CR47" i="166"/>
  <c r="CR62" i="166"/>
  <c r="CV47" i="166"/>
  <c r="CV62" i="166"/>
  <c r="CZ47" i="166"/>
  <c r="CZ62" i="166"/>
  <c r="DE47" i="166"/>
  <c r="DE62" i="166"/>
  <c r="DI47" i="166"/>
  <c r="DI62" i="166"/>
  <c r="DM47" i="166"/>
  <c r="DM62" i="166"/>
  <c r="DR47" i="166"/>
  <c r="DR62" i="166"/>
  <c r="DV47" i="166"/>
  <c r="DV62" i="166"/>
  <c r="DZ47" i="166"/>
  <c r="DZ62" i="166"/>
  <c r="ED47" i="166"/>
  <c r="ED62" i="166"/>
  <c r="EH47" i="166"/>
  <c r="EH62" i="166"/>
  <c r="C48" i="166"/>
  <c r="C63" i="166"/>
  <c r="G48" i="166"/>
  <c r="G63" i="166"/>
  <c r="K48" i="166"/>
  <c r="K63" i="166"/>
  <c r="O48" i="166"/>
  <c r="O63" i="166"/>
  <c r="X48" i="166"/>
  <c r="X63" i="166"/>
  <c r="AB48" i="166"/>
  <c r="AB63" i="166"/>
  <c r="AF48" i="166"/>
  <c r="AF63" i="166"/>
  <c r="AJ48" i="166"/>
  <c r="AJ63" i="166"/>
  <c r="AN48" i="166"/>
  <c r="AN63" i="166"/>
  <c r="AR48" i="166"/>
  <c r="AR63" i="166"/>
  <c r="AV48" i="166"/>
  <c r="AV63" i="166"/>
  <c r="BA48" i="166"/>
  <c r="BA63" i="166"/>
  <c r="BF17" i="166"/>
  <c r="BG17" i="166"/>
  <c r="BK48" i="166"/>
  <c r="BK63" i="166"/>
  <c r="BP48" i="166"/>
  <c r="BP63" i="166"/>
  <c r="BU48" i="166"/>
  <c r="BU63" i="166"/>
  <c r="BY17" i="166"/>
  <c r="BZ17" i="166"/>
  <c r="CD48" i="166"/>
  <c r="CD63" i="166"/>
  <c r="CH48" i="166"/>
  <c r="CH63" i="166"/>
  <c r="CL48" i="166"/>
  <c r="CL63" i="166"/>
  <c r="CP48" i="166"/>
  <c r="CP63" i="166"/>
  <c r="CT48" i="166"/>
  <c r="CT63" i="166"/>
  <c r="CX48" i="166"/>
  <c r="CX63" i="166"/>
  <c r="DB48" i="166"/>
  <c r="DB63" i="166"/>
  <c r="DG48" i="166"/>
  <c r="DG63" i="166"/>
  <c r="DK63" i="166"/>
  <c r="DK48" i="166"/>
  <c r="DP48" i="166"/>
  <c r="DP63" i="166"/>
  <c r="DT48" i="166"/>
  <c r="DT63" i="166"/>
  <c r="DX48" i="166"/>
  <c r="DX63" i="166"/>
  <c r="EB48" i="166"/>
  <c r="EB63" i="166"/>
  <c r="EF48" i="166"/>
  <c r="EF63" i="166"/>
  <c r="EJ48" i="166"/>
  <c r="EJ63" i="166"/>
  <c r="E49" i="166"/>
  <c r="E64" i="166"/>
  <c r="I64" i="166"/>
  <c r="I49" i="166"/>
  <c r="M49" i="166"/>
  <c r="M64" i="166"/>
  <c r="V18" i="166"/>
  <c r="T18" i="166"/>
  <c r="Z49" i="166"/>
  <c r="Z64" i="166"/>
  <c r="AD49" i="166"/>
  <c r="AD64" i="166"/>
  <c r="AH49" i="166"/>
  <c r="AH64" i="166"/>
  <c r="AL49" i="166"/>
  <c r="AL64" i="166"/>
  <c r="AP49" i="166"/>
  <c r="AP64" i="166"/>
  <c r="AT49" i="166"/>
  <c r="AT64" i="166"/>
  <c r="AX18" i="166"/>
  <c r="AY18" i="166"/>
  <c r="BC49" i="166"/>
  <c r="BC64" i="166"/>
  <c r="BI49" i="166"/>
  <c r="BI64" i="166"/>
  <c r="BM49" i="166"/>
  <c r="BM64" i="166"/>
  <c r="BS49" i="166"/>
  <c r="BS64" i="166"/>
  <c r="BW49" i="166"/>
  <c r="BW64" i="166"/>
  <c r="CB49" i="166"/>
  <c r="CB64" i="166"/>
  <c r="CF64" i="166"/>
  <c r="CF49" i="166"/>
  <c r="CJ49" i="166"/>
  <c r="CJ64" i="166"/>
  <c r="CN64" i="166"/>
  <c r="CN49" i="166"/>
  <c r="CR49" i="166"/>
  <c r="CR64" i="166"/>
  <c r="CV64" i="166"/>
  <c r="CV49" i="166"/>
  <c r="CZ49" i="166"/>
  <c r="CZ64" i="166"/>
  <c r="DE49" i="166"/>
  <c r="DE64" i="166"/>
  <c r="DI49" i="166"/>
  <c r="DI64" i="166"/>
  <c r="DM49" i="166"/>
  <c r="DM64" i="166"/>
  <c r="DR49" i="166"/>
  <c r="DR64" i="166"/>
  <c r="DV49" i="166"/>
  <c r="DV64" i="166"/>
  <c r="DZ49" i="166"/>
  <c r="DZ64" i="166"/>
  <c r="ED49" i="166"/>
  <c r="ED64" i="166"/>
  <c r="EH49" i="166"/>
  <c r="EH64" i="166"/>
  <c r="C50" i="166"/>
  <c r="C65" i="166"/>
  <c r="G50" i="166"/>
  <c r="G65" i="166"/>
  <c r="K50" i="166"/>
  <c r="K65" i="166"/>
  <c r="O50" i="166"/>
  <c r="O65" i="166"/>
  <c r="X50" i="166"/>
  <c r="X65" i="166"/>
  <c r="AB50" i="166"/>
  <c r="AB65" i="166"/>
  <c r="AF50" i="166"/>
  <c r="AF65" i="166"/>
  <c r="AJ50" i="166"/>
  <c r="AJ65" i="166"/>
  <c r="AN50" i="166"/>
  <c r="AN65" i="166"/>
  <c r="AR50" i="166"/>
  <c r="AR65" i="166"/>
  <c r="AV50" i="166"/>
  <c r="AV65" i="166"/>
  <c r="BA65" i="166"/>
  <c r="BA50" i="166"/>
  <c r="BG19" i="166"/>
  <c r="BF19" i="166"/>
  <c r="BK50" i="166"/>
  <c r="BK65" i="166"/>
  <c r="BP50" i="166"/>
  <c r="BP65" i="166"/>
  <c r="BU50" i="166"/>
  <c r="BU65" i="166"/>
  <c r="BZ19" i="166"/>
  <c r="BY19" i="166"/>
  <c r="CD50" i="166"/>
  <c r="CD65" i="166"/>
  <c r="CH50" i="166"/>
  <c r="CH65" i="166"/>
  <c r="CL50" i="166"/>
  <c r="CL65" i="166"/>
  <c r="CP50" i="166"/>
  <c r="CP65" i="166"/>
  <c r="CT50" i="166"/>
  <c r="CT65" i="166"/>
  <c r="CX50" i="166"/>
  <c r="CX65" i="166"/>
  <c r="DB50" i="166"/>
  <c r="DB65" i="166"/>
  <c r="DG50" i="166"/>
  <c r="DG65" i="166"/>
  <c r="DK50" i="166"/>
  <c r="DK65" i="166"/>
  <c r="DP50" i="166"/>
  <c r="DP65" i="166"/>
  <c r="DT50" i="166"/>
  <c r="DT65" i="166"/>
  <c r="DX50" i="166"/>
  <c r="DX65" i="166"/>
  <c r="EB50" i="166"/>
  <c r="EB65" i="166"/>
  <c r="EF50" i="166"/>
  <c r="EF65" i="166"/>
  <c r="EJ50" i="166"/>
  <c r="EJ65" i="166"/>
  <c r="E51" i="166"/>
  <c r="E66" i="166"/>
  <c r="I51" i="166"/>
  <c r="I66" i="166"/>
  <c r="M51" i="166"/>
  <c r="M66" i="166"/>
  <c r="T20" i="166"/>
  <c r="V20" i="166"/>
  <c r="Z51" i="166"/>
  <c r="Z66" i="166"/>
  <c r="AD51" i="166"/>
  <c r="AD66" i="166"/>
  <c r="AH51" i="166"/>
  <c r="AH66" i="166"/>
  <c r="AL51" i="166"/>
  <c r="AL66" i="166"/>
  <c r="AP51" i="166"/>
  <c r="AP66" i="166"/>
  <c r="AT66" i="166"/>
  <c r="AT51" i="166"/>
  <c r="AY20" i="166"/>
  <c r="AX20" i="166"/>
  <c r="BC51" i="166"/>
  <c r="BC66" i="166"/>
  <c r="BI51" i="166"/>
  <c r="BI66" i="166"/>
  <c r="BM51" i="166"/>
  <c r="BM66" i="166"/>
  <c r="BS51" i="166"/>
  <c r="BS66" i="166"/>
  <c r="BW51" i="166"/>
  <c r="BW66" i="166"/>
  <c r="CB51" i="166"/>
  <c r="CB66" i="166"/>
  <c r="CF51" i="166"/>
  <c r="CF66" i="166"/>
  <c r="CJ51" i="166"/>
  <c r="CJ66" i="166"/>
  <c r="CN51" i="166"/>
  <c r="CN66" i="166"/>
  <c r="CR51" i="166"/>
  <c r="CR66" i="166"/>
  <c r="CV51" i="166"/>
  <c r="CV66" i="166"/>
  <c r="CZ51" i="166"/>
  <c r="CZ66" i="166"/>
  <c r="DE51" i="166"/>
  <c r="DE66" i="166"/>
  <c r="DI51" i="166"/>
  <c r="DI66" i="166"/>
  <c r="DM51" i="166"/>
  <c r="DM66" i="166"/>
  <c r="DR51" i="166"/>
  <c r="DR66" i="166"/>
  <c r="DV51" i="166"/>
  <c r="DV66" i="166"/>
  <c r="DZ51" i="166"/>
  <c r="DZ66" i="166"/>
  <c r="ED51" i="166"/>
  <c r="ED66" i="166"/>
  <c r="EH51" i="166"/>
  <c r="EH66" i="166"/>
  <c r="C52" i="166"/>
  <c r="C67" i="166"/>
  <c r="G52" i="166"/>
  <c r="G67" i="166"/>
  <c r="K52" i="166"/>
  <c r="K67" i="166"/>
  <c r="O52" i="166"/>
  <c r="O67" i="166"/>
  <c r="X52" i="166"/>
  <c r="X67" i="166"/>
  <c r="AB52" i="166"/>
  <c r="AB67" i="166"/>
  <c r="AF52" i="166"/>
  <c r="AF67" i="166"/>
  <c r="AJ52" i="166"/>
  <c r="AJ67" i="166"/>
  <c r="AN52" i="166"/>
  <c r="AN67" i="166"/>
  <c r="AR52" i="166"/>
  <c r="AR67" i="166"/>
  <c r="AV52" i="166"/>
  <c r="AV67" i="166"/>
  <c r="BA52" i="166"/>
  <c r="BA67" i="166"/>
  <c r="BG21" i="166"/>
  <c r="BF21" i="166"/>
  <c r="BK52" i="166"/>
  <c r="BK67" i="166"/>
  <c r="BP52" i="166"/>
  <c r="BP67" i="166"/>
  <c r="BU52" i="166"/>
  <c r="BU67" i="166"/>
  <c r="BZ21" i="166"/>
  <c r="BY21" i="166"/>
  <c r="CD52" i="166"/>
  <c r="CD67" i="166"/>
  <c r="CH52" i="166"/>
  <c r="CH67" i="166"/>
  <c r="CL52" i="166"/>
  <c r="CL67" i="166"/>
  <c r="CP52" i="166"/>
  <c r="CP67" i="166"/>
  <c r="CT52" i="166"/>
  <c r="CT67" i="166"/>
  <c r="CX52" i="166"/>
  <c r="CX67" i="166"/>
  <c r="DB52" i="166"/>
  <c r="DB67" i="166"/>
  <c r="DG52" i="166"/>
  <c r="DG67" i="166"/>
  <c r="DK52" i="166"/>
  <c r="DK67" i="166"/>
  <c r="DP52" i="166"/>
  <c r="DP67" i="166"/>
  <c r="DT52" i="166"/>
  <c r="DT67" i="166"/>
  <c r="DX52" i="166"/>
  <c r="DX67" i="166"/>
  <c r="EB52" i="166"/>
  <c r="EB67" i="166"/>
  <c r="EF52" i="166"/>
  <c r="EF67" i="166"/>
  <c r="EJ52" i="166"/>
  <c r="EJ67" i="166"/>
  <c r="EB40" i="166"/>
  <c r="EB55" i="166"/>
  <c r="DT40" i="166"/>
  <c r="DT55" i="166"/>
  <c r="DG40" i="166"/>
  <c r="DG55" i="166"/>
  <c r="CT40" i="166"/>
  <c r="CT55" i="166"/>
  <c r="CD40" i="166"/>
  <c r="CD55" i="166"/>
  <c r="BP40" i="166"/>
  <c r="BP55" i="166"/>
  <c r="BF9" i="166"/>
  <c r="BG9" i="166"/>
  <c r="AR40" i="166"/>
  <c r="AR55" i="166"/>
  <c r="AJ40" i="166"/>
  <c r="AJ55" i="166"/>
  <c r="X40" i="166"/>
  <c r="X55" i="166"/>
  <c r="G40" i="166"/>
  <c r="G55" i="166"/>
  <c r="K42" i="166"/>
  <c r="K57" i="166"/>
  <c r="AB42" i="166"/>
  <c r="AB57" i="166"/>
  <c r="AN42" i="166"/>
  <c r="AN57" i="166"/>
  <c r="BF42" i="166"/>
  <c r="BF57" i="166"/>
  <c r="BY42" i="166"/>
  <c r="BY57" i="166"/>
  <c r="ED40" i="166"/>
  <c r="ED55" i="166"/>
  <c r="DV40" i="166"/>
  <c r="DV55" i="166"/>
  <c r="DM40" i="166"/>
  <c r="DM55" i="166"/>
  <c r="DE40" i="166"/>
  <c r="DE55" i="166"/>
  <c r="CV40" i="166"/>
  <c r="CV55" i="166"/>
  <c r="CN40" i="166"/>
  <c r="CN55" i="166"/>
  <c r="CF40" i="166"/>
  <c r="CF55" i="166"/>
  <c r="BW40" i="166"/>
  <c r="BW55" i="166"/>
  <c r="BM40" i="166"/>
  <c r="BM55" i="166"/>
  <c r="BC40" i="166"/>
  <c r="BC55" i="166"/>
  <c r="AX9" i="166"/>
  <c r="AY9" i="166"/>
  <c r="AP40" i="166"/>
  <c r="AP55" i="166"/>
  <c r="AH40" i="166"/>
  <c r="AH55" i="166"/>
  <c r="Z40" i="166"/>
  <c r="Z55" i="166"/>
  <c r="T9" i="166"/>
  <c r="V9" i="166"/>
  <c r="E40" i="166"/>
  <c r="E55" i="166"/>
  <c r="I42" i="166"/>
  <c r="I57" i="166"/>
  <c r="T42" i="166"/>
  <c r="T57" i="166"/>
  <c r="AD42" i="166"/>
  <c r="AD57" i="166"/>
  <c r="AL42" i="166"/>
  <c r="AL57" i="166"/>
  <c r="AX42" i="166"/>
  <c r="AX57" i="166"/>
  <c r="BI42" i="166"/>
  <c r="BI57" i="166"/>
  <c r="BM42" i="166"/>
  <c r="BM57" i="166"/>
  <c r="BW42" i="166"/>
  <c r="BW57" i="166"/>
  <c r="CJ42" i="166"/>
  <c r="CJ57" i="166"/>
  <c r="CN42" i="166"/>
  <c r="CN57" i="166"/>
  <c r="CZ42" i="166"/>
  <c r="CZ57" i="166"/>
  <c r="DE42" i="166"/>
  <c r="DE57" i="166"/>
  <c r="DM42" i="166"/>
  <c r="DM57" i="166"/>
  <c r="DV42" i="166"/>
  <c r="DV57" i="166"/>
  <c r="EH42" i="166"/>
  <c r="EH57" i="166"/>
  <c r="C43" i="166"/>
  <c r="C58" i="166"/>
  <c r="K43" i="166"/>
  <c r="K58" i="166"/>
  <c r="AB43" i="166"/>
  <c r="AB58" i="166"/>
  <c r="AF43" i="166"/>
  <c r="AF58" i="166"/>
  <c r="AN43" i="166"/>
  <c r="AN58" i="166"/>
  <c r="AV43" i="166"/>
  <c r="AV58" i="166"/>
  <c r="BK43" i="166"/>
  <c r="BK58" i="166"/>
  <c r="BP43" i="166"/>
  <c r="BP58" i="166"/>
  <c r="BY43" i="166"/>
  <c r="BY58" i="166"/>
  <c r="CH43" i="166"/>
  <c r="CH58" i="166"/>
  <c r="CP43" i="166"/>
  <c r="CP58" i="166"/>
  <c r="CX43" i="166"/>
  <c r="CX58" i="166"/>
  <c r="DG43" i="166"/>
  <c r="DG58" i="166"/>
  <c r="DP43" i="166"/>
  <c r="DP58" i="166"/>
  <c r="DX43" i="166"/>
  <c r="DX58" i="166"/>
  <c r="EF43" i="166"/>
  <c r="EF58" i="166"/>
  <c r="C44" i="166"/>
  <c r="C59" i="166"/>
  <c r="G44" i="166"/>
  <c r="G59" i="166"/>
  <c r="O44" i="166"/>
  <c r="O59" i="166"/>
  <c r="AB44" i="166"/>
  <c r="AB59" i="166"/>
  <c r="AJ44" i="166"/>
  <c r="AJ59" i="166"/>
  <c r="AV44" i="166"/>
  <c r="AV59" i="166"/>
  <c r="BA44" i="166"/>
  <c r="BA59" i="166"/>
  <c r="BK44" i="166"/>
  <c r="BK59" i="166"/>
  <c r="BU44" i="166"/>
  <c r="BU59" i="166"/>
  <c r="CD44" i="166"/>
  <c r="CD59" i="166"/>
  <c r="CP44" i="166"/>
  <c r="CP59" i="166"/>
  <c r="B40" i="166"/>
  <c r="B55" i="166"/>
  <c r="EG40" i="166"/>
  <c r="EG55" i="166"/>
  <c r="EC40" i="166"/>
  <c r="EC55" i="166"/>
  <c r="DY40" i="166"/>
  <c r="DY55" i="166"/>
  <c r="DU40" i="166"/>
  <c r="DU55" i="166"/>
  <c r="DQ40" i="166"/>
  <c r="DQ55" i="166"/>
  <c r="DL40" i="166"/>
  <c r="DL55" i="166"/>
  <c r="DH40" i="166"/>
  <c r="DH55" i="166"/>
  <c r="DD9" i="166"/>
  <c r="DC9" i="166"/>
  <c r="CY40" i="166"/>
  <c r="CY55" i="166"/>
  <c r="CU40" i="166"/>
  <c r="CU55" i="166"/>
  <c r="CQ40" i="166"/>
  <c r="CQ55" i="166"/>
  <c r="CM40" i="166"/>
  <c r="CM55" i="166"/>
  <c r="CI40" i="166"/>
  <c r="CI55" i="166"/>
  <c r="CE40" i="166"/>
  <c r="CE55" i="166"/>
  <c r="CA40" i="166"/>
  <c r="CA55" i="166"/>
  <c r="BV40" i="166"/>
  <c r="BV55" i="166"/>
  <c r="BQ9" i="166"/>
  <c r="BR9" i="166"/>
  <c r="BL40" i="166"/>
  <c r="BL55" i="166"/>
  <c r="BH40" i="166"/>
  <c r="BH55" i="166"/>
  <c r="BB40" i="166"/>
  <c r="BB55" i="166"/>
  <c r="AW40" i="166"/>
  <c r="AW55" i="166"/>
  <c r="AS40" i="166"/>
  <c r="AS55" i="166"/>
  <c r="AO40" i="166"/>
  <c r="AO55" i="166"/>
  <c r="AK40" i="166"/>
  <c r="AK55" i="166"/>
  <c r="AG40" i="166"/>
  <c r="AG55" i="166"/>
  <c r="AC40" i="166"/>
  <c r="AC55" i="166"/>
  <c r="Y40" i="166"/>
  <c r="Y55" i="166"/>
  <c r="R9" i="166"/>
  <c r="Q9" i="166"/>
  <c r="L40" i="166"/>
  <c r="L55" i="166"/>
  <c r="H40" i="166"/>
  <c r="H55" i="166"/>
  <c r="D40" i="166"/>
  <c r="D55" i="166"/>
  <c r="B42" i="166"/>
  <c r="B57" i="166"/>
  <c r="F42" i="166"/>
  <c r="F57" i="166"/>
  <c r="J42" i="166"/>
  <c r="J57" i="166"/>
  <c r="N42" i="166"/>
  <c r="N57" i="166"/>
  <c r="W42" i="166"/>
  <c r="W57" i="166"/>
  <c r="AA42" i="166"/>
  <c r="AA57" i="166"/>
  <c r="AE42" i="166"/>
  <c r="AE57" i="166"/>
  <c r="AI42" i="166"/>
  <c r="AI57" i="166"/>
  <c r="AM42" i="166"/>
  <c r="AM57" i="166"/>
  <c r="AQ42" i="166"/>
  <c r="AQ57" i="166"/>
  <c r="AU42" i="166"/>
  <c r="AU57" i="166"/>
  <c r="AZ42" i="166"/>
  <c r="AZ57" i="166"/>
  <c r="BD42" i="166"/>
  <c r="BD57" i="166"/>
  <c r="BJ42" i="166"/>
  <c r="BJ57" i="166"/>
  <c r="BN42" i="166"/>
  <c r="BN57" i="166"/>
  <c r="BT42" i="166"/>
  <c r="BT57" i="166"/>
  <c r="BX42" i="166"/>
  <c r="BX57" i="166"/>
  <c r="CC42" i="166"/>
  <c r="CC57" i="166"/>
  <c r="CG42" i="166"/>
  <c r="CG57" i="166"/>
  <c r="CK42" i="166"/>
  <c r="CK57" i="166"/>
  <c r="CO42" i="166"/>
  <c r="CO57" i="166"/>
  <c r="CS42" i="166"/>
  <c r="CS57" i="166"/>
  <c r="CW42" i="166"/>
  <c r="CW57" i="166"/>
  <c r="DA42" i="166"/>
  <c r="DA57" i="166"/>
  <c r="DF42" i="166"/>
  <c r="DF57" i="166"/>
  <c r="DJ42" i="166"/>
  <c r="DJ57" i="166"/>
  <c r="DN42" i="166"/>
  <c r="DN57" i="166"/>
  <c r="DS42" i="166"/>
  <c r="DS57" i="166"/>
  <c r="DW42" i="166"/>
  <c r="DW57" i="166"/>
  <c r="EA42" i="166"/>
  <c r="EA57" i="166"/>
  <c r="EE42" i="166"/>
  <c r="EE57" i="166"/>
  <c r="EI42" i="166"/>
  <c r="EI57" i="166"/>
  <c r="D43" i="166"/>
  <c r="D58" i="166"/>
  <c r="H43" i="166"/>
  <c r="H58" i="166"/>
  <c r="L43" i="166"/>
  <c r="L58" i="166"/>
  <c r="Q43" i="166"/>
  <c r="Q58" i="166"/>
  <c r="Y43" i="166"/>
  <c r="Y58" i="166"/>
  <c r="AC43" i="166"/>
  <c r="AC58" i="166"/>
  <c r="AG43" i="166"/>
  <c r="AG58" i="166"/>
  <c r="AK43" i="166"/>
  <c r="AK58" i="166"/>
  <c r="AO43" i="166"/>
  <c r="AO58" i="166"/>
  <c r="AS43" i="166"/>
  <c r="AS58" i="166"/>
  <c r="AW43" i="166"/>
  <c r="AW58" i="166"/>
  <c r="BB43" i="166"/>
  <c r="BB58" i="166"/>
  <c r="BH43" i="166"/>
  <c r="BH58" i="166"/>
  <c r="BL43" i="166"/>
  <c r="BL58" i="166"/>
  <c r="BQ43" i="166"/>
  <c r="BQ58" i="166"/>
  <c r="BV43" i="166"/>
  <c r="BV58" i="166"/>
  <c r="CA43" i="166"/>
  <c r="CA58" i="166"/>
  <c r="CE43" i="166"/>
  <c r="CE58" i="166"/>
  <c r="CI43" i="166"/>
  <c r="CI58" i="166"/>
  <c r="CM43" i="166"/>
  <c r="CM58" i="166"/>
  <c r="CQ43" i="166"/>
  <c r="CQ58" i="166"/>
  <c r="CU43" i="166"/>
  <c r="CU58" i="166"/>
  <c r="CY43" i="166"/>
  <c r="CY58" i="166"/>
  <c r="DC43" i="166"/>
  <c r="DC58" i="166"/>
  <c r="DH43" i="166"/>
  <c r="DH58" i="166"/>
  <c r="DL43" i="166"/>
  <c r="DL58" i="166"/>
  <c r="DQ43" i="166"/>
  <c r="DQ58" i="166"/>
  <c r="DU43" i="166"/>
  <c r="DU58" i="166"/>
  <c r="DY43" i="166"/>
  <c r="DY58" i="166"/>
  <c r="EC43" i="166"/>
  <c r="EC58" i="166"/>
  <c r="EG43" i="166"/>
  <c r="EG58" i="166"/>
  <c r="D44" i="166"/>
  <c r="D59" i="166"/>
  <c r="H44" i="166"/>
  <c r="H59" i="166"/>
  <c r="L44" i="166"/>
  <c r="L59" i="166"/>
  <c r="Q44" i="166"/>
  <c r="Q59" i="166"/>
  <c r="Y44" i="166"/>
  <c r="Y59" i="166"/>
  <c r="AC44" i="166"/>
  <c r="AC59" i="166"/>
  <c r="AG44" i="166"/>
  <c r="AG59" i="166"/>
  <c r="AK44" i="166"/>
  <c r="AK59" i="166"/>
  <c r="AO44" i="166"/>
  <c r="AO59" i="166"/>
  <c r="AS44" i="166"/>
  <c r="AS59" i="166"/>
  <c r="AW44" i="166"/>
  <c r="AW59" i="166"/>
  <c r="BB44" i="166"/>
  <c r="BB59" i="166"/>
  <c r="BH44" i="166"/>
  <c r="BH59" i="166"/>
  <c r="BL44" i="166"/>
  <c r="BL59" i="166"/>
  <c r="BQ44" i="166"/>
  <c r="BQ59" i="166"/>
  <c r="BV44" i="166"/>
  <c r="BV59" i="166"/>
  <c r="CA44" i="166"/>
  <c r="CA59" i="166"/>
  <c r="CE44" i="166"/>
  <c r="CE59" i="166"/>
  <c r="CI44" i="166"/>
  <c r="CI59" i="166"/>
  <c r="CM44" i="166"/>
  <c r="CM59" i="166"/>
  <c r="CQ44" i="166"/>
  <c r="CQ59" i="166"/>
  <c r="CU44" i="166"/>
  <c r="CU59" i="166"/>
  <c r="CY44" i="166"/>
  <c r="CY59" i="166"/>
  <c r="DC44" i="166"/>
  <c r="DC59" i="166"/>
  <c r="DH44" i="166"/>
  <c r="DH59" i="166"/>
  <c r="DL44" i="166"/>
  <c r="DL59" i="166"/>
  <c r="DQ44" i="166"/>
  <c r="DQ59" i="166"/>
  <c r="DU44" i="166"/>
  <c r="DU59" i="166"/>
  <c r="DY44" i="166"/>
  <c r="DY59" i="166"/>
  <c r="EC44" i="166"/>
  <c r="EC59" i="166"/>
  <c r="EG44" i="166"/>
  <c r="EG59" i="166"/>
  <c r="B45" i="166"/>
  <c r="B60" i="166"/>
  <c r="F45" i="166"/>
  <c r="F60" i="166"/>
  <c r="J45" i="166"/>
  <c r="J60" i="166"/>
  <c r="N45" i="166"/>
  <c r="N60" i="166"/>
  <c r="W45" i="166"/>
  <c r="W60" i="166"/>
  <c r="AA45" i="166"/>
  <c r="AA60" i="166"/>
  <c r="AE45" i="166"/>
  <c r="AE60" i="166"/>
  <c r="AI45" i="166"/>
  <c r="AI60" i="166"/>
  <c r="AM45" i="166"/>
  <c r="AM60" i="166"/>
  <c r="AQ45" i="166"/>
  <c r="AQ60" i="166"/>
  <c r="AU45" i="166"/>
  <c r="AU60" i="166"/>
  <c r="AZ45" i="166"/>
  <c r="AZ60" i="166"/>
  <c r="BD45" i="166"/>
  <c r="BD60" i="166"/>
  <c r="BJ45" i="166"/>
  <c r="BJ60" i="166"/>
  <c r="BN45" i="166"/>
  <c r="BN60" i="166"/>
  <c r="BT45" i="166"/>
  <c r="BT60" i="166"/>
  <c r="BX45" i="166"/>
  <c r="BX60" i="166"/>
  <c r="CC45" i="166"/>
  <c r="CC60" i="166"/>
  <c r="CG45" i="166"/>
  <c r="CG60" i="166"/>
  <c r="CK45" i="166"/>
  <c r="CK60" i="166"/>
  <c r="CO45" i="166"/>
  <c r="CO60" i="166"/>
  <c r="CS45" i="166"/>
  <c r="CS60" i="166"/>
  <c r="CW45" i="166"/>
  <c r="CW60" i="166"/>
  <c r="DA45" i="166"/>
  <c r="DA60" i="166"/>
  <c r="DF45" i="166"/>
  <c r="DF60" i="166"/>
  <c r="DJ45" i="166"/>
  <c r="DJ60" i="166"/>
  <c r="DN45" i="166"/>
  <c r="DN60" i="166"/>
  <c r="DS45" i="166"/>
  <c r="DS60" i="166"/>
  <c r="DW45" i="166"/>
  <c r="DW60" i="166"/>
  <c r="EA45" i="166"/>
  <c r="EA60" i="166"/>
  <c r="EE45" i="166"/>
  <c r="EE60" i="166"/>
  <c r="EI45" i="166"/>
  <c r="EI60" i="166"/>
  <c r="D46" i="166"/>
  <c r="D61" i="166"/>
  <c r="H46" i="166"/>
  <c r="H61" i="166"/>
  <c r="L46" i="166"/>
  <c r="L61" i="166"/>
  <c r="R15" i="166"/>
  <c r="Q15" i="166"/>
  <c r="Y46" i="166"/>
  <c r="Y61" i="166"/>
  <c r="AC46" i="166"/>
  <c r="AC61" i="166"/>
  <c r="AG46" i="166"/>
  <c r="AG61" i="166"/>
  <c r="AK46" i="166"/>
  <c r="AK61" i="166"/>
  <c r="AO46" i="166"/>
  <c r="AO61" i="166"/>
  <c r="AS46" i="166"/>
  <c r="AS61" i="166"/>
  <c r="AW46" i="166"/>
  <c r="AW61" i="166"/>
  <c r="BB46" i="166"/>
  <c r="BB61" i="166"/>
  <c r="BH46" i="166"/>
  <c r="BH61" i="166"/>
  <c r="BL46" i="166"/>
  <c r="BL61" i="166"/>
  <c r="BQ15" i="166"/>
  <c r="BR15" i="166"/>
  <c r="BV46" i="166"/>
  <c r="BV61" i="166"/>
  <c r="CA46" i="166"/>
  <c r="CA61" i="166"/>
  <c r="CE46" i="166"/>
  <c r="CE61" i="166"/>
  <c r="CI46" i="166"/>
  <c r="CI61" i="166"/>
  <c r="CM46" i="166"/>
  <c r="CM61" i="166"/>
  <c r="CQ46" i="166"/>
  <c r="CQ61" i="166"/>
  <c r="CU46" i="166"/>
  <c r="CU61" i="166"/>
  <c r="CY46" i="166"/>
  <c r="CY61" i="166"/>
  <c r="DD15" i="166"/>
  <c r="DC15" i="166"/>
  <c r="DH46" i="166"/>
  <c r="DH61" i="166"/>
  <c r="DL46" i="166"/>
  <c r="DL61" i="166"/>
  <c r="DQ46" i="166"/>
  <c r="DQ61" i="166"/>
  <c r="DU46" i="166"/>
  <c r="DU61" i="166"/>
  <c r="DY46" i="166"/>
  <c r="DY61" i="166"/>
  <c r="EC46" i="166"/>
  <c r="EC61" i="166"/>
  <c r="EG46" i="166"/>
  <c r="EG61" i="166"/>
  <c r="B47" i="166"/>
  <c r="B62" i="166"/>
  <c r="F47" i="166"/>
  <c r="F62" i="166"/>
  <c r="J47" i="166"/>
  <c r="J62" i="166"/>
  <c r="N47" i="166"/>
  <c r="N62" i="166"/>
  <c r="W47" i="166"/>
  <c r="W62" i="166"/>
  <c r="AA47" i="166"/>
  <c r="AA62" i="166"/>
  <c r="AE47" i="166"/>
  <c r="AE62" i="166"/>
  <c r="AI47" i="166"/>
  <c r="AI62" i="166"/>
  <c r="AM47" i="166"/>
  <c r="AM62" i="166"/>
  <c r="AQ47" i="166"/>
  <c r="AQ62" i="166"/>
  <c r="AU47" i="166"/>
  <c r="AU62" i="166"/>
  <c r="AZ47" i="166"/>
  <c r="AZ62" i="166"/>
  <c r="BD16" i="166"/>
  <c r="BE16" i="166"/>
  <c r="BJ47" i="166"/>
  <c r="BJ62" i="166"/>
  <c r="BO16" i="166"/>
  <c r="BN16" i="166"/>
  <c r="BT47" i="166"/>
  <c r="BT62" i="166"/>
  <c r="BX47" i="166"/>
  <c r="BX62" i="166"/>
  <c r="CC47" i="166"/>
  <c r="CC62" i="166"/>
  <c r="CG47" i="166"/>
  <c r="CG62" i="166"/>
  <c r="CK47" i="166"/>
  <c r="CK62" i="166"/>
  <c r="CO47" i="166"/>
  <c r="CO62" i="166"/>
  <c r="CS47" i="166"/>
  <c r="CS62" i="166"/>
  <c r="CW47" i="166"/>
  <c r="CW62" i="166"/>
  <c r="DA47" i="166"/>
  <c r="DA62" i="166"/>
  <c r="DF47" i="166"/>
  <c r="DF62" i="166"/>
  <c r="DJ47" i="166"/>
  <c r="DJ62" i="166"/>
  <c r="DN16" i="166"/>
  <c r="DO16" i="166"/>
  <c r="DS47" i="166"/>
  <c r="DS62" i="166"/>
  <c r="DW47" i="166"/>
  <c r="DW62" i="166"/>
  <c r="EA47" i="166"/>
  <c r="EA62" i="166"/>
  <c r="EE47" i="166"/>
  <c r="EE62" i="166"/>
  <c r="EI47" i="166"/>
  <c r="EI62" i="166"/>
  <c r="D48" i="166"/>
  <c r="D63" i="166"/>
  <c r="H63" i="166"/>
  <c r="H48" i="166"/>
  <c r="L48" i="166"/>
  <c r="L63" i="166"/>
  <c r="R17" i="166"/>
  <c r="Q17" i="166"/>
  <c r="Y48" i="166"/>
  <c r="Y63" i="166"/>
  <c r="AC48" i="166"/>
  <c r="AC63" i="166"/>
  <c r="AG48" i="166"/>
  <c r="AG63" i="166"/>
  <c r="AK48" i="166"/>
  <c r="AK63" i="166"/>
  <c r="AO48" i="166"/>
  <c r="AO63" i="166"/>
  <c r="AS48" i="166"/>
  <c r="AS63" i="166"/>
  <c r="AW48" i="166"/>
  <c r="AW63" i="166"/>
  <c r="BB48" i="166"/>
  <c r="BB63" i="166"/>
  <c r="BH48" i="166"/>
  <c r="BH63" i="166"/>
  <c r="BL48" i="166"/>
  <c r="BL63" i="166"/>
  <c r="BQ17" i="166"/>
  <c r="BR17" i="166"/>
  <c r="BV48" i="166"/>
  <c r="BV63" i="166"/>
  <c r="CA48" i="166"/>
  <c r="CA63" i="166"/>
  <c r="CE63" i="166"/>
  <c r="CE48" i="166"/>
  <c r="CI48" i="166"/>
  <c r="CI63" i="166"/>
  <c r="CM63" i="166"/>
  <c r="CM48" i="166"/>
  <c r="CQ48" i="166"/>
  <c r="CQ63" i="166"/>
  <c r="CU63" i="166"/>
  <c r="CU48" i="166"/>
  <c r="CY48" i="166"/>
  <c r="CY63" i="166"/>
  <c r="DD17" i="166"/>
  <c r="DC17" i="166"/>
  <c r="DH48" i="166"/>
  <c r="DH63" i="166"/>
  <c r="DL48" i="166"/>
  <c r="DL63" i="166"/>
  <c r="DQ48" i="166"/>
  <c r="DQ63" i="166"/>
  <c r="DU48" i="166"/>
  <c r="DU63" i="166"/>
  <c r="DY48" i="166"/>
  <c r="DY63" i="166"/>
  <c r="EC48" i="166"/>
  <c r="EC63" i="166"/>
  <c r="EG48" i="166"/>
  <c r="EG63" i="166"/>
  <c r="B49" i="166"/>
  <c r="B64" i="166"/>
  <c r="F49" i="166"/>
  <c r="F64" i="166"/>
  <c r="J49" i="166"/>
  <c r="J64" i="166"/>
  <c r="N49" i="166"/>
  <c r="N64" i="166"/>
  <c r="W49" i="166"/>
  <c r="W64" i="166"/>
  <c r="AA49" i="166"/>
  <c r="AA64" i="166"/>
  <c r="AE49" i="166"/>
  <c r="AE64" i="166"/>
  <c r="AI49" i="166"/>
  <c r="AI64" i="166"/>
  <c r="AM49" i="166"/>
  <c r="AM64" i="166"/>
  <c r="AQ49" i="166"/>
  <c r="AQ64" i="166"/>
  <c r="AU49" i="166"/>
  <c r="AU64" i="166"/>
  <c r="AZ64" i="166"/>
  <c r="AZ49" i="166"/>
  <c r="BE18" i="166"/>
  <c r="BD18" i="166"/>
  <c r="BJ49" i="166"/>
  <c r="BJ64" i="166"/>
  <c r="BN18" i="166"/>
  <c r="BO18" i="166"/>
  <c r="BT49" i="166"/>
  <c r="BT64" i="166"/>
  <c r="BX64" i="166"/>
  <c r="BX49" i="166"/>
  <c r="CC49" i="166"/>
  <c r="CC64" i="166"/>
  <c r="CG49" i="166"/>
  <c r="CG64" i="166"/>
  <c r="CK49" i="166"/>
  <c r="CK64" i="166"/>
  <c r="CO49" i="166"/>
  <c r="CO64" i="166"/>
  <c r="CS49" i="166"/>
  <c r="CS64" i="166"/>
  <c r="CW49" i="166"/>
  <c r="CW64" i="166"/>
  <c r="DA49" i="166"/>
  <c r="DA64" i="166"/>
  <c r="DF49" i="166"/>
  <c r="DF64" i="166"/>
  <c r="DJ49" i="166"/>
  <c r="DJ64" i="166"/>
  <c r="DN18" i="166"/>
  <c r="DO18" i="166"/>
  <c r="DS49" i="166"/>
  <c r="DS64" i="166"/>
  <c r="DW49" i="166"/>
  <c r="DW64" i="166"/>
  <c r="EA49" i="166"/>
  <c r="EA64" i="166"/>
  <c r="EE49" i="166"/>
  <c r="EE64" i="166"/>
  <c r="EI49" i="166"/>
  <c r="EI64" i="166"/>
  <c r="D50" i="166"/>
  <c r="D65" i="166"/>
  <c r="H50" i="166"/>
  <c r="H65" i="166"/>
  <c r="L50" i="166"/>
  <c r="L65" i="166"/>
  <c r="Q19" i="166"/>
  <c r="R19" i="166"/>
  <c r="Y50" i="166"/>
  <c r="Y65" i="166"/>
  <c r="AC50" i="166"/>
  <c r="AC65" i="166"/>
  <c r="AG50" i="166"/>
  <c r="AG65" i="166"/>
  <c r="AK65" i="166"/>
  <c r="AK50" i="166"/>
  <c r="AO50" i="166"/>
  <c r="AO65" i="166"/>
  <c r="AS65" i="166"/>
  <c r="AS50" i="166"/>
  <c r="AW50" i="166"/>
  <c r="AW65" i="166"/>
  <c r="BB50" i="166"/>
  <c r="BB65" i="166"/>
  <c r="BH50" i="166"/>
  <c r="BH65" i="166"/>
  <c r="BL50" i="166"/>
  <c r="BL65" i="166"/>
  <c r="BR19" i="166"/>
  <c r="BQ19" i="166"/>
  <c r="BV50" i="166"/>
  <c r="BV65" i="166"/>
  <c r="CA50" i="166"/>
  <c r="CA65" i="166"/>
  <c r="CE50" i="166"/>
  <c r="CE65" i="166"/>
  <c r="CI50" i="166"/>
  <c r="CI65" i="166"/>
  <c r="CM50" i="166"/>
  <c r="CM65" i="166"/>
  <c r="CQ50" i="166"/>
  <c r="CQ65" i="166"/>
  <c r="CU50" i="166"/>
  <c r="CU65" i="166"/>
  <c r="CY50" i="166"/>
  <c r="CY65" i="166"/>
  <c r="DC19" i="166"/>
  <c r="DD19" i="166"/>
  <c r="DH50" i="166"/>
  <c r="DH65" i="166"/>
  <c r="DL50" i="166"/>
  <c r="DL65" i="166"/>
  <c r="DQ50" i="166"/>
  <c r="DQ65" i="166"/>
  <c r="DU50" i="166"/>
  <c r="DU65" i="166"/>
  <c r="DY50" i="166"/>
  <c r="DY65" i="166"/>
  <c r="EC50" i="166"/>
  <c r="EC65" i="166"/>
  <c r="EG50" i="166"/>
  <c r="EG65" i="166"/>
  <c r="B51" i="166"/>
  <c r="B66" i="166"/>
  <c r="F51" i="166"/>
  <c r="F66" i="166"/>
  <c r="J51" i="166"/>
  <c r="J66" i="166"/>
  <c r="N51" i="166"/>
  <c r="N66" i="166"/>
  <c r="W51" i="166"/>
  <c r="W66" i="166"/>
  <c r="AA51" i="166"/>
  <c r="AA66" i="166"/>
  <c r="AE51" i="166"/>
  <c r="AE66" i="166"/>
  <c r="AI51" i="166"/>
  <c r="AI66" i="166"/>
  <c r="AM51" i="166"/>
  <c r="AM66" i="166"/>
  <c r="AQ51" i="166"/>
  <c r="AQ66" i="166"/>
  <c r="AU51" i="166"/>
  <c r="AU66" i="166"/>
  <c r="AZ51" i="166"/>
  <c r="AZ66" i="166"/>
  <c r="BD20" i="166"/>
  <c r="BE20" i="166"/>
  <c r="BJ51" i="166"/>
  <c r="BJ66" i="166"/>
  <c r="BO20" i="166"/>
  <c r="BN20" i="166"/>
  <c r="BT51" i="166"/>
  <c r="BT66" i="166"/>
  <c r="BX51" i="166"/>
  <c r="BX66" i="166"/>
  <c r="CC51" i="166"/>
  <c r="CC66" i="166"/>
  <c r="CG51" i="166"/>
  <c r="CG66" i="166"/>
  <c r="CK51" i="166"/>
  <c r="CK66" i="166"/>
  <c r="CO51" i="166"/>
  <c r="CO66" i="166"/>
  <c r="CS51" i="166"/>
  <c r="CS66" i="166"/>
  <c r="CW51" i="166"/>
  <c r="CW66" i="166"/>
  <c r="DA51" i="166"/>
  <c r="DA66" i="166"/>
  <c r="DF66" i="166"/>
  <c r="DF51" i="166"/>
  <c r="DJ51" i="166"/>
  <c r="DJ66" i="166"/>
  <c r="DO20" i="166"/>
  <c r="DN20" i="166"/>
  <c r="DS51" i="166"/>
  <c r="DS66" i="166"/>
  <c r="DW51" i="166"/>
  <c r="DW66" i="166"/>
  <c r="EA51" i="166"/>
  <c r="EA66" i="166"/>
  <c r="EE51" i="166"/>
  <c r="EE66" i="166"/>
  <c r="EI51" i="166"/>
  <c r="EI66" i="166"/>
  <c r="D67" i="166"/>
  <c r="D52" i="166"/>
  <c r="H52" i="166"/>
  <c r="H67" i="166"/>
  <c r="L52" i="166"/>
  <c r="L67" i="166"/>
  <c r="R21" i="166"/>
  <c r="Q21" i="166"/>
  <c r="Y52" i="166"/>
  <c r="Y67" i="166"/>
  <c r="AC52" i="166"/>
  <c r="AC67" i="166"/>
  <c r="AG52" i="166"/>
  <c r="AG67" i="166"/>
  <c r="AK52" i="166"/>
  <c r="AK67" i="166"/>
  <c r="AO52" i="166"/>
  <c r="AO67" i="166"/>
  <c r="AS52" i="166"/>
  <c r="AS67" i="166"/>
  <c r="AW52" i="166"/>
  <c r="AW67" i="166"/>
  <c r="BB52" i="166"/>
  <c r="BB67" i="166"/>
  <c r="BH52" i="166"/>
  <c r="BH67" i="166"/>
  <c r="BL52" i="166"/>
  <c r="BL67" i="166"/>
  <c r="BR21" i="166"/>
  <c r="BQ21" i="166"/>
  <c r="BV52" i="166"/>
  <c r="BV67" i="166"/>
  <c r="CA52" i="166"/>
  <c r="CA67" i="166"/>
  <c r="CE52" i="166"/>
  <c r="CE67" i="166"/>
  <c r="CI52" i="166"/>
  <c r="CI67" i="166"/>
  <c r="CM52" i="166"/>
  <c r="CM67" i="166"/>
  <c r="CQ52" i="166"/>
  <c r="CQ67" i="166"/>
  <c r="CU52" i="166"/>
  <c r="CU67" i="166"/>
  <c r="CY67" i="166"/>
  <c r="CY52" i="166"/>
  <c r="DC21" i="166"/>
  <c r="DD21" i="166"/>
  <c r="DH52" i="166"/>
  <c r="DH67" i="166"/>
  <c r="DL52" i="166"/>
  <c r="DL67" i="166"/>
  <c r="DQ52" i="166"/>
  <c r="DQ67" i="166"/>
  <c r="DU52" i="166"/>
  <c r="DU67" i="166"/>
  <c r="DY52" i="166"/>
  <c r="DY67" i="166"/>
  <c r="EC52" i="166"/>
  <c r="EC67" i="166"/>
  <c r="EG52" i="166"/>
  <c r="EG67" i="166"/>
  <c r="BS44" i="166"/>
  <c r="BS59" i="166"/>
  <c r="BW44" i="166"/>
  <c r="BW59" i="166"/>
  <c r="CB44" i="166"/>
  <c r="CB59" i="166"/>
  <c r="CF44" i="166"/>
  <c r="CF59" i="166"/>
  <c r="CJ44" i="166"/>
  <c r="CJ59" i="166"/>
  <c r="CN44" i="166"/>
  <c r="CN59" i="166"/>
  <c r="CR44" i="166"/>
  <c r="CR59" i="166"/>
  <c r="CV44" i="166"/>
  <c r="CV59" i="166"/>
  <c r="CZ44" i="166"/>
  <c r="CZ59" i="166"/>
  <c r="DE44" i="166"/>
  <c r="DE59" i="166"/>
  <c r="DI44" i="166"/>
  <c r="DI59" i="166"/>
  <c r="DM44" i="166"/>
  <c r="DM59" i="166"/>
  <c r="DR44" i="166"/>
  <c r="DR59" i="166"/>
  <c r="DV44" i="166"/>
  <c r="DV59" i="166"/>
  <c r="DZ44" i="166"/>
  <c r="DZ59" i="166"/>
  <c r="ED44" i="166"/>
  <c r="ED59" i="166"/>
  <c r="EH44" i="166"/>
  <c r="EH59" i="166"/>
  <c r="C45" i="166"/>
  <c r="C60" i="166"/>
  <c r="G45" i="166"/>
  <c r="G60" i="166"/>
  <c r="K45" i="166"/>
  <c r="K60" i="166"/>
  <c r="O45" i="166"/>
  <c r="O60" i="166"/>
  <c r="X45" i="166"/>
  <c r="X60" i="166"/>
  <c r="AB45" i="166"/>
  <c r="AB60" i="166"/>
  <c r="AF45" i="166"/>
  <c r="AF60" i="166"/>
  <c r="AJ45" i="166"/>
  <c r="AJ60" i="166"/>
  <c r="AN45" i="166"/>
  <c r="AN60" i="166"/>
  <c r="AR45" i="166"/>
  <c r="AR60" i="166"/>
  <c r="AV45" i="166"/>
  <c r="AV60" i="166"/>
  <c r="BA45" i="166"/>
  <c r="BA60" i="166"/>
  <c r="BF45" i="166"/>
  <c r="BF60" i="166"/>
  <c r="BK45" i="166"/>
  <c r="BK60" i="166"/>
  <c r="BP45" i="166"/>
  <c r="BP60" i="166"/>
  <c r="BU45" i="166"/>
  <c r="BU60" i="166"/>
  <c r="BY45" i="166"/>
  <c r="BY60" i="166"/>
  <c r="CD45" i="166"/>
  <c r="CD60" i="166"/>
  <c r="CH45" i="166"/>
  <c r="CH60" i="166"/>
  <c r="CL45" i="166"/>
  <c r="CL60" i="166"/>
  <c r="CP45" i="166"/>
  <c r="CP60" i="166"/>
  <c r="CT45" i="166"/>
  <c r="CT60" i="166"/>
  <c r="CX45" i="166"/>
  <c r="CX60" i="166"/>
  <c r="DB45" i="166"/>
  <c r="DB60" i="166"/>
  <c r="DG45" i="166"/>
  <c r="DG60" i="166"/>
  <c r="DK45" i="166"/>
  <c r="DK60" i="166"/>
  <c r="DP45" i="166"/>
  <c r="DP60" i="166"/>
  <c r="DT45" i="166"/>
  <c r="DT60" i="166"/>
  <c r="DX45" i="166"/>
  <c r="DX60" i="166"/>
  <c r="EB45" i="166"/>
  <c r="EB60" i="166"/>
  <c r="EF45" i="166"/>
  <c r="EF60" i="166"/>
  <c r="EJ45" i="166"/>
  <c r="EJ60" i="166"/>
  <c r="E46" i="166"/>
  <c r="E61" i="166"/>
  <c r="I46" i="166"/>
  <c r="I61" i="166"/>
  <c r="M46" i="166"/>
  <c r="M61" i="166"/>
  <c r="T15" i="166"/>
  <c r="V15" i="166"/>
  <c r="Z46" i="166"/>
  <c r="Z61" i="166"/>
  <c r="AD46" i="166"/>
  <c r="AD61" i="166"/>
  <c r="AH46" i="166"/>
  <c r="AH61" i="166"/>
  <c r="AL46" i="166"/>
  <c r="AL61" i="166"/>
  <c r="AP46" i="166"/>
  <c r="AP61" i="166"/>
  <c r="AT46" i="166"/>
  <c r="AT61" i="166"/>
  <c r="AX15" i="166"/>
  <c r="AY15" i="166"/>
  <c r="BC46" i="166"/>
  <c r="BC61" i="166"/>
  <c r="BI46" i="166"/>
  <c r="BI61" i="166"/>
  <c r="BM46" i="166"/>
  <c r="BM61" i="166"/>
  <c r="BS46" i="166"/>
  <c r="BS61" i="166"/>
  <c r="BW46" i="166"/>
  <c r="BW61" i="166"/>
  <c r="CB46" i="166"/>
  <c r="CB61" i="166"/>
  <c r="CF46" i="166"/>
  <c r="CF61" i="166"/>
  <c r="CJ46" i="166"/>
  <c r="CJ61" i="166"/>
  <c r="CN46" i="166"/>
  <c r="CN61" i="166"/>
  <c r="CR46" i="166"/>
  <c r="CR61" i="166"/>
  <c r="CV46" i="166"/>
  <c r="CV61" i="166"/>
  <c r="CZ46" i="166"/>
  <c r="CZ61" i="166"/>
  <c r="DE46" i="166"/>
  <c r="DE61" i="166"/>
  <c r="DI46" i="166"/>
  <c r="DI61" i="166"/>
  <c r="DM46" i="166"/>
  <c r="DM61" i="166"/>
  <c r="DR46" i="166"/>
  <c r="DR61" i="166"/>
  <c r="DV46" i="166"/>
  <c r="DV61" i="166"/>
  <c r="DZ46" i="166"/>
  <c r="DZ61" i="166"/>
  <c r="ED46" i="166"/>
  <c r="ED61" i="166"/>
  <c r="EH46" i="166"/>
  <c r="EH61" i="166"/>
  <c r="C47" i="166"/>
  <c r="C62" i="166"/>
  <c r="G47" i="166"/>
  <c r="G62" i="166"/>
  <c r="K47" i="166"/>
  <c r="K62" i="166"/>
  <c r="O47" i="166"/>
  <c r="O62" i="166"/>
  <c r="X47" i="166"/>
  <c r="X62" i="166"/>
  <c r="AB47" i="166"/>
  <c r="AB62" i="166"/>
  <c r="AF47" i="166"/>
  <c r="AF62" i="166"/>
  <c r="AJ47" i="166"/>
  <c r="AJ62" i="166"/>
  <c r="AN47" i="166"/>
  <c r="AN62" i="166"/>
  <c r="AR47" i="166"/>
  <c r="AR62" i="166"/>
  <c r="AV47" i="166"/>
  <c r="AV62" i="166"/>
  <c r="BA47" i="166"/>
  <c r="BA62" i="166"/>
  <c r="BG16" i="166"/>
  <c r="BF16" i="166"/>
  <c r="BK47" i="166"/>
  <c r="BK62" i="166"/>
  <c r="BP47" i="166"/>
  <c r="BP62" i="166"/>
  <c r="BU47" i="166"/>
  <c r="BU62" i="166"/>
  <c r="BZ16" i="166"/>
  <c r="BY16" i="166"/>
  <c r="CD47" i="166"/>
  <c r="CD62" i="166"/>
  <c r="CH47" i="166"/>
  <c r="CH62" i="166"/>
  <c r="CL47" i="166"/>
  <c r="CL62" i="166"/>
  <c r="CP47" i="166"/>
  <c r="CP62" i="166"/>
  <c r="CT47" i="166"/>
  <c r="CT62" i="166"/>
  <c r="CX47" i="166"/>
  <c r="CX62" i="166"/>
  <c r="DB47" i="166"/>
  <c r="DB62" i="166"/>
  <c r="DG47" i="166"/>
  <c r="DG62" i="166"/>
  <c r="DK47" i="166"/>
  <c r="DK62" i="166"/>
  <c r="DP47" i="166"/>
  <c r="DP62" i="166"/>
  <c r="DT47" i="166"/>
  <c r="DT62" i="166"/>
  <c r="DX47" i="166"/>
  <c r="DX62" i="166"/>
  <c r="EB47" i="166"/>
  <c r="EB62" i="166"/>
  <c r="EF47" i="166"/>
  <c r="EF62" i="166"/>
  <c r="EJ47" i="166"/>
  <c r="EJ62" i="166"/>
  <c r="E48" i="166"/>
  <c r="E63" i="166"/>
  <c r="I48" i="166"/>
  <c r="I63" i="166"/>
  <c r="M48" i="166"/>
  <c r="M63" i="166"/>
  <c r="T17" i="166"/>
  <c r="V17" i="166"/>
  <c r="Z48" i="166"/>
  <c r="Z63" i="166"/>
  <c r="AD48" i="166"/>
  <c r="AD63" i="166"/>
  <c r="AH48" i="166"/>
  <c r="AH63" i="166"/>
  <c r="AL48" i="166"/>
  <c r="AL63" i="166"/>
  <c r="AP48" i="166"/>
  <c r="AP63" i="166"/>
  <c r="AT48" i="166"/>
  <c r="AT63" i="166"/>
  <c r="AX17" i="166"/>
  <c r="AY17" i="166"/>
  <c r="BC48" i="166"/>
  <c r="BC63" i="166"/>
  <c r="BI48" i="166"/>
  <c r="BI63" i="166"/>
  <c r="BM48" i="166"/>
  <c r="BM63" i="166"/>
  <c r="BS48" i="166"/>
  <c r="BS63" i="166"/>
  <c r="BW48" i="166"/>
  <c r="BW63" i="166"/>
  <c r="CB48" i="166"/>
  <c r="CB63" i="166"/>
  <c r="CF48" i="166"/>
  <c r="CF63" i="166"/>
  <c r="CJ48" i="166"/>
  <c r="CJ63" i="166"/>
  <c r="CN48" i="166"/>
  <c r="CN63" i="166"/>
  <c r="CR48" i="166"/>
  <c r="CR63" i="166"/>
  <c r="CV48" i="166"/>
  <c r="CV63" i="166"/>
  <c r="CZ48" i="166"/>
  <c r="CZ63" i="166"/>
  <c r="DE48" i="166"/>
  <c r="DE63" i="166"/>
  <c r="DI48" i="166"/>
  <c r="DI63" i="166"/>
  <c r="DM48" i="166"/>
  <c r="DM63" i="166"/>
  <c r="DR48" i="166"/>
  <c r="DR63" i="166"/>
  <c r="DV48" i="166"/>
  <c r="DV63" i="166"/>
  <c r="DZ48" i="166"/>
  <c r="DZ63" i="166"/>
  <c r="ED48" i="166"/>
  <c r="ED63" i="166"/>
  <c r="EH48" i="166"/>
  <c r="EH63" i="166"/>
  <c r="C49" i="166"/>
  <c r="C64" i="166"/>
  <c r="G49" i="166"/>
  <c r="G64" i="166"/>
  <c r="K49" i="166"/>
  <c r="K64" i="166"/>
  <c r="O49" i="166"/>
  <c r="O64" i="166"/>
  <c r="X49" i="166"/>
  <c r="X64" i="166"/>
  <c r="AB64" i="166"/>
  <c r="AB49" i="166"/>
  <c r="AF49" i="166"/>
  <c r="AF64" i="166"/>
  <c r="AJ49" i="166"/>
  <c r="AJ64" i="166"/>
  <c r="AN49" i="166"/>
  <c r="AN64" i="166"/>
  <c r="AR64" i="166"/>
  <c r="AR49" i="166"/>
  <c r="AV49" i="166"/>
  <c r="AV64" i="166"/>
  <c r="BA49" i="166"/>
  <c r="BA64" i="166"/>
  <c r="BF18" i="166"/>
  <c r="BG18" i="166"/>
  <c r="BK49" i="166"/>
  <c r="BK64" i="166"/>
  <c r="BP49" i="166"/>
  <c r="BP64" i="166"/>
  <c r="BU49" i="166"/>
  <c r="BU64" i="166"/>
  <c r="BZ18" i="166"/>
  <c r="BY18" i="166"/>
  <c r="CD49" i="166"/>
  <c r="CD64" i="166"/>
  <c r="CH49" i="166"/>
  <c r="CH64" i="166"/>
  <c r="CL49" i="166"/>
  <c r="CL64" i="166"/>
  <c r="CP49" i="166"/>
  <c r="CP64" i="166"/>
  <c r="CT49" i="166"/>
  <c r="CT64" i="166"/>
  <c r="CX49" i="166"/>
  <c r="CX64" i="166"/>
  <c r="DB49" i="166"/>
  <c r="DB64" i="166"/>
  <c r="DG49" i="166"/>
  <c r="DG64" i="166"/>
  <c r="DK49" i="166"/>
  <c r="DK64" i="166"/>
  <c r="DP49" i="166"/>
  <c r="DP64" i="166"/>
  <c r="DT64" i="166"/>
  <c r="DT49" i="166"/>
  <c r="DX49" i="166"/>
  <c r="DX64" i="166"/>
  <c r="EB64" i="166"/>
  <c r="EB49" i="166"/>
  <c r="EF49" i="166"/>
  <c r="EF64" i="166"/>
  <c r="EJ64" i="166"/>
  <c r="EJ49" i="166"/>
  <c r="E50" i="166"/>
  <c r="E65" i="166"/>
  <c r="I50" i="166"/>
  <c r="I65" i="166"/>
  <c r="M50" i="166"/>
  <c r="M65" i="166"/>
  <c r="V19" i="166"/>
  <c r="T19" i="166"/>
  <c r="Z50" i="166"/>
  <c r="Z65" i="166"/>
  <c r="AD50" i="166"/>
  <c r="AD65" i="166"/>
  <c r="AH50" i="166"/>
  <c r="AH65" i="166"/>
  <c r="AL50" i="166"/>
  <c r="AL65" i="166"/>
  <c r="AP50" i="166"/>
  <c r="AP65" i="166"/>
  <c r="AT50" i="166"/>
  <c r="AT65" i="166"/>
  <c r="AY19" i="166"/>
  <c r="AX19" i="166"/>
  <c r="BC50" i="166"/>
  <c r="BC65" i="166"/>
  <c r="BI50" i="166"/>
  <c r="BI65" i="166"/>
  <c r="BM50" i="166"/>
  <c r="BM65" i="166"/>
  <c r="BS50" i="166"/>
  <c r="BS65" i="166"/>
  <c r="BW50" i="166"/>
  <c r="BW65" i="166"/>
  <c r="CB50" i="166"/>
  <c r="CB65" i="166"/>
  <c r="CF50" i="166"/>
  <c r="CF65" i="166"/>
  <c r="CJ50" i="166"/>
  <c r="CJ65" i="166"/>
  <c r="CN50" i="166"/>
  <c r="CN65" i="166"/>
  <c r="CR50" i="166"/>
  <c r="CR65" i="166"/>
  <c r="CV50" i="166"/>
  <c r="CV65" i="166"/>
  <c r="CZ50" i="166"/>
  <c r="CZ65" i="166"/>
  <c r="DE65" i="166"/>
  <c r="DE50" i="166"/>
  <c r="DI50" i="166"/>
  <c r="DI65" i="166"/>
  <c r="DM65" i="166"/>
  <c r="DM50" i="166"/>
  <c r="DR50" i="166"/>
  <c r="DR65" i="166"/>
  <c r="DV50" i="166"/>
  <c r="DV65" i="166"/>
  <c r="DZ50" i="166"/>
  <c r="DZ65" i="166"/>
  <c r="ED50" i="166"/>
  <c r="ED65" i="166"/>
  <c r="EH50" i="166"/>
  <c r="EH65" i="166"/>
  <c r="C51" i="166"/>
  <c r="C66" i="166"/>
  <c r="G51" i="166"/>
  <c r="G66" i="166"/>
  <c r="K66" i="166"/>
  <c r="K51" i="166"/>
  <c r="O51" i="166"/>
  <c r="O66" i="166"/>
  <c r="X51" i="166"/>
  <c r="X66" i="166"/>
  <c r="AB51" i="166"/>
  <c r="AB66" i="166"/>
  <c r="AF51" i="166"/>
  <c r="AF66" i="166"/>
  <c r="AJ51" i="166"/>
  <c r="AJ66" i="166"/>
  <c r="AN51" i="166"/>
  <c r="AN66" i="166"/>
  <c r="AR51" i="166"/>
  <c r="AR66" i="166"/>
  <c r="AV51" i="166"/>
  <c r="AV66" i="166"/>
  <c r="BA51" i="166"/>
  <c r="BA66" i="166"/>
  <c r="BG20" i="166"/>
  <c r="BF20" i="166"/>
  <c r="BK51" i="166"/>
  <c r="BK66" i="166"/>
  <c r="BP51" i="166"/>
  <c r="BP66" i="166"/>
  <c r="BU51" i="166"/>
  <c r="BU66" i="166"/>
  <c r="BY20" i="166"/>
  <c r="BZ20" i="166"/>
  <c r="CD51" i="166"/>
  <c r="CD66" i="166"/>
  <c r="CH51" i="166"/>
  <c r="CH66" i="166"/>
  <c r="CL51" i="166"/>
  <c r="CL66" i="166"/>
  <c r="CP51" i="166"/>
  <c r="CP66" i="166"/>
  <c r="CT51" i="166"/>
  <c r="CT66" i="166"/>
  <c r="CX51" i="166"/>
  <c r="CX66" i="166"/>
  <c r="DB51" i="166"/>
  <c r="DB66" i="166"/>
  <c r="DG51" i="166"/>
  <c r="DG66" i="166"/>
  <c r="DK51" i="166"/>
  <c r="DK66" i="166"/>
  <c r="DP51" i="166"/>
  <c r="DP66" i="166"/>
  <c r="DT51" i="166"/>
  <c r="DT66" i="166"/>
  <c r="DX51" i="166"/>
  <c r="DX66" i="166"/>
  <c r="EB51" i="166"/>
  <c r="EB66" i="166"/>
  <c r="EF51" i="166"/>
  <c r="EF66" i="166"/>
  <c r="EJ51" i="166"/>
  <c r="EJ66" i="166"/>
  <c r="E52" i="166"/>
  <c r="E67" i="166"/>
  <c r="I52" i="166"/>
  <c r="I67" i="166"/>
  <c r="M52" i="166"/>
  <c r="M67" i="166"/>
  <c r="T21" i="166"/>
  <c r="V21" i="166"/>
  <c r="Z52" i="166"/>
  <c r="Z67" i="166"/>
  <c r="AD52" i="166"/>
  <c r="AD67" i="166"/>
  <c r="AH52" i="166"/>
  <c r="AH67" i="166"/>
  <c r="AL52" i="166"/>
  <c r="AL67" i="166"/>
  <c r="AP52" i="166"/>
  <c r="AP67" i="166"/>
  <c r="AT52" i="166"/>
  <c r="AT67" i="166"/>
  <c r="AY21" i="166"/>
  <c r="AX21" i="166"/>
  <c r="BC52" i="166"/>
  <c r="BC67" i="166"/>
  <c r="BI52" i="166"/>
  <c r="BI67" i="166"/>
  <c r="BM52" i="166"/>
  <c r="BM67" i="166"/>
  <c r="BS67" i="166"/>
  <c r="BS52" i="166"/>
  <c r="BW52" i="166"/>
  <c r="BW67" i="166"/>
  <c r="CB52" i="166"/>
  <c r="CB67" i="166"/>
  <c r="CF52" i="166"/>
  <c r="CF67" i="166"/>
  <c r="CJ52" i="166"/>
  <c r="CJ67" i="166"/>
  <c r="CN52" i="166"/>
  <c r="CN67" i="166"/>
  <c r="CR52" i="166"/>
  <c r="CR67" i="166"/>
  <c r="CV52" i="166"/>
  <c r="CV67" i="166"/>
  <c r="CZ52" i="166"/>
  <c r="CZ67" i="166"/>
  <c r="DE52" i="166"/>
  <c r="DE67" i="166"/>
  <c r="DI52" i="166"/>
  <c r="DI67" i="166"/>
  <c r="DM52" i="166"/>
  <c r="DM67" i="166"/>
  <c r="DR52" i="166"/>
  <c r="DR67" i="166"/>
  <c r="DV52" i="166"/>
  <c r="DV67" i="166"/>
  <c r="DZ52" i="166"/>
  <c r="DZ67" i="166"/>
  <c r="ED52" i="166"/>
  <c r="ED67" i="166"/>
  <c r="EH52" i="166"/>
  <c r="EH67" i="166"/>
  <c r="EF40" i="166"/>
  <c r="EF55" i="166"/>
  <c r="DK40" i="166"/>
  <c r="DK55" i="166"/>
  <c r="CX40" i="166"/>
  <c r="CX55" i="166"/>
  <c r="CL40" i="166"/>
  <c r="CL55" i="166"/>
  <c r="BU40" i="166"/>
  <c r="BU55" i="166"/>
  <c r="BA40" i="166"/>
  <c r="BA55" i="166"/>
  <c r="AN40" i="166"/>
  <c r="AN55" i="166"/>
  <c r="AB40" i="166"/>
  <c r="AB55" i="166"/>
  <c r="K40" i="166"/>
  <c r="K55" i="166"/>
  <c r="C42" i="166"/>
  <c r="C57" i="166"/>
  <c r="O42" i="166"/>
  <c r="O57" i="166"/>
  <c r="AF42" i="166"/>
  <c r="AF57" i="166"/>
  <c r="AV42" i="166"/>
  <c r="AV57" i="166"/>
  <c r="BK42" i="166"/>
  <c r="BK57" i="166"/>
  <c r="BP42" i="166"/>
  <c r="BP57" i="166"/>
  <c r="CD42" i="166"/>
  <c r="CD57" i="166"/>
  <c r="CH42" i="166"/>
  <c r="CH57" i="166"/>
  <c r="CL42" i="166"/>
  <c r="CL57" i="166"/>
  <c r="CP42" i="166"/>
  <c r="CP57" i="166"/>
  <c r="CT42" i="166"/>
  <c r="CT57" i="166"/>
  <c r="CX42" i="166"/>
  <c r="CX57" i="166"/>
  <c r="DB42" i="166"/>
  <c r="DB57" i="166"/>
  <c r="DG42" i="166"/>
  <c r="DG57" i="166"/>
  <c r="DK42" i="166"/>
  <c r="DK57" i="166"/>
  <c r="DP42" i="166"/>
  <c r="DP57" i="166"/>
  <c r="DT42" i="166"/>
  <c r="DT57" i="166"/>
  <c r="DX42" i="166"/>
  <c r="DX57" i="166"/>
  <c r="EB42" i="166"/>
  <c r="EB57" i="166"/>
  <c r="EF42" i="166"/>
  <c r="EF57" i="166"/>
  <c r="EJ42" i="166"/>
  <c r="EJ57" i="166"/>
  <c r="E43" i="166"/>
  <c r="E58" i="166"/>
  <c r="I43" i="166"/>
  <c r="I58" i="166"/>
  <c r="M43" i="166"/>
  <c r="M58" i="166"/>
  <c r="T43" i="166"/>
  <c r="T58" i="166"/>
  <c r="Z43" i="166"/>
  <c r="Z58" i="166"/>
  <c r="AD43" i="166"/>
  <c r="AD58" i="166"/>
  <c r="AH43" i="166"/>
  <c r="AH58" i="166"/>
  <c r="AL43" i="166"/>
  <c r="AL58" i="166"/>
  <c r="AP43" i="166"/>
  <c r="AP58" i="166"/>
  <c r="AT43" i="166"/>
  <c r="AT58" i="166"/>
  <c r="AX43" i="166"/>
  <c r="AX58" i="166"/>
  <c r="BC43" i="166"/>
  <c r="BC58" i="166"/>
  <c r="BI43" i="166"/>
  <c r="BI58" i="166"/>
  <c r="BM43" i="166"/>
  <c r="BM58" i="166"/>
  <c r="BS43" i="166"/>
  <c r="BS58" i="166"/>
  <c r="BW43" i="166"/>
  <c r="BW58" i="166"/>
  <c r="CB43" i="166"/>
  <c r="CB58" i="166"/>
  <c r="CF43" i="166"/>
  <c r="CF58" i="166"/>
  <c r="CJ43" i="166"/>
  <c r="CJ58" i="166"/>
  <c r="CN43" i="166"/>
  <c r="CN58" i="166"/>
  <c r="CR43" i="166"/>
  <c r="CR58" i="166"/>
  <c r="CV43" i="166"/>
  <c r="CV58" i="166"/>
  <c r="CZ43" i="166"/>
  <c r="CZ58" i="166"/>
  <c r="DE43" i="166"/>
  <c r="DE58" i="166"/>
  <c r="DI43" i="166"/>
  <c r="DI58" i="166"/>
  <c r="DM43" i="166"/>
  <c r="DM58" i="166"/>
  <c r="DR43" i="166"/>
  <c r="DR58" i="166"/>
  <c r="DV43" i="166"/>
  <c r="DV58" i="166"/>
  <c r="DZ43" i="166"/>
  <c r="DZ58" i="166"/>
  <c r="ED43" i="166"/>
  <c r="ED58" i="166"/>
  <c r="EH43" i="166"/>
  <c r="EH58" i="166"/>
  <c r="E44" i="166"/>
  <c r="E59" i="166"/>
  <c r="I44" i="166"/>
  <c r="I59" i="166"/>
  <c r="M44" i="166"/>
  <c r="M59" i="166"/>
  <c r="T44" i="166"/>
  <c r="T59" i="166"/>
  <c r="Z44" i="166"/>
  <c r="Z59" i="166"/>
  <c r="AD44" i="166"/>
  <c r="AD59" i="166"/>
  <c r="AH44" i="166"/>
  <c r="AH59" i="166"/>
  <c r="AL44" i="166"/>
  <c r="AL59" i="166"/>
  <c r="AP44" i="166"/>
  <c r="AP59" i="166"/>
  <c r="AT44" i="166"/>
  <c r="AT59" i="166"/>
  <c r="AX44" i="166"/>
  <c r="AX59" i="166"/>
  <c r="BC44" i="166"/>
  <c r="BC59" i="166"/>
  <c r="BI44" i="166"/>
  <c r="BI59" i="166"/>
  <c r="BM44" i="166"/>
  <c r="BM59" i="166"/>
  <c r="EI40" i="166"/>
  <c r="EI55" i="166"/>
  <c r="EE40" i="166"/>
  <c r="EE55" i="166"/>
  <c r="EA40" i="166"/>
  <c r="EA55" i="166"/>
  <c r="DW40" i="166"/>
  <c r="DW55" i="166"/>
  <c r="DS40" i="166"/>
  <c r="DS55" i="166"/>
  <c r="DN9" i="166"/>
  <c r="DO9" i="166"/>
  <c r="DJ40" i="166"/>
  <c r="DJ55" i="166"/>
  <c r="DF40" i="166"/>
  <c r="DF55" i="166"/>
  <c r="DA40" i="166"/>
  <c r="DA55" i="166"/>
  <c r="CW40" i="166"/>
  <c r="CW55" i="166"/>
  <c r="CS40" i="166"/>
  <c r="CS55" i="166"/>
  <c r="CO40" i="166"/>
  <c r="CO55" i="166"/>
  <c r="CK40" i="166"/>
  <c r="CK55" i="166"/>
  <c r="CG40" i="166"/>
  <c r="CG55" i="166"/>
  <c r="CC40" i="166"/>
  <c r="CC55" i="166"/>
  <c r="BX40" i="166"/>
  <c r="BX55" i="166"/>
  <c r="BT40" i="166"/>
  <c r="BT55" i="166"/>
  <c r="BN9" i="166"/>
  <c r="BO9" i="166"/>
  <c r="BJ40" i="166"/>
  <c r="BJ55" i="166"/>
  <c r="BD9" i="166"/>
  <c r="BE9" i="166"/>
  <c r="AZ40" i="166"/>
  <c r="AZ55" i="166"/>
  <c r="AU40" i="166"/>
  <c r="AU55" i="166"/>
  <c r="AQ40" i="166"/>
  <c r="AQ55" i="166"/>
  <c r="AM40" i="166"/>
  <c r="AM55" i="166"/>
  <c r="AI40" i="166"/>
  <c r="AI55" i="166"/>
  <c r="AE40" i="166"/>
  <c r="AE55" i="166"/>
  <c r="AA40" i="166"/>
  <c r="AA55" i="166"/>
  <c r="W40" i="166"/>
  <c r="W55" i="166"/>
  <c r="N40" i="166"/>
  <c r="N55" i="166"/>
  <c r="J40" i="166"/>
  <c r="J55" i="166"/>
  <c r="F40" i="166"/>
  <c r="F55" i="166"/>
  <c r="D42" i="166"/>
  <c r="D57" i="166"/>
  <c r="H42" i="166"/>
  <c r="H57" i="166"/>
  <c r="L42" i="166"/>
  <c r="L57" i="166"/>
  <c r="Q42" i="166"/>
  <c r="Q57" i="166"/>
  <c r="Y42" i="166"/>
  <c r="Y57" i="166"/>
  <c r="AC42" i="166"/>
  <c r="AC57" i="166"/>
  <c r="AG42" i="166"/>
  <c r="AG57" i="166"/>
  <c r="AK42" i="166"/>
  <c r="AK57" i="166"/>
  <c r="AO42" i="166"/>
  <c r="AO57" i="166"/>
  <c r="AS42" i="166"/>
  <c r="AS57" i="166"/>
  <c r="AW42" i="166"/>
  <c r="AW57" i="166"/>
  <c r="BB42" i="166"/>
  <c r="BB57" i="166"/>
  <c r="BH42" i="166"/>
  <c r="BH57" i="166"/>
  <c r="BL42" i="166"/>
  <c r="BL57" i="166"/>
  <c r="BQ42" i="166"/>
  <c r="BQ57" i="166"/>
  <c r="BV42" i="166"/>
  <c r="BV57" i="166"/>
  <c r="CA42" i="166"/>
  <c r="CA57" i="166"/>
  <c r="CE42" i="166"/>
  <c r="CE57" i="166"/>
  <c r="CI42" i="166"/>
  <c r="CI57" i="166"/>
  <c r="CM42" i="166"/>
  <c r="CM57" i="166"/>
  <c r="CQ42" i="166"/>
  <c r="CQ57" i="166"/>
  <c r="CU42" i="166"/>
  <c r="CU57" i="166"/>
  <c r="CY42" i="166"/>
  <c r="CY57" i="166"/>
  <c r="DC42" i="166"/>
  <c r="DC57" i="166"/>
  <c r="DH42" i="166"/>
  <c r="DH57" i="166"/>
  <c r="DL42" i="166"/>
  <c r="DL57" i="166"/>
  <c r="DQ42" i="166"/>
  <c r="DQ57" i="166"/>
  <c r="DU42" i="166"/>
  <c r="DU57" i="166"/>
  <c r="DY42" i="166"/>
  <c r="DY57" i="166"/>
  <c r="EC42" i="166"/>
  <c r="EC57" i="166"/>
  <c r="EG42" i="166"/>
  <c r="EG57" i="166"/>
  <c r="B43" i="166"/>
  <c r="B58" i="166"/>
  <c r="F43" i="166"/>
  <c r="F58" i="166"/>
  <c r="J43" i="166"/>
  <c r="J58" i="166"/>
  <c r="N43" i="166"/>
  <c r="N58" i="166"/>
  <c r="W43" i="166"/>
  <c r="W58" i="166"/>
  <c r="AA43" i="166"/>
  <c r="AA58" i="166"/>
  <c r="AE43" i="166"/>
  <c r="AE58" i="166"/>
  <c r="AI43" i="166"/>
  <c r="AI58" i="166"/>
  <c r="AM43" i="166"/>
  <c r="AM58" i="166"/>
  <c r="AQ43" i="166"/>
  <c r="AQ58" i="166"/>
  <c r="AU43" i="166"/>
  <c r="AU58" i="166"/>
  <c r="AZ43" i="166"/>
  <c r="AZ58" i="166"/>
  <c r="BD43" i="166"/>
  <c r="BD58" i="166"/>
  <c r="BJ43" i="166"/>
  <c r="BJ58" i="166"/>
  <c r="BN43" i="166"/>
  <c r="BN58" i="166"/>
  <c r="BT43" i="166"/>
  <c r="BT58" i="166"/>
  <c r="BX43" i="166"/>
  <c r="BX58" i="166"/>
  <c r="CC43" i="166"/>
  <c r="CC58" i="166"/>
  <c r="CG43" i="166"/>
  <c r="CG58" i="166"/>
  <c r="CK43" i="166"/>
  <c r="CK58" i="166"/>
  <c r="CO43" i="166"/>
  <c r="CO58" i="166"/>
  <c r="CS43" i="166"/>
  <c r="CS58" i="166"/>
  <c r="CW43" i="166"/>
  <c r="CW58" i="166"/>
  <c r="DA43" i="166"/>
  <c r="DA58" i="166"/>
  <c r="DF43" i="166"/>
  <c r="DF58" i="166"/>
  <c r="DJ43" i="166"/>
  <c r="DJ58" i="166"/>
  <c r="DN43" i="166"/>
  <c r="DN58" i="166"/>
  <c r="DS43" i="166"/>
  <c r="DS58" i="166"/>
  <c r="DW43" i="166"/>
  <c r="DW58" i="166"/>
  <c r="EA43" i="166"/>
  <c r="EA58" i="166"/>
  <c r="EE43" i="166"/>
  <c r="EE58" i="166"/>
  <c r="EI43" i="166"/>
  <c r="EI58" i="166"/>
  <c r="B44" i="166"/>
  <c r="B59" i="166"/>
  <c r="F44" i="166"/>
  <c r="F59" i="166"/>
  <c r="J44" i="166"/>
  <c r="J59" i="166"/>
  <c r="N44" i="166"/>
  <c r="N59" i="166"/>
  <c r="W44" i="166"/>
  <c r="W59" i="166"/>
  <c r="AA44" i="166"/>
  <c r="AA59" i="166"/>
  <c r="AE44" i="166"/>
  <c r="AE59" i="166"/>
  <c r="AI44" i="166"/>
  <c r="AI59" i="166"/>
  <c r="AM44" i="166"/>
  <c r="AM59" i="166"/>
  <c r="AQ44" i="166"/>
  <c r="AQ59" i="166"/>
  <c r="AU44" i="166"/>
  <c r="AU59" i="166"/>
  <c r="AZ44" i="166"/>
  <c r="AZ59" i="166"/>
  <c r="BD44" i="166"/>
  <c r="BD59" i="166"/>
  <c r="BJ44" i="166"/>
  <c r="BJ59" i="166"/>
  <c r="BN44" i="166"/>
  <c r="BN59" i="166"/>
  <c r="BT44" i="166"/>
  <c r="BT59" i="166"/>
  <c r="BX44" i="166"/>
  <c r="BX59" i="166"/>
  <c r="CC44" i="166"/>
  <c r="CC59" i="166"/>
  <c r="CG44" i="166"/>
  <c r="CG59" i="166"/>
  <c r="CK44" i="166"/>
  <c r="CK59" i="166"/>
  <c r="CO44" i="166"/>
  <c r="CO59" i="166"/>
  <c r="CS44" i="166"/>
  <c r="CS59" i="166"/>
  <c r="CW44" i="166"/>
  <c r="CW59" i="166"/>
  <c r="DA44" i="166"/>
  <c r="DA59" i="166"/>
  <c r="DF44" i="166"/>
  <c r="DF59" i="166"/>
  <c r="DJ44" i="166"/>
  <c r="DJ59" i="166"/>
  <c r="DN44" i="166"/>
  <c r="DN59" i="166"/>
  <c r="DS44" i="166"/>
  <c r="DS59" i="166"/>
  <c r="DW44" i="166"/>
  <c r="DW59" i="166"/>
  <c r="EA44" i="166"/>
  <c r="EA59" i="166"/>
  <c r="EE44" i="166"/>
  <c r="EE59" i="166"/>
  <c r="EI44" i="166"/>
  <c r="EI59" i="166"/>
  <c r="D45" i="166"/>
  <c r="D60" i="166"/>
  <c r="H45" i="166"/>
  <c r="H60" i="166"/>
  <c r="L45" i="166"/>
  <c r="L60" i="166"/>
  <c r="Q45" i="166"/>
  <c r="Q60" i="166"/>
  <c r="Y45" i="166"/>
  <c r="Y60" i="166"/>
  <c r="AC45" i="166"/>
  <c r="AC60" i="166"/>
  <c r="AG45" i="166"/>
  <c r="AG60" i="166"/>
  <c r="AK45" i="166"/>
  <c r="AK60" i="166"/>
  <c r="AO45" i="166"/>
  <c r="AO60" i="166"/>
  <c r="AS45" i="166"/>
  <c r="AS60" i="166"/>
  <c r="AW45" i="166"/>
  <c r="AW60" i="166"/>
  <c r="BB45" i="166"/>
  <c r="BB60" i="166"/>
  <c r="BH45" i="166"/>
  <c r="BH60" i="166"/>
  <c r="BL45" i="166"/>
  <c r="BL60" i="166"/>
  <c r="BQ45" i="166"/>
  <c r="BQ60" i="166"/>
  <c r="BV45" i="166"/>
  <c r="BV60" i="166"/>
  <c r="CA45" i="166"/>
  <c r="CA60" i="166"/>
  <c r="CE45" i="166"/>
  <c r="CE60" i="166"/>
  <c r="CI45" i="166"/>
  <c r="CI60" i="166"/>
  <c r="CM45" i="166"/>
  <c r="CM60" i="166"/>
  <c r="CQ45" i="166"/>
  <c r="CQ60" i="166"/>
  <c r="CU45" i="166"/>
  <c r="CU60" i="166"/>
  <c r="CY45" i="166"/>
  <c r="CY60" i="166"/>
  <c r="DC45" i="166"/>
  <c r="DC60" i="166"/>
  <c r="DH45" i="166"/>
  <c r="DH60" i="166"/>
  <c r="DL45" i="166"/>
  <c r="DL60" i="166"/>
  <c r="DQ45" i="166"/>
  <c r="DQ60" i="166"/>
  <c r="DU45" i="166"/>
  <c r="DU60" i="166"/>
  <c r="DY45" i="166"/>
  <c r="DY60" i="166"/>
  <c r="EC45" i="166"/>
  <c r="EC60" i="166"/>
  <c r="EG45" i="166"/>
  <c r="EG60" i="166"/>
  <c r="B46" i="166"/>
  <c r="B61" i="166"/>
  <c r="F46" i="166"/>
  <c r="F61" i="166"/>
  <c r="J46" i="166"/>
  <c r="J61" i="166"/>
  <c r="N46" i="166"/>
  <c r="N61" i="166"/>
  <c r="W46" i="166"/>
  <c r="W61" i="166"/>
  <c r="AA46" i="166"/>
  <c r="AA61" i="166"/>
  <c r="AE46" i="166"/>
  <c r="AE61" i="166"/>
  <c r="AI46" i="166"/>
  <c r="AI61" i="166"/>
  <c r="AM46" i="166"/>
  <c r="AM61" i="166"/>
  <c r="AQ46" i="166"/>
  <c r="AQ61" i="166"/>
  <c r="AU46" i="166"/>
  <c r="AU61" i="166"/>
  <c r="AZ46" i="166"/>
  <c r="AZ61" i="166"/>
  <c r="BD15" i="166"/>
  <c r="BE15" i="166"/>
  <c r="BJ46" i="166"/>
  <c r="BJ61" i="166"/>
  <c r="BN15" i="166"/>
  <c r="BO15" i="166"/>
  <c r="BT46" i="166"/>
  <c r="BT61" i="166"/>
  <c r="BX46" i="166"/>
  <c r="BX61" i="166"/>
  <c r="CC46" i="166"/>
  <c r="CC61" i="166"/>
  <c r="CG46" i="166"/>
  <c r="CG61" i="166"/>
  <c r="CK46" i="166"/>
  <c r="CK61" i="166"/>
  <c r="CO46" i="166"/>
  <c r="CO61" i="166"/>
  <c r="CS46" i="166"/>
  <c r="CS61" i="166"/>
  <c r="CW46" i="166"/>
  <c r="CW61" i="166"/>
  <c r="DA46" i="166"/>
  <c r="DA61" i="166"/>
  <c r="DF46" i="166"/>
  <c r="DF61" i="166"/>
  <c r="DJ46" i="166"/>
  <c r="DJ61" i="166"/>
  <c r="DN15" i="166"/>
  <c r="DO15" i="166"/>
  <c r="DS46" i="166"/>
  <c r="DS61" i="166"/>
  <c r="DW46" i="166"/>
  <c r="DW61" i="166"/>
  <c r="EA46" i="166"/>
  <c r="EA61" i="166"/>
  <c r="EE46" i="166"/>
  <c r="EE61" i="166"/>
  <c r="EI46" i="166"/>
  <c r="EI61" i="166"/>
  <c r="D47" i="166"/>
  <c r="D62" i="166"/>
  <c r="H47" i="166"/>
  <c r="H62" i="166"/>
  <c r="L47" i="166"/>
  <c r="L62" i="166"/>
  <c r="Q16" i="166"/>
  <c r="R16" i="166"/>
  <c r="Y47" i="166"/>
  <c r="Y62" i="166"/>
  <c r="AC47" i="166"/>
  <c r="AC62" i="166"/>
  <c r="AG47" i="166"/>
  <c r="AG62" i="166"/>
  <c r="AK47" i="166"/>
  <c r="AK62" i="166"/>
  <c r="AO47" i="166"/>
  <c r="AO62" i="166"/>
  <c r="AS47" i="166"/>
  <c r="AS62" i="166"/>
  <c r="AW47" i="166"/>
  <c r="AW62" i="166"/>
  <c r="BB47" i="166"/>
  <c r="BB62" i="166"/>
  <c r="BH47" i="166"/>
  <c r="BH62" i="166"/>
  <c r="BL47" i="166"/>
  <c r="BL62" i="166"/>
  <c r="BR16" i="166"/>
  <c r="BQ16" i="166"/>
  <c r="BV47" i="166"/>
  <c r="BV62" i="166"/>
  <c r="CA47" i="166"/>
  <c r="CA62" i="166"/>
  <c r="CE47" i="166"/>
  <c r="CE62" i="166"/>
  <c r="CI47" i="166"/>
  <c r="CI62" i="166"/>
  <c r="CM47" i="166"/>
  <c r="CM62" i="166"/>
  <c r="CQ47" i="166"/>
  <c r="CQ62" i="166"/>
  <c r="CU47" i="166"/>
  <c r="CU62" i="166"/>
  <c r="CY47" i="166"/>
  <c r="CY62" i="166"/>
  <c r="DD16" i="166"/>
  <c r="DC16" i="166"/>
  <c r="DH47" i="166"/>
  <c r="DH62" i="166"/>
  <c r="DL47" i="166"/>
  <c r="DL62" i="166"/>
  <c r="DQ47" i="166"/>
  <c r="DQ62" i="166"/>
  <c r="DU47" i="166"/>
  <c r="DU62" i="166"/>
  <c r="DY47" i="166"/>
  <c r="DY62" i="166"/>
  <c r="EC47" i="166"/>
  <c r="EC62" i="166"/>
  <c r="EG47" i="166"/>
  <c r="EG62" i="166"/>
  <c r="B48" i="166"/>
  <c r="B63" i="166"/>
  <c r="F48" i="166"/>
  <c r="F63" i="166"/>
  <c r="J48" i="166"/>
  <c r="J63" i="166"/>
  <c r="N48" i="166"/>
  <c r="N63" i="166"/>
  <c r="W48" i="166"/>
  <c r="W63" i="166"/>
  <c r="AA63" i="166"/>
  <c r="AA48" i="166"/>
  <c r="AE48" i="166"/>
  <c r="AE63" i="166"/>
  <c r="AI63" i="166"/>
  <c r="AI48" i="166"/>
  <c r="AM48" i="166"/>
  <c r="AM63" i="166"/>
  <c r="AQ48" i="166"/>
  <c r="AQ63" i="166"/>
  <c r="AU48" i="166"/>
  <c r="AU63" i="166"/>
  <c r="AZ48" i="166"/>
  <c r="AZ63" i="166"/>
  <c r="BE17" i="166"/>
  <c r="BD17" i="166"/>
  <c r="BJ48" i="166"/>
  <c r="BJ63" i="166"/>
  <c r="BN17" i="166"/>
  <c r="BO17" i="166"/>
  <c r="BT48" i="166"/>
  <c r="BT63" i="166"/>
  <c r="BX48" i="166"/>
  <c r="BX63" i="166"/>
  <c r="CC48" i="166"/>
  <c r="CC63" i="166"/>
  <c r="CG48" i="166"/>
  <c r="CG63" i="166"/>
  <c r="CK48" i="166"/>
  <c r="CK63" i="166"/>
  <c r="CO48" i="166"/>
  <c r="CO63" i="166"/>
  <c r="CS48" i="166"/>
  <c r="CS63" i="166"/>
  <c r="CW48" i="166"/>
  <c r="CW63" i="166"/>
  <c r="DA48" i="166"/>
  <c r="DA63" i="166"/>
  <c r="DF48" i="166"/>
  <c r="DF63" i="166"/>
  <c r="DJ48" i="166"/>
  <c r="DJ63" i="166"/>
  <c r="DN17" i="166"/>
  <c r="DO17" i="166"/>
  <c r="DS63" i="166"/>
  <c r="DS48" i="166"/>
  <c r="DW48" i="166"/>
  <c r="DW63" i="166"/>
  <c r="EA63" i="166"/>
  <c r="EA48" i="166"/>
  <c r="EE48" i="166"/>
  <c r="EE63" i="166"/>
  <c r="EI63" i="166"/>
  <c r="EI48" i="166"/>
  <c r="D49" i="166"/>
  <c r="D64" i="166"/>
  <c r="H49" i="166"/>
  <c r="H64" i="166"/>
  <c r="L49" i="166"/>
  <c r="L64" i="166"/>
  <c r="Q18" i="166"/>
  <c r="R18" i="166"/>
  <c r="Y49" i="166"/>
  <c r="Y64" i="166"/>
  <c r="AC49" i="166"/>
  <c r="AC64" i="166"/>
  <c r="AG49" i="166"/>
  <c r="AG64" i="166"/>
  <c r="AK49" i="166"/>
  <c r="AK64" i="166"/>
  <c r="AO49" i="166"/>
  <c r="AO64" i="166"/>
  <c r="AS49" i="166"/>
  <c r="AS64" i="166"/>
  <c r="AW49" i="166"/>
  <c r="AW64" i="166"/>
  <c r="BB49" i="166"/>
  <c r="BB64" i="166"/>
  <c r="BH64" i="166"/>
  <c r="BH49" i="166"/>
  <c r="BL49" i="166"/>
  <c r="BL64" i="166"/>
  <c r="BR18" i="166"/>
  <c r="BQ18" i="166"/>
  <c r="BV49" i="166"/>
  <c r="BV64" i="166"/>
  <c r="CA49" i="166"/>
  <c r="CA64" i="166"/>
  <c r="CE49" i="166"/>
  <c r="CE64" i="166"/>
  <c r="CI49" i="166"/>
  <c r="CI64" i="166"/>
  <c r="CM49" i="166"/>
  <c r="CM64" i="166"/>
  <c r="CQ49" i="166"/>
  <c r="CQ64" i="166"/>
  <c r="CU49" i="166"/>
  <c r="CU64" i="166"/>
  <c r="CY49" i="166"/>
  <c r="CY64" i="166"/>
  <c r="DC18" i="166"/>
  <c r="DD18" i="166"/>
  <c r="DH49" i="166"/>
  <c r="DH64" i="166"/>
  <c r="DL64" i="166"/>
  <c r="DL49" i="166"/>
  <c r="DQ49" i="166"/>
  <c r="DQ64" i="166"/>
  <c r="DU49" i="166"/>
  <c r="DU64" i="166"/>
  <c r="DY49" i="166"/>
  <c r="DY64" i="166"/>
  <c r="EC49" i="166"/>
  <c r="EC64" i="166"/>
  <c r="EG49" i="166"/>
  <c r="EG64" i="166"/>
  <c r="B50" i="166"/>
  <c r="B65" i="166"/>
  <c r="F50" i="166"/>
  <c r="F65" i="166"/>
  <c r="J65" i="166"/>
  <c r="J50" i="166"/>
  <c r="N50" i="166"/>
  <c r="N65" i="166"/>
  <c r="W50" i="166"/>
  <c r="W65" i="166"/>
  <c r="AA50" i="166"/>
  <c r="AA65" i="166"/>
  <c r="AE50" i="166"/>
  <c r="AE65" i="166"/>
  <c r="AI50" i="166"/>
  <c r="AI65" i="166"/>
  <c r="AM50" i="166"/>
  <c r="AM65" i="166"/>
  <c r="AQ50" i="166"/>
  <c r="AQ65" i="166"/>
  <c r="AU50" i="166"/>
  <c r="AU65" i="166"/>
  <c r="AZ50" i="166"/>
  <c r="AZ65" i="166"/>
  <c r="BD19" i="166"/>
  <c r="BE19" i="166"/>
  <c r="BJ50" i="166"/>
  <c r="BJ65" i="166"/>
  <c r="BN19" i="166"/>
  <c r="BO19" i="166"/>
  <c r="BT50" i="166"/>
  <c r="BT65" i="166"/>
  <c r="BX50" i="166"/>
  <c r="BX65" i="166"/>
  <c r="CC50" i="166"/>
  <c r="CC65" i="166"/>
  <c r="CG65" i="166"/>
  <c r="CG50" i="166"/>
  <c r="CK50" i="166"/>
  <c r="CK65" i="166"/>
  <c r="CO65" i="166"/>
  <c r="CO50" i="166"/>
  <c r="CS50" i="166"/>
  <c r="CS65" i="166"/>
  <c r="CW65" i="166"/>
  <c r="CW50" i="166"/>
  <c r="DA50" i="166"/>
  <c r="DA65" i="166"/>
  <c r="DF50" i="166"/>
  <c r="DF65" i="166"/>
  <c r="DJ50" i="166"/>
  <c r="DJ65" i="166"/>
  <c r="DN19" i="166"/>
  <c r="DO19" i="166"/>
  <c r="DS50" i="166"/>
  <c r="DS65" i="166"/>
  <c r="DW50" i="166"/>
  <c r="DW65" i="166"/>
  <c r="EA50" i="166"/>
  <c r="EA65" i="166"/>
  <c r="EE50" i="166"/>
  <c r="EE65" i="166"/>
  <c r="EI50" i="166"/>
  <c r="EI65" i="166"/>
  <c r="D51" i="166"/>
  <c r="D66" i="166"/>
  <c r="H51" i="166"/>
  <c r="H66" i="166"/>
  <c r="L51" i="166"/>
  <c r="L66" i="166"/>
  <c r="Q20" i="166"/>
  <c r="R20" i="166"/>
  <c r="Y51" i="166"/>
  <c r="Y66" i="166"/>
  <c r="AC51" i="166"/>
  <c r="AC66" i="166"/>
  <c r="AG51" i="166"/>
  <c r="AG66" i="166"/>
  <c r="AK51" i="166"/>
  <c r="AK66" i="166"/>
  <c r="AO51" i="166"/>
  <c r="AO66" i="166"/>
  <c r="AS51" i="166"/>
  <c r="AS66" i="166"/>
  <c r="AW51" i="166"/>
  <c r="AW66" i="166"/>
  <c r="BB51" i="166"/>
  <c r="BB66" i="166"/>
  <c r="BH51" i="166"/>
  <c r="BH66" i="166"/>
  <c r="BL51" i="166"/>
  <c r="BL66" i="166"/>
  <c r="BQ20" i="166"/>
  <c r="BR20" i="166"/>
  <c r="BV51" i="166"/>
  <c r="BV66" i="166"/>
  <c r="CA51" i="166"/>
  <c r="CA66" i="166"/>
  <c r="CE51" i="166"/>
  <c r="CE66" i="166"/>
  <c r="CI51" i="166"/>
  <c r="CI66" i="166"/>
  <c r="CM51" i="166"/>
  <c r="CM66" i="166"/>
  <c r="CQ51" i="166"/>
  <c r="CQ66" i="166"/>
  <c r="CU51" i="166"/>
  <c r="CU66" i="166"/>
  <c r="CY51" i="166"/>
  <c r="CY66" i="166"/>
  <c r="DC20" i="166"/>
  <c r="DD20" i="166"/>
  <c r="DH51" i="166"/>
  <c r="DH66" i="166"/>
  <c r="DL51" i="166"/>
  <c r="DL66" i="166"/>
  <c r="DQ51" i="166"/>
  <c r="DQ66" i="166"/>
  <c r="DU51" i="166"/>
  <c r="DU66" i="166"/>
  <c r="DY51" i="166"/>
  <c r="DY66" i="166"/>
  <c r="EC51" i="166"/>
  <c r="EC66" i="166"/>
  <c r="EG51" i="166"/>
  <c r="EG66" i="166"/>
  <c r="B67" i="166"/>
  <c r="B52" i="166"/>
  <c r="F52" i="166"/>
  <c r="F67" i="166"/>
  <c r="J52" i="166"/>
  <c r="J67" i="166"/>
  <c r="N52" i="166"/>
  <c r="N67" i="166"/>
  <c r="W52" i="166"/>
  <c r="W67" i="166"/>
  <c r="AA52" i="166"/>
  <c r="AA67" i="166"/>
  <c r="AE52" i="166"/>
  <c r="AE67" i="166"/>
  <c r="AI52" i="166"/>
  <c r="AI67" i="166"/>
  <c r="AM67" i="166"/>
  <c r="AM52" i="166"/>
  <c r="AQ52" i="166"/>
  <c r="AQ67" i="166"/>
  <c r="AU52" i="166"/>
  <c r="AU67" i="166"/>
  <c r="AZ52" i="166"/>
  <c r="AZ67" i="166"/>
  <c r="BD21" i="166"/>
  <c r="BE21" i="166"/>
  <c r="BJ52" i="166"/>
  <c r="BJ67" i="166"/>
  <c r="BO21" i="166"/>
  <c r="BN21" i="166"/>
  <c r="BT52" i="166"/>
  <c r="BT67" i="166"/>
  <c r="BX52" i="166"/>
  <c r="BX67" i="166"/>
  <c r="CC52" i="166"/>
  <c r="CC67" i="166"/>
  <c r="CG52" i="166"/>
  <c r="CG67" i="166"/>
  <c r="CK52" i="166"/>
  <c r="CK67" i="166"/>
  <c r="CO52" i="166"/>
  <c r="CO67" i="166"/>
  <c r="CS52" i="166"/>
  <c r="CS67" i="166"/>
  <c r="CW52" i="166"/>
  <c r="CW67" i="166"/>
  <c r="DA52" i="166"/>
  <c r="DA67" i="166"/>
  <c r="DF52" i="166"/>
  <c r="DF67" i="166"/>
  <c r="DJ52" i="166"/>
  <c r="DJ67" i="166"/>
  <c r="DO21" i="166"/>
  <c r="DN21" i="166"/>
  <c r="DS52" i="166"/>
  <c r="DS67" i="166"/>
  <c r="DW52" i="166"/>
  <c r="DW67" i="166"/>
  <c r="EA52" i="166"/>
  <c r="EA67" i="166"/>
  <c r="EE67" i="166"/>
  <c r="EE52" i="166"/>
  <c r="EI52" i="166"/>
  <c r="EI67" i="166"/>
  <c r="EI83" i="166" l="1"/>
  <c r="EA83" i="166"/>
  <c r="DS83" i="166"/>
  <c r="DJ83" i="166"/>
  <c r="DA83" i="166"/>
  <c r="CS83" i="166"/>
  <c r="CK83" i="166"/>
  <c r="CC83" i="166"/>
  <c r="BT83" i="166"/>
  <c r="BJ83" i="166"/>
  <c r="AZ83" i="166"/>
  <c r="AQ83" i="166"/>
  <c r="AI83" i="166"/>
  <c r="AA83" i="166"/>
  <c r="N83" i="166"/>
  <c r="F83" i="166"/>
  <c r="EG82" i="166"/>
  <c r="DY82" i="166"/>
  <c r="DQ82" i="166"/>
  <c r="DH82" i="166"/>
  <c r="CY82" i="166"/>
  <c r="CQ82" i="166"/>
  <c r="CI82" i="166"/>
  <c r="CA82" i="166"/>
  <c r="BH82" i="166"/>
  <c r="AW82" i="166"/>
  <c r="AO82" i="166"/>
  <c r="AG82" i="166"/>
  <c r="Y82" i="166"/>
  <c r="L82" i="166"/>
  <c r="D82" i="166"/>
  <c r="EE81" i="166"/>
  <c r="DW81" i="166"/>
  <c r="DF81" i="166"/>
  <c r="CW81" i="166"/>
  <c r="CO81" i="166"/>
  <c r="CG81" i="166"/>
  <c r="BX81" i="166"/>
  <c r="AU81" i="166"/>
  <c r="AM81" i="166"/>
  <c r="AE81" i="166"/>
  <c r="W81" i="166"/>
  <c r="J81" i="166"/>
  <c r="B81" i="166"/>
  <c r="EC80" i="166"/>
  <c r="DU80" i="166"/>
  <c r="DL80" i="166"/>
  <c r="CU80" i="166"/>
  <c r="CM80" i="166"/>
  <c r="CE80" i="166"/>
  <c r="BV80" i="166"/>
  <c r="BL80" i="166"/>
  <c r="BB80" i="166"/>
  <c r="AS80" i="166"/>
  <c r="AK80" i="166"/>
  <c r="AC80" i="166"/>
  <c r="H80" i="166"/>
  <c r="EI79" i="166"/>
  <c r="EA79" i="166"/>
  <c r="DS79" i="166"/>
  <c r="DJ79" i="166"/>
  <c r="DA79" i="166"/>
  <c r="CS79" i="166"/>
  <c r="CK79" i="166"/>
  <c r="CC79" i="166"/>
  <c r="BT79" i="166"/>
  <c r="BJ79" i="166"/>
  <c r="AZ79" i="166"/>
  <c r="AI79" i="166"/>
  <c r="AA79" i="166"/>
  <c r="N79" i="166"/>
  <c r="F79" i="166"/>
  <c r="EG78" i="166"/>
  <c r="DY78" i="166"/>
  <c r="DQ78" i="166"/>
  <c r="DH78" i="166"/>
  <c r="CY78" i="166"/>
  <c r="CQ78" i="166"/>
  <c r="CI78" i="166"/>
  <c r="CA78" i="166"/>
  <c r="BH78" i="166"/>
  <c r="AW78" i="166"/>
  <c r="AO78" i="166"/>
  <c r="AG78" i="166"/>
  <c r="Y78" i="166"/>
  <c r="L78" i="166"/>
  <c r="D78" i="166"/>
  <c r="EE77" i="166"/>
  <c r="DW77" i="166"/>
  <c r="DF77" i="166"/>
  <c r="CW77" i="166"/>
  <c r="CO77" i="166"/>
  <c r="CG77" i="166"/>
  <c r="BX77" i="166"/>
  <c r="AU77" i="166"/>
  <c r="AM77" i="166"/>
  <c r="AE77" i="166"/>
  <c r="W77" i="166"/>
  <c r="J77" i="166"/>
  <c r="B77" i="166"/>
  <c r="EC76" i="166"/>
  <c r="DU76" i="166"/>
  <c r="DL76" i="166"/>
  <c r="DC76" i="166"/>
  <c r="CU76" i="166"/>
  <c r="CM76" i="166"/>
  <c r="CE76" i="166"/>
  <c r="BV76" i="166"/>
  <c r="BL76" i="166"/>
  <c r="BB76" i="166"/>
  <c r="AS76" i="166"/>
  <c r="AK76" i="166"/>
  <c r="AC76" i="166"/>
  <c r="Q76" i="166"/>
  <c r="H76" i="166"/>
  <c r="EI75" i="166"/>
  <c r="EA75" i="166"/>
  <c r="DS75" i="166"/>
  <c r="DJ75" i="166"/>
  <c r="DA75" i="166"/>
  <c r="CS75" i="166"/>
  <c r="CK75" i="166"/>
  <c r="CC75" i="166"/>
  <c r="BT75" i="166"/>
  <c r="BJ75" i="166"/>
  <c r="AZ75" i="166"/>
  <c r="AQ75" i="166"/>
  <c r="AI75" i="166"/>
  <c r="AA75" i="166"/>
  <c r="N75" i="166"/>
  <c r="F75" i="166"/>
  <c r="EI74" i="166"/>
  <c r="EA74" i="166"/>
  <c r="DS74" i="166"/>
  <c r="DJ74" i="166"/>
  <c r="DA74" i="166"/>
  <c r="CS74" i="166"/>
  <c r="CK74" i="166"/>
  <c r="CC74" i="166"/>
  <c r="BT74" i="166"/>
  <c r="BJ74" i="166"/>
  <c r="AZ74" i="166"/>
  <c r="AQ74" i="166"/>
  <c r="AI74" i="166"/>
  <c r="AA74" i="166"/>
  <c r="N74" i="166"/>
  <c r="F74" i="166"/>
  <c r="EG73" i="166"/>
  <c r="DY73" i="166"/>
  <c r="DQ73" i="166"/>
  <c r="DH73" i="166"/>
  <c r="CY73" i="166"/>
  <c r="CQ73" i="166"/>
  <c r="CI73" i="166"/>
  <c r="CA73" i="166"/>
  <c r="BQ73" i="166"/>
  <c r="BH73" i="166"/>
  <c r="AW73" i="166"/>
  <c r="AO73" i="166"/>
  <c r="AG73" i="166"/>
  <c r="Y73" i="166"/>
  <c r="L73" i="166"/>
  <c r="D73" i="166"/>
  <c r="J71" i="166"/>
  <c r="W71" i="166"/>
  <c r="AE71" i="166"/>
  <c r="AM71" i="166"/>
  <c r="AU71" i="166"/>
  <c r="BX71" i="166"/>
  <c r="CG71" i="166"/>
  <c r="CO71" i="166"/>
  <c r="CW71" i="166"/>
  <c r="DF71" i="166"/>
  <c r="DW71" i="166"/>
  <c r="EE71" i="166"/>
  <c r="BM75" i="166"/>
  <c r="BC75" i="166"/>
  <c r="AT75" i="166"/>
  <c r="AL75" i="166"/>
  <c r="AD75" i="166"/>
  <c r="T75" i="166"/>
  <c r="I75" i="166"/>
  <c r="EH74" i="166"/>
  <c r="DZ74" i="166"/>
  <c r="DR74" i="166"/>
  <c r="DI74" i="166"/>
  <c r="CZ74" i="166"/>
  <c r="CR74" i="166"/>
  <c r="CJ74" i="166"/>
  <c r="CB74" i="166"/>
  <c r="BS74" i="166"/>
  <c r="BI74" i="166"/>
  <c r="AX74" i="166"/>
  <c r="AP74" i="166"/>
  <c r="AH74" i="166"/>
  <c r="Z74" i="166"/>
  <c r="M74" i="166"/>
  <c r="E74" i="166"/>
  <c r="EF73" i="166"/>
  <c r="DX73" i="166"/>
  <c r="DP73" i="166"/>
  <c r="DG73" i="166"/>
  <c r="CX73" i="166"/>
  <c r="CP73" i="166"/>
  <c r="CH73" i="166"/>
  <c r="BP73" i="166"/>
  <c r="AV73" i="166"/>
  <c r="O73" i="166"/>
  <c r="K71" i="166"/>
  <c r="AN71" i="166"/>
  <c r="BU71" i="166"/>
  <c r="CX71" i="166"/>
  <c r="EF71" i="166"/>
  <c r="ED83" i="166"/>
  <c r="DV83" i="166"/>
  <c r="DM83" i="166"/>
  <c r="DE83" i="166"/>
  <c r="CV83" i="166"/>
  <c r="CN83" i="166"/>
  <c r="CF83" i="166"/>
  <c r="BW83" i="166"/>
  <c r="BM83" i="166"/>
  <c r="AT83" i="166"/>
  <c r="AL83" i="166"/>
  <c r="AD83" i="166"/>
  <c r="EE83" i="166"/>
  <c r="DF83" i="166"/>
  <c r="CW83" i="166"/>
  <c r="CO83" i="166"/>
  <c r="CG83" i="166"/>
  <c r="BX83" i="166"/>
  <c r="AM83" i="166"/>
  <c r="J83" i="166"/>
  <c r="B83" i="166"/>
  <c r="EC82" i="166"/>
  <c r="DU82" i="166"/>
  <c r="DL82" i="166"/>
  <c r="CU82" i="166"/>
  <c r="CM82" i="166"/>
  <c r="CE82" i="166"/>
  <c r="BV82" i="166"/>
  <c r="BL82" i="166"/>
  <c r="AS82" i="166"/>
  <c r="AK82" i="166"/>
  <c r="AC82" i="166"/>
  <c r="H82" i="166"/>
  <c r="EI81" i="166"/>
  <c r="EA81" i="166"/>
  <c r="DS81" i="166"/>
  <c r="DJ81" i="166"/>
  <c r="DA81" i="166"/>
  <c r="CS81" i="166"/>
  <c r="CK81" i="166"/>
  <c r="CC81" i="166"/>
  <c r="BT81" i="166"/>
  <c r="BJ81" i="166"/>
  <c r="AZ81" i="166"/>
  <c r="AQ81" i="166"/>
  <c r="AI81" i="166"/>
  <c r="AA81" i="166"/>
  <c r="N81" i="166"/>
  <c r="F81" i="166"/>
  <c r="EG80" i="166"/>
  <c r="DY80" i="166"/>
  <c r="DQ80" i="166"/>
  <c r="DH80" i="166"/>
  <c r="CY80" i="166"/>
  <c r="CQ80" i="166"/>
  <c r="CI80" i="166"/>
  <c r="CA80" i="166"/>
  <c r="BH80" i="166"/>
  <c r="AW80" i="166"/>
  <c r="AO80" i="166"/>
  <c r="AG80" i="166"/>
  <c r="Y80" i="166"/>
  <c r="L80" i="166"/>
  <c r="D80" i="166"/>
  <c r="EE79" i="166"/>
  <c r="DW79" i="166"/>
  <c r="DF79" i="166"/>
  <c r="CW79" i="166"/>
  <c r="CO79" i="166"/>
  <c r="CG79" i="166"/>
  <c r="BX79" i="166"/>
  <c r="AU79" i="166"/>
  <c r="AM79" i="166"/>
  <c r="AE79" i="166"/>
  <c r="W79" i="166"/>
  <c r="J79" i="166"/>
  <c r="B79" i="166"/>
  <c r="EC78" i="166"/>
  <c r="DU78" i="166"/>
  <c r="DL78" i="166"/>
  <c r="CU78" i="166"/>
  <c r="CM78" i="166"/>
  <c r="CE78" i="166"/>
  <c r="BV78" i="166"/>
  <c r="BL78" i="166"/>
  <c r="BB78" i="166"/>
  <c r="AS78" i="166"/>
  <c r="AK78" i="166"/>
  <c r="AC78" i="166"/>
  <c r="H78" i="166"/>
  <c r="EI77" i="166"/>
  <c r="EA77" i="166"/>
  <c r="DS77" i="166"/>
  <c r="DJ77" i="166"/>
  <c r="DA77" i="166"/>
  <c r="CS77" i="166"/>
  <c r="CK77" i="166"/>
  <c r="CC77" i="166"/>
  <c r="BT77" i="166"/>
  <c r="BJ77" i="166"/>
  <c r="AZ77" i="166"/>
  <c r="AQ77" i="166"/>
  <c r="AI77" i="166"/>
  <c r="AA77" i="166"/>
  <c r="N77" i="166"/>
  <c r="F77" i="166"/>
  <c r="EG76" i="166"/>
  <c r="DY76" i="166"/>
  <c r="DQ76" i="166"/>
  <c r="DH76" i="166"/>
  <c r="CY76" i="166"/>
  <c r="CQ76" i="166"/>
  <c r="CI76" i="166"/>
  <c r="CA76" i="166"/>
  <c r="BQ76" i="166"/>
  <c r="BH76" i="166"/>
  <c r="AW76" i="166"/>
  <c r="AO76" i="166"/>
  <c r="AG76" i="166"/>
  <c r="Y76" i="166"/>
  <c r="L76" i="166"/>
  <c r="D76" i="166"/>
  <c r="EE75" i="166"/>
  <c r="DW75" i="166"/>
  <c r="DN75" i="166"/>
  <c r="DF75" i="166"/>
  <c r="CW75" i="166"/>
  <c r="CO75" i="166"/>
  <c r="CG75" i="166"/>
  <c r="BX75" i="166"/>
  <c r="BN75" i="166"/>
  <c r="BD75" i="166"/>
  <c r="AU75" i="166"/>
  <c r="AM75" i="166"/>
  <c r="AE75" i="166"/>
  <c r="W75" i="166"/>
  <c r="J75" i="166"/>
  <c r="B75" i="166"/>
  <c r="EE74" i="166"/>
  <c r="DW74" i="166"/>
  <c r="DN74" i="166"/>
  <c r="DF74" i="166"/>
  <c r="CW74" i="166"/>
  <c r="CO74" i="166"/>
  <c r="CG74" i="166"/>
  <c r="BX74" i="166"/>
  <c r="BN74" i="166"/>
  <c r="BD74" i="166"/>
  <c r="AU74" i="166"/>
  <c r="AM74" i="166"/>
  <c r="AE74" i="166"/>
  <c r="W74" i="166"/>
  <c r="J74" i="166"/>
  <c r="B74" i="166"/>
  <c r="EC73" i="166"/>
  <c r="DU73" i="166"/>
  <c r="DL73" i="166"/>
  <c r="DC73" i="166"/>
  <c r="CU73" i="166"/>
  <c r="CM73" i="166"/>
  <c r="CE73" i="166"/>
  <c r="BV73" i="166"/>
  <c r="BL73" i="166"/>
  <c r="BB73" i="166"/>
  <c r="AS73" i="166"/>
  <c r="AK73" i="166"/>
  <c r="AC73" i="166"/>
  <c r="Q73" i="166"/>
  <c r="H73" i="166"/>
  <c r="F71" i="166"/>
  <c r="N71" i="166"/>
  <c r="AA71" i="166"/>
  <c r="AI71" i="166"/>
  <c r="AQ71" i="166"/>
  <c r="AZ71" i="166"/>
  <c r="BJ71" i="166"/>
  <c r="BT71" i="166"/>
  <c r="CC71" i="166"/>
  <c r="CK71" i="166"/>
  <c r="CS71" i="166"/>
  <c r="DA71" i="166"/>
  <c r="DJ71" i="166"/>
  <c r="DS71" i="166"/>
  <c r="EA71" i="166"/>
  <c r="EI71" i="166"/>
  <c r="BI75" i="166"/>
  <c r="AX75" i="166"/>
  <c r="AP75" i="166"/>
  <c r="AH75" i="166"/>
  <c r="Z75" i="166"/>
  <c r="M75" i="166"/>
  <c r="E75" i="166"/>
  <c r="ED74" i="166"/>
  <c r="DV74" i="166"/>
  <c r="DM74" i="166"/>
  <c r="DE74" i="166"/>
  <c r="CV74" i="166"/>
  <c r="CN74" i="166"/>
  <c r="CF74" i="166"/>
  <c r="BW74" i="166"/>
  <c r="BM74" i="166"/>
  <c r="BC74" i="166"/>
  <c r="AT74" i="166"/>
  <c r="AL74" i="166"/>
  <c r="AD74" i="166"/>
  <c r="T74" i="166"/>
  <c r="I74" i="166"/>
  <c r="EJ73" i="166"/>
  <c r="EB73" i="166"/>
  <c r="DT73" i="166"/>
  <c r="DK73" i="166"/>
  <c r="DB73" i="166"/>
  <c r="CT73" i="166"/>
  <c r="CL73" i="166"/>
  <c r="CD73" i="166"/>
  <c r="BK73" i="166"/>
  <c r="AF73" i="166"/>
  <c r="C73" i="166"/>
  <c r="AB71" i="166"/>
  <c r="BA71" i="166"/>
  <c r="CL71" i="166"/>
  <c r="DK71" i="166"/>
  <c r="EH83" i="166"/>
  <c r="DZ83" i="166"/>
  <c r="DR83" i="166"/>
  <c r="DI83" i="166"/>
  <c r="CZ83" i="166"/>
  <c r="CR83" i="166"/>
  <c r="CJ83" i="166"/>
  <c r="CB83" i="166"/>
  <c r="BS83" i="166"/>
  <c r="BI83" i="166"/>
  <c r="AP83" i="166"/>
  <c r="AH83" i="166"/>
  <c r="Z83" i="166"/>
  <c r="M83" i="166"/>
  <c r="E83" i="166"/>
  <c r="EF82" i="166"/>
  <c r="DX82" i="166"/>
  <c r="DP82" i="166"/>
  <c r="DG82" i="166"/>
  <c r="BP82" i="166"/>
  <c r="AV82" i="166"/>
  <c r="AN82" i="166"/>
  <c r="AF82" i="166"/>
  <c r="X82" i="166"/>
  <c r="K82" i="166"/>
  <c r="ED81" i="166"/>
  <c r="DV81" i="166"/>
  <c r="DM81" i="166"/>
  <c r="DE81" i="166"/>
  <c r="CV81" i="166"/>
  <c r="CN81" i="166"/>
  <c r="CF81" i="166"/>
  <c r="BW81" i="166"/>
  <c r="BM81" i="166"/>
  <c r="BC81" i="166"/>
  <c r="AT81" i="166"/>
  <c r="AL81" i="166"/>
  <c r="AD81" i="166"/>
  <c r="I81" i="166"/>
  <c r="EJ80" i="166"/>
  <c r="EB80" i="166"/>
  <c r="DT80" i="166"/>
  <c r="DK80" i="166"/>
  <c r="DB80" i="166"/>
  <c r="CT80" i="166"/>
  <c r="CL80" i="166"/>
  <c r="CD80" i="166"/>
  <c r="BU80" i="166"/>
  <c r="BK80" i="166"/>
  <c r="BA80" i="166"/>
  <c r="AR80" i="166"/>
  <c r="AB80" i="166"/>
  <c r="O80" i="166"/>
  <c r="G80" i="166"/>
  <c r="EH79" i="166"/>
  <c r="DZ79" i="166"/>
  <c r="DR79" i="166"/>
  <c r="DI79" i="166"/>
  <c r="CZ79" i="166"/>
  <c r="CR79" i="166"/>
  <c r="CJ79" i="166"/>
  <c r="CB79" i="166"/>
  <c r="BS79" i="166"/>
  <c r="BI79" i="166"/>
  <c r="AP79" i="166"/>
  <c r="AH79" i="166"/>
  <c r="Z79" i="166"/>
  <c r="M79" i="166"/>
  <c r="E79" i="166"/>
  <c r="EF78" i="166"/>
  <c r="DX78" i="166"/>
  <c r="DP78" i="166"/>
  <c r="DG78" i="166"/>
  <c r="CX78" i="166"/>
  <c r="CP78" i="166"/>
  <c r="CH78" i="166"/>
  <c r="BP78" i="166"/>
  <c r="AV78" i="166"/>
  <c r="AN78" i="166"/>
  <c r="AF78" i="166"/>
  <c r="X78" i="166"/>
  <c r="K78" i="166"/>
  <c r="C78" i="166"/>
  <c r="ED77" i="166"/>
  <c r="DV77" i="166"/>
  <c r="DM77" i="166"/>
  <c r="DE77" i="166"/>
  <c r="CV77" i="166"/>
  <c r="CN77" i="166"/>
  <c r="CF77" i="166"/>
  <c r="BW77" i="166"/>
  <c r="BM77" i="166"/>
  <c r="BC77" i="166"/>
  <c r="AT77" i="166"/>
  <c r="AL77" i="166"/>
  <c r="AD77" i="166"/>
  <c r="I77" i="166"/>
  <c r="EJ76" i="166"/>
  <c r="EB76" i="166"/>
  <c r="DT76" i="166"/>
  <c r="DK76" i="166"/>
  <c r="DB76" i="166"/>
  <c r="CT76" i="166"/>
  <c r="CL76" i="166"/>
  <c r="CD76" i="166"/>
  <c r="BU76" i="166"/>
  <c r="BK76" i="166"/>
  <c r="BA76" i="166"/>
  <c r="AR76" i="166"/>
  <c r="AJ76" i="166"/>
  <c r="AB76" i="166"/>
  <c r="O76" i="166"/>
  <c r="G76" i="166"/>
  <c r="EH75" i="166"/>
  <c r="DZ75" i="166"/>
  <c r="DR75" i="166"/>
  <c r="DI75" i="166"/>
  <c r="CZ75" i="166"/>
  <c r="CR75" i="166"/>
  <c r="CJ75" i="166"/>
  <c r="CB75" i="166"/>
  <c r="BS75" i="166"/>
  <c r="EC83" i="166"/>
  <c r="DU83" i="166"/>
  <c r="DL83" i="166"/>
  <c r="CU83" i="166"/>
  <c r="CM83" i="166"/>
  <c r="CE83" i="166"/>
  <c r="BV83" i="166"/>
  <c r="BL83" i="166"/>
  <c r="BB83" i="166"/>
  <c r="AS83" i="166"/>
  <c r="AK83" i="166"/>
  <c r="AC83" i="166"/>
  <c r="H83" i="166"/>
  <c r="EI82" i="166"/>
  <c r="EA82" i="166"/>
  <c r="DS82" i="166"/>
  <c r="DJ82" i="166"/>
  <c r="DA82" i="166"/>
  <c r="CS82" i="166"/>
  <c r="CK82" i="166"/>
  <c r="CC82" i="166"/>
  <c r="BT82" i="166"/>
  <c r="AZ82" i="166"/>
  <c r="AQ82" i="166"/>
  <c r="AI82" i="166"/>
  <c r="AA82" i="166"/>
  <c r="N82" i="166"/>
  <c r="F82" i="166"/>
  <c r="EG81" i="166"/>
  <c r="DY81" i="166"/>
  <c r="DQ81" i="166"/>
  <c r="DH81" i="166"/>
  <c r="CY81" i="166"/>
  <c r="CQ81" i="166"/>
  <c r="CI81" i="166"/>
  <c r="CA81" i="166"/>
  <c r="BH81" i="166"/>
  <c r="AW81" i="166"/>
  <c r="AO81" i="166"/>
  <c r="AG81" i="166"/>
  <c r="Y81" i="166"/>
  <c r="L81" i="166"/>
  <c r="D81" i="166"/>
  <c r="EE80" i="166"/>
  <c r="DW80" i="166"/>
  <c r="DF80" i="166"/>
  <c r="CW80" i="166"/>
  <c r="CO80" i="166"/>
  <c r="CG80" i="166"/>
  <c r="BX80" i="166"/>
  <c r="AU80" i="166"/>
  <c r="AM80" i="166"/>
  <c r="AE80" i="166"/>
  <c r="W80" i="166"/>
  <c r="J80" i="166"/>
  <c r="B80" i="166"/>
  <c r="EC79" i="166"/>
  <c r="DU79" i="166"/>
  <c r="DL79" i="166"/>
  <c r="CU79" i="166"/>
  <c r="CM79" i="166"/>
  <c r="CE79" i="166"/>
  <c r="BV79" i="166"/>
  <c r="BL79" i="166"/>
  <c r="BB79" i="166"/>
  <c r="AS79" i="166"/>
  <c r="AK79" i="166"/>
  <c r="AC79" i="166"/>
  <c r="H79" i="166"/>
  <c r="EI78" i="166"/>
  <c r="EA78" i="166"/>
  <c r="DS78" i="166"/>
  <c r="DJ78" i="166"/>
  <c r="DA78" i="166"/>
  <c r="CS78" i="166"/>
  <c r="CK78" i="166"/>
  <c r="CC78" i="166"/>
  <c r="BT78" i="166"/>
  <c r="BJ78" i="166"/>
  <c r="AZ78" i="166"/>
  <c r="AQ78" i="166"/>
  <c r="AI78" i="166"/>
  <c r="AA78" i="166"/>
  <c r="N78" i="166"/>
  <c r="F78" i="166"/>
  <c r="EG77" i="166"/>
  <c r="DY77" i="166"/>
  <c r="DQ77" i="166"/>
  <c r="DH77" i="166"/>
  <c r="CY77" i="166"/>
  <c r="CQ77" i="166"/>
  <c r="CI77" i="166"/>
  <c r="CA77" i="166"/>
  <c r="BH77" i="166"/>
  <c r="AW77" i="166"/>
  <c r="AO77" i="166"/>
  <c r="AG77" i="166"/>
  <c r="Y77" i="166"/>
  <c r="L77" i="166"/>
  <c r="D77" i="166"/>
  <c r="EE76" i="166"/>
  <c r="DW76" i="166"/>
  <c r="DN76" i="166"/>
  <c r="DF76" i="166"/>
  <c r="CW76" i="166"/>
  <c r="CO76" i="166"/>
  <c r="CG76" i="166"/>
  <c r="BX76" i="166"/>
  <c r="BN76" i="166"/>
  <c r="BD76" i="166"/>
  <c r="AU76" i="166"/>
  <c r="AM76" i="166"/>
  <c r="AE76" i="166"/>
  <c r="W76" i="166"/>
  <c r="J76" i="166"/>
  <c r="B76" i="166"/>
  <c r="EC75" i="166"/>
  <c r="DU75" i="166"/>
  <c r="DL75" i="166"/>
  <c r="DC75" i="166"/>
  <c r="CU75" i="166"/>
  <c r="CM75" i="166"/>
  <c r="CE75" i="166"/>
  <c r="BV75" i="166"/>
  <c r="BL75" i="166"/>
  <c r="BB75" i="166"/>
  <c r="AS75" i="166"/>
  <c r="AK75" i="166"/>
  <c r="AC75" i="166"/>
  <c r="Q75" i="166"/>
  <c r="H75" i="166"/>
  <c r="EG74" i="166"/>
  <c r="DY74" i="166"/>
  <c r="DQ74" i="166"/>
  <c r="DH74" i="166"/>
  <c r="CY74" i="166"/>
  <c r="CQ74" i="166"/>
  <c r="CI74" i="166"/>
  <c r="CA74" i="166"/>
  <c r="BQ74" i="166"/>
  <c r="BH74" i="166"/>
  <c r="AW74" i="166"/>
  <c r="AO74" i="166"/>
  <c r="AG74" i="166"/>
  <c r="Y74" i="166"/>
  <c r="L74" i="166"/>
  <c r="D74" i="166"/>
  <c r="EE73" i="166"/>
  <c r="DW73" i="166"/>
  <c r="DN73" i="166"/>
  <c r="DF73" i="166"/>
  <c r="CW73" i="166"/>
  <c r="CO73" i="166"/>
  <c r="CG73" i="166"/>
  <c r="BX73" i="166"/>
  <c r="BN73" i="166"/>
  <c r="BD73" i="166"/>
  <c r="AU73" i="166"/>
  <c r="AM73" i="166"/>
  <c r="AE73" i="166"/>
  <c r="W73" i="166"/>
  <c r="J73" i="166"/>
  <c r="B73" i="166"/>
  <c r="H71" i="166"/>
  <c r="AC71" i="166"/>
  <c r="AK71" i="166"/>
  <c r="AS71" i="166"/>
  <c r="BB71" i="166"/>
  <c r="BL71" i="166"/>
  <c r="BV71" i="166"/>
  <c r="CE71" i="166"/>
  <c r="CM71" i="166"/>
  <c r="CU71" i="166"/>
  <c r="DL71" i="166"/>
  <c r="DU71" i="166"/>
  <c r="EC71" i="166"/>
  <c r="CD75" i="166"/>
  <c r="BK75" i="166"/>
  <c r="AV75" i="166"/>
  <c r="AB75" i="166"/>
  <c r="G75" i="166"/>
  <c r="EF74" i="166"/>
  <c r="DP74" i="166"/>
  <c r="CX74" i="166"/>
  <c r="CH74" i="166"/>
  <c r="BP74" i="166"/>
  <c r="AV74" i="166"/>
  <c r="AF74" i="166"/>
  <c r="K74" i="166"/>
  <c r="EH73" i="166"/>
  <c r="DM73" i="166"/>
  <c r="CZ73" i="166"/>
  <c r="CJ73" i="166"/>
  <c r="BM73" i="166"/>
  <c r="AX73" i="166"/>
  <c r="AD73" i="166"/>
  <c r="I73" i="166"/>
  <c r="AH71" i="166"/>
  <c r="BM71" i="166"/>
  <c r="CF71" i="166"/>
  <c r="CV71" i="166"/>
  <c r="DM71" i="166"/>
  <c r="ED71" i="166"/>
  <c r="BF73" i="166"/>
  <c r="AB73" i="166"/>
  <c r="G71" i="166"/>
  <c r="AJ71" i="166"/>
  <c r="CD71" i="166"/>
  <c r="DG71" i="166"/>
  <c r="EB71" i="166"/>
  <c r="EF83" i="166"/>
  <c r="DX83" i="166"/>
  <c r="DP83" i="166"/>
  <c r="CX83" i="166"/>
  <c r="CP83" i="166"/>
  <c r="CH83" i="166"/>
  <c r="BP83" i="166"/>
  <c r="AV83" i="166"/>
  <c r="AN83" i="166"/>
  <c r="AF83" i="166"/>
  <c r="X83" i="166"/>
  <c r="K83" i="166"/>
  <c r="C83" i="166"/>
  <c r="DM82" i="166"/>
  <c r="DE82" i="166"/>
  <c r="CV82" i="166"/>
  <c r="CN82" i="166"/>
  <c r="CF82" i="166"/>
  <c r="BW82" i="166"/>
  <c r="BM82" i="166"/>
  <c r="BC82" i="166"/>
  <c r="AT82" i="166"/>
  <c r="I82" i="166"/>
  <c r="EJ81" i="166"/>
  <c r="EB81" i="166"/>
  <c r="DT81" i="166"/>
  <c r="DK81" i="166"/>
  <c r="DB81" i="166"/>
  <c r="CT81" i="166"/>
  <c r="CL81" i="166"/>
  <c r="CD81" i="166"/>
  <c r="BU81" i="166"/>
  <c r="BK81" i="166"/>
  <c r="BA81" i="166"/>
  <c r="AR81" i="166"/>
  <c r="AJ81" i="166"/>
  <c r="AB81" i="166"/>
  <c r="O81" i="166"/>
  <c r="G81" i="166"/>
  <c r="EH80" i="166"/>
  <c r="DZ80" i="166"/>
  <c r="DR80" i="166"/>
  <c r="DI80" i="166"/>
  <c r="CZ80" i="166"/>
  <c r="CR80" i="166"/>
  <c r="CJ80" i="166"/>
  <c r="CB80" i="166"/>
  <c r="BS80" i="166"/>
  <c r="BI80" i="166"/>
  <c r="AP80" i="166"/>
  <c r="AH80" i="166"/>
  <c r="Z80" i="166"/>
  <c r="M80" i="166"/>
  <c r="E80" i="166"/>
  <c r="EF79" i="166"/>
  <c r="DX79" i="166"/>
  <c r="DP79" i="166"/>
  <c r="DG79" i="166"/>
  <c r="CX79" i="166"/>
  <c r="CP79" i="166"/>
  <c r="CH79" i="166"/>
  <c r="BP79" i="166"/>
  <c r="AV79" i="166"/>
  <c r="AN79" i="166"/>
  <c r="AF79" i="166"/>
  <c r="X79" i="166"/>
  <c r="K79" i="166"/>
  <c r="C79" i="166"/>
  <c r="ED78" i="166"/>
  <c r="DV78" i="166"/>
  <c r="DM78" i="166"/>
  <c r="DE78" i="166"/>
  <c r="CV78" i="166"/>
  <c r="CN78" i="166"/>
  <c r="CF78" i="166"/>
  <c r="BW78" i="166"/>
  <c r="BM78" i="166"/>
  <c r="BC78" i="166"/>
  <c r="AT78" i="166"/>
  <c r="AL78" i="166"/>
  <c r="AD78" i="166"/>
  <c r="I78" i="166"/>
  <c r="EJ77" i="166"/>
  <c r="EB77" i="166"/>
  <c r="DT77" i="166"/>
  <c r="DK77" i="166"/>
  <c r="DB77" i="166"/>
  <c r="CT77" i="166"/>
  <c r="CL77" i="166"/>
  <c r="CD77" i="166"/>
  <c r="BU77" i="166"/>
  <c r="BK77" i="166"/>
  <c r="BA77" i="166"/>
  <c r="AR77" i="166"/>
  <c r="AJ77" i="166"/>
  <c r="AB77" i="166"/>
  <c r="O77" i="166"/>
  <c r="G77" i="166"/>
  <c r="EH76" i="166"/>
  <c r="DZ76" i="166"/>
  <c r="DR76" i="166"/>
  <c r="DI76" i="166"/>
  <c r="CZ76" i="166"/>
  <c r="CR76" i="166"/>
  <c r="CJ76" i="166"/>
  <c r="CB76" i="166"/>
  <c r="BS76" i="166"/>
  <c r="BI76" i="166"/>
  <c r="AX76" i="166"/>
  <c r="AP76" i="166"/>
  <c r="AH76" i="166"/>
  <c r="Z76" i="166"/>
  <c r="M76" i="166"/>
  <c r="E76" i="166"/>
  <c r="I83" i="166"/>
  <c r="EJ82" i="166"/>
  <c r="EB82" i="166"/>
  <c r="DT82" i="166"/>
  <c r="DK82" i="166"/>
  <c r="DB82" i="166"/>
  <c r="CT82" i="166"/>
  <c r="CL82" i="166"/>
  <c r="CD82" i="166"/>
  <c r="BU82" i="166"/>
  <c r="BK82" i="166"/>
  <c r="BA82" i="166"/>
  <c r="AR82" i="166"/>
  <c r="AJ82" i="166"/>
  <c r="AB82" i="166"/>
  <c r="O82" i="166"/>
  <c r="G82" i="166"/>
  <c r="EH81" i="166"/>
  <c r="DZ81" i="166"/>
  <c r="DR81" i="166"/>
  <c r="DI81" i="166"/>
  <c r="CZ81" i="166"/>
  <c r="CR81" i="166"/>
  <c r="CJ81" i="166"/>
  <c r="CB81" i="166"/>
  <c r="BS81" i="166"/>
  <c r="AP81" i="166"/>
  <c r="AH81" i="166"/>
  <c r="Z81" i="166"/>
  <c r="M81" i="166"/>
  <c r="E81" i="166"/>
  <c r="EF80" i="166"/>
  <c r="DX80" i="166"/>
  <c r="DP80" i="166"/>
  <c r="DG80" i="166"/>
  <c r="CX80" i="166"/>
  <c r="CP80" i="166"/>
  <c r="CH80" i="166"/>
  <c r="AV80" i="166"/>
  <c r="AN80" i="166"/>
  <c r="AF80" i="166"/>
  <c r="X80" i="166"/>
  <c r="K80" i="166"/>
  <c r="C80" i="166"/>
  <c r="ED79" i="166"/>
  <c r="DV79" i="166"/>
  <c r="DM79" i="166"/>
  <c r="DE79" i="166"/>
  <c r="CV79" i="166"/>
  <c r="CN79" i="166"/>
  <c r="CF79" i="166"/>
  <c r="BM79" i="166"/>
  <c r="BC79" i="166"/>
  <c r="AT79" i="166"/>
  <c r="AL79" i="166"/>
  <c r="AD79" i="166"/>
  <c r="I79" i="166"/>
  <c r="EJ78" i="166"/>
  <c r="EB78" i="166"/>
  <c r="DT78" i="166"/>
  <c r="DK78" i="166"/>
  <c r="DB78" i="166"/>
  <c r="CT78" i="166"/>
  <c r="CL78" i="166"/>
  <c r="CD78" i="166"/>
  <c r="BU78" i="166"/>
  <c r="BK78" i="166"/>
  <c r="BA78" i="166"/>
  <c r="AR78" i="166"/>
  <c r="AJ78" i="166"/>
  <c r="AB78" i="166"/>
  <c r="O78" i="166"/>
  <c r="G78" i="166"/>
  <c r="EH77" i="166"/>
  <c r="DZ77" i="166"/>
  <c r="DR77" i="166"/>
  <c r="DI77" i="166"/>
  <c r="CZ77" i="166"/>
  <c r="CR77" i="166"/>
  <c r="CJ77" i="166"/>
  <c r="CB77" i="166"/>
  <c r="BS77" i="166"/>
  <c r="BI77" i="166"/>
  <c r="AP77" i="166"/>
  <c r="AH77" i="166"/>
  <c r="EF75" i="166"/>
  <c r="DX75" i="166"/>
  <c r="DP75" i="166"/>
  <c r="DG75" i="166"/>
  <c r="CX75" i="166"/>
  <c r="CL75" i="166"/>
  <c r="BY75" i="166"/>
  <c r="BF75" i="166"/>
  <c r="AN75" i="166"/>
  <c r="X75" i="166"/>
  <c r="EJ74" i="166"/>
  <c r="DT74" i="166"/>
  <c r="DB74" i="166"/>
  <c r="CL74" i="166"/>
  <c r="BU74" i="166"/>
  <c r="BA74" i="166"/>
  <c r="AJ74" i="166"/>
  <c r="O74" i="166"/>
  <c r="ED73" i="166"/>
  <c r="DR73" i="166"/>
  <c r="CV73" i="166"/>
  <c r="CF73" i="166"/>
  <c r="BS73" i="166"/>
  <c r="AT73" i="166"/>
  <c r="AH73" i="166"/>
  <c r="M73" i="166"/>
  <c r="I71" i="166"/>
  <c r="AD71" i="166"/>
  <c r="AT71" i="166"/>
  <c r="BS71" i="166"/>
  <c r="CJ71" i="166"/>
  <c r="CZ71" i="166"/>
  <c r="DR71" i="166"/>
  <c r="EH71" i="166"/>
  <c r="BA73" i="166"/>
  <c r="AJ73" i="166"/>
  <c r="G73" i="166"/>
  <c r="O71" i="166"/>
  <c r="AV71" i="166"/>
  <c r="Z77" i="166"/>
  <c r="M77" i="166"/>
  <c r="E77" i="166"/>
  <c r="EF76" i="166"/>
  <c r="DX76" i="166"/>
  <c r="DP76" i="166"/>
  <c r="DG76" i="166"/>
  <c r="CX76" i="166"/>
  <c r="CP76" i="166"/>
  <c r="CH76" i="166"/>
  <c r="BY76" i="166"/>
  <c r="BP76" i="166"/>
  <c r="BF76" i="166"/>
  <c r="AV76" i="166"/>
  <c r="AN76" i="166"/>
  <c r="AF76" i="166"/>
  <c r="X76" i="166"/>
  <c r="K76" i="166"/>
  <c r="C76" i="166"/>
  <c r="ED75" i="166"/>
  <c r="DV75" i="166"/>
  <c r="DM75" i="166"/>
  <c r="DE75" i="166"/>
  <c r="CV75" i="166"/>
  <c r="CN75" i="166"/>
  <c r="CF75" i="166"/>
  <c r="BW75" i="166"/>
  <c r="EG83" i="166"/>
  <c r="DY83" i="166"/>
  <c r="DQ83" i="166"/>
  <c r="DH83" i="166"/>
  <c r="CY83" i="166"/>
  <c r="BH83" i="166"/>
  <c r="AW83" i="166"/>
  <c r="AO83" i="166"/>
  <c r="AG83" i="166"/>
  <c r="Y83" i="166"/>
  <c r="D83" i="166"/>
  <c r="EE82" i="166"/>
  <c r="DW82" i="166"/>
  <c r="DF82" i="166"/>
  <c r="CW82" i="166"/>
  <c r="CO82" i="166"/>
  <c r="CG82" i="166"/>
  <c r="BX82" i="166"/>
  <c r="AU82" i="166"/>
  <c r="AM82" i="166"/>
  <c r="AE82" i="166"/>
  <c r="W82" i="166"/>
  <c r="J82" i="166"/>
  <c r="B82" i="166"/>
  <c r="DL81" i="166"/>
  <c r="CU81" i="166"/>
  <c r="CM81" i="166"/>
  <c r="CE81" i="166"/>
  <c r="BV81" i="166"/>
  <c r="BL81" i="166"/>
  <c r="BB81" i="166"/>
  <c r="AS81" i="166"/>
  <c r="AK81" i="166"/>
  <c r="H81" i="166"/>
  <c r="EI80" i="166"/>
  <c r="EA80" i="166"/>
  <c r="DS80" i="166"/>
  <c r="DJ80" i="166"/>
  <c r="DA80" i="166"/>
  <c r="CS80" i="166"/>
  <c r="CK80" i="166"/>
  <c r="CC80" i="166"/>
  <c r="BT80" i="166"/>
  <c r="BJ80" i="166"/>
  <c r="AZ80" i="166"/>
  <c r="AQ80" i="166"/>
  <c r="AI80" i="166"/>
  <c r="AA80" i="166"/>
  <c r="N80" i="166"/>
  <c r="F80" i="166"/>
  <c r="EG79" i="166"/>
  <c r="DY79" i="166"/>
  <c r="DQ79" i="166"/>
  <c r="DH79" i="166"/>
  <c r="CY79" i="166"/>
  <c r="CQ79" i="166"/>
  <c r="CI79" i="166"/>
  <c r="CA79" i="166"/>
  <c r="CP71" i="166"/>
  <c r="DP71" i="166"/>
  <c r="EJ71" i="166"/>
  <c r="BK83" i="166"/>
  <c r="BR51" i="166"/>
  <c r="BR66" i="166"/>
  <c r="BE50" i="166"/>
  <c r="BE65" i="166"/>
  <c r="DD64" i="166"/>
  <c r="DD49" i="166"/>
  <c r="BQ47" i="166"/>
  <c r="BQ62" i="166"/>
  <c r="DO46" i="166"/>
  <c r="DO61" i="166"/>
  <c r="BE46" i="166"/>
  <c r="BE61" i="166"/>
  <c r="BE40" i="166"/>
  <c r="BE55" i="166"/>
  <c r="BO40" i="166"/>
  <c r="BO55" i="166"/>
  <c r="DO40" i="166"/>
  <c r="DO55" i="166"/>
  <c r="V52" i="166"/>
  <c r="V67" i="166"/>
  <c r="AX50" i="166"/>
  <c r="AX65" i="166"/>
  <c r="BY49" i="166"/>
  <c r="BY64" i="166"/>
  <c r="BG49" i="166"/>
  <c r="BG64" i="166"/>
  <c r="V48" i="166"/>
  <c r="V63" i="166"/>
  <c r="AY46" i="166"/>
  <c r="AY61" i="166"/>
  <c r="BQ52" i="166"/>
  <c r="BQ67" i="166"/>
  <c r="DN51" i="166"/>
  <c r="DN66" i="166"/>
  <c r="BN51" i="166"/>
  <c r="BN66" i="166"/>
  <c r="BE51" i="166"/>
  <c r="BE66" i="166"/>
  <c r="DD50" i="166"/>
  <c r="DD65" i="166"/>
  <c r="R50" i="166"/>
  <c r="R65" i="166"/>
  <c r="BR48" i="166"/>
  <c r="BR63" i="166"/>
  <c r="BH79" i="166"/>
  <c r="AW79" i="166"/>
  <c r="AO79" i="166"/>
  <c r="AG79" i="166"/>
  <c r="Y79" i="166"/>
  <c r="L79" i="166"/>
  <c r="D79" i="166"/>
  <c r="EE78" i="166"/>
  <c r="DW78" i="166"/>
  <c r="DO47" i="166"/>
  <c r="DO62" i="166"/>
  <c r="DF78" i="166"/>
  <c r="CW78" i="166"/>
  <c r="CO78" i="166"/>
  <c r="CG78" i="166"/>
  <c r="BX78" i="166"/>
  <c r="BN47" i="166"/>
  <c r="BN62" i="166"/>
  <c r="BE47" i="166"/>
  <c r="BE62" i="166"/>
  <c r="AU78" i="166"/>
  <c r="AM78" i="166"/>
  <c r="AE78" i="166"/>
  <c r="W78" i="166"/>
  <c r="J78" i="166"/>
  <c r="B78" i="166"/>
  <c r="EC77" i="166"/>
  <c r="DU77" i="166"/>
  <c r="DL77" i="166"/>
  <c r="DC46" i="166"/>
  <c r="DC61" i="166"/>
  <c r="CU77" i="166"/>
  <c r="CM77" i="166"/>
  <c r="CE77" i="166"/>
  <c r="BV77" i="166"/>
  <c r="BL77" i="166"/>
  <c r="BB77" i="166"/>
  <c r="AS77" i="166"/>
  <c r="AK77" i="166"/>
  <c r="AC77" i="166"/>
  <c r="Q46" i="166"/>
  <c r="Q61" i="166"/>
  <c r="H77" i="166"/>
  <c r="EI76" i="166"/>
  <c r="EA76" i="166"/>
  <c r="DS76" i="166"/>
  <c r="DJ76" i="166"/>
  <c r="DA76" i="166"/>
  <c r="CS76" i="166"/>
  <c r="CK76" i="166"/>
  <c r="CC76" i="166"/>
  <c r="BT76" i="166"/>
  <c r="BJ76" i="166"/>
  <c r="AZ76" i="166"/>
  <c r="AQ76" i="166"/>
  <c r="AI76" i="166"/>
  <c r="AA76" i="166"/>
  <c r="N76" i="166"/>
  <c r="F76" i="166"/>
  <c r="EG75" i="166"/>
  <c r="DY75" i="166"/>
  <c r="DQ75" i="166"/>
  <c r="DH75" i="166"/>
  <c r="CY75" i="166"/>
  <c r="CQ75" i="166"/>
  <c r="CI75" i="166"/>
  <c r="CA75" i="166"/>
  <c r="BQ75" i="166"/>
  <c r="BH75" i="166"/>
  <c r="AW75" i="166"/>
  <c r="AO75" i="166"/>
  <c r="AG75" i="166"/>
  <c r="Y75" i="166"/>
  <c r="L75" i="166"/>
  <c r="D75" i="166"/>
  <c r="EC74" i="166"/>
  <c r="DU74" i="166"/>
  <c r="DL74" i="166"/>
  <c r="DC74" i="166"/>
  <c r="CU74" i="166"/>
  <c r="CM74" i="166"/>
  <c r="CE74" i="166"/>
  <c r="BV74" i="166"/>
  <c r="BL74" i="166"/>
  <c r="BB74" i="166"/>
  <c r="AS74" i="166"/>
  <c r="AK74" i="166"/>
  <c r="AC74" i="166"/>
  <c r="Q74" i="166"/>
  <c r="H74" i="166"/>
  <c r="EI73" i="166"/>
  <c r="EA73" i="166"/>
  <c r="DS73" i="166"/>
  <c r="DJ73" i="166"/>
  <c r="DA73" i="166"/>
  <c r="CS73" i="166"/>
  <c r="CK73" i="166"/>
  <c r="CC73" i="166"/>
  <c r="BT73" i="166"/>
  <c r="BJ73" i="166"/>
  <c r="AZ73" i="166"/>
  <c r="AQ73" i="166"/>
  <c r="AI73" i="166"/>
  <c r="AA73" i="166"/>
  <c r="N73" i="166"/>
  <c r="F73" i="166"/>
  <c r="D71" i="166"/>
  <c r="L71" i="166"/>
  <c r="Y71" i="166"/>
  <c r="AG71" i="166"/>
  <c r="AO71" i="166"/>
  <c r="AW71" i="166"/>
  <c r="BH71" i="166"/>
  <c r="BR40" i="166"/>
  <c r="BR55" i="166"/>
  <c r="CA71" i="166"/>
  <c r="CI71" i="166"/>
  <c r="CQ71" i="166"/>
  <c r="CY71" i="166"/>
  <c r="DH71" i="166"/>
  <c r="DQ71" i="166"/>
  <c r="DY71" i="166"/>
  <c r="EG71" i="166"/>
  <c r="CP75" i="166"/>
  <c r="BU75" i="166"/>
  <c r="BA75" i="166"/>
  <c r="AJ75" i="166"/>
  <c r="O75" i="166"/>
  <c r="C75" i="166"/>
  <c r="DX74" i="166"/>
  <c r="DG74" i="166"/>
  <c r="CP74" i="166"/>
  <c r="BY74" i="166"/>
  <c r="BK74" i="166"/>
  <c r="AN74" i="166"/>
  <c r="AB74" i="166"/>
  <c r="C74" i="166"/>
  <c r="DV73" i="166"/>
  <c r="DE73" i="166"/>
  <c r="CN73" i="166"/>
  <c r="BW73" i="166"/>
  <c r="BI73" i="166"/>
  <c r="AL73" i="166"/>
  <c r="T73" i="166"/>
  <c r="E71" i="166"/>
  <c r="Z71" i="166"/>
  <c r="AP71" i="166"/>
  <c r="BC71" i="166"/>
  <c r="BW71" i="166"/>
  <c r="CN71" i="166"/>
  <c r="DE71" i="166"/>
  <c r="DV71" i="166"/>
  <c r="BY73" i="166"/>
  <c r="BN52" i="166"/>
  <c r="BN67" i="166"/>
  <c r="DO50" i="166"/>
  <c r="DO65" i="166"/>
  <c r="BO50" i="166"/>
  <c r="BO65" i="166"/>
  <c r="R64" i="166"/>
  <c r="R49" i="166"/>
  <c r="BO46" i="166"/>
  <c r="BO61" i="166"/>
  <c r="BQ51" i="166"/>
  <c r="BQ66" i="166"/>
  <c r="DN50" i="166"/>
  <c r="DN65" i="166"/>
  <c r="BN50" i="166"/>
  <c r="BN65" i="166"/>
  <c r="BD50" i="166"/>
  <c r="BD65" i="166"/>
  <c r="DC49" i="166"/>
  <c r="DC64" i="166"/>
  <c r="Q49" i="166"/>
  <c r="Q64" i="166"/>
  <c r="AQ79" i="166"/>
  <c r="BR47" i="166"/>
  <c r="BR62" i="166"/>
  <c r="DN46" i="166"/>
  <c r="DN61" i="166"/>
  <c r="BN46" i="166"/>
  <c r="BN61" i="166"/>
  <c r="BD46" i="166"/>
  <c r="BD61" i="166"/>
  <c r="BD40" i="166"/>
  <c r="BD55" i="166"/>
  <c r="BN40" i="166"/>
  <c r="BN55" i="166"/>
  <c r="DN40" i="166"/>
  <c r="DN55" i="166"/>
  <c r="BC83" i="166"/>
  <c r="T52" i="166"/>
  <c r="T67" i="166"/>
  <c r="BI81" i="166"/>
  <c r="AY50" i="166"/>
  <c r="AY65" i="166"/>
  <c r="BZ49" i="166"/>
  <c r="BZ64" i="166"/>
  <c r="BP80" i="166"/>
  <c r="BF49" i="166"/>
  <c r="BF64" i="166"/>
  <c r="BW79" i="166"/>
  <c r="T48" i="166"/>
  <c r="T63" i="166"/>
  <c r="AX46" i="166"/>
  <c r="AX61" i="166"/>
  <c r="CQ83" i="166"/>
  <c r="CI83" i="166"/>
  <c r="CA83" i="166"/>
  <c r="BR52" i="166"/>
  <c r="BR67" i="166"/>
  <c r="L83" i="166"/>
  <c r="DO51" i="166"/>
  <c r="DO66" i="166"/>
  <c r="BO51" i="166"/>
  <c r="BO66" i="166"/>
  <c r="BD51" i="166"/>
  <c r="BD66" i="166"/>
  <c r="EC81" i="166"/>
  <c r="DU81" i="166"/>
  <c r="DC50" i="166"/>
  <c r="DC65" i="166"/>
  <c r="AC81" i="166"/>
  <c r="Q50" i="166"/>
  <c r="Q65" i="166"/>
  <c r="BQ48" i="166"/>
  <c r="BQ63" i="166"/>
  <c r="DN47" i="166"/>
  <c r="DN62" i="166"/>
  <c r="BO47" i="166"/>
  <c r="BO62" i="166"/>
  <c r="BD47" i="166"/>
  <c r="BD62" i="166"/>
  <c r="DD46" i="166"/>
  <c r="DD61" i="166"/>
  <c r="R46" i="166"/>
  <c r="R61" i="166"/>
  <c r="BQ40" i="166"/>
  <c r="BQ55" i="166"/>
  <c r="AY51" i="166"/>
  <c r="AY66" i="166"/>
  <c r="BZ50" i="166"/>
  <c r="BZ65" i="166"/>
  <c r="BG50" i="166"/>
  <c r="BG65" i="166"/>
  <c r="V49" i="166"/>
  <c r="V64" i="166"/>
  <c r="AY47" i="166"/>
  <c r="AY62" i="166"/>
  <c r="BY46" i="166"/>
  <c r="BY61" i="166"/>
  <c r="BF46" i="166"/>
  <c r="BF61" i="166"/>
  <c r="BE52" i="166"/>
  <c r="BE67" i="166"/>
  <c r="DD51" i="166"/>
  <c r="DD66" i="166"/>
  <c r="DO48" i="166"/>
  <c r="DO63" i="166"/>
  <c r="BO63" i="166"/>
  <c r="BO48" i="166"/>
  <c r="DC47" i="166"/>
  <c r="DC62" i="166"/>
  <c r="R47" i="166"/>
  <c r="R62" i="166"/>
  <c r="BF51" i="166"/>
  <c r="BF66" i="166"/>
  <c r="AY63" i="166"/>
  <c r="AY48" i="166"/>
  <c r="BY47" i="166"/>
  <c r="BY62" i="166"/>
  <c r="BF47" i="166"/>
  <c r="BF62" i="166"/>
  <c r="DD52" i="166"/>
  <c r="DD67" i="166"/>
  <c r="Q52" i="166"/>
  <c r="Q67" i="166"/>
  <c r="BQ65" i="166"/>
  <c r="BQ50" i="166"/>
  <c r="DO49" i="166"/>
  <c r="DO64" i="166"/>
  <c r="BO49" i="166"/>
  <c r="BO64" i="166"/>
  <c r="BD49" i="166"/>
  <c r="BD64" i="166"/>
  <c r="DC63" i="166"/>
  <c r="DC48" i="166"/>
  <c r="Q63" i="166"/>
  <c r="Q48" i="166"/>
  <c r="BR46" i="166"/>
  <c r="BR61" i="166"/>
  <c r="Q40" i="166"/>
  <c r="Q55" i="166"/>
  <c r="DC40" i="166"/>
  <c r="DC55" i="166"/>
  <c r="V40" i="166"/>
  <c r="V55" i="166"/>
  <c r="AY40" i="166"/>
  <c r="AY55" i="166"/>
  <c r="BG40" i="166"/>
  <c r="BG55" i="166"/>
  <c r="BY52" i="166"/>
  <c r="BY67" i="166"/>
  <c r="BF52" i="166"/>
  <c r="BF67" i="166"/>
  <c r="V51" i="166"/>
  <c r="V66" i="166"/>
  <c r="AY49" i="166"/>
  <c r="AY64" i="166"/>
  <c r="DN52" i="166"/>
  <c r="DN67" i="166"/>
  <c r="R51" i="166"/>
  <c r="R66" i="166"/>
  <c r="BQ49" i="166"/>
  <c r="BQ64" i="166"/>
  <c r="BD48" i="166"/>
  <c r="BD63" i="166"/>
  <c r="AX52" i="166"/>
  <c r="AX67" i="166"/>
  <c r="BZ66" i="166"/>
  <c r="BZ51" i="166"/>
  <c r="T65" i="166"/>
  <c r="T50" i="166"/>
  <c r="V46" i="166"/>
  <c r="V61" i="166"/>
  <c r="DW83" i="166"/>
  <c r="DO52" i="166"/>
  <c r="DO67" i="166"/>
  <c r="BO52" i="166"/>
  <c r="BO67" i="166"/>
  <c r="BD52" i="166"/>
  <c r="BD67" i="166"/>
  <c r="AU83" i="166"/>
  <c r="AE83" i="166"/>
  <c r="W83" i="166"/>
  <c r="DC51" i="166"/>
  <c r="DC66" i="166"/>
  <c r="BB82" i="166"/>
  <c r="Q51" i="166"/>
  <c r="Q66" i="166"/>
  <c r="BR49" i="166"/>
  <c r="BR64" i="166"/>
  <c r="DN48" i="166"/>
  <c r="DN63" i="166"/>
  <c r="BN48" i="166"/>
  <c r="BN63" i="166"/>
  <c r="BE48" i="166"/>
  <c r="BE63" i="166"/>
  <c r="DD47" i="166"/>
  <c r="DD62" i="166"/>
  <c r="Q47" i="166"/>
  <c r="Q62" i="166"/>
  <c r="AY52" i="166"/>
  <c r="AY67" i="166"/>
  <c r="CX82" i="166"/>
  <c r="CP82" i="166"/>
  <c r="CH82" i="166"/>
  <c r="BY51" i="166"/>
  <c r="BY66" i="166"/>
  <c r="BG51" i="166"/>
  <c r="BG66" i="166"/>
  <c r="C82" i="166"/>
  <c r="V50" i="166"/>
  <c r="V65" i="166"/>
  <c r="AJ80" i="166"/>
  <c r="AX48" i="166"/>
  <c r="AX63" i="166"/>
  <c r="BZ47" i="166"/>
  <c r="BZ62" i="166"/>
  <c r="BG47" i="166"/>
  <c r="BG62" i="166"/>
  <c r="T46" i="166"/>
  <c r="T61" i="166"/>
  <c r="DC52" i="166"/>
  <c r="DC67" i="166"/>
  <c r="R52" i="166"/>
  <c r="R67" i="166"/>
  <c r="BJ82" i="166"/>
  <c r="BR50" i="166"/>
  <c r="BR65" i="166"/>
  <c r="DN49" i="166"/>
  <c r="DN64" i="166"/>
  <c r="BN49" i="166"/>
  <c r="BN64" i="166"/>
  <c r="BE49" i="166"/>
  <c r="BE64" i="166"/>
  <c r="DD48" i="166"/>
  <c r="DD63" i="166"/>
  <c r="R48" i="166"/>
  <c r="R63" i="166"/>
  <c r="BQ46" i="166"/>
  <c r="BQ61" i="166"/>
  <c r="R40" i="166"/>
  <c r="R55" i="166"/>
  <c r="AN73" i="166"/>
  <c r="K73" i="166"/>
  <c r="X71" i="166"/>
  <c r="AR71" i="166"/>
  <c r="BP71" i="166"/>
  <c r="CT71" i="166"/>
  <c r="DT71" i="166"/>
  <c r="EJ83" i="166"/>
  <c r="EB83" i="166"/>
  <c r="DT83" i="166"/>
  <c r="DK83" i="166"/>
  <c r="DB83" i="166"/>
  <c r="CT83" i="166"/>
  <c r="CL83" i="166"/>
  <c r="CD83" i="166"/>
  <c r="BU83" i="166"/>
  <c r="BA83" i="166"/>
  <c r="AR83" i="166"/>
  <c r="AJ83" i="166"/>
  <c r="AB83" i="166"/>
  <c r="O83" i="166"/>
  <c r="G83" i="166"/>
  <c r="EH82" i="166"/>
  <c r="DZ82" i="166"/>
  <c r="DR82" i="166"/>
  <c r="DI82" i="166"/>
  <c r="CZ82" i="166"/>
  <c r="CR82" i="166"/>
  <c r="CJ82" i="166"/>
  <c r="CB82" i="166"/>
  <c r="BS82" i="166"/>
  <c r="BI82" i="166"/>
  <c r="AX51" i="166"/>
  <c r="AX66" i="166"/>
  <c r="AP82" i="166"/>
  <c r="AH82" i="166"/>
  <c r="Z82" i="166"/>
  <c r="M82" i="166"/>
  <c r="E82" i="166"/>
  <c r="EF81" i="166"/>
  <c r="DX81" i="166"/>
  <c r="DP81" i="166"/>
  <c r="DG81" i="166"/>
  <c r="CX81" i="166"/>
  <c r="CP81" i="166"/>
  <c r="CH81" i="166"/>
  <c r="BY65" i="166"/>
  <c r="BY50" i="166"/>
  <c r="BP81" i="166"/>
  <c r="BF50" i="166"/>
  <c r="BF65" i="166"/>
  <c r="AV81" i="166"/>
  <c r="AN81" i="166"/>
  <c r="AF81" i="166"/>
  <c r="X81" i="166"/>
  <c r="K81" i="166"/>
  <c r="C81" i="166"/>
  <c r="ED80" i="166"/>
  <c r="DV80" i="166"/>
  <c r="DM80" i="166"/>
  <c r="DE80" i="166"/>
  <c r="CV80" i="166"/>
  <c r="CN80" i="166"/>
  <c r="CF80" i="166"/>
  <c r="BW80" i="166"/>
  <c r="BM80" i="166"/>
  <c r="BC80" i="166"/>
  <c r="AT80" i="166"/>
  <c r="AL80" i="166"/>
  <c r="AD80" i="166"/>
  <c r="T49" i="166"/>
  <c r="T64" i="166"/>
  <c r="I80" i="166"/>
  <c r="EJ79" i="166"/>
  <c r="EB79" i="166"/>
  <c r="DT79" i="166"/>
  <c r="DK79" i="166"/>
  <c r="DB79" i="166"/>
  <c r="CT79" i="166"/>
  <c r="CL79" i="166"/>
  <c r="CD79" i="166"/>
  <c r="BU79" i="166"/>
  <c r="BK79" i="166"/>
  <c r="BA79" i="166"/>
  <c r="AR79" i="166"/>
  <c r="AJ79" i="166"/>
  <c r="AB79" i="166"/>
  <c r="O79" i="166"/>
  <c r="G79" i="166"/>
  <c r="EH78" i="166"/>
  <c r="DZ78" i="166"/>
  <c r="DR78" i="166"/>
  <c r="DI78" i="166"/>
  <c r="CZ78" i="166"/>
  <c r="CR78" i="166"/>
  <c r="CJ78" i="166"/>
  <c r="CB78" i="166"/>
  <c r="BS78" i="166"/>
  <c r="BI78" i="166"/>
  <c r="AX47" i="166"/>
  <c r="AX62" i="166"/>
  <c r="AP78" i="166"/>
  <c r="AH78" i="166"/>
  <c r="Z78" i="166"/>
  <c r="M78" i="166"/>
  <c r="E78" i="166"/>
  <c r="EF77" i="166"/>
  <c r="DX77" i="166"/>
  <c r="DP77" i="166"/>
  <c r="DG77" i="166"/>
  <c r="CX77" i="166"/>
  <c r="CP77" i="166"/>
  <c r="CH77" i="166"/>
  <c r="BZ46" i="166"/>
  <c r="BZ61" i="166"/>
  <c r="BP77" i="166"/>
  <c r="BG46" i="166"/>
  <c r="BG61" i="166"/>
  <c r="AV77" i="166"/>
  <c r="AN77" i="166"/>
  <c r="AF77" i="166"/>
  <c r="X77" i="166"/>
  <c r="K77" i="166"/>
  <c r="C77" i="166"/>
  <c r="ED76" i="166"/>
  <c r="DV76" i="166"/>
  <c r="DM76" i="166"/>
  <c r="DE76" i="166"/>
  <c r="CV76" i="166"/>
  <c r="CN76" i="166"/>
  <c r="CF76" i="166"/>
  <c r="BW76" i="166"/>
  <c r="BM76" i="166"/>
  <c r="BC76" i="166"/>
  <c r="AT76" i="166"/>
  <c r="AL76" i="166"/>
  <c r="AD76" i="166"/>
  <c r="T76" i="166"/>
  <c r="I76" i="166"/>
  <c r="EJ75" i="166"/>
  <c r="EB75" i="166"/>
  <c r="DT75" i="166"/>
  <c r="DK75" i="166"/>
  <c r="DB75" i="166"/>
  <c r="CT75" i="166"/>
  <c r="CH75" i="166"/>
  <c r="BP75" i="166"/>
  <c r="AR75" i="166"/>
  <c r="AF75" i="166"/>
  <c r="K75" i="166"/>
  <c r="EB74" i="166"/>
  <c r="DK74" i="166"/>
  <c r="CT74" i="166"/>
  <c r="CD74" i="166"/>
  <c r="BF74" i="166"/>
  <c r="AR74" i="166"/>
  <c r="X74" i="166"/>
  <c r="G74" i="166"/>
  <c r="DZ73" i="166"/>
  <c r="DI73" i="166"/>
  <c r="CR73" i="166"/>
  <c r="CB73" i="166"/>
  <c r="BC73" i="166"/>
  <c r="AP73" i="166"/>
  <c r="Z73" i="166"/>
  <c r="E73" i="166"/>
  <c r="M71" i="166"/>
  <c r="AL71" i="166"/>
  <c r="BI71" i="166"/>
  <c r="CB71" i="166"/>
  <c r="CR71" i="166"/>
  <c r="DI71" i="166"/>
  <c r="DZ71" i="166"/>
  <c r="BU73" i="166"/>
  <c r="AR73" i="166"/>
  <c r="X73" i="166"/>
  <c r="C71" i="166"/>
  <c r="AF71" i="166"/>
  <c r="BK71" i="166"/>
  <c r="CH71" i="166"/>
  <c r="DB71" i="166"/>
  <c r="DX71" i="166"/>
  <c r="BZ48" i="166"/>
  <c r="BZ63" i="166"/>
  <c r="BG63" i="166"/>
  <c r="BG48" i="166"/>
  <c r="T47" i="166"/>
  <c r="T62" i="166"/>
  <c r="BZ40" i="166"/>
  <c r="BZ55" i="166"/>
  <c r="DD40" i="166"/>
  <c r="DD55" i="166"/>
  <c r="B71" i="166"/>
  <c r="T40" i="166"/>
  <c r="T55" i="166"/>
  <c r="AX40" i="166"/>
  <c r="AX55" i="166"/>
  <c r="BF40" i="166"/>
  <c r="BF55" i="166"/>
  <c r="DG83" i="166"/>
  <c r="BZ52" i="166"/>
  <c r="BZ67" i="166"/>
  <c r="BG52" i="166"/>
  <c r="BG67" i="166"/>
  <c r="ED82" i="166"/>
  <c r="DV82" i="166"/>
  <c r="AL82" i="166"/>
  <c r="AD82" i="166"/>
  <c r="T51" i="166"/>
  <c r="T66" i="166"/>
  <c r="AX49" i="166"/>
  <c r="AX64" i="166"/>
  <c r="BY48" i="166"/>
  <c r="BY63" i="166"/>
  <c r="BF48" i="166"/>
  <c r="BF63" i="166"/>
  <c r="V47" i="166"/>
  <c r="V62" i="166"/>
  <c r="BY40" i="166"/>
  <c r="BY55" i="166"/>
  <c r="EJ13" i="134"/>
  <c r="EJ14" i="134"/>
  <c r="EJ15" i="134"/>
  <c r="A3" i="134"/>
  <c r="A4" i="134" s="1"/>
  <c r="A5" i="134" s="1"/>
  <c r="A6" i="134" s="1"/>
  <c r="A7" i="134" s="1"/>
  <c r="A8" i="134" s="1"/>
  <c r="A9" i="134" s="1"/>
  <c r="A10" i="134" s="1"/>
  <c r="A11" i="134" s="1"/>
  <c r="A12" i="134" s="1"/>
  <c r="A13" i="134" s="1"/>
  <c r="A14" i="134" s="1"/>
  <c r="A15" i="134" s="1"/>
  <c r="A16" i="134" s="1"/>
  <c r="A17" i="134" s="1"/>
  <c r="A18" i="134" s="1"/>
  <c r="A19" i="134" s="1"/>
  <c r="A20" i="134" s="1"/>
  <c r="A21" i="134" s="1"/>
  <c r="A22" i="134" s="1"/>
  <c r="A23" i="134" s="1"/>
  <c r="A24" i="134" s="1"/>
  <c r="A25" i="134" s="1"/>
  <c r="A26" i="134" s="1"/>
  <c r="A27" i="134" s="1"/>
  <c r="A28" i="134" s="1"/>
  <c r="A29" i="134" s="1"/>
  <c r="A30" i="134" s="1"/>
  <c r="A31" i="134" s="1"/>
  <c r="A32" i="134" s="1"/>
  <c r="A33" i="134" s="1"/>
  <c r="A34" i="134" s="1"/>
  <c r="A35" i="134" s="1"/>
  <c r="A36" i="134" s="1"/>
  <c r="A37" i="134" s="1"/>
  <c r="A38" i="134" s="1"/>
  <c r="A39" i="134" s="1"/>
  <c r="A40" i="134" s="1"/>
  <c r="A41" i="134" s="1"/>
  <c r="A42" i="134" s="1"/>
  <c r="A43" i="134" s="1"/>
  <c r="A44" i="134" s="1"/>
  <c r="A45" i="134" s="1"/>
  <c r="A46" i="134" s="1"/>
  <c r="A47" i="134" s="1"/>
  <c r="A48" i="134" s="1"/>
  <c r="A49" i="134" s="1"/>
  <c r="A50" i="134" s="1"/>
  <c r="A51" i="134" s="1"/>
  <c r="A52" i="134" s="1"/>
  <c r="A53" i="134" s="1"/>
  <c r="A54" i="134" s="1"/>
  <c r="A55" i="134" s="1"/>
  <c r="A56" i="134" s="1"/>
  <c r="A57" i="134" s="1"/>
  <c r="A58" i="134" s="1"/>
  <c r="A59" i="134" s="1"/>
  <c r="A60" i="134" s="1"/>
  <c r="A61" i="134" s="1"/>
  <c r="A62" i="134" s="1"/>
  <c r="A63" i="134" s="1"/>
  <c r="A64" i="134" s="1"/>
  <c r="A65" i="134" s="1"/>
  <c r="A66" i="134" s="1"/>
  <c r="A67" i="134" s="1"/>
  <c r="A68" i="134" s="1"/>
  <c r="A69" i="134" s="1"/>
  <c r="A70" i="134" s="1"/>
  <c r="A71" i="134" s="1"/>
  <c r="A72" i="134" s="1"/>
  <c r="A73" i="134" s="1"/>
  <c r="A74" i="134" s="1"/>
  <c r="A75" i="134" s="1"/>
  <c r="A76" i="134" s="1"/>
  <c r="A77" i="134" s="1"/>
  <c r="A78" i="134" s="1"/>
  <c r="A79" i="134" s="1"/>
  <c r="A80" i="134" s="1"/>
  <c r="A81" i="134" s="1"/>
  <c r="A82" i="134" s="1"/>
  <c r="A83" i="134" s="1"/>
  <c r="A84" i="134" s="1"/>
  <c r="A85" i="134" s="1"/>
  <c r="A86" i="134" s="1"/>
  <c r="A87" i="134" s="1"/>
  <c r="A88" i="134" s="1"/>
  <c r="A89" i="134" s="1"/>
  <c r="A90" i="134" s="1"/>
  <c r="A91" i="134" s="1"/>
  <c r="A92" i="134" s="1"/>
  <c r="A93" i="134" s="1"/>
  <c r="A94" i="134" s="1"/>
  <c r="A95" i="134" s="1"/>
  <c r="A96" i="134" s="1"/>
  <c r="A97" i="134" s="1"/>
  <c r="A98" i="134" s="1"/>
  <c r="A99" i="134" s="1"/>
  <c r="A100" i="134" s="1"/>
  <c r="A101" i="134" s="1"/>
  <c r="A102" i="134" s="1"/>
  <c r="A103" i="134" s="1"/>
  <c r="A104" i="134" s="1"/>
  <c r="A105" i="134" s="1"/>
  <c r="A106" i="134" s="1"/>
  <c r="A107" i="134" s="1"/>
  <c r="A108" i="134" s="1"/>
  <c r="A109" i="134" s="1"/>
  <c r="A110" i="134" s="1"/>
  <c r="A111" i="134" s="1"/>
  <c r="A112" i="134" s="1"/>
  <c r="A113" i="134" s="1"/>
  <c r="A114" i="134" s="1"/>
  <c r="A115" i="134" s="1"/>
  <c r="A116" i="134" s="1"/>
  <c r="A117" i="134" s="1"/>
  <c r="A118" i="134" s="1"/>
  <c r="A119" i="134" s="1"/>
  <c r="A120" i="134" s="1"/>
  <c r="A121" i="134" s="1"/>
  <c r="A122" i="134" s="1"/>
  <c r="A123" i="134" s="1"/>
  <c r="A124" i="134" s="1"/>
  <c r="A125" i="134" s="1"/>
  <c r="A126" i="134" s="1"/>
  <c r="A127" i="134" s="1"/>
  <c r="A128" i="134" s="1"/>
  <c r="A129" i="134" s="1"/>
  <c r="A130" i="134" s="1"/>
  <c r="A131" i="134" s="1"/>
  <c r="A132" i="134" s="1"/>
  <c r="A133" i="134" s="1"/>
  <c r="A134" i="134" s="1"/>
  <c r="A135" i="134" s="1"/>
  <c r="A136" i="134" s="1"/>
  <c r="A137" i="134" s="1"/>
  <c r="A138" i="134" s="1"/>
  <c r="A139" i="134" s="1"/>
  <c r="A140" i="134" s="1"/>
  <c r="A141" i="134" s="1"/>
  <c r="A142" i="134" s="1"/>
  <c r="A143" i="134" s="1"/>
  <c r="A144" i="134" s="1"/>
  <c r="A145" i="134" s="1"/>
  <c r="A146" i="134" s="1"/>
  <c r="V78" i="166" l="1"/>
  <c r="BY79" i="166"/>
  <c r="T82" i="166"/>
  <c r="BZ83" i="166"/>
  <c r="BZ71" i="166"/>
  <c r="BG79" i="166"/>
  <c r="BG77" i="166"/>
  <c r="AX82" i="166"/>
  <c r="BQ77" i="166"/>
  <c r="DD79" i="166"/>
  <c r="BN80" i="166"/>
  <c r="BR81" i="166"/>
  <c r="V81" i="166"/>
  <c r="Q78" i="166"/>
  <c r="BE79" i="166"/>
  <c r="DN79" i="166"/>
  <c r="Q82" i="166"/>
  <c r="BD83" i="166"/>
  <c r="BO82" i="166"/>
  <c r="T79" i="166"/>
  <c r="AY81" i="166"/>
  <c r="BN71" i="166"/>
  <c r="BD77" i="166"/>
  <c r="DN77" i="166"/>
  <c r="BE78" i="166"/>
  <c r="BR79" i="166"/>
  <c r="DD81" i="166"/>
  <c r="BN82" i="166"/>
  <c r="BQ83" i="166"/>
  <c r="V79" i="166"/>
  <c r="BY80" i="166"/>
  <c r="V83" i="166"/>
  <c r="BO71" i="166"/>
  <c r="BE77" i="166"/>
  <c r="BQ78" i="166"/>
  <c r="BE81" i="166"/>
  <c r="BR82" i="166"/>
  <c r="BY71" i="166"/>
  <c r="BF79" i="166"/>
  <c r="AX80" i="166"/>
  <c r="BG83" i="166"/>
  <c r="DD71" i="166"/>
  <c r="T78" i="166"/>
  <c r="BZ79" i="166"/>
  <c r="T80" i="166"/>
  <c r="BY81" i="166"/>
  <c r="R71" i="166"/>
  <c r="R79" i="166"/>
  <c r="BE80" i="166"/>
  <c r="DN80" i="166"/>
  <c r="AY83" i="166"/>
  <c r="DD78" i="166"/>
  <c r="BN79" i="166"/>
  <c r="BR80" i="166"/>
  <c r="BO83" i="166"/>
  <c r="V82" i="166"/>
  <c r="DC81" i="166"/>
  <c r="BD82" i="166"/>
  <c r="DO82" i="166"/>
  <c r="AX77" i="166"/>
  <c r="BZ80" i="166"/>
  <c r="DN71" i="166"/>
  <c r="BD71" i="166"/>
  <c r="BN77" i="166"/>
  <c r="BR78" i="166"/>
  <c r="Q77" i="166"/>
  <c r="BN78" i="166"/>
  <c r="R81" i="166"/>
  <c r="BE82" i="166"/>
  <c r="AY77" i="166"/>
  <c r="BG80" i="166"/>
  <c r="AX81" i="166"/>
  <c r="DO71" i="166"/>
  <c r="AX71" i="166"/>
  <c r="AX78" i="166"/>
  <c r="DC83" i="166"/>
  <c r="BG78" i="166"/>
  <c r="AX79" i="166"/>
  <c r="BY82" i="166"/>
  <c r="DO83" i="166"/>
  <c r="T81" i="166"/>
  <c r="AX83" i="166"/>
  <c r="BQ80" i="166"/>
  <c r="DN83" i="166"/>
  <c r="BY83" i="166"/>
  <c r="AY71" i="166"/>
  <c r="DC71" i="166"/>
  <c r="BR77" i="166"/>
  <c r="DC79" i="166"/>
  <c r="BO80" i="166"/>
  <c r="BQ81" i="166"/>
  <c r="DD83" i="166"/>
  <c r="BY78" i="166"/>
  <c r="BF82" i="166"/>
  <c r="DC78" i="166"/>
  <c r="DO79" i="166"/>
  <c r="BE83" i="166"/>
  <c r="BY77" i="166"/>
  <c r="V80" i="166"/>
  <c r="BZ81" i="166"/>
  <c r="BQ71" i="166"/>
  <c r="DD77" i="166"/>
  <c r="BO78" i="166"/>
  <c r="BQ79" i="166"/>
  <c r="BR83" i="166"/>
  <c r="Q80" i="166"/>
  <c r="BD81" i="166"/>
  <c r="DN81" i="166"/>
  <c r="R80" i="166"/>
  <c r="DO81" i="166"/>
  <c r="BN83" i="166"/>
  <c r="BR71" i="166"/>
  <c r="DC77" i="166"/>
  <c r="DO78" i="166"/>
  <c r="BE71" i="166"/>
  <c r="DO77" i="166"/>
  <c r="DD80" i="166"/>
  <c r="BF71" i="166"/>
  <c r="T71" i="166"/>
  <c r="BZ77" i="166"/>
  <c r="BF81" i="166"/>
  <c r="R83" i="166"/>
  <c r="T77" i="166"/>
  <c r="BZ78" i="166"/>
  <c r="BG82" i="166"/>
  <c r="DC82" i="166"/>
  <c r="V77" i="166"/>
  <c r="BZ82" i="166"/>
  <c r="BD79" i="166"/>
  <c r="R82" i="166"/>
  <c r="AY80" i="166"/>
  <c r="BF83" i="166"/>
  <c r="BG71" i="166"/>
  <c r="V71" i="166"/>
  <c r="Q71" i="166"/>
  <c r="Q79" i="166"/>
  <c r="BD80" i="166"/>
  <c r="DO80" i="166"/>
  <c r="Q83" i="166"/>
  <c r="BF78" i="166"/>
  <c r="AY79" i="166"/>
  <c r="R78" i="166"/>
  <c r="BO79" i="166"/>
  <c r="DD82" i="166"/>
  <c r="BF77" i="166"/>
  <c r="AY78" i="166"/>
  <c r="BG81" i="166"/>
  <c r="AY82" i="166"/>
  <c r="R77" i="166"/>
  <c r="BD78" i="166"/>
  <c r="DN78" i="166"/>
  <c r="Q81" i="166"/>
  <c r="BF80" i="166"/>
  <c r="T83" i="166"/>
  <c r="DC80" i="166"/>
  <c r="BN81" i="166"/>
  <c r="BQ82" i="166"/>
  <c r="BO77" i="166"/>
  <c r="BO81" i="166"/>
  <c r="DN82" i="166"/>
  <c r="G8" i="164"/>
  <c r="K137" i="165" l="1"/>
  <c r="K136" i="165"/>
  <c r="K135" i="165"/>
  <c r="K134" i="165"/>
  <c r="K133" i="165"/>
  <c r="K132" i="165"/>
  <c r="K131" i="165"/>
  <c r="K130" i="165"/>
  <c r="K129" i="165"/>
  <c r="K128" i="165"/>
  <c r="K127" i="165"/>
  <c r="K126" i="165"/>
  <c r="K125" i="165"/>
  <c r="K124" i="165"/>
  <c r="K123" i="165"/>
  <c r="K122" i="165"/>
  <c r="K121" i="165"/>
  <c r="K120" i="165"/>
  <c r="K119" i="165"/>
  <c r="K118" i="165"/>
  <c r="K117" i="165"/>
  <c r="K116" i="165"/>
  <c r="K115" i="165"/>
  <c r="K114" i="165"/>
  <c r="K113" i="165"/>
  <c r="K112" i="165"/>
  <c r="K111" i="165"/>
  <c r="K110" i="165"/>
  <c r="K109" i="165"/>
  <c r="K108" i="165"/>
  <c r="K107" i="165"/>
  <c r="K106" i="165"/>
  <c r="K105" i="165"/>
  <c r="K104" i="165"/>
  <c r="K103" i="165"/>
  <c r="K102" i="165"/>
  <c r="K101" i="165"/>
  <c r="K100" i="165"/>
  <c r="K99" i="165"/>
  <c r="K98" i="165"/>
  <c r="K97" i="165"/>
  <c r="K96" i="165"/>
  <c r="K95" i="165"/>
  <c r="K94" i="165"/>
  <c r="K93" i="165"/>
  <c r="K92" i="165"/>
  <c r="K91" i="165"/>
  <c r="K90" i="165"/>
  <c r="K89" i="165"/>
  <c r="K88" i="165"/>
  <c r="K87" i="165"/>
  <c r="K86" i="165"/>
  <c r="K85" i="165"/>
  <c r="K84" i="165"/>
  <c r="K83" i="165"/>
  <c r="K82" i="165"/>
  <c r="K81" i="165"/>
  <c r="K80" i="165"/>
  <c r="K79" i="165"/>
  <c r="K78" i="165"/>
  <c r="K77" i="165"/>
  <c r="K76" i="165"/>
  <c r="K75" i="165"/>
  <c r="K74" i="165"/>
  <c r="K73" i="165"/>
  <c r="K72" i="165"/>
  <c r="K71" i="165"/>
  <c r="K70" i="165"/>
  <c r="K69" i="165"/>
  <c r="K68" i="165"/>
  <c r="K67" i="165"/>
  <c r="K66" i="165"/>
  <c r="K65" i="165"/>
  <c r="K64" i="165"/>
  <c r="K63" i="165"/>
  <c r="K62" i="165"/>
  <c r="K61" i="165"/>
  <c r="K60" i="165"/>
  <c r="K59" i="165"/>
  <c r="K58" i="165"/>
  <c r="K57" i="165"/>
  <c r="K56" i="165"/>
  <c r="K55" i="165"/>
  <c r="K54" i="165"/>
  <c r="K53" i="165"/>
  <c r="K52" i="165"/>
  <c r="K51" i="165"/>
  <c r="K47" i="165"/>
  <c r="K46" i="165"/>
  <c r="K45" i="165"/>
  <c r="K44" i="165"/>
  <c r="K43" i="165"/>
  <c r="K42" i="165"/>
  <c r="K41" i="165"/>
  <c r="K40" i="165"/>
  <c r="K39" i="165"/>
  <c r="K38" i="165"/>
  <c r="K37" i="165"/>
  <c r="K36" i="165"/>
  <c r="K35" i="165"/>
  <c r="K34" i="165"/>
  <c r="K33" i="165"/>
  <c r="K32" i="165"/>
  <c r="K31" i="165"/>
  <c r="K30" i="165"/>
  <c r="K29" i="165"/>
  <c r="K28" i="165"/>
  <c r="K27" i="165"/>
  <c r="K26" i="165"/>
  <c r="K25" i="165"/>
  <c r="K24" i="165"/>
  <c r="K23" i="165"/>
  <c r="K22" i="165"/>
  <c r="K21" i="165"/>
  <c r="K20" i="165"/>
  <c r="K19" i="165"/>
  <c r="K18" i="165"/>
  <c r="K17" i="165"/>
  <c r="K16" i="165"/>
  <c r="K15" i="165"/>
  <c r="K14" i="165"/>
  <c r="K13" i="165"/>
  <c r="K12" i="165"/>
  <c r="K11" i="165"/>
  <c r="K10" i="165"/>
  <c r="J137" i="165"/>
  <c r="J136" i="165"/>
  <c r="J135" i="165"/>
  <c r="J134" i="165"/>
  <c r="J133" i="165"/>
  <c r="J132" i="165"/>
  <c r="J131" i="165"/>
  <c r="J130" i="165"/>
  <c r="J129" i="165"/>
  <c r="J128" i="165"/>
  <c r="J127" i="165"/>
  <c r="J126" i="165"/>
  <c r="J125" i="165"/>
  <c r="J124" i="165"/>
  <c r="J123" i="165"/>
  <c r="J122" i="165"/>
  <c r="J121" i="165"/>
  <c r="J120" i="165"/>
  <c r="J119" i="165"/>
  <c r="J118" i="165"/>
  <c r="J117" i="165"/>
  <c r="J116" i="165"/>
  <c r="J115" i="165"/>
  <c r="J114" i="165"/>
  <c r="J113" i="165"/>
  <c r="J112" i="165"/>
  <c r="J111" i="165"/>
  <c r="J110" i="165"/>
  <c r="J109" i="165"/>
  <c r="J108" i="165"/>
  <c r="J107" i="165"/>
  <c r="J106" i="165"/>
  <c r="J105" i="165"/>
  <c r="J104" i="165"/>
  <c r="J103" i="165"/>
  <c r="J102" i="165"/>
  <c r="J101" i="165"/>
  <c r="J100" i="165"/>
  <c r="J99" i="165"/>
  <c r="J98" i="165"/>
  <c r="J97" i="165"/>
  <c r="J96" i="165"/>
  <c r="J95" i="165"/>
  <c r="J94" i="165"/>
  <c r="J93" i="165"/>
  <c r="J92" i="165"/>
  <c r="J91" i="165"/>
  <c r="J90" i="165"/>
  <c r="J89" i="165"/>
  <c r="J88" i="165"/>
  <c r="J87" i="165"/>
  <c r="J86" i="165"/>
  <c r="J85" i="165"/>
  <c r="J84" i="165"/>
  <c r="J83" i="165"/>
  <c r="J82" i="165"/>
  <c r="J81" i="165"/>
  <c r="J80" i="165"/>
  <c r="J79" i="165"/>
  <c r="J78" i="165"/>
  <c r="J77" i="165"/>
  <c r="J76" i="165"/>
  <c r="J75" i="165"/>
  <c r="J74" i="165"/>
  <c r="J73" i="165"/>
  <c r="J72" i="165"/>
  <c r="J71" i="165"/>
  <c r="J70" i="165"/>
  <c r="J69" i="165"/>
  <c r="J68" i="165"/>
  <c r="J67" i="165"/>
  <c r="J66" i="165"/>
  <c r="J65" i="165"/>
  <c r="J64" i="165"/>
  <c r="J63" i="165"/>
  <c r="J62" i="165"/>
  <c r="J61" i="165"/>
  <c r="J60" i="165"/>
  <c r="J59" i="165"/>
  <c r="J58" i="165"/>
  <c r="J57" i="165"/>
  <c r="J56" i="165"/>
  <c r="J55" i="165"/>
  <c r="J54" i="165"/>
  <c r="J53" i="165"/>
  <c r="J52" i="165"/>
  <c r="J51" i="165"/>
  <c r="J47" i="165"/>
  <c r="J46" i="165"/>
  <c r="J45" i="165"/>
  <c r="J44" i="165"/>
  <c r="J43" i="165"/>
  <c r="J42" i="165"/>
  <c r="J41" i="165"/>
  <c r="J40" i="165"/>
  <c r="J39" i="165"/>
  <c r="J38" i="165"/>
  <c r="J37" i="165"/>
  <c r="J36" i="165"/>
  <c r="J35" i="165"/>
  <c r="J34" i="165"/>
  <c r="J33" i="165"/>
  <c r="J32" i="165"/>
  <c r="J31" i="165"/>
  <c r="J30" i="165"/>
  <c r="J29" i="165"/>
  <c r="J28" i="165"/>
  <c r="J27" i="165"/>
  <c r="J26" i="165"/>
  <c r="J25" i="165"/>
  <c r="J24" i="165"/>
  <c r="J23" i="165"/>
  <c r="J22" i="165"/>
  <c r="J21" i="165"/>
  <c r="J20" i="165"/>
  <c r="J19" i="165"/>
  <c r="J18" i="165"/>
  <c r="J17" i="165"/>
  <c r="J16" i="165"/>
  <c r="J15" i="165"/>
  <c r="J14" i="165"/>
  <c r="J13" i="165"/>
  <c r="J12" i="165"/>
  <c r="J11" i="165"/>
  <c r="J10" i="165"/>
  <c r="I137" i="165"/>
  <c r="I136" i="165"/>
  <c r="I135" i="165"/>
  <c r="I134" i="165"/>
  <c r="I133" i="165"/>
  <c r="I132" i="165"/>
  <c r="I131" i="165"/>
  <c r="I130" i="165"/>
  <c r="I129" i="165"/>
  <c r="I128" i="165"/>
  <c r="I127" i="165"/>
  <c r="I126" i="165"/>
  <c r="I125" i="165"/>
  <c r="I124" i="165"/>
  <c r="I123" i="165"/>
  <c r="I122" i="165"/>
  <c r="I121" i="165"/>
  <c r="I120" i="165"/>
  <c r="I119" i="165"/>
  <c r="I118" i="165"/>
  <c r="I117" i="165"/>
  <c r="I116" i="165"/>
  <c r="I115" i="165"/>
  <c r="I114" i="165"/>
  <c r="I113" i="165"/>
  <c r="I112" i="165"/>
  <c r="I111" i="165"/>
  <c r="I110" i="165"/>
  <c r="I109" i="165"/>
  <c r="I108" i="165"/>
  <c r="I107" i="165"/>
  <c r="I106" i="165"/>
  <c r="I105" i="165"/>
  <c r="I104" i="165"/>
  <c r="I103" i="165"/>
  <c r="I102" i="165"/>
  <c r="I101" i="165"/>
  <c r="I100" i="165"/>
  <c r="I99" i="165"/>
  <c r="I98" i="165"/>
  <c r="I97" i="165"/>
  <c r="I96" i="165"/>
  <c r="I95" i="165"/>
  <c r="I94" i="165"/>
  <c r="I93" i="165"/>
  <c r="I92" i="165"/>
  <c r="I91" i="165"/>
  <c r="I90" i="165"/>
  <c r="I89" i="165"/>
  <c r="I88" i="165"/>
  <c r="I87" i="165"/>
  <c r="I86" i="165"/>
  <c r="I85" i="165"/>
  <c r="I84" i="165"/>
  <c r="I83" i="165"/>
  <c r="I82" i="165"/>
  <c r="I81" i="165"/>
  <c r="I80" i="165"/>
  <c r="I79" i="165"/>
  <c r="I78" i="165"/>
  <c r="I77" i="165"/>
  <c r="I76" i="165"/>
  <c r="I75" i="165"/>
  <c r="I74" i="165"/>
  <c r="I73" i="165"/>
  <c r="I72" i="165"/>
  <c r="I71" i="165"/>
  <c r="I70" i="165"/>
  <c r="I69" i="165"/>
  <c r="I68" i="165"/>
  <c r="I67" i="165"/>
  <c r="I66" i="165"/>
  <c r="I65" i="165"/>
  <c r="I64" i="165"/>
  <c r="I63" i="165"/>
  <c r="I62" i="165"/>
  <c r="I61" i="165"/>
  <c r="I60" i="165"/>
  <c r="I59" i="165"/>
  <c r="I58" i="165"/>
  <c r="I57" i="165"/>
  <c r="I56" i="165"/>
  <c r="I55" i="165"/>
  <c r="I54" i="165"/>
  <c r="I53" i="165"/>
  <c r="I52" i="165"/>
  <c r="I51" i="165"/>
  <c r="I47" i="165"/>
  <c r="I46" i="165"/>
  <c r="I45" i="165"/>
  <c r="I44" i="165"/>
  <c r="I43" i="165"/>
  <c r="I42" i="165"/>
  <c r="I41" i="165"/>
  <c r="I40" i="165"/>
  <c r="I39" i="165"/>
  <c r="I38" i="165"/>
  <c r="I37" i="165"/>
  <c r="I36" i="165"/>
  <c r="I35" i="165"/>
  <c r="I34" i="165"/>
  <c r="I33" i="165"/>
  <c r="I32" i="165"/>
  <c r="I31" i="165"/>
  <c r="I30" i="165"/>
  <c r="I29" i="165"/>
  <c r="I28" i="165"/>
  <c r="I27" i="165"/>
  <c r="I26" i="165"/>
  <c r="I25" i="165"/>
  <c r="I24" i="165"/>
  <c r="I23" i="165"/>
  <c r="I22" i="165"/>
  <c r="I21" i="165"/>
  <c r="I20" i="165"/>
  <c r="I19" i="165"/>
  <c r="I18" i="165"/>
  <c r="I17" i="165"/>
  <c r="I16" i="165"/>
  <c r="I15" i="165"/>
  <c r="I14" i="165"/>
  <c r="I13" i="165"/>
  <c r="I12" i="165"/>
  <c r="I11" i="165"/>
  <c r="I10" i="165"/>
  <c r="F137" i="165"/>
  <c r="F136" i="165"/>
  <c r="F135" i="165"/>
  <c r="F134" i="165"/>
  <c r="F133" i="165"/>
  <c r="F132" i="165"/>
  <c r="F131" i="165"/>
  <c r="F130" i="165"/>
  <c r="F129" i="165"/>
  <c r="F128" i="165"/>
  <c r="F127" i="165"/>
  <c r="F126" i="165"/>
  <c r="F125" i="165"/>
  <c r="F124" i="165"/>
  <c r="F123" i="165"/>
  <c r="F122" i="165"/>
  <c r="F121" i="165"/>
  <c r="F120" i="165"/>
  <c r="F119" i="165"/>
  <c r="F118" i="165"/>
  <c r="F117" i="165"/>
  <c r="F116" i="165"/>
  <c r="F115" i="165"/>
  <c r="F114" i="165"/>
  <c r="F113" i="165"/>
  <c r="F112" i="165"/>
  <c r="F111" i="165"/>
  <c r="F110" i="165"/>
  <c r="F109" i="165"/>
  <c r="F108" i="165"/>
  <c r="F107" i="165"/>
  <c r="F106" i="165"/>
  <c r="F105" i="165"/>
  <c r="F104" i="165"/>
  <c r="F103" i="165"/>
  <c r="F102" i="165"/>
  <c r="F101" i="165"/>
  <c r="F100" i="165"/>
  <c r="F99" i="165"/>
  <c r="F98" i="165"/>
  <c r="F97" i="165"/>
  <c r="F96" i="165"/>
  <c r="F95" i="165"/>
  <c r="F94" i="165"/>
  <c r="F93" i="165"/>
  <c r="F92" i="165"/>
  <c r="F91" i="165"/>
  <c r="F90" i="165"/>
  <c r="F89" i="165"/>
  <c r="F88" i="165"/>
  <c r="F87" i="165"/>
  <c r="F86" i="165"/>
  <c r="F85" i="165"/>
  <c r="F84" i="165"/>
  <c r="F83" i="165"/>
  <c r="F82" i="165"/>
  <c r="F81" i="165"/>
  <c r="F80" i="165"/>
  <c r="F79" i="165"/>
  <c r="F78" i="165"/>
  <c r="F77" i="165"/>
  <c r="F76" i="165"/>
  <c r="F75" i="165"/>
  <c r="F74" i="165"/>
  <c r="F73" i="165"/>
  <c r="F72" i="165"/>
  <c r="F71" i="165"/>
  <c r="F70" i="165"/>
  <c r="F69" i="165"/>
  <c r="F68" i="165"/>
  <c r="F67" i="165"/>
  <c r="F66" i="165"/>
  <c r="F65" i="165"/>
  <c r="F64" i="165"/>
  <c r="F63" i="165"/>
  <c r="F62" i="165"/>
  <c r="F61" i="165"/>
  <c r="F60" i="165"/>
  <c r="F59" i="165"/>
  <c r="F58" i="165"/>
  <c r="F57" i="165"/>
  <c r="F56" i="165"/>
  <c r="F55" i="165"/>
  <c r="F54" i="165"/>
  <c r="F53" i="165"/>
  <c r="F52" i="165"/>
  <c r="F51" i="165"/>
  <c r="F47" i="165"/>
  <c r="F46" i="165"/>
  <c r="F45" i="165"/>
  <c r="F44" i="165"/>
  <c r="F43" i="165"/>
  <c r="F42" i="165"/>
  <c r="F41" i="165"/>
  <c r="F40" i="165"/>
  <c r="F39" i="165"/>
  <c r="F38" i="165"/>
  <c r="F37" i="165"/>
  <c r="F36" i="165"/>
  <c r="F35" i="165"/>
  <c r="F34" i="165"/>
  <c r="F33" i="165"/>
  <c r="F32" i="165"/>
  <c r="F31" i="165"/>
  <c r="F30" i="165"/>
  <c r="F29" i="165"/>
  <c r="F28" i="165"/>
  <c r="F27" i="165"/>
  <c r="F26" i="165"/>
  <c r="F25" i="165"/>
  <c r="F24" i="165"/>
  <c r="F23" i="165"/>
  <c r="F22" i="165"/>
  <c r="F21" i="165"/>
  <c r="F20" i="165"/>
  <c r="F19" i="165"/>
  <c r="F18" i="165"/>
  <c r="F17" i="165"/>
  <c r="F16" i="165"/>
  <c r="F15" i="165"/>
  <c r="F14" i="165"/>
  <c r="F13" i="165"/>
  <c r="F12" i="165"/>
  <c r="F11" i="165"/>
  <c r="F10" i="165"/>
  <c r="K9" i="165"/>
  <c r="J9" i="165"/>
  <c r="I9" i="165"/>
  <c r="F9" i="165"/>
  <c r="E138" i="165"/>
  <c r="G145" i="165" s="1"/>
  <c r="E48" i="165"/>
  <c r="M86" i="165" l="1"/>
  <c r="M94" i="165"/>
  <c r="M102" i="165"/>
  <c r="M126" i="165"/>
  <c r="M80" i="165"/>
  <c r="M110" i="165"/>
  <c r="H66" i="165"/>
  <c r="L66" i="165" s="1"/>
  <c r="H126" i="165"/>
  <c r="G126" i="165" s="1"/>
  <c r="H105" i="165"/>
  <c r="L105" i="165" s="1"/>
  <c r="M51" i="165"/>
  <c r="M17" i="165"/>
  <c r="M21" i="165"/>
  <c r="H100" i="165"/>
  <c r="G100" i="165" s="1"/>
  <c r="H112" i="165"/>
  <c r="L112" i="165" s="1"/>
  <c r="H84" i="165"/>
  <c r="G84" i="165" s="1"/>
  <c r="M112" i="165"/>
  <c r="H86" i="165"/>
  <c r="G86" i="165" s="1"/>
  <c r="H94" i="165"/>
  <c r="G94" i="165" s="1"/>
  <c r="H102" i="165"/>
  <c r="G102" i="165" s="1"/>
  <c r="H106" i="165"/>
  <c r="L106" i="165" s="1"/>
  <c r="H118" i="165"/>
  <c r="L118" i="165" s="1"/>
  <c r="H134" i="165"/>
  <c r="L134" i="165" s="1"/>
  <c r="H56" i="165"/>
  <c r="L56" i="165" s="1"/>
  <c r="H68" i="165"/>
  <c r="L68" i="165" s="1"/>
  <c r="H76" i="165"/>
  <c r="G76" i="165" s="1"/>
  <c r="H96" i="165"/>
  <c r="L96" i="165" s="1"/>
  <c r="H108" i="165"/>
  <c r="G108" i="165" s="1"/>
  <c r="H120" i="165"/>
  <c r="G120" i="165" s="1"/>
  <c r="H128" i="165"/>
  <c r="L128" i="165" s="1"/>
  <c r="H136" i="165"/>
  <c r="L136" i="165" s="1"/>
  <c r="H58" i="165"/>
  <c r="L58" i="165" s="1"/>
  <c r="H78" i="165"/>
  <c r="G78" i="165" s="1"/>
  <c r="H92" i="165"/>
  <c r="G92" i="165" s="1"/>
  <c r="M96" i="165"/>
  <c r="H104" i="165"/>
  <c r="L104" i="165" s="1"/>
  <c r="H116" i="165"/>
  <c r="G116" i="165" s="1"/>
  <c r="H124" i="165"/>
  <c r="L124" i="165" s="1"/>
  <c r="H132" i="165"/>
  <c r="L132" i="165" s="1"/>
  <c r="M35" i="165"/>
  <c r="M54" i="165"/>
  <c r="M58" i="165"/>
  <c r="M62" i="165"/>
  <c r="M78" i="165"/>
  <c r="H64" i="165"/>
  <c r="G64" i="165" s="1"/>
  <c r="H72" i="165"/>
  <c r="G72" i="165" s="1"/>
  <c r="H88" i="165"/>
  <c r="L88" i="165" s="1"/>
  <c r="H11" i="165"/>
  <c r="G11" i="165" s="1"/>
  <c r="H31" i="165"/>
  <c r="L31" i="165" s="1"/>
  <c r="H62" i="165"/>
  <c r="L62" i="165" s="1"/>
  <c r="H70" i="165"/>
  <c r="L70" i="165" s="1"/>
  <c r="H74" i="165"/>
  <c r="L74" i="165" s="1"/>
  <c r="H90" i="165"/>
  <c r="L90" i="165" s="1"/>
  <c r="H98" i="165"/>
  <c r="L98" i="165" s="1"/>
  <c r="H110" i="165"/>
  <c r="G110" i="165" s="1"/>
  <c r="H114" i="165"/>
  <c r="G114" i="165" s="1"/>
  <c r="H122" i="165"/>
  <c r="L122" i="165" s="1"/>
  <c r="H130" i="165"/>
  <c r="L130" i="165" s="1"/>
  <c r="M13" i="165"/>
  <c r="M29" i="165"/>
  <c r="H52" i="165"/>
  <c r="L52" i="165" s="1"/>
  <c r="H60" i="165"/>
  <c r="G60" i="165" s="1"/>
  <c r="M32" i="165"/>
  <c r="M40" i="165"/>
  <c r="M55" i="165"/>
  <c r="M59" i="165"/>
  <c r="H53" i="165"/>
  <c r="L53" i="165" s="1"/>
  <c r="H57" i="165"/>
  <c r="L57" i="165" s="1"/>
  <c r="H69" i="165"/>
  <c r="L69" i="165" s="1"/>
  <c r="H85" i="165"/>
  <c r="L85" i="165" s="1"/>
  <c r="H89" i="165"/>
  <c r="L89" i="165" s="1"/>
  <c r="H93" i="165"/>
  <c r="G93" i="165" s="1"/>
  <c r="H97" i="165"/>
  <c r="G97" i="165" s="1"/>
  <c r="H101" i="165"/>
  <c r="L101" i="165" s="1"/>
  <c r="H109" i="165"/>
  <c r="L109" i="165" s="1"/>
  <c r="H117" i="165"/>
  <c r="G117" i="165" s="1"/>
  <c r="H121" i="165"/>
  <c r="G121" i="165" s="1"/>
  <c r="H125" i="165"/>
  <c r="L125" i="165" s="1"/>
  <c r="K48" i="165"/>
  <c r="M22" i="165"/>
  <c r="M30" i="165"/>
  <c r="M34" i="165"/>
  <c r="H81" i="165"/>
  <c r="L81" i="165" s="1"/>
  <c r="H80" i="165"/>
  <c r="L80" i="165" s="1"/>
  <c r="M12" i="165"/>
  <c r="M25" i="165"/>
  <c r="M41" i="165"/>
  <c r="M120" i="165"/>
  <c r="H54" i="165"/>
  <c r="L54" i="165" s="1"/>
  <c r="H82" i="165"/>
  <c r="L82" i="165" s="1"/>
  <c r="F48" i="165"/>
  <c r="F146" i="165" s="1"/>
  <c r="H67" i="165"/>
  <c r="L67" i="165" s="1"/>
  <c r="H75" i="165"/>
  <c r="L75" i="165" s="1"/>
  <c r="H83" i="165"/>
  <c r="L83" i="165" s="1"/>
  <c r="H87" i="165"/>
  <c r="G87" i="165" s="1"/>
  <c r="H95" i="165"/>
  <c r="G95" i="165" s="1"/>
  <c r="H103" i="165"/>
  <c r="G103" i="165" s="1"/>
  <c r="H107" i="165"/>
  <c r="L107" i="165" s="1"/>
  <c r="H111" i="165"/>
  <c r="G111" i="165" s="1"/>
  <c r="H127" i="165"/>
  <c r="G127" i="165" s="1"/>
  <c r="H131" i="165"/>
  <c r="L131" i="165" s="1"/>
  <c r="H135" i="165"/>
  <c r="G135" i="165" s="1"/>
  <c r="M20" i="165"/>
  <c r="M28" i="165"/>
  <c r="M36" i="165"/>
  <c r="M44" i="165"/>
  <c r="K138" i="165"/>
  <c r="G148" i="165" s="1"/>
  <c r="H115" i="165"/>
  <c r="G115" i="165" s="1"/>
  <c r="H123" i="165"/>
  <c r="L123" i="165" s="1"/>
  <c r="H77" i="165"/>
  <c r="G77" i="165" s="1"/>
  <c r="H113" i="165"/>
  <c r="L113" i="165" s="1"/>
  <c r="I48" i="165"/>
  <c r="H61" i="165"/>
  <c r="L61" i="165" s="1"/>
  <c r="H129" i="165"/>
  <c r="L129" i="165" s="1"/>
  <c r="H137" i="165"/>
  <c r="L137" i="165" s="1"/>
  <c r="M16" i="165"/>
  <c r="M24" i="165"/>
  <c r="H71" i="165"/>
  <c r="G71" i="165" s="1"/>
  <c r="H79" i="165"/>
  <c r="G79" i="165" s="1"/>
  <c r="J48" i="165"/>
  <c r="H55" i="165"/>
  <c r="L55" i="165" s="1"/>
  <c r="H59" i="165"/>
  <c r="L59" i="165" s="1"/>
  <c r="H91" i="165"/>
  <c r="L91" i="165" s="1"/>
  <c r="H99" i="165"/>
  <c r="L99" i="165" s="1"/>
  <c r="H119" i="165"/>
  <c r="G119" i="165" s="1"/>
  <c r="M14" i="165"/>
  <c r="M18" i="165"/>
  <c r="M26" i="165"/>
  <c r="M38" i="165"/>
  <c r="M42" i="165"/>
  <c r="M46" i="165"/>
  <c r="H65" i="165"/>
  <c r="G65" i="165" s="1"/>
  <c r="H73" i="165"/>
  <c r="L73" i="165" s="1"/>
  <c r="H133" i="165"/>
  <c r="G133" i="165" s="1"/>
  <c r="H10" i="165"/>
  <c r="G10" i="165" s="1"/>
  <c r="G99" i="165"/>
  <c r="I138" i="165"/>
  <c r="M72" i="165"/>
  <c r="M88" i="165"/>
  <c r="M15" i="165"/>
  <c r="M19" i="165"/>
  <c r="M23" i="165"/>
  <c r="M27" i="165"/>
  <c r="M65" i="165"/>
  <c r="M77" i="165"/>
  <c r="M85" i="165"/>
  <c r="M93" i="165"/>
  <c r="M101" i="165"/>
  <c r="M108" i="165"/>
  <c r="M109" i="165"/>
  <c r="M117" i="165"/>
  <c r="M124" i="165"/>
  <c r="M133" i="165"/>
  <c r="H12" i="165"/>
  <c r="H13" i="165"/>
  <c r="H14" i="165"/>
  <c r="H15" i="165"/>
  <c r="H16" i="165"/>
  <c r="H17" i="165"/>
  <c r="H18" i="165"/>
  <c r="H19" i="165"/>
  <c r="H20" i="165"/>
  <c r="H21" i="165"/>
  <c r="H22" i="165"/>
  <c r="H23" i="165"/>
  <c r="H24" i="165"/>
  <c r="H25" i="165"/>
  <c r="H26" i="165"/>
  <c r="H27" i="165"/>
  <c r="H28" i="165"/>
  <c r="H29" i="165"/>
  <c r="H30" i="165"/>
  <c r="H33" i="165"/>
  <c r="L33" i="165" s="1"/>
  <c r="H37" i="165"/>
  <c r="L37" i="165" s="1"/>
  <c r="H39" i="165"/>
  <c r="L39" i="165" s="1"/>
  <c r="H43" i="165"/>
  <c r="L43" i="165" s="1"/>
  <c r="H45" i="165"/>
  <c r="L45" i="165" s="1"/>
  <c r="H47" i="165"/>
  <c r="L47" i="165" s="1"/>
  <c r="J138" i="165"/>
  <c r="M60" i="165"/>
  <c r="H63" i="165"/>
  <c r="L63" i="165" s="1"/>
  <c r="M79" i="165"/>
  <c r="M87" i="165"/>
  <c r="M95" i="165"/>
  <c r="M103" i="165"/>
  <c r="M111" i="165"/>
  <c r="M118" i="165"/>
  <c r="M119" i="165"/>
  <c r="M127" i="165"/>
  <c r="M134" i="165"/>
  <c r="M135" i="165"/>
  <c r="M9" i="165"/>
  <c r="M10" i="165"/>
  <c r="M11" i="165"/>
  <c r="M31" i="165"/>
  <c r="M33" i="165"/>
  <c r="M37" i="165"/>
  <c r="M39" i="165"/>
  <c r="M43" i="165"/>
  <c r="M45" i="165"/>
  <c r="M47" i="165"/>
  <c r="F138" i="165"/>
  <c r="M53" i="165"/>
  <c r="M57" i="165"/>
  <c r="M61" i="165"/>
  <c r="M68" i="165"/>
  <c r="M73" i="165"/>
  <c r="M125" i="165"/>
  <c r="M132" i="165"/>
  <c r="H9" i="165"/>
  <c r="H35" i="165"/>
  <c r="L35" i="165" s="1"/>
  <c r="H41" i="165"/>
  <c r="L41" i="165" s="1"/>
  <c r="H32" i="165"/>
  <c r="H34" i="165"/>
  <c r="H36" i="165"/>
  <c r="H38" i="165"/>
  <c r="H40" i="165"/>
  <c r="H42" i="165"/>
  <c r="H44" i="165"/>
  <c r="H46" i="165"/>
  <c r="E140" i="165"/>
  <c r="H145" i="165" s="1"/>
  <c r="F145" i="165"/>
  <c r="H51" i="165"/>
  <c r="G51" i="165" s="1"/>
  <c r="M52" i="165"/>
  <c r="M56" i="165"/>
  <c r="M64" i="165"/>
  <c r="M69" i="165"/>
  <c r="M66" i="165"/>
  <c r="M70" i="165"/>
  <c r="M74" i="165"/>
  <c r="M81" i="165"/>
  <c r="M82" i="165"/>
  <c r="M89" i="165"/>
  <c r="M90" i="165"/>
  <c r="M97" i="165"/>
  <c r="M98" i="165"/>
  <c r="M104" i="165"/>
  <c r="M105" i="165"/>
  <c r="M113" i="165"/>
  <c r="M121" i="165"/>
  <c r="M128" i="165"/>
  <c r="M129" i="165"/>
  <c r="M136" i="165"/>
  <c r="M137" i="165"/>
  <c r="M67" i="165"/>
  <c r="M71" i="165"/>
  <c r="M75" i="165"/>
  <c r="M76" i="165"/>
  <c r="M83" i="165"/>
  <c r="M84" i="165"/>
  <c r="M91" i="165"/>
  <c r="M92" i="165"/>
  <c r="M99" i="165"/>
  <c r="M100" i="165"/>
  <c r="M106" i="165"/>
  <c r="M107" i="165"/>
  <c r="M114" i="165"/>
  <c r="M115" i="165"/>
  <c r="M116" i="165"/>
  <c r="M122" i="165"/>
  <c r="M123" i="165"/>
  <c r="M130" i="165"/>
  <c r="M131" i="165"/>
  <c r="M63" i="165"/>
  <c r="L71" i="165" l="1"/>
  <c r="G66" i="165"/>
  <c r="L121" i="165"/>
  <c r="G90" i="165"/>
  <c r="G68" i="165"/>
  <c r="L126" i="165"/>
  <c r="G105" i="165"/>
  <c r="G118" i="165"/>
  <c r="G112" i="165"/>
  <c r="L100" i="165"/>
  <c r="G124" i="165"/>
  <c r="L87" i="165"/>
  <c r="G136" i="165"/>
  <c r="G130" i="165"/>
  <c r="G98" i="165"/>
  <c r="G104" i="165"/>
  <c r="G132" i="165"/>
  <c r="G134" i="165"/>
  <c r="G96" i="165"/>
  <c r="G52" i="165"/>
  <c r="G69" i="165"/>
  <c r="G67" i="165"/>
  <c r="L127" i="165"/>
  <c r="L94" i="165"/>
  <c r="L72" i="165"/>
  <c r="G81" i="165"/>
  <c r="G89" i="165"/>
  <c r="G106" i="165"/>
  <c r="L95" i="165"/>
  <c r="L84" i="165"/>
  <c r="L120" i="165"/>
  <c r="L115" i="165"/>
  <c r="L78" i="165"/>
  <c r="G56" i="165"/>
  <c r="L86" i="165"/>
  <c r="L64" i="165"/>
  <c r="G57" i="165"/>
  <c r="L119" i="165"/>
  <c r="L92" i="165"/>
  <c r="L76" i="165"/>
  <c r="L117" i="165"/>
  <c r="L93" i="165"/>
  <c r="G31" i="165"/>
  <c r="G73" i="165"/>
  <c r="L97" i="165"/>
  <c r="G122" i="165"/>
  <c r="G80" i="165"/>
  <c r="G128" i="165"/>
  <c r="L102" i="165"/>
  <c r="L108" i="165"/>
  <c r="G88" i="165"/>
  <c r="L60" i="165"/>
  <c r="G125" i="165"/>
  <c r="G62" i="165"/>
  <c r="L110" i="165"/>
  <c r="G58" i="165"/>
  <c r="G101" i="165"/>
  <c r="M48" i="165"/>
  <c r="L116" i="165"/>
  <c r="L111" i="165"/>
  <c r="L11" i="165"/>
  <c r="G109" i="165"/>
  <c r="L114" i="165"/>
  <c r="G74" i="165"/>
  <c r="G70" i="165"/>
  <c r="G113" i="165"/>
  <c r="F148" i="165"/>
  <c r="G53" i="165"/>
  <c r="I140" i="165"/>
  <c r="K140" i="165"/>
  <c r="H148" i="165" s="1"/>
  <c r="G82" i="165"/>
  <c r="L77" i="165"/>
  <c r="G107" i="165"/>
  <c r="L135" i="165"/>
  <c r="G54" i="165"/>
  <c r="L65" i="165"/>
  <c r="G75" i="165"/>
  <c r="G83" i="165"/>
  <c r="G85" i="165"/>
  <c r="G61" i="165"/>
  <c r="J140" i="165"/>
  <c r="L10" i="165"/>
  <c r="G131" i="165"/>
  <c r="G137" i="165"/>
  <c r="L79" i="165"/>
  <c r="G123" i="165"/>
  <c r="L103" i="165"/>
  <c r="G63" i="165"/>
  <c r="G59" i="165"/>
  <c r="L133" i="165"/>
  <c r="F150" i="165"/>
  <c r="G129" i="165"/>
  <c r="G91" i="165"/>
  <c r="G55" i="165"/>
  <c r="G43" i="165"/>
  <c r="G37" i="165"/>
  <c r="G35" i="165"/>
  <c r="G39" i="165"/>
  <c r="L40" i="165"/>
  <c r="G40" i="165"/>
  <c r="G146" i="165"/>
  <c r="G150" i="165" s="1"/>
  <c r="M138" i="165"/>
  <c r="L27" i="165"/>
  <c r="G27" i="165"/>
  <c r="L23" i="165"/>
  <c r="G23" i="165"/>
  <c r="L15" i="165"/>
  <c r="G15" i="165"/>
  <c r="G45" i="165"/>
  <c r="G33" i="165"/>
  <c r="L46" i="165"/>
  <c r="G46" i="165"/>
  <c r="L38" i="165"/>
  <c r="G38" i="165"/>
  <c r="L30" i="165"/>
  <c r="G30" i="165"/>
  <c r="L26" i="165"/>
  <c r="G26" i="165"/>
  <c r="L22" i="165"/>
  <c r="G22" i="165"/>
  <c r="L18" i="165"/>
  <c r="G18" i="165"/>
  <c r="L14" i="165"/>
  <c r="G14" i="165"/>
  <c r="H138" i="165"/>
  <c r="L51" i="165"/>
  <c r="L44" i="165"/>
  <c r="G44" i="165"/>
  <c r="L36" i="165"/>
  <c r="G36" i="165"/>
  <c r="L29" i="165"/>
  <c r="G29" i="165"/>
  <c r="L25" i="165"/>
  <c r="G25" i="165"/>
  <c r="L21" i="165"/>
  <c r="G21" i="165"/>
  <c r="L17" i="165"/>
  <c r="G17" i="165"/>
  <c r="L13" i="165"/>
  <c r="G13" i="165"/>
  <c r="F140" i="165"/>
  <c r="H146" i="165" s="1"/>
  <c r="G47" i="165"/>
  <c r="L32" i="165"/>
  <c r="G32" i="165"/>
  <c r="L19" i="165"/>
  <c r="G19" i="165"/>
  <c r="L42" i="165"/>
  <c r="G42" i="165"/>
  <c r="L34" i="165"/>
  <c r="G34" i="165"/>
  <c r="H48" i="165"/>
  <c r="L9" i="165"/>
  <c r="G9" i="165"/>
  <c r="L28" i="165"/>
  <c r="G28" i="165"/>
  <c r="L24" i="165"/>
  <c r="G24" i="165"/>
  <c r="L20" i="165"/>
  <c r="G20" i="165"/>
  <c r="L16" i="165"/>
  <c r="G16" i="165"/>
  <c r="L12" i="165"/>
  <c r="G12" i="165"/>
  <c r="G41" i="165"/>
  <c r="G138" i="165" l="1"/>
  <c r="H150" i="165"/>
  <c r="M140" i="165"/>
  <c r="G48" i="165"/>
  <c r="H140" i="165"/>
  <c r="F147" i="165"/>
  <c r="F149" i="165" s="1"/>
  <c r="L48" i="165"/>
  <c r="L138" i="165"/>
  <c r="G147" i="165"/>
  <c r="G149" i="165" s="1"/>
  <c r="G140" i="165" l="1"/>
  <c r="H147" i="165"/>
  <c r="H149" i="165" s="1"/>
  <c r="L140" i="165"/>
  <c r="I16" i="164" l="1"/>
  <c r="I15" i="164"/>
  <c r="I32" i="164"/>
  <c r="I21" i="164"/>
  <c r="J21" i="164"/>
  <c r="J32" i="164"/>
  <c r="J15" i="164"/>
  <c r="J16" i="164"/>
  <c r="G6" i="164"/>
  <c r="G58" i="164" l="1"/>
  <c r="A60" i="164" s="1"/>
  <c r="G47" i="164"/>
  <c r="G17" i="164"/>
  <c r="G45" i="164" l="1"/>
  <c r="G49" i="164" l="1"/>
  <c r="K149" i="162" l="1"/>
  <c r="K131" i="162"/>
  <c r="K152" i="162"/>
  <c r="K112" i="162"/>
  <c r="K134" i="162"/>
  <c r="K35" i="162"/>
  <c r="K23" i="162"/>
  <c r="K154" i="162"/>
  <c r="K153" i="162"/>
  <c r="K116" i="162"/>
  <c r="K42" i="162"/>
  <c r="K70" i="162"/>
  <c r="K76" i="162"/>
  <c r="K24" i="162"/>
  <c r="K126" i="162"/>
  <c r="K107" i="162"/>
  <c r="K44" i="162"/>
  <c r="K20" i="162"/>
  <c r="K122" i="162"/>
  <c r="K33" i="162"/>
  <c r="K135" i="162"/>
  <c r="K15" i="162"/>
  <c r="K72" i="162"/>
  <c r="K128" i="162"/>
  <c r="K37" i="162"/>
  <c r="K90" i="162"/>
  <c r="K74" i="162"/>
  <c r="K71" i="162"/>
  <c r="K109" i="162"/>
  <c r="K40" i="162"/>
  <c r="K113" i="162"/>
  <c r="K56" i="162"/>
  <c r="K22" i="162"/>
  <c r="K36" i="162"/>
  <c r="K75" i="162"/>
  <c r="K151" i="162"/>
  <c r="K91" i="162"/>
  <c r="K129" i="162"/>
  <c r="K105" i="162"/>
  <c r="K79" i="162"/>
  <c r="K150" i="162"/>
  <c r="K94" i="162"/>
  <c r="K93" i="162"/>
  <c r="K155" i="162"/>
  <c r="K132" i="162"/>
  <c r="K115" i="162"/>
  <c r="K69" i="162"/>
  <c r="K54" i="162"/>
  <c r="K95" i="162"/>
  <c r="K41" i="162"/>
  <c r="K125" i="162"/>
  <c r="K55" i="162"/>
  <c r="K14" i="162"/>
  <c r="K87" i="162"/>
  <c r="K92" i="162"/>
  <c r="K18" i="162"/>
  <c r="K127" i="162"/>
  <c r="K39" i="162"/>
  <c r="K21" i="162"/>
  <c r="K60" i="162"/>
  <c r="K77" i="162"/>
  <c r="K38" i="162"/>
  <c r="K12" i="162"/>
  <c r="K59" i="162"/>
  <c r="K106" i="162"/>
  <c r="K130" i="162"/>
  <c r="K58" i="162"/>
  <c r="K110" i="162"/>
  <c r="K73" i="162"/>
  <c r="K96" i="162"/>
  <c r="K108" i="162"/>
  <c r="K133" i="162"/>
  <c r="K123" i="162"/>
  <c r="K124" i="162"/>
  <c r="K13" i="162"/>
  <c r="K111" i="162"/>
  <c r="K97" i="162"/>
  <c r="K57" i="162"/>
  <c r="K89" i="162"/>
  <c r="K16" i="162"/>
  <c r="K78" i="162"/>
  <c r="K114" i="162"/>
  <c r="K34" i="162"/>
  <c r="K17" i="162"/>
  <c r="K19" i="162"/>
  <c r="K43" i="162"/>
  <c r="K11" i="162"/>
  <c r="K146" i="162"/>
  <c r="K148" i="162"/>
  <c r="K10" i="162"/>
  <c r="K88" i="162"/>
  <c r="K67" i="162"/>
  <c r="K143" i="162"/>
  <c r="K147" i="162"/>
  <c r="K68" i="162"/>
  <c r="K32" i="162"/>
  <c r="K104" i="162"/>
  <c r="K121" i="162"/>
  <c r="K102" i="162"/>
  <c r="K139" i="162"/>
  <c r="K31" i="162"/>
  <c r="K29" i="162"/>
  <c r="K50" i="162"/>
  <c r="K66" i="162"/>
  <c r="K28" i="162"/>
  <c r="K101" i="162"/>
  <c r="K64" i="162"/>
  <c r="K9" i="162"/>
  <c r="K83" i="162"/>
  <c r="K53" i="162"/>
  <c r="K52" i="162"/>
  <c r="K65" i="162"/>
  <c r="K103" i="162"/>
  <c r="K49" i="162"/>
  <c r="K84" i="162"/>
  <c r="K141" i="162"/>
  <c r="K144" i="162"/>
  <c r="K30" i="162"/>
  <c r="K48" i="162"/>
  <c r="K51" i="162"/>
  <c r="K145" i="162"/>
  <c r="K85" i="162"/>
  <c r="K142" i="162"/>
  <c r="K86" i="162"/>
  <c r="K140" i="162"/>
  <c r="K120" i="162"/>
  <c r="K98" i="162" l="1"/>
  <c r="K165" i="162" s="1"/>
  <c r="K80" i="162"/>
  <c r="K164" i="162" s="1"/>
  <c r="K136" i="162"/>
  <c r="K167" i="162" s="1"/>
  <c r="K117" i="162"/>
  <c r="K166" i="162" s="1"/>
  <c r="K156" i="162"/>
  <c r="K168" i="162" s="1"/>
  <c r="K61" i="162"/>
  <c r="K163" i="162" s="1"/>
  <c r="K45" i="162"/>
  <c r="K162" i="162" s="1"/>
  <c r="K25" i="162"/>
  <c r="K161" i="162" s="1"/>
  <c r="J149" i="162"/>
  <c r="J32" i="162"/>
  <c r="J131" i="162"/>
  <c r="J104" i="162"/>
  <c r="J152" i="162"/>
  <c r="J121" i="162"/>
  <c r="J102" i="162"/>
  <c r="J112" i="162"/>
  <c r="J134" i="162"/>
  <c r="J139" i="162"/>
  <c r="J35" i="162"/>
  <c r="J23" i="162"/>
  <c r="J154" i="162"/>
  <c r="J153" i="162"/>
  <c r="J116" i="162"/>
  <c r="J42" i="162"/>
  <c r="J70" i="162"/>
  <c r="J76" i="162"/>
  <c r="J24" i="162"/>
  <c r="J146" i="162"/>
  <c r="J126" i="162"/>
  <c r="J107" i="162"/>
  <c r="J44" i="162"/>
  <c r="J20" i="162"/>
  <c r="J148" i="162"/>
  <c r="J122" i="162"/>
  <c r="J33" i="162"/>
  <c r="J135" i="162"/>
  <c r="J10" i="162"/>
  <c r="J15" i="162"/>
  <c r="J31" i="162"/>
  <c r="J72" i="162"/>
  <c r="J128" i="162"/>
  <c r="J37" i="162"/>
  <c r="J90" i="162"/>
  <c r="J74" i="162"/>
  <c r="J29" i="162"/>
  <c r="J71" i="162"/>
  <c r="J50" i="162"/>
  <c r="J109" i="162"/>
  <c r="J40" i="162"/>
  <c r="J88" i="162"/>
  <c r="J113" i="162"/>
  <c r="J56" i="162"/>
  <c r="J22" i="162"/>
  <c r="J66" i="162"/>
  <c r="J28" i="162"/>
  <c r="J101" i="162"/>
  <c r="J36" i="162"/>
  <c r="J67" i="162"/>
  <c r="J75" i="162"/>
  <c r="J64" i="162"/>
  <c r="J151" i="162"/>
  <c r="J91" i="162"/>
  <c r="J9" i="162"/>
  <c r="J129" i="162"/>
  <c r="J83" i="162"/>
  <c r="J105" i="162"/>
  <c r="J79" i="162"/>
  <c r="J150" i="162"/>
  <c r="J53" i="162"/>
  <c r="J94" i="162"/>
  <c r="J93" i="162"/>
  <c r="J143" i="162"/>
  <c r="J155" i="162"/>
  <c r="J132" i="162"/>
  <c r="J115" i="162"/>
  <c r="J52" i="162"/>
  <c r="J69" i="162"/>
  <c r="J65" i="162"/>
  <c r="J54" i="162"/>
  <c r="J95" i="162"/>
  <c r="J41" i="162"/>
  <c r="J125" i="162"/>
  <c r="J55" i="162"/>
  <c r="J14" i="162"/>
  <c r="J103" i="162"/>
  <c r="J49" i="162"/>
  <c r="J87" i="162"/>
  <c r="J92" i="162"/>
  <c r="J18" i="162"/>
  <c r="J84" i="162"/>
  <c r="J127" i="162"/>
  <c r="J39" i="162"/>
  <c r="J21" i="162"/>
  <c r="J60" i="162"/>
  <c r="J77" i="162"/>
  <c r="J147" i="162"/>
  <c r="J38" i="162"/>
  <c r="J12" i="162"/>
  <c r="J59" i="162"/>
  <c r="J106" i="162"/>
  <c r="J130" i="162"/>
  <c r="J141" i="162"/>
  <c r="J58" i="162"/>
  <c r="J110" i="162"/>
  <c r="J73" i="162"/>
  <c r="J96" i="162"/>
  <c r="J108" i="162"/>
  <c r="J133" i="162"/>
  <c r="J123" i="162"/>
  <c r="J124" i="162"/>
  <c r="J13" i="162"/>
  <c r="J111" i="162"/>
  <c r="J144" i="162"/>
  <c r="J97" i="162"/>
  <c r="J57" i="162"/>
  <c r="J30" i="162"/>
  <c r="J89" i="162"/>
  <c r="J16" i="162"/>
  <c r="J48" i="162"/>
  <c r="J51" i="162"/>
  <c r="J78" i="162"/>
  <c r="J114" i="162"/>
  <c r="J145" i="162"/>
  <c r="J34" i="162"/>
  <c r="J85" i="162"/>
  <c r="J142" i="162"/>
  <c r="J17" i="162"/>
  <c r="J19" i="162"/>
  <c r="J86" i="162"/>
  <c r="J140" i="162"/>
  <c r="J43" i="162"/>
  <c r="J120" i="162"/>
  <c r="J68" i="162"/>
  <c r="J11" i="162"/>
  <c r="I149" i="162"/>
  <c r="I32" i="162"/>
  <c r="I131" i="162"/>
  <c r="I104" i="162"/>
  <c r="I152" i="162"/>
  <c r="I121" i="162"/>
  <c r="I102" i="162"/>
  <c r="I112" i="162"/>
  <c r="I134" i="162"/>
  <c r="I139" i="162"/>
  <c r="I35" i="162"/>
  <c r="I23" i="162"/>
  <c r="I154" i="162"/>
  <c r="I153" i="162"/>
  <c r="I116" i="162"/>
  <c r="I42" i="162"/>
  <c r="I70" i="162"/>
  <c r="I76" i="162"/>
  <c r="I24" i="162"/>
  <c r="I146" i="162"/>
  <c r="I126" i="162"/>
  <c r="I107" i="162"/>
  <c r="I44" i="162"/>
  <c r="I20" i="162"/>
  <c r="I148" i="162"/>
  <c r="I122" i="162"/>
  <c r="I33" i="162"/>
  <c r="I135" i="162"/>
  <c r="I10" i="162"/>
  <c r="I15" i="162"/>
  <c r="I31" i="162"/>
  <c r="I72" i="162"/>
  <c r="I128" i="162"/>
  <c r="I37" i="162"/>
  <c r="I90" i="162"/>
  <c r="I74" i="162"/>
  <c r="I29" i="162"/>
  <c r="I71" i="162"/>
  <c r="I50" i="162"/>
  <c r="I109" i="162"/>
  <c r="I40" i="162"/>
  <c r="I88" i="162"/>
  <c r="I113" i="162"/>
  <c r="I56" i="162"/>
  <c r="I22" i="162"/>
  <c r="I66" i="162"/>
  <c r="I28" i="162"/>
  <c r="I101" i="162"/>
  <c r="I36" i="162"/>
  <c r="I67" i="162"/>
  <c r="I75" i="162"/>
  <c r="I64" i="162"/>
  <c r="I151" i="162"/>
  <c r="I91" i="162"/>
  <c r="I9" i="162"/>
  <c r="I129" i="162"/>
  <c r="I83" i="162"/>
  <c r="I105" i="162"/>
  <c r="I79" i="162"/>
  <c r="I150" i="162"/>
  <c r="I53" i="162"/>
  <c r="I94" i="162"/>
  <c r="I93" i="162"/>
  <c r="I143" i="162"/>
  <c r="I155" i="162"/>
  <c r="I132" i="162"/>
  <c r="I115" i="162"/>
  <c r="I52" i="162"/>
  <c r="I69" i="162"/>
  <c r="I65" i="162"/>
  <c r="I54" i="162"/>
  <c r="I95" i="162"/>
  <c r="I41" i="162"/>
  <c r="I125" i="162"/>
  <c r="I55" i="162"/>
  <c r="I14" i="162"/>
  <c r="I103" i="162"/>
  <c r="I49" i="162"/>
  <c r="I87" i="162"/>
  <c r="I92" i="162"/>
  <c r="I18" i="162"/>
  <c r="I84" i="162"/>
  <c r="I127" i="162"/>
  <c r="I39" i="162"/>
  <c r="I21" i="162"/>
  <c r="I60" i="162"/>
  <c r="I77" i="162"/>
  <c r="I147" i="162"/>
  <c r="I38" i="162"/>
  <c r="I12" i="162"/>
  <c r="I59" i="162"/>
  <c r="I106" i="162"/>
  <c r="I130" i="162"/>
  <c r="I141" i="162"/>
  <c r="I58" i="162"/>
  <c r="I110" i="162"/>
  <c r="I73" i="162"/>
  <c r="I96" i="162"/>
  <c r="I108" i="162"/>
  <c r="I133" i="162"/>
  <c r="I123" i="162"/>
  <c r="I124" i="162"/>
  <c r="I13" i="162"/>
  <c r="I111" i="162"/>
  <c r="I144" i="162"/>
  <c r="I97" i="162"/>
  <c r="I57" i="162"/>
  <c r="I30" i="162"/>
  <c r="I89" i="162"/>
  <c r="I16" i="162"/>
  <c r="I48" i="162"/>
  <c r="I51" i="162"/>
  <c r="I78" i="162"/>
  <c r="I114" i="162"/>
  <c r="I145" i="162"/>
  <c r="I34" i="162"/>
  <c r="I85" i="162"/>
  <c r="I142" i="162"/>
  <c r="I17" i="162"/>
  <c r="I19" i="162"/>
  <c r="I86" i="162"/>
  <c r="I140" i="162"/>
  <c r="I43" i="162"/>
  <c r="I120" i="162"/>
  <c r="I68" i="162"/>
  <c r="I11" i="162"/>
  <c r="F149" i="162"/>
  <c r="M149" i="162" s="1"/>
  <c r="F32" i="162"/>
  <c r="F131" i="162"/>
  <c r="M131" i="162" s="1"/>
  <c r="F104" i="162"/>
  <c r="M104" i="162" s="1"/>
  <c r="F152" i="162"/>
  <c r="M152" i="162" s="1"/>
  <c r="F121" i="162"/>
  <c r="F102" i="162"/>
  <c r="M102" i="162" s="1"/>
  <c r="F112" i="162"/>
  <c r="M112" i="162" s="1"/>
  <c r="F134" i="162"/>
  <c r="M134" i="162" s="1"/>
  <c r="F139" i="162"/>
  <c r="F35" i="162"/>
  <c r="M35" i="162" s="1"/>
  <c r="F23" i="162"/>
  <c r="F154" i="162"/>
  <c r="M154" i="162" s="1"/>
  <c r="F153" i="162"/>
  <c r="F116" i="162"/>
  <c r="M116" i="162" s="1"/>
  <c r="F42" i="162"/>
  <c r="F70" i="162"/>
  <c r="M70" i="162" s="1"/>
  <c r="F76" i="162"/>
  <c r="F24" i="162"/>
  <c r="M24" i="162" s="1"/>
  <c r="F146" i="162"/>
  <c r="F126" i="162"/>
  <c r="M126" i="162" s="1"/>
  <c r="F107" i="162"/>
  <c r="M107" i="162" s="1"/>
  <c r="F44" i="162"/>
  <c r="M44" i="162" s="1"/>
  <c r="F20" i="162"/>
  <c r="M20" i="162" s="1"/>
  <c r="F148" i="162"/>
  <c r="M148" i="162" s="1"/>
  <c r="F122" i="162"/>
  <c r="F33" i="162"/>
  <c r="M33" i="162" s="1"/>
  <c r="F135" i="162"/>
  <c r="F10" i="162"/>
  <c r="M10" i="162" s="1"/>
  <c r="F15" i="162"/>
  <c r="M15" i="162" s="1"/>
  <c r="F31" i="162"/>
  <c r="M31" i="162" s="1"/>
  <c r="F72" i="162"/>
  <c r="F128" i="162"/>
  <c r="M128" i="162" s="1"/>
  <c r="F37" i="162"/>
  <c r="F90" i="162"/>
  <c r="M90" i="162" s="1"/>
  <c r="F74" i="162"/>
  <c r="F29" i="162"/>
  <c r="M29" i="162" s="1"/>
  <c r="F71" i="162"/>
  <c r="M71" i="162" s="1"/>
  <c r="F50" i="162"/>
  <c r="M50" i="162" s="1"/>
  <c r="F109" i="162"/>
  <c r="F40" i="162"/>
  <c r="M40" i="162" s="1"/>
  <c r="F88" i="162"/>
  <c r="M88" i="162" s="1"/>
  <c r="F113" i="162"/>
  <c r="M113" i="162" s="1"/>
  <c r="F56" i="162"/>
  <c r="M56" i="162" s="1"/>
  <c r="F22" i="162"/>
  <c r="M22" i="162" s="1"/>
  <c r="F66" i="162"/>
  <c r="F28" i="162"/>
  <c r="M28" i="162" s="1"/>
  <c r="F101" i="162"/>
  <c r="F36" i="162"/>
  <c r="M36" i="162" s="1"/>
  <c r="F67" i="162"/>
  <c r="F75" i="162"/>
  <c r="M75" i="162" s="1"/>
  <c r="F64" i="162"/>
  <c r="F151" i="162"/>
  <c r="M151" i="162" s="1"/>
  <c r="F91" i="162"/>
  <c r="F9" i="162"/>
  <c r="M9" i="162" s="1"/>
  <c r="F129" i="162"/>
  <c r="M129" i="162" s="1"/>
  <c r="F83" i="162"/>
  <c r="F105" i="162"/>
  <c r="F79" i="162"/>
  <c r="M79" i="162" s="1"/>
  <c r="F150" i="162"/>
  <c r="F53" i="162"/>
  <c r="M53" i="162" s="1"/>
  <c r="F94" i="162"/>
  <c r="M94" i="162" s="1"/>
  <c r="F93" i="162"/>
  <c r="M93" i="162" s="1"/>
  <c r="F143" i="162"/>
  <c r="M143" i="162" s="1"/>
  <c r="F155" i="162"/>
  <c r="M155" i="162" s="1"/>
  <c r="F132" i="162"/>
  <c r="F115" i="162"/>
  <c r="M115" i="162" s="1"/>
  <c r="F52" i="162"/>
  <c r="M52" i="162" s="1"/>
  <c r="F69" i="162"/>
  <c r="M69" i="162" s="1"/>
  <c r="F65" i="162"/>
  <c r="F54" i="162"/>
  <c r="M54" i="162" s="1"/>
  <c r="F95" i="162"/>
  <c r="F41" i="162"/>
  <c r="M41" i="162" s="1"/>
  <c r="F125" i="162"/>
  <c r="F55" i="162"/>
  <c r="M55" i="162" s="1"/>
  <c r="F14" i="162"/>
  <c r="F103" i="162"/>
  <c r="M103" i="162" s="1"/>
  <c r="F49" i="162"/>
  <c r="F87" i="162"/>
  <c r="M87" i="162" s="1"/>
  <c r="F92" i="162"/>
  <c r="F18" i="162"/>
  <c r="M18" i="162" s="1"/>
  <c r="F84" i="162"/>
  <c r="M84" i="162" s="1"/>
  <c r="F127" i="162"/>
  <c r="M127" i="162" s="1"/>
  <c r="F39" i="162"/>
  <c r="M39" i="162" s="1"/>
  <c r="F21" i="162"/>
  <c r="M21" i="162" s="1"/>
  <c r="F60" i="162"/>
  <c r="M60" i="162" s="1"/>
  <c r="F77" i="162"/>
  <c r="M77" i="162" s="1"/>
  <c r="F147" i="162"/>
  <c r="F38" i="162"/>
  <c r="M38" i="162" s="1"/>
  <c r="F12" i="162"/>
  <c r="F59" i="162"/>
  <c r="M59" i="162" s="1"/>
  <c r="F106" i="162"/>
  <c r="F130" i="162"/>
  <c r="M130" i="162" s="1"/>
  <c r="F141" i="162"/>
  <c r="F58" i="162"/>
  <c r="M58" i="162" s="1"/>
  <c r="F110" i="162"/>
  <c r="M110" i="162" s="1"/>
  <c r="F73" i="162"/>
  <c r="M73" i="162" s="1"/>
  <c r="F96" i="162"/>
  <c r="M96" i="162" s="1"/>
  <c r="F108" i="162"/>
  <c r="M108" i="162" s="1"/>
  <c r="F133" i="162"/>
  <c r="M133" i="162" s="1"/>
  <c r="F123" i="162"/>
  <c r="M123" i="162" s="1"/>
  <c r="F124" i="162"/>
  <c r="M124" i="162" s="1"/>
  <c r="F13" i="162"/>
  <c r="M13" i="162" s="1"/>
  <c r="F111" i="162"/>
  <c r="M111" i="162" s="1"/>
  <c r="F144" i="162"/>
  <c r="M144" i="162" s="1"/>
  <c r="F97" i="162"/>
  <c r="M97" i="162" s="1"/>
  <c r="F57" i="162"/>
  <c r="F30" i="162"/>
  <c r="M30" i="162" s="1"/>
  <c r="F89" i="162"/>
  <c r="M89" i="162" s="1"/>
  <c r="F16" i="162"/>
  <c r="M16" i="162" s="1"/>
  <c r="F48" i="162"/>
  <c r="M48" i="162" s="1"/>
  <c r="F51" i="162"/>
  <c r="F78" i="162"/>
  <c r="M78" i="162" s="1"/>
  <c r="F114" i="162"/>
  <c r="M114" i="162" s="1"/>
  <c r="F145" i="162"/>
  <c r="M145" i="162" s="1"/>
  <c r="F34" i="162"/>
  <c r="M34" i="162" s="1"/>
  <c r="F85" i="162"/>
  <c r="F142" i="162"/>
  <c r="M142" i="162" s="1"/>
  <c r="F17" i="162"/>
  <c r="F19" i="162"/>
  <c r="M19" i="162" s="1"/>
  <c r="F86" i="162"/>
  <c r="F140" i="162"/>
  <c r="M140" i="162" s="1"/>
  <c r="F43" i="162"/>
  <c r="F120" i="162"/>
  <c r="F68" i="162"/>
  <c r="M68" i="162" s="1"/>
  <c r="F11" i="162"/>
  <c r="K169" i="162" l="1"/>
  <c r="F156" i="162"/>
  <c r="J156" i="162"/>
  <c r="J168" i="162" s="1"/>
  <c r="I156" i="162"/>
  <c r="I168" i="162" s="1"/>
  <c r="I136" i="162"/>
  <c r="I167" i="162" s="1"/>
  <c r="J136" i="162"/>
  <c r="J167" i="162" s="1"/>
  <c r="M120" i="162"/>
  <c r="F136" i="162"/>
  <c r="I117" i="162"/>
  <c r="I166" i="162" s="1"/>
  <c r="F117" i="162"/>
  <c r="J117" i="162"/>
  <c r="J166" i="162" s="1"/>
  <c r="I98" i="162"/>
  <c r="I165" i="162" s="1"/>
  <c r="M83" i="162"/>
  <c r="F98" i="162"/>
  <c r="J98" i="162"/>
  <c r="J165" i="162" s="1"/>
  <c r="I80" i="162"/>
  <c r="I164" i="162" s="1"/>
  <c r="M64" i="162"/>
  <c r="F80" i="162"/>
  <c r="F164" i="162" s="1"/>
  <c r="M164" i="162" s="1"/>
  <c r="J80" i="162"/>
  <c r="J164" i="162" s="1"/>
  <c r="M51" i="162"/>
  <c r="F61" i="162"/>
  <c r="J61" i="162"/>
  <c r="J163" i="162" s="1"/>
  <c r="I61" i="162"/>
  <c r="I163" i="162" s="1"/>
  <c r="I45" i="162"/>
  <c r="I162" i="162" s="1"/>
  <c r="F45" i="162"/>
  <c r="J45" i="162"/>
  <c r="J162" i="162" s="1"/>
  <c r="I25" i="162"/>
  <c r="I161" i="162" s="1"/>
  <c r="J25" i="162"/>
  <c r="J161" i="162" s="1"/>
  <c r="M11" i="162"/>
  <c r="F25" i="162"/>
  <c r="F161" i="162" s="1"/>
  <c r="M161" i="162" s="1"/>
  <c r="H130" i="162"/>
  <c r="L130" i="162" s="1"/>
  <c r="H18" i="162"/>
  <c r="L18" i="162" s="1"/>
  <c r="H41" i="162"/>
  <c r="L41" i="162" s="1"/>
  <c r="H36" i="162"/>
  <c r="G36" i="162" s="1"/>
  <c r="H128" i="162"/>
  <c r="G128" i="162" s="1"/>
  <c r="H148" i="162"/>
  <c r="L148" i="162" s="1"/>
  <c r="H103" i="162"/>
  <c r="L103" i="162" s="1"/>
  <c r="H154" i="162"/>
  <c r="G154" i="162" s="1"/>
  <c r="H43" i="162"/>
  <c r="H17" i="162"/>
  <c r="G17" i="162" s="1"/>
  <c r="H145" i="162"/>
  <c r="G145" i="162" s="1"/>
  <c r="H48" i="162"/>
  <c r="G48" i="162" s="1"/>
  <c r="H57" i="162"/>
  <c r="G57" i="162" s="1"/>
  <c r="H13" i="162"/>
  <c r="G13" i="162" s="1"/>
  <c r="H108" i="162"/>
  <c r="L108" i="162" s="1"/>
  <c r="H106" i="162"/>
  <c r="G106" i="162" s="1"/>
  <c r="H147" i="162"/>
  <c r="G147" i="162" s="1"/>
  <c r="H39" i="162"/>
  <c r="G39" i="162" s="1"/>
  <c r="H92" i="162"/>
  <c r="G92" i="162" s="1"/>
  <c r="H14" i="162"/>
  <c r="G14" i="162" s="1"/>
  <c r="H95" i="162"/>
  <c r="G95" i="162" s="1"/>
  <c r="H52" i="162"/>
  <c r="G52" i="162" s="1"/>
  <c r="H143" i="162"/>
  <c r="G143" i="162" s="1"/>
  <c r="H150" i="162"/>
  <c r="L150" i="162" s="1"/>
  <c r="H129" i="162"/>
  <c r="L129" i="162" s="1"/>
  <c r="H64" i="162"/>
  <c r="H101" i="162"/>
  <c r="H56" i="162"/>
  <c r="G56" i="162" s="1"/>
  <c r="H109" i="162"/>
  <c r="G109" i="162" s="1"/>
  <c r="H74" i="162"/>
  <c r="G74" i="162" s="1"/>
  <c r="H72" i="162"/>
  <c r="G72" i="162" s="1"/>
  <c r="H135" i="162"/>
  <c r="G135" i="162" s="1"/>
  <c r="H20" i="162"/>
  <c r="G20" i="162" s="1"/>
  <c r="H146" i="162"/>
  <c r="G146" i="162" s="1"/>
  <c r="H42" i="162"/>
  <c r="G42" i="162" s="1"/>
  <c r="H23" i="162"/>
  <c r="G23" i="162" s="1"/>
  <c r="H112" i="162"/>
  <c r="G112" i="162" s="1"/>
  <c r="H104" i="162"/>
  <c r="L104" i="162" s="1"/>
  <c r="H11" i="162"/>
  <c r="H59" i="162"/>
  <c r="G59" i="162" s="1"/>
  <c r="H54" i="162"/>
  <c r="G54" i="162" s="1"/>
  <c r="H79" i="162"/>
  <c r="L79" i="162" s="1"/>
  <c r="H28" i="162"/>
  <c r="G28" i="162" s="1"/>
  <c r="H50" i="162"/>
  <c r="L50" i="162" s="1"/>
  <c r="H90" i="162"/>
  <c r="G90" i="162" s="1"/>
  <c r="H116" i="162"/>
  <c r="L116" i="162" s="1"/>
  <c r="H131" i="162"/>
  <c r="L131" i="162" s="1"/>
  <c r="H68" i="162"/>
  <c r="G68" i="162" s="1"/>
  <c r="H86" i="162"/>
  <c r="G86" i="162" s="1"/>
  <c r="H85" i="162"/>
  <c r="G85" i="162" s="1"/>
  <c r="H78" i="162"/>
  <c r="G78" i="162" s="1"/>
  <c r="H89" i="162"/>
  <c r="G89" i="162" s="1"/>
  <c r="H144" i="162"/>
  <c r="L144" i="162" s="1"/>
  <c r="H123" i="162"/>
  <c r="G123" i="162" s="1"/>
  <c r="H73" i="162"/>
  <c r="G73" i="162" s="1"/>
  <c r="H141" i="162"/>
  <c r="G141" i="162" s="1"/>
  <c r="H12" i="162"/>
  <c r="G12" i="162" s="1"/>
  <c r="H60" i="162"/>
  <c r="G60" i="162" s="1"/>
  <c r="H84" i="162"/>
  <c r="G84" i="162" s="1"/>
  <c r="H49" i="162"/>
  <c r="G49" i="162" s="1"/>
  <c r="H125" i="162"/>
  <c r="G125" i="162" s="1"/>
  <c r="H65" i="162"/>
  <c r="G65" i="162" s="1"/>
  <c r="H132" i="162"/>
  <c r="G132" i="162" s="1"/>
  <c r="H94" i="162"/>
  <c r="G94" i="162" s="1"/>
  <c r="H105" i="162"/>
  <c r="G105" i="162" s="1"/>
  <c r="H91" i="162"/>
  <c r="G91" i="162" s="1"/>
  <c r="H67" i="162"/>
  <c r="G67" i="162" s="1"/>
  <c r="H66" i="162"/>
  <c r="G66" i="162" s="1"/>
  <c r="H88" i="162"/>
  <c r="G88" i="162" s="1"/>
  <c r="H71" i="162"/>
  <c r="G71" i="162" s="1"/>
  <c r="H37" i="162"/>
  <c r="G37" i="162" s="1"/>
  <c r="H15" i="162"/>
  <c r="G15" i="162" s="1"/>
  <c r="H122" i="162"/>
  <c r="G122" i="162" s="1"/>
  <c r="H107" i="162"/>
  <c r="G107" i="162" s="1"/>
  <c r="H76" i="162"/>
  <c r="G76" i="162" s="1"/>
  <c r="H153" i="162"/>
  <c r="G153" i="162" s="1"/>
  <c r="H139" i="162"/>
  <c r="H121" i="162"/>
  <c r="G121" i="162" s="1"/>
  <c r="H32" i="162"/>
  <c r="G32" i="162" s="1"/>
  <c r="M86" i="162"/>
  <c r="M141" i="162"/>
  <c r="M12" i="162"/>
  <c r="M49" i="162"/>
  <c r="M125" i="162"/>
  <c r="M65" i="162"/>
  <c r="M132" i="162"/>
  <c r="M105" i="162"/>
  <c r="M91" i="162"/>
  <c r="M67" i="162"/>
  <c r="M66" i="162"/>
  <c r="M37" i="162"/>
  <c r="M122" i="162"/>
  <c r="M76" i="162"/>
  <c r="M153" i="162"/>
  <c r="M139" i="162"/>
  <c r="M121" i="162"/>
  <c r="M32" i="162"/>
  <c r="H140" i="162"/>
  <c r="L140" i="162" s="1"/>
  <c r="H142" i="162"/>
  <c r="L142" i="162" s="1"/>
  <c r="H97" i="162"/>
  <c r="L97" i="162" s="1"/>
  <c r="H87" i="162"/>
  <c r="L87" i="162" s="1"/>
  <c r="H55" i="162"/>
  <c r="L55" i="162" s="1"/>
  <c r="H115" i="162"/>
  <c r="G115" i="162" s="1"/>
  <c r="H31" i="162"/>
  <c r="G31" i="162" s="1"/>
  <c r="H33" i="162"/>
  <c r="G33" i="162" s="1"/>
  <c r="H24" i="162"/>
  <c r="G24" i="162" s="1"/>
  <c r="H35" i="162"/>
  <c r="G35" i="162" s="1"/>
  <c r="H102" i="162"/>
  <c r="G102" i="162" s="1"/>
  <c r="M85" i="162"/>
  <c r="M43" i="162"/>
  <c r="M17" i="162"/>
  <c r="M57" i="162"/>
  <c r="M106" i="162"/>
  <c r="M147" i="162"/>
  <c r="M92" i="162"/>
  <c r="M14" i="162"/>
  <c r="M95" i="162"/>
  <c r="M150" i="162"/>
  <c r="M101" i="162"/>
  <c r="M109" i="162"/>
  <c r="M74" i="162"/>
  <c r="M72" i="162"/>
  <c r="M135" i="162"/>
  <c r="M146" i="162"/>
  <c r="M42" i="162"/>
  <c r="M23" i="162"/>
  <c r="H19" i="162"/>
  <c r="L19" i="162" s="1"/>
  <c r="H34" i="162"/>
  <c r="L34" i="162" s="1"/>
  <c r="H38" i="162"/>
  <c r="G38" i="162" s="1"/>
  <c r="H155" i="162"/>
  <c r="G155" i="162" s="1"/>
  <c r="H83" i="162"/>
  <c r="H151" i="162"/>
  <c r="G151" i="162" s="1"/>
  <c r="H40" i="162"/>
  <c r="L40" i="162" s="1"/>
  <c r="H70" i="162"/>
  <c r="L70" i="162" s="1"/>
  <c r="H114" i="162"/>
  <c r="G114" i="162" s="1"/>
  <c r="H16" i="162"/>
  <c r="G16" i="162" s="1"/>
  <c r="H124" i="162"/>
  <c r="G124" i="162" s="1"/>
  <c r="H96" i="162"/>
  <c r="G96" i="162" s="1"/>
  <c r="H58" i="162"/>
  <c r="G58" i="162" s="1"/>
  <c r="H77" i="162"/>
  <c r="G77" i="162" s="1"/>
  <c r="H127" i="162"/>
  <c r="L127" i="162" s="1"/>
  <c r="H93" i="162"/>
  <c r="L93" i="162" s="1"/>
  <c r="H9" i="162"/>
  <c r="G9" i="162" s="1"/>
  <c r="H75" i="162"/>
  <c r="G75" i="162" s="1"/>
  <c r="H113" i="162"/>
  <c r="G113" i="162" s="1"/>
  <c r="H44" i="162"/>
  <c r="G44" i="162" s="1"/>
  <c r="H120" i="162"/>
  <c r="H51" i="162"/>
  <c r="H30" i="162"/>
  <c r="G30" i="162" s="1"/>
  <c r="H111" i="162"/>
  <c r="G111" i="162" s="1"/>
  <c r="H133" i="162"/>
  <c r="G133" i="162" s="1"/>
  <c r="H110" i="162"/>
  <c r="G110" i="162" s="1"/>
  <c r="H21" i="162"/>
  <c r="G21" i="162" s="1"/>
  <c r="H69" i="162"/>
  <c r="G69" i="162" s="1"/>
  <c r="H53" i="162"/>
  <c r="G53" i="162" s="1"/>
  <c r="H22" i="162"/>
  <c r="G22" i="162" s="1"/>
  <c r="H29" i="162"/>
  <c r="G29" i="162" s="1"/>
  <c r="H10" i="162"/>
  <c r="G10" i="162" s="1"/>
  <c r="H126" i="162"/>
  <c r="G126" i="162" s="1"/>
  <c r="H134" i="162"/>
  <c r="L134" i="162" s="1"/>
  <c r="H152" i="162"/>
  <c r="G152" i="162" s="1"/>
  <c r="H149" i="162"/>
  <c r="G149" i="162" s="1"/>
  <c r="L14" i="162" l="1"/>
  <c r="G19" i="162"/>
  <c r="M98" i="162"/>
  <c r="F165" i="162"/>
  <c r="M165" i="162" s="1"/>
  <c r="M117" i="162"/>
  <c r="F166" i="162"/>
  <c r="M166" i="162" s="1"/>
  <c r="M156" i="162"/>
  <c r="F168" i="162"/>
  <c r="M168" i="162" s="1"/>
  <c r="J169" i="162"/>
  <c r="M136" i="162"/>
  <c r="F167" i="162"/>
  <c r="M167" i="162" s="1"/>
  <c r="I169" i="162"/>
  <c r="M45" i="162"/>
  <c r="F162" i="162"/>
  <c r="M61" i="162"/>
  <c r="F163" i="162"/>
  <c r="M163" i="162" s="1"/>
  <c r="G139" i="162"/>
  <c r="H156" i="162"/>
  <c r="G120" i="162"/>
  <c r="H136" i="162"/>
  <c r="G101" i="162"/>
  <c r="H117" i="162"/>
  <c r="L83" i="162"/>
  <c r="H98" i="162"/>
  <c r="M80" i="162"/>
  <c r="G64" i="162"/>
  <c r="H80" i="162"/>
  <c r="M25" i="162"/>
  <c r="G51" i="162"/>
  <c r="H61" i="162"/>
  <c r="L135" i="162"/>
  <c r="L64" i="162"/>
  <c r="L128" i="162"/>
  <c r="L123" i="162"/>
  <c r="L145" i="162"/>
  <c r="L121" i="162"/>
  <c r="G43" i="162"/>
  <c r="H45" i="162"/>
  <c r="L48" i="162"/>
  <c r="L91" i="162"/>
  <c r="G108" i="162"/>
  <c r="L69" i="162"/>
  <c r="H25" i="162"/>
  <c r="H161" i="162" s="1"/>
  <c r="L161" i="162" s="1"/>
  <c r="G11" i="162"/>
  <c r="G18" i="162"/>
  <c r="L107" i="162"/>
  <c r="L146" i="162"/>
  <c r="G104" i="162"/>
  <c r="G130" i="162"/>
  <c r="L73" i="162"/>
  <c r="L101" i="162"/>
  <c r="L132" i="162"/>
  <c r="L92" i="162"/>
  <c r="L37" i="162"/>
  <c r="L65" i="162"/>
  <c r="L85" i="162"/>
  <c r="L72" i="162"/>
  <c r="L143" i="162"/>
  <c r="L39" i="162"/>
  <c r="G116" i="162"/>
  <c r="G148" i="162"/>
  <c r="L28" i="162"/>
  <c r="L32" i="162"/>
  <c r="L71" i="162"/>
  <c r="L60" i="162"/>
  <c r="L74" i="162"/>
  <c r="L52" i="162"/>
  <c r="L44" i="162"/>
  <c r="L36" i="162"/>
  <c r="L23" i="162"/>
  <c r="L76" i="162"/>
  <c r="L67" i="162"/>
  <c r="L84" i="162"/>
  <c r="L78" i="162"/>
  <c r="L42" i="162"/>
  <c r="G131" i="162"/>
  <c r="L106" i="162"/>
  <c r="G97" i="162"/>
  <c r="G150" i="162"/>
  <c r="G83" i="162"/>
  <c r="L102" i="162"/>
  <c r="L31" i="162"/>
  <c r="L43" i="162"/>
  <c r="G50" i="162"/>
  <c r="G41" i="162"/>
  <c r="L154" i="162"/>
  <c r="L56" i="162"/>
  <c r="L57" i="162"/>
  <c r="G103" i="162"/>
  <c r="L139" i="162"/>
  <c r="L88" i="162"/>
  <c r="L105" i="162"/>
  <c r="L12" i="162"/>
  <c r="L86" i="162"/>
  <c r="G144" i="162"/>
  <c r="L54" i="162"/>
  <c r="L153" i="162"/>
  <c r="L15" i="162"/>
  <c r="L66" i="162"/>
  <c r="L94" i="162"/>
  <c r="L49" i="162"/>
  <c r="L141" i="162"/>
  <c r="L89" i="162"/>
  <c r="G55" i="162"/>
  <c r="G129" i="162"/>
  <c r="L38" i="162"/>
  <c r="L122" i="162"/>
  <c r="L125" i="162"/>
  <c r="G40" i="162"/>
  <c r="L90" i="162"/>
  <c r="L59" i="162"/>
  <c r="L112" i="162"/>
  <c r="L20" i="162"/>
  <c r="L109" i="162"/>
  <c r="L95" i="162"/>
  <c r="L147" i="162"/>
  <c r="L13" i="162"/>
  <c r="L17" i="162"/>
  <c r="L35" i="162"/>
  <c r="L77" i="162"/>
  <c r="G70" i="162"/>
  <c r="L115" i="162"/>
  <c r="G34" i="162"/>
  <c r="G79" i="162"/>
  <c r="G127" i="162"/>
  <c r="G142" i="162"/>
  <c r="L124" i="162"/>
  <c r="L10" i="162"/>
  <c r="L151" i="162"/>
  <c r="L111" i="162"/>
  <c r="G140" i="162"/>
  <c r="L149" i="162"/>
  <c r="L53" i="162"/>
  <c r="G134" i="162"/>
  <c r="L33" i="162"/>
  <c r="G93" i="162"/>
  <c r="G87" i="162"/>
  <c r="L22" i="162"/>
  <c r="L24" i="162"/>
  <c r="L9" i="162"/>
  <c r="L155" i="162"/>
  <c r="L113" i="162"/>
  <c r="L58" i="162"/>
  <c r="L16" i="162"/>
  <c r="L110" i="162"/>
  <c r="L51" i="162"/>
  <c r="L75" i="162"/>
  <c r="L96" i="162"/>
  <c r="L114" i="162"/>
  <c r="L152" i="162"/>
  <c r="L126" i="162"/>
  <c r="L29" i="162"/>
  <c r="L21" i="162"/>
  <c r="L133" i="162"/>
  <c r="L30" i="162"/>
  <c r="L11" i="162"/>
  <c r="L120" i="162"/>
  <c r="L68" i="162"/>
  <c r="F169" i="162" l="1"/>
  <c r="M169" i="162" s="1"/>
  <c r="M162" i="162"/>
  <c r="L45" i="162"/>
  <c r="H162" i="162"/>
  <c r="L61" i="162"/>
  <c r="H163" i="162"/>
  <c r="L163" i="162" s="1"/>
  <c r="L80" i="162"/>
  <c r="H164" i="162"/>
  <c r="L164" i="162" s="1"/>
  <c r="L156" i="162"/>
  <c r="H168" i="162"/>
  <c r="L168" i="162" s="1"/>
  <c r="L98" i="162"/>
  <c r="H165" i="162"/>
  <c r="L165" i="162" s="1"/>
  <c r="L136" i="162"/>
  <c r="H167" i="162"/>
  <c r="L167" i="162" s="1"/>
  <c r="L117" i="162"/>
  <c r="H166" i="162"/>
  <c r="L166" i="162" s="1"/>
  <c r="G117" i="162"/>
  <c r="G166" i="162" s="1"/>
  <c r="G156" i="162"/>
  <c r="G168" i="162" s="1"/>
  <c r="G136" i="162"/>
  <c r="G167" i="162" s="1"/>
  <c r="G98" i="162"/>
  <c r="G165" i="162" s="1"/>
  <c r="G80" i="162"/>
  <c r="G164" i="162" s="1"/>
  <c r="L25" i="162"/>
  <c r="G61" i="162"/>
  <c r="G163" i="162" s="1"/>
  <c r="G45" i="162"/>
  <c r="G162" i="162" s="1"/>
  <c r="G25" i="162"/>
  <c r="G161" i="162" s="1"/>
  <c r="L39" i="159"/>
  <c r="I39" i="159"/>
  <c r="F39" i="159"/>
  <c r="H169" i="162" l="1"/>
  <c r="L169" i="162" s="1"/>
  <c r="L162" i="162"/>
  <c r="G169" i="162"/>
  <c r="K138" i="159" l="1"/>
  <c r="K137" i="159"/>
  <c r="K136" i="159"/>
  <c r="K135" i="159"/>
  <c r="K134" i="159"/>
  <c r="K133" i="159"/>
  <c r="K132" i="159"/>
  <c r="K131" i="159"/>
  <c r="K130" i="159"/>
  <c r="K129" i="159"/>
  <c r="K127" i="159"/>
  <c r="K126" i="159"/>
  <c r="K125" i="159"/>
  <c r="K124" i="159"/>
  <c r="K123" i="159"/>
  <c r="K122" i="159"/>
  <c r="K120" i="159"/>
  <c r="K119" i="159"/>
  <c r="K118" i="159"/>
  <c r="K117" i="159"/>
  <c r="K116" i="159"/>
  <c r="K115" i="159"/>
  <c r="K114" i="159"/>
  <c r="K113" i="159"/>
  <c r="K112" i="159"/>
  <c r="K111" i="159"/>
  <c r="K110" i="159"/>
  <c r="K109" i="159"/>
  <c r="K108" i="159"/>
  <c r="K107" i="159"/>
  <c r="K106" i="159"/>
  <c r="K105" i="159"/>
  <c r="K104" i="159"/>
  <c r="K103" i="159"/>
  <c r="K102" i="159"/>
  <c r="K101" i="159"/>
  <c r="K100" i="159"/>
  <c r="K99" i="159"/>
  <c r="K98" i="159"/>
  <c r="K97" i="159"/>
  <c r="K96" i="159"/>
  <c r="K95" i="159"/>
  <c r="K94" i="159"/>
  <c r="K93" i="159"/>
  <c r="K92" i="159"/>
  <c r="K90" i="159"/>
  <c r="K89" i="159"/>
  <c r="K88" i="159"/>
  <c r="K87" i="159"/>
  <c r="K86" i="159"/>
  <c r="K85" i="159"/>
  <c r="K84" i="159"/>
  <c r="K83" i="159"/>
  <c r="K82" i="159"/>
  <c r="K81" i="159"/>
  <c r="K80" i="159"/>
  <c r="K79" i="159"/>
  <c r="K78" i="159"/>
  <c r="K77" i="159"/>
  <c r="K76" i="159"/>
  <c r="K75" i="159"/>
  <c r="K74" i="159"/>
  <c r="K73" i="159"/>
  <c r="K72" i="159"/>
  <c r="K71" i="159"/>
  <c r="K70" i="159"/>
  <c r="K69" i="159"/>
  <c r="K68" i="159"/>
  <c r="K67" i="159"/>
  <c r="K66" i="159"/>
  <c r="K65" i="159"/>
  <c r="K64" i="159"/>
  <c r="K63" i="159"/>
  <c r="K62" i="159"/>
  <c r="K61" i="159"/>
  <c r="K60" i="159"/>
  <c r="K59" i="159"/>
  <c r="K58" i="159"/>
  <c r="K57" i="159"/>
  <c r="K56" i="159"/>
  <c r="K55" i="159"/>
  <c r="K54" i="159"/>
  <c r="K53" i="159"/>
  <c r="K52" i="159"/>
  <c r="K51" i="159"/>
  <c r="K50" i="159"/>
  <c r="K49" i="159"/>
  <c r="K48" i="159"/>
  <c r="K47" i="159"/>
  <c r="K46" i="159"/>
  <c r="K45" i="159"/>
  <c r="K44" i="159"/>
  <c r="K43" i="159"/>
  <c r="K42" i="159"/>
  <c r="K41" i="159"/>
  <c r="K40" i="159"/>
  <c r="K38" i="159"/>
  <c r="K37" i="159"/>
  <c r="K36" i="159"/>
  <c r="K35" i="159"/>
  <c r="K34" i="159"/>
  <c r="K33" i="159"/>
  <c r="K32" i="159"/>
  <c r="K31" i="159"/>
  <c r="K30" i="159"/>
  <c r="K29" i="159"/>
  <c r="K28" i="159"/>
  <c r="K27" i="159"/>
  <c r="K26" i="159"/>
  <c r="K24" i="159"/>
  <c r="K22" i="159"/>
  <c r="K20" i="159"/>
  <c r="K19" i="159"/>
  <c r="K18" i="159"/>
  <c r="K17" i="159"/>
  <c r="K16" i="159"/>
  <c r="K15" i="159"/>
  <c r="K14" i="159"/>
  <c r="K13" i="159"/>
  <c r="K12" i="159"/>
  <c r="K11" i="159"/>
  <c r="K10" i="159"/>
  <c r="K9" i="159"/>
  <c r="K8" i="159"/>
  <c r="H115" i="159"/>
  <c r="H101" i="159"/>
  <c r="H94" i="159"/>
  <c r="H64" i="159"/>
  <c r="H56" i="159"/>
  <c r="H13" i="159"/>
  <c r="H10" i="159"/>
  <c r="K7" i="159"/>
  <c r="E138" i="159"/>
  <c r="E136" i="159"/>
  <c r="F136" i="159" s="1"/>
  <c r="E134" i="159"/>
  <c r="F134" i="159" s="1"/>
  <c r="E131" i="159"/>
  <c r="F131" i="159" s="1"/>
  <c r="E130" i="159"/>
  <c r="F130" i="159" s="1"/>
  <c r="E127" i="159"/>
  <c r="F127" i="159" s="1"/>
  <c r="E126" i="159"/>
  <c r="F126" i="159" s="1"/>
  <c r="E125" i="159"/>
  <c r="F125" i="159" s="1"/>
  <c r="E124" i="159"/>
  <c r="F124" i="159" s="1"/>
  <c r="E123" i="159"/>
  <c r="F123" i="159" s="1"/>
  <c r="E122" i="159"/>
  <c r="F122" i="159" s="1"/>
  <c r="E120" i="159"/>
  <c r="F120" i="159" s="1"/>
  <c r="E119" i="159"/>
  <c r="F119" i="159" s="1"/>
  <c r="E118" i="159"/>
  <c r="F118" i="159" s="1"/>
  <c r="E116" i="159"/>
  <c r="F116" i="159" s="1"/>
  <c r="E115" i="159"/>
  <c r="F115" i="159" s="1"/>
  <c r="E114" i="159"/>
  <c r="F114" i="159" s="1"/>
  <c r="E113" i="159"/>
  <c r="F113" i="159" s="1"/>
  <c r="E111" i="159"/>
  <c r="F111" i="159" s="1"/>
  <c r="E110" i="159"/>
  <c r="F110" i="159" s="1"/>
  <c r="E109" i="159"/>
  <c r="F109" i="159" s="1"/>
  <c r="E107" i="159"/>
  <c r="F107" i="159" s="1"/>
  <c r="E105" i="159"/>
  <c r="F105" i="159" s="1"/>
  <c r="E104" i="159"/>
  <c r="F104" i="159" s="1"/>
  <c r="E103" i="159"/>
  <c r="F103" i="159" s="1"/>
  <c r="E102" i="159"/>
  <c r="F102" i="159" s="1"/>
  <c r="E101" i="159"/>
  <c r="F101" i="159" s="1"/>
  <c r="E97" i="159"/>
  <c r="F97" i="159" s="1"/>
  <c r="E96" i="159"/>
  <c r="F96" i="159" s="1"/>
  <c r="E94" i="159"/>
  <c r="F94" i="159" s="1"/>
  <c r="E93" i="159"/>
  <c r="F93" i="159" s="1"/>
  <c r="E92" i="159"/>
  <c r="F92" i="159" s="1"/>
  <c r="E87" i="159"/>
  <c r="F87" i="159" s="1"/>
  <c r="E85" i="159"/>
  <c r="F85" i="159" s="1"/>
  <c r="E83" i="159"/>
  <c r="F83" i="159" s="1"/>
  <c r="E81" i="159"/>
  <c r="F81" i="159" s="1"/>
  <c r="E79" i="159"/>
  <c r="F79" i="159" s="1"/>
  <c r="E78" i="159"/>
  <c r="F78" i="159" s="1"/>
  <c r="E77" i="159"/>
  <c r="F77" i="159" s="1"/>
  <c r="E76" i="159"/>
  <c r="E75" i="159"/>
  <c r="F75" i="159" s="1"/>
  <c r="E74" i="159"/>
  <c r="F74" i="159" s="1"/>
  <c r="E72" i="159"/>
  <c r="F72" i="159" s="1"/>
  <c r="E71" i="159"/>
  <c r="F71" i="159" s="1"/>
  <c r="E70" i="159"/>
  <c r="F70" i="159" s="1"/>
  <c r="E68" i="159"/>
  <c r="F68" i="159" s="1"/>
  <c r="E66" i="159"/>
  <c r="F66" i="159" s="1"/>
  <c r="E65" i="159"/>
  <c r="F65" i="159" s="1"/>
  <c r="E64" i="159"/>
  <c r="F64" i="159" s="1"/>
  <c r="E63" i="159"/>
  <c r="F63" i="159" s="1"/>
  <c r="E62" i="159"/>
  <c r="F62" i="159" s="1"/>
  <c r="E61" i="159"/>
  <c r="F61" i="159" s="1"/>
  <c r="E58" i="159"/>
  <c r="F58" i="159" s="1"/>
  <c r="E57" i="159"/>
  <c r="F57" i="159" s="1"/>
  <c r="E56" i="159"/>
  <c r="F56" i="159" s="1"/>
  <c r="E54" i="159"/>
  <c r="F54" i="159" s="1"/>
  <c r="E53" i="159"/>
  <c r="F53" i="159" s="1"/>
  <c r="E52" i="159"/>
  <c r="F52" i="159" s="1"/>
  <c r="E51" i="159"/>
  <c r="F51" i="159" s="1"/>
  <c r="E50" i="159"/>
  <c r="F50" i="159" s="1"/>
  <c r="E48" i="159"/>
  <c r="F48" i="159" s="1"/>
  <c r="E47" i="159"/>
  <c r="F47" i="159" s="1"/>
  <c r="E46" i="159"/>
  <c r="F46" i="159" s="1"/>
  <c r="E45" i="159"/>
  <c r="F45" i="159" s="1"/>
  <c r="E44" i="159"/>
  <c r="F44" i="159" s="1"/>
  <c r="E42" i="159"/>
  <c r="F42" i="159" s="1"/>
  <c r="E41" i="159"/>
  <c r="F41" i="159" s="1"/>
  <c r="E40" i="159"/>
  <c r="F40" i="159" s="1"/>
  <c r="E38" i="159"/>
  <c r="F38" i="159" s="1"/>
  <c r="E37" i="159"/>
  <c r="F37" i="159" s="1"/>
  <c r="E36" i="159"/>
  <c r="F36" i="159" s="1"/>
  <c r="E35" i="159"/>
  <c r="F35" i="159" s="1"/>
  <c r="E34" i="159"/>
  <c r="F34" i="159" s="1"/>
  <c r="E33" i="159"/>
  <c r="F33" i="159" s="1"/>
  <c r="E32" i="159"/>
  <c r="F32" i="159" s="1"/>
  <c r="E30" i="159"/>
  <c r="F30" i="159" s="1"/>
  <c r="E29" i="159"/>
  <c r="F29" i="159" s="1"/>
  <c r="E27" i="159"/>
  <c r="F27" i="159" s="1"/>
  <c r="E26" i="159"/>
  <c r="F26" i="159" s="1"/>
  <c r="E20" i="159"/>
  <c r="F20" i="159" s="1"/>
  <c r="E19" i="159"/>
  <c r="F19" i="159" s="1"/>
  <c r="E17" i="159"/>
  <c r="F17" i="159" s="1"/>
  <c r="E16" i="159"/>
  <c r="E14" i="159"/>
  <c r="F14" i="159" s="1"/>
  <c r="E13" i="159"/>
  <c r="F13" i="159" s="1"/>
  <c r="E10" i="159"/>
  <c r="F10" i="159" s="1"/>
  <c r="E7" i="159"/>
  <c r="L53" i="159" l="1"/>
  <c r="L9" i="159"/>
  <c r="L17" i="159"/>
  <c r="L22" i="159"/>
  <c r="L28" i="159"/>
  <c r="L32" i="159"/>
  <c r="L36" i="159"/>
  <c r="L41" i="159"/>
  <c r="L126" i="159"/>
  <c r="L131" i="159"/>
  <c r="L135" i="159"/>
  <c r="L44" i="159"/>
  <c r="L48" i="159"/>
  <c r="L52" i="159"/>
  <c r="L60" i="159"/>
  <c r="L68" i="159"/>
  <c r="L72" i="159"/>
  <c r="L76" i="159"/>
  <c r="L80" i="159"/>
  <c r="L84" i="159"/>
  <c r="L88" i="159"/>
  <c r="L93" i="159"/>
  <c r="L97" i="159"/>
  <c r="L105" i="159"/>
  <c r="L109" i="159"/>
  <c r="L113" i="159"/>
  <c r="L117" i="159"/>
  <c r="L122" i="159"/>
  <c r="I13" i="159"/>
  <c r="I101" i="159"/>
  <c r="L10" i="159"/>
  <c r="F138" i="159"/>
  <c r="I56" i="159"/>
  <c r="F16" i="159"/>
  <c r="F76" i="159"/>
  <c r="I10" i="159"/>
  <c r="I94" i="159"/>
  <c r="L13" i="159"/>
  <c r="L56" i="159"/>
  <c r="L64" i="159"/>
  <c r="L101" i="159"/>
  <c r="L94" i="159"/>
  <c r="I115" i="159"/>
  <c r="I64" i="159"/>
  <c r="L16" i="159"/>
  <c r="L7" i="159"/>
  <c r="L11" i="159"/>
  <c r="L26" i="159"/>
  <c r="D139" i="159"/>
  <c r="L14" i="159"/>
  <c r="L18" i="159"/>
  <c r="L24" i="159"/>
  <c r="L29" i="159"/>
  <c r="L33" i="159"/>
  <c r="L37" i="159"/>
  <c r="L45" i="159"/>
  <c r="L49" i="159"/>
  <c r="L57" i="159"/>
  <c r="L61" i="159"/>
  <c r="L65" i="159"/>
  <c r="L69" i="159"/>
  <c r="L73" i="159"/>
  <c r="L77" i="159"/>
  <c r="L81" i="159"/>
  <c r="L85" i="159"/>
  <c r="L89" i="159"/>
  <c r="L98" i="159"/>
  <c r="L102" i="159"/>
  <c r="L106" i="159"/>
  <c r="L110" i="159"/>
  <c r="L114" i="159"/>
  <c r="L118" i="159"/>
  <c r="L123" i="159"/>
  <c r="L127" i="159"/>
  <c r="L132" i="159"/>
  <c r="L136" i="159"/>
  <c r="L15" i="159"/>
  <c r="L30" i="159"/>
  <c r="L38" i="159"/>
  <c r="L42" i="159"/>
  <c r="L74" i="159"/>
  <c r="L86" i="159"/>
  <c r="L90" i="159"/>
  <c r="L111" i="159"/>
  <c r="L115" i="159"/>
  <c r="L119" i="159"/>
  <c r="L129" i="159"/>
  <c r="L19" i="159"/>
  <c r="L34" i="159"/>
  <c r="L46" i="159"/>
  <c r="L50" i="159"/>
  <c r="L54" i="159"/>
  <c r="L58" i="159"/>
  <c r="L62" i="159"/>
  <c r="L66" i="159"/>
  <c r="L70" i="159"/>
  <c r="L78" i="159"/>
  <c r="L82" i="159"/>
  <c r="L95" i="159"/>
  <c r="L99" i="159"/>
  <c r="L103" i="159"/>
  <c r="L107" i="159"/>
  <c r="L124" i="159"/>
  <c r="L133" i="159"/>
  <c r="L137" i="159"/>
  <c r="L8" i="159"/>
  <c r="L12" i="159"/>
  <c r="L20" i="159"/>
  <c r="L27" i="159"/>
  <c r="L31" i="159"/>
  <c r="L35" i="159"/>
  <c r="L40" i="159"/>
  <c r="L43" i="159"/>
  <c r="L47" i="159"/>
  <c r="L51" i="159"/>
  <c r="L55" i="159"/>
  <c r="L59" i="159"/>
  <c r="L63" i="159"/>
  <c r="L67" i="159"/>
  <c r="L71" i="159"/>
  <c r="L75" i="159"/>
  <c r="L79" i="159"/>
  <c r="L83" i="159"/>
  <c r="L87" i="159"/>
  <c r="L92" i="159"/>
  <c r="L96" i="159"/>
  <c r="L100" i="159"/>
  <c r="L104" i="159"/>
  <c r="L108" i="159"/>
  <c r="L112" i="159"/>
  <c r="L116" i="159"/>
  <c r="L120" i="159"/>
  <c r="L125" i="159"/>
  <c r="L130" i="159"/>
  <c r="L134" i="159"/>
  <c r="L138" i="159"/>
  <c r="K139" i="159"/>
  <c r="F7" i="159"/>
  <c r="J139" i="159"/>
  <c r="G139" i="159"/>
  <c r="JQ2" i="134"/>
  <c r="JP2" i="134"/>
  <c r="JO2" i="134"/>
  <c r="JN2" i="134"/>
  <c r="JM2" i="134"/>
  <c r="JL2" i="134"/>
  <c r="JK2" i="134"/>
  <c r="JJ2" i="134"/>
  <c r="JI2" i="134"/>
  <c r="JH2" i="134"/>
  <c r="JG2" i="134"/>
  <c r="JF2" i="134"/>
  <c r="JE2" i="134"/>
  <c r="JD2" i="134"/>
  <c r="JC2" i="134"/>
  <c r="JB2" i="134"/>
  <c r="JA2" i="134"/>
  <c r="IZ2" i="134"/>
  <c r="IY2" i="134"/>
  <c r="IX2" i="134"/>
  <c r="IW2" i="134"/>
  <c r="IV2" i="134"/>
  <c r="IU2" i="134"/>
  <c r="IT2" i="134"/>
  <c r="IS2" i="134"/>
  <c r="IR2" i="134"/>
  <c r="IQ2" i="134"/>
  <c r="IP2" i="134"/>
  <c r="IO2" i="134"/>
  <c r="IN2" i="134"/>
  <c r="IM2" i="134"/>
  <c r="IL2" i="134"/>
  <c r="IK2" i="134"/>
  <c r="IJ2" i="134"/>
  <c r="II2" i="134"/>
  <c r="IH2" i="134"/>
  <c r="IG2" i="134"/>
  <c r="IF2" i="134"/>
  <c r="IE2" i="134"/>
  <c r="ID2" i="134"/>
  <c r="IC2" i="134"/>
  <c r="IB2" i="134"/>
  <c r="IA2" i="134"/>
  <c r="HZ2" i="134"/>
  <c r="HY2" i="134"/>
  <c r="HX2" i="134"/>
  <c r="HW2" i="134"/>
  <c r="HV2" i="134"/>
  <c r="HU2" i="134"/>
  <c r="HT2" i="134"/>
  <c r="HS2" i="134"/>
  <c r="HR2" i="134"/>
  <c r="HQ2" i="134"/>
  <c r="HP2" i="134"/>
  <c r="HO2" i="134"/>
  <c r="HN2" i="134"/>
  <c r="HM2" i="134"/>
  <c r="HL2" i="134"/>
  <c r="HK2" i="134"/>
  <c r="HJ2" i="134"/>
  <c r="HI2" i="134"/>
  <c r="HH2" i="134"/>
  <c r="HG2" i="134"/>
  <c r="HF2" i="134"/>
  <c r="HE2" i="134"/>
  <c r="HD2" i="134"/>
  <c r="HC2" i="134"/>
  <c r="HB2" i="134"/>
  <c r="HA2" i="134"/>
  <c r="GZ2" i="134"/>
  <c r="GY2" i="134"/>
  <c r="GX2" i="134"/>
  <c r="GW2" i="134"/>
  <c r="GV2" i="134"/>
  <c r="GU2" i="134"/>
  <c r="GT2" i="134"/>
  <c r="GS2" i="134"/>
  <c r="GR2" i="134"/>
  <c r="GQ2" i="134"/>
  <c r="GP2" i="134"/>
  <c r="GO2" i="134"/>
  <c r="GN2" i="134"/>
  <c r="GM2" i="134"/>
  <c r="GL2" i="134"/>
  <c r="GK2" i="134"/>
  <c r="GJ2" i="134"/>
  <c r="GI2" i="134"/>
  <c r="GH2" i="134"/>
  <c r="GG2" i="134"/>
  <c r="GF2" i="134"/>
  <c r="GE2" i="134"/>
  <c r="GD2" i="134"/>
  <c r="GC2" i="134"/>
  <c r="GB2" i="134"/>
  <c r="GA2" i="134"/>
  <c r="FZ2" i="134"/>
  <c r="FY2" i="134"/>
  <c r="FX2" i="134"/>
  <c r="FW2" i="134"/>
  <c r="FV2" i="134"/>
  <c r="FU2" i="134"/>
  <c r="FT2" i="134"/>
  <c r="FS2" i="134"/>
  <c r="FR2" i="134"/>
  <c r="FQ2" i="134"/>
  <c r="FP2" i="134"/>
  <c r="FO2" i="134"/>
  <c r="FN2" i="134"/>
  <c r="FM2" i="134"/>
  <c r="FL2" i="134"/>
  <c r="FK2" i="134"/>
  <c r="FJ2" i="134"/>
  <c r="FI2" i="134"/>
  <c r="FH2" i="134"/>
  <c r="FG2" i="134"/>
  <c r="FF2" i="134"/>
  <c r="FE2" i="134"/>
  <c r="FD2" i="134"/>
  <c r="FC2" i="134"/>
  <c r="FB2" i="134"/>
  <c r="FA2" i="134"/>
  <c r="EZ2" i="134"/>
  <c r="EY2" i="134"/>
  <c r="EX2" i="134"/>
  <c r="EW2" i="134"/>
  <c r="EV2" i="134"/>
  <c r="EU2" i="134"/>
  <c r="ET2" i="134"/>
  <c r="ES2" i="134"/>
  <c r="ER2" i="134"/>
  <c r="L139" i="159" l="1"/>
  <c r="B125" i="158"/>
  <c r="A125" i="158"/>
  <c r="B110" i="158"/>
  <c r="A110" i="158"/>
  <c r="B95" i="158"/>
  <c r="A95" i="158"/>
  <c r="B80" i="158"/>
  <c r="A80" i="158"/>
  <c r="B15" i="158"/>
  <c r="A15" i="158"/>
  <c r="B30" i="158"/>
  <c r="A30" i="158"/>
  <c r="B45" i="158"/>
  <c r="A45" i="158"/>
  <c r="B60" i="158"/>
  <c r="A60" i="158"/>
  <c r="B75" i="158"/>
  <c r="A75" i="158"/>
  <c r="B126" i="158"/>
  <c r="A126" i="158"/>
  <c r="B111" i="158"/>
  <c r="A111" i="158"/>
  <c r="B96" i="158"/>
  <c r="A96" i="158"/>
  <c r="B81" i="158"/>
  <c r="A81" i="158"/>
  <c r="B14" i="158"/>
  <c r="A14" i="158"/>
  <c r="B29" i="158"/>
  <c r="A29" i="158"/>
  <c r="B44" i="158"/>
  <c r="A44" i="158"/>
  <c r="B59" i="158"/>
  <c r="A59" i="158"/>
  <c r="B74" i="158"/>
  <c r="A74" i="158"/>
  <c r="B127" i="158"/>
  <c r="A127" i="158"/>
  <c r="B112" i="158"/>
  <c r="A112" i="158"/>
  <c r="B97" i="158"/>
  <c r="A97" i="158"/>
  <c r="B82" i="158"/>
  <c r="A82" i="158"/>
  <c r="B13" i="158"/>
  <c r="A13" i="158"/>
  <c r="B28" i="158"/>
  <c r="A28" i="158"/>
  <c r="B43" i="158"/>
  <c r="A43" i="158"/>
  <c r="B58" i="158"/>
  <c r="A58" i="158"/>
  <c r="B73" i="158"/>
  <c r="A73" i="158"/>
  <c r="B128" i="158"/>
  <c r="A128" i="158"/>
  <c r="B113" i="158"/>
  <c r="A113" i="158"/>
  <c r="B98" i="158"/>
  <c r="A98" i="158"/>
  <c r="B83" i="158"/>
  <c r="A83" i="158"/>
  <c r="B12" i="158"/>
  <c r="A12" i="158"/>
  <c r="B27" i="158"/>
  <c r="A27" i="158"/>
  <c r="B42" i="158"/>
  <c r="A42" i="158"/>
  <c r="B57" i="158"/>
  <c r="A57" i="158"/>
  <c r="B72" i="158"/>
  <c r="A72" i="158"/>
  <c r="B129" i="158"/>
  <c r="A129" i="158"/>
  <c r="B114" i="158"/>
  <c r="A114" i="158"/>
  <c r="B99" i="158"/>
  <c r="A99" i="158"/>
  <c r="B84" i="158"/>
  <c r="A84" i="158"/>
  <c r="B11" i="158"/>
  <c r="A11" i="158"/>
  <c r="B26" i="158"/>
  <c r="A26" i="158"/>
  <c r="B41" i="158"/>
  <c r="A41" i="158"/>
  <c r="B56" i="158"/>
  <c r="A56" i="158"/>
  <c r="B71" i="158"/>
  <c r="A71" i="158"/>
  <c r="B130" i="158"/>
  <c r="A130" i="158"/>
  <c r="B115" i="158"/>
  <c r="A115" i="158"/>
  <c r="B100" i="158"/>
  <c r="A100" i="158"/>
  <c r="B85" i="158"/>
  <c r="A85" i="158"/>
  <c r="B10" i="158"/>
  <c r="A10" i="158"/>
  <c r="B25" i="158"/>
  <c r="A25" i="158"/>
  <c r="B40" i="158"/>
  <c r="A40" i="158"/>
  <c r="B55" i="158"/>
  <c r="A55" i="158"/>
  <c r="B70" i="158"/>
  <c r="A70" i="158"/>
  <c r="B131" i="158"/>
  <c r="A131" i="158"/>
  <c r="B116" i="158"/>
  <c r="A116" i="158"/>
  <c r="B101" i="158"/>
  <c r="A101" i="158"/>
  <c r="B86" i="158"/>
  <c r="A86" i="158"/>
  <c r="B9" i="158"/>
  <c r="A9" i="158"/>
  <c r="B24" i="158"/>
  <c r="A24" i="158"/>
  <c r="B39" i="158"/>
  <c r="A39" i="158"/>
  <c r="B54" i="158"/>
  <c r="A54" i="158"/>
  <c r="B69" i="158"/>
  <c r="A69" i="158"/>
  <c r="B132" i="158"/>
  <c r="A132" i="158"/>
  <c r="B117" i="158"/>
  <c r="A117" i="158"/>
  <c r="B102" i="158"/>
  <c r="A102" i="158"/>
  <c r="B87" i="158"/>
  <c r="A87" i="158"/>
  <c r="B8" i="158"/>
  <c r="A8" i="158"/>
  <c r="B23" i="158"/>
  <c r="A23" i="158"/>
  <c r="B38" i="158"/>
  <c r="A38" i="158"/>
  <c r="B53" i="158"/>
  <c r="A53" i="158"/>
  <c r="B68" i="158"/>
  <c r="A68" i="158"/>
  <c r="B133" i="158"/>
  <c r="A133" i="158"/>
  <c r="B118" i="158"/>
  <c r="A118" i="158"/>
  <c r="B103" i="158"/>
  <c r="A103" i="158"/>
  <c r="B88" i="158"/>
  <c r="A88" i="158"/>
  <c r="B7" i="158"/>
  <c r="A7" i="158"/>
  <c r="B22" i="158"/>
  <c r="A22" i="158"/>
  <c r="B37" i="158"/>
  <c r="A37" i="158"/>
  <c r="B52" i="158"/>
  <c r="A52" i="158"/>
  <c r="B67" i="158"/>
  <c r="A67" i="158"/>
  <c r="B134" i="158"/>
  <c r="A134" i="158"/>
  <c r="B119" i="158"/>
  <c r="A119" i="158"/>
  <c r="B104" i="158"/>
  <c r="A104" i="158"/>
  <c r="B89" i="158"/>
  <c r="A89" i="158"/>
  <c r="B6" i="158"/>
  <c r="A6" i="158"/>
  <c r="B21" i="158"/>
  <c r="A21" i="158"/>
  <c r="B36" i="158"/>
  <c r="A36" i="158"/>
  <c r="B51" i="158"/>
  <c r="A51" i="158"/>
  <c r="B66" i="158"/>
  <c r="A66" i="158"/>
  <c r="B135" i="158"/>
  <c r="A135" i="158"/>
  <c r="B120" i="158"/>
  <c r="A120" i="158"/>
  <c r="B105" i="158"/>
  <c r="A105" i="158"/>
  <c r="B90" i="158"/>
  <c r="A90" i="158"/>
  <c r="B5" i="158"/>
  <c r="A5" i="158"/>
  <c r="B20" i="158"/>
  <c r="A20" i="158"/>
  <c r="B35" i="158"/>
  <c r="A35" i="158"/>
  <c r="B50" i="158"/>
  <c r="A50" i="158"/>
  <c r="B65" i="158"/>
  <c r="A65" i="158"/>
  <c r="B136" i="158"/>
  <c r="A136" i="158"/>
  <c r="B121" i="158"/>
  <c r="A121" i="158"/>
  <c r="B106" i="158"/>
  <c r="A106" i="158"/>
  <c r="B91" i="158"/>
  <c r="A91" i="158"/>
  <c r="B76" i="158"/>
  <c r="A76" i="158"/>
  <c r="B19" i="158"/>
  <c r="A19" i="158"/>
  <c r="B34" i="158"/>
  <c r="A34" i="158"/>
  <c r="B49" i="158"/>
  <c r="A49" i="158"/>
  <c r="B64" i="158"/>
  <c r="A64" i="158"/>
  <c r="B137" i="158"/>
  <c r="A137" i="158"/>
  <c r="B122" i="158"/>
  <c r="A122" i="158"/>
  <c r="B107" i="158"/>
  <c r="A107" i="158"/>
  <c r="B92" i="158"/>
  <c r="A92" i="158"/>
  <c r="B77" i="158"/>
  <c r="A77" i="158"/>
  <c r="B18" i="158"/>
  <c r="A18" i="158"/>
  <c r="B33" i="158"/>
  <c r="A33" i="158"/>
  <c r="B48" i="158"/>
  <c r="A48" i="158"/>
  <c r="B63" i="158"/>
  <c r="A63" i="158"/>
  <c r="B138" i="158"/>
  <c r="A138" i="158"/>
  <c r="B123" i="158"/>
  <c r="A123" i="158"/>
  <c r="B108" i="158"/>
  <c r="A108" i="158"/>
  <c r="B93" i="158"/>
  <c r="A93" i="158"/>
  <c r="B78" i="158"/>
  <c r="A78" i="158"/>
  <c r="B17" i="158"/>
  <c r="A17" i="158"/>
  <c r="B32" i="158"/>
  <c r="A32" i="158"/>
  <c r="B47" i="158"/>
  <c r="A47" i="158"/>
  <c r="B62" i="158"/>
  <c r="A62" i="158"/>
  <c r="B139" i="158"/>
  <c r="A139" i="158"/>
  <c r="B124" i="158"/>
  <c r="A124" i="158"/>
  <c r="B109" i="158"/>
  <c r="A109" i="158"/>
  <c r="B94" i="158"/>
  <c r="A94" i="158"/>
  <c r="B79" i="158"/>
  <c r="A79" i="158"/>
  <c r="B16" i="158"/>
  <c r="A16" i="158"/>
  <c r="B31" i="158"/>
  <c r="A31" i="158"/>
  <c r="B46" i="158"/>
  <c r="A46" i="158"/>
  <c r="B61" i="158"/>
  <c r="A61" i="158"/>
  <c r="C39" i="158" l="1"/>
  <c r="C31" i="158"/>
  <c r="C79" i="158"/>
  <c r="C109" i="158"/>
  <c r="C139" i="158"/>
  <c r="C47" i="158"/>
  <c r="C17" i="158"/>
  <c r="C93" i="158"/>
  <c r="C123" i="158"/>
  <c r="C63" i="158"/>
  <c r="C33" i="158"/>
  <c r="C77" i="158"/>
  <c r="C107" i="158"/>
  <c r="C137" i="158"/>
  <c r="C49" i="158"/>
  <c r="C19" i="158"/>
  <c r="C91" i="158"/>
  <c r="C121" i="158"/>
  <c r="C65" i="158"/>
  <c r="C35" i="158"/>
  <c r="C5" i="158"/>
  <c r="C105" i="158"/>
  <c r="C135" i="158"/>
  <c r="C51" i="158"/>
  <c r="C21" i="158"/>
  <c r="C89" i="158"/>
  <c r="C119" i="158"/>
  <c r="C67" i="158"/>
  <c r="C37" i="158"/>
  <c r="C7" i="158"/>
  <c r="C103" i="158"/>
  <c r="C133" i="158"/>
  <c r="C53" i="158"/>
  <c r="C23" i="158"/>
  <c r="C87" i="158"/>
  <c r="C117" i="158"/>
  <c r="C69" i="158"/>
  <c r="C9" i="158"/>
  <c r="C61" i="158"/>
  <c r="C101" i="158"/>
  <c r="C131" i="158"/>
  <c r="C25" i="158"/>
  <c r="C115" i="158"/>
  <c r="C41" i="158"/>
  <c r="C99" i="158"/>
  <c r="C57" i="158"/>
  <c r="C83" i="158"/>
  <c r="C73" i="158"/>
  <c r="C13" i="158"/>
  <c r="C59" i="158"/>
  <c r="C95" i="158"/>
  <c r="C55" i="158"/>
  <c r="C85" i="158"/>
  <c r="C71" i="158"/>
  <c r="C11" i="158"/>
  <c r="C129" i="158"/>
  <c r="C27" i="158"/>
  <c r="C113" i="158"/>
  <c r="C43" i="158"/>
  <c r="C97" i="158"/>
  <c r="C127" i="158"/>
  <c r="C29" i="158"/>
  <c r="C81" i="158"/>
  <c r="C111" i="158"/>
  <c r="C75" i="158"/>
  <c r="C45" i="158"/>
  <c r="C15" i="158"/>
  <c r="C125" i="158"/>
  <c r="C46" i="158"/>
  <c r="C16" i="158"/>
  <c r="C94" i="158"/>
  <c r="C124" i="158"/>
  <c r="C62" i="158"/>
  <c r="C32" i="158"/>
  <c r="C78" i="158"/>
  <c r="C108" i="158"/>
  <c r="C138" i="158"/>
  <c r="C48" i="158"/>
  <c r="C18" i="158"/>
  <c r="C92" i="158"/>
  <c r="C122" i="158"/>
  <c r="C64" i="158"/>
  <c r="C34" i="158"/>
  <c r="C76" i="158"/>
  <c r="C106" i="158"/>
  <c r="C136" i="158"/>
  <c r="C50" i="158"/>
  <c r="C20" i="158"/>
  <c r="C90" i="158"/>
  <c r="C120" i="158"/>
  <c r="C66" i="158"/>
  <c r="C36" i="158"/>
  <c r="C6" i="158"/>
  <c r="C104" i="158"/>
  <c r="C134" i="158"/>
  <c r="C52" i="158"/>
  <c r="C22" i="158"/>
  <c r="C88" i="158"/>
  <c r="C118" i="158"/>
  <c r="C68" i="158"/>
  <c r="C38" i="158"/>
  <c r="C8" i="158"/>
  <c r="C102" i="158"/>
  <c r="C132" i="158"/>
  <c r="C54" i="158"/>
  <c r="C24" i="158"/>
  <c r="C86" i="158"/>
  <c r="C116" i="158"/>
  <c r="C70" i="158"/>
  <c r="C40" i="158"/>
  <c r="C10" i="158"/>
  <c r="C100" i="158"/>
  <c r="C130" i="158"/>
  <c r="C56" i="158"/>
  <c r="C26" i="158"/>
  <c r="C84" i="158"/>
  <c r="C114" i="158"/>
  <c r="C72" i="158"/>
  <c r="C42" i="158"/>
  <c r="C12" i="158"/>
  <c r="C98" i="158"/>
  <c r="C128" i="158"/>
  <c r="C58" i="158"/>
  <c r="C28" i="158"/>
  <c r="C82" i="158"/>
  <c r="C112" i="158"/>
  <c r="C74" i="158"/>
  <c r="C44" i="158"/>
  <c r="C14" i="158"/>
  <c r="C96" i="158"/>
  <c r="C126" i="158"/>
  <c r="C60" i="158"/>
  <c r="C30" i="158"/>
  <c r="C80" i="158"/>
  <c r="C110" i="158"/>
  <c r="K61" i="152"/>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3" i="3"/>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147" i="134"/>
  <c r="A148" i="134" s="1"/>
  <c r="A149" i="134" s="1"/>
  <c r="A150" i="134" s="1"/>
  <c r="A151" i="134" s="1"/>
  <c r="A152" i="134" s="1"/>
  <c r="A153" i="134" s="1"/>
  <c r="A154" i="134" s="1"/>
  <c r="A155" i="134" s="1"/>
  <c r="A156" i="134" s="1"/>
  <c r="A157" i="134" s="1"/>
  <c r="A158" i="134" s="1"/>
  <c r="A159" i="134" s="1"/>
  <c r="A160" i="134" s="1"/>
  <c r="A161" i="134" s="1"/>
  <c r="A162" i="134" s="1"/>
  <c r="A163" i="134" s="1"/>
  <c r="A164" i="134" s="1"/>
  <c r="A165" i="134" s="1"/>
  <c r="A166" i="134" s="1"/>
  <c r="A167" i="134" s="1"/>
  <c r="A168" i="134" s="1"/>
  <c r="A169" i="134" s="1"/>
  <c r="A170" i="134" s="1"/>
  <c r="A171" i="134" s="1"/>
  <c r="A172" i="134" s="1"/>
  <c r="A173" i="134" s="1"/>
  <c r="A174" i="134" s="1"/>
  <c r="A175" i="134" s="1"/>
  <c r="A176" i="134" s="1"/>
  <c r="A177" i="134" s="1"/>
  <c r="A178" i="134" s="1"/>
  <c r="A179" i="134" s="1"/>
  <c r="A180" i="134" s="1"/>
  <c r="A181" i="134" s="1"/>
  <c r="A182" i="134" s="1"/>
  <c r="A183" i="134" s="1"/>
  <c r="A184" i="134" s="1"/>
  <c r="A185" i="134" s="1"/>
  <c r="A186" i="134" s="1"/>
  <c r="A187" i="134" s="1"/>
  <c r="A188" i="134" s="1"/>
  <c r="A189" i="134" s="1"/>
  <c r="A190" i="134" s="1"/>
  <c r="A191" i="134" s="1"/>
  <c r="A192" i="134" s="1"/>
  <c r="A193" i="134" s="1"/>
  <c r="A194" i="134" s="1"/>
  <c r="A195" i="134" s="1"/>
  <c r="A196" i="134" s="1"/>
  <c r="A197" i="134" s="1"/>
  <c r="A198" i="134" s="1"/>
  <c r="A199" i="134" s="1"/>
  <c r="A200" i="134" s="1"/>
  <c r="A201" i="134" s="1"/>
  <c r="A2" i="158" l="1"/>
  <c r="G6" i="152"/>
  <c r="L6" i="152" s="1"/>
  <c r="A9" i="153"/>
  <c r="D9" i="153"/>
  <c r="A10" i="153"/>
  <c r="C10" i="153"/>
  <c r="D10" i="153"/>
  <c r="F10" i="153"/>
  <c r="A11" i="153"/>
  <c r="C11" i="153"/>
  <c r="D11" i="153"/>
  <c r="F11" i="153"/>
  <c r="F12" i="153" s="1"/>
  <c r="F13" i="153" s="1"/>
  <c r="F14" i="153" s="1"/>
  <c r="F15" i="153" s="1"/>
  <c r="F16" i="153" s="1"/>
  <c r="F17" i="153" s="1"/>
  <c r="F18" i="153" s="1"/>
  <c r="F19" i="153" s="1"/>
  <c r="F20" i="153" s="1"/>
  <c r="F21" i="153" s="1"/>
  <c r="F22" i="153" s="1"/>
  <c r="F23" i="153" s="1"/>
  <c r="F24" i="153" s="1"/>
  <c r="F25" i="153" s="1"/>
  <c r="F26" i="153" s="1"/>
  <c r="F27" i="153" s="1"/>
  <c r="F28" i="153" s="1"/>
  <c r="F29" i="153" s="1"/>
  <c r="F30" i="153" s="1"/>
  <c r="F31" i="153" s="1"/>
  <c r="F32" i="153" s="1"/>
  <c r="F33" i="153" s="1"/>
  <c r="F34" i="153" s="1"/>
  <c r="F35" i="153" s="1"/>
  <c r="F36" i="153" s="1"/>
  <c r="F37" i="153" s="1"/>
  <c r="F38" i="153" s="1"/>
  <c r="F39" i="153" s="1"/>
  <c r="F40" i="153" s="1"/>
  <c r="F41" i="153" s="1"/>
  <c r="F42" i="153" s="1"/>
  <c r="F43" i="153" s="1"/>
  <c r="F44" i="153" s="1"/>
  <c r="F45" i="153" s="1"/>
  <c r="F46" i="153" s="1"/>
  <c r="F47" i="153" s="1"/>
  <c r="F48" i="153" s="1"/>
  <c r="F49" i="153" s="1"/>
  <c r="F50" i="153" s="1"/>
  <c r="F51" i="153" s="1"/>
  <c r="F52" i="153" s="1"/>
  <c r="F53" i="153" s="1"/>
  <c r="F54" i="153" s="1"/>
  <c r="F55" i="153" s="1"/>
  <c r="F56" i="153" s="1"/>
  <c r="F57" i="153" s="1"/>
  <c r="F58" i="153" s="1"/>
  <c r="F59" i="153" s="1"/>
  <c r="F60" i="153" s="1"/>
  <c r="F61" i="153" s="1"/>
  <c r="F62" i="153" s="1"/>
  <c r="F63" i="153" s="1"/>
  <c r="F64" i="153" s="1"/>
  <c r="F65" i="153" s="1"/>
  <c r="F66" i="153" s="1"/>
  <c r="F67" i="153" s="1"/>
  <c r="F68" i="153" s="1"/>
  <c r="F69" i="153" s="1"/>
  <c r="F70" i="153" s="1"/>
  <c r="F71" i="153" s="1"/>
  <c r="F72" i="153" s="1"/>
  <c r="F73" i="153" s="1"/>
  <c r="F74" i="153" s="1"/>
  <c r="F75" i="153" s="1"/>
  <c r="F76" i="153" s="1"/>
  <c r="F77" i="153" s="1"/>
  <c r="F78" i="153" s="1"/>
  <c r="F79" i="153" s="1"/>
  <c r="F80" i="153" s="1"/>
  <c r="F81" i="153" s="1"/>
  <c r="F82" i="153" s="1"/>
  <c r="F83" i="153" s="1"/>
  <c r="F84" i="153" s="1"/>
  <c r="F85" i="153" s="1"/>
  <c r="F86" i="153" s="1"/>
  <c r="F87" i="153" s="1"/>
  <c r="F88" i="153" s="1"/>
  <c r="F89" i="153" s="1"/>
  <c r="F90" i="153" s="1"/>
  <c r="F91" i="153" s="1"/>
  <c r="F92" i="153" s="1"/>
  <c r="F93" i="153" s="1"/>
  <c r="F94" i="153" s="1"/>
  <c r="F95" i="153" s="1"/>
  <c r="F96" i="153" s="1"/>
  <c r="F97" i="153" s="1"/>
  <c r="F98" i="153" s="1"/>
  <c r="F99" i="153" s="1"/>
  <c r="F100" i="153" s="1"/>
  <c r="F101" i="153" s="1"/>
  <c r="F102" i="153" s="1"/>
  <c r="F103" i="153" s="1"/>
  <c r="F104" i="153" s="1"/>
  <c r="F105" i="153" s="1"/>
  <c r="F106" i="153" s="1"/>
  <c r="F107" i="153" s="1"/>
  <c r="F108" i="153" s="1"/>
  <c r="F109" i="153" s="1"/>
  <c r="F110" i="153" s="1"/>
  <c r="F111" i="153" s="1"/>
  <c r="F112" i="153" s="1"/>
  <c r="F113" i="153" s="1"/>
  <c r="F114" i="153" s="1"/>
  <c r="F115" i="153" s="1"/>
  <c r="F116" i="153" s="1"/>
  <c r="F117" i="153" s="1"/>
  <c r="F118" i="153" s="1"/>
  <c r="F119" i="153" s="1"/>
  <c r="F120" i="153" s="1"/>
  <c r="F121" i="153" s="1"/>
  <c r="F122" i="153" s="1"/>
  <c r="F123" i="153" s="1"/>
  <c r="F124" i="153" s="1"/>
  <c r="F125" i="153" s="1"/>
  <c r="F126" i="153" s="1"/>
  <c r="F127" i="153" s="1"/>
  <c r="F128" i="153" s="1"/>
  <c r="F129" i="153" s="1"/>
  <c r="F130" i="153" s="1"/>
  <c r="F131" i="153" s="1"/>
  <c r="F132" i="153" s="1"/>
  <c r="F133" i="153" s="1"/>
  <c r="F134" i="153" s="1"/>
  <c r="F135" i="153" s="1"/>
  <c r="F136" i="153" s="1"/>
  <c r="F137" i="153" s="1"/>
  <c r="F138" i="153" s="1"/>
  <c r="F139" i="153" s="1"/>
  <c r="F140" i="153" s="1"/>
  <c r="F141" i="153" s="1"/>
  <c r="F142" i="153" s="1"/>
  <c r="F143" i="153" s="1"/>
  <c r="F144" i="153" s="1"/>
  <c r="F145" i="153" s="1"/>
  <c r="F146" i="153" s="1"/>
  <c r="F147" i="153" s="1"/>
  <c r="F148" i="153" s="1"/>
  <c r="F149" i="153" s="1"/>
  <c r="F150" i="153" s="1"/>
  <c r="F151" i="153" s="1"/>
  <c r="F152" i="153" s="1"/>
  <c r="F153" i="153" s="1"/>
  <c r="F154" i="153" s="1"/>
  <c r="F155" i="153" s="1"/>
  <c r="F156" i="153" s="1"/>
  <c r="F157" i="153" s="1"/>
  <c r="F158" i="153" s="1"/>
  <c r="F159" i="153" s="1"/>
  <c r="F160" i="153" s="1"/>
  <c r="F161" i="153" s="1"/>
  <c r="F162" i="153" s="1"/>
  <c r="F163" i="153" s="1"/>
  <c r="F164" i="153" s="1"/>
  <c r="F165" i="153" s="1"/>
  <c r="F166" i="153" s="1"/>
  <c r="F167" i="153" s="1"/>
  <c r="F168" i="153" s="1"/>
  <c r="F169" i="153" s="1"/>
  <c r="F170" i="153" s="1"/>
  <c r="F171" i="153" s="1"/>
  <c r="F172" i="153" s="1"/>
  <c r="F173" i="153" s="1"/>
  <c r="F174" i="153" s="1"/>
  <c r="F175" i="153" s="1"/>
  <c r="F176" i="153" s="1"/>
  <c r="F177" i="153" s="1"/>
  <c r="F178" i="153" s="1"/>
  <c r="F179" i="153" s="1"/>
  <c r="F180" i="153" s="1"/>
  <c r="F181" i="153" s="1"/>
  <c r="F182" i="153" s="1"/>
  <c r="F183" i="153" s="1"/>
  <c r="F184" i="153" s="1"/>
  <c r="F185" i="153" s="1"/>
  <c r="F186" i="153" s="1"/>
  <c r="F187" i="153" s="1"/>
  <c r="F188" i="153" s="1"/>
  <c r="F189" i="153" s="1"/>
  <c r="F190" i="153" s="1"/>
  <c r="F191" i="153" s="1"/>
  <c r="F192" i="153" s="1"/>
  <c r="F193" i="153" s="1"/>
  <c r="F194" i="153" s="1"/>
  <c r="F195" i="153" s="1"/>
  <c r="F196" i="153" s="1"/>
  <c r="F197" i="153" s="1"/>
  <c r="F198" i="153" s="1"/>
  <c r="F199" i="153" s="1"/>
  <c r="F200" i="153" s="1"/>
  <c r="F201" i="153" s="1"/>
  <c r="F202" i="153" s="1"/>
  <c r="F203" i="153" s="1"/>
  <c r="F204" i="153" s="1"/>
  <c r="F205" i="153" s="1"/>
  <c r="F206" i="153" s="1"/>
  <c r="F207" i="153" s="1"/>
  <c r="F208" i="153" s="1"/>
  <c r="F209" i="153" s="1"/>
  <c r="A12" i="153"/>
  <c r="C12" i="153"/>
  <c r="D12" i="153"/>
  <c r="A13" i="153"/>
  <c r="C13" i="153"/>
  <c r="C14" i="153" s="1"/>
  <c r="C15" i="153" s="1"/>
  <c r="C16" i="153" s="1"/>
  <c r="C17" i="153" s="1"/>
  <c r="C18" i="153" s="1"/>
  <c r="C19" i="153" s="1"/>
  <c r="C20" i="153" s="1"/>
  <c r="C21" i="153" s="1"/>
  <c r="C22" i="153" s="1"/>
  <c r="C23" i="153" s="1"/>
  <c r="C24" i="153" s="1"/>
  <c r="C25" i="153" s="1"/>
  <c r="C26" i="153" s="1"/>
  <c r="C27" i="153" s="1"/>
  <c r="C28" i="153" s="1"/>
  <c r="C29" i="153" s="1"/>
  <c r="C30" i="153" s="1"/>
  <c r="C31" i="153" s="1"/>
  <c r="C32" i="153" s="1"/>
  <c r="C33" i="153" s="1"/>
  <c r="C34" i="153" s="1"/>
  <c r="C35" i="153" s="1"/>
  <c r="C36" i="153" s="1"/>
  <c r="C37" i="153" s="1"/>
  <c r="C38" i="153" s="1"/>
  <c r="C39" i="153" s="1"/>
  <c r="C40" i="153" s="1"/>
  <c r="C41" i="153" s="1"/>
  <c r="C42" i="153" s="1"/>
  <c r="C43" i="153" s="1"/>
  <c r="C44" i="153" s="1"/>
  <c r="C45" i="153" s="1"/>
  <c r="C46" i="153" s="1"/>
  <c r="C47" i="153" s="1"/>
  <c r="C48" i="153" s="1"/>
  <c r="C49" i="153" s="1"/>
  <c r="C50" i="153" s="1"/>
  <c r="C51" i="153" s="1"/>
  <c r="C52" i="153" s="1"/>
  <c r="C53" i="153" s="1"/>
  <c r="C54" i="153" s="1"/>
  <c r="C55" i="153" s="1"/>
  <c r="C56" i="153" s="1"/>
  <c r="C57" i="153" s="1"/>
  <c r="C58" i="153" s="1"/>
  <c r="C59" i="153" s="1"/>
  <c r="C60" i="153" s="1"/>
  <c r="C61" i="153" s="1"/>
  <c r="C62" i="153" s="1"/>
  <c r="C63" i="153" s="1"/>
  <c r="C64" i="153" s="1"/>
  <c r="C65" i="153" s="1"/>
  <c r="C66" i="153" s="1"/>
  <c r="C67" i="153" s="1"/>
  <c r="C68" i="153" s="1"/>
  <c r="C69" i="153" s="1"/>
  <c r="C70" i="153" s="1"/>
  <c r="C71" i="153" s="1"/>
  <c r="C72" i="153" s="1"/>
  <c r="C73" i="153" s="1"/>
  <c r="C74" i="153" s="1"/>
  <c r="C75" i="153" s="1"/>
  <c r="C76" i="153" s="1"/>
  <c r="C77" i="153" s="1"/>
  <c r="C78" i="153" s="1"/>
  <c r="C79" i="153" s="1"/>
  <c r="C80" i="153" s="1"/>
  <c r="C81" i="153" s="1"/>
  <c r="C82" i="153" s="1"/>
  <c r="C83" i="153" s="1"/>
  <c r="C84" i="153" s="1"/>
  <c r="C85" i="153" s="1"/>
  <c r="C86" i="153" s="1"/>
  <c r="C87" i="153" s="1"/>
  <c r="C88" i="153" s="1"/>
  <c r="C89" i="153" s="1"/>
  <c r="C90" i="153" s="1"/>
  <c r="C91" i="153" s="1"/>
  <c r="C92" i="153" s="1"/>
  <c r="C93" i="153" s="1"/>
  <c r="C94" i="153" s="1"/>
  <c r="C95" i="153" s="1"/>
  <c r="C96" i="153" s="1"/>
  <c r="C97" i="153" s="1"/>
  <c r="C98" i="153" s="1"/>
  <c r="C99" i="153" s="1"/>
  <c r="C100" i="153" s="1"/>
  <c r="C101" i="153" s="1"/>
  <c r="C102" i="153" s="1"/>
  <c r="C103" i="153" s="1"/>
  <c r="C104" i="153" s="1"/>
  <c r="C105" i="153" s="1"/>
  <c r="C106" i="153" s="1"/>
  <c r="C107" i="153" s="1"/>
  <c r="C108" i="153" s="1"/>
  <c r="C109" i="153" s="1"/>
  <c r="C110" i="153" s="1"/>
  <c r="C111" i="153" s="1"/>
  <c r="C112" i="153" s="1"/>
  <c r="C113" i="153" s="1"/>
  <c r="C114" i="153" s="1"/>
  <c r="C115" i="153" s="1"/>
  <c r="C116" i="153" s="1"/>
  <c r="C117" i="153" s="1"/>
  <c r="C118" i="153" s="1"/>
  <c r="C119" i="153" s="1"/>
  <c r="C120" i="153" s="1"/>
  <c r="C121" i="153" s="1"/>
  <c r="C122" i="153" s="1"/>
  <c r="C123" i="153" s="1"/>
  <c r="C124" i="153" s="1"/>
  <c r="C125" i="153" s="1"/>
  <c r="C126" i="153" s="1"/>
  <c r="C127" i="153" s="1"/>
  <c r="C128" i="153" s="1"/>
  <c r="C129" i="153" s="1"/>
  <c r="C130" i="153" s="1"/>
  <c r="C131" i="153" s="1"/>
  <c r="C132" i="153" s="1"/>
  <c r="C133" i="153" s="1"/>
  <c r="C134" i="153" s="1"/>
  <c r="C135" i="153" s="1"/>
  <c r="C136" i="153" s="1"/>
  <c r="C137" i="153" s="1"/>
  <c r="C138" i="153" s="1"/>
  <c r="C139" i="153" s="1"/>
  <c r="C140" i="153" s="1"/>
  <c r="C141" i="153" s="1"/>
  <c r="C142" i="153" s="1"/>
  <c r="C143" i="153" s="1"/>
  <c r="C144" i="153" s="1"/>
  <c r="C145" i="153" s="1"/>
  <c r="C146" i="153" s="1"/>
  <c r="C147" i="153" s="1"/>
  <c r="C148" i="153" s="1"/>
  <c r="C149" i="153" s="1"/>
  <c r="C150" i="153" s="1"/>
  <c r="C151" i="153" s="1"/>
  <c r="C152" i="153" s="1"/>
  <c r="C153" i="153" s="1"/>
  <c r="C154" i="153" s="1"/>
  <c r="C155" i="153" s="1"/>
  <c r="C156" i="153" s="1"/>
  <c r="C157" i="153" s="1"/>
  <c r="C158" i="153" s="1"/>
  <c r="C159" i="153" s="1"/>
  <c r="C160" i="153" s="1"/>
  <c r="C161" i="153" s="1"/>
  <c r="C162" i="153" s="1"/>
  <c r="C163" i="153" s="1"/>
  <c r="C164" i="153" s="1"/>
  <c r="C165" i="153" s="1"/>
  <c r="C166" i="153" s="1"/>
  <c r="C167" i="153" s="1"/>
  <c r="C168" i="153" s="1"/>
  <c r="C169" i="153" s="1"/>
  <c r="C170" i="153" s="1"/>
  <c r="C171" i="153" s="1"/>
  <c r="C172" i="153" s="1"/>
  <c r="C173" i="153" s="1"/>
  <c r="C174" i="153" s="1"/>
  <c r="C175" i="153" s="1"/>
  <c r="C176" i="153" s="1"/>
  <c r="C177" i="153" s="1"/>
  <c r="C178" i="153" s="1"/>
  <c r="C179" i="153" s="1"/>
  <c r="C180" i="153" s="1"/>
  <c r="C181" i="153" s="1"/>
  <c r="C182" i="153" s="1"/>
  <c r="C183" i="153" s="1"/>
  <c r="C184" i="153" s="1"/>
  <c r="C185" i="153" s="1"/>
  <c r="C186" i="153" s="1"/>
  <c r="C187" i="153" s="1"/>
  <c r="C188" i="153" s="1"/>
  <c r="C189" i="153" s="1"/>
  <c r="C190" i="153" s="1"/>
  <c r="C191" i="153" s="1"/>
  <c r="C192" i="153" s="1"/>
  <c r="C193" i="153" s="1"/>
  <c r="C194" i="153" s="1"/>
  <c r="C195" i="153" s="1"/>
  <c r="C196" i="153" s="1"/>
  <c r="C197" i="153" s="1"/>
  <c r="C198" i="153" s="1"/>
  <c r="C199" i="153" s="1"/>
  <c r="C200" i="153" s="1"/>
  <c r="C201" i="153" s="1"/>
  <c r="C202" i="153" s="1"/>
  <c r="C203" i="153" s="1"/>
  <c r="C204" i="153" s="1"/>
  <c r="C205" i="153" s="1"/>
  <c r="C206" i="153" s="1"/>
  <c r="C207" i="153" s="1"/>
  <c r="C208" i="153" s="1"/>
  <c r="C209" i="153" s="1"/>
  <c r="D13" i="153"/>
  <c r="G13" i="153"/>
  <c r="A14" i="153"/>
  <c r="D14" i="153"/>
  <c r="G14" i="153"/>
  <c r="A15" i="153"/>
  <c r="D15" i="153"/>
  <c r="A16" i="153"/>
  <c r="D16" i="153"/>
  <c r="A17" i="153"/>
  <c r="D17" i="153"/>
  <c r="G17" i="153"/>
  <c r="A18" i="153"/>
  <c r="D18" i="153"/>
  <c r="G18" i="153"/>
  <c r="A19" i="153"/>
  <c r="D19" i="153"/>
  <c r="A20" i="153"/>
  <c r="D20" i="153"/>
  <c r="A21" i="153"/>
  <c r="D21" i="153"/>
  <c r="A22" i="153"/>
  <c r="D22" i="153"/>
  <c r="A23" i="153"/>
  <c r="D23" i="153"/>
  <c r="A24" i="153"/>
  <c r="D24" i="153"/>
  <c r="G24" i="153"/>
  <c r="A25" i="153"/>
  <c r="D25" i="153"/>
  <c r="G25" i="153"/>
  <c r="A26" i="153"/>
  <c r="D26" i="153"/>
  <c r="G26" i="153"/>
  <c r="A27" i="153"/>
  <c r="D27" i="153"/>
  <c r="G27" i="153"/>
  <c r="A28" i="153"/>
  <c r="D28" i="153"/>
  <c r="G28" i="153"/>
  <c r="A29" i="153"/>
  <c r="D29" i="153"/>
  <c r="G29" i="153"/>
  <c r="A30" i="153"/>
  <c r="D30" i="153"/>
  <c r="G30" i="153"/>
  <c r="A31" i="153"/>
  <c r="D31" i="153"/>
  <c r="G31" i="153"/>
  <c r="A32" i="153"/>
  <c r="D32" i="153"/>
  <c r="G32" i="153"/>
  <c r="A33" i="153"/>
  <c r="D33" i="153"/>
  <c r="G33" i="153"/>
  <c r="A34" i="153"/>
  <c r="D34" i="153"/>
  <c r="G34" i="153"/>
  <c r="A35" i="153"/>
  <c r="D35" i="153"/>
  <c r="G35" i="153"/>
  <c r="A36" i="153"/>
  <c r="D36" i="153"/>
  <c r="G36" i="153"/>
  <c r="A37" i="153"/>
  <c r="D37" i="153"/>
  <c r="G37" i="153"/>
  <c r="A38" i="153"/>
  <c r="D38" i="153"/>
  <c r="G38" i="153"/>
  <c r="A39" i="153"/>
  <c r="D39" i="153"/>
  <c r="G39" i="153"/>
  <c r="A40" i="153"/>
  <c r="D40" i="153"/>
  <c r="G40" i="153"/>
  <c r="A41" i="153"/>
  <c r="D41" i="153"/>
  <c r="G41" i="153"/>
  <c r="A42" i="153"/>
  <c r="D42" i="153"/>
  <c r="G42" i="153"/>
  <c r="A43" i="153"/>
  <c r="D43" i="153"/>
  <c r="G43" i="153"/>
  <c r="A44" i="153"/>
  <c r="D44" i="153"/>
  <c r="G44" i="153"/>
  <c r="A45" i="153"/>
  <c r="D45" i="153"/>
  <c r="G45" i="153"/>
  <c r="A46" i="153"/>
  <c r="D46" i="153"/>
  <c r="G46" i="153"/>
  <c r="A47" i="153"/>
  <c r="D47" i="153"/>
  <c r="G47" i="153"/>
  <c r="A48" i="153"/>
  <c r="D48" i="153"/>
  <c r="G48" i="153"/>
  <c r="A49" i="153"/>
  <c r="D49" i="153"/>
  <c r="G49" i="153"/>
  <c r="A50" i="153"/>
  <c r="D50" i="153"/>
  <c r="G50" i="153"/>
  <c r="A51" i="153"/>
  <c r="D51" i="153"/>
  <c r="G51" i="153"/>
  <c r="A52" i="153"/>
  <c r="D52" i="153"/>
  <c r="G52" i="153"/>
  <c r="A53" i="153"/>
  <c r="D53" i="153"/>
  <c r="G53" i="153"/>
  <c r="A54" i="153"/>
  <c r="D54" i="153"/>
  <c r="G54" i="153"/>
  <c r="A55" i="153"/>
  <c r="D55" i="153"/>
  <c r="G55" i="153"/>
  <c r="A56" i="153"/>
  <c r="D56" i="153"/>
  <c r="G56" i="153"/>
  <c r="A57" i="153"/>
  <c r="D57" i="153"/>
  <c r="G57" i="153"/>
  <c r="A58" i="153"/>
  <c r="D58" i="153"/>
  <c r="G58" i="153"/>
  <c r="A59" i="153"/>
  <c r="D59" i="153"/>
  <c r="G59" i="153"/>
  <c r="A60" i="153"/>
  <c r="D60" i="153"/>
  <c r="G60" i="153"/>
  <c r="A61" i="153"/>
  <c r="D61" i="153"/>
  <c r="G61" i="153"/>
  <c r="A62" i="153"/>
  <c r="D62" i="153"/>
  <c r="G62" i="153"/>
  <c r="A63" i="153"/>
  <c r="D63" i="153"/>
  <c r="G63" i="153"/>
  <c r="A64" i="153"/>
  <c r="D64" i="153"/>
  <c r="G64" i="153"/>
  <c r="A65" i="153"/>
  <c r="D65" i="153"/>
  <c r="G65" i="153"/>
  <c r="A66" i="153"/>
  <c r="D66" i="153"/>
  <c r="G66" i="153"/>
  <c r="A67" i="153"/>
  <c r="D67" i="153"/>
  <c r="G67" i="153"/>
  <c r="A68" i="153"/>
  <c r="D68" i="153"/>
  <c r="G68" i="153"/>
  <c r="A69" i="153"/>
  <c r="D69" i="153"/>
  <c r="G69" i="153"/>
  <c r="A70" i="153"/>
  <c r="D70" i="153"/>
  <c r="G70" i="153"/>
  <c r="A71" i="153"/>
  <c r="D71" i="153"/>
  <c r="G71" i="153"/>
  <c r="A72" i="153"/>
  <c r="D72" i="153"/>
  <c r="G72" i="153"/>
  <c r="A73" i="153"/>
  <c r="D73" i="153"/>
  <c r="G73" i="153"/>
  <c r="A74" i="153"/>
  <c r="D74" i="153"/>
  <c r="G74" i="153"/>
  <c r="A75" i="153"/>
  <c r="D75" i="153"/>
  <c r="G75" i="153"/>
  <c r="A76" i="153"/>
  <c r="D76" i="153"/>
  <c r="G76" i="153"/>
  <c r="A77" i="153"/>
  <c r="D77" i="153"/>
  <c r="G77" i="153"/>
  <c r="A78" i="153"/>
  <c r="D78" i="153"/>
  <c r="G78" i="153"/>
  <c r="A79" i="153"/>
  <c r="D79" i="153"/>
  <c r="G79" i="153"/>
  <c r="A80" i="153"/>
  <c r="D80" i="153"/>
  <c r="G80" i="153"/>
  <c r="A81" i="153"/>
  <c r="D81" i="153"/>
  <c r="G81" i="153"/>
  <c r="A82" i="153"/>
  <c r="D82" i="153"/>
  <c r="G82" i="153"/>
  <c r="A83" i="153"/>
  <c r="D83" i="153"/>
  <c r="G83" i="153"/>
  <c r="A84" i="153"/>
  <c r="D84" i="153"/>
  <c r="G84" i="153"/>
  <c r="A85" i="153"/>
  <c r="D85" i="153"/>
  <c r="G85" i="153"/>
  <c r="A86" i="153"/>
  <c r="D86" i="153"/>
  <c r="G86" i="153"/>
  <c r="A87" i="153"/>
  <c r="D87" i="153"/>
  <c r="G87" i="153"/>
  <c r="A88" i="153"/>
  <c r="D88" i="153"/>
  <c r="G88" i="153"/>
  <c r="A89" i="153"/>
  <c r="D89" i="153"/>
  <c r="G89" i="153"/>
  <c r="A90" i="153"/>
  <c r="D90" i="153"/>
  <c r="G90" i="153"/>
  <c r="A91" i="153"/>
  <c r="D91" i="153"/>
  <c r="G91" i="153"/>
  <c r="A92" i="153"/>
  <c r="D92" i="153"/>
  <c r="G92" i="153"/>
  <c r="A93" i="153"/>
  <c r="D93" i="153"/>
  <c r="G93" i="153"/>
  <c r="A94" i="153"/>
  <c r="D94" i="153"/>
  <c r="G94" i="153"/>
  <c r="A95" i="153"/>
  <c r="D95" i="153"/>
  <c r="G95" i="153"/>
  <c r="A96" i="153"/>
  <c r="D96" i="153"/>
  <c r="G96" i="153"/>
  <c r="A97" i="153"/>
  <c r="D97" i="153"/>
  <c r="G97" i="153"/>
  <c r="A98" i="153"/>
  <c r="D98" i="153"/>
  <c r="G98" i="153"/>
  <c r="A99" i="153"/>
  <c r="D99" i="153"/>
  <c r="G99" i="153"/>
  <c r="A100" i="153"/>
  <c r="D100" i="153"/>
  <c r="G100" i="153"/>
  <c r="A101" i="153"/>
  <c r="D101" i="153"/>
  <c r="G101" i="153"/>
  <c r="A102" i="153"/>
  <c r="D102" i="153"/>
  <c r="G102" i="153"/>
  <c r="A103" i="153"/>
  <c r="D103" i="153"/>
  <c r="G103" i="153"/>
  <c r="A104" i="153"/>
  <c r="D104" i="153"/>
  <c r="G104" i="153"/>
  <c r="A105" i="153"/>
  <c r="D105" i="153"/>
  <c r="G105" i="153"/>
  <c r="A106" i="153"/>
  <c r="D106" i="153"/>
  <c r="G106" i="153"/>
  <c r="A107" i="153"/>
  <c r="D107" i="153"/>
  <c r="G107" i="153"/>
  <c r="A108" i="153"/>
  <c r="D108" i="153"/>
  <c r="G108" i="153"/>
  <c r="A109" i="153"/>
  <c r="D109" i="153"/>
  <c r="G109" i="153"/>
  <c r="A110" i="153"/>
  <c r="D110" i="153"/>
  <c r="G110" i="153"/>
  <c r="A111" i="153"/>
  <c r="D111" i="153"/>
  <c r="G111" i="153"/>
  <c r="A112" i="153"/>
  <c r="D112" i="153"/>
  <c r="G112" i="153"/>
  <c r="A113" i="153"/>
  <c r="D113" i="153"/>
  <c r="G113" i="153"/>
  <c r="A114" i="153"/>
  <c r="D114" i="153"/>
  <c r="G114" i="153"/>
  <c r="A115" i="153"/>
  <c r="D115" i="153"/>
  <c r="G115" i="153"/>
  <c r="A116" i="153"/>
  <c r="D116" i="153"/>
  <c r="G116" i="153"/>
  <c r="A117" i="153"/>
  <c r="D117" i="153"/>
  <c r="G117" i="153"/>
  <c r="A118" i="153"/>
  <c r="D118" i="153"/>
  <c r="G118" i="153"/>
  <c r="A119" i="153"/>
  <c r="D119" i="153"/>
  <c r="G119" i="153"/>
  <c r="A120" i="153"/>
  <c r="D120" i="153"/>
  <c r="G120" i="153"/>
  <c r="A121" i="153"/>
  <c r="D121" i="153"/>
  <c r="G121" i="153"/>
  <c r="A122" i="153"/>
  <c r="D122" i="153"/>
  <c r="G122" i="153"/>
  <c r="A123" i="153"/>
  <c r="D123" i="153"/>
  <c r="G123" i="153"/>
  <c r="A124" i="153"/>
  <c r="D124" i="153"/>
  <c r="G124" i="153"/>
  <c r="A125" i="153"/>
  <c r="D125" i="153"/>
  <c r="G125" i="153"/>
  <c r="A126" i="153"/>
  <c r="D126" i="153"/>
  <c r="G126" i="153"/>
  <c r="A127" i="153"/>
  <c r="D127" i="153"/>
  <c r="G127" i="153"/>
  <c r="A128" i="153"/>
  <c r="D128" i="153"/>
  <c r="G128" i="153"/>
  <c r="A129" i="153"/>
  <c r="D129" i="153"/>
  <c r="G129" i="153"/>
  <c r="A130" i="153"/>
  <c r="D130" i="153"/>
  <c r="G130" i="153"/>
  <c r="A131" i="153"/>
  <c r="D131" i="153"/>
  <c r="G131" i="153"/>
  <c r="A132" i="153"/>
  <c r="D132" i="153"/>
  <c r="G132" i="153"/>
  <c r="A133" i="153"/>
  <c r="D133" i="153"/>
  <c r="G133" i="153"/>
  <c r="A134" i="153"/>
  <c r="D134" i="153"/>
  <c r="G134" i="153"/>
  <c r="A135" i="153"/>
  <c r="D135" i="153"/>
  <c r="G135" i="153"/>
  <c r="A136" i="153"/>
  <c r="D136" i="153"/>
  <c r="G136" i="153"/>
  <c r="A137" i="153"/>
  <c r="D137" i="153"/>
  <c r="G137" i="153"/>
  <c r="A138" i="153"/>
  <c r="D138" i="153"/>
  <c r="G138" i="153"/>
  <c r="A139" i="153"/>
  <c r="D139" i="153"/>
  <c r="G139" i="153"/>
  <c r="A140" i="153"/>
  <c r="D140" i="153"/>
  <c r="G140" i="153"/>
  <c r="A141" i="153"/>
  <c r="D141" i="153"/>
  <c r="G141" i="153"/>
  <c r="A142" i="153"/>
  <c r="D142" i="153"/>
  <c r="G142" i="153"/>
  <c r="A143" i="153"/>
  <c r="D143" i="153"/>
  <c r="G143" i="153"/>
  <c r="A144" i="153"/>
  <c r="D144" i="153"/>
  <c r="G144" i="153"/>
  <c r="A145" i="153"/>
  <c r="D145" i="153"/>
  <c r="G145" i="153"/>
  <c r="A146" i="153"/>
  <c r="D146" i="153"/>
  <c r="G146" i="153"/>
  <c r="A147" i="153"/>
  <c r="D147" i="153"/>
  <c r="G147" i="153"/>
  <c r="A148" i="153"/>
  <c r="D148" i="153"/>
  <c r="G148" i="153"/>
  <c r="A149" i="153"/>
  <c r="D149" i="153"/>
  <c r="G149" i="153"/>
  <c r="A150" i="153"/>
  <c r="D150" i="153"/>
  <c r="G150" i="153"/>
  <c r="A151" i="153"/>
  <c r="D151" i="153"/>
  <c r="G151" i="153"/>
  <c r="A152" i="153"/>
  <c r="D152" i="153"/>
  <c r="G152" i="153"/>
  <c r="A153" i="153"/>
  <c r="D153" i="153"/>
  <c r="G153" i="153"/>
  <c r="A154" i="153"/>
  <c r="D154" i="153"/>
  <c r="G154" i="153"/>
  <c r="A155" i="153"/>
  <c r="D155" i="153"/>
  <c r="G155" i="153"/>
  <c r="A156" i="153"/>
  <c r="D156" i="153"/>
  <c r="G156" i="153"/>
  <c r="A157" i="153"/>
  <c r="D157" i="153"/>
  <c r="G157" i="153"/>
  <c r="A158" i="153"/>
  <c r="D158" i="153"/>
  <c r="G158" i="153"/>
  <c r="A159" i="153"/>
  <c r="D159" i="153"/>
  <c r="G159" i="153"/>
  <c r="A160" i="153"/>
  <c r="D160" i="153"/>
  <c r="G160" i="153"/>
  <c r="A161" i="153"/>
  <c r="D161" i="153"/>
  <c r="G161" i="153"/>
  <c r="A162" i="153"/>
  <c r="D162" i="153"/>
  <c r="G162" i="153"/>
  <c r="A163" i="153"/>
  <c r="D163" i="153"/>
  <c r="G163" i="153"/>
  <c r="A164" i="153"/>
  <c r="D164" i="153"/>
  <c r="G164" i="153"/>
  <c r="A165" i="153"/>
  <c r="D165" i="153"/>
  <c r="G165" i="153"/>
  <c r="A166" i="153"/>
  <c r="D166" i="153"/>
  <c r="G166" i="153"/>
  <c r="A167" i="153"/>
  <c r="D167" i="153"/>
  <c r="G167" i="153"/>
  <c r="A168" i="153"/>
  <c r="D168" i="153"/>
  <c r="G168" i="153"/>
  <c r="A169" i="153"/>
  <c r="D169" i="153"/>
  <c r="G169" i="153"/>
  <c r="A170" i="153"/>
  <c r="D170" i="153"/>
  <c r="G170" i="153"/>
  <c r="A171" i="153"/>
  <c r="D171" i="153"/>
  <c r="G171" i="153"/>
  <c r="A172" i="153"/>
  <c r="D172" i="153"/>
  <c r="G172" i="153"/>
  <c r="A173" i="153"/>
  <c r="D173" i="153"/>
  <c r="G173" i="153"/>
  <c r="A174" i="153"/>
  <c r="D174" i="153"/>
  <c r="G174" i="153"/>
  <c r="A175" i="153"/>
  <c r="D175" i="153"/>
  <c r="G175" i="153"/>
  <c r="A176" i="153"/>
  <c r="D176" i="153"/>
  <c r="G176" i="153"/>
  <c r="A177" i="153"/>
  <c r="D177" i="153"/>
  <c r="G177" i="153"/>
  <c r="A178" i="153"/>
  <c r="D178" i="153"/>
  <c r="G178" i="153"/>
  <c r="A179" i="153"/>
  <c r="D179" i="153"/>
  <c r="G179" i="153"/>
  <c r="A180" i="153"/>
  <c r="D180" i="153"/>
  <c r="G180" i="153"/>
  <c r="A181" i="153"/>
  <c r="D181" i="153"/>
  <c r="G181" i="153"/>
  <c r="A182" i="153"/>
  <c r="D182" i="153"/>
  <c r="G182" i="153"/>
  <c r="A183" i="153"/>
  <c r="D183" i="153"/>
  <c r="G183" i="153"/>
  <c r="A184" i="153"/>
  <c r="D184" i="153"/>
  <c r="G184" i="153"/>
  <c r="A185" i="153"/>
  <c r="D185" i="153"/>
  <c r="G185" i="153"/>
  <c r="A186" i="153"/>
  <c r="D186" i="153"/>
  <c r="G186" i="153"/>
  <c r="A187" i="153"/>
  <c r="D187" i="153"/>
  <c r="G187" i="153"/>
  <c r="A188" i="153"/>
  <c r="D188" i="153"/>
  <c r="G188" i="153"/>
  <c r="A189" i="153"/>
  <c r="D189" i="153"/>
  <c r="G189" i="153"/>
  <c r="A190" i="153"/>
  <c r="D190" i="153"/>
  <c r="G190" i="153"/>
  <c r="A191" i="153"/>
  <c r="D191" i="153"/>
  <c r="G191" i="153"/>
  <c r="A192" i="153"/>
  <c r="D192" i="153"/>
  <c r="G192" i="153"/>
  <c r="A193" i="153"/>
  <c r="D193" i="153"/>
  <c r="G193" i="153"/>
  <c r="A194" i="153"/>
  <c r="D194" i="153"/>
  <c r="G194" i="153"/>
  <c r="A195" i="153"/>
  <c r="D195" i="153"/>
  <c r="G195" i="153"/>
  <c r="A196" i="153"/>
  <c r="D196" i="153"/>
  <c r="G196" i="153"/>
  <c r="A197" i="153"/>
  <c r="D197" i="153"/>
  <c r="G197" i="153"/>
  <c r="A198" i="153"/>
  <c r="D198" i="153"/>
  <c r="G198" i="153"/>
  <c r="A199" i="153"/>
  <c r="D199" i="153"/>
  <c r="G199" i="153"/>
  <c r="A200" i="153"/>
  <c r="D200" i="153"/>
  <c r="G200" i="153"/>
  <c r="A201" i="153"/>
  <c r="D201" i="153"/>
  <c r="G201" i="153"/>
  <c r="A202" i="153"/>
  <c r="D202" i="153"/>
  <c r="G202" i="153"/>
  <c r="A203" i="153"/>
  <c r="D203" i="153"/>
  <c r="G203" i="153"/>
  <c r="A204" i="153"/>
  <c r="D204" i="153"/>
  <c r="G204" i="153"/>
  <c r="A205" i="153"/>
  <c r="D205" i="153"/>
  <c r="G205" i="153"/>
  <c r="A206" i="153"/>
  <c r="D206" i="153"/>
  <c r="G206" i="153"/>
  <c r="A207" i="153"/>
  <c r="D207" i="153"/>
  <c r="G207" i="153"/>
  <c r="A208" i="153"/>
  <c r="D208" i="153"/>
  <c r="G208" i="153"/>
  <c r="A209" i="153"/>
  <c r="D209" i="153"/>
  <c r="G209" i="153"/>
  <c r="H75" i="159" l="1"/>
  <c r="I75" i="159" s="1"/>
  <c r="EJ200" i="134"/>
  <c r="H261" i="164" s="1"/>
  <c r="EJ199" i="134"/>
  <c r="H260" i="164" s="1"/>
  <c r="EJ198" i="134"/>
  <c r="H259" i="164" s="1"/>
  <c r="EJ197" i="134"/>
  <c r="H258" i="164" s="1"/>
  <c r="EJ196" i="134"/>
  <c r="H257" i="164" s="1"/>
  <c r="EJ195" i="134"/>
  <c r="H256" i="164" s="1"/>
  <c r="EJ194" i="134"/>
  <c r="H255" i="164" s="1"/>
  <c r="EJ193" i="134"/>
  <c r="H254" i="164" s="1"/>
  <c r="EJ192" i="134"/>
  <c r="H253" i="164" s="1"/>
  <c r="EJ191" i="134"/>
  <c r="H252" i="164" s="1"/>
  <c r="EJ190" i="134"/>
  <c r="H251" i="164" s="1"/>
  <c r="EJ189" i="134"/>
  <c r="H250" i="164" s="1"/>
  <c r="EJ188" i="134"/>
  <c r="H249" i="164" s="1"/>
  <c r="EJ187" i="134"/>
  <c r="H248" i="164" s="1"/>
  <c r="EJ186" i="134"/>
  <c r="H247" i="164" s="1"/>
  <c r="EJ185" i="134"/>
  <c r="H246" i="164" s="1"/>
  <c r="EJ184" i="134"/>
  <c r="H245" i="164" s="1"/>
  <c r="EJ183" i="134"/>
  <c r="H244" i="164" s="1"/>
  <c r="EJ182" i="134"/>
  <c r="H243" i="164" s="1"/>
  <c r="EJ181" i="134"/>
  <c r="H242" i="164" s="1"/>
  <c r="EJ178" i="134"/>
  <c r="H239" i="164" s="1"/>
  <c r="EJ177" i="134"/>
  <c r="H238" i="164" s="1"/>
  <c r="EJ174" i="134"/>
  <c r="H235" i="164" s="1"/>
  <c r="EJ173" i="134"/>
  <c r="H234" i="164" s="1"/>
  <c r="EJ172" i="134"/>
  <c r="H233" i="164" s="1"/>
  <c r="EJ171" i="134"/>
  <c r="H232" i="164" s="1"/>
  <c r="EJ168" i="134"/>
  <c r="H229" i="164" s="1"/>
  <c r="EJ167" i="134"/>
  <c r="H228" i="164" s="1"/>
  <c r="EJ166" i="134"/>
  <c r="H227" i="164" s="1"/>
  <c r="EJ164" i="134"/>
  <c r="H225" i="164" s="1"/>
  <c r="EJ162" i="134"/>
  <c r="H223" i="164" s="1"/>
  <c r="EJ161" i="134"/>
  <c r="H222" i="164" s="1"/>
  <c r="EJ160" i="134"/>
  <c r="H221" i="164" s="1"/>
  <c r="EJ159" i="134"/>
  <c r="H220" i="164" s="1"/>
  <c r="EJ158" i="134"/>
  <c r="H219" i="164" s="1"/>
  <c r="EJ157" i="134"/>
  <c r="H218" i="164" s="1"/>
  <c r="EJ156" i="134"/>
  <c r="H217" i="164" s="1"/>
  <c r="EJ155" i="134"/>
  <c r="H216" i="164" s="1"/>
  <c r="EJ154" i="134"/>
  <c r="H215" i="164" s="1"/>
  <c r="EJ152" i="134"/>
  <c r="H213" i="164" s="1"/>
  <c r="EJ150" i="134"/>
  <c r="H211" i="164" s="1"/>
  <c r="EJ149" i="134"/>
  <c r="H210" i="164" s="1"/>
  <c r="EJ148" i="134"/>
  <c r="H209" i="164" s="1"/>
  <c r="EJ147" i="134"/>
  <c r="H208" i="164" s="1"/>
  <c r="EJ146" i="134"/>
  <c r="H207" i="164" s="1"/>
  <c r="EJ145" i="134"/>
  <c r="H206" i="164" s="1"/>
  <c r="EJ143" i="134"/>
  <c r="H204" i="164" s="1"/>
  <c r="EJ142" i="134"/>
  <c r="H203" i="164" s="1"/>
  <c r="EJ141" i="134"/>
  <c r="H202" i="164" s="1"/>
  <c r="EJ140" i="134"/>
  <c r="H201" i="164" s="1"/>
  <c r="EJ139" i="134"/>
  <c r="H200" i="164" s="1"/>
  <c r="EJ138" i="134"/>
  <c r="H199" i="164" s="1"/>
  <c r="EJ137" i="134"/>
  <c r="H198" i="164" s="1"/>
  <c r="EJ136" i="134"/>
  <c r="H197" i="164" s="1"/>
  <c r="EJ135" i="134"/>
  <c r="H196" i="164" s="1"/>
  <c r="EJ134" i="134"/>
  <c r="H195" i="164" s="1"/>
  <c r="EJ133" i="134"/>
  <c r="H194" i="164" s="1"/>
  <c r="EJ130" i="134"/>
  <c r="H191" i="164" s="1"/>
  <c r="H190" i="164"/>
  <c r="H189" i="164"/>
  <c r="H188" i="164"/>
  <c r="H187" i="164"/>
  <c r="H186" i="164"/>
  <c r="EJ124" i="134"/>
  <c r="H185" i="164" s="1"/>
  <c r="EJ123" i="134"/>
  <c r="H184" i="164" s="1"/>
  <c r="EJ122" i="134"/>
  <c r="H183" i="164" s="1"/>
  <c r="EJ121" i="134"/>
  <c r="H182" i="164" s="1"/>
  <c r="EJ120" i="134"/>
  <c r="H181" i="164" s="1"/>
  <c r="EJ119" i="134"/>
  <c r="H180" i="164" s="1"/>
  <c r="EJ118" i="134"/>
  <c r="EJ115" i="134"/>
  <c r="H176" i="164" s="1"/>
  <c r="EJ113" i="134"/>
  <c r="H174" i="164" s="1"/>
  <c r="EJ112" i="134"/>
  <c r="H173" i="164" s="1"/>
  <c r="EJ111" i="134"/>
  <c r="H172" i="164" s="1"/>
  <c r="EJ110" i="134"/>
  <c r="H171" i="164" s="1"/>
  <c r="EJ109" i="134"/>
  <c r="H170" i="164" s="1"/>
  <c r="EJ108" i="134"/>
  <c r="H169" i="164" s="1"/>
  <c r="EJ107" i="134"/>
  <c r="H168" i="164" s="1"/>
  <c r="EJ106" i="134"/>
  <c r="H167" i="164" s="1"/>
  <c r="EJ105" i="134"/>
  <c r="H166" i="164" s="1"/>
  <c r="EJ104" i="134"/>
  <c r="H165" i="164" s="1"/>
  <c r="EJ103" i="134"/>
  <c r="H164" i="164" s="1"/>
  <c r="EJ101" i="134"/>
  <c r="H162" i="164" s="1"/>
  <c r="EJ99" i="134"/>
  <c r="H160" i="164" s="1"/>
  <c r="EJ98" i="134"/>
  <c r="H159" i="164" s="1"/>
  <c r="EJ97" i="134"/>
  <c r="H158" i="164" s="1"/>
  <c r="EJ94" i="134"/>
  <c r="H155" i="164" s="1"/>
  <c r="EJ93" i="134"/>
  <c r="H154" i="164" s="1"/>
  <c r="EJ92" i="134"/>
  <c r="H153" i="164" s="1"/>
  <c r="EJ89" i="134"/>
  <c r="H150" i="164" s="1"/>
  <c r="EJ88" i="134"/>
  <c r="H149" i="164" s="1"/>
  <c r="EJ87" i="134"/>
  <c r="H148" i="164" s="1"/>
  <c r="EJ86" i="134"/>
  <c r="H147" i="164" s="1"/>
  <c r="EJ85" i="134"/>
  <c r="H146" i="164" s="1"/>
  <c r="EJ84" i="134"/>
  <c r="H145" i="164" s="1"/>
  <c r="EJ81" i="134"/>
  <c r="H142" i="164" s="1"/>
  <c r="EJ80" i="134"/>
  <c r="H141" i="164" s="1"/>
  <c r="EJ79" i="134"/>
  <c r="H140" i="164" s="1"/>
  <c r="EJ78" i="134"/>
  <c r="H139" i="164" s="1"/>
  <c r="EJ77" i="134"/>
  <c r="H138" i="164" s="1"/>
  <c r="EJ76" i="134"/>
  <c r="H137" i="164" s="1"/>
  <c r="EJ75" i="134"/>
  <c r="EJ72" i="134"/>
  <c r="H133" i="164" s="1"/>
  <c r="EJ71" i="134"/>
  <c r="H132" i="164" s="1"/>
  <c r="EJ68" i="134"/>
  <c r="H129" i="164" s="1"/>
  <c r="EJ67" i="134"/>
  <c r="H128" i="164" s="1"/>
  <c r="EJ64" i="134"/>
  <c r="H125" i="164" s="1"/>
  <c r="EJ63" i="134"/>
  <c r="H124" i="164" s="1"/>
  <c r="EJ60" i="134"/>
  <c r="H121" i="164" s="1"/>
  <c r="EJ59" i="134"/>
  <c r="H120" i="164" s="1"/>
  <c r="EJ58" i="134"/>
  <c r="H119" i="164" s="1"/>
  <c r="EJ57" i="134"/>
  <c r="H118" i="164" s="1"/>
  <c r="EJ55" i="134"/>
  <c r="EJ54" i="134"/>
  <c r="H115" i="164" s="1"/>
  <c r="EJ52" i="134"/>
  <c r="H113" i="164" s="1"/>
  <c r="EJ51" i="134"/>
  <c r="H112" i="164" s="1"/>
  <c r="EJ47" i="134"/>
  <c r="H108" i="164" s="1"/>
  <c r="EJ46" i="134"/>
  <c r="H107" i="164" s="1"/>
  <c r="H27" i="159"/>
  <c r="I27" i="159" s="1"/>
  <c r="EJ43" i="134"/>
  <c r="H104" i="164" s="1"/>
  <c r="E137" i="159"/>
  <c r="F137" i="159" s="1"/>
  <c r="E135" i="159"/>
  <c r="F135" i="159" s="1"/>
  <c r="E133" i="159"/>
  <c r="F133" i="159" s="1"/>
  <c r="E132" i="159"/>
  <c r="F132" i="159" s="1"/>
  <c r="E129" i="159"/>
  <c r="F129" i="159" s="1"/>
  <c r="E117" i="159"/>
  <c r="F117" i="159" s="1"/>
  <c r="E112" i="159"/>
  <c r="F112" i="159" s="1"/>
  <c r="E108" i="159"/>
  <c r="F108" i="159" s="1"/>
  <c r="E106" i="159"/>
  <c r="F106" i="159" s="1"/>
  <c r="E100" i="159"/>
  <c r="F100" i="159" s="1"/>
  <c r="E99" i="159"/>
  <c r="F99" i="159" s="1"/>
  <c r="E98" i="159"/>
  <c r="F98" i="159" s="1"/>
  <c r="E95" i="159"/>
  <c r="F95" i="159" s="1"/>
  <c r="E90" i="159"/>
  <c r="E89" i="159"/>
  <c r="F89" i="159" s="1"/>
  <c r="E88" i="159"/>
  <c r="F88" i="159" s="1"/>
  <c r="E86" i="159"/>
  <c r="F86" i="159" s="1"/>
  <c r="E84" i="159"/>
  <c r="F84" i="159" s="1"/>
  <c r="E82" i="159"/>
  <c r="F82" i="159" s="1"/>
  <c r="E80" i="159"/>
  <c r="F80" i="159" s="1"/>
  <c r="E73" i="159"/>
  <c r="F73" i="159" s="1"/>
  <c r="E69" i="159"/>
  <c r="F69" i="159" s="1"/>
  <c r="E67" i="159"/>
  <c r="F67" i="159" s="1"/>
  <c r="E60" i="159"/>
  <c r="F60" i="159" s="1"/>
  <c r="E59" i="159"/>
  <c r="F59" i="159" s="1"/>
  <c r="E55" i="159"/>
  <c r="F55" i="159" s="1"/>
  <c r="E49" i="159"/>
  <c r="F49" i="159" s="1"/>
  <c r="E43" i="159"/>
  <c r="F43" i="159" s="1"/>
  <c r="E31" i="159"/>
  <c r="F31" i="159" s="1"/>
  <c r="E28" i="159"/>
  <c r="F28" i="159" s="1"/>
  <c r="E24" i="159"/>
  <c r="F24" i="159" s="1"/>
  <c r="E22" i="159"/>
  <c r="F22" i="159" s="1"/>
  <c r="E18" i="159"/>
  <c r="F18" i="159" s="1"/>
  <c r="E15" i="159"/>
  <c r="F15" i="159" s="1"/>
  <c r="E12" i="159"/>
  <c r="F12" i="159" s="1"/>
  <c r="E11" i="159"/>
  <c r="F11" i="159" s="1"/>
  <c r="E9" i="159"/>
  <c r="F9" i="159" s="1"/>
  <c r="E8" i="159"/>
  <c r="F8" i="159" s="1"/>
  <c r="EJ41" i="134"/>
  <c r="H102" i="164" s="1"/>
  <c r="EJ40" i="134"/>
  <c r="H101" i="164" s="1"/>
  <c r="H134" i="159"/>
  <c r="I134" i="159" s="1"/>
  <c r="H123" i="159"/>
  <c r="I123" i="159" s="1"/>
  <c r="H111" i="159"/>
  <c r="I111" i="159" s="1"/>
  <c r="H104" i="159"/>
  <c r="I104" i="159" s="1"/>
  <c r="H85" i="159"/>
  <c r="I85" i="159" s="1"/>
  <c r="H81" i="159"/>
  <c r="I81" i="159" s="1"/>
  <c r="H77" i="159"/>
  <c r="I77" i="159" s="1"/>
  <c r="H69" i="159"/>
  <c r="I69" i="159" s="1"/>
  <c r="H62" i="159"/>
  <c r="I62" i="159" s="1"/>
  <c r="H54" i="159"/>
  <c r="I54" i="159" s="1"/>
  <c r="H46" i="159"/>
  <c r="I46" i="159" s="1"/>
  <c r="H40" i="159"/>
  <c r="I40" i="159" s="1"/>
  <c r="H38" i="159"/>
  <c r="I38" i="159" s="1"/>
  <c r="H34" i="159"/>
  <c r="I34" i="159" s="1"/>
  <c r="H30" i="159"/>
  <c r="I30" i="159" s="1"/>
  <c r="H17" i="159"/>
  <c r="I17" i="159" s="1"/>
  <c r="EJ38" i="134"/>
  <c r="H99" i="164" s="1"/>
  <c r="EJ36" i="134"/>
  <c r="H97" i="164" s="1"/>
  <c r="EJ35" i="134"/>
  <c r="H96" i="164" s="1"/>
  <c r="EJ34" i="134"/>
  <c r="H95" i="164" s="1"/>
  <c r="EJ33" i="134"/>
  <c r="H94" i="164" s="1"/>
  <c r="EJ32" i="134"/>
  <c r="H93" i="164" s="1"/>
  <c r="EJ31" i="134"/>
  <c r="EJ30" i="134"/>
  <c r="H91" i="164" s="1"/>
  <c r="EJ29" i="134"/>
  <c r="H90" i="164" s="1"/>
  <c r="EJ28" i="134"/>
  <c r="H89" i="164" s="1"/>
  <c r="EJ27" i="134"/>
  <c r="H88" i="164" s="1"/>
  <c r="EJ26" i="134"/>
  <c r="H87" i="164" s="1"/>
  <c r="EJ25" i="134"/>
  <c r="H86" i="164" s="1"/>
  <c r="EJ24" i="134"/>
  <c r="H85" i="164" s="1"/>
  <c r="EJ23" i="134"/>
  <c r="H84" i="164" s="1"/>
  <c r="EJ22" i="134"/>
  <c r="H83" i="164" s="1"/>
  <c r="EJ21" i="134"/>
  <c r="H82" i="164" s="1"/>
  <c r="EJ20" i="134"/>
  <c r="H81" i="164" s="1"/>
  <c r="EJ19" i="134"/>
  <c r="H80" i="164" s="1"/>
  <c r="EJ18" i="134"/>
  <c r="EJ17" i="134"/>
  <c r="H78" i="164" s="1"/>
  <c r="H76" i="164"/>
  <c r="H75" i="164"/>
  <c r="H74" i="164"/>
  <c r="H138" i="159"/>
  <c r="I138" i="159" s="1"/>
  <c r="H137" i="159"/>
  <c r="I137" i="159" s="1"/>
  <c r="H136" i="159"/>
  <c r="I136" i="159" s="1"/>
  <c r="H135" i="159"/>
  <c r="I135" i="159" s="1"/>
  <c r="H133" i="159"/>
  <c r="I133" i="159" s="1"/>
  <c r="H132" i="159"/>
  <c r="I132" i="159" s="1"/>
  <c r="H131" i="159"/>
  <c r="I131" i="159" s="1"/>
  <c r="H130" i="159"/>
  <c r="I130" i="159" s="1"/>
  <c r="H129" i="159"/>
  <c r="I129" i="159" s="1"/>
  <c r="H127" i="159"/>
  <c r="I127" i="159" s="1"/>
  <c r="H126" i="159"/>
  <c r="I126" i="159" s="1"/>
  <c r="H124" i="159"/>
  <c r="I124" i="159" s="1"/>
  <c r="H122" i="159"/>
  <c r="I122" i="159" s="1"/>
  <c r="H119" i="159"/>
  <c r="I119" i="159" s="1"/>
  <c r="H117" i="159"/>
  <c r="I117" i="159" s="1"/>
  <c r="H116" i="159"/>
  <c r="I116" i="159" s="1"/>
  <c r="H114" i="159"/>
  <c r="I114" i="159" s="1"/>
  <c r="H113" i="159"/>
  <c r="I113" i="159" s="1"/>
  <c r="H110" i="159"/>
  <c r="I110" i="159" s="1"/>
  <c r="H108" i="159"/>
  <c r="I108" i="159" s="1"/>
  <c r="H106" i="159"/>
  <c r="I106" i="159" s="1"/>
  <c r="H105" i="159"/>
  <c r="I105" i="159" s="1"/>
  <c r="H103" i="159"/>
  <c r="I103" i="159" s="1"/>
  <c r="H100" i="159"/>
  <c r="I100" i="159" s="1"/>
  <c r="H99" i="159"/>
  <c r="I99" i="159" s="1"/>
  <c r="H98" i="159"/>
  <c r="I98" i="159" s="1"/>
  <c r="H96" i="159"/>
  <c r="I96" i="159" s="1"/>
  <c r="H95" i="159"/>
  <c r="I95" i="159" s="1"/>
  <c r="H93" i="159"/>
  <c r="I93" i="159" s="1"/>
  <c r="H90" i="159"/>
  <c r="I90" i="159" s="1"/>
  <c r="H89" i="159"/>
  <c r="I89" i="159" s="1"/>
  <c r="H88" i="159"/>
  <c r="I88" i="159" s="1"/>
  <c r="H86" i="159"/>
  <c r="I86" i="159" s="1"/>
  <c r="H84" i="159"/>
  <c r="I84" i="159" s="1"/>
  <c r="H83" i="159"/>
  <c r="I83" i="159" s="1"/>
  <c r="H80" i="159"/>
  <c r="I80" i="159" s="1"/>
  <c r="H78" i="159"/>
  <c r="I78" i="159" s="1"/>
  <c r="H73" i="159"/>
  <c r="I73" i="159" s="1"/>
  <c r="H72" i="159"/>
  <c r="I72" i="159" s="1"/>
  <c r="H71" i="159"/>
  <c r="I71" i="159" s="1"/>
  <c r="H68" i="159"/>
  <c r="I68" i="159" s="1"/>
  <c r="H67" i="159"/>
  <c r="I67" i="159" s="1"/>
  <c r="H66" i="159"/>
  <c r="I66" i="159" s="1"/>
  <c r="H65" i="159"/>
  <c r="I65" i="159" s="1"/>
  <c r="H61" i="159"/>
  <c r="I61" i="159" s="1"/>
  <c r="H59" i="159"/>
  <c r="I59" i="159" s="1"/>
  <c r="H58" i="159"/>
  <c r="I58" i="159" s="1"/>
  <c r="H57" i="159"/>
  <c r="I57" i="159" s="1"/>
  <c r="H55" i="159"/>
  <c r="I55" i="159" s="1"/>
  <c r="H52" i="159"/>
  <c r="I52" i="159" s="1"/>
  <c r="H51" i="159"/>
  <c r="I51" i="159" s="1"/>
  <c r="H49" i="159"/>
  <c r="I49" i="159" s="1"/>
  <c r="H48" i="159"/>
  <c r="I48" i="159" s="1"/>
  <c r="H47" i="159"/>
  <c r="I47" i="159" s="1"/>
  <c r="H45" i="159"/>
  <c r="I45" i="159" s="1"/>
  <c r="H44" i="159"/>
  <c r="I44" i="159" s="1"/>
  <c r="H43" i="159"/>
  <c r="I43" i="159" s="1"/>
  <c r="H42" i="159"/>
  <c r="I42" i="159" s="1"/>
  <c r="H41" i="159"/>
  <c r="I41" i="159" s="1"/>
  <c r="H37" i="159"/>
  <c r="I37" i="159" s="1"/>
  <c r="H36" i="159"/>
  <c r="I36" i="159" s="1"/>
  <c r="H33" i="159"/>
  <c r="I33" i="159" s="1"/>
  <c r="H32" i="159"/>
  <c r="I32" i="159" s="1"/>
  <c r="H31" i="159"/>
  <c r="I31" i="159" s="1"/>
  <c r="H29" i="159"/>
  <c r="I29" i="159" s="1"/>
  <c r="H28" i="159"/>
  <c r="I28" i="159" s="1"/>
  <c r="H24" i="159"/>
  <c r="I24" i="159" s="1"/>
  <c r="H22" i="159"/>
  <c r="I22" i="159" s="1"/>
  <c r="H20" i="159"/>
  <c r="I20" i="159" s="1"/>
  <c r="H19" i="159"/>
  <c r="I19" i="159" s="1"/>
  <c r="H18" i="159"/>
  <c r="I18" i="159" s="1"/>
  <c r="H15" i="159"/>
  <c r="I15" i="159" s="1"/>
  <c r="H12" i="159"/>
  <c r="I12" i="159" s="1"/>
  <c r="H11" i="159"/>
  <c r="I11" i="159" s="1"/>
  <c r="H9" i="159"/>
  <c r="I9" i="159" s="1"/>
  <c r="H8" i="159"/>
  <c r="I8" i="159" s="1"/>
  <c r="EJ11" i="134"/>
  <c r="H72" i="164" s="1"/>
  <c r="EJ10" i="134"/>
  <c r="H71" i="164" s="1"/>
  <c r="EJ7" i="134"/>
  <c r="H68" i="164" s="1"/>
  <c r="EJ6" i="134"/>
  <c r="H67" i="164" s="1"/>
  <c r="EJ114" i="134" l="1"/>
  <c r="H175" i="164" s="1"/>
  <c r="I175" i="164" s="1"/>
  <c r="EJ144" i="134"/>
  <c r="H205" i="164" s="1"/>
  <c r="J205" i="164" s="1"/>
  <c r="EJ61" i="134"/>
  <c r="H122" i="164" s="1"/>
  <c r="EJ151" i="134"/>
  <c r="H36" i="164" s="1"/>
  <c r="H60" i="159"/>
  <c r="I60" i="159" s="1"/>
  <c r="I78" i="164"/>
  <c r="J78" i="164"/>
  <c r="I86" i="164"/>
  <c r="J86" i="164"/>
  <c r="I94" i="164"/>
  <c r="J94" i="164"/>
  <c r="H26" i="159"/>
  <c r="I26" i="159" s="1"/>
  <c r="I107" i="164"/>
  <c r="J107" i="164"/>
  <c r="J119" i="164"/>
  <c r="I119" i="164"/>
  <c r="J125" i="164"/>
  <c r="I125" i="164"/>
  <c r="J133" i="164"/>
  <c r="I133" i="164"/>
  <c r="H27" i="164"/>
  <c r="H136" i="164"/>
  <c r="J146" i="164"/>
  <c r="I146" i="164"/>
  <c r="J166" i="164"/>
  <c r="I166" i="164"/>
  <c r="I185" i="164"/>
  <c r="J185" i="164"/>
  <c r="I194" i="164"/>
  <c r="J194" i="164"/>
  <c r="I202" i="164"/>
  <c r="J202" i="164"/>
  <c r="I210" i="164"/>
  <c r="J210" i="164"/>
  <c r="J213" i="164"/>
  <c r="I213" i="164"/>
  <c r="I222" i="164"/>
  <c r="J222" i="164"/>
  <c r="I227" i="164"/>
  <c r="J227" i="164"/>
  <c r="J243" i="164"/>
  <c r="I243" i="164"/>
  <c r="I251" i="164"/>
  <c r="J251" i="164"/>
  <c r="J259" i="164"/>
  <c r="I259" i="164"/>
  <c r="J67" i="164"/>
  <c r="I67" i="164"/>
  <c r="J74" i="164"/>
  <c r="I74" i="164"/>
  <c r="J87" i="164"/>
  <c r="I87" i="164"/>
  <c r="J91" i="164"/>
  <c r="I91" i="164"/>
  <c r="H7" i="159"/>
  <c r="J104" i="164"/>
  <c r="I104" i="164"/>
  <c r="H35" i="159"/>
  <c r="I35" i="159" s="1"/>
  <c r="I120" i="164"/>
  <c r="J120" i="164"/>
  <c r="I137" i="164"/>
  <c r="J137" i="164"/>
  <c r="J147" i="164"/>
  <c r="I147" i="164"/>
  <c r="J159" i="164"/>
  <c r="I159" i="164"/>
  <c r="J182" i="164"/>
  <c r="I182" i="164"/>
  <c r="J186" i="164"/>
  <c r="I186" i="164"/>
  <c r="I195" i="164"/>
  <c r="J195" i="164"/>
  <c r="J203" i="164"/>
  <c r="I203" i="164"/>
  <c r="J211" i="164"/>
  <c r="I211" i="164"/>
  <c r="J215" i="164"/>
  <c r="I215" i="164"/>
  <c r="J223" i="164"/>
  <c r="I223" i="164"/>
  <c r="I232" i="164"/>
  <c r="J232" i="164"/>
  <c r="J238" i="164"/>
  <c r="I238" i="164"/>
  <c r="J244" i="164"/>
  <c r="I244" i="164"/>
  <c r="J248" i="164"/>
  <c r="I248" i="164"/>
  <c r="J252" i="164"/>
  <c r="I252" i="164"/>
  <c r="I256" i="164"/>
  <c r="J256" i="164"/>
  <c r="I260" i="164"/>
  <c r="J260" i="164"/>
  <c r="J68" i="164"/>
  <c r="I68" i="164"/>
  <c r="H16" i="159"/>
  <c r="I16" i="159" s="1"/>
  <c r="H63" i="159"/>
  <c r="I63" i="159" s="1"/>
  <c r="H76" i="159"/>
  <c r="I76" i="159" s="1"/>
  <c r="H82" i="159"/>
  <c r="I82" i="159" s="1"/>
  <c r="H87" i="159"/>
  <c r="I87" i="159" s="1"/>
  <c r="H120" i="159"/>
  <c r="I120" i="159" s="1"/>
  <c r="J75" i="164"/>
  <c r="I75" i="164"/>
  <c r="J80" i="164"/>
  <c r="I80" i="164"/>
  <c r="J84" i="164"/>
  <c r="I84" i="164"/>
  <c r="J88" i="164"/>
  <c r="I88" i="164"/>
  <c r="H92" i="164"/>
  <c r="H14" i="164"/>
  <c r="J96" i="164"/>
  <c r="I96" i="164"/>
  <c r="H50" i="159"/>
  <c r="I50" i="159" s="1"/>
  <c r="J102" i="164"/>
  <c r="I102" i="164"/>
  <c r="H22" i="164"/>
  <c r="H116" i="164"/>
  <c r="J121" i="164"/>
  <c r="I121" i="164"/>
  <c r="J129" i="164"/>
  <c r="I129" i="164"/>
  <c r="J138" i="164"/>
  <c r="I138" i="164"/>
  <c r="J142" i="164"/>
  <c r="I142" i="164"/>
  <c r="J148" i="164"/>
  <c r="I148" i="164"/>
  <c r="I153" i="164"/>
  <c r="J153" i="164"/>
  <c r="J160" i="164"/>
  <c r="I160" i="164"/>
  <c r="I164" i="164"/>
  <c r="J164" i="164"/>
  <c r="J168" i="164"/>
  <c r="I168" i="164"/>
  <c r="J172" i="164"/>
  <c r="I172" i="164"/>
  <c r="J176" i="164"/>
  <c r="I176" i="164"/>
  <c r="H179" i="164"/>
  <c r="H34" i="164"/>
  <c r="J183" i="164"/>
  <c r="I183" i="164"/>
  <c r="J187" i="164"/>
  <c r="I187" i="164"/>
  <c r="J191" i="164"/>
  <c r="I191" i="164"/>
  <c r="J196" i="164"/>
  <c r="I196" i="164"/>
  <c r="I200" i="164"/>
  <c r="J200" i="164"/>
  <c r="J204" i="164"/>
  <c r="I204" i="164"/>
  <c r="J208" i="164"/>
  <c r="I208" i="164"/>
  <c r="I216" i="164"/>
  <c r="J216" i="164"/>
  <c r="J220" i="164"/>
  <c r="I220" i="164"/>
  <c r="J229" i="164"/>
  <c r="I229" i="164"/>
  <c r="J233" i="164"/>
  <c r="I233" i="164"/>
  <c r="J239" i="164"/>
  <c r="I239" i="164"/>
  <c r="I245" i="164"/>
  <c r="J245" i="164"/>
  <c r="J249" i="164"/>
  <c r="I249" i="164"/>
  <c r="J253" i="164"/>
  <c r="I253" i="164"/>
  <c r="I257" i="164"/>
  <c r="J257" i="164"/>
  <c r="I261" i="164"/>
  <c r="J261" i="164"/>
  <c r="J72" i="164"/>
  <c r="I72" i="164"/>
  <c r="H70" i="159"/>
  <c r="I70" i="159" s="1"/>
  <c r="H74" i="159"/>
  <c r="I74" i="159" s="1"/>
  <c r="H79" i="159"/>
  <c r="I79" i="159" s="1"/>
  <c r="I82" i="164"/>
  <c r="J82" i="164"/>
  <c r="I90" i="164"/>
  <c r="J90" i="164"/>
  <c r="I98" i="164"/>
  <c r="J98" i="164"/>
  <c r="J113" i="164"/>
  <c r="I113" i="164"/>
  <c r="J140" i="164"/>
  <c r="I140" i="164"/>
  <c r="J150" i="164"/>
  <c r="I150" i="164"/>
  <c r="J155" i="164"/>
  <c r="I155" i="164"/>
  <c r="J158" i="164"/>
  <c r="I158" i="164"/>
  <c r="J170" i="164"/>
  <c r="I170" i="164"/>
  <c r="I174" i="164"/>
  <c r="J174" i="164"/>
  <c r="J181" i="164"/>
  <c r="I181" i="164"/>
  <c r="J189" i="164"/>
  <c r="I189" i="164"/>
  <c r="J198" i="164"/>
  <c r="I198" i="164"/>
  <c r="J206" i="164"/>
  <c r="I206" i="164"/>
  <c r="I218" i="164"/>
  <c r="J218" i="164"/>
  <c r="J235" i="164"/>
  <c r="I235" i="164"/>
  <c r="J247" i="164"/>
  <c r="I247" i="164"/>
  <c r="I255" i="164"/>
  <c r="J255" i="164"/>
  <c r="H53" i="159"/>
  <c r="I53" i="159" s="1"/>
  <c r="H109" i="159"/>
  <c r="I109" i="159" s="1"/>
  <c r="H13" i="164"/>
  <c r="H79" i="164"/>
  <c r="J83" i="164"/>
  <c r="I83" i="164"/>
  <c r="J95" i="164"/>
  <c r="I95" i="164"/>
  <c r="H107" i="159"/>
  <c r="I107" i="159" s="1"/>
  <c r="I101" i="164"/>
  <c r="J101" i="164"/>
  <c r="I108" i="164"/>
  <c r="J108" i="164"/>
  <c r="I115" i="164"/>
  <c r="J115" i="164"/>
  <c r="I128" i="164"/>
  <c r="J128" i="164"/>
  <c r="J141" i="164"/>
  <c r="I141" i="164"/>
  <c r="J167" i="164"/>
  <c r="I167" i="164"/>
  <c r="J171" i="164"/>
  <c r="I171" i="164"/>
  <c r="J190" i="164"/>
  <c r="I190" i="164"/>
  <c r="J199" i="164"/>
  <c r="I199" i="164"/>
  <c r="J207" i="164"/>
  <c r="I207" i="164"/>
  <c r="J219" i="164"/>
  <c r="I219" i="164"/>
  <c r="I228" i="164"/>
  <c r="J228" i="164"/>
  <c r="J71" i="164"/>
  <c r="I71" i="164"/>
  <c r="H92" i="159"/>
  <c r="I92" i="159" s="1"/>
  <c r="H97" i="159"/>
  <c r="I97" i="159" s="1"/>
  <c r="H102" i="159"/>
  <c r="I102" i="159" s="1"/>
  <c r="H112" i="159"/>
  <c r="I112" i="159" s="1"/>
  <c r="I76" i="164"/>
  <c r="J76" i="164"/>
  <c r="J81" i="164"/>
  <c r="I81" i="164"/>
  <c r="J85" i="164"/>
  <c r="I85" i="164"/>
  <c r="J89" i="164"/>
  <c r="I89" i="164"/>
  <c r="J93" i="164"/>
  <c r="I93" i="164"/>
  <c r="J97" i="164"/>
  <c r="I97" i="164"/>
  <c r="H14" i="159"/>
  <c r="I14" i="159" s="1"/>
  <c r="H118" i="159"/>
  <c r="I118" i="159" s="1"/>
  <c r="H125" i="159"/>
  <c r="I125" i="159" s="1"/>
  <c r="I112" i="164"/>
  <c r="J112" i="164"/>
  <c r="J118" i="164"/>
  <c r="I118" i="164"/>
  <c r="J124" i="164"/>
  <c r="I124" i="164"/>
  <c r="J132" i="164"/>
  <c r="I132" i="164"/>
  <c r="J139" i="164"/>
  <c r="I139" i="164"/>
  <c r="EJ82" i="134"/>
  <c r="I145" i="164"/>
  <c r="J145" i="164"/>
  <c r="J149" i="164"/>
  <c r="I149" i="164"/>
  <c r="J154" i="164"/>
  <c r="I154" i="164"/>
  <c r="J165" i="164"/>
  <c r="I165" i="164"/>
  <c r="J169" i="164"/>
  <c r="I169" i="164"/>
  <c r="I173" i="164"/>
  <c r="J173" i="164"/>
  <c r="I180" i="164"/>
  <c r="J180" i="164"/>
  <c r="J184" i="164"/>
  <c r="I184" i="164"/>
  <c r="J188" i="164"/>
  <c r="I188" i="164"/>
  <c r="I197" i="164"/>
  <c r="J197" i="164"/>
  <c r="J201" i="164"/>
  <c r="I201" i="164"/>
  <c r="J209" i="164"/>
  <c r="I209" i="164"/>
  <c r="J217" i="164"/>
  <c r="I217" i="164"/>
  <c r="I221" i="164"/>
  <c r="J221" i="164"/>
  <c r="J234" i="164"/>
  <c r="I234" i="164"/>
  <c r="I242" i="164"/>
  <c r="J242" i="164"/>
  <c r="J246" i="164"/>
  <c r="I246" i="164"/>
  <c r="I250" i="164"/>
  <c r="J250" i="164"/>
  <c r="J254" i="164"/>
  <c r="I254" i="164"/>
  <c r="I258" i="164"/>
  <c r="J258" i="164"/>
  <c r="EJ116" i="134"/>
  <c r="E139" i="159"/>
  <c r="F139" i="159" s="1"/>
  <c r="F90" i="159"/>
  <c r="EJ65" i="134"/>
  <c r="EJ53" i="134"/>
  <c r="EJ90" i="134"/>
  <c r="EJ12" i="134"/>
  <c r="EJ69" i="134"/>
  <c r="EJ73" i="134"/>
  <c r="EJ100" i="134"/>
  <c r="EJ131" i="134"/>
  <c r="EJ169" i="134"/>
  <c r="EJ179" i="134"/>
  <c r="EJ201" i="134"/>
  <c r="EJ175" i="134"/>
  <c r="EJ42" i="134"/>
  <c r="EJ95" i="134"/>
  <c r="EJ163" i="134"/>
  <c r="J175" i="164" l="1"/>
  <c r="I205" i="164"/>
  <c r="H212" i="164"/>
  <c r="J212" i="164" s="1"/>
  <c r="H23" i="164"/>
  <c r="J23" i="164" s="1"/>
  <c r="H37" i="164"/>
  <c r="H224" i="164"/>
  <c r="H31" i="164"/>
  <c r="H161" i="164"/>
  <c r="H151" i="164"/>
  <c r="H29" i="164"/>
  <c r="H139" i="159"/>
  <c r="I139" i="159" s="1"/>
  <c r="I7" i="159"/>
  <c r="J27" i="164"/>
  <c r="I27" i="164"/>
  <c r="H103" i="164"/>
  <c r="H12" i="164"/>
  <c r="H236" i="164"/>
  <c r="H39" i="164"/>
  <c r="H134" i="164"/>
  <c r="H26" i="164"/>
  <c r="J122" i="164"/>
  <c r="I122" i="164"/>
  <c r="J99" i="164"/>
  <c r="I99" i="164"/>
  <c r="H69" i="164"/>
  <c r="H10" i="164"/>
  <c r="H262" i="164"/>
  <c r="H41" i="164"/>
  <c r="H192" i="164"/>
  <c r="H35" i="164"/>
  <c r="H130" i="164"/>
  <c r="H25" i="164"/>
  <c r="H33" i="164"/>
  <c r="H177" i="164"/>
  <c r="J79" i="164"/>
  <c r="I79" i="164"/>
  <c r="I22" i="164"/>
  <c r="J22" i="164"/>
  <c r="I212" i="164"/>
  <c r="H38" i="164"/>
  <c r="H230" i="164"/>
  <c r="H24" i="164"/>
  <c r="H126" i="164"/>
  <c r="I179" i="164"/>
  <c r="J179" i="164"/>
  <c r="J92" i="164"/>
  <c r="I92" i="164"/>
  <c r="H143" i="164"/>
  <c r="H28" i="164"/>
  <c r="J116" i="164"/>
  <c r="I116" i="164"/>
  <c r="H156" i="164"/>
  <c r="H30" i="164"/>
  <c r="H240" i="164"/>
  <c r="H40" i="164"/>
  <c r="H73" i="164"/>
  <c r="H11" i="164"/>
  <c r="H114" i="164"/>
  <c r="H20" i="164"/>
  <c r="J13" i="164"/>
  <c r="I13" i="164"/>
  <c r="J34" i="164"/>
  <c r="I34" i="164"/>
  <c r="I14" i="164"/>
  <c r="J14" i="164"/>
  <c r="I136" i="164"/>
  <c r="J136" i="164"/>
  <c r="I36" i="164"/>
  <c r="J36" i="164"/>
  <c r="EJ203" i="134"/>
  <c r="H264" i="164" s="1"/>
  <c r="EJ44" i="134"/>
  <c r="H105" i="164" s="1"/>
  <c r="EJ48" i="134"/>
  <c r="H109" i="164" s="1"/>
  <c r="K1" i="152"/>
  <c r="H43" i="164" l="1"/>
  <c r="I23" i="164"/>
  <c r="I230" i="164"/>
  <c r="J230" i="164"/>
  <c r="I130" i="164"/>
  <c r="J130" i="164"/>
  <c r="I105" i="164"/>
  <c r="J105" i="164"/>
  <c r="J73" i="164"/>
  <c r="I73" i="164"/>
  <c r="I38" i="164"/>
  <c r="J38" i="164"/>
  <c r="J35" i="164"/>
  <c r="I35" i="164"/>
  <c r="J31" i="164"/>
  <c r="I31" i="164"/>
  <c r="J109" i="164"/>
  <c r="I109" i="164"/>
  <c r="I20" i="164"/>
  <c r="J20" i="164"/>
  <c r="J240" i="164"/>
  <c r="I240" i="164"/>
  <c r="J28" i="164"/>
  <c r="I28" i="164"/>
  <c r="J126" i="164"/>
  <c r="I126" i="164"/>
  <c r="J33" i="164"/>
  <c r="I33" i="164"/>
  <c r="J192" i="164"/>
  <c r="I192" i="164"/>
  <c r="I26" i="164"/>
  <c r="J26" i="164"/>
  <c r="J12" i="164"/>
  <c r="I12" i="164"/>
  <c r="I29" i="164"/>
  <c r="J29" i="164"/>
  <c r="I224" i="164"/>
  <c r="J224" i="164"/>
  <c r="I11" i="164"/>
  <c r="J11" i="164"/>
  <c r="I30" i="164"/>
  <c r="J30" i="164"/>
  <c r="I262" i="164"/>
  <c r="J262" i="164"/>
  <c r="I10" i="164"/>
  <c r="J10" i="164"/>
  <c r="H17" i="164"/>
  <c r="I39" i="164"/>
  <c r="J39" i="164"/>
  <c r="I161" i="164"/>
  <c r="J161" i="164"/>
  <c r="I40" i="164"/>
  <c r="J40" i="164"/>
  <c r="I156" i="164"/>
  <c r="J156" i="164"/>
  <c r="J177" i="164"/>
  <c r="I177" i="164"/>
  <c r="J69" i="164"/>
  <c r="I69" i="164"/>
  <c r="J236" i="164"/>
  <c r="I236" i="164"/>
  <c r="I264" i="164"/>
  <c r="J264" i="164"/>
  <c r="I114" i="164"/>
  <c r="J114" i="164"/>
  <c r="I143" i="164"/>
  <c r="J143" i="164"/>
  <c r="J24" i="164"/>
  <c r="I24" i="164"/>
  <c r="H47" i="164"/>
  <c r="J47" i="164" s="1"/>
  <c r="I25" i="164"/>
  <c r="I47" i="164" s="1"/>
  <c r="J25" i="164"/>
  <c r="I41" i="164"/>
  <c r="J41" i="164"/>
  <c r="J134" i="164"/>
  <c r="I134" i="164"/>
  <c r="J103" i="164"/>
  <c r="I103" i="164"/>
  <c r="J151" i="164"/>
  <c r="I151" i="164"/>
  <c r="I37" i="164"/>
  <c r="J37" i="164"/>
  <c r="EJ204" i="134"/>
  <c r="H265" i="164" s="1"/>
  <c r="G57" i="152"/>
  <c r="G53" i="152"/>
  <c r="G52" i="152"/>
  <c r="G54" i="152"/>
  <c r="G56" i="152"/>
  <c r="G55" i="152"/>
  <c r="K60" i="152"/>
  <c r="H262" i="152" l="1"/>
  <c r="G260" i="152"/>
  <c r="L260" i="152" s="1"/>
  <c r="G256" i="152"/>
  <c r="L256" i="152" s="1"/>
  <c r="G252" i="152"/>
  <c r="L252" i="152" s="1"/>
  <c r="G248" i="152"/>
  <c r="L248" i="152" s="1"/>
  <c r="G244" i="152"/>
  <c r="L244" i="152" s="1"/>
  <c r="G238" i="152"/>
  <c r="L238" i="152" s="1"/>
  <c r="G232" i="152"/>
  <c r="L232" i="152" s="1"/>
  <c r="G226" i="152"/>
  <c r="L226" i="152" s="1"/>
  <c r="G219" i="152"/>
  <c r="L219" i="152" s="1"/>
  <c r="G215" i="152"/>
  <c r="L215" i="152" s="1"/>
  <c r="G210" i="152"/>
  <c r="L210" i="152" s="1"/>
  <c r="G206" i="152"/>
  <c r="L206" i="152" s="1"/>
  <c r="G202" i="152"/>
  <c r="L202" i="152" s="1"/>
  <c r="G198" i="152"/>
  <c r="L198" i="152" s="1"/>
  <c r="G194" i="152"/>
  <c r="L194" i="152" s="1"/>
  <c r="G188" i="152"/>
  <c r="L188" i="152" s="1"/>
  <c r="G184" i="152"/>
  <c r="L184" i="152" s="1"/>
  <c r="G180" i="152"/>
  <c r="L180" i="152" s="1"/>
  <c r="G174" i="152"/>
  <c r="L174" i="152" s="1"/>
  <c r="G170" i="152"/>
  <c r="L170" i="152" s="1"/>
  <c r="G166" i="152"/>
  <c r="L166" i="152" s="1"/>
  <c r="G159" i="152"/>
  <c r="L159" i="152" s="1"/>
  <c r="G153" i="152"/>
  <c r="L153" i="152" s="1"/>
  <c r="G147" i="152"/>
  <c r="L147" i="152" s="1"/>
  <c r="G141" i="152"/>
  <c r="L141" i="152" s="1"/>
  <c r="G137" i="152"/>
  <c r="L137" i="152" s="1"/>
  <c r="G131" i="152"/>
  <c r="L131" i="152" s="1"/>
  <c r="G123" i="152"/>
  <c r="L123" i="152" s="1"/>
  <c r="G117" i="152"/>
  <c r="L117" i="152" s="1"/>
  <c r="G106" i="152"/>
  <c r="L106" i="152" s="1"/>
  <c r="G100" i="152"/>
  <c r="L100" i="152" s="1"/>
  <c r="G94" i="152"/>
  <c r="L94" i="152" s="1"/>
  <c r="G90" i="152"/>
  <c r="L90" i="152" s="1"/>
  <c r="G86" i="152"/>
  <c r="L86" i="152" s="1"/>
  <c r="G82" i="152"/>
  <c r="L82" i="152" s="1"/>
  <c r="G78" i="152"/>
  <c r="G73" i="152"/>
  <c r="L73" i="152" s="1"/>
  <c r="G67" i="152"/>
  <c r="L67" i="152" s="1"/>
  <c r="G259" i="152"/>
  <c r="L259" i="152" s="1"/>
  <c r="G255" i="152"/>
  <c r="L255" i="152" s="1"/>
  <c r="G251" i="152"/>
  <c r="L251" i="152" s="1"/>
  <c r="G247" i="152"/>
  <c r="L247" i="152" s="1"/>
  <c r="G243" i="152"/>
  <c r="L243" i="152" s="1"/>
  <c r="G237" i="152"/>
  <c r="L237" i="152" s="1"/>
  <c r="G231" i="152"/>
  <c r="L231" i="152" s="1"/>
  <c r="G222" i="152"/>
  <c r="L222" i="152" s="1"/>
  <c r="G218" i="152"/>
  <c r="L218" i="152" s="1"/>
  <c r="G214" i="152"/>
  <c r="L214" i="152" s="1"/>
  <c r="G209" i="152"/>
  <c r="L209" i="152" s="1"/>
  <c r="G205" i="152"/>
  <c r="L205" i="152" s="1"/>
  <c r="G201" i="152"/>
  <c r="L201" i="152" s="1"/>
  <c r="G197" i="152"/>
  <c r="L197" i="152" s="1"/>
  <c r="G193" i="152"/>
  <c r="L193" i="152" s="1"/>
  <c r="G187" i="152"/>
  <c r="L187" i="152" s="1"/>
  <c r="G183" i="152"/>
  <c r="L183" i="152" s="1"/>
  <c r="G179" i="152"/>
  <c r="L179" i="152" s="1"/>
  <c r="G173" i="152"/>
  <c r="L173" i="152" s="1"/>
  <c r="G169" i="152"/>
  <c r="L169" i="152" s="1"/>
  <c r="G165" i="152"/>
  <c r="L165" i="152" s="1"/>
  <c r="G158" i="152"/>
  <c r="L158" i="152" s="1"/>
  <c r="G152" i="152"/>
  <c r="L152" i="152" s="1"/>
  <c r="G146" i="152"/>
  <c r="L146" i="152" s="1"/>
  <c r="G140" i="152"/>
  <c r="L140" i="152" s="1"/>
  <c r="G136" i="152"/>
  <c r="L136" i="152" s="1"/>
  <c r="G128" i="152"/>
  <c r="L128" i="152" s="1"/>
  <c r="G120" i="152"/>
  <c r="L120" i="152" s="1"/>
  <c r="G115" i="152"/>
  <c r="G103" i="152"/>
  <c r="L103" i="152" s="1"/>
  <c r="G97" i="152"/>
  <c r="L97" i="152" s="1"/>
  <c r="G93" i="152"/>
  <c r="L93" i="152" s="1"/>
  <c r="G89" i="152"/>
  <c r="L89" i="152" s="1"/>
  <c r="G85" i="152"/>
  <c r="L85" i="152" s="1"/>
  <c r="G81" i="152"/>
  <c r="L81" i="152" s="1"/>
  <c r="G77" i="152"/>
  <c r="L77" i="152" s="1"/>
  <c r="G72" i="152"/>
  <c r="L72" i="152" s="1"/>
  <c r="G66" i="152"/>
  <c r="L66" i="152" s="1"/>
  <c r="G258" i="152"/>
  <c r="L258" i="152" s="1"/>
  <c r="G254" i="152"/>
  <c r="L254" i="152" s="1"/>
  <c r="G250" i="152"/>
  <c r="L250" i="152" s="1"/>
  <c r="G246" i="152"/>
  <c r="L246" i="152" s="1"/>
  <c r="G242" i="152"/>
  <c r="L242" i="152" s="1"/>
  <c r="G234" i="152"/>
  <c r="L234" i="152" s="1"/>
  <c r="G228" i="152"/>
  <c r="L228" i="152" s="1"/>
  <c r="G221" i="152"/>
  <c r="L221" i="152" s="1"/>
  <c r="G217" i="152"/>
  <c r="L217" i="152" s="1"/>
  <c r="G249" i="152"/>
  <c r="L249" i="152" s="1"/>
  <c r="G227" i="152"/>
  <c r="L227" i="152" s="1"/>
  <c r="G211" i="152"/>
  <c r="L211" i="152" s="1"/>
  <c r="G203" i="152"/>
  <c r="L203" i="152" s="1"/>
  <c r="G195" i="152"/>
  <c r="L195" i="152" s="1"/>
  <c r="G185" i="152"/>
  <c r="L185" i="152" s="1"/>
  <c r="G175" i="152"/>
  <c r="L175" i="152" s="1"/>
  <c r="G167" i="152"/>
  <c r="L167" i="152" s="1"/>
  <c r="G154" i="152"/>
  <c r="L154" i="152" s="1"/>
  <c r="G144" i="152"/>
  <c r="L144" i="152" s="1"/>
  <c r="G132" i="152"/>
  <c r="L132" i="152" s="1"/>
  <c r="G118" i="152"/>
  <c r="L118" i="152" s="1"/>
  <c r="G101" i="152"/>
  <c r="L101" i="152" s="1"/>
  <c r="G91" i="152"/>
  <c r="L91" i="152" s="1"/>
  <c r="G83" i="152"/>
  <c r="L83" i="152" s="1"/>
  <c r="G74" i="152"/>
  <c r="L74" i="152" s="1"/>
  <c r="G262" i="152"/>
  <c r="L262" i="152" s="1"/>
  <c r="G245" i="152"/>
  <c r="L245" i="152" s="1"/>
  <c r="G220" i="152"/>
  <c r="L220" i="152" s="1"/>
  <c r="G208" i="152"/>
  <c r="L208" i="152" s="1"/>
  <c r="G200" i="152"/>
  <c r="L200" i="152" s="1"/>
  <c r="G190" i="152"/>
  <c r="L190" i="152" s="1"/>
  <c r="G182" i="152"/>
  <c r="L182" i="152" s="1"/>
  <c r="G172" i="152"/>
  <c r="L172" i="152" s="1"/>
  <c r="G164" i="152"/>
  <c r="L164" i="152" s="1"/>
  <c r="G149" i="152"/>
  <c r="L149" i="152" s="1"/>
  <c r="G139" i="152"/>
  <c r="L139" i="152" s="1"/>
  <c r="G127" i="152"/>
  <c r="L127" i="152" s="1"/>
  <c r="G112" i="152"/>
  <c r="L112" i="152" s="1"/>
  <c r="G96" i="152"/>
  <c r="L96" i="152" s="1"/>
  <c r="G88" i="152"/>
  <c r="L88" i="152" s="1"/>
  <c r="G80" i="152"/>
  <c r="L80" i="152" s="1"/>
  <c r="G71" i="152"/>
  <c r="L71" i="152" s="1"/>
  <c r="G257" i="152"/>
  <c r="L257" i="152" s="1"/>
  <c r="G241" i="152"/>
  <c r="L241" i="152" s="1"/>
  <c r="G216" i="152"/>
  <c r="L216" i="152" s="1"/>
  <c r="G207" i="152"/>
  <c r="L207" i="152" s="1"/>
  <c r="G199" i="152"/>
  <c r="L199" i="152" s="1"/>
  <c r="G189" i="152"/>
  <c r="L189" i="152" s="1"/>
  <c r="G181" i="152"/>
  <c r="L181" i="152" s="1"/>
  <c r="G171" i="152"/>
  <c r="L171" i="152" s="1"/>
  <c r="G163" i="152"/>
  <c r="L163" i="152" s="1"/>
  <c r="G148" i="152"/>
  <c r="L148" i="152" s="1"/>
  <c r="G138" i="152"/>
  <c r="L138" i="152" s="1"/>
  <c r="G124" i="152"/>
  <c r="L124" i="152" s="1"/>
  <c r="G111" i="152"/>
  <c r="L111" i="152" s="1"/>
  <c r="G95" i="152"/>
  <c r="L95" i="152" s="1"/>
  <c r="G87" i="152"/>
  <c r="L87" i="152" s="1"/>
  <c r="G79" i="152"/>
  <c r="L79" i="152" s="1"/>
  <c r="G70" i="152"/>
  <c r="L70" i="152" s="1"/>
  <c r="G253" i="152"/>
  <c r="L253" i="152" s="1"/>
  <c r="G233" i="152"/>
  <c r="L233" i="152" s="1"/>
  <c r="G212" i="152"/>
  <c r="L212" i="152" s="1"/>
  <c r="G204" i="152"/>
  <c r="L204" i="152" s="1"/>
  <c r="G196" i="152"/>
  <c r="L196" i="152" s="1"/>
  <c r="G186" i="152"/>
  <c r="L186" i="152" s="1"/>
  <c r="G178" i="152"/>
  <c r="L178" i="152" s="1"/>
  <c r="G168" i="152"/>
  <c r="L168" i="152" s="1"/>
  <c r="G157" i="152"/>
  <c r="L157" i="152" s="1"/>
  <c r="G145" i="152"/>
  <c r="L145" i="152" s="1"/>
  <c r="G135" i="152"/>
  <c r="G119" i="152"/>
  <c r="L119" i="152" s="1"/>
  <c r="G102" i="152"/>
  <c r="L102" i="152" s="1"/>
  <c r="G92" i="152"/>
  <c r="L92" i="152" s="1"/>
  <c r="G84" i="152"/>
  <c r="L84" i="152" s="1"/>
  <c r="G75" i="152"/>
  <c r="L75" i="152" s="1"/>
  <c r="I265" i="164"/>
  <c r="J265" i="164"/>
  <c r="J17" i="164"/>
  <c r="H45" i="164"/>
  <c r="I17" i="164"/>
  <c r="I43" i="164"/>
  <c r="J43" i="164"/>
  <c r="G58" i="152"/>
  <c r="H246" i="152"/>
  <c r="M246" i="152" s="1"/>
  <c r="N246" i="152" s="1"/>
  <c r="H87" i="152"/>
  <c r="M87" i="152" s="1"/>
  <c r="H66" i="152"/>
  <c r="M66" i="152" s="1"/>
  <c r="H81" i="152"/>
  <c r="M81" i="152" s="1"/>
  <c r="H208" i="152"/>
  <c r="H83" i="152"/>
  <c r="M83" i="152" s="1"/>
  <c r="H255" i="152"/>
  <c r="M255" i="152" s="1"/>
  <c r="H247" i="152"/>
  <c r="M247" i="152" s="1"/>
  <c r="H215" i="152"/>
  <c r="M215" i="152" s="1"/>
  <c r="H248" i="152"/>
  <c r="M248" i="152" s="1"/>
  <c r="H220" i="152"/>
  <c r="M220" i="152" s="1"/>
  <c r="H171" i="152"/>
  <c r="M171" i="152" s="1"/>
  <c r="H170" i="152"/>
  <c r="M170" i="152" s="1"/>
  <c r="N170" i="152" s="1"/>
  <c r="H118" i="152"/>
  <c r="M118" i="152" s="1"/>
  <c r="H226" i="152"/>
  <c r="M226" i="152" s="1"/>
  <c r="H210" i="152"/>
  <c r="H202" i="152"/>
  <c r="M202" i="152" s="1"/>
  <c r="H147" i="152"/>
  <c r="M147" i="152" s="1"/>
  <c r="H180" i="152"/>
  <c r="H154" i="152"/>
  <c r="M154" i="152" s="1"/>
  <c r="H190" i="152"/>
  <c r="H148" i="152"/>
  <c r="M148" i="152" s="1"/>
  <c r="H131" i="152"/>
  <c r="M131" i="152" s="1"/>
  <c r="H92" i="152"/>
  <c r="M92" i="152" s="1"/>
  <c r="H84" i="152"/>
  <c r="M84" i="152" s="1"/>
  <c r="H231" i="152"/>
  <c r="M231" i="152" s="1"/>
  <c r="H203" i="152"/>
  <c r="M203" i="152" s="1"/>
  <c r="H183" i="152"/>
  <c r="H74" i="152"/>
  <c r="M74" i="152" s="1"/>
  <c r="H85" i="152"/>
  <c r="M85" i="152" s="1"/>
  <c r="H103" i="152"/>
  <c r="H135" i="152"/>
  <c r="M135" i="152" s="1"/>
  <c r="H185" i="152"/>
  <c r="H71" i="152"/>
  <c r="M71" i="152" s="1"/>
  <c r="G114" i="152"/>
  <c r="H189" i="152"/>
  <c r="H123" i="152"/>
  <c r="H259" i="152"/>
  <c r="M259" i="152" s="1"/>
  <c r="H251" i="152"/>
  <c r="M251" i="152" s="1"/>
  <c r="H243" i="152"/>
  <c r="M243" i="152" s="1"/>
  <c r="H232" i="152"/>
  <c r="M232" i="152" s="1"/>
  <c r="H219" i="152"/>
  <c r="M219" i="152" s="1"/>
  <c r="N219" i="152" s="1"/>
  <c r="H256" i="152"/>
  <c r="M256" i="152" s="1"/>
  <c r="N256" i="152" s="1"/>
  <c r="H194" i="152"/>
  <c r="M194" i="152" s="1"/>
  <c r="H175" i="152"/>
  <c r="H167" i="152"/>
  <c r="M167" i="152" s="1"/>
  <c r="N167" i="152" s="1"/>
  <c r="H224" i="152"/>
  <c r="M224" i="152" s="1"/>
  <c r="H174" i="152"/>
  <c r="M174" i="152" s="1"/>
  <c r="H166" i="152"/>
  <c r="M166" i="152" s="1"/>
  <c r="H138" i="152"/>
  <c r="M138" i="152" s="1"/>
  <c r="N138" i="152" s="1"/>
  <c r="G224" i="152"/>
  <c r="H206" i="152"/>
  <c r="M206" i="152" s="1"/>
  <c r="H198" i="152"/>
  <c r="M198" i="152" s="1"/>
  <c r="G161" i="152"/>
  <c r="H141" i="152"/>
  <c r="M141" i="152" s="1"/>
  <c r="H238" i="152"/>
  <c r="M238" i="152" s="1"/>
  <c r="H188" i="152"/>
  <c r="H163" i="152"/>
  <c r="M163" i="152" s="1"/>
  <c r="H152" i="152"/>
  <c r="M152" i="152" s="1"/>
  <c r="H114" i="152"/>
  <c r="M114" i="152" s="1"/>
  <c r="H182" i="152"/>
  <c r="H158" i="152"/>
  <c r="M158" i="152" s="1"/>
  <c r="H145" i="152"/>
  <c r="M145" i="152" s="1"/>
  <c r="H115" i="152"/>
  <c r="M115" i="152" s="1"/>
  <c r="N115" i="152" s="1"/>
  <c r="H96" i="152"/>
  <c r="M96" i="152" s="1"/>
  <c r="H88" i="152"/>
  <c r="M88" i="152" s="1"/>
  <c r="H80" i="152"/>
  <c r="M80" i="152" s="1"/>
  <c r="H67" i="152"/>
  <c r="M67" i="152" s="1"/>
  <c r="H212" i="152"/>
  <c r="M212" i="152" s="1"/>
  <c r="H195" i="152"/>
  <c r="M195" i="152" s="1"/>
  <c r="H70" i="152"/>
  <c r="M70" i="152" s="1"/>
  <c r="H100" i="152"/>
  <c r="M100" i="152" s="1"/>
  <c r="N100" i="152" s="1"/>
  <c r="H139" i="152"/>
  <c r="M139" i="152" s="1"/>
  <c r="N139" i="152" s="1"/>
  <c r="H207" i="152"/>
  <c r="M207" i="152" s="1"/>
  <c r="H79" i="152"/>
  <c r="M79" i="152" s="1"/>
  <c r="H95" i="152"/>
  <c r="M95" i="152" s="1"/>
  <c r="H75" i="152"/>
  <c r="M75" i="152" s="1"/>
  <c r="H89" i="152"/>
  <c r="M89" i="152" s="1"/>
  <c r="H200" i="152"/>
  <c r="M200" i="152" s="1"/>
  <c r="H77" i="152"/>
  <c r="M77" i="152" s="1"/>
  <c r="H157" i="152"/>
  <c r="M157" i="152" s="1"/>
  <c r="H257" i="152"/>
  <c r="M257" i="152" s="1"/>
  <c r="H241" i="152"/>
  <c r="M241" i="152" s="1"/>
  <c r="H217" i="152"/>
  <c r="M217" i="152" s="1"/>
  <c r="H237" i="152"/>
  <c r="M237" i="152" s="1"/>
  <c r="H260" i="152"/>
  <c r="M260" i="152" s="1"/>
  <c r="H193" i="152"/>
  <c r="M193" i="152" s="1"/>
  <c r="H172" i="152"/>
  <c r="M172" i="152" s="1"/>
  <c r="H120" i="152"/>
  <c r="H250" i="152"/>
  <c r="M250" i="152" s="1"/>
  <c r="H205" i="152"/>
  <c r="H184" i="152"/>
  <c r="H149" i="152"/>
  <c r="M149" i="152" s="1"/>
  <c r="H94" i="152"/>
  <c r="H78" i="152"/>
  <c r="M78" i="152" s="1"/>
  <c r="H204" i="152"/>
  <c r="M204" i="152" s="1"/>
  <c r="H73" i="152"/>
  <c r="M73" i="152" s="1"/>
  <c r="H93" i="152"/>
  <c r="M93" i="152" s="1"/>
  <c r="H128" i="152"/>
  <c r="M128" i="152" s="1"/>
  <c r="H161" i="152"/>
  <c r="M161" i="152" s="1"/>
  <c r="H253" i="152"/>
  <c r="M253" i="152" s="1"/>
  <c r="H234" i="152"/>
  <c r="M234" i="152" s="1"/>
  <c r="H252" i="152"/>
  <c r="M252" i="152" s="1"/>
  <c r="H216" i="152"/>
  <c r="M216" i="152" s="1"/>
  <c r="H168" i="152"/>
  <c r="M168" i="152" s="1"/>
  <c r="H140" i="152"/>
  <c r="M140" i="152" s="1"/>
  <c r="H254" i="152"/>
  <c r="M254" i="152" s="1"/>
  <c r="H201" i="152"/>
  <c r="M201" i="152" s="1"/>
  <c r="N201" i="152" s="1"/>
  <c r="H165" i="152"/>
  <c r="M165" i="152" s="1"/>
  <c r="H124" i="152"/>
  <c r="M124" i="152" s="1"/>
  <c r="H117" i="152"/>
  <c r="M117" i="152" s="1"/>
  <c r="H186" i="152"/>
  <c r="M186" i="152" s="1"/>
  <c r="H90" i="152"/>
  <c r="M90" i="152" s="1"/>
  <c r="H196" i="152"/>
  <c r="M196" i="152" s="1"/>
  <c r="H137" i="152"/>
  <c r="M137" i="152" s="1"/>
  <c r="H181" i="152"/>
  <c r="H91" i="152"/>
  <c r="H228" i="152"/>
  <c r="M228" i="152" s="1"/>
  <c r="H249" i="152"/>
  <c r="M249" i="152" s="1"/>
  <c r="N249" i="152" s="1"/>
  <c r="H173" i="152"/>
  <c r="M173" i="152" s="1"/>
  <c r="H244" i="152"/>
  <c r="M244" i="152" s="1"/>
  <c r="H164" i="152"/>
  <c r="M164" i="152" s="1"/>
  <c r="H221" i="152"/>
  <c r="M221" i="152" s="1"/>
  <c r="H227" i="152"/>
  <c r="M227" i="152" s="1"/>
  <c r="H197" i="152"/>
  <c r="M197" i="152" s="1"/>
  <c r="N197" i="152" s="1"/>
  <c r="H112" i="152"/>
  <c r="M112" i="152" s="1"/>
  <c r="H144" i="152"/>
  <c r="M144" i="152" s="1"/>
  <c r="H86" i="152"/>
  <c r="M86" i="152" s="1"/>
  <c r="H187" i="152"/>
  <c r="H169" i="152"/>
  <c r="M169" i="152" s="1"/>
  <c r="H153" i="152"/>
  <c r="M153" i="152" s="1"/>
  <c r="H214" i="152"/>
  <c r="M214" i="152" s="1"/>
  <c r="H97" i="152"/>
  <c r="M97" i="152" s="1"/>
  <c r="H82" i="152"/>
  <c r="M82" i="152" s="1"/>
  <c r="H179" i="152"/>
  <c r="H199" i="152"/>
  <c r="M199" i="152" s="1"/>
  <c r="H233" i="152"/>
  <c r="M233" i="152" s="1"/>
  <c r="H136" i="152"/>
  <c r="M136" i="152" s="1"/>
  <c r="H218" i="152"/>
  <c r="M218" i="152" s="1"/>
  <c r="H159" i="152"/>
  <c r="M159" i="152" s="1"/>
  <c r="H178" i="152"/>
  <c r="M178" i="152" s="1"/>
  <c r="H111" i="152"/>
  <c r="M111" i="152" s="1"/>
  <c r="H242" i="152"/>
  <c r="M242" i="152" s="1"/>
  <c r="H132" i="152"/>
  <c r="H101" i="152"/>
  <c r="H258" i="152"/>
  <c r="H245" i="152"/>
  <c r="M245" i="152" s="1"/>
  <c r="H127" i="152"/>
  <c r="M127" i="152" s="1"/>
  <c r="H209" i="152"/>
  <c r="M209" i="152" s="1"/>
  <c r="H146" i="152"/>
  <c r="M146" i="152" s="1"/>
  <c r="H222" i="152"/>
  <c r="M222" i="152" s="1"/>
  <c r="N222" i="152" s="1"/>
  <c r="H119" i="152"/>
  <c r="M119" i="152" s="1"/>
  <c r="H106" i="152"/>
  <c r="M106" i="152" s="1"/>
  <c r="N157" i="152" l="1"/>
  <c r="N137" i="152"/>
  <c r="N232" i="152"/>
  <c r="N173" i="152"/>
  <c r="N214" i="152"/>
  <c r="N216" i="152"/>
  <c r="N145" i="152"/>
  <c r="N141" i="152"/>
  <c r="N251" i="152"/>
  <c r="N260" i="152"/>
  <c r="N241" i="152"/>
  <c r="N220" i="152"/>
  <c r="N255" i="152"/>
  <c r="N85" i="152"/>
  <c r="N148" i="152"/>
  <c r="N253" i="152"/>
  <c r="N136" i="152"/>
  <c r="N147" i="152"/>
  <c r="N209" i="152"/>
  <c r="N86" i="152"/>
  <c r="N77" i="152"/>
  <c r="N247" i="152"/>
  <c r="N215" i="152"/>
  <c r="N165" i="152"/>
  <c r="N237" i="152"/>
  <c r="N200" i="152"/>
  <c r="N112" i="152"/>
  <c r="N124" i="152"/>
  <c r="N234" i="152"/>
  <c r="N195" i="152"/>
  <c r="N169" i="152"/>
  <c r="N207" i="152"/>
  <c r="N118" i="152"/>
  <c r="N127" i="152"/>
  <c r="N81" i="152"/>
  <c r="N128" i="152"/>
  <c r="N203" i="152"/>
  <c r="N233" i="152"/>
  <c r="N90" i="152"/>
  <c r="N82" i="152"/>
  <c r="N228" i="152"/>
  <c r="N111" i="152"/>
  <c r="N119" i="152"/>
  <c r="N199" i="152"/>
  <c r="N238" i="152"/>
  <c r="N174" i="152"/>
  <c r="N243" i="152"/>
  <c r="N198" i="152"/>
  <c r="N146" i="152"/>
  <c r="N158" i="152"/>
  <c r="N83" i="152"/>
  <c r="N159" i="152"/>
  <c r="N67" i="152"/>
  <c r="N154" i="152"/>
  <c r="N171" i="152"/>
  <c r="N254" i="152"/>
  <c r="N79" i="152"/>
  <c r="N178" i="152"/>
  <c r="N164" i="152"/>
  <c r="N93" i="152"/>
  <c r="N71" i="152"/>
  <c r="N106" i="152"/>
  <c r="N84" i="152"/>
  <c r="N172" i="152"/>
  <c r="N117" i="152"/>
  <c r="N252" i="152"/>
  <c r="N193" i="152"/>
  <c r="N131" i="152"/>
  <c r="N217" i="152"/>
  <c r="N206" i="152"/>
  <c r="N80" i="152"/>
  <c r="N152" i="152"/>
  <c r="N66" i="152"/>
  <c r="N74" i="152"/>
  <c r="N88" i="152"/>
  <c r="N231" i="152"/>
  <c r="N248" i="152"/>
  <c r="N87" i="152"/>
  <c r="N97" i="152"/>
  <c r="N95" i="152"/>
  <c r="N244" i="152"/>
  <c r="N73" i="152"/>
  <c r="N96" i="152"/>
  <c r="N166" i="152"/>
  <c r="N202" i="152"/>
  <c r="N92" i="152"/>
  <c r="N144" i="152"/>
  <c r="N70" i="152"/>
  <c r="N89" i="152"/>
  <c r="N259" i="152"/>
  <c r="N149" i="152"/>
  <c r="N75" i="152"/>
  <c r="N227" i="152"/>
  <c r="M181" i="152"/>
  <c r="N181" i="152" s="1"/>
  <c r="N194" i="152"/>
  <c r="N245" i="152"/>
  <c r="N218" i="152"/>
  <c r="N153" i="152"/>
  <c r="N140" i="152"/>
  <c r="N257" i="152"/>
  <c r="N163" i="152"/>
  <c r="M101" i="152"/>
  <c r="N101" i="152" s="1"/>
  <c r="N168" i="152"/>
  <c r="J210" i="152"/>
  <c r="M210" i="152"/>
  <c r="N210" i="152" s="1"/>
  <c r="N250" i="152"/>
  <c r="N226" i="152"/>
  <c r="M229" i="152"/>
  <c r="N186" i="152"/>
  <c r="J208" i="152"/>
  <c r="M208" i="152"/>
  <c r="N208" i="152" s="1"/>
  <c r="N196" i="152"/>
  <c r="N221" i="152"/>
  <c r="G13" i="152"/>
  <c r="L13" i="152" s="1"/>
  <c r="L78" i="152"/>
  <c r="N78" i="152" s="1"/>
  <c r="N204" i="152"/>
  <c r="J205" i="152"/>
  <c r="M205" i="152"/>
  <c r="N205" i="152" s="1"/>
  <c r="G27" i="152"/>
  <c r="L27" i="152" s="1"/>
  <c r="L135" i="152"/>
  <c r="N135" i="152" s="1"/>
  <c r="N212" i="152"/>
  <c r="N242" i="152"/>
  <c r="J258" i="152"/>
  <c r="M258" i="152"/>
  <c r="N258" i="152" s="1"/>
  <c r="J262" i="152"/>
  <c r="M262" i="152"/>
  <c r="N262" i="152" s="1"/>
  <c r="M183" i="152"/>
  <c r="N183" i="152" s="1"/>
  <c r="M179" i="152"/>
  <c r="N179" i="152" s="1"/>
  <c r="J91" i="152"/>
  <c r="M91" i="152"/>
  <c r="N91" i="152" s="1"/>
  <c r="M182" i="152"/>
  <c r="N182" i="152" s="1"/>
  <c r="J175" i="152"/>
  <c r="M175" i="152"/>
  <c r="N175" i="152" s="1"/>
  <c r="M123" i="152"/>
  <c r="M180" i="152"/>
  <c r="M187" i="152"/>
  <c r="N187" i="152" s="1"/>
  <c r="M120" i="152"/>
  <c r="N120" i="152" s="1"/>
  <c r="M132" i="152"/>
  <c r="J94" i="152"/>
  <c r="M94" i="152"/>
  <c r="N94" i="152" s="1"/>
  <c r="H42" i="152"/>
  <c r="M42" i="152" s="1"/>
  <c r="J137" i="152"/>
  <c r="J128" i="152"/>
  <c r="J79" i="152"/>
  <c r="J80" i="152"/>
  <c r="J93" i="152"/>
  <c r="J207" i="152"/>
  <c r="J88" i="152"/>
  <c r="J71" i="152"/>
  <c r="J87" i="152"/>
  <c r="J186" i="152"/>
  <c r="J221" i="152"/>
  <c r="J254" i="152"/>
  <c r="J101" i="152"/>
  <c r="J187" i="152"/>
  <c r="J90" i="152"/>
  <c r="J96" i="152"/>
  <c r="J166" i="152"/>
  <c r="J185" i="152"/>
  <c r="J84" i="152"/>
  <c r="J202" i="152"/>
  <c r="J92" i="152"/>
  <c r="J252" i="152"/>
  <c r="H13" i="152"/>
  <c r="M13" i="152" s="1"/>
  <c r="J141" i="152"/>
  <c r="J251" i="152"/>
  <c r="J222" i="152"/>
  <c r="J82" i="152"/>
  <c r="J228" i="152"/>
  <c r="J124" i="152"/>
  <c r="J234" i="152"/>
  <c r="J260" i="152"/>
  <c r="J89" i="152"/>
  <c r="J195" i="152"/>
  <c r="J85" i="152"/>
  <c r="J83" i="152"/>
  <c r="J199" i="152"/>
  <c r="J238" i="152"/>
  <c r="J97" i="152"/>
  <c r="J253" i="152"/>
  <c r="J149" i="152"/>
  <c r="J75" i="152"/>
  <c r="J212" i="152"/>
  <c r="J74" i="152"/>
  <c r="J190" i="152"/>
  <c r="J170" i="152"/>
  <c r="J86" i="152"/>
  <c r="H27" i="152"/>
  <c r="M27" i="152" s="1"/>
  <c r="J159" i="152"/>
  <c r="J181" i="152"/>
  <c r="J95" i="152"/>
  <c r="J67" i="152"/>
  <c r="M68" i="152"/>
  <c r="J206" i="152"/>
  <c r="J81" i="152"/>
  <c r="J233" i="152"/>
  <c r="J217" i="152"/>
  <c r="I262" i="152"/>
  <c r="G42" i="152"/>
  <c r="J216" i="152"/>
  <c r="J172" i="152"/>
  <c r="J117" i="152"/>
  <c r="I152" i="152"/>
  <c r="J168" i="152"/>
  <c r="I95" i="152"/>
  <c r="G68" i="152"/>
  <c r="L68" i="152" s="1"/>
  <c r="I255" i="152"/>
  <c r="J218" i="152"/>
  <c r="G98" i="152"/>
  <c r="L98" i="152" s="1"/>
  <c r="I45" i="164"/>
  <c r="I49" i="164" s="1"/>
  <c r="H49" i="164"/>
  <c r="J49" i="164" s="1"/>
  <c r="J45" i="164"/>
  <c r="I79" i="152"/>
  <c r="I86" i="152"/>
  <c r="I128" i="152"/>
  <c r="I88" i="152"/>
  <c r="I186" i="152"/>
  <c r="I185" i="152"/>
  <c r="I85" i="152"/>
  <c r="J243" i="152"/>
  <c r="J138" i="152"/>
  <c r="J169" i="152"/>
  <c r="J167" i="152"/>
  <c r="J203" i="152"/>
  <c r="J215" i="152"/>
  <c r="J245" i="152"/>
  <c r="J197" i="152"/>
  <c r="J140" i="152"/>
  <c r="J179" i="152"/>
  <c r="J204" i="152"/>
  <c r="J200" i="152"/>
  <c r="J158" i="152"/>
  <c r="J219" i="152"/>
  <c r="J180" i="152"/>
  <c r="J188" i="152"/>
  <c r="J146" i="152"/>
  <c r="J111" i="152"/>
  <c r="J227" i="152"/>
  <c r="I118" i="152"/>
  <c r="I82" i="152"/>
  <c r="I208" i="152"/>
  <c r="I84" i="152"/>
  <c r="I247" i="152"/>
  <c r="I170" i="152"/>
  <c r="I165" i="152"/>
  <c r="J244" i="152"/>
  <c r="J257" i="152"/>
  <c r="J174" i="152"/>
  <c r="J136" i="152"/>
  <c r="J131" i="152"/>
  <c r="J165" i="152"/>
  <c r="J148" i="152"/>
  <c r="J255" i="152"/>
  <c r="J209" i="152"/>
  <c r="J242" i="152"/>
  <c r="J153" i="152"/>
  <c r="J201" i="152"/>
  <c r="J184" i="152"/>
  <c r="J250" i="152"/>
  <c r="J139" i="152"/>
  <c r="J145" i="152"/>
  <c r="J198" i="152"/>
  <c r="J189" i="152"/>
  <c r="J152" i="152"/>
  <c r="J164" i="152"/>
  <c r="J173" i="152"/>
  <c r="J196" i="152"/>
  <c r="J182" i="152"/>
  <c r="J194" i="152"/>
  <c r="J256" i="152"/>
  <c r="J232" i="152"/>
  <c r="J171" i="152"/>
  <c r="J220" i="152"/>
  <c r="J247" i="152"/>
  <c r="J118" i="152"/>
  <c r="J249" i="152"/>
  <c r="J147" i="152"/>
  <c r="J248" i="152"/>
  <c r="J246" i="152"/>
  <c r="J259" i="152"/>
  <c r="J119" i="152"/>
  <c r="J78" i="152"/>
  <c r="J183" i="152"/>
  <c r="I164" i="152"/>
  <c r="I93" i="152"/>
  <c r="I67" i="152"/>
  <c r="I232" i="152"/>
  <c r="I187" i="152"/>
  <c r="I194" i="152"/>
  <c r="I148" i="152"/>
  <c r="I74" i="152"/>
  <c r="I243" i="152"/>
  <c r="I202" i="152"/>
  <c r="I220" i="152"/>
  <c r="I183" i="152"/>
  <c r="I182" i="152"/>
  <c r="I87" i="152"/>
  <c r="I171" i="152"/>
  <c r="I246" i="152"/>
  <c r="I184" i="152"/>
  <c r="I166" i="152"/>
  <c r="I189" i="152"/>
  <c r="I139" i="152"/>
  <c r="I190" i="152"/>
  <c r="I228" i="152"/>
  <c r="I209" i="152"/>
  <c r="I119" i="152"/>
  <c r="I196" i="152"/>
  <c r="I210" i="152"/>
  <c r="I256" i="152"/>
  <c r="I83" i="152"/>
  <c r="I89" i="152"/>
  <c r="I173" i="152"/>
  <c r="I81" i="152"/>
  <c r="I242" i="152"/>
  <c r="I249" i="152"/>
  <c r="I198" i="152"/>
  <c r="I238" i="152"/>
  <c r="I145" i="152"/>
  <c r="I195" i="152"/>
  <c r="I90" i="152"/>
  <c r="I153" i="152"/>
  <c r="I175" i="152"/>
  <c r="I201" i="152"/>
  <c r="I71" i="152"/>
  <c r="I250" i="152"/>
  <c r="I147" i="152"/>
  <c r="I251" i="152"/>
  <c r="I248" i="152"/>
  <c r="H150" i="152"/>
  <c r="J144" i="152"/>
  <c r="I214" i="152"/>
  <c r="G223" i="152"/>
  <c r="L223" i="152" s="1"/>
  <c r="H133" i="152"/>
  <c r="J132" i="152"/>
  <c r="I258" i="152"/>
  <c r="I233" i="152"/>
  <c r="I70" i="152"/>
  <c r="G11" i="152"/>
  <c r="L11" i="152" s="1"/>
  <c r="J161" i="152"/>
  <c r="H32" i="152"/>
  <c r="M32" i="152" s="1"/>
  <c r="G16" i="152"/>
  <c r="L16" i="152" s="1"/>
  <c r="I103" i="152"/>
  <c r="J73" i="152"/>
  <c r="H15" i="152"/>
  <c r="M15" i="152" s="1"/>
  <c r="H160" i="152"/>
  <c r="J157" i="152"/>
  <c r="J77" i="152"/>
  <c r="H98" i="152"/>
  <c r="H14" i="152" s="1"/>
  <c r="M14" i="152" s="1"/>
  <c r="I127" i="152"/>
  <c r="G129" i="152"/>
  <c r="L129" i="152" s="1"/>
  <c r="G22" i="152"/>
  <c r="L22" i="152" s="1"/>
  <c r="I115" i="152"/>
  <c r="I172" i="152"/>
  <c r="I137" i="152"/>
  <c r="I259" i="152"/>
  <c r="I149" i="152"/>
  <c r="I199" i="152"/>
  <c r="G15" i="152"/>
  <c r="L15" i="152" s="1"/>
  <c r="I73" i="152"/>
  <c r="J135" i="152"/>
  <c r="H142" i="152"/>
  <c r="H28" i="152" s="1"/>
  <c r="M28" i="152" s="1"/>
  <c r="I131" i="152"/>
  <c r="I217" i="152"/>
  <c r="I180" i="152"/>
  <c r="G235" i="152"/>
  <c r="L235" i="152" s="1"/>
  <c r="I231" i="152"/>
  <c r="I159" i="152"/>
  <c r="J66" i="152"/>
  <c r="H68" i="152"/>
  <c r="H10" i="152" s="1"/>
  <c r="I101" i="152"/>
  <c r="I157" i="152"/>
  <c r="G160" i="152"/>
  <c r="L160" i="152" s="1"/>
  <c r="G261" i="152"/>
  <c r="L261" i="152" s="1"/>
  <c r="I241" i="152"/>
  <c r="I221" i="152"/>
  <c r="G34" i="152"/>
  <c r="L34" i="152" s="1"/>
  <c r="G191" i="152"/>
  <c r="L191" i="152" s="1"/>
  <c r="I178" i="152"/>
  <c r="I219" i="152"/>
  <c r="I169" i="152"/>
  <c r="I136" i="152"/>
  <c r="J193" i="152"/>
  <c r="H211" i="152"/>
  <c r="M211" i="152" s="1"/>
  <c r="N211" i="152" s="1"/>
  <c r="I206" i="152"/>
  <c r="H261" i="152"/>
  <c r="M261" i="152" s="1"/>
  <c r="J241" i="152"/>
  <c r="I77" i="152"/>
  <c r="I257" i="152"/>
  <c r="I78" i="152"/>
  <c r="J114" i="152"/>
  <c r="H21" i="152"/>
  <c r="M21" i="152" s="1"/>
  <c r="I212" i="152"/>
  <c r="I222" i="152"/>
  <c r="I207" i="152"/>
  <c r="I168" i="152"/>
  <c r="I80" i="152"/>
  <c r="J103" i="152"/>
  <c r="H16" i="152"/>
  <c r="M16" i="152" s="1"/>
  <c r="I120" i="152"/>
  <c r="G121" i="152"/>
  <c r="L121" i="152" s="1"/>
  <c r="J231" i="152"/>
  <c r="H235" i="152"/>
  <c r="G107" i="152"/>
  <c r="L107" i="152" s="1"/>
  <c r="I106" i="152"/>
  <c r="I107" i="152" s="1"/>
  <c r="I174" i="152"/>
  <c r="J154" i="152"/>
  <c r="H155" i="152"/>
  <c r="G133" i="152"/>
  <c r="L133" i="152" s="1"/>
  <c r="I132" i="152"/>
  <c r="I181" i="152"/>
  <c r="I234" i="152"/>
  <c r="I188" i="152"/>
  <c r="I226" i="152"/>
  <c r="G229" i="152"/>
  <c r="L229" i="152" s="1"/>
  <c r="I244" i="152"/>
  <c r="I92" i="152"/>
  <c r="I138" i="152"/>
  <c r="I117" i="152"/>
  <c r="J106" i="152"/>
  <c r="H107" i="152"/>
  <c r="J127" i="152"/>
  <c r="H129" i="152"/>
  <c r="J214" i="152"/>
  <c r="H223" i="152"/>
  <c r="M223" i="152" s="1"/>
  <c r="G150" i="152"/>
  <c r="L150" i="152" s="1"/>
  <c r="I144" i="152"/>
  <c r="I135" i="152"/>
  <c r="G142" i="152"/>
  <c r="H121" i="152"/>
  <c r="J120" i="152"/>
  <c r="I218" i="152"/>
  <c r="J237" i="152"/>
  <c r="H239" i="152"/>
  <c r="I91" i="152"/>
  <c r="I75" i="152"/>
  <c r="G113" i="152"/>
  <c r="L113" i="152" s="1"/>
  <c r="I112" i="152"/>
  <c r="H72" i="152"/>
  <c r="H11" i="152" s="1"/>
  <c r="M11" i="152" s="1"/>
  <c r="J70" i="152"/>
  <c r="I123" i="152"/>
  <c r="G125" i="152"/>
  <c r="L125" i="152" s="1"/>
  <c r="J224" i="152"/>
  <c r="J123" i="152"/>
  <c r="H125" i="152"/>
  <c r="G155" i="152"/>
  <c r="L155" i="152" s="1"/>
  <c r="I154" i="152"/>
  <c r="I66" i="152"/>
  <c r="I94" i="152"/>
  <c r="I253" i="152"/>
  <c r="G239" i="152"/>
  <c r="L239" i="152" s="1"/>
  <c r="I237" i="152"/>
  <c r="I252" i="152"/>
  <c r="I96" i="152"/>
  <c r="I200" i="152"/>
  <c r="H34" i="152"/>
  <c r="M34" i="152" s="1"/>
  <c r="J178" i="152"/>
  <c r="H191" i="152"/>
  <c r="J112" i="152"/>
  <c r="H113" i="152"/>
  <c r="I179" i="152"/>
  <c r="I205" i="152"/>
  <c r="I146" i="152"/>
  <c r="I227" i="152"/>
  <c r="I124" i="152"/>
  <c r="I215" i="152"/>
  <c r="I167" i="152"/>
  <c r="I197" i="152"/>
  <c r="I254" i="152"/>
  <c r="I97" i="152"/>
  <c r="I163" i="152"/>
  <c r="G176" i="152"/>
  <c r="L176" i="152" s="1"/>
  <c r="H102" i="152"/>
  <c r="J100" i="152"/>
  <c r="I141" i="152"/>
  <c r="J115" i="152"/>
  <c r="H22" i="152"/>
  <c r="M22" i="152" s="1"/>
  <c r="J163" i="152"/>
  <c r="H176" i="152"/>
  <c r="G32" i="152"/>
  <c r="L32" i="152" s="1"/>
  <c r="I161" i="152"/>
  <c r="I224" i="152"/>
  <c r="I245" i="152"/>
  <c r="G21" i="152"/>
  <c r="L21" i="152" s="1"/>
  <c r="I114" i="152"/>
  <c r="I111" i="152"/>
  <c r="I140" i="152"/>
  <c r="G12" i="152"/>
  <c r="L12" i="152" s="1"/>
  <c r="I100" i="152"/>
  <c r="I216" i="152"/>
  <c r="I193" i="152"/>
  <c r="H229" i="152"/>
  <c r="J226" i="152"/>
  <c r="I158" i="152"/>
  <c r="I204" i="152"/>
  <c r="I203" i="152"/>
  <c r="I260" i="152"/>
  <c r="N16" i="152" l="1"/>
  <c r="M188" i="152"/>
  <c r="N188" i="152" s="1"/>
  <c r="N223" i="152"/>
  <c r="N11" i="152"/>
  <c r="N27" i="152"/>
  <c r="N13" i="152"/>
  <c r="N34" i="152"/>
  <c r="J42" i="152"/>
  <c r="M102" i="152"/>
  <c r="N102" i="152" s="1"/>
  <c r="N22" i="152"/>
  <c r="J27" i="152"/>
  <c r="G14" i="152"/>
  <c r="L14" i="152" s="1"/>
  <c r="N14" i="152" s="1"/>
  <c r="M190" i="152"/>
  <c r="N190" i="152" s="1"/>
  <c r="N261" i="152"/>
  <c r="N15" i="152"/>
  <c r="N229" i="152"/>
  <c r="M10" i="152"/>
  <c r="N21" i="152"/>
  <c r="I27" i="152"/>
  <c r="G28" i="152"/>
  <c r="L28" i="152" s="1"/>
  <c r="N28" i="152" s="1"/>
  <c r="L142" i="152"/>
  <c r="N68" i="152"/>
  <c r="N32" i="152"/>
  <c r="M103" i="152"/>
  <c r="N103" i="152" s="1"/>
  <c r="I42" i="152"/>
  <c r="L42" i="152"/>
  <c r="N42" i="152" s="1"/>
  <c r="M184" i="152"/>
  <c r="N184" i="152" s="1"/>
  <c r="M125" i="152"/>
  <c r="N125" i="152" s="1"/>
  <c r="N123" i="152"/>
  <c r="M189" i="152"/>
  <c r="N189" i="152" s="1"/>
  <c r="N180" i="152"/>
  <c r="M133" i="152"/>
  <c r="N133" i="152" s="1"/>
  <c r="N132" i="152"/>
  <c r="J107" i="152"/>
  <c r="M107" i="152"/>
  <c r="N107" i="152" s="1"/>
  <c r="M129" i="152"/>
  <c r="N129" i="152" s="1"/>
  <c r="M72" i="152"/>
  <c r="N72" i="152" s="1"/>
  <c r="J32" i="152"/>
  <c r="J21" i="152"/>
  <c r="J15" i="152"/>
  <c r="I13" i="152"/>
  <c r="J16" i="152"/>
  <c r="J22" i="152"/>
  <c r="J13" i="152"/>
  <c r="H52" i="152"/>
  <c r="I68" i="152"/>
  <c r="J34" i="152"/>
  <c r="I72" i="152"/>
  <c r="I102" i="152"/>
  <c r="I98" i="152"/>
  <c r="I261" i="152"/>
  <c r="I32" i="152"/>
  <c r="I15" i="152"/>
  <c r="H20" i="152"/>
  <c r="M20" i="152" s="1"/>
  <c r="J113" i="152"/>
  <c r="H38" i="152"/>
  <c r="M38" i="152" s="1"/>
  <c r="J229" i="152"/>
  <c r="H35" i="152"/>
  <c r="M35" i="152" s="1"/>
  <c r="J191" i="152"/>
  <c r="J155" i="152"/>
  <c r="H30" i="152"/>
  <c r="M30" i="152" s="1"/>
  <c r="I34" i="152"/>
  <c r="G31" i="152"/>
  <c r="L31" i="152" s="1"/>
  <c r="I160" i="152"/>
  <c r="J14" i="152"/>
  <c r="J98" i="152"/>
  <c r="G37" i="152"/>
  <c r="L37" i="152" s="1"/>
  <c r="I223" i="152"/>
  <c r="I21" i="152"/>
  <c r="H12" i="152"/>
  <c r="M12" i="152" s="1"/>
  <c r="N12" i="152" s="1"/>
  <c r="J102" i="152"/>
  <c r="G30" i="152"/>
  <c r="L30" i="152" s="1"/>
  <c r="I155" i="152"/>
  <c r="J11" i="152"/>
  <c r="J72" i="152"/>
  <c r="H25" i="152"/>
  <c r="M25" i="152" s="1"/>
  <c r="J129" i="152"/>
  <c r="G38" i="152"/>
  <c r="L38" i="152" s="1"/>
  <c r="I229" i="152"/>
  <c r="J235" i="152"/>
  <c r="H39" i="152"/>
  <c r="M39" i="152" s="1"/>
  <c r="J211" i="152"/>
  <c r="H36" i="152"/>
  <c r="M36" i="152" s="1"/>
  <c r="I22" i="152"/>
  <c r="G36" i="152"/>
  <c r="L36" i="152" s="1"/>
  <c r="I211" i="152"/>
  <c r="G33" i="152"/>
  <c r="L33" i="152" s="1"/>
  <c r="I176" i="152"/>
  <c r="G10" i="152"/>
  <c r="L10" i="152" s="1"/>
  <c r="N10" i="152" s="1"/>
  <c r="G104" i="152"/>
  <c r="G108" i="152" s="1"/>
  <c r="L108" i="152" s="1"/>
  <c r="J125" i="152"/>
  <c r="H24" i="152"/>
  <c r="M24" i="152" s="1"/>
  <c r="G24" i="152"/>
  <c r="L24" i="152" s="1"/>
  <c r="I125" i="152"/>
  <c r="H40" i="152"/>
  <c r="M40" i="152" s="1"/>
  <c r="J239" i="152"/>
  <c r="H23" i="152"/>
  <c r="M23" i="152" s="1"/>
  <c r="J121" i="152"/>
  <c r="G29" i="152"/>
  <c r="L29" i="152" s="1"/>
  <c r="I150" i="152"/>
  <c r="G25" i="152"/>
  <c r="L25" i="152" s="1"/>
  <c r="I129" i="152"/>
  <c r="H33" i="152"/>
  <c r="M33" i="152" s="1"/>
  <c r="J176" i="152"/>
  <c r="G40" i="152"/>
  <c r="L40" i="152" s="1"/>
  <c r="I239" i="152"/>
  <c r="G20" i="152"/>
  <c r="L20" i="152" s="1"/>
  <c r="I113" i="152"/>
  <c r="I142" i="152"/>
  <c r="H37" i="152"/>
  <c r="M37" i="152" s="1"/>
  <c r="J223" i="152"/>
  <c r="G26" i="152"/>
  <c r="L26" i="152" s="1"/>
  <c r="I133" i="152"/>
  <c r="G23" i="152"/>
  <c r="L23" i="152" s="1"/>
  <c r="I121" i="152"/>
  <c r="H41" i="152"/>
  <c r="M41" i="152" s="1"/>
  <c r="J261" i="152"/>
  <c r="H263" i="152"/>
  <c r="G35" i="152"/>
  <c r="L35" i="152" s="1"/>
  <c r="I191" i="152"/>
  <c r="G41" i="152"/>
  <c r="L41" i="152" s="1"/>
  <c r="G263" i="152"/>
  <c r="L263" i="152" s="1"/>
  <c r="J68" i="152"/>
  <c r="H104" i="152"/>
  <c r="G39" i="152"/>
  <c r="L39" i="152" s="1"/>
  <c r="I235" i="152"/>
  <c r="J142" i="152"/>
  <c r="J160" i="152"/>
  <c r="H31" i="152"/>
  <c r="M31" i="152" s="1"/>
  <c r="I16" i="152"/>
  <c r="J133" i="152"/>
  <c r="H26" i="152"/>
  <c r="M26" i="152" s="1"/>
  <c r="H29" i="152"/>
  <c r="M29" i="152" s="1"/>
  <c r="J150" i="152"/>
  <c r="N33" i="152" l="1"/>
  <c r="N26" i="152"/>
  <c r="N31" i="152"/>
  <c r="N36" i="152"/>
  <c r="N37" i="152"/>
  <c r="N20" i="152"/>
  <c r="N35" i="152"/>
  <c r="N23" i="152"/>
  <c r="N39" i="152"/>
  <c r="N38" i="152"/>
  <c r="N40" i="152"/>
  <c r="N29" i="152"/>
  <c r="N30" i="152"/>
  <c r="N41" i="152"/>
  <c r="N24" i="152"/>
  <c r="N25" i="152"/>
  <c r="M142" i="152"/>
  <c r="N142" i="152" s="1"/>
  <c r="M98" i="152"/>
  <c r="J12" i="152"/>
  <c r="M150" i="152"/>
  <c r="N150" i="152" s="1"/>
  <c r="M155" i="152"/>
  <c r="N155" i="152" s="1"/>
  <c r="J33" i="152"/>
  <c r="M113" i="152"/>
  <c r="N113" i="152" s="1"/>
  <c r="H43" i="152"/>
  <c r="G43" i="152"/>
  <c r="L43" i="152" s="1"/>
  <c r="J31" i="152"/>
  <c r="J26" i="152"/>
  <c r="J28" i="152"/>
  <c r="J39" i="152"/>
  <c r="J30" i="152"/>
  <c r="J40" i="152"/>
  <c r="J36" i="152"/>
  <c r="J41" i="152"/>
  <c r="J23" i="152"/>
  <c r="I30" i="152"/>
  <c r="J29" i="152"/>
  <c r="I12" i="152"/>
  <c r="I104" i="152"/>
  <c r="I108" i="152" s="1"/>
  <c r="J37" i="152"/>
  <c r="I35" i="152"/>
  <c r="I41" i="152"/>
  <c r="J38" i="152"/>
  <c r="J35" i="152"/>
  <c r="J263" i="152"/>
  <c r="J24" i="152"/>
  <c r="I263" i="152"/>
  <c r="I40" i="152"/>
  <c r="I24" i="152"/>
  <c r="I39" i="152"/>
  <c r="I33" i="152"/>
  <c r="I38" i="152"/>
  <c r="I37" i="152"/>
  <c r="J10" i="152"/>
  <c r="H17" i="152"/>
  <c r="I29" i="152"/>
  <c r="J25" i="152"/>
  <c r="H47" i="152"/>
  <c r="M47" i="152" s="1"/>
  <c r="I23" i="152"/>
  <c r="I20" i="152"/>
  <c r="I25" i="152"/>
  <c r="G47" i="152"/>
  <c r="L47" i="152" s="1"/>
  <c r="G264" i="152"/>
  <c r="L264" i="152" s="1"/>
  <c r="J104" i="152"/>
  <c r="H108" i="152"/>
  <c r="I10" i="152"/>
  <c r="G17" i="152"/>
  <c r="L17" i="152" s="1"/>
  <c r="I36" i="152"/>
  <c r="I14" i="152"/>
  <c r="I31" i="152"/>
  <c r="I26" i="152"/>
  <c r="I28" i="152"/>
  <c r="I11" i="152"/>
  <c r="J20" i="152"/>
  <c r="N47" i="152" l="1"/>
  <c r="M104" i="152"/>
  <c r="N98" i="152"/>
  <c r="M160" i="152"/>
  <c r="N160" i="152" s="1"/>
  <c r="M17" i="152"/>
  <c r="N17" i="152" s="1"/>
  <c r="I264" i="152"/>
  <c r="J47" i="152"/>
  <c r="I47" i="152"/>
  <c r="J43" i="152"/>
  <c r="I43" i="152"/>
  <c r="G45" i="152"/>
  <c r="L45" i="152" s="1"/>
  <c r="I17" i="152"/>
  <c r="J17" i="152"/>
  <c r="H45" i="152"/>
  <c r="H264" i="152"/>
  <c r="J264" i="152" s="1"/>
  <c r="J108" i="152"/>
  <c r="M108" i="152" l="1"/>
  <c r="N104" i="152"/>
  <c r="M176" i="152"/>
  <c r="N176" i="152" s="1"/>
  <c r="M43" i="152"/>
  <c r="G49" i="152"/>
  <c r="L49" i="152" s="1"/>
  <c r="I45" i="152"/>
  <c r="H49" i="152"/>
  <c r="J45" i="152"/>
  <c r="M45" i="152" l="1"/>
  <c r="N43" i="152"/>
  <c r="M121" i="152"/>
  <c r="N121" i="152" s="1"/>
  <c r="N108" i="152"/>
  <c r="M185" i="152"/>
  <c r="N185" i="152" s="1"/>
  <c r="J49" i="152"/>
  <c r="I49" i="152"/>
  <c r="M191" i="152" l="1"/>
  <c r="N191" i="152" s="1"/>
  <c r="M49" i="152"/>
  <c r="N49" i="152" s="1"/>
  <c r="N45" i="152"/>
  <c r="M239" i="152"/>
  <c r="N239" i="152" s="1"/>
  <c r="M235" i="152" l="1"/>
  <c r="M263" i="152" l="1"/>
  <c r="N263" i="152" s="1"/>
  <c r="N235" i="152"/>
  <c r="M264" i="152" l="1"/>
  <c r="N264" i="152" s="1"/>
</calcChain>
</file>

<file path=xl/sharedStrings.xml><?xml version="1.0" encoding="utf-8"?>
<sst xmlns="http://schemas.openxmlformats.org/spreadsheetml/2006/main" count="2513" uniqueCount="737">
  <si>
    <t>Alpha</t>
  </si>
  <si>
    <t>Alpha Chi</t>
  </si>
  <si>
    <t>Alpha Delta</t>
  </si>
  <si>
    <t>Alpha Gamma</t>
  </si>
  <si>
    <t>Alpha Lambda</t>
  </si>
  <si>
    <t>Alpha Nu</t>
  </si>
  <si>
    <t>Alpha Phi</t>
  </si>
  <si>
    <t>Alpha Psi</t>
  </si>
  <si>
    <t>Alpha Rho</t>
  </si>
  <si>
    <t>Alpha Theta</t>
  </si>
  <si>
    <t>Beta Chi</t>
  </si>
  <si>
    <t>Beta Gamma</t>
  </si>
  <si>
    <t>Beta Kappa</t>
  </si>
  <si>
    <t>Beta Phi</t>
  </si>
  <si>
    <t>Beta Tau</t>
  </si>
  <si>
    <t>Beta Upsilon</t>
  </si>
  <si>
    <t>Beta Zeta</t>
  </si>
  <si>
    <t>Chi Epsilon</t>
  </si>
  <si>
    <t>Chi Lambda</t>
  </si>
  <si>
    <t>Chi Phi</t>
  </si>
  <si>
    <t>Chi Psi</t>
  </si>
  <si>
    <t>Chi Theta</t>
  </si>
  <si>
    <t>Delta</t>
  </si>
  <si>
    <t>Delta Beta</t>
  </si>
  <si>
    <t>Delta Delta</t>
  </si>
  <si>
    <t>Delta Epsilon</t>
  </si>
  <si>
    <t>Delta Kappa</t>
  </si>
  <si>
    <t>Delta Lambda</t>
  </si>
  <si>
    <t>Delta Omega</t>
  </si>
  <si>
    <t>Delta Pi</t>
  </si>
  <si>
    <t>Delta Psi</t>
  </si>
  <si>
    <t>Delta Rho</t>
  </si>
  <si>
    <t>Delta Sigma</t>
  </si>
  <si>
    <t>Delta Tau</t>
  </si>
  <si>
    <t>Delta Theta</t>
  </si>
  <si>
    <t>Delta Xi</t>
  </si>
  <si>
    <t>Epsilon Alpha</t>
  </si>
  <si>
    <t>Epsilon Chi</t>
  </si>
  <si>
    <t>Epsilon Gamma</t>
  </si>
  <si>
    <t>Epsilon Omega</t>
  </si>
  <si>
    <t>Epsilon Sigma</t>
  </si>
  <si>
    <t>Gamma</t>
  </si>
  <si>
    <t>Gamma Alpha</t>
  </si>
  <si>
    <t>Gamma Chi</t>
  </si>
  <si>
    <t>Gamma Delta</t>
  </si>
  <si>
    <t>Gamma Omicron</t>
  </si>
  <si>
    <t>Gamma Sigma</t>
  </si>
  <si>
    <t>Gamma Theta</t>
  </si>
  <si>
    <t>Iota</t>
  </si>
  <si>
    <t>Iota Chi</t>
  </si>
  <si>
    <t>Iota Sigma</t>
  </si>
  <si>
    <t>Iota Theta</t>
  </si>
  <si>
    <t>Kappa Alpha</t>
  </si>
  <si>
    <t>Kappa Chi</t>
  </si>
  <si>
    <t>Kappa Gamma</t>
  </si>
  <si>
    <t>Kappa Kappa</t>
  </si>
  <si>
    <t>Kappa Lambda</t>
  </si>
  <si>
    <t>Kappa Omega</t>
  </si>
  <si>
    <t>Kappa Omicron</t>
  </si>
  <si>
    <t>Kappa Phi</t>
  </si>
  <si>
    <t>Kappa Rho</t>
  </si>
  <si>
    <t>Kappa Sigma</t>
  </si>
  <si>
    <t>Kappa Tau</t>
  </si>
  <si>
    <t>Lambda Alpha</t>
  </si>
  <si>
    <t>Lambda Beta</t>
  </si>
  <si>
    <t>Lambda Chi</t>
  </si>
  <si>
    <t>Lambda Epsilon</t>
  </si>
  <si>
    <t>Lambda Eta</t>
  </si>
  <si>
    <t>Lambda Omicron</t>
  </si>
  <si>
    <t>Lambda Rho</t>
  </si>
  <si>
    <t>Lambda Sigma</t>
  </si>
  <si>
    <t>Lambda Tau</t>
  </si>
  <si>
    <t>Lambda Upsilon</t>
  </si>
  <si>
    <t>Mu Lambda</t>
  </si>
  <si>
    <t>Nu Beta</t>
  </si>
  <si>
    <t>Nu Omega</t>
  </si>
  <si>
    <t>Nu Omicron</t>
  </si>
  <si>
    <t>Omega</t>
  </si>
  <si>
    <t>Omega Sigma</t>
  </si>
  <si>
    <t>Omega Upsilon</t>
  </si>
  <si>
    <t>Omicron</t>
  </si>
  <si>
    <t>Phi Beta</t>
  </si>
  <si>
    <t>Phi Chi</t>
  </si>
  <si>
    <t>Phi Gamma</t>
  </si>
  <si>
    <t>Phi Lambda</t>
  </si>
  <si>
    <t>Phi Sigma</t>
  </si>
  <si>
    <t>Phi Upsilon</t>
  </si>
  <si>
    <t>Pi Alpha</t>
  </si>
  <si>
    <t>Pi Delta</t>
  </si>
  <si>
    <t>Pi Theta</t>
  </si>
  <si>
    <t>Rho Beta</t>
  </si>
  <si>
    <t>Rho Delta</t>
  </si>
  <si>
    <t>Rho Omicron</t>
  </si>
  <si>
    <t>Sigma</t>
  </si>
  <si>
    <t>Sigma Alpha</t>
  </si>
  <si>
    <t>Sigma Beta</t>
  </si>
  <si>
    <t>Sigma Chi</t>
  </si>
  <si>
    <t>Sigma Delta</t>
  </si>
  <si>
    <t>Sigma Gamma</t>
  </si>
  <si>
    <t>Sigma Omicron</t>
  </si>
  <si>
    <t>Sigma Phi</t>
  </si>
  <si>
    <t>Sigma Rho</t>
  </si>
  <si>
    <t>Sigma Tau</t>
  </si>
  <si>
    <t>Tau (TN)</t>
  </si>
  <si>
    <t>Tau Delta</t>
  </si>
  <si>
    <t>Tau Gamma</t>
  </si>
  <si>
    <t>Tau Lambda</t>
  </si>
  <si>
    <t>Tau Omega</t>
  </si>
  <si>
    <t>Tau Omicron</t>
  </si>
  <si>
    <t>Theta Beta</t>
  </si>
  <si>
    <t>Theta Chi</t>
  </si>
  <si>
    <t>Theta Iota</t>
  </si>
  <si>
    <t>Theta Omega</t>
  </si>
  <si>
    <t>Theta Pi</t>
  </si>
  <si>
    <t>Theta Psi</t>
  </si>
  <si>
    <t>Upsilon</t>
  </si>
  <si>
    <t>Upsilon Beta</t>
  </si>
  <si>
    <t>Upsilon Lambda</t>
  </si>
  <si>
    <t>Xi</t>
  </si>
  <si>
    <t>Xi Omicron</t>
  </si>
  <si>
    <t>Xi Rho</t>
  </si>
  <si>
    <t>Zeta</t>
  </si>
  <si>
    <t>Zeta Pi</t>
  </si>
  <si>
    <t>Zeta Psi</t>
  </si>
  <si>
    <t>Unclassified</t>
  </si>
  <si>
    <t>TOTAL</t>
  </si>
  <si>
    <t>ASSETS</t>
  </si>
  <si>
    <t>Current Assets</t>
  </si>
  <si>
    <t>Checking/Savings</t>
  </si>
  <si>
    <t>Bill.com Money Out Clearing*</t>
  </si>
  <si>
    <t>CASH</t>
  </si>
  <si>
    <t>Cash - Billhighway Savings</t>
  </si>
  <si>
    <t>Cash - Housing</t>
  </si>
  <si>
    <t>Local Savings - CD</t>
  </si>
  <si>
    <t>Savings Other</t>
  </si>
  <si>
    <t>Wells Fargo/Cash - Contra</t>
  </si>
  <si>
    <t>Wells Fargo/Cash - Housing</t>
  </si>
  <si>
    <t>Wells Fargo/Savings - Other</t>
  </si>
  <si>
    <t>Total CASH</t>
  </si>
  <si>
    <t>RESTRICTED CASH</t>
  </si>
  <si>
    <t>BH In-Transit Cash - B&amp;F Fees</t>
  </si>
  <si>
    <t>Building and Furnishing Fee</t>
  </si>
  <si>
    <t>CD - Stillwater</t>
  </si>
  <si>
    <t>Contract/Damage Deposits</t>
  </si>
  <si>
    <t>Donations</t>
  </si>
  <si>
    <t>Educational Funds</t>
  </si>
  <si>
    <t>Wells Fargo/Building &amp; Furnish</t>
  </si>
  <si>
    <t>Wells Fargo/Contract - Damage</t>
  </si>
  <si>
    <t>Wells Fargo/Educational</t>
  </si>
  <si>
    <t>Wells Fargo/Parents Club</t>
  </si>
  <si>
    <t>Total RESTRICTED CASH</t>
  </si>
  <si>
    <t>Total Checking/Savings</t>
  </si>
  <si>
    <t>Accounts Receivable</t>
  </si>
  <si>
    <t>AR</t>
  </si>
  <si>
    <t>Member Receivable</t>
  </si>
  <si>
    <t>Total AR</t>
  </si>
  <si>
    <t>Total Accounts Receivable</t>
  </si>
  <si>
    <t>Other Current Assets</t>
  </si>
  <si>
    <t>OTHER CURRENT ASSETS</t>
  </si>
  <si>
    <t>Allowance for bad debt.</t>
  </si>
  <si>
    <t>Total OTHER CURRENT ASSETS</t>
  </si>
  <si>
    <t>Total Other Current Assets</t>
  </si>
  <si>
    <t>Total Current Assets</t>
  </si>
  <si>
    <t>Fixed Assets</t>
  </si>
  <si>
    <t>BUILDING IMPROVEMENTS</t>
  </si>
  <si>
    <t>Building Improvements</t>
  </si>
  <si>
    <t>Total BUILDING IMPROVEMENTS</t>
  </si>
  <si>
    <t>DEPRECIATION(BS)</t>
  </si>
  <si>
    <t>Accumulated Depreciation</t>
  </si>
  <si>
    <t>Total DEPRECIATION(BS)</t>
  </si>
  <si>
    <t>FFE</t>
  </si>
  <si>
    <t>Building - Asset</t>
  </si>
  <si>
    <t>Equipment</t>
  </si>
  <si>
    <t>Furniture, Fixtures, and Equip</t>
  </si>
  <si>
    <t>Land</t>
  </si>
  <si>
    <t>Total FFE</t>
  </si>
  <si>
    <t>Total Fixed Assets</t>
  </si>
  <si>
    <t>Other Assets</t>
  </si>
  <si>
    <t>Due From Properties</t>
  </si>
  <si>
    <t>Total Other Assets</t>
  </si>
  <si>
    <t>TOTAL ASSETS</t>
  </si>
  <si>
    <t>LIABILITIES &amp; EQUITY</t>
  </si>
  <si>
    <t>Liabilities</t>
  </si>
  <si>
    <t>Current Liabilities</t>
  </si>
  <si>
    <t>Accounts Payable</t>
  </si>
  <si>
    <t>Total Accounts Payable</t>
  </si>
  <si>
    <t>Other Current Liabilities</t>
  </si>
  <si>
    <t>Accrued Payables</t>
  </si>
  <si>
    <t>CURRENT LIABILITY</t>
  </si>
  <si>
    <t>Accrued Rent</t>
  </si>
  <si>
    <t>Damage Deposit (L)</t>
  </si>
  <si>
    <t>Deferred Revenue</t>
  </si>
  <si>
    <t>Total CURRENT LIABILITY</t>
  </si>
  <si>
    <t>Key Deposit Refundable</t>
  </si>
  <si>
    <t>Payroll Liabilities</t>
  </si>
  <si>
    <t>Total Other Current Liabilities</t>
  </si>
  <si>
    <t>Total Current Liabilities</t>
  </si>
  <si>
    <t>Long Term Liabilities</t>
  </si>
  <si>
    <t>DEBT.</t>
  </si>
  <si>
    <t>Debt</t>
  </si>
  <si>
    <t>Debt- AOII Investment Fee</t>
  </si>
  <si>
    <t>Debt- Due to Properties</t>
  </si>
  <si>
    <t>Debt - AOII payables note</t>
  </si>
  <si>
    <t>Debt - AOII Properties</t>
  </si>
  <si>
    <t>Debt - AOII Properties Payable</t>
  </si>
  <si>
    <t>Debt - BB&amp;T</t>
  </si>
  <si>
    <t>Debt - University of Alabama</t>
  </si>
  <si>
    <t>Debt Stillwater - Construction</t>
  </si>
  <si>
    <t>Total DEBT.</t>
  </si>
  <si>
    <t>Total Long Term Liabilities</t>
  </si>
  <si>
    <t>Total Liabilities</t>
  </si>
  <si>
    <t>Equity</t>
  </si>
  <si>
    <t>NET UNRESTRICTED ASSETS</t>
  </si>
  <si>
    <t>Fund Balance</t>
  </si>
  <si>
    <t>NET UNRESTRICTED ASSETS - Other</t>
  </si>
  <si>
    <t>Total NET UNRESTRICTED ASSETS</t>
  </si>
  <si>
    <t>Unrestricted Net Assets</t>
  </si>
  <si>
    <t>Net Income</t>
  </si>
  <si>
    <t>Total Equity</t>
  </si>
  <si>
    <t>TOTAL LIABILITIES &amp; EQUITY</t>
  </si>
  <si>
    <t>Income</t>
  </si>
  <si>
    <t>CONTRACT FEES</t>
  </si>
  <si>
    <t>Contract Deposit</t>
  </si>
  <si>
    <t>Total CONTRACT FEES</t>
  </si>
  <si>
    <t>DEVELOPMENT FEES</t>
  </si>
  <si>
    <t>Development Fees</t>
  </si>
  <si>
    <t>DEVELOPMENT FEES - Other</t>
  </si>
  <si>
    <t>Total DEVELOPMENT FEES</t>
  </si>
  <si>
    <t>OTHER INCOME</t>
  </si>
  <si>
    <t>Building and Furnishing Fees</t>
  </si>
  <si>
    <t>Corporation Dues</t>
  </si>
  <si>
    <t>Damage Deposit</t>
  </si>
  <si>
    <t>Damage Income</t>
  </si>
  <si>
    <t>Empty Bed Fee - Corp Board</t>
  </si>
  <si>
    <t>Fundraising - other than Founda</t>
  </si>
  <si>
    <t>Interest Income</t>
  </si>
  <si>
    <t>Late Payment Fees</t>
  </si>
  <si>
    <t>Late Payment Fees - Corp Board</t>
  </si>
  <si>
    <t>Member Discount</t>
  </si>
  <si>
    <t>Miscellaneous Income Corp Board</t>
  </si>
  <si>
    <t>Other Income</t>
  </si>
  <si>
    <t>Parking Fees</t>
  </si>
  <si>
    <t>Vending Machine Income</t>
  </si>
  <si>
    <t>Total OTHER INCOME</t>
  </si>
  <si>
    <t>ROOM AND BOARD</t>
  </si>
  <si>
    <t>Room and Board</t>
  </si>
  <si>
    <t>Total ROOM AND BOARD</t>
  </si>
  <si>
    <t>Total Income</t>
  </si>
  <si>
    <t>Gross Profit</t>
  </si>
  <si>
    <t>Expense</t>
  </si>
  <si>
    <t>Bad Debt Exp</t>
  </si>
  <si>
    <t>CLEANING.</t>
  </si>
  <si>
    <t>Annual Cleaning</t>
  </si>
  <si>
    <t>Cleaning</t>
  </si>
  <si>
    <t>Cleaning Service</t>
  </si>
  <si>
    <t>CLEANING. - Other</t>
  </si>
  <si>
    <t>Total CLEANING.</t>
  </si>
  <si>
    <t>CONVENTION/LI</t>
  </si>
  <si>
    <t>Convention/LI Expenditures</t>
  </si>
  <si>
    <t>Total CONVENTION/LI</t>
  </si>
  <si>
    <t>DEPRECIATION(EXP)</t>
  </si>
  <si>
    <t>Depreciation &amp; Amortization Exp</t>
  </si>
  <si>
    <t>Total DEPRECIATION(EXP)</t>
  </si>
  <si>
    <t>FOOD.</t>
  </si>
  <si>
    <t>Food</t>
  </si>
  <si>
    <t>FOOD. - Other</t>
  </si>
  <si>
    <t>Total FOOD.</t>
  </si>
  <si>
    <t>HOUSING  EXPENSE</t>
  </si>
  <si>
    <t>House</t>
  </si>
  <si>
    <t>Housing Expense</t>
  </si>
  <si>
    <t>Kitchen</t>
  </si>
  <si>
    <t>Laundry and Linens</t>
  </si>
  <si>
    <t>Total HOUSING  EXPENSE</t>
  </si>
  <si>
    <t>INSURANCE AND TAXES</t>
  </si>
  <si>
    <t>Income Tax expense</t>
  </si>
  <si>
    <t>Insurance and Taxes</t>
  </si>
  <si>
    <t>Property Insurance</t>
  </si>
  <si>
    <t>Property Taxes</t>
  </si>
  <si>
    <t>Workers Comp Insurance</t>
  </si>
  <si>
    <t>Total INSURANCE AND TAXES</t>
  </si>
  <si>
    <t>INTEREST  EXPENSE</t>
  </si>
  <si>
    <t>Interest Expense</t>
  </si>
  <si>
    <t>Rent</t>
  </si>
  <si>
    <t>Total INTEREST  EXPENSE</t>
  </si>
  <si>
    <t>LANDSCAPING.</t>
  </si>
  <si>
    <t>Grounds</t>
  </si>
  <si>
    <t>Total LANDSCAPING.</t>
  </si>
  <si>
    <t>MAINTENANCE.</t>
  </si>
  <si>
    <t>Building - Expense</t>
  </si>
  <si>
    <t>Furniture</t>
  </si>
  <si>
    <t>Inspections</t>
  </si>
  <si>
    <t>Internet</t>
  </si>
  <si>
    <t>Maintenance</t>
  </si>
  <si>
    <t>Maintenance Contracts</t>
  </si>
  <si>
    <t>Pest Control</t>
  </si>
  <si>
    <t>Repairs and Maintenance</t>
  </si>
  <si>
    <t>Total MAINTENANCE.</t>
  </si>
  <si>
    <t>OTHER EXPENSE</t>
  </si>
  <si>
    <t>Bad Debt Expense - Corp Board</t>
  </si>
  <si>
    <t>Manual transfer to/from Chapter</t>
  </si>
  <si>
    <t>Miscellaneous - Corp Board</t>
  </si>
  <si>
    <t>Miscellaneous Expense</t>
  </si>
  <si>
    <t>Scholarships</t>
  </si>
  <si>
    <t>Security</t>
  </si>
  <si>
    <t>Storage Unit</t>
  </si>
  <si>
    <t>Total OTHER EXPENSE</t>
  </si>
  <si>
    <t>PAYROLL EXPENSE</t>
  </si>
  <si>
    <t>Cooks</t>
  </si>
  <si>
    <t>Employee Insurance Expense</t>
  </si>
  <si>
    <t>HD car allowance</t>
  </si>
  <si>
    <t>House Director Payroll</t>
  </si>
  <si>
    <t>House Director Phone Allowance</t>
  </si>
  <si>
    <t>Houseboys/Waiters</t>
  </si>
  <si>
    <t>Housekeeper</t>
  </si>
  <si>
    <t>Payroll Service Expense</t>
  </si>
  <si>
    <t>Payroll Taxes</t>
  </si>
  <si>
    <t>Payroll Taxes - Other</t>
  </si>
  <si>
    <t>Retirement Contribution</t>
  </si>
  <si>
    <t>Social Security</t>
  </si>
  <si>
    <t>Total PAYROLL EXPENSE</t>
  </si>
  <si>
    <t>PROFESSIONAL AND ADMIN</t>
  </si>
  <si>
    <t>Accounting/Billhighway fees/Mem</t>
  </si>
  <si>
    <t>Administrative</t>
  </si>
  <si>
    <t>Bank Charges/Credit Card Fees</t>
  </si>
  <si>
    <t>Legal Fees</t>
  </si>
  <si>
    <t>Licenses and Permits</t>
  </si>
  <si>
    <t>Postage expense</t>
  </si>
  <si>
    <t>Professional Fees</t>
  </si>
  <si>
    <t>Publications and Printing</t>
  </si>
  <si>
    <t>Total PROFESSIONAL AND ADMIN</t>
  </si>
  <si>
    <t>RENT.</t>
  </si>
  <si>
    <t>Total RENT.</t>
  </si>
  <si>
    <t>SUPPLIES.</t>
  </si>
  <si>
    <t>Supplies</t>
  </si>
  <si>
    <t>Total SUPPLIES.</t>
  </si>
  <si>
    <t>TRAVEL.</t>
  </si>
  <si>
    <t>Travel</t>
  </si>
  <si>
    <t>TRAVEL. - Other</t>
  </si>
  <si>
    <t>Total TRAVEL.</t>
  </si>
  <si>
    <t>UTILITIES.</t>
  </si>
  <si>
    <t>Cable</t>
  </si>
  <si>
    <t>Circuit and Alarm</t>
  </si>
  <si>
    <t>Electricity</t>
  </si>
  <si>
    <t>Gas</t>
  </si>
  <si>
    <t>House Director Phone</t>
  </si>
  <si>
    <t>House Phone</t>
  </si>
  <si>
    <t>Kitchen Telephone</t>
  </si>
  <si>
    <t>Recycling</t>
  </si>
  <si>
    <t>Telephone</t>
  </si>
  <si>
    <t>Trash removal</t>
  </si>
  <si>
    <t>Utilities</t>
  </si>
  <si>
    <t>Water and sewer</t>
  </si>
  <si>
    <t>Total UTILITIES.</t>
  </si>
  <si>
    <t>Total Expense</t>
  </si>
  <si>
    <t>Actual</t>
  </si>
  <si>
    <t>CONTRACT FEES - Other</t>
  </si>
  <si>
    <t>G/L on disposal of asset</t>
  </si>
  <si>
    <t>G/L on fair value int swap</t>
  </si>
  <si>
    <t>Gain on Sale of Property</t>
  </si>
  <si>
    <t>Billhighway Income Posting</t>
  </si>
  <si>
    <t>Chapter Surplus</t>
  </si>
  <si>
    <t>Initiation Fee</t>
  </si>
  <si>
    <t>Recruitment Week Rent</t>
  </si>
  <si>
    <t>Returned Check Fee</t>
  </si>
  <si>
    <t>OTHER INCOME - Other</t>
  </si>
  <si>
    <t>ROOM AND BOARD - Other</t>
  </si>
  <si>
    <t>Uncategorized Income</t>
  </si>
  <si>
    <t>Cost of Goods Sold</t>
  </si>
  <si>
    <t>Total COGS</t>
  </si>
  <si>
    <t>Bank fees</t>
  </si>
  <si>
    <t>CONVENTION/LI - Other</t>
  </si>
  <si>
    <t>DEPRECIATION(EXP) - Other</t>
  </si>
  <si>
    <t>Furniture Lease</t>
  </si>
  <si>
    <t>Wish List</t>
  </si>
  <si>
    <t>HOUSING  EXPENSE - Other</t>
  </si>
  <si>
    <t>INSURANCE AND TAXES - Other</t>
  </si>
  <si>
    <t>INTEREST  EXPENSE - Other</t>
  </si>
  <si>
    <t>Landscaping - Other</t>
  </si>
  <si>
    <t>LANDSCAPING. - Other</t>
  </si>
  <si>
    <t>LI/Convention Exp</t>
  </si>
  <si>
    <t>MAINTENANCE. - Other</t>
  </si>
  <si>
    <t>Billhighway Expense Posting</t>
  </si>
  <si>
    <t>Officer/Previously Collected Fu</t>
  </si>
  <si>
    <t>Other</t>
  </si>
  <si>
    <t>OTHER EXPENSE - Other</t>
  </si>
  <si>
    <t>FUTA</t>
  </si>
  <si>
    <t>Handyman</t>
  </si>
  <si>
    <t>Medicare</t>
  </si>
  <si>
    <t>SUTA</t>
  </si>
  <si>
    <t>PAYROLL EXPENSE - Other</t>
  </si>
  <si>
    <t>Payroll Expenses - Inactive</t>
  </si>
  <si>
    <t>PROFESSIONAL AND ADMIN - Other</t>
  </si>
  <si>
    <t>Reconciliation Discrepancies</t>
  </si>
  <si>
    <t>RENT. - Other</t>
  </si>
  <si>
    <t>SUPPLIES. - Other</t>
  </si>
  <si>
    <t>Fax Line</t>
  </si>
  <si>
    <t>Phone and Fax</t>
  </si>
  <si>
    <t>Room Phones</t>
  </si>
  <si>
    <t>UTILITIES. - Other</t>
  </si>
  <si>
    <t>Budget</t>
  </si>
  <si>
    <t>$ Variance</t>
  </si>
  <si>
    <t>% Used</t>
  </si>
  <si>
    <t>Wells Fargo/Cash - Holding</t>
  </si>
  <si>
    <t>Furniture - Lease</t>
  </si>
  <si>
    <t>Alarm System-Monthly Monitoring</t>
  </si>
  <si>
    <t>Bill.com Money In Clearing</t>
  </si>
  <si>
    <t>Wells Fargo - Fundraising</t>
  </si>
  <si>
    <t>CASH - Other</t>
  </si>
  <si>
    <t>BH In-Transit Cash - Damage</t>
  </si>
  <si>
    <t>BH In-Transit Cash - Earnest Mo</t>
  </si>
  <si>
    <t>BH In-Transit Cash - Housing</t>
  </si>
  <si>
    <t>Wells Fargo - Earnest Money</t>
  </si>
  <si>
    <t>RESTRICTED CASH - Other</t>
  </si>
  <si>
    <t>AR - Other</t>
  </si>
  <si>
    <t>*Inventory Asset</t>
  </si>
  <si>
    <t>Accrued Receivables</t>
  </si>
  <si>
    <t>Interest Receivable on Loans</t>
  </si>
  <si>
    <t>Deferred Expense</t>
  </si>
  <si>
    <t>Prepaid Expense</t>
  </si>
  <si>
    <t>Prepaid Insurance</t>
  </si>
  <si>
    <t>OTHER CURRENT ASSETS - Other</t>
  </si>
  <si>
    <t>Undeposited Funds</t>
  </si>
  <si>
    <t>A/D Bldg Improve</t>
  </si>
  <si>
    <t>A/D Building</t>
  </si>
  <si>
    <t>A/D FFE - Beta Phi</t>
  </si>
  <si>
    <t>A/D FFE - Properties</t>
  </si>
  <si>
    <t>BUILDING</t>
  </si>
  <si>
    <t>BUILDING IMPROVEMENTS - Other</t>
  </si>
  <si>
    <t>DEPRECIATION(BS) - Other</t>
  </si>
  <si>
    <t>FFE - Other</t>
  </si>
  <si>
    <t>INTERAGENCY ASSET</t>
  </si>
  <si>
    <t>Interagency Asset - Properties</t>
  </si>
  <si>
    <t>INTERAGENCY ASSET - Other</t>
  </si>
  <si>
    <t>Total INTERAGENCY ASSET</t>
  </si>
  <si>
    <t>To be renamed</t>
  </si>
  <si>
    <t>Credit Cards</t>
  </si>
  <si>
    <t>Accrued Property Taxes</t>
  </si>
  <si>
    <t>Cash Held for Others</t>
  </si>
  <si>
    <t>Due to Properties</t>
  </si>
  <si>
    <t>Loan</t>
  </si>
  <si>
    <t>Member Payable</t>
  </si>
  <si>
    <t>CURRENT LIABILITY - Other</t>
  </si>
  <si>
    <t>FV of interest rate swap</t>
  </si>
  <si>
    <t>Debt- Advance AOII Properties</t>
  </si>
  <si>
    <t>Debt - Community Capital</t>
  </si>
  <si>
    <t>DEBT. - Other</t>
  </si>
  <si>
    <t>Increase(Decrease) YTD</t>
  </si>
  <si>
    <t>Opening Balance Equity</t>
  </si>
  <si>
    <t>Sigma Theta</t>
  </si>
  <si>
    <t>Alpha Pi</t>
  </si>
  <si>
    <t>Lambda Iota</t>
  </si>
  <si>
    <t>ACCRA.</t>
  </si>
  <si>
    <t>ACCRA</t>
  </si>
  <si>
    <t>ACCRA. - Other</t>
  </si>
  <si>
    <t>Total ACCRA.</t>
  </si>
  <si>
    <t>Cleaning Supplies</t>
  </si>
  <si>
    <t>*Undeposited Funds</t>
  </si>
  <si>
    <t>Postage Expense - DO NOT USE</t>
  </si>
  <si>
    <t>LI/Convention Exp - DO NOT USE</t>
  </si>
  <si>
    <t>Grounds - DO NOT USE</t>
  </si>
  <si>
    <t>Lambda Delta</t>
  </si>
  <si>
    <t>Zeta Theta</t>
  </si>
  <si>
    <t>Kappa Delta</t>
  </si>
  <si>
    <t>Phi Delta</t>
  </si>
  <si>
    <t>Pi Omicron</t>
  </si>
  <si>
    <t>Landscaping</t>
  </si>
  <si>
    <t>Maintenance - DO NOT USE</t>
  </si>
  <si>
    <t>Security Deposits</t>
  </si>
  <si>
    <t>IHA Liability</t>
  </si>
  <si>
    <t>Grant from Properties</t>
  </si>
  <si>
    <t>Ritual Supplies</t>
  </si>
  <si>
    <t>Alpha Mu</t>
  </si>
  <si>
    <t>Gamma Phi</t>
  </si>
  <si>
    <t>Bad Debt Exp (Do Not Use)</t>
  </si>
  <si>
    <t>Housing Expense (Do Not Use)</t>
  </si>
  <si>
    <t>Building - Expense (Do Not Use)</t>
  </si>
  <si>
    <t>Monthly Financial Summary</t>
  </si>
  <si>
    <t>(12 Months)</t>
  </si>
  <si>
    <t>Contract Fees</t>
  </si>
  <si>
    <t>Gains/Losses</t>
  </si>
  <si>
    <t>Convention/LI</t>
  </si>
  <si>
    <t>Depreciation</t>
  </si>
  <si>
    <t>Payroll Expense</t>
  </si>
  <si>
    <t>Professional and Administrative</t>
  </si>
  <si>
    <t>NET INCOME</t>
  </si>
  <si>
    <t>Cash Balances</t>
  </si>
  <si>
    <t>Wells Fargo/Building &amp; Furnishing</t>
  </si>
  <si>
    <t>TOTAL CASH</t>
  </si>
  <si>
    <t>NET INCOME BEFORE DEPRECIATION</t>
  </si>
  <si>
    <t>Add Back: Depreciation</t>
  </si>
  <si>
    <t>Lookup</t>
  </si>
  <si>
    <t>IS</t>
  </si>
  <si>
    <t>Month</t>
  </si>
  <si>
    <t>Month (Column)</t>
  </si>
  <si>
    <t>Corp</t>
  </si>
  <si>
    <t>Hide</t>
  </si>
  <si>
    <t>Other Expense - Bad Debt</t>
  </si>
  <si>
    <t>Other Expense - Misc</t>
  </si>
  <si>
    <t>Months</t>
  </si>
  <si>
    <t>IS Rows</t>
  </si>
  <si>
    <t>Budget Rows</t>
  </si>
  <si>
    <t>Alpha Epsilon</t>
  </si>
  <si>
    <t>Maintenance (Do Not Use)</t>
  </si>
  <si>
    <t>Code</t>
  </si>
  <si>
    <t>Alpha Omicron Pi Corporations</t>
  </si>
  <si>
    <t>Income Statement Detail</t>
  </si>
  <si>
    <t xml:space="preserve">Corp #  </t>
  </si>
  <si>
    <t>Match</t>
  </si>
  <si>
    <t>Viewer</t>
  </si>
  <si>
    <t>Statement</t>
  </si>
  <si>
    <t>AD</t>
  </si>
  <si>
    <t>A</t>
  </si>
  <si>
    <t>AC</t>
  </si>
  <si>
    <t>#</t>
  </si>
  <si>
    <t>ST</t>
  </si>
  <si>
    <t xml:space="preserve">Code  </t>
  </si>
  <si>
    <t>AE</t>
  </si>
  <si>
    <t>AG</t>
  </si>
  <si>
    <t>AL</t>
  </si>
  <si>
    <t>AM</t>
  </si>
  <si>
    <t>AN</t>
  </si>
  <si>
    <t>AP</t>
  </si>
  <si>
    <t>AT</t>
  </si>
  <si>
    <t>BC</t>
  </si>
  <si>
    <t>BG</t>
  </si>
  <si>
    <t>BK</t>
  </si>
  <si>
    <t>BP</t>
  </si>
  <si>
    <t>BT</t>
  </si>
  <si>
    <t>BU</t>
  </si>
  <si>
    <t>BZ</t>
  </si>
  <si>
    <t>CE</t>
  </si>
  <si>
    <t>CL</t>
  </si>
  <si>
    <t>CP</t>
  </si>
  <si>
    <t>CT</t>
  </si>
  <si>
    <t>DB</t>
  </si>
  <si>
    <t>DS</t>
  </si>
  <si>
    <t>G</t>
  </si>
  <si>
    <t>IC</t>
  </si>
  <si>
    <t>KO</t>
  </si>
  <si>
    <t>LD</t>
  </si>
  <si>
    <t>ML</t>
  </si>
  <si>
    <t>PC</t>
  </si>
  <si>
    <t>PT</t>
  </si>
  <si>
    <t>SG</t>
  </si>
  <si>
    <t>TL</t>
  </si>
  <si>
    <t>U</t>
  </si>
  <si>
    <t>ZT</t>
  </si>
  <si>
    <t>D</t>
  </si>
  <si>
    <t>DR</t>
  </si>
  <si>
    <t>ES</t>
  </si>
  <si>
    <t>KL</t>
  </si>
  <si>
    <t>LC</t>
  </si>
  <si>
    <t>LU</t>
  </si>
  <si>
    <t>PB</t>
  </si>
  <si>
    <t>PO</t>
  </si>
  <si>
    <t>SD</t>
  </si>
  <si>
    <t>TG</t>
  </si>
  <si>
    <t>TP</t>
  </si>
  <si>
    <t>ZP</t>
  </si>
  <si>
    <t>DP</t>
  </si>
  <si>
    <t>EO</t>
  </si>
  <si>
    <t>GT</t>
  </si>
  <si>
    <t>KK</t>
  </si>
  <si>
    <t>LB</t>
  </si>
  <si>
    <t>LT</t>
  </si>
  <si>
    <t>O</t>
  </si>
  <si>
    <t>PD</t>
  </si>
  <si>
    <t>SC</t>
  </si>
  <si>
    <t>TD</t>
  </si>
  <si>
    <t>EG</t>
  </si>
  <si>
    <t>GS</t>
  </si>
  <si>
    <t>KG</t>
  </si>
  <si>
    <t>LA</t>
  </si>
  <si>
    <t>LS</t>
  </si>
  <si>
    <t>OU</t>
  </si>
  <si>
    <t>PA</t>
  </si>
  <si>
    <t>SB</t>
  </si>
  <si>
    <t>T</t>
  </si>
  <si>
    <t>TO</t>
  </si>
  <si>
    <t>Z</t>
  </si>
  <si>
    <t>DO</t>
  </si>
  <si>
    <t>EC</t>
  </si>
  <si>
    <t>GP</t>
  </si>
  <si>
    <t>KD</t>
  </si>
  <si>
    <t>KT</t>
  </si>
  <si>
    <t>LR</t>
  </si>
  <si>
    <t>OS</t>
  </si>
  <si>
    <t>PU</t>
  </si>
  <si>
    <t>SA</t>
  </si>
  <si>
    <t>TI</t>
  </si>
  <si>
    <t>XR</t>
  </si>
  <si>
    <t>DL</t>
  </si>
  <si>
    <t>EA</t>
  </si>
  <si>
    <t>GO</t>
  </si>
  <si>
    <t>KC</t>
  </si>
  <si>
    <t>KS</t>
  </si>
  <si>
    <t>LO</t>
  </si>
  <si>
    <t>PS</t>
  </si>
  <si>
    <t>S</t>
  </si>
  <si>
    <t>TC</t>
  </si>
  <si>
    <t>XO</t>
  </si>
  <si>
    <t>DK</t>
  </si>
  <si>
    <t>DX</t>
  </si>
  <si>
    <t>GD</t>
  </si>
  <si>
    <t>KA</t>
  </si>
  <si>
    <t>KR</t>
  </si>
  <si>
    <t>LI</t>
  </si>
  <si>
    <t>NO</t>
  </si>
  <si>
    <t>PL</t>
  </si>
  <si>
    <t>RO</t>
  </si>
  <si>
    <t>SR</t>
  </si>
  <si>
    <t>TB</t>
  </si>
  <si>
    <t>X</t>
  </si>
  <si>
    <t>DE</t>
  </si>
  <si>
    <t>DT</t>
  </si>
  <si>
    <t>GC</t>
  </si>
  <si>
    <t>IT</t>
  </si>
  <si>
    <t>KP</t>
  </si>
  <si>
    <t>LE</t>
  </si>
  <si>
    <t>PG</t>
  </si>
  <si>
    <t>RD</t>
  </si>
  <si>
    <t>SP</t>
  </si>
  <si>
    <t>UL</t>
  </si>
  <si>
    <t>DD</t>
  </si>
  <si>
    <t>GA</t>
  </si>
  <si>
    <t>NB</t>
  </si>
  <si>
    <t>RB</t>
  </si>
  <si>
    <t>SO</t>
  </si>
  <si>
    <t>UB</t>
  </si>
  <si>
    <t>Code?</t>
  </si>
  <si>
    <t>#?</t>
  </si>
  <si>
    <t>I</t>
  </si>
  <si>
    <t>Row on</t>
  </si>
  <si>
    <t>Line Item</t>
  </si>
  <si>
    <t>Kitchen - Housing</t>
  </si>
  <si>
    <t>Kitchen Supplies</t>
  </si>
  <si>
    <t>AOII Corporations</t>
  </si>
  <si>
    <t>Revenue Analysis</t>
  </si>
  <si>
    <t>Corporation</t>
  </si>
  <si>
    <t>Room &amp; Board</t>
  </si>
  <si>
    <t>B&amp;F Fees</t>
  </si>
  <si>
    <t>Total</t>
  </si>
  <si>
    <t>(a)</t>
  </si>
  <si>
    <r>
      <t>%</t>
    </r>
    <r>
      <rPr>
        <sz val="11"/>
        <color theme="1"/>
        <rFont val="Calibri"/>
        <family val="2"/>
        <scheme val="minor"/>
      </rPr>
      <t xml:space="preserve"> (a)</t>
    </r>
  </si>
  <si>
    <t>As of:</t>
  </si>
  <si>
    <t>Cleaning Supplies - Cleaners</t>
  </si>
  <si>
    <t>Workers Comp Insurance-Payroll</t>
  </si>
  <si>
    <t>Cleaning Supplies - House</t>
  </si>
  <si>
    <t>Internet - Maintenance</t>
  </si>
  <si>
    <t>Handyman / Other</t>
  </si>
  <si>
    <t>Actual revenue as % of budget. Highlighted cells indicate that actual Room &amp; Board, Development Fees, or actual B&amp;F Fees</t>
  </si>
  <si>
    <t>NW</t>
  </si>
  <si>
    <t>Type</t>
  </si>
  <si>
    <t>Revenue</t>
  </si>
  <si>
    <t>Operating</t>
  </si>
  <si>
    <t>Interest</t>
  </si>
  <si>
    <t>EBITDA</t>
  </si>
  <si>
    <t>Expenses (a)</t>
  </si>
  <si>
    <t>Operating expenses excluding depreciation and interest expense.</t>
  </si>
  <si>
    <t>As % of Revenue</t>
  </si>
  <si>
    <t>Network 1</t>
  </si>
  <si>
    <t>Total Network 1</t>
  </si>
  <si>
    <t>Network 2</t>
  </si>
  <si>
    <t>Total Network 2</t>
  </si>
  <si>
    <t>Total Network 3</t>
  </si>
  <si>
    <t>Network 3</t>
  </si>
  <si>
    <t>Network 4</t>
  </si>
  <si>
    <t>Total Network 4</t>
  </si>
  <si>
    <t>Network 5</t>
  </si>
  <si>
    <t>Total Network 5</t>
  </si>
  <si>
    <t>Network 6</t>
  </si>
  <si>
    <t>Total Network 6</t>
  </si>
  <si>
    <t>Network 7</t>
  </si>
  <si>
    <t>Total Network 7</t>
  </si>
  <si>
    <t>Network 8</t>
  </si>
  <si>
    <t>Total Network 8</t>
  </si>
  <si>
    <t>Network Summary Report</t>
  </si>
  <si>
    <t>Wells Fargo/P.Club/Other Fund</t>
  </si>
  <si>
    <t xml:space="preserve">   (a)</t>
  </si>
  <si>
    <t>Consolidated Monthly Financial Summary</t>
  </si>
  <si>
    <t>Consolidated Income Statement Detail</t>
  </si>
  <si>
    <t>Property Type Report</t>
  </si>
  <si>
    <t>HOUSING</t>
  </si>
  <si>
    <t>Total - Housing</t>
  </si>
  <si>
    <t>NO HOUSING</t>
  </si>
  <si>
    <t>Total - No Housing</t>
  </si>
  <si>
    <t>Summary</t>
  </si>
  <si>
    <t>Housing</t>
  </si>
  <si>
    <t>No Housing</t>
  </si>
  <si>
    <t># of Corporations</t>
  </si>
  <si>
    <t>EBITDA Margin</t>
  </si>
  <si>
    <t>Net Income Margin</t>
  </si>
  <si>
    <t>Delta Nu</t>
  </si>
  <si>
    <t>Z Contra Account</t>
  </si>
  <si>
    <t>Gettysburg</t>
  </si>
  <si>
    <t>MTD Budget</t>
  </si>
  <si>
    <t>Flux Identifier</t>
  </si>
  <si>
    <t>Total CLEANING</t>
  </si>
  <si>
    <t xml:space="preserve">"1" IndicatesGreater than 10% Variance </t>
  </si>
  <si>
    <t xml:space="preserve">"1" IndicatesGreater than $5,000 Variance </t>
  </si>
  <si>
    <t xml:space="preserve">"1" Indicates Greater than 10% and $5,000 Variance </t>
  </si>
  <si>
    <t xml:space="preserve">Sole purpose of analysis is to assist AOII in identifying accounts which may trend over budget.  </t>
  </si>
  <si>
    <t xml:space="preserve">These are not necessarily issues, trending in excess of budget could be due to high IRR investments, </t>
  </si>
  <si>
    <t xml:space="preserve">safety and security needs, need to revise budgets in the future or need for accounting re-classes.   </t>
  </si>
  <si>
    <t>ZZ - Delta Psi</t>
  </si>
  <si>
    <t>ZZ - Sigma</t>
  </si>
  <si>
    <t>ZZ - Tau (TN)</t>
  </si>
  <si>
    <t>House Director Phone-DO NOT USE</t>
  </si>
  <si>
    <t>Utilities - DO NOT USE</t>
  </si>
  <si>
    <t>Theta Sigma</t>
  </si>
  <si>
    <t>The financial information included herein  has not been audited, reviewed, compiled and no attestation or assurance is being provided.  In addition, the financials presented omit disclosures that would be required by Generally Accepted Accounting Principles.  Further, any prospective data is based upon estimates and assumptions and the prospective data will likely vary materially from actual results.</t>
  </si>
  <si>
    <t>DN</t>
  </si>
  <si>
    <t>BN</t>
  </si>
  <si>
    <t>Beta Nu</t>
  </si>
  <si>
    <t>Omicron Pi</t>
  </si>
  <si>
    <t>Beta Eta</t>
  </si>
  <si>
    <t>Beta Sigma</t>
  </si>
  <si>
    <t>BS</t>
  </si>
  <si>
    <t>Security Deposit (L)</t>
  </si>
  <si>
    <t>BE</t>
  </si>
  <si>
    <t>TS</t>
  </si>
  <si>
    <t>OP</t>
  </si>
  <si>
    <t>Texas A &amp; M</t>
  </si>
  <si>
    <t>FY2017</t>
  </si>
  <si>
    <t>TA</t>
  </si>
  <si>
    <t>are less than 42% of budget.</t>
  </si>
  <si>
    <t>Debt - Tennessee-Martin</t>
  </si>
  <si>
    <t>Delta Gamma</t>
  </si>
  <si>
    <t>DG</t>
  </si>
  <si>
    <t>ps</t>
  </si>
  <si>
    <t>Lambda Lambda</t>
  </si>
  <si>
    <t>Phi Alpha</t>
  </si>
  <si>
    <t>Tau Mu</t>
  </si>
  <si>
    <t>ZZ - Properties</t>
  </si>
  <si>
    <t>February 2017</t>
  </si>
  <si>
    <t>YTD 2/2017</t>
  </si>
  <si>
    <t>(8 Months)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</si>
</sst>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 formatCode="&quot;$&quot;#,##0_);\(&quot;$&quot;#,##0\)"/>
    <numFmt numFmtId="44" formatCode="_(&quot;$&quot;* #,##0.00_);_(&quot;$&quot;* \(#,##0.00\);_(&quot;$&quot;* &quot;-&quot;??_);_(@_)"/>
    <numFmt numFmtId="43" formatCode="_(* #,##0.00_);_(* \(#,##0.00\);_(* &quot;-&quot;??_);_(@_)"/>
    <numFmt numFmtId="164" formatCode="#,##0.00;\-#,##0.00"/>
    <numFmt numFmtId="165" formatCode="[$-409]d\-mmm\-yy;@"/>
    <numFmt numFmtId="166" formatCode="#,##0;\-#,##0"/>
  </numFmts>
  <fonts count="47" x14ac:knownFonts="1">
    <font>
      <sz val="11"/>
      <color theme="1"/>
      <name val="Calibri"/>
      <family val="2"/>
      <scheme val="minor"/>
    </font>
    <font>
      <sz val="11"/>
      <color theme="1"/>
      <name val="Book Antiqua"/>
      <family val="2"/>
    </font>
    <font>
      <b/>
      <sz val="8"/>
      <color rgb="FF323232"/>
      <name val="Arial"/>
      <family val="2"/>
    </font>
    <font>
      <sz val="8"/>
      <color rgb="FF323232"/>
      <name val="Arial"/>
      <family val="2"/>
    </font>
    <font>
      <sz val="10"/>
      <name val="Arial"/>
      <family val="2"/>
    </font>
    <font>
      <b/>
      <sz val="11"/>
      <color theme="1"/>
      <name val="Calibri"/>
      <family val="2"/>
      <scheme val="minor"/>
    </font>
    <font>
      <b/>
      <sz val="10"/>
      <color rgb="FF444444"/>
      <name val="Calibri"/>
      <family val="2"/>
      <scheme val="minor"/>
    </font>
    <font>
      <sz val="10"/>
      <name val="Arial"/>
      <family val="2"/>
    </font>
    <font>
      <sz val="8"/>
      <color theme="1"/>
      <name val="Arial"/>
      <family val="2"/>
    </font>
    <font>
      <b/>
      <sz val="8"/>
      <color theme="1"/>
      <name val="Arial"/>
      <family val="2"/>
    </font>
    <font>
      <b/>
      <sz val="11"/>
      <color rgb="FF000099"/>
      <name val="Calibri"/>
      <family val="2"/>
      <scheme val="minor"/>
    </font>
    <font>
      <b/>
      <sz val="11"/>
      <name val="Calibri"/>
      <family val="2"/>
      <scheme val="minor"/>
    </font>
    <font>
      <sz val="11"/>
      <name val="Calibri"/>
      <family val="2"/>
      <scheme val="minor"/>
    </font>
    <font>
      <b/>
      <u/>
      <sz val="11"/>
      <name val="Calibri"/>
      <family val="2"/>
      <scheme val="minor"/>
    </font>
    <font>
      <u/>
      <sz val="11"/>
      <name val="Calibri"/>
      <family val="2"/>
      <scheme val="minor"/>
    </font>
    <font>
      <b/>
      <u val="double"/>
      <sz val="11"/>
      <name val="Calibri"/>
      <family val="2"/>
      <scheme val="minor"/>
    </font>
    <font>
      <sz val="10"/>
      <name val="Calibri"/>
      <family val="2"/>
      <scheme val="minor"/>
    </font>
    <font>
      <sz val="11"/>
      <color indexed="8"/>
      <name val="Calibri"/>
      <family val="2"/>
    </font>
    <font>
      <sz val="11"/>
      <color rgb="FF002060"/>
      <name val="Calibri"/>
      <family val="2"/>
      <scheme val="minor"/>
    </font>
    <font>
      <sz val="11"/>
      <color theme="1"/>
      <name val="Calibri"/>
      <family val="2"/>
      <scheme val="minor"/>
    </font>
    <font>
      <sz val="11"/>
      <color theme="1"/>
      <name val="Arial"/>
      <family val="2"/>
    </font>
    <font>
      <b/>
      <sz val="11"/>
      <color rgb="FF323232"/>
      <name val="Calibri"/>
      <family val="2"/>
      <scheme val="minor"/>
    </font>
    <font>
      <b/>
      <u/>
      <sz val="11"/>
      <color theme="1"/>
      <name val="Calibri"/>
      <family val="2"/>
      <scheme val="minor"/>
    </font>
    <font>
      <b/>
      <sz val="18"/>
      <color theme="3"/>
      <name val="Cambria"/>
      <family val="2"/>
      <scheme val="major"/>
    </font>
    <font>
      <sz val="10"/>
      <color indexed="8"/>
      <name val="Arial"/>
      <family val="2"/>
    </font>
    <font>
      <sz val="11"/>
      <color rgb="FF000000"/>
      <name val="Calibri"/>
      <family val="2"/>
      <scheme val="minor"/>
    </font>
    <font>
      <u/>
      <sz val="11"/>
      <color indexed="12"/>
      <name val="Calibri"/>
      <family val="2"/>
    </font>
    <font>
      <u/>
      <sz val="11"/>
      <color theme="10"/>
      <name val="Calibri"/>
      <family val="2"/>
      <scheme val="minor"/>
    </font>
    <font>
      <sz val="11"/>
      <color theme="1"/>
      <name val="Book Antiqua"/>
      <family val="2"/>
    </font>
    <font>
      <b/>
      <sz val="15"/>
      <color theme="3"/>
      <name val="Book Antiqua"/>
      <family val="2"/>
    </font>
    <font>
      <b/>
      <sz val="13"/>
      <color theme="3"/>
      <name val="Book Antiqua"/>
      <family val="2"/>
    </font>
    <font>
      <b/>
      <sz val="11"/>
      <color theme="3"/>
      <name val="Book Antiqua"/>
      <family val="2"/>
    </font>
    <font>
      <sz val="11"/>
      <color rgb="FF006100"/>
      <name val="Book Antiqua"/>
      <family val="2"/>
    </font>
    <font>
      <sz val="11"/>
      <color rgb="FF9C0006"/>
      <name val="Book Antiqua"/>
      <family val="2"/>
    </font>
    <font>
      <sz val="11"/>
      <color rgb="FF9C6500"/>
      <name val="Book Antiqua"/>
      <family val="2"/>
    </font>
    <font>
      <sz val="11"/>
      <color rgb="FF3F3F76"/>
      <name val="Book Antiqua"/>
      <family val="2"/>
    </font>
    <font>
      <b/>
      <sz val="11"/>
      <color rgb="FF3F3F3F"/>
      <name val="Book Antiqua"/>
      <family val="2"/>
    </font>
    <font>
      <b/>
      <sz val="11"/>
      <color rgb="FFFA7D00"/>
      <name val="Book Antiqua"/>
      <family val="2"/>
    </font>
    <font>
      <sz val="11"/>
      <color rgb="FFFA7D00"/>
      <name val="Book Antiqua"/>
      <family val="2"/>
    </font>
    <font>
      <b/>
      <sz val="11"/>
      <color theme="0"/>
      <name val="Book Antiqua"/>
      <family val="2"/>
    </font>
    <font>
      <sz val="11"/>
      <color rgb="FFFF0000"/>
      <name val="Book Antiqua"/>
      <family val="2"/>
    </font>
    <font>
      <i/>
      <sz val="11"/>
      <color rgb="FF7F7F7F"/>
      <name val="Book Antiqua"/>
      <family val="2"/>
    </font>
    <font>
      <b/>
      <sz val="11"/>
      <color theme="1"/>
      <name val="Book Antiqua"/>
      <family val="2"/>
    </font>
    <font>
      <sz val="11"/>
      <color theme="0"/>
      <name val="Book Antiqua"/>
      <family val="2"/>
    </font>
    <font>
      <sz val="11"/>
      <color rgb="FFFF0000"/>
      <name val="Calibri"/>
      <family val="2"/>
      <scheme val="minor"/>
    </font>
    <font>
      <b/>
      <i/>
      <u/>
      <sz val="11"/>
      <color theme="1"/>
      <name val="Calibri"/>
      <family val="2"/>
      <scheme val="minor"/>
    </font>
    <font>
      <b/>
      <i/>
      <u/>
      <sz val="8"/>
      <color rgb="FF323232"/>
      <name val="Arial"/>
      <family val="2"/>
    </font>
  </fonts>
  <fills count="4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5">
    <border>
      <left/>
      <right/>
      <top/>
      <bottom/>
      <diagonal/>
    </border>
    <border>
      <left/>
      <right/>
      <top/>
      <bottom style="thick">
        <color indexed="64"/>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style="medium">
        <color indexed="64"/>
      </top>
      <bottom style="double">
        <color indexed="64"/>
      </bottom>
      <diagonal/>
    </border>
    <border>
      <left/>
      <right/>
      <top/>
      <bottom style="thin">
        <color indexed="64"/>
      </bottom>
      <diagonal/>
    </border>
    <border>
      <left/>
      <right/>
      <top style="thick">
        <color indexed="64"/>
      </top>
      <bottom style="thick">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
      <left/>
      <right/>
      <top/>
      <bottom style="medium">
        <color auto="1"/>
      </bottom>
      <diagonal/>
    </border>
    <border>
      <left/>
      <right/>
      <top style="medium">
        <color auto="1"/>
      </top>
      <bottom style="medium">
        <color auto="1"/>
      </bottom>
      <diagonal/>
    </border>
    <border>
      <left/>
      <right/>
      <top style="medium">
        <color auto="1"/>
      </top>
      <bottom/>
      <diagonal/>
    </border>
    <border>
      <left/>
      <right/>
      <top style="medium">
        <color auto="1"/>
      </top>
      <bottom style="double">
        <color auto="1"/>
      </bottom>
      <diagonal/>
    </border>
  </borders>
  <cellStyleXfs count="6898">
    <xf numFmtId="0" fontId="0" fillId="0" borderId="0"/>
    <xf numFmtId="0" fontId="4" fillId="0" borderId="0"/>
    <xf numFmtId="0" fontId="7" fillId="0" borderId="0"/>
    <xf numFmtId="43" fontId="17" fillId="0" borderId="0" applyFont="0" applyFill="0" applyBorder="0" applyAlignment="0" applyProtection="0"/>
    <xf numFmtId="0" fontId="19" fillId="0" borderId="0"/>
    <xf numFmtId="0" fontId="4" fillId="0" borderId="0"/>
    <xf numFmtId="9" fontId="19" fillId="0" borderId="0" applyFont="0" applyFill="0" applyBorder="0" applyAlignment="0" applyProtection="0"/>
    <xf numFmtId="43" fontId="19" fillId="0" borderId="0" applyFont="0" applyFill="0" applyBorder="0" applyAlignment="0" applyProtection="0"/>
    <xf numFmtId="0" fontId="23" fillId="0" borderId="0" applyNumberForma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19" fillId="0" borderId="0"/>
    <xf numFmtId="0" fontId="19" fillId="0" borderId="0"/>
    <xf numFmtId="0" fontId="4" fillId="0" borderId="0"/>
    <xf numFmtId="0" fontId="24" fillId="0" borderId="0">
      <alignment vertical="top"/>
    </xf>
    <xf numFmtId="0" fontId="19" fillId="0" borderId="0"/>
    <xf numFmtId="0" fontId="19" fillId="0" borderId="0"/>
    <xf numFmtId="0" fontId="4"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25"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4"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0" fontId="4" fillId="0" borderId="0"/>
    <xf numFmtId="0" fontId="28" fillId="0" borderId="0"/>
    <xf numFmtId="43" fontId="28" fillId="0" borderId="0" applyFont="0" applyFill="0" applyBorder="0" applyAlignment="0" applyProtection="0"/>
    <xf numFmtId="0" fontId="4" fillId="0" borderId="0"/>
    <xf numFmtId="0" fontId="29" fillId="0" borderId="21" applyNumberFormat="0" applyFill="0" applyAlignment="0" applyProtection="0"/>
    <xf numFmtId="0" fontId="30" fillId="0" borderId="22" applyNumberFormat="0" applyFill="0" applyAlignment="0" applyProtection="0"/>
    <xf numFmtId="0" fontId="31" fillId="0" borderId="23" applyNumberFormat="0" applyFill="0" applyAlignment="0" applyProtection="0"/>
    <xf numFmtId="0" fontId="31" fillId="0" borderId="0" applyNumberFormat="0" applyFill="0" applyBorder="0" applyAlignment="0" applyProtection="0"/>
    <xf numFmtId="0" fontId="32"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24" applyNumberFormat="0" applyAlignment="0" applyProtection="0"/>
    <xf numFmtId="0" fontId="36" fillId="16" borderId="25" applyNumberFormat="0" applyAlignment="0" applyProtection="0"/>
    <xf numFmtId="0" fontId="37" fillId="16" borderId="24" applyNumberFormat="0" applyAlignment="0" applyProtection="0"/>
    <xf numFmtId="0" fontId="38" fillId="0" borderId="26" applyNumberFormat="0" applyFill="0" applyAlignment="0" applyProtection="0"/>
    <xf numFmtId="0" fontId="39" fillId="17" borderId="27" applyNumberFormat="0" applyAlignment="0" applyProtection="0"/>
    <xf numFmtId="0" fontId="40" fillId="0" borderId="0" applyNumberFormat="0" applyFill="0" applyBorder="0" applyAlignment="0" applyProtection="0"/>
    <xf numFmtId="0" fontId="28" fillId="18" borderId="28" applyNumberFormat="0" applyFont="0" applyAlignment="0" applyProtection="0"/>
    <xf numFmtId="0" fontId="41" fillId="0" borderId="0" applyNumberFormat="0" applyFill="0" applyBorder="0" applyAlignment="0" applyProtection="0"/>
    <xf numFmtId="0" fontId="42" fillId="0" borderId="29" applyNumberFormat="0" applyFill="0" applyAlignment="0" applyProtection="0"/>
    <xf numFmtId="0" fontId="43" fillId="19"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28" fillId="36" borderId="0" applyNumberFormat="0" applyBorder="0" applyAlignment="0" applyProtection="0"/>
    <xf numFmtId="0" fontId="28"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43" fillId="42" borderId="0" applyNumberFormat="0" applyBorder="0" applyAlignment="0" applyProtection="0"/>
    <xf numFmtId="0" fontId="4" fillId="0" borderId="0"/>
    <xf numFmtId="0" fontId="4" fillId="0" borderId="0"/>
    <xf numFmtId="44" fontId="2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19" fillId="0" borderId="0"/>
    <xf numFmtId="0" fontId="4" fillId="0" borderId="0"/>
    <xf numFmtId="0" fontId="4" fillId="0" borderId="0"/>
    <xf numFmtId="0" fontId="4" fillId="0" borderId="0"/>
    <xf numFmtId="0" fontId="19"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44" fontId="19" fillId="0" borderId="0" applyFont="0" applyFill="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4" fillId="0" borderId="0"/>
    <xf numFmtId="0" fontId="19"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9" fillId="0" borderId="21" applyNumberFormat="0" applyFill="0" applyAlignment="0" applyProtection="0"/>
    <xf numFmtId="0" fontId="30" fillId="0" borderId="22" applyNumberFormat="0" applyFill="0" applyAlignment="0" applyProtection="0"/>
    <xf numFmtId="0" fontId="31" fillId="0" borderId="23" applyNumberFormat="0" applyFill="0" applyAlignment="0" applyProtection="0"/>
    <xf numFmtId="0" fontId="31" fillId="0" borderId="0" applyNumberFormat="0" applyFill="0" applyBorder="0" applyAlignment="0" applyProtection="0"/>
    <xf numFmtId="0" fontId="32"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24" applyNumberFormat="0" applyAlignment="0" applyProtection="0"/>
    <xf numFmtId="0" fontId="36" fillId="16" borderId="25" applyNumberFormat="0" applyAlignment="0" applyProtection="0"/>
    <xf numFmtId="0" fontId="37" fillId="16" borderId="24" applyNumberFormat="0" applyAlignment="0" applyProtection="0"/>
    <xf numFmtId="0" fontId="38" fillId="0" borderId="26" applyNumberFormat="0" applyFill="0" applyAlignment="0" applyProtection="0"/>
    <xf numFmtId="0" fontId="39" fillId="17" borderId="27" applyNumberFormat="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29" applyNumberFormat="0" applyFill="0" applyAlignment="0" applyProtection="0"/>
    <xf numFmtId="0" fontId="43"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3" fillId="42" borderId="0" applyNumberFormat="0" applyBorder="0" applyAlignment="0" applyProtection="0"/>
    <xf numFmtId="0" fontId="4" fillId="0" borderId="0"/>
    <xf numFmtId="0" fontId="4" fillId="0" borderId="0"/>
    <xf numFmtId="0" fontId="4"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0" fontId="19" fillId="0" borderId="0"/>
    <xf numFmtId="9" fontId="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cellStyleXfs>
  <cellXfs count="310">
    <xf numFmtId="0" fontId="0" fillId="0" borderId="0" xfId="0"/>
    <xf numFmtId="0" fontId="2" fillId="0" borderId="0" xfId="0" applyFont="1"/>
    <xf numFmtId="0" fontId="0" fillId="0" borderId="0" xfId="0" applyAlignment="1">
      <alignment horizontal="center"/>
    </xf>
    <xf numFmtId="49" fontId="2" fillId="0" borderId="0" xfId="0" applyNumberFormat="1" applyFont="1" applyBorder="1" applyAlignment="1">
      <alignment horizontal="centerContinuous"/>
    </xf>
    <xf numFmtId="49" fontId="2" fillId="0" borderId="7" xfId="0" applyNumberFormat="1" applyFont="1" applyBorder="1" applyAlignment="1">
      <alignment horizontal="center"/>
    </xf>
    <xf numFmtId="0" fontId="0" fillId="0" borderId="0" xfId="0"/>
    <xf numFmtId="49" fontId="2" fillId="0" borderId="0" xfId="0" applyNumberFormat="1" applyFont="1"/>
    <xf numFmtId="164" fontId="3" fillId="0" borderId="0" xfId="0" applyNumberFormat="1" applyFont="1"/>
    <xf numFmtId="164" fontId="3" fillId="0" borderId="2" xfId="0" applyNumberFormat="1" applyFont="1" applyBorder="1"/>
    <xf numFmtId="164" fontId="3" fillId="0" borderId="0" xfId="0" applyNumberFormat="1" applyFont="1" applyBorder="1"/>
    <xf numFmtId="164" fontId="3" fillId="0" borderId="3" xfId="0" applyNumberFormat="1" applyFont="1" applyBorder="1"/>
    <xf numFmtId="164" fontId="3" fillId="0" borderId="4" xfId="0" applyNumberFormat="1" applyFont="1" applyBorder="1"/>
    <xf numFmtId="164" fontId="2" fillId="0" borderId="5" xfId="0" applyNumberFormat="1" applyFont="1" applyBorder="1"/>
    <xf numFmtId="49" fontId="2" fillId="0" borderId="0" xfId="0" applyNumberFormat="1" applyFont="1" applyAlignment="1">
      <alignment horizontal="center"/>
    </xf>
    <xf numFmtId="0" fontId="2" fillId="0" borderId="0" xfId="0" applyNumberFormat="1" applyFont="1"/>
    <xf numFmtId="0" fontId="0" fillId="0" borderId="0" xfId="0" applyNumberFormat="1"/>
    <xf numFmtId="0" fontId="5" fillId="0" borderId="0" xfId="0" applyFont="1"/>
    <xf numFmtId="49" fontId="0" fillId="0" borderId="0" xfId="0" applyNumberFormat="1"/>
    <xf numFmtId="4" fontId="0" fillId="0" borderId="0" xfId="0" applyNumberFormat="1"/>
    <xf numFmtId="0" fontId="8" fillId="0" borderId="0" xfId="0" applyFont="1"/>
    <xf numFmtId="0" fontId="0" fillId="0" borderId="0" xfId="0"/>
    <xf numFmtId="49" fontId="2" fillId="0" borderId="0" xfId="0" applyNumberFormat="1" applyFont="1"/>
    <xf numFmtId="164" fontId="3" fillId="0" borderId="0" xfId="0" applyNumberFormat="1" applyFont="1" applyBorder="1"/>
    <xf numFmtId="0" fontId="0" fillId="0" borderId="0" xfId="0" applyBorder="1"/>
    <xf numFmtId="0" fontId="0" fillId="0" borderId="0" xfId="0" applyFill="1"/>
    <xf numFmtId="49" fontId="11" fillId="0" borderId="0" xfId="0" applyNumberFormat="1" applyFont="1"/>
    <xf numFmtId="0" fontId="12" fillId="0" borderId="0" xfId="0" applyFont="1"/>
    <xf numFmtId="164" fontId="12" fillId="0" borderId="0" xfId="0" applyNumberFormat="1" applyFont="1" applyBorder="1"/>
    <xf numFmtId="0" fontId="12" fillId="0" borderId="0" xfId="0" applyFont="1" applyBorder="1"/>
    <xf numFmtId="9" fontId="12" fillId="0" borderId="0" xfId="0" applyNumberFormat="1" applyFont="1" applyBorder="1"/>
    <xf numFmtId="37" fontId="12" fillId="0" borderId="0" xfId="0" applyNumberFormat="1" applyFont="1" applyBorder="1"/>
    <xf numFmtId="5" fontId="15" fillId="0" borderId="0" xfId="0" applyNumberFormat="1" applyFont="1" applyBorder="1"/>
    <xf numFmtId="37" fontId="16" fillId="0" borderId="0" xfId="0" applyNumberFormat="1" applyFont="1" applyBorder="1"/>
    <xf numFmtId="0" fontId="0" fillId="3" borderId="0" xfId="0" applyFill="1"/>
    <xf numFmtId="49" fontId="12" fillId="0" borderId="0" xfId="0" applyNumberFormat="1" applyFont="1" applyBorder="1"/>
    <xf numFmtId="49" fontId="11" fillId="0" borderId="0" xfId="0" applyNumberFormat="1" applyFont="1" applyBorder="1"/>
    <xf numFmtId="0" fontId="0" fillId="3" borderId="0" xfId="0" applyFill="1" applyAlignment="1">
      <alignment horizontal="center"/>
    </xf>
    <xf numFmtId="0" fontId="0" fillId="3" borderId="0" xfId="0" applyFont="1" applyFill="1" applyBorder="1" applyAlignment="1">
      <alignment horizontal="right"/>
    </xf>
    <xf numFmtId="0" fontId="0" fillId="0" borderId="0" xfId="0" applyFont="1" applyFill="1" applyBorder="1" applyAlignment="1">
      <alignment horizontal="right"/>
    </xf>
    <xf numFmtId="0" fontId="8" fillId="0" borderId="0" xfId="0" applyFont="1" applyFill="1"/>
    <xf numFmtId="49" fontId="0" fillId="0" borderId="0" xfId="0" applyNumberFormat="1" applyFont="1" applyFill="1" applyBorder="1" applyAlignment="1">
      <alignment horizontal="left"/>
    </xf>
    <xf numFmtId="0" fontId="8" fillId="0" borderId="0" xfId="0" applyFont="1" applyFill="1" applyAlignment="1">
      <alignment horizontal="left"/>
    </xf>
    <xf numFmtId="0" fontId="0" fillId="0" borderId="0" xfId="0" applyFill="1" applyAlignment="1">
      <alignment horizontal="left"/>
    </xf>
    <xf numFmtId="0" fontId="5" fillId="3" borderId="0" xfId="0" applyFont="1" applyFill="1"/>
    <xf numFmtId="0" fontId="5" fillId="0" borderId="0" xfId="0" applyFont="1" applyFill="1"/>
    <xf numFmtId="0" fontId="5" fillId="3" borderId="0" xfId="0" applyFont="1" applyFill="1" applyAlignment="1">
      <alignment horizontal="center"/>
    </xf>
    <xf numFmtId="37" fontId="12" fillId="0" borderId="0" xfId="0" applyNumberFormat="1" applyFont="1" applyFill="1" applyBorder="1"/>
    <xf numFmtId="14" fontId="18" fillId="2" borderId="0" xfId="0" applyNumberFormat="1" applyFont="1" applyFill="1" applyAlignment="1">
      <alignment horizontal="center"/>
    </xf>
    <xf numFmtId="0" fontId="0" fillId="5" borderId="0" xfId="0" applyFill="1"/>
    <xf numFmtId="0" fontId="2" fillId="5" borderId="0" xfId="0" applyNumberFormat="1" applyFont="1" applyFill="1"/>
    <xf numFmtId="0" fontId="0" fillId="5" borderId="0" xfId="0" applyNumberFormat="1" applyFill="1"/>
    <xf numFmtId="0" fontId="0" fillId="6" borderId="0" xfId="0" applyFill="1"/>
    <xf numFmtId="0" fontId="2" fillId="6" borderId="0" xfId="0" applyNumberFormat="1" applyFont="1" applyFill="1"/>
    <xf numFmtId="0" fontId="0" fillId="6" borderId="0" xfId="0" applyNumberFormat="1" applyFill="1"/>
    <xf numFmtId="0" fontId="0" fillId="6" borderId="0" xfId="0" applyFill="1" applyAlignment="1">
      <alignment horizontal="right"/>
    </xf>
    <xf numFmtId="0" fontId="0" fillId="5" borderId="0" xfId="0" applyFill="1" applyAlignment="1">
      <alignment horizontal="right"/>
    </xf>
    <xf numFmtId="0" fontId="0" fillId="5" borderId="0" xfId="0" applyFill="1" applyAlignment="1"/>
    <xf numFmtId="49" fontId="0" fillId="0" borderId="0" xfId="0" applyNumberFormat="1" applyBorder="1" applyAlignment="1">
      <alignment horizontal="center"/>
    </xf>
    <xf numFmtId="49" fontId="2" fillId="0" borderId="0" xfId="0" applyNumberFormat="1" applyFont="1" applyBorder="1" applyAlignment="1">
      <alignment horizontal="center"/>
    </xf>
    <xf numFmtId="0" fontId="0" fillId="0" borderId="0" xfId="0" applyBorder="1" applyAlignment="1">
      <alignment horizontal="center"/>
    </xf>
    <xf numFmtId="49" fontId="3" fillId="0" borderId="0" xfId="0" applyNumberFormat="1" applyFont="1" applyBorder="1"/>
    <xf numFmtId="164" fontId="3" fillId="0" borderId="0" xfId="0" applyNumberFormat="1" applyFont="1" applyFill="1" applyBorder="1"/>
    <xf numFmtId="49" fontId="2" fillId="0" borderId="0" xfId="0" applyNumberFormat="1" applyFont="1" applyFill="1" applyBorder="1" applyAlignment="1">
      <alignment horizontal="center"/>
    </xf>
    <xf numFmtId="49" fontId="0" fillId="0" borderId="0" xfId="0" applyNumberFormat="1" applyFill="1" applyBorder="1" applyAlignment="1">
      <alignment horizontal="center"/>
    </xf>
    <xf numFmtId="0" fontId="0" fillId="0" borderId="0" xfId="0" applyFill="1" applyBorder="1" applyAlignment="1">
      <alignment horizontal="center"/>
    </xf>
    <xf numFmtId="49" fontId="3" fillId="0" borderId="0" xfId="0" applyNumberFormat="1" applyFont="1" applyFill="1" applyBorder="1"/>
    <xf numFmtId="0" fontId="0" fillId="0" borderId="0" xfId="0" applyFill="1" applyBorder="1"/>
    <xf numFmtId="164" fontId="2" fillId="0" borderId="0" xfId="0" applyNumberFormat="1" applyFont="1" applyFill="1" applyBorder="1"/>
    <xf numFmtId="49" fontId="2" fillId="0" borderId="0" xfId="0" applyNumberFormat="1" applyFont="1" applyFill="1" applyBorder="1"/>
    <xf numFmtId="0" fontId="2" fillId="0" borderId="0" xfId="0" applyFont="1" applyFill="1" applyBorder="1"/>
    <xf numFmtId="0" fontId="0" fillId="0" borderId="0" xfId="0" applyNumberFormat="1" applyFill="1" applyBorder="1"/>
    <xf numFmtId="0" fontId="0" fillId="0" borderId="0" xfId="0" applyAlignment="1">
      <alignment horizontal="right"/>
    </xf>
    <xf numFmtId="164" fontId="3" fillId="3" borderId="0" xfId="0" applyNumberFormat="1" applyFont="1" applyFill="1" applyBorder="1"/>
    <xf numFmtId="49" fontId="3" fillId="3" borderId="0" xfId="0" applyNumberFormat="1" applyFont="1" applyFill="1" applyBorder="1"/>
    <xf numFmtId="164" fontId="2" fillId="0" borderId="0" xfId="0" applyNumberFormat="1" applyFont="1" applyBorder="1"/>
    <xf numFmtId="49" fontId="2" fillId="0" borderId="0" xfId="0" applyNumberFormat="1" applyFont="1" applyBorder="1"/>
    <xf numFmtId="0" fontId="2" fillId="0" borderId="0" xfId="0" applyFont="1" applyBorder="1"/>
    <xf numFmtId="0" fontId="0" fillId="0" borderId="0" xfId="0" applyNumberFormat="1" applyBorder="1"/>
    <xf numFmtId="10" fontId="5" fillId="0" borderId="0" xfId="0" applyNumberFormat="1" applyFont="1" applyAlignment="1">
      <alignment horizontal="right"/>
    </xf>
    <xf numFmtId="0" fontId="5" fillId="7" borderId="0" xfId="0" applyFont="1" applyFill="1"/>
    <xf numFmtId="0" fontId="0" fillId="0" borderId="0" xfId="0"/>
    <xf numFmtId="0" fontId="5" fillId="0" borderId="0" xfId="0" applyFont="1"/>
    <xf numFmtId="0" fontId="0" fillId="0" borderId="0" xfId="0" applyFill="1"/>
    <xf numFmtId="0" fontId="20" fillId="0" borderId="0" xfId="0" applyFont="1"/>
    <xf numFmtId="0" fontId="8" fillId="0" borderId="0" xfId="0" applyFont="1" applyAlignment="1">
      <alignment horizontal="center"/>
    </xf>
    <xf numFmtId="0" fontId="20" fillId="0" borderId="0" xfId="0" applyFont="1" applyAlignment="1">
      <alignment horizontal="center"/>
    </xf>
    <xf numFmtId="0" fontId="0" fillId="0" borderId="0" xfId="0" applyProtection="1"/>
    <xf numFmtId="10" fontId="5" fillId="0" borderId="0" xfId="0" applyNumberFormat="1" applyFont="1" applyAlignment="1" applyProtection="1">
      <alignment horizontal="right"/>
    </xf>
    <xf numFmtId="49" fontId="12" fillId="0" borderId="0" xfId="0" applyNumberFormat="1" applyFont="1" applyProtection="1"/>
    <xf numFmtId="0" fontId="12" fillId="0" borderId="0" xfId="0" applyFont="1" applyProtection="1"/>
    <xf numFmtId="14" fontId="11" fillId="0" borderId="0" xfId="0" applyNumberFormat="1" applyFont="1" applyAlignment="1" applyProtection="1">
      <alignment horizontal="center"/>
    </xf>
    <xf numFmtId="0" fontId="11" fillId="0" borderId="0" xfId="0" applyFont="1" applyAlignment="1" applyProtection="1">
      <alignment horizontal="center"/>
    </xf>
    <xf numFmtId="10" fontId="12" fillId="0" borderId="0" xfId="0" applyNumberFormat="1" applyFont="1" applyAlignment="1" applyProtection="1">
      <alignment horizontal="center"/>
    </xf>
    <xf numFmtId="49" fontId="11" fillId="0" borderId="0" xfId="0" applyNumberFormat="1" applyFont="1" applyAlignment="1" applyProtection="1">
      <alignment horizontal="center"/>
    </xf>
    <xf numFmtId="0" fontId="13" fillId="0" borderId="0" xfId="0" applyFont="1" applyBorder="1" applyAlignment="1" applyProtection="1">
      <alignment horizontal="center"/>
    </xf>
    <xf numFmtId="0" fontId="0" fillId="0" borderId="0" xfId="0" applyFont="1" applyAlignment="1" applyProtection="1">
      <alignment horizontal="center"/>
    </xf>
    <xf numFmtId="49" fontId="13" fillId="0" borderId="0" xfId="0" applyNumberFormat="1" applyFont="1" applyProtection="1"/>
    <xf numFmtId="49" fontId="11" fillId="0" borderId="0" xfId="0" applyNumberFormat="1" applyFont="1" applyProtection="1"/>
    <xf numFmtId="164" fontId="12" fillId="0" borderId="0" xfId="0" applyNumberFormat="1" applyFont="1" applyBorder="1" applyProtection="1"/>
    <xf numFmtId="0" fontId="12" fillId="0" borderId="0" xfId="0" applyFont="1" applyBorder="1" applyProtection="1"/>
    <xf numFmtId="10" fontId="12" fillId="0" borderId="0" xfId="0" applyNumberFormat="1" applyFont="1" applyBorder="1" applyProtection="1"/>
    <xf numFmtId="5" fontId="12" fillId="0" borderId="0" xfId="0" applyNumberFormat="1" applyFont="1" applyBorder="1" applyProtection="1"/>
    <xf numFmtId="37" fontId="12" fillId="0" borderId="0" xfId="0" applyNumberFormat="1" applyFont="1" applyBorder="1" applyProtection="1"/>
    <xf numFmtId="49" fontId="12" fillId="2" borderId="0" xfId="0" applyNumberFormat="1" applyFont="1" applyFill="1" applyProtection="1"/>
    <xf numFmtId="0" fontId="0" fillId="2" borderId="0" xfId="0" applyFill="1" applyProtection="1"/>
    <xf numFmtId="49" fontId="11" fillId="2" borderId="0" xfId="0" applyNumberFormat="1" applyFont="1" applyFill="1" applyProtection="1"/>
    <xf numFmtId="49" fontId="13" fillId="0" borderId="0" xfId="0" applyNumberFormat="1" applyFont="1" applyBorder="1" applyProtection="1"/>
    <xf numFmtId="0" fontId="0" fillId="0" borderId="0" xfId="0" applyBorder="1" applyProtection="1"/>
    <xf numFmtId="49" fontId="12" fillId="0" borderId="0" xfId="0" applyNumberFormat="1" applyFont="1" applyBorder="1" applyProtection="1"/>
    <xf numFmtId="0" fontId="0" fillId="0" borderId="0" xfId="0" applyFill="1" applyProtection="1"/>
    <xf numFmtId="49" fontId="11" fillId="0" borderId="0" xfId="0" applyNumberFormat="1" applyFont="1" applyBorder="1" applyProtection="1"/>
    <xf numFmtId="37" fontId="16" fillId="0" borderId="0" xfId="0" applyNumberFormat="1" applyFont="1" applyBorder="1" applyAlignment="1" applyProtection="1"/>
    <xf numFmtId="0" fontId="5" fillId="0" borderId="0" xfId="0" applyFont="1" applyProtection="1"/>
    <xf numFmtId="49" fontId="0" fillId="0" borderId="0" xfId="0" applyNumberFormat="1" applyProtection="1"/>
    <xf numFmtId="49" fontId="5" fillId="0" borderId="0" xfId="0" applyNumberFormat="1" applyFont="1" applyAlignment="1" applyProtection="1">
      <alignment horizontal="right"/>
    </xf>
    <xf numFmtId="49" fontId="2" fillId="0" borderId="0" xfId="0" applyNumberFormat="1" applyFont="1" applyAlignment="1" applyProtection="1">
      <alignment horizontal="center"/>
    </xf>
    <xf numFmtId="49" fontId="2" fillId="0" borderId="0" xfId="0" applyNumberFormat="1" applyFont="1" applyProtection="1"/>
    <xf numFmtId="10" fontId="0" fillId="0" borderId="0" xfId="0" applyNumberFormat="1" applyProtection="1"/>
    <xf numFmtId="49" fontId="2" fillId="3" borderId="0" xfId="0" applyNumberFormat="1" applyFont="1" applyFill="1" applyProtection="1"/>
    <xf numFmtId="0" fontId="0" fillId="3" borderId="0" xfId="0" applyFill="1" applyProtection="1"/>
    <xf numFmtId="10" fontId="8" fillId="0" borderId="0" xfId="0" applyNumberFormat="1" applyFont="1" applyProtection="1"/>
    <xf numFmtId="0" fontId="2" fillId="0" borderId="0" xfId="0" applyNumberFormat="1" applyFont="1" applyProtection="1"/>
    <xf numFmtId="4" fontId="9" fillId="0" borderId="0" xfId="0" applyNumberFormat="1" applyFont="1" applyBorder="1" applyProtection="1"/>
    <xf numFmtId="0" fontId="8" fillId="0" borderId="0" xfId="0" applyFont="1" applyBorder="1" applyProtection="1"/>
    <xf numFmtId="37" fontId="16" fillId="0" borderId="0" xfId="0" applyNumberFormat="1" applyFont="1" applyBorder="1" applyAlignment="1" applyProtection="1">
      <alignment horizontal="left"/>
    </xf>
    <xf numFmtId="0" fontId="10" fillId="4" borderId="8" xfId="0" applyFont="1" applyFill="1" applyBorder="1" applyAlignment="1" applyProtection="1">
      <alignment horizontal="right"/>
      <protection locked="0"/>
    </xf>
    <xf numFmtId="0" fontId="0" fillId="0" borderId="0" xfId="0" applyProtection="1">
      <protection hidden="1"/>
    </xf>
    <xf numFmtId="5" fontId="12" fillId="0" borderId="0" xfId="0" applyNumberFormat="1" applyFont="1" applyBorder="1" applyProtection="1">
      <protection hidden="1"/>
    </xf>
    <xf numFmtId="37" fontId="12" fillId="0" borderId="0" xfId="0" applyNumberFormat="1" applyFont="1" applyBorder="1" applyProtection="1">
      <protection hidden="1"/>
    </xf>
    <xf numFmtId="9" fontId="12" fillId="0" borderId="0" xfId="0" applyNumberFormat="1" applyFont="1" applyBorder="1" applyProtection="1">
      <protection hidden="1"/>
    </xf>
    <xf numFmtId="37" fontId="14" fillId="0" borderId="0" xfId="0" applyNumberFormat="1" applyFont="1" applyBorder="1" applyProtection="1">
      <protection hidden="1"/>
    </xf>
    <xf numFmtId="9" fontId="14" fillId="0" borderId="0" xfId="0" applyNumberFormat="1" applyFont="1" applyBorder="1" applyProtection="1">
      <protection hidden="1"/>
    </xf>
    <xf numFmtId="37" fontId="12" fillId="0" borderId="0" xfId="0" applyNumberFormat="1" applyFont="1" applyFill="1" applyBorder="1" applyProtection="1">
      <protection hidden="1"/>
    </xf>
    <xf numFmtId="37" fontId="12" fillId="2" borderId="0" xfId="0" applyNumberFormat="1" applyFont="1" applyFill="1" applyBorder="1" applyProtection="1">
      <protection hidden="1"/>
    </xf>
    <xf numFmtId="9" fontId="12" fillId="2" borderId="0" xfId="0" applyNumberFormat="1" applyFont="1" applyFill="1" applyBorder="1" applyProtection="1">
      <protection hidden="1"/>
    </xf>
    <xf numFmtId="5" fontId="11" fillId="0" borderId="0" xfId="0" applyNumberFormat="1" applyFont="1" applyBorder="1" applyProtection="1">
      <protection hidden="1"/>
    </xf>
    <xf numFmtId="9" fontId="11" fillId="0" borderId="0" xfId="0" applyNumberFormat="1" applyFont="1" applyBorder="1" applyProtection="1">
      <protection hidden="1"/>
    </xf>
    <xf numFmtId="5" fontId="15" fillId="0" borderId="0" xfId="0" applyNumberFormat="1" applyFont="1" applyBorder="1" applyProtection="1">
      <protection hidden="1"/>
    </xf>
    <xf numFmtId="9" fontId="15" fillId="0" borderId="0" xfId="0" applyNumberFormat="1" applyFont="1" applyBorder="1" applyProtection="1">
      <protection hidden="1"/>
    </xf>
    <xf numFmtId="0" fontId="0" fillId="0" borderId="0" xfId="0" applyBorder="1" applyProtection="1">
      <protection hidden="1"/>
    </xf>
    <xf numFmtId="5" fontId="12" fillId="0" borderId="0" xfId="0" applyNumberFormat="1" applyFont="1" applyFill="1" applyBorder="1" applyProtection="1">
      <protection hidden="1"/>
    </xf>
    <xf numFmtId="37" fontId="16" fillId="0" borderId="0" xfId="0" applyNumberFormat="1" applyFont="1" applyFill="1" applyBorder="1" applyAlignment="1" applyProtection="1">
      <alignment horizontal="left"/>
      <protection hidden="1"/>
    </xf>
    <xf numFmtId="0" fontId="0" fillId="0" borderId="0" xfId="0" applyFill="1" applyBorder="1" applyProtection="1">
      <protection hidden="1"/>
    </xf>
    <xf numFmtId="37" fontId="14" fillId="0" borderId="0" xfId="0" applyNumberFormat="1" applyFont="1" applyFill="1" applyBorder="1" applyProtection="1">
      <protection hidden="1"/>
    </xf>
    <xf numFmtId="5" fontId="15" fillId="0" borderId="0" xfId="0" applyNumberFormat="1" applyFont="1" applyFill="1" applyBorder="1" applyProtection="1">
      <protection hidden="1"/>
    </xf>
    <xf numFmtId="0" fontId="5" fillId="0" borderId="0" xfId="0" applyFont="1" applyAlignment="1" applyProtection="1">
      <alignment horizontal="center"/>
      <protection hidden="1"/>
    </xf>
    <xf numFmtId="0" fontId="0" fillId="0" borderId="0" xfId="0" applyAlignment="1" applyProtection="1">
      <alignment horizontal="center"/>
      <protection hidden="1"/>
    </xf>
    <xf numFmtId="10" fontId="0" fillId="0" borderId="0" xfId="0" applyNumberFormat="1" applyAlignment="1" applyProtection="1">
      <alignment horizontal="center"/>
      <protection hidden="1"/>
    </xf>
    <xf numFmtId="0" fontId="6" fillId="0" borderId="6" xfId="0" applyFont="1" applyBorder="1" applyAlignment="1" applyProtection="1">
      <alignment horizontal="center"/>
      <protection hidden="1"/>
    </xf>
    <xf numFmtId="164" fontId="3" fillId="0" borderId="0" xfId="0" applyNumberFormat="1" applyFont="1" applyProtection="1">
      <protection hidden="1"/>
    </xf>
    <xf numFmtId="164" fontId="0" fillId="0" borderId="0" xfId="0" applyNumberFormat="1" applyProtection="1">
      <protection hidden="1"/>
    </xf>
    <xf numFmtId="10" fontId="0" fillId="0" borderId="0" xfId="0" applyNumberFormat="1" applyProtection="1">
      <protection hidden="1"/>
    </xf>
    <xf numFmtId="164" fontId="3" fillId="2" borderId="8" xfId="0" applyNumberFormat="1" applyFont="1" applyFill="1" applyBorder="1" applyProtection="1">
      <protection hidden="1"/>
    </xf>
    <xf numFmtId="10" fontId="3" fillId="2" borderId="8" xfId="0" applyNumberFormat="1" applyFont="1" applyFill="1" applyBorder="1" applyProtection="1">
      <protection hidden="1"/>
    </xf>
    <xf numFmtId="164" fontId="3" fillId="0" borderId="0" xfId="0" applyNumberFormat="1" applyFont="1" applyBorder="1" applyProtection="1">
      <protection hidden="1"/>
    </xf>
    <xf numFmtId="164" fontId="3" fillId="0" borderId="9" xfId="0" applyNumberFormat="1" applyFont="1" applyBorder="1" applyProtection="1">
      <protection hidden="1"/>
    </xf>
    <xf numFmtId="164" fontId="3" fillId="0" borderId="6" xfId="0" applyNumberFormat="1" applyFont="1" applyBorder="1" applyProtection="1">
      <protection hidden="1"/>
    </xf>
    <xf numFmtId="164" fontId="3" fillId="3" borderId="0" xfId="0" applyNumberFormat="1" applyFont="1" applyFill="1" applyProtection="1">
      <protection hidden="1"/>
    </xf>
    <xf numFmtId="164" fontId="3" fillId="3" borderId="8" xfId="0" applyNumberFormat="1" applyFont="1" applyFill="1" applyBorder="1" applyProtection="1">
      <protection hidden="1"/>
    </xf>
    <xf numFmtId="10" fontId="3" fillId="3" borderId="8" xfId="0" applyNumberFormat="1" applyFont="1" applyFill="1" applyBorder="1" applyProtection="1">
      <protection hidden="1"/>
    </xf>
    <xf numFmtId="164" fontId="3" fillId="0" borderId="4" xfId="0" applyNumberFormat="1" applyFont="1" applyBorder="1" applyProtection="1">
      <protection hidden="1"/>
    </xf>
    <xf numFmtId="164" fontId="2" fillId="0" borderId="5" xfId="0" applyNumberFormat="1" applyFont="1" applyBorder="1" applyProtection="1">
      <protection hidden="1"/>
    </xf>
    <xf numFmtId="164" fontId="2" fillId="2" borderId="8" xfId="0" applyNumberFormat="1" applyFont="1" applyFill="1" applyBorder="1" applyProtection="1">
      <protection hidden="1"/>
    </xf>
    <xf numFmtId="10" fontId="2" fillId="2" borderId="8" xfId="0" applyNumberFormat="1" applyFont="1" applyFill="1" applyBorder="1" applyProtection="1">
      <protection hidden="1"/>
    </xf>
    <xf numFmtId="164" fontId="8" fillId="0" borderId="0" xfId="0" applyNumberFormat="1" applyFont="1" applyBorder="1" applyProtection="1">
      <protection hidden="1"/>
    </xf>
    <xf numFmtId="0" fontId="8" fillId="0" borderId="0" xfId="0" applyFont="1" applyProtection="1">
      <protection hidden="1"/>
    </xf>
    <xf numFmtId="10" fontId="8" fillId="0" borderId="0" xfId="0" applyNumberFormat="1" applyFont="1" applyProtection="1">
      <protection hidden="1"/>
    </xf>
    <xf numFmtId="0" fontId="5" fillId="0" borderId="0" xfId="0" applyFont="1" applyAlignment="1" applyProtection="1">
      <alignment horizontal="right"/>
      <protection hidden="1"/>
    </xf>
    <xf numFmtId="165" fontId="11" fillId="0" borderId="0" xfId="0" applyNumberFormat="1" applyFont="1" applyAlignment="1" applyProtection="1">
      <alignment horizontal="right"/>
      <protection hidden="1"/>
    </xf>
    <xf numFmtId="0" fontId="0" fillId="0" borderId="0" xfId="0" applyFont="1"/>
    <xf numFmtId="0" fontId="5" fillId="0" borderId="0" xfId="0" applyFont="1" applyAlignment="1">
      <alignment horizontal="center"/>
    </xf>
    <xf numFmtId="0" fontId="5" fillId="0" borderId="0" xfId="0" applyFont="1" applyAlignment="1">
      <alignment horizontal="left"/>
    </xf>
    <xf numFmtId="0" fontId="0" fillId="0" borderId="0" xfId="0" applyFont="1" applyAlignment="1">
      <alignment horizontal="center"/>
    </xf>
    <xf numFmtId="49" fontId="21" fillId="0" borderId="0" xfId="0" applyNumberFormat="1" applyFont="1" applyBorder="1" applyAlignment="1"/>
    <xf numFmtId="49" fontId="21" fillId="8" borderId="0" xfId="0" applyNumberFormat="1" applyFont="1" applyFill="1" applyBorder="1" applyAlignment="1"/>
    <xf numFmtId="0" fontId="0" fillId="8" borderId="0" xfId="0" applyFont="1" applyFill="1" applyAlignment="1">
      <alignment horizontal="center"/>
    </xf>
    <xf numFmtId="49" fontId="21" fillId="9" borderId="0" xfId="0" applyNumberFormat="1" applyFont="1" applyFill="1" applyBorder="1" applyAlignment="1"/>
    <xf numFmtId="0" fontId="0" fillId="9" borderId="0" xfId="0" applyFont="1" applyFill="1" applyAlignment="1">
      <alignment horizontal="center"/>
    </xf>
    <xf numFmtId="0" fontId="5" fillId="10" borderId="0" xfId="0" applyFont="1" applyFill="1"/>
    <xf numFmtId="0" fontId="0" fillId="10" borderId="0" xfId="0" applyFill="1"/>
    <xf numFmtId="49" fontId="0" fillId="10" borderId="0" xfId="0" applyNumberFormat="1" applyFill="1"/>
    <xf numFmtId="49" fontId="2" fillId="0" borderId="0" xfId="0" applyNumberFormat="1" applyFont="1" applyFill="1"/>
    <xf numFmtId="0" fontId="0" fillId="0" borderId="0" xfId="0" applyFill="1" applyAlignment="1">
      <alignment horizontal="right"/>
    </xf>
    <xf numFmtId="164" fontId="0" fillId="0" borderId="0" xfId="0" applyNumberFormat="1"/>
    <xf numFmtId="0" fontId="5" fillId="0" borderId="10" xfId="0" applyFont="1" applyBorder="1" applyAlignment="1">
      <alignment horizontal="centerContinuous"/>
    </xf>
    <xf numFmtId="0" fontId="5" fillId="0" borderId="11" xfId="0" applyFont="1" applyBorder="1" applyAlignment="1">
      <alignment horizontal="centerContinuous"/>
    </xf>
    <xf numFmtId="0" fontId="5" fillId="0" borderId="12" xfId="0" applyFont="1" applyBorder="1" applyAlignment="1">
      <alignment horizontal="centerContinuous"/>
    </xf>
    <xf numFmtId="0" fontId="5" fillId="0" borderId="8" xfId="0" applyFont="1" applyBorder="1" applyAlignment="1">
      <alignment horizontal="center"/>
    </xf>
    <xf numFmtId="0" fontId="5" fillId="0" borderId="13" xfId="0" applyFont="1" applyBorder="1"/>
    <xf numFmtId="0" fontId="5" fillId="0" borderId="14" xfId="0" applyFont="1" applyBorder="1"/>
    <xf numFmtId="0" fontId="5" fillId="0" borderId="15" xfId="0" applyFont="1" applyBorder="1"/>
    <xf numFmtId="0" fontId="5" fillId="0" borderId="16" xfId="0" applyFont="1" applyBorder="1"/>
    <xf numFmtId="0" fontId="5" fillId="0" borderId="6" xfId="0" applyFont="1" applyBorder="1"/>
    <xf numFmtId="0" fontId="5" fillId="0" borderId="17" xfId="0" applyFont="1" applyBorder="1"/>
    <xf numFmtId="5" fontId="0" fillId="0" borderId="0" xfId="0" applyNumberFormat="1"/>
    <xf numFmtId="9" fontId="0" fillId="0" borderId="0" xfId="6" applyFont="1"/>
    <xf numFmtId="0" fontId="0" fillId="0" borderId="13" xfId="0" applyBorder="1"/>
    <xf numFmtId="0" fontId="0" fillId="0" borderId="14" xfId="0" applyBorder="1"/>
    <xf numFmtId="0" fontId="0" fillId="0" borderId="15" xfId="0" applyBorder="1"/>
    <xf numFmtId="49" fontId="12" fillId="0" borderId="18" xfId="0" applyNumberFormat="1" applyFont="1" applyBorder="1" applyAlignment="1"/>
    <xf numFmtId="0" fontId="0" fillId="0" borderId="9" xfId="0" applyBorder="1"/>
    <xf numFmtId="0" fontId="11" fillId="0" borderId="18" xfId="0" applyFont="1" applyBorder="1"/>
    <xf numFmtId="0" fontId="12" fillId="0" borderId="16" xfId="0" applyFont="1" applyBorder="1"/>
    <xf numFmtId="0" fontId="0" fillId="0" borderId="6" xfId="0" applyBorder="1"/>
    <xf numFmtId="0" fontId="0" fillId="0" borderId="17" xfId="0" applyBorder="1"/>
    <xf numFmtId="5" fontId="0" fillId="0" borderId="18" xfId="0" applyNumberFormat="1" applyBorder="1"/>
    <xf numFmtId="5" fontId="0" fillId="0" borderId="0" xfId="0" applyNumberFormat="1" applyBorder="1"/>
    <xf numFmtId="5" fontId="5" fillId="0" borderId="18" xfId="0" applyNumberFormat="1" applyFont="1" applyBorder="1"/>
    <xf numFmtId="5" fontId="5" fillId="0" borderId="0" xfId="0" applyNumberFormat="1" applyFont="1" applyBorder="1"/>
    <xf numFmtId="9" fontId="5" fillId="0" borderId="9" xfId="6" applyFont="1" applyBorder="1"/>
    <xf numFmtId="0" fontId="0" fillId="0" borderId="16" xfId="0" applyBorder="1"/>
    <xf numFmtId="37" fontId="0" fillId="0" borderId="18" xfId="0" applyNumberFormat="1" applyBorder="1"/>
    <xf numFmtId="37" fontId="0" fillId="0" borderId="0" xfId="0" applyNumberFormat="1" applyBorder="1"/>
    <xf numFmtId="0" fontId="0" fillId="0" borderId="15" xfId="0" applyBorder="1" applyAlignment="1">
      <alignment horizontal="right"/>
    </xf>
    <xf numFmtId="9" fontId="5" fillId="0" borderId="9" xfId="6" applyFont="1" applyBorder="1" applyAlignment="1">
      <alignment horizontal="right"/>
    </xf>
    <xf numFmtId="0" fontId="0" fillId="0" borderId="17" xfId="0" applyBorder="1" applyAlignment="1">
      <alignment horizontal="right"/>
    </xf>
    <xf numFmtId="0" fontId="5" fillId="0" borderId="0" xfId="0" applyFont="1" applyAlignment="1">
      <alignment horizontal="right"/>
    </xf>
    <xf numFmtId="37" fontId="0" fillId="0" borderId="0" xfId="0" applyNumberFormat="1"/>
    <xf numFmtId="9" fontId="0" fillId="0" borderId="0" xfId="6" applyFont="1" applyBorder="1"/>
    <xf numFmtId="0" fontId="11" fillId="0" borderId="0" xfId="0" applyFont="1" applyBorder="1"/>
    <xf numFmtId="9" fontId="5" fillId="0" borderId="0" xfId="6" applyFont="1" applyBorder="1"/>
    <xf numFmtId="0" fontId="0" fillId="0" borderId="0" xfId="0" quotePrefix="1" applyBorder="1"/>
    <xf numFmtId="49" fontId="5" fillId="0" borderId="0" xfId="0" quotePrefix="1" applyNumberFormat="1" applyFont="1" applyAlignment="1">
      <alignment horizontal="right"/>
    </xf>
    <xf numFmtId="0" fontId="5" fillId="0" borderId="19" xfId="0" applyFont="1" applyBorder="1" applyAlignment="1">
      <alignment horizontal="center"/>
    </xf>
    <xf numFmtId="0" fontId="5" fillId="0" borderId="20" xfId="0" applyFont="1" applyBorder="1" applyAlignment="1">
      <alignment horizontal="center"/>
    </xf>
    <xf numFmtId="0" fontId="5" fillId="0" borderId="8" xfId="0" applyFont="1" applyBorder="1" applyAlignment="1">
      <alignment horizontal="centerContinuous"/>
    </xf>
    <xf numFmtId="0" fontId="5" fillId="11" borderId="0" xfId="0" applyFont="1" applyFill="1" applyBorder="1"/>
    <xf numFmtId="0" fontId="5" fillId="11" borderId="0" xfId="0" applyFont="1" applyFill="1" applyBorder="1" applyAlignment="1">
      <alignment horizontal="center"/>
    </xf>
    <xf numFmtId="49" fontId="12" fillId="0" borderId="0" xfId="0" applyNumberFormat="1" applyFont="1" applyFill="1" applyBorder="1" applyAlignment="1"/>
    <xf numFmtId="0" fontId="5" fillId="0" borderId="0" xfId="0" applyFont="1" applyFill="1" applyBorder="1"/>
    <xf numFmtId="0" fontId="5" fillId="0" borderId="0" xfId="0" applyFont="1" applyFill="1" applyBorder="1" applyAlignment="1">
      <alignment horizontal="center"/>
    </xf>
    <xf numFmtId="49" fontId="11" fillId="0" borderId="0" xfId="0" applyNumberFormat="1" applyFont="1" applyFill="1" applyBorder="1" applyAlignment="1"/>
    <xf numFmtId="9" fontId="5" fillId="0" borderId="14" xfId="6" applyFont="1" applyBorder="1"/>
    <xf numFmtId="5" fontId="5" fillId="0" borderId="14" xfId="0" applyNumberFormat="1" applyFont="1" applyBorder="1"/>
    <xf numFmtId="5" fontId="0" fillId="0" borderId="0" xfId="0" applyNumberFormat="1" applyFont="1" applyBorder="1"/>
    <xf numFmtId="0" fontId="5" fillId="0" borderId="0" xfId="0" applyNumberFormat="1" applyFont="1" applyFill="1" applyBorder="1"/>
    <xf numFmtId="0" fontId="5" fillId="0" borderId="0" xfId="0" applyNumberFormat="1" applyFont="1" applyBorder="1"/>
    <xf numFmtId="9" fontId="19" fillId="0" borderId="0" xfId="6" applyFont="1" applyBorder="1"/>
    <xf numFmtId="37" fontId="19" fillId="0" borderId="0" xfId="7" applyNumberFormat="1" applyFont="1" applyBorder="1"/>
    <xf numFmtId="0" fontId="5" fillId="0" borderId="0" xfId="0" applyFont="1" applyAlignment="1" applyProtection="1">
      <alignment horizontal="right"/>
      <protection locked="0"/>
    </xf>
    <xf numFmtId="49" fontId="2" fillId="0" borderId="0" xfId="0" applyNumberFormat="1" applyFont="1"/>
    <xf numFmtId="9" fontId="15" fillId="0" borderId="0" xfId="6" applyFont="1" applyBorder="1" applyProtection="1">
      <protection hidden="1"/>
    </xf>
    <xf numFmtId="9" fontId="12" fillId="3" borderId="0" xfId="0" applyNumberFormat="1" applyFont="1" applyFill="1" applyBorder="1" applyProtection="1">
      <protection hidden="1"/>
    </xf>
    <xf numFmtId="0" fontId="22" fillId="0" borderId="0" xfId="0" applyFont="1"/>
    <xf numFmtId="37" fontId="5" fillId="0" borderId="14" xfId="0" applyNumberFormat="1" applyFont="1" applyBorder="1"/>
    <xf numFmtId="49" fontId="13" fillId="0" borderId="0" xfId="0" applyNumberFormat="1" applyFont="1" applyFill="1" applyBorder="1" applyAlignment="1"/>
    <xf numFmtId="0" fontId="5" fillId="0" borderId="14" xfId="0" applyNumberFormat="1" applyFont="1" applyFill="1" applyBorder="1"/>
    <xf numFmtId="37" fontId="5" fillId="0" borderId="0" xfId="0" applyNumberFormat="1" applyFont="1" applyBorder="1"/>
    <xf numFmtId="0" fontId="12" fillId="0" borderId="13" xfId="0" applyFont="1" applyBorder="1"/>
    <xf numFmtId="37" fontId="22" fillId="0" borderId="18" xfId="0" applyNumberFormat="1" applyFont="1" applyBorder="1"/>
    <xf numFmtId="37" fontId="22" fillId="0" borderId="0" xfId="0" applyNumberFormat="1" applyFont="1" applyBorder="1" applyAlignment="1">
      <alignment horizontal="right"/>
    </xf>
    <xf numFmtId="0" fontId="22" fillId="0" borderId="0" xfId="0" applyFont="1" applyBorder="1" applyAlignment="1">
      <alignment horizontal="right"/>
    </xf>
    <xf numFmtId="0" fontId="0" fillId="0" borderId="18" xfId="0" applyBorder="1"/>
    <xf numFmtId="9" fontId="0" fillId="0" borderId="0" xfId="6" applyNumberFormat="1" applyFont="1" applyBorder="1"/>
    <xf numFmtId="37" fontId="0" fillId="0" borderId="16" xfId="0" applyNumberFormat="1" applyBorder="1"/>
    <xf numFmtId="9" fontId="0" fillId="0" borderId="6" xfId="6" applyFont="1" applyBorder="1"/>
    <xf numFmtId="164" fontId="3" fillId="0" borderId="17" xfId="0" applyNumberFormat="1" applyFont="1" applyBorder="1" applyProtection="1">
      <protection hidden="1"/>
    </xf>
    <xf numFmtId="0" fontId="0" fillId="0" borderId="0" xfId="0"/>
    <xf numFmtId="49" fontId="2" fillId="0" borderId="0" xfId="0" applyNumberFormat="1" applyFont="1"/>
    <xf numFmtId="164" fontId="0" fillId="0" borderId="0" xfId="0" applyNumberFormat="1"/>
    <xf numFmtId="0" fontId="0" fillId="0" borderId="0" xfId="0"/>
    <xf numFmtId="164" fontId="3" fillId="0" borderId="0" xfId="0" applyNumberFormat="1" applyFont="1"/>
    <xf numFmtId="164" fontId="3" fillId="0" borderId="2" xfId="0" applyNumberFormat="1" applyFont="1" applyBorder="1"/>
    <xf numFmtId="164" fontId="3" fillId="0" borderId="0" xfId="0" applyNumberFormat="1" applyFont="1" applyBorder="1"/>
    <xf numFmtId="0" fontId="0" fillId="0" borderId="0" xfId="0" applyBorder="1"/>
    <xf numFmtId="0" fontId="0" fillId="0" borderId="0" xfId="0"/>
    <xf numFmtId="164" fontId="3" fillId="0" borderId="4" xfId="0" applyNumberFormat="1" applyFont="1" applyBorder="1"/>
    <xf numFmtId="164" fontId="0" fillId="0" borderId="0" xfId="0" applyNumberFormat="1"/>
    <xf numFmtId="49" fontId="18" fillId="2" borderId="0" xfId="0" applyNumberFormat="1" applyFont="1" applyFill="1" applyAlignment="1">
      <alignment horizontal="center"/>
    </xf>
    <xf numFmtId="0" fontId="18" fillId="2" borderId="0" xfId="0" applyFont="1" applyFill="1" applyAlignment="1">
      <alignment horizontal="center"/>
    </xf>
    <xf numFmtId="0" fontId="5" fillId="0" borderId="0" xfId="0" applyNumberFormat="1" applyFont="1" applyAlignment="1" applyProtection="1">
      <alignment horizontal="right"/>
      <protection locked="0"/>
    </xf>
    <xf numFmtId="49" fontId="2" fillId="0" borderId="1" xfId="0" applyNumberFormat="1" applyFont="1" applyBorder="1" applyAlignment="1">
      <alignment horizontal="center"/>
    </xf>
    <xf numFmtId="49" fontId="2" fillId="0" borderId="0" xfId="0" applyNumberFormat="1" applyFont="1"/>
    <xf numFmtId="43" fontId="0" fillId="0" borderId="0" xfId="7" applyFont="1"/>
    <xf numFmtId="0" fontId="0" fillId="0" borderId="0" xfId="0"/>
    <xf numFmtId="5" fontId="0" fillId="0" borderId="0" xfId="0" applyNumberFormat="1" applyBorder="1"/>
    <xf numFmtId="37" fontId="0" fillId="0" borderId="0" xfId="0" applyNumberFormat="1" applyBorder="1"/>
    <xf numFmtId="0" fontId="0" fillId="3" borderId="8" xfId="0" applyFill="1" applyBorder="1" applyAlignment="1">
      <alignment horizontal="right"/>
    </xf>
    <xf numFmtId="9" fontId="0" fillId="0" borderId="9" xfId="6" applyFont="1" applyFill="1" applyBorder="1"/>
    <xf numFmtId="5" fontId="0" fillId="0" borderId="18" xfId="0" applyNumberFormat="1" applyFill="1" applyBorder="1"/>
    <xf numFmtId="5" fontId="0" fillId="0" borderId="0" xfId="0" applyNumberFormat="1" applyFill="1" applyBorder="1"/>
    <xf numFmtId="9" fontId="0" fillId="0" borderId="9" xfId="6" applyFont="1" applyFill="1" applyBorder="1" applyAlignment="1">
      <alignment horizontal="right"/>
    </xf>
    <xf numFmtId="37" fontId="0" fillId="0" borderId="0" xfId="0" applyNumberFormat="1" applyFill="1" applyBorder="1"/>
    <xf numFmtId="0" fontId="0" fillId="3" borderId="8" xfId="0" applyFill="1" applyBorder="1"/>
    <xf numFmtId="0" fontId="45" fillId="0" borderId="0" xfId="0" applyFont="1"/>
    <xf numFmtId="44" fontId="0" fillId="0" borderId="0" xfId="507" applyFont="1"/>
    <xf numFmtId="2" fontId="0" fillId="0" borderId="0" xfId="507" applyNumberFormat="1" applyFont="1"/>
    <xf numFmtId="49" fontId="46" fillId="0" borderId="0" xfId="0" quotePrefix="1" applyNumberFormat="1" applyFont="1"/>
    <xf numFmtId="0" fontId="44" fillId="0" borderId="0" xfId="0" applyFont="1" applyFill="1"/>
    <xf numFmtId="0" fontId="0" fillId="5" borderId="0" xfId="0" applyNumberFormat="1" applyFill="1" applyAlignment="1">
      <alignment horizontal="center"/>
    </xf>
    <xf numFmtId="0" fontId="0" fillId="0" borderId="0" xfId="0" quotePrefix="1"/>
    <xf numFmtId="49" fontId="2" fillId="0" borderId="1" xfId="0" applyNumberFormat="1" applyFont="1" applyBorder="1" applyAlignment="1">
      <alignment horizontal="center"/>
    </xf>
    <xf numFmtId="49" fontId="21" fillId="0" borderId="0" xfId="0" applyNumberFormat="1" applyFont="1" applyFill="1" applyBorder="1" applyAlignment="1"/>
    <xf numFmtId="164" fontId="3" fillId="0" borderId="0" xfId="0" applyNumberFormat="1" applyFont="1"/>
    <xf numFmtId="49" fontId="2" fillId="0" borderId="1" xfId="90" applyNumberFormat="1" applyFont="1" applyFill="1" applyBorder="1" applyAlignment="1">
      <alignment horizontal="center"/>
    </xf>
    <xf numFmtId="49" fontId="2" fillId="0" borderId="0" xfId="90" applyNumberFormat="1" applyFont="1" applyFill="1" applyBorder="1" applyAlignment="1">
      <alignment horizontal="center"/>
    </xf>
    <xf numFmtId="164" fontId="3" fillId="0" borderId="0" xfId="90" applyNumberFormat="1" applyFont="1" applyFill="1"/>
    <xf numFmtId="166" fontId="3" fillId="0" borderId="0" xfId="90" applyNumberFormat="1" applyFont="1" applyFill="1"/>
    <xf numFmtId="166" fontId="3" fillId="0" borderId="2" xfId="90" applyNumberFormat="1" applyFont="1" applyFill="1" applyBorder="1"/>
    <xf numFmtId="166" fontId="3" fillId="0" borderId="0" xfId="90" applyNumberFormat="1" applyFont="1" applyFill="1" applyBorder="1"/>
    <xf numFmtId="166" fontId="3" fillId="0" borderId="3" xfId="90" applyNumberFormat="1" applyFont="1" applyFill="1" applyBorder="1"/>
    <xf numFmtId="166" fontId="3" fillId="0" borderId="4" xfId="90" applyNumberFormat="1" applyFont="1" applyFill="1" applyBorder="1"/>
    <xf numFmtId="166" fontId="2" fillId="0" borderId="5" xfId="90" applyNumberFormat="1" applyFont="1" applyFill="1" applyBorder="1"/>
    <xf numFmtId="165" fontId="5" fillId="0" borderId="0" xfId="0" quotePrefix="1" applyNumberFormat="1" applyFont="1" applyAlignment="1">
      <alignment horizontal="left"/>
    </xf>
    <xf numFmtId="0" fontId="0" fillId="0" borderId="0" xfId="0" applyAlignment="1" applyProtection="1">
      <alignment horizontal="left" wrapText="1"/>
    </xf>
    <xf numFmtId="49" fontId="2" fillId="0" borderId="30" xfId="0" applyNumberFormat="1" applyFont="1" applyBorder="1" applyAlignment="1">
      <alignment horizontal="center"/>
    </xf>
    <xf numFmtId="164" fontId="3" fillId="0" borderId="31" xfId="0" applyNumberFormat="1" applyFont="1" applyBorder="1"/>
    <xf numFmtId="164" fontId="3" fillId="0" borderId="32" xfId="0" applyNumberFormat="1" applyFont="1" applyBorder="1"/>
    <xf numFmtId="164" fontId="3" fillId="0" borderId="33" xfId="0" applyNumberFormat="1" applyFont="1" applyBorder="1"/>
    <xf numFmtId="164" fontId="2" fillId="0" borderId="34" xfId="0" applyNumberFormat="1" applyFont="1" applyBorder="1"/>
  </cellXfs>
  <cellStyles count="6898">
    <cellStyle name="20% - Accent1 2" xfId="313"/>
    <cellStyle name="20% - Accent1 2 10" xfId="3002"/>
    <cellStyle name="20% - Accent1 2 2" xfId="378"/>
    <cellStyle name="20% - Accent1 2 2 2" xfId="429"/>
    <cellStyle name="20% - Accent1 2 2 2 2" xfId="561"/>
    <cellStyle name="20% - Accent1 2 2 2 2 2" xfId="1116"/>
    <cellStyle name="20% - Accent1 2 2 2 2 2 2" xfId="1718"/>
    <cellStyle name="20% - Accent1 2 2 2 2 2 2 2" xfId="2921"/>
    <cellStyle name="20% - Accent1 2 2 2 2 2 2 2 2" xfId="5323"/>
    <cellStyle name="20% - Accent1 2 2 2 2 2 2 3" xfId="4122"/>
    <cellStyle name="20% - Accent1 2 2 2 2 2 3" xfId="2320"/>
    <cellStyle name="20% - Accent1 2 2 2 2 2 3 2" xfId="4723"/>
    <cellStyle name="20% - Accent1 2 2 2 2 2 4" xfId="3522"/>
    <cellStyle name="20% - Accent1 2 2 2 2 3" xfId="1418"/>
    <cellStyle name="20% - Accent1 2 2 2 2 3 2" xfId="2621"/>
    <cellStyle name="20% - Accent1 2 2 2 2 3 2 2" xfId="5023"/>
    <cellStyle name="20% - Accent1 2 2 2 2 3 3" xfId="3822"/>
    <cellStyle name="20% - Accent1 2 2 2 2 4" xfId="2020"/>
    <cellStyle name="20% - Accent1 2 2 2 2 4 2" xfId="4423"/>
    <cellStyle name="20% - Accent1 2 2 2 2 5" xfId="3222"/>
    <cellStyle name="20% - Accent1 2 2 2 3" xfId="958"/>
    <cellStyle name="20% - Accent1 2 2 2 3 2" xfId="1562"/>
    <cellStyle name="20% - Accent1 2 2 2 3 2 2" xfId="2765"/>
    <cellStyle name="20% - Accent1 2 2 2 3 2 2 2" xfId="5167"/>
    <cellStyle name="20% - Accent1 2 2 2 3 2 3" xfId="3966"/>
    <cellStyle name="20% - Accent1 2 2 2 3 3" xfId="2164"/>
    <cellStyle name="20% - Accent1 2 2 2 3 3 2" xfId="4567"/>
    <cellStyle name="20% - Accent1 2 2 2 3 4" xfId="3366"/>
    <cellStyle name="20% - Accent1 2 2 2 4" xfId="1262"/>
    <cellStyle name="20% - Accent1 2 2 2 4 2" xfId="2465"/>
    <cellStyle name="20% - Accent1 2 2 2 4 2 2" xfId="4867"/>
    <cellStyle name="20% - Accent1 2 2 2 4 3" xfId="3666"/>
    <cellStyle name="20% - Accent1 2 2 2 5" xfId="1864"/>
    <cellStyle name="20% - Accent1 2 2 2 5 2" xfId="4267"/>
    <cellStyle name="20% - Accent1 2 2 2 6" xfId="3066"/>
    <cellStyle name="20% - Accent1 2 2 3" xfId="478"/>
    <cellStyle name="20% - Accent1 2 2 3 2" xfId="609"/>
    <cellStyle name="20% - Accent1 2 2 3 2 2" xfId="1164"/>
    <cellStyle name="20% - Accent1 2 2 3 2 2 2" xfId="1766"/>
    <cellStyle name="20% - Accent1 2 2 3 2 2 2 2" xfId="2969"/>
    <cellStyle name="20% - Accent1 2 2 3 2 2 2 2 2" xfId="5371"/>
    <cellStyle name="20% - Accent1 2 2 3 2 2 2 3" xfId="4170"/>
    <cellStyle name="20% - Accent1 2 2 3 2 2 3" xfId="2368"/>
    <cellStyle name="20% - Accent1 2 2 3 2 2 3 2" xfId="4771"/>
    <cellStyle name="20% - Accent1 2 2 3 2 2 4" xfId="3570"/>
    <cellStyle name="20% - Accent1 2 2 3 2 3" xfId="1466"/>
    <cellStyle name="20% - Accent1 2 2 3 2 3 2" xfId="2669"/>
    <cellStyle name="20% - Accent1 2 2 3 2 3 2 2" xfId="5071"/>
    <cellStyle name="20% - Accent1 2 2 3 2 3 3" xfId="3870"/>
    <cellStyle name="20% - Accent1 2 2 3 2 4" xfId="2068"/>
    <cellStyle name="20% - Accent1 2 2 3 2 4 2" xfId="4471"/>
    <cellStyle name="20% - Accent1 2 2 3 2 5" xfId="3270"/>
    <cellStyle name="20% - Accent1 2 2 3 3" xfId="1006"/>
    <cellStyle name="20% - Accent1 2 2 3 3 2" xfId="1610"/>
    <cellStyle name="20% - Accent1 2 2 3 3 2 2" xfId="2813"/>
    <cellStyle name="20% - Accent1 2 2 3 3 2 2 2" xfId="5215"/>
    <cellStyle name="20% - Accent1 2 2 3 3 2 3" xfId="4014"/>
    <cellStyle name="20% - Accent1 2 2 3 3 3" xfId="2212"/>
    <cellStyle name="20% - Accent1 2 2 3 3 3 2" xfId="4615"/>
    <cellStyle name="20% - Accent1 2 2 3 3 4" xfId="3414"/>
    <cellStyle name="20% - Accent1 2 2 3 4" xfId="1310"/>
    <cellStyle name="20% - Accent1 2 2 3 4 2" xfId="2513"/>
    <cellStyle name="20% - Accent1 2 2 3 4 2 2" xfId="4915"/>
    <cellStyle name="20% - Accent1 2 2 3 4 3" xfId="3714"/>
    <cellStyle name="20% - Accent1 2 2 3 5" xfId="1912"/>
    <cellStyle name="20% - Accent1 2 2 3 5 2" xfId="4315"/>
    <cellStyle name="20% - Accent1 2 2 3 6" xfId="3114"/>
    <cellStyle name="20% - Accent1 2 2 4" xfId="513"/>
    <cellStyle name="20% - Accent1 2 2 4 2" xfId="1068"/>
    <cellStyle name="20% - Accent1 2 2 4 2 2" xfId="1670"/>
    <cellStyle name="20% - Accent1 2 2 4 2 2 2" xfId="2873"/>
    <cellStyle name="20% - Accent1 2 2 4 2 2 2 2" xfId="5275"/>
    <cellStyle name="20% - Accent1 2 2 4 2 2 3" xfId="4074"/>
    <cellStyle name="20% - Accent1 2 2 4 2 3" xfId="2272"/>
    <cellStyle name="20% - Accent1 2 2 4 2 3 2" xfId="4675"/>
    <cellStyle name="20% - Accent1 2 2 4 2 4" xfId="3474"/>
    <cellStyle name="20% - Accent1 2 2 4 3" xfId="1370"/>
    <cellStyle name="20% - Accent1 2 2 4 3 2" xfId="2573"/>
    <cellStyle name="20% - Accent1 2 2 4 3 2 2" xfId="4975"/>
    <cellStyle name="20% - Accent1 2 2 4 3 3" xfId="3774"/>
    <cellStyle name="20% - Accent1 2 2 4 4" xfId="1972"/>
    <cellStyle name="20% - Accent1 2 2 4 4 2" xfId="4375"/>
    <cellStyle name="20% - Accent1 2 2 4 5" xfId="3174"/>
    <cellStyle name="20% - Accent1 2 2 5" xfId="910"/>
    <cellStyle name="20% - Accent1 2 2 5 2" xfId="1514"/>
    <cellStyle name="20% - Accent1 2 2 5 2 2" xfId="2717"/>
    <cellStyle name="20% - Accent1 2 2 5 2 2 2" xfId="5119"/>
    <cellStyle name="20% - Accent1 2 2 5 2 3" xfId="3918"/>
    <cellStyle name="20% - Accent1 2 2 5 3" xfId="2116"/>
    <cellStyle name="20% - Accent1 2 2 5 3 2" xfId="4519"/>
    <cellStyle name="20% - Accent1 2 2 5 4" xfId="3318"/>
    <cellStyle name="20% - Accent1 2 2 6" xfId="1214"/>
    <cellStyle name="20% - Accent1 2 2 6 2" xfId="2417"/>
    <cellStyle name="20% - Accent1 2 2 6 2 2" xfId="4819"/>
    <cellStyle name="20% - Accent1 2 2 6 3" xfId="3618"/>
    <cellStyle name="20% - Accent1 2 2 7" xfId="1816"/>
    <cellStyle name="20% - Accent1 2 2 7 2" xfId="4219"/>
    <cellStyle name="20% - Accent1 2 2 8" xfId="3018"/>
    <cellStyle name="20% - Accent1 2 3" xfId="397"/>
    <cellStyle name="20% - Accent1 2 3 2" xfId="446"/>
    <cellStyle name="20% - Accent1 2 3 2 2" xfId="577"/>
    <cellStyle name="20% - Accent1 2 3 2 2 2" xfId="1132"/>
    <cellStyle name="20% - Accent1 2 3 2 2 2 2" xfId="1734"/>
    <cellStyle name="20% - Accent1 2 3 2 2 2 2 2" xfId="2937"/>
    <cellStyle name="20% - Accent1 2 3 2 2 2 2 2 2" xfId="5339"/>
    <cellStyle name="20% - Accent1 2 3 2 2 2 2 3" xfId="4138"/>
    <cellStyle name="20% - Accent1 2 3 2 2 2 3" xfId="2336"/>
    <cellStyle name="20% - Accent1 2 3 2 2 2 3 2" xfId="4739"/>
    <cellStyle name="20% - Accent1 2 3 2 2 2 4" xfId="3538"/>
    <cellStyle name="20% - Accent1 2 3 2 2 3" xfId="1434"/>
    <cellStyle name="20% - Accent1 2 3 2 2 3 2" xfId="2637"/>
    <cellStyle name="20% - Accent1 2 3 2 2 3 2 2" xfId="5039"/>
    <cellStyle name="20% - Accent1 2 3 2 2 3 3" xfId="3838"/>
    <cellStyle name="20% - Accent1 2 3 2 2 4" xfId="2036"/>
    <cellStyle name="20% - Accent1 2 3 2 2 4 2" xfId="4439"/>
    <cellStyle name="20% - Accent1 2 3 2 2 5" xfId="3238"/>
    <cellStyle name="20% - Accent1 2 3 2 3" xfId="974"/>
    <cellStyle name="20% - Accent1 2 3 2 3 2" xfId="1578"/>
    <cellStyle name="20% - Accent1 2 3 2 3 2 2" xfId="2781"/>
    <cellStyle name="20% - Accent1 2 3 2 3 2 2 2" xfId="5183"/>
    <cellStyle name="20% - Accent1 2 3 2 3 2 3" xfId="3982"/>
    <cellStyle name="20% - Accent1 2 3 2 3 3" xfId="2180"/>
    <cellStyle name="20% - Accent1 2 3 2 3 3 2" xfId="4583"/>
    <cellStyle name="20% - Accent1 2 3 2 3 4" xfId="3382"/>
    <cellStyle name="20% - Accent1 2 3 2 4" xfId="1278"/>
    <cellStyle name="20% - Accent1 2 3 2 4 2" xfId="2481"/>
    <cellStyle name="20% - Accent1 2 3 2 4 2 2" xfId="4883"/>
    <cellStyle name="20% - Accent1 2 3 2 4 3" xfId="3682"/>
    <cellStyle name="20% - Accent1 2 3 2 5" xfId="1880"/>
    <cellStyle name="20% - Accent1 2 3 2 5 2" xfId="4283"/>
    <cellStyle name="20% - Accent1 2 3 2 6" xfId="3082"/>
    <cellStyle name="20% - Accent1 2 3 3" xfId="494"/>
    <cellStyle name="20% - Accent1 2 3 3 2" xfId="625"/>
    <cellStyle name="20% - Accent1 2 3 3 2 2" xfId="1180"/>
    <cellStyle name="20% - Accent1 2 3 3 2 2 2" xfId="1782"/>
    <cellStyle name="20% - Accent1 2 3 3 2 2 2 2" xfId="2985"/>
    <cellStyle name="20% - Accent1 2 3 3 2 2 2 2 2" xfId="5387"/>
    <cellStyle name="20% - Accent1 2 3 3 2 2 2 3" xfId="4186"/>
    <cellStyle name="20% - Accent1 2 3 3 2 2 3" xfId="2384"/>
    <cellStyle name="20% - Accent1 2 3 3 2 2 3 2" xfId="4787"/>
    <cellStyle name="20% - Accent1 2 3 3 2 2 4" xfId="3586"/>
    <cellStyle name="20% - Accent1 2 3 3 2 3" xfId="1482"/>
    <cellStyle name="20% - Accent1 2 3 3 2 3 2" xfId="2685"/>
    <cellStyle name="20% - Accent1 2 3 3 2 3 2 2" xfId="5087"/>
    <cellStyle name="20% - Accent1 2 3 3 2 3 3" xfId="3886"/>
    <cellStyle name="20% - Accent1 2 3 3 2 4" xfId="2084"/>
    <cellStyle name="20% - Accent1 2 3 3 2 4 2" xfId="4487"/>
    <cellStyle name="20% - Accent1 2 3 3 2 5" xfId="3286"/>
    <cellStyle name="20% - Accent1 2 3 3 3" xfId="1022"/>
    <cellStyle name="20% - Accent1 2 3 3 3 2" xfId="1626"/>
    <cellStyle name="20% - Accent1 2 3 3 3 2 2" xfId="2829"/>
    <cellStyle name="20% - Accent1 2 3 3 3 2 2 2" xfId="5231"/>
    <cellStyle name="20% - Accent1 2 3 3 3 2 3" xfId="4030"/>
    <cellStyle name="20% - Accent1 2 3 3 3 3" xfId="2228"/>
    <cellStyle name="20% - Accent1 2 3 3 3 3 2" xfId="4631"/>
    <cellStyle name="20% - Accent1 2 3 3 3 4" xfId="3430"/>
    <cellStyle name="20% - Accent1 2 3 3 4" xfId="1326"/>
    <cellStyle name="20% - Accent1 2 3 3 4 2" xfId="2529"/>
    <cellStyle name="20% - Accent1 2 3 3 4 2 2" xfId="4931"/>
    <cellStyle name="20% - Accent1 2 3 3 4 3" xfId="3730"/>
    <cellStyle name="20% - Accent1 2 3 3 5" xfId="1928"/>
    <cellStyle name="20% - Accent1 2 3 3 5 2" xfId="4331"/>
    <cellStyle name="20% - Accent1 2 3 3 6" xfId="3130"/>
    <cellStyle name="20% - Accent1 2 3 4" xfId="529"/>
    <cellStyle name="20% - Accent1 2 3 4 2" xfId="1084"/>
    <cellStyle name="20% - Accent1 2 3 4 2 2" xfId="1686"/>
    <cellStyle name="20% - Accent1 2 3 4 2 2 2" xfId="2889"/>
    <cellStyle name="20% - Accent1 2 3 4 2 2 2 2" xfId="5291"/>
    <cellStyle name="20% - Accent1 2 3 4 2 2 3" xfId="4090"/>
    <cellStyle name="20% - Accent1 2 3 4 2 3" xfId="2288"/>
    <cellStyle name="20% - Accent1 2 3 4 2 3 2" xfId="4691"/>
    <cellStyle name="20% - Accent1 2 3 4 2 4" xfId="3490"/>
    <cellStyle name="20% - Accent1 2 3 4 3" xfId="1386"/>
    <cellStyle name="20% - Accent1 2 3 4 3 2" xfId="2589"/>
    <cellStyle name="20% - Accent1 2 3 4 3 2 2" xfId="4991"/>
    <cellStyle name="20% - Accent1 2 3 4 3 3" xfId="3790"/>
    <cellStyle name="20% - Accent1 2 3 4 4" xfId="1988"/>
    <cellStyle name="20% - Accent1 2 3 4 4 2" xfId="4391"/>
    <cellStyle name="20% - Accent1 2 3 4 5" xfId="3190"/>
    <cellStyle name="20% - Accent1 2 3 5" xfId="926"/>
    <cellStyle name="20% - Accent1 2 3 5 2" xfId="1530"/>
    <cellStyle name="20% - Accent1 2 3 5 2 2" xfId="2733"/>
    <cellStyle name="20% - Accent1 2 3 5 2 2 2" xfId="5135"/>
    <cellStyle name="20% - Accent1 2 3 5 2 3" xfId="3934"/>
    <cellStyle name="20% - Accent1 2 3 5 3" xfId="2132"/>
    <cellStyle name="20% - Accent1 2 3 5 3 2" xfId="4535"/>
    <cellStyle name="20% - Accent1 2 3 5 4" xfId="3334"/>
    <cellStyle name="20% - Accent1 2 3 6" xfId="1230"/>
    <cellStyle name="20% - Accent1 2 3 6 2" xfId="2433"/>
    <cellStyle name="20% - Accent1 2 3 6 2 2" xfId="4835"/>
    <cellStyle name="20% - Accent1 2 3 6 3" xfId="3634"/>
    <cellStyle name="20% - Accent1 2 3 7" xfId="1832"/>
    <cellStyle name="20% - Accent1 2 3 7 2" xfId="4235"/>
    <cellStyle name="20% - Accent1 2 3 8" xfId="3034"/>
    <cellStyle name="20% - Accent1 2 4" xfId="413"/>
    <cellStyle name="20% - Accent1 2 4 2" xfId="545"/>
    <cellStyle name="20% - Accent1 2 4 2 2" xfId="1100"/>
    <cellStyle name="20% - Accent1 2 4 2 2 2" xfId="1702"/>
    <cellStyle name="20% - Accent1 2 4 2 2 2 2" xfId="2905"/>
    <cellStyle name="20% - Accent1 2 4 2 2 2 2 2" xfId="5307"/>
    <cellStyle name="20% - Accent1 2 4 2 2 2 3" xfId="4106"/>
    <cellStyle name="20% - Accent1 2 4 2 2 3" xfId="2304"/>
    <cellStyle name="20% - Accent1 2 4 2 2 3 2" xfId="4707"/>
    <cellStyle name="20% - Accent1 2 4 2 2 4" xfId="3506"/>
    <cellStyle name="20% - Accent1 2 4 2 3" xfId="1402"/>
    <cellStyle name="20% - Accent1 2 4 2 3 2" xfId="2605"/>
    <cellStyle name="20% - Accent1 2 4 2 3 2 2" xfId="5007"/>
    <cellStyle name="20% - Accent1 2 4 2 3 3" xfId="3806"/>
    <cellStyle name="20% - Accent1 2 4 2 4" xfId="2004"/>
    <cellStyle name="20% - Accent1 2 4 2 4 2" xfId="4407"/>
    <cellStyle name="20% - Accent1 2 4 2 5" xfId="3206"/>
    <cellStyle name="20% - Accent1 2 4 3" xfId="942"/>
    <cellStyle name="20% - Accent1 2 4 3 2" xfId="1546"/>
    <cellStyle name="20% - Accent1 2 4 3 2 2" xfId="2749"/>
    <cellStyle name="20% - Accent1 2 4 3 2 2 2" xfId="5151"/>
    <cellStyle name="20% - Accent1 2 4 3 2 3" xfId="3950"/>
    <cellStyle name="20% - Accent1 2 4 3 3" xfId="2148"/>
    <cellStyle name="20% - Accent1 2 4 3 3 2" xfId="4551"/>
    <cellStyle name="20% - Accent1 2 4 3 4" xfId="3350"/>
    <cellStyle name="20% - Accent1 2 4 4" xfId="1246"/>
    <cellStyle name="20% - Accent1 2 4 4 2" xfId="2449"/>
    <cellStyle name="20% - Accent1 2 4 4 2 2" xfId="4851"/>
    <cellStyle name="20% - Accent1 2 4 4 3" xfId="3650"/>
    <cellStyle name="20% - Accent1 2 4 5" xfId="1848"/>
    <cellStyle name="20% - Accent1 2 4 5 2" xfId="4251"/>
    <cellStyle name="20% - Accent1 2 4 6" xfId="3050"/>
    <cellStyle name="20% - Accent1 2 5" xfId="462"/>
    <cellStyle name="20% - Accent1 2 5 2" xfId="593"/>
    <cellStyle name="20% - Accent1 2 5 2 2" xfId="1148"/>
    <cellStyle name="20% - Accent1 2 5 2 2 2" xfId="1750"/>
    <cellStyle name="20% - Accent1 2 5 2 2 2 2" xfId="2953"/>
    <cellStyle name="20% - Accent1 2 5 2 2 2 2 2" xfId="5355"/>
    <cellStyle name="20% - Accent1 2 5 2 2 2 3" xfId="4154"/>
    <cellStyle name="20% - Accent1 2 5 2 2 3" xfId="2352"/>
    <cellStyle name="20% - Accent1 2 5 2 2 3 2" xfId="4755"/>
    <cellStyle name="20% - Accent1 2 5 2 2 4" xfId="3554"/>
    <cellStyle name="20% - Accent1 2 5 2 3" xfId="1450"/>
    <cellStyle name="20% - Accent1 2 5 2 3 2" xfId="2653"/>
    <cellStyle name="20% - Accent1 2 5 2 3 2 2" xfId="5055"/>
    <cellStyle name="20% - Accent1 2 5 2 3 3" xfId="3854"/>
    <cellStyle name="20% - Accent1 2 5 2 4" xfId="2052"/>
    <cellStyle name="20% - Accent1 2 5 2 4 2" xfId="4455"/>
    <cellStyle name="20% - Accent1 2 5 2 5" xfId="3254"/>
    <cellStyle name="20% - Accent1 2 5 3" xfId="990"/>
    <cellStyle name="20% - Accent1 2 5 3 2" xfId="1594"/>
    <cellStyle name="20% - Accent1 2 5 3 2 2" xfId="2797"/>
    <cellStyle name="20% - Accent1 2 5 3 2 2 2" xfId="5199"/>
    <cellStyle name="20% - Accent1 2 5 3 2 3" xfId="3998"/>
    <cellStyle name="20% - Accent1 2 5 3 3" xfId="2196"/>
    <cellStyle name="20% - Accent1 2 5 3 3 2" xfId="4599"/>
    <cellStyle name="20% - Accent1 2 5 3 4" xfId="3398"/>
    <cellStyle name="20% - Accent1 2 5 4" xfId="1294"/>
    <cellStyle name="20% - Accent1 2 5 4 2" xfId="2497"/>
    <cellStyle name="20% - Accent1 2 5 4 2 2" xfId="4899"/>
    <cellStyle name="20% - Accent1 2 5 4 3" xfId="3698"/>
    <cellStyle name="20% - Accent1 2 5 5" xfId="1896"/>
    <cellStyle name="20% - Accent1 2 5 5 2" xfId="4299"/>
    <cellStyle name="20% - Accent1 2 5 6" xfId="3098"/>
    <cellStyle name="20% - Accent1 2 6" xfId="362"/>
    <cellStyle name="20% - Accent1 2 6 2" xfId="1052"/>
    <cellStyle name="20% - Accent1 2 6 2 2" xfId="1654"/>
    <cellStyle name="20% - Accent1 2 6 2 2 2" xfId="2857"/>
    <cellStyle name="20% - Accent1 2 6 2 2 2 2" xfId="5259"/>
    <cellStyle name="20% - Accent1 2 6 2 2 3" xfId="4058"/>
    <cellStyle name="20% - Accent1 2 6 2 3" xfId="2256"/>
    <cellStyle name="20% - Accent1 2 6 2 3 2" xfId="4659"/>
    <cellStyle name="20% - Accent1 2 6 2 4" xfId="3458"/>
    <cellStyle name="20% - Accent1 2 6 3" xfId="1354"/>
    <cellStyle name="20% - Accent1 2 6 3 2" xfId="2557"/>
    <cellStyle name="20% - Accent1 2 6 3 2 2" xfId="4959"/>
    <cellStyle name="20% - Accent1 2 6 3 3" xfId="3758"/>
    <cellStyle name="20% - Accent1 2 6 4" xfId="1956"/>
    <cellStyle name="20% - Accent1 2 6 4 2" xfId="4359"/>
    <cellStyle name="20% - Accent1 2 6 5" xfId="3158"/>
    <cellStyle name="20% - Accent1 2 7" xfId="894"/>
    <cellStyle name="20% - Accent1 2 7 2" xfId="1498"/>
    <cellStyle name="20% - Accent1 2 7 2 2" xfId="2701"/>
    <cellStyle name="20% - Accent1 2 7 2 2 2" xfId="5103"/>
    <cellStyle name="20% - Accent1 2 7 2 3" xfId="3902"/>
    <cellStyle name="20% - Accent1 2 7 3" xfId="2100"/>
    <cellStyle name="20% - Accent1 2 7 3 2" xfId="4503"/>
    <cellStyle name="20% - Accent1 2 7 4" xfId="3302"/>
    <cellStyle name="20% - Accent1 2 8" xfId="1197"/>
    <cellStyle name="20% - Accent1 2 8 2" xfId="2400"/>
    <cellStyle name="20% - Accent1 2 8 2 2" xfId="4803"/>
    <cellStyle name="20% - Accent1 2 8 3" xfId="3602"/>
    <cellStyle name="20% - Accent1 2 9" xfId="1800"/>
    <cellStyle name="20% - Accent1 2 9 2" xfId="4203"/>
    <cellStyle name="20% - Accent1 3" xfId="1036"/>
    <cellStyle name="20% - Accent1 3 2" xfId="1639"/>
    <cellStyle name="20% - Accent1 3 2 2" xfId="2842"/>
    <cellStyle name="20% - Accent1 3 2 2 2" xfId="5244"/>
    <cellStyle name="20% - Accent1 3 2 3" xfId="4043"/>
    <cellStyle name="20% - Accent1 3 3" xfId="2241"/>
    <cellStyle name="20% - Accent1 3 3 2" xfId="4644"/>
    <cellStyle name="20% - Accent1 3 4" xfId="3443"/>
    <cellStyle name="20% - Accent1 4" xfId="1339"/>
    <cellStyle name="20% - Accent1 4 2" xfId="2542"/>
    <cellStyle name="20% - Accent1 4 2 2" xfId="4944"/>
    <cellStyle name="20% - Accent1 4 3" xfId="3743"/>
    <cellStyle name="20% - Accent1 5" xfId="1941"/>
    <cellStyle name="20% - Accent1 5 2" xfId="4344"/>
    <cellStyle name="20% - Accent1 6" xfId="3143"/>
    <cellStyle name="20% - Accent1 7" xfId="5422"/>
    <cellStyle name="20% - Accent2 2" xfId="317"/>
    <cellStyle name="20% - Accent2 2 10" xfId="3004"/>
    <cellStyle name="20% - Accent2 2 2" xfId="380"/>
    <cellStyle name="20% - Accent2 2 2 2" xfId="431"/>
    <cellStyle name="20% - Accent2 2 2 2 2" xfId="563"/>
    <cellStyle name="20% - Accent2 2 2 2 2 2" xfId="1118"/>
    <cellStyle name="20% - Accent2 2 2 2 2 2 2" xfId="1720"/>
    <cellStyle name="20% - Accent2 2 2 2 2 2 2 2" xfId="2923"/>
    <cellStyle name="20% - Accent2 2 2 2 2 2 2 2 2" xfId="5325"/>
    <cellStyle name="20% - Accent2 2 2 2 2 2 2 3" xfId="4124"/>
    <cellStyle name="20% - Accent2 2 2 2 2 2 3" xfId="2322"/>
    <cellStyle name="20% - Accent2 2 2 2 2 2 3 2" xfId="4725"/>
    <cellStyle name="20% - Accent2 2 2 2 2 2 4" xfId="3524"/>
    <cellStyle name="20% - Accent2 2 2 2 2 3" xfId="1420"/>
    <cellStyle name="20% - Accent2 2 2 2 2 3 2" xfId="2623"/>
    <cellStyle name="20% - Accent2 2 2 2 2 3 2 2" xfId="5025"/>
    <cellStyle name="20% - Accent2 2 2 2 2 3 3" xfId="3824"/>
    <cellStyle name="20% - Accent2 2 2 2 2 4" xfId="2022"/>
    <cellStyle name="20% - Accent2 2 2 2 2 4 2" xfId="4425"/>
    <cellStyle name="20% - Accent2 2 2 2 2 5" xfId="3224"/>
    <cellStyle name="20% - Accent2 2 2 2 3" xfId="960"/>
    <cellStyle name="20% - Accent2 2 2 2 3 2" xfId="1564"/>
    <cellStyle name="20% - Accent2 2 2 2 3 2 2" xfId="2767"/>
    <cellStyle name="20% - Accent2 2 2 2 3 2 2 2" xfId="5169"/>
    <cellStyle name="20% - Accent2 2 2 2 3 2 3" xfId="3968"/>
    <cellStyle name="20% - Accent2 2 2 2 3 3" xfId="2166"/>
    <cellStyle name="20% - Accent2 2 2 2 3 3 2" xfId="4569"/>
    <cellStyle name="20% - Accent2 2 2 2 3 4" xfId="3368"/>
    <cellStyle name="20% - Accent2 2 2 2 4" xfId="1264"/>
    <cellStyle name="20% - Accent2 2 2 2 4 2" xfId="2467"/>
    <cellStyle name="20% - Accent2 2 2 2 4 2 2" xfId="4869"/>
    <cellStyle name="20% - Accent2 2 2 2 4 3" xfId="3668"/>
    <cellStyle name="20% - Accent2 2 2 2 5" xfId="1866"/>
    <cellStyle name="20% - Accent2 2 2 2 5 2" xfId="4269"/>
    <cellStyle name="20% - Accent2 2 2 2 6" xfId="3068"/>
    <cellStyle name="20% - Accent2 2 2 3" xfId="480"/>
    <cellStyle name="20% - Accent2 2 2 3 2" xfId="611"/>
    <cellStyle name="20% - Accent2 2 2 3 2 2" xfId="1166"/>
    <cellStyle name="20% - Accent2 2 2 3 2 2 2" xfId="1768"/>
    <cellStyle name="20% - Accent2 2 2 3 2 2 2 2" xfId="2971"/>
    <cellStyle name="20% - Accent2 2 2 3 2 2 2 2 2" xfId="5373"/>
    <cellStyle name="20% - Accent2 2 2 3 2 2 2 3" xfId="4172"/>
    <cellStyle name="20% - Accent2 2 2 3 2 2 3" xfId="2370"/>
    <cellStyle name="20% - Accent2 2 2 3 2 2 3 2" xfId="4773"/>
    <cellStyle name="20% - Accent2 2 2 3 2 2 4" xfId="3572"/>
    <cellStyle name="20% - Accent2 2 2 3 2 3" xfId="1468"/>
    <cellStyle name="20% - Accent2 2 2 3 2 3 2" xfId="2671"/>
    <cellStyle name="20% - Accent2 2 2 3 2 3 2 2" xfId="5073"/>
    <cellStyle name="20% - Accent2 2 2 3 2 3 3" xfId="3872"/>
    <cellStyle name="20% - Accent2 2 2 3 2 4" xfId="2070"/>
    <cellStyle name="20% - Accent2 2 2 3 2 4 2" xfId="4473"/>
    <cellStyle name="20% - Accent2 2 2 3 2 5" xfId="3272"/>
    <cellStyle name="20% - Accent2 2 2 3 3" xfId="1008"/>
    <cellStyle name="20% - Accent2 2 2 3 3 2" xfId="1612"/>
    <cellStyle name="20% - Accent2 2 2 3 3 2 2" xfId="2815"/>
    <cellStyle name="20% - Accent2 2 2 3 3 2 2 2" xfId="5217"/>
    <cellStyle name="20% - Accent2 2 2 3 3 2 3" xfId="4016"/>
    <cellStyle name="20% - Accent2 2 2 3 3 3" xfId="2214"/>
    <cellStyle name="20% - Accent2 2 2 3 3 3 2" xfId="4617"/>
    <cellStyle name="20% - Accent2 2 2 3 3 4" xfId="3416"/>
    <cellStyle name="20% - Accent2 2 2 3 4" xfId="1312"/>
    <cellStyle name="20% - Accent2 2 2 3 4 2" xfId="2515"/>
    <cellStyle name="20% - Accent2 2 2 3 4 2 2" xfId="4917"/>
    <cellStyle name="20% - Accent2 2 2 3 4 3" xfId="3716"/>
    <cellStyle name="20% - Accent2 2 2 3 5" xfId="1914"/>
    <cellStyle name="20% - Accent2 2 2 3 5 2" xfId="4317"/>
    <cellStyle name="20% - Accent2 2 2 3 6" xfId="3116"/>
    <cellStyle name="20% - Accent2 2 2 4" xfId="515"/>
    <cellStyle name="20% - Accent2 2 2 4 2" xfId="1070"/>
    <cellStyle name="20% - Accent2 2 2 4 2 2" xfId="1672"/>
    <cellStyle name="20% - Accent2 2 2 4 2 2 2" xfId="2875"/>
    <cellStyle name="20% - Accent2 2 2 4 2 2 2 2" xfId="5277"/>
    <cellStyle name="20% - Accent2 2 2 4 2 2 3" xfId="4076"/>
    <cellStyle name="20% - Accent2 2 2 4 2 3" xfId="2274"/>
    <cellStyle name="20% - Accent2 2 2 4 2 3 2" xfId="4677"/>
    <cellStyle name="20% - Accent2 2 2 4 2 4" xfId="3476"/>
    <cellStyle name="20% - Accent2 2 2 4 3" xfId="1372"/>
    <cellStyle name="20% - Accent2 2 2 4 3 2" xfId="2575"/>
    <cellStyle name="20% - Accent2 2 2 4 3 2 2" xfId="4977"/>
    <cellStyle name="20% - Accent2 2 2 4 3 3" xfId="3776"/>
    <cellStyle name="20% - Accent2 2 2 4 4" xfId="1974"/>
    <cellStyle name="20% - Accent2 2 2 4 4 2" xfId="4377"/>
    <cellStyle name="20% - Accent2 2 2 4 5" xfId="3176"/>
    <cellStyle name="20% - Accent2 2 2 5" xfId="912"/>
    <cellStyle name="20% - Accent2 2 2 5 2" xfId="1516"/>
    <cellStyle name="20% - Accent2 2 2 5 2 2" xfId="2719"/>
    <cellStyle name="20% - Accent2 2 2 5 2 2 2" xfId="5121"/>
    <cellStyle name="20% - Accent2 2 2 5 2 3" xfId="3920"/>
    <cellStyle name="20% - Accent2 2 2 5 3" xfId="2118"/>
    <cellStyle name="20% - Accent2 2 2 5 3 2" xfId="4521"/>
    <cellStyle name="20% - Accent2 2 2 5 4" xfId="3320"/>
    <cellStyle name="20% - Accent2 2 2 6" xfId="1216"/>
    <cellStyle name="20% - Accent2 2 2 6 2" xfId="2419"/>
    <cellStyle name="20% - Accent2 2 2 6 2 2" xfId="4821"/>
    <cellStyle name="20% - Accent2 2 2 6 3" xfId="3620"/>
    <cellStyle name="20% - Accent2 2 2 7" xfId="1818"/>
    <cellStyle name="20% - Accent2 2 2 7 2" xfId="4221"/>
    <cellStyle name="20% - Accent2 2 2 8" xfId="3020"/>
    <cellStyle name="20% - Accent2 2 3" xfId="399"/>
    <cellStyle name="20% - Accent2 2 3 2" xfId="448"/>
    <cellStyle name="20% - Accent2 2 3 2 2" xfId="579"/>
    <cellStyle name="20% - Accent2 2 3 2 2 2" xfId="1134"/>
    <cellStyle name="20% - Accent2 2 3 2 2 2 2" xfId="1736"/>
    <cellStyle name="20% - Accent2 2 3 2 2 2 2 2" xfId="2939"/>
    <cellStyle name="20% - Accent2 2 3 2 2 2 2 2 2" xfId="5341"/>
    <cellStyle name="20% - Accent2 2 3 2 2 2 2 3" xfId="4140"/>
    <cellStyle name="20% - Accent2 2 3 2 2 2 3" xfId="2338"/>
    <cellStyle name="20% - Accent2 2 3 2 2 2 3 2" xfId="4741"/>
    <cellStyle name="20% - Accent2 2 3 2 2 2 4" xfId="3540"/>
    <cellStyle name="20% - Accent2 2 3 2 2 3" xfId="1436"/>
    <cellStyle name="20% - Accent2 2 3 2 2 3 2" xfId="2639"/>
    <cellStyle name="20% - Accent2 2 3 2 2 3 2 2" xfId="5041"/>
    <cellStyle name="20% - Accent2 2 3 2 2 3 3" xfId="3840"/>
    <cellStyle name="20% - Accent2 2 3 2 2 4" xfId="2038"/>
    <cellStyle name="20% - Accent2 2 3 2 2 4 2" xfId="4441"/>
    <cellStyle name="20% - Accent2 2 3 2 2 5" xfId="3240"/>
    <cellStyle name="20% - Accent2 2 3 2 3" xfId="976"/>
    <cellStyle name="20% - Accent2 2 3 2 3 2" xfId="1580"/>
    <cellStyle name="20% - Accent2 2 3 2 3 2 2" xfId="2783"/>
    <cellStyle name="20% - Accent2 2 3 2 3 2 2 2" xfId="5185"/>
    <cellStyle name="20% - Accent2 2 3 2 3 2 3" xfId="3984"/>
    <cellStyle name="20% - Accent2 2 3 2 3 3" xfId="2182"/>
    <cellStyle name="20% - Accent2 2 3 2 3 3 2" xfId="4585"/>
    <cellStyle name="20% - Accent2 2 3 2 3 4" xfId="3384"/>
    <cellStyle name="20% - Accent2 2 3 2 4" xfId="1280"/>
    <cellStyle name="20% - Accent2 2 3 2 4 2" xfId="2483"/>
    <cellStyle name="20% - Accent2 2 3 2 4 2 2" xfId="4885"/>
    <cellStyle name="20% - Accent2 2 3 2 4 3" xfId="3684"/>
    <cellStyle name="20% - Accent2 2 3 2 5" xfId="1882"/>
    <cellStyle name="20% - Accent2 2 3 2 5 2" xfId="4285"/>
    <cellStyle name="20% - Accent2 2 3 2 6" xfId="3084"/>
    <cellStyle name="20% - Accent2 2 3 3" xfId="496"/>
    <cellStyle name="20% - Accent2 2 3 3 2" xfId="627"/>
    <cellStyle name="20% - Accent2 2 3 3 2 2" xfId="1182"/>
    <cellStyle name="20% - Accent2 2 3 3 2 2 2" xfId="1784"/>
    <cellStyle name="20% - Accent2 2 3 3 2 2 2 2" xfId="2987"/>
    <cellStyle name="20% - Accent2 2 3 3 2 2 2 2 2" xfId="5389"/>
    <cellStyle name="20% - Accent2 2 3 3 2 2 2 3" xfId="4188"/>
    <cellStyle name="20% - Accent2 2 3 3 2 2 3" xfId="2386"/>
    <cellStyle name="20% - Accent2 2 3 3 2 2 3 2" xfId="4789"/>
    <cellStyle name="20% - Accent2 2 3 3 2 2 4" xfId="3588"/>
    <cellStyle name="20% - Accent2 2 3 3 2 3" xfId="1484"/>
    <cellStyle name="20% - Accent2 2 3 3 2 3 2" xfId="2687"/>
    <cellStyle name="20% - Accent2 2 3 3 2 3 2 2" xfId="5089"/>
    <cellStyle name="20% - Accent2 2 3 3 2 3 3" xfId="3888"/>
    <cellStyle name="20% - Accent2 2 3 3 2 4" xfId="2086"/>
    <cellStyle name="20% - Accent2 2 3 3 2 4 2" xfId="4489"/>
    <cellStyle name="20% - Accent2 2 3 3 2 5" xfId="3288"/>
    <cellStyle name="20% - Accent2 2 3 3 3" xfId="1024"/>
    <cellStyle name="20% - Accent2 2 3 3 3 2" xfId="1628"/>
    <cellStyle name="20% - Accent2 2 3 3 3 2 2" xfId="2831"/>
    <cellStyle name="20% - Accent2 2 3 3 3 2 2 2" xfId="5233"/>
    <cellStyle name="20% - Accent2 2 3 3 3 2 3" xfId="4032"/>
    <cellStyle name="20% - Accent2 2 3 3 3 3" xfId="2230"/>
    <cellStyle name="20% - Accent2 2 3 3 3 3 2" xfId="4633"/>
    <cellStyle name="20% - Accent2 2 3 3 3 4" xfId="3432"/>
    <cellStyle name="20% - Accent2 2 3 3 4" xfId="1328"/>
    <cellStyle name="20% - Accent2 2 3 3 4 2" xfId="2531"/>
    <cellStyle name="20% - Accent2 2 3 3 4 2 2" xfId="4933"/>
    <cellStyle name="20% - Accent2 2 3 3 4 3" xfId="3732"/>
    <cellStyle name="20% - Accent2 2 3 3 5" xfId="1930"/>
    <cellStyle name="20% - Accent2 2 3 3 5 2" xfId="4333"/>
    <cellStyle name="20% - Accent2 2 3 3 6" xfId="3132"/>
    <cellStyle name="20% - Accent2 2 3 4" xfId="531"/>
    <cellStyle name="20% - Accent2 2 3 4 2" xfId="1086"/>
    <cellStyle name="20% - Accent2 2 3 4 2 2" xfId="1688"/>
    <cellStyle name="20% - Accent2 2 3 4 2 2 2" xfId="2891"/>
    <cellStyle name="20% - Accent2 2 3 4 2 2 2 2" xfId="5293"/>
    <cellStyle name="20% - Accent2 2 3 4 2 2 3" xfId="4092"/>
    <cellStyle name="20% - Accent2 2 3 4 2 3" xfId="2290"/>
    <cellStyle name="20% - Accent2 2 3 4 2 3 2" xfId="4693"/>
    <cellStyle name="20% - Accent2 2 3 4 2 4" xfId="3492"/>
    <cellStyle name="20% - Accent2 2 3 4 3" xfId="1388"/>
    <cellStyle name="20% - Accent2 2 3 4 3 2" xfId="2591"/>
    <cellStyle name="20% - Accent2 2 3 4 3 2 2" xfId="4993"/>
    <cellStyle name="20% - Accent2 2 3 4 3 3" xfId="3792"/>
    <cellStyle name="20% - Accent2 2 3 4 4" xfId="1990"/>
    <cellStyle name="20% - Accent2 2 3 4 4 2" xfId="4393"/>
    <cellStyle name="20% - Accent2 2 3 4 5" xfId="3192"/>
    <cellStyle name="20% - Accent2 2 3 5" xfId="928"/>
    <cellStyle name="20% - Accent2 2 3 5 2" xfId="1532"/>
    <cellStyle name="20% - Accent2 2 3 5 2 2" xfId="2735"/>
    <cellStyle name="20% - Accent2 2 3 5 2 2 2" xfId="5137"/>
    <cellStyle name="20% - Accent2 2 3 5 2 3" xfId="3936"/>
    <cellStyle name="20% - Accent2 2 3 5 3" xfId="2134"/>
    <cellStyle name="20% - Accent2 2 3 5 3 2" xfId="4537"/>
    <cellStyle name="20% - Accent2 2 3 5 4" xfId="3336"/>
    <cellStyle name="20% - Accent2 2 3 6" xfId="1232"/>
    <cellStyle name="20% - Accent2 2 3 6 2" xfId="2435"/>
    <cellStyle name="20% - Accent2 2 3 6 2 2" xfId="4837"/>
    <cellStyle name="20% - Accent2 2 3 6 3" xfId="3636"/>
    <cellStyle name="20% - Accent2 2 3 7" xfId="1834"/>
    <cellStyle name="20% - Accent2 2 3 7 2" xfId="4237"/>
    <cellStyle name="20% - Accent2 2 3 8" xfId="3036"/>
    <cellStyle name="20% - Accent2 2 4" xfId="415"/>
    <cellStyle name="20% - Accent2 2 4 2" xfId="547"/>
    <cellStyle name="20% - Accent2 2 4 2 2" xfId="1102"/>
    <cellStyle name="20% - Accent2 2 4 2 2 2" xfId="1704"/>
    <cellStyle name="20% - Accent2 2 4 2 2 2 2" xfId="2907"/>
    <cellStyle name="20% - Accent2 2 4 2 2 2 2 2" xfId="5309"/>
    <cellStyle name="20% - Accent2 2 4 2 2 2 3" xfId="4108"/>
    <cellStyle name="20% - Accent2 2 4 2 2 3" xfId="2306"/>
    <cellStyle name="20% - Accent2 2 4 2 2 3 2" xfId="4709"/>
    <cellStyle name="20% - Accent2 2 4 2 2 4" xfId="3508"/>
    <cellStyle name="20% - Accent2 2 4 2 3" xfId="1404"/>
    <cellStyle name="20% - Accent2 2 4 2 3 2" xfId="2607"/>
    <cellStyle name="20% - Accent2 2 4 2 3 2 2" xfId="5009"/>
    <cellStyle name="20% - Accent2 2 4 2 3 3" xfId="3808"/>
    <cellStyle name="20% - Accent2 2 4 2 4" xfId="2006"/>
    <cellStyle name="20% - Accent2 2 4 2 4 2" xfId="4409"/>
    <cellStyle name="20% - Accent2 2 4 2 5" xfId="3208"/>
    <cellStyle name="20% - Accent2 2 4 3" xfId="944"/>
    <cellStyle name="20% - Accent2 2 4 3 2" xfId="1548"/>
    <cellStyle name="20% - Accent2 2 4 3 2 2" xfId="2751"/>
    <cellStyle name="20% - Accent2 2 4 3 2 2 2" xfId="5153"/>
    <cellStyle name="20% - Accent2 2 4 3 2 3" xfId="3952"/>
    <cellStyle name="20% - Accent2 2 4 3 3" xfId="2150"/>
    <cellStyle name="20% - Accent2 2 4 3 3 2" xfId="4553"/>
    <cellStyle name="20% - Accent2 2 4 3 4" xfId="3352"/>
    <cellStyle name="20% - Accent2 2 4 4" xfId="1248"/>
    <cellStyle name="20% - Accent2 2 4 4 2" xfId="2451"/>
    <cellStyle name="20% - Accent2 2 4 4 2 2" xfId="4853"/>
    <cellStyle name="20% - Accent2 2 4 4 3" xfId="3652"/>
    <cellStyle name="20% - Accent2 2 4 5" xfId="1850"/>
    <cellStyle name="20% - Accent2 2 4 5 2" xfId="4253"/>
    <cellStyle name="20% - Accent2 2 4 6" xfId="3052"/>
    <cellStyle name="20% - Accent2 2 5" xfId="464"/>
    <cellStyle name="20% - Accent2 2 5 2" xfId="595"/>
    <cellStyle name="20% - Accent2 2 5 2 2" xfId="1150"/>
    <cellStyle name="20% - Accent2 2 5 2 2 2" xfId="1752"/>
    <cellStyle name="20% - Accent2 2 5 2 2 2 2" xfId="2955"/>
    <cellStyle name="20% - Accent2 2 5 2 2 2 2 2" xfId="5357"/>
    <cellStyle name="20% - Accent2 2 5 2 2 2 3" xfId="4156"/>
    <cellStyle name="20% - Accent2 2 5 2 2 3" xfId="2354"/>
    <cellStyle name="20% - Accent2 2 5 2 2 3 2" xfId="4757"/>
    <cellStyle name="20% - Accent2 2 5 2 2 4" xfId="3556"/>
    <cellStyle name="20% - Accent2 2 5 2 3" xfId="1452"/>
    <cellStyle name="20% - Accent2 2 5 2 3 2" xfId="2655"/>
    <cellStyle name="20% - Accent2 2 5 2 3 2 2" xfId="5057"/>
    <cellStyle name="20% - Accent2 2 5 2 3 3" xfId="3856"/>
    <cellStyle name="20% - Accent2 2 5 2 4" xfId="2054"/>
    <cellStyle name="20% - Accent2 2 5 2 4 2" xfId="4457"/>
    <cellStyle name="20% - Accent2 2 5 2 5" xfId="3256"/>
    <cellStyle name="20% - Accent2 2 5 3" xfId="992"/>
    <cellStyle name="20% - Accent2 2 5 3 2" xfId="1596"/>
    <cellStyle name="20% - Accent2 2 5 3 2 2" xfId="2799"/>
    <cellStyle name="20% - Accent2 2 5 3 2 2 2" xfId="5201"/>
    <cellStyle name="20% - Accent2 2 5 3 2 3" xfId="4000"/>
    <cellStyle name="20% - Accent2 2 5 3 3" xfId="2198"/>
    <cellStyle name="20% - Accent2 2 5 3 3 2" xfId="4601"/>
    <cellStyle name="20% - Accent2 2 5 3 4" xfId="3400"/>
    <cellStyle name="20% - Accent2 2 5 4" xfId="1296"/>
    <cellStyle name="20% - Accent2 2 5 4 2" xfId="2499"/>
    <cellStyle name="20% - Accent2 2 5 4 2 2" xfId="4901"/>
    <cellStyle name="20% - Accent2 2 5 4 3" xfId="3700"/>
    <cellStyle name="20% - Accent2 2 5 5" xfId="1898"/>
    <cellStyle name="20% - Accent2 2 5 5 2" xfId="4301"/>
    <cellStyle name="20% - Accent2 2 5 6" xfId="3100"/>
    <cellStyle name="20% - Accent2 2 6" xfId="364"/>
    <cellStyle name="20% - Accent2 2 6 2" xfId="1054"/>
    <cellStyle name="20% - Accent2 2 6 2 2" xfId="1656"/>
    <cellStyle name="20% - Accent2 2 6 2 2 2" xfId="2859"/>
    <cellStyle name="20% - Accent2 2 6 2 2 2 2" xfId="5261"/>
    <cellStyle name="20% - Accent2 2 6 2 2 3" xfId="4060"/>
    <cellStyle name="20% - Accent2 2 6 2 3" xfId="2258"/>
    <cellStyle name="20% - Accent2 2 6 2 3 2" xfId="4661"/>
    <cellStyle name="20% - Accent2 2 6 2 4" xfId="3460"/>
    <cellStyle name="20% - Accent2 2 6 3" xfId="1356"/>
    <cellStyle name="20% - Accent2 2 6 3 2" xfId="2559"/>
    <cellStyle name="20% - Accent2 2 6 3 2 2" xfId="4961"/>
    <cellStyle name="20% - Accent2 2 6 3 3" xfId="3760"/>
    <cellStyle name="20% - Accent2 2 6 4" xfId="1958"/>
    <cellStyle name="20% - Accent2 2 6 4 2" xfId="4361"/>
    <cellStyle name="20% - Accent2 2 6 5" xfId="3160"/>
    <cellStyle name="20% - Accent2 2 7" xfId="896"/>
    <cellStyle name="20% - Accent2 2 7 2" xfId="1500"/>
    <cellStyle name="20% - Accent2 2 7 2 2" xfId="2703"/>
    <cellStyle name="20% - Accent2 2 7 2 2 2" xfId="5105"/>
    <cellStyle name="20% - Accent2 2 7 2 3" xfId="3904"/>
    <cellStyle name="20% - Accent2 2 7 3" xfId="2102"/>
    <cellStyle name="20% - Accent2 2 7 3 2" xfId="4505"/>
    <cellStyle name="20% - Accent2 2 7 4" xfId="3304"/>
    <cellStyle name="20% - Accent2 2 8" xfId="1199"/>
    <cellStyle name="20% - Accent2 2 8 2" xfId="2402"/>
    <cellStyle name="20% - Accent2 2 8 2 2" xfId="4805"/>
    <cellStyle name="20% - Accent2 2 8 3" xfId="3604"/>
    <cellStyle name="20% - Accent2 2 9" xfId="1802"/>
    <cellStyle name="20% - Accent2 2 9 2" xfId="4205"/>
    <cellStyle name="20% - Accent2 3" xfId="1038"/>
    <cellStyle name="20% - Accent2 3 2" xfId="1641"/>
    <cellStyle name="20% - Accent2 3 2 2" xfId="2844"/>
    <cellStyle name="20% - Accent2 3 2 2 2" xfId="5246"/>
    <cellStyle name="20% - Accent2 3 2 3" xfId="4045"/>
    <cellStyle name="20% - Accent2 3 3" xfId="2243"/>
    <cellStyle name="20% - Accent2 3 3 2" xfId="4646"/>
    <cellStyle name="20% - Accent2 3 4" xfId="3445"/>
    <cellStyle name="20% - Accent2 4" xfId="1341"/>
    <cellStyle name="20% - Accent2 4 2" xfId="2544"/>
    <cellStyle name="20% - Accent2 4 2 2" xfId="4946"/>
    <cellStyle name="20% - Accent2 4 3" xfId="3745"/>
    <cellStyle name="20% - Accent2 5" xfId="1943"/>
    <cellStyle name="20% - Accent2 5 2" xfId="4346"/>
    <cellStyle name="20% - Accent2 6" xfId="3145"/>
    <cellStyle name="20% - Accent2 7" xfId="5426"/>
    <cellStyle name="20% - Accent3 2" xfId="321"/>
    <cellStyle name="20% - Accent3 2 10" xfId="3006"/>
    <cellStyle name="20% - Accent3 2 2" xfId="382"/>
    <cellStyle name="20% - Accent3 2 2 2" xfId="433"/>
    <cellStyle name="20% - Accent3 2 2 2 2" xfId="565"/>
    <cellStyle name="20% - Accent3 2 2 2 2 2" xfId="1120"/>
    <cellStyle name="20% - Accent3 2 2 2 2 2 2" xfId="1722"/>
    <cellStyle name="20% - Accent3 2 2 2 2 2 2 2" xfId="2925"/>
    <cellStyle name="20% - Accent3 2 2 2 2 2 2 2 2" xfId="5327"/>
    <cellStyle name="20% - Accent3 2 2 2 2 2 2 3" xfId="4126"/>
    <cellStyle name="20% - Accent3 2 2 2 2 2 3" xfId="2324"/>
    <cellStyle name="20% - Accent3 2 2 2 2 2 3 2" xfId="4727"/>
    <cellStyle name="20% - Accent3 2 2 2 2 2 4" xfId="3526"/>
    <cellStyle name="20% - Accent3 2 2 2 2 3" xfId="1422"/>
    <cellStyle name="20% - Accent3 2 2 2 2 3 2" xfId="2625"/>
    <cellStyle name="20% - Accent3 2 2 2 2 3 2 2" xfId="5027"/>
    <cellStyle name="20% - Accent3 2 2 2 2 3 3" xfId="3826"/>
    <cellStyle name="20% - Accent3 2 2 2 2 4" xfId="2024"/>
    <cellStyle name="20% - Accent3 2 2 2 2 4 2" xfId="4427"/>
    <cellStyle name="20% - Accent3 2 2 2 2 5" xfId="3226"/>
    <cellStyle name="20% - Accent3 2 2 2 3" xfId="962"/>
    <cellStyle name="20% - Accent3 2 2 2 3 2" xfId="1566"/>
    <cellStyle name="20% - Accent3 2 2 2 3 2 2" xfId="2769"/>
    <cellStyle name="20% - Accent3 2 2 2 3 2 2 2" xfId="5171"/>
    <cellStyle name="20% - Accent3 2 2 2 3 2 3" xfId="3970"/>
    <cellStyle name="20% - Accent3 2 2 2 3 3" xfId="2168"/>
    <cellStyle name="20% - Accent3 2 2 2 3 3 2" xfId="4571"/>
    <cellStyle name="20% - Accent3 2 2 2 3 4" xfId="3370"/>
    <cellStyle name="20% - Accent3 2 2 2 4" xfId="1266"/>
    <cellStyle name="20% - Accent3 2 2 2 4 2" xfId="2469"/>
    <cellStyle name="20% - Accent3 2 2 2 4 2 2" xfId="4871"/>
    <cellStyle name="20% - Accent3 2 2 2 4 3" xfId="3670"/>
    <cellStyle name="20% - Accent3 2 2 2 5" xfId="1868"/>
    <cellStyle name="20% - Accent3 2 2 2 5 2" xfId="4271"/>
    <cellStyle name="20% - Accent3 2 2 2 6" xfId="3070"/>
    <cellStyle name="20% - Accent3 2 2 3" xfId="482"/>
    <cellStyle name="20% - Accent3 2 2 3 2" xfId="613"/>
    <cellStyle name="20% - Accent3 2 2 3 2 2" xfId="1168"/>
    <cellStyle name="20% - Accent3 2 2 3 2 2 2" xfId="1770"/>
    <cellStyle name="20% - Accent3 2 2 3 2 2 2 2" xfId="2973"/>
    <cellStyle name="20% - Accent3 2 2 3 2 2 2 2 2" xfId="5375"/>
    <cellStyle name="20% - Accent3 2 2 3 2 2 2 3" xfId="4174"/>
    <cellStyle name="20% - Accent3 2 2 3 2 2 3" xfId="2372"/>
    <cellStyle name="20% - Accent3 2 2 3 2 2 3 2" xfId="4775"/>
    <cellStyle name="20% - Accent3 2 2 3 2 2 4" xfId="3574"/>
    <cellStyle name="20% - Accent3 2 2 3 2 3" xfId="1470"/>
    <cellStyle name="20% - Accent3 2 2 3 2 3 2" xfId="2673"/>
    <cellStyle name="20% - Accent3 2 2 3 2 3 2 2" xfId="5075"/>
    <cellStyle name="20% - Accent3 2 2 3 2 3 3" xfId="3874"/>
    <cellStyle name="20% - Accent3 2 2 3 2 4" xfId="2072"/>
    <cellStyle name="20% - Accent3 2 2 3 2 4 2" xfId="4475"/>
    <cellStyle name="20% - Accent3 2 2 3 2 5" xfId="3274"/>
    <cellStyle name="20% - Accent3 2 2 3 3" xfId="1010"/>
    <cellStyle name="20% - Accent3 2 2 3 3 2" xfId="1614"/>
    <cellStyle name="20% - Accent3 2 2 3 3 2 2" xfId="2817"/>
    <cellStyle name="20% - Accent3 2 2 3 3 2 2 2" xfId="5219"/>
    <cellStyle name="20% - Accent3 2 2 3 3 2 3" xfId="4018"/>
    <cellStyle name="20% - Accent3 2 2 3 3 3" xfId="2216"/>
    <cellStyle name="20% - Accent3 2 2 3 3 3 2" xfId="4619"/>
    <cellStyle name="20% - Accent3 2 2 3 3 4" xfId="3418"/>
    <cellStyle name="20% - Accent3 2 2 3 4" xfId="1314"/>
    <cellStyle name="20% - Accent3 2 2 3 4 2" xfId="2517"/>
    <cellStyle name="20% - Accent3 2 2 3 4 2 2" xfId="4919"/>
    <cellStyle name="20% - Accent3 2 2 3 4 3" xfId="3718"/>
    <cellStyle name="20% - Accent3 2 2 3 5" xfId="1916"/>
    <cellStyle name="20% - Accent3 2 2 3 5 2" xfId="4319"/>
    <cellStyle name="20% - Accent3 2 2 3 6" xfId="3118"/>
    <cellStyle name="20% - Accent3 2 2 4" xfId="517"/>
    <cellStyle name="20% - Accent3 2 2 4 2" xfId="1072"/>
    <cellStyle name="20% - Accent3 2 2 4 2 2" xfId="1674"/>
    <cellStyle name="20% - Accent3 2 2 4 2 2 2" xfId="2877"/>
    <cellStyle name="20% - Accent3 2 2 4 2 2 2 2" xfId="5279"/>
    <cellStyle name="20% - Accent3 2 2 4 2 2 3" xfId="4078"/>
    <cellStyle name="20% - Accent3 2 2 4 2 3" xfId="2276"/>
    <cellStyle name="20% - Accent3 2 2 4 2 3 2" xfId="4679"/>
    <cellStyle name="20% - Accent3 2 2 4 2 4" xfId="3478"/>
    <cellStyle name="20% - Accent3 2 2 4 3" xfId="1374"/>
    <cellStyle name="20% - Accent3 2 2 4 3 2" xfId="2577"/>
    <cellStyle name="20% - Accent3 2 2 4 3 2 2" xfId="4979"/>
    <cellStyle name="20% - Accent3 2 2 4 3 3" xfId="3778"/>
    <cellStyle name="20% - Accent3 2 2 4 4" xfId="1976"/>
    <cellStyle name="20% - Accent3 2 2 4 4 2" xfId="4379"/>
    <cellStyle name="20% - Accent3 2 2 4 5" xfId="3178"/>
    <cellStyle name="20% - Accent3 2 2 5" xfId="914"/>
    <cellStyle name="20% - Accent3 2 2 5 2" xfId="1518"/>
    <cellStyle name="20% - Accent3 2 2 5 2 2" xfId="2721"/>
    <cellStyle name="20% - Accent3 2 2 5 2 2 2" xfId="5123"/>
    <cellStyle name="20% - Accent3 2 2 5 2 3" xfId="3922"/>
    <cellStyle name="20% - Accent3 2 2 5 3" xfId="2120"/>
    <cellStyle name="20% - Accent3 2 2 5 3 2" xfId="4523"/>
    <cellStyle name="20% - Accent3 2 2 5 4" xfId="3322"/>
    <cellStyle name="20% - Accent3 2 2 6" xfId="1218"/>
    <cellStyle name="20% - Accent3 2 2 6 2" xfId="2421"/>
    <cellStyle name="20% - Accent3 2 2 6 2 2" xfId="4823"/>
    <cellStyle name="20% - Accent3 2 2 6 3" xfId="3622"/>
    <cellStyle name="20% - Accent3 2 2 7" xfId="1820"/>
    <cellStyle name="20% - Accent3 2 2 7 2" xfId="4223"/>
    <cellStyle name="20% - Accent3 2 2 8" xfId="3022"/>
    <cellStyle name="20% - Accent3 2 3" xfId="401"/>
    <cellStyle name="20% - Accent3 2 3 2" xfId="450"/>
    <cellStyle name="20% - Accent3 2 3 2 2" xfId="581"/>
    <cellStyle name="20% - Accent3 2 3 2 2 2" xfId="1136"/>
    <cellStyle name="20% - Accent3 2 3 2 2 2 2" xfId="1738"/>
    <cellStyle name="20% - Accent3 2 3 2 2 2 2 2" xfId="2941"/>
    <cellStyle name="20% - Accent3 2 3 2 2 2 2 2 2" xfId="5343"/>
    <cellStyle name="20% - Accent3 2 3 2 2 2 2 3" xfId="4142"/>
    <cellStyle name="20% - Accent3 2 3 2 2 2 3" xfId="2340"/>
    <cellStyle name="20% - Accent3 2 3 2 2 2 3 2" xfId="4743"/>
    <cellStyle name="20% - Accent3 2 3 2 2 2 4" xfId="3542"/>
    <cellStyle name="20% - Accent3 2 3 2 2 3" xfId="1438"/>
    <cellStyle name="20% - Accent3 2 3 2 2 3 2" xfId="2641"/>
    <cellStyle name="20% - Accent3 2 3 2 2 3 2 2" xfId="5043"/>
    <cellStyle name="20% - Accent3 2 3 2 2 3 3" xfId="3842"/>
    <cellStyle name="20% - Accent3 2 3 2 2 4" xfId="2040"/>
    <cellStyle name="20% - Accent3 2 3 2 2 4 2" xfId="4443"/>
    <cellStyle name="20% - Accent3 2 3 2 2 5" xfId="3242"/>
    <cellStyle name="20% - Accent3 2 3 2 3" xfId="978"/>
    <cellStyle name="20% - Accent3 2 3 2 3 2" xfId="1582"/>
    <cellStyle name="20% - Accent3 2 3 2 3 2 2" xfId="2785"/>
    <cellStyle name="20% - Accent3 2 3 2 3 2 2 2" xfId="5187"/>
    <cellStyle name="20% - Accent3 2 3 2 3 2 3" xfId="3986"/>
    <cellStyle name="20% - Accent3 2 3 2 3 3" xfId="2184"/>
    <cellStyle name="20% - Accent3 2 3 2 3 3 2" xfId="4587"/>
    <cellStyle name="20% - Accent3 2 3 2 3 4" xfId="3386"/>
    <cellStyle name="20% - Accent3 2 3 2 4" xfId="1282"/>
    <cellStyle name="20% - Accent3 2 3 2 4 2" xfId="2485"/>
    <cellStyle name="20% - Accent3 2 3 2 4 2 2" xfId="4887"/>
    <cellStyle name="20% - Accent3 2 3 2 4 3" xfId="3686"/>
    <cellStyle name="20% - Accent3 2 3 2 5" xfId="1884"/>
    <cellStyle name="20% - Accent3 2 3 2 5 2" xfId="4287"/>
    <cellStyle name="20% - Accent3 2 3 2 6" xfId="3086"/>
    <cellStyle name="20% - Accent3 2 3 3" xfId="498"/>
    <cellStyle name="20% - Accent3 2 3 3 2" xfId="629"/>
    <cellStyle name="20% - Accent3 2 3 3 2 2" xfId="1184"/>
    <cellStyle name="20% - Accent3 2 3 3 2 2 2" xfId="1786"/>
    <cellStyle name="20% - Accent3 2 3 3 2 2 2 2" xfId="2989"/>
    <cellStyle name="20% - Accent3 2 3 3 2 2 2 2 2" xfId="5391"/>
    <cellStyle name="20% - Accent3 2 3 3 2 2 2 3" xfId="4190"/>
    <cellStyle name="20% - Accent3 2 3 3 2 2 3" xfId="2388"/>
    <cellStyle name="20% - Accent3 2 3 3 2 2 3 2" xfId="4791"/>
    <cellStyle name="20% - Accent3 2 3 3 2 2 4" xfId="3590"/>
    <cellStyle name="20% - Accent3 2 3 3 2 3" xfId="1486"/>
    <cellStyle name="20% - Accent3 2 3 3 2 3 2" xfId="2689"/>
    <cellStyle name="20% - Accent3 2 3 3 2 3 2 2" xfId="5091"/>
    <cellStyle name="20% - Accent3 2 3 3 2 3 3" xfId="3890"/>
    <cellStyle name="20% - Accent3 2 3 3 2 4" xfId="2088"/>
    <cellStyle name="20% - Accent3 2 3 3 2 4 2" xfId="4491"/>
    <cellStyle name="20% - Accent3 2 3 3 2 5" xfId="3290"/>
    <cellStyle name="20% - Accent3 2 3 3 3" xfId="1026"/>
    <cellStyle name="20% - Accent3 2 3 3 3 2" xfId="1630"/>
    <cellStyle name="20% - Accent3 2 3 3 3 2 2" xfId="2833"/>
    <cellStyle name="20% - Accent3 2 3 3 3 2 2 2" xfId="5235"/>
    <cellStyle name="20% - Accent3 2 3 3 3 2 3" xfId="4034"/>
    <cellStyle name="20% - Accent3 2 3 3 3 3" xfId="2232"/>
    <cellStyle name="20% - Accent3 2 3 3 3 3 2" xfId="4635"/>
    <cellStyle name="20% - Accent3 2 3 3 3 4" xfId="3434"/>
    <cellStyle name="20% - Accent3 2 3 3 4" xfId="1330"/>
    <cellStyle name="20% - Accent3 2 3 3 4 2" xfId="2533"/>
    <cellStyle name="20% - Accent3 2 3 3 4 2 2" xfId="4935"/>
    <cellStyle name="20% - Accent3 2 3 3 4 3" xfId="3734"/>
    <cellStyle name="20% - Accent3 2 3 3 5" xfId="1932"/>
    <cellStyle name="20% - Accent3 2 3 3 5 2" xfId="4335"/>
    <cellStyle name="20% - Accent3 2 3 3 6" xfId="3134"/>
    <cellStyle name="20% - Accent3 2 3 4" xfId="533"/>
    <cellStyle name="20% - Accent3 2 3 4 2" xfId="1088"/>
    <cellStyle name="20% - Accent3 2 3 4 2 2" xfId="1690"/>
    <cellStyle name="20% - Accent3 2 3 4 2 2 2" xfId="2893"/>
    <cellStyle name="20% - Accent3 2 3 4 2 2 2 2" xfId="5295"/>
    <cellStyle name="20% - Accent3 2 3 4 2 2 3" xfId="4094"/>
    <cellStyle name="20% - Accent3 2 3 4 2 3" xfId="2292"/>
    <cellStyle name="20% - Accent3 2 3 4 2 3 2" xfId="4695"/>
    <cellStyle name="20% - Accent3 2 3 4 2 4" xfId="3494"/>
    <cellStyle name="20% - Accent3 2 3 4 3" xfId="1390"/>
    <cellStyle name="20% - Accent3 2 3 4 3 2" xfId="2593"/>
    <cellStyle name="20% - Accent3 2 3 4 3 2 2" xfId="4995"/>
    <cellStyle name="20% - Accent3 2 3 4 3 3" xfId="3794"/>
    <cellStyle name="20% - Accent3 2 3 4 4" xfId="1992"/>
    <cellStyle name="20% - Accent3 2 3 4 4 2" xfId="4395"/>
    <cellStyle name="20% - Accent3 2 3 4 5" xfId="3194"/>
    <cellStyle name="20% - Accent3 2 3 5" xfId="930"/>
    <cellStyle name="20% - Accent3 2 3 5 2" xfId="1534"/>
    <cellStyle name="20% - Accent3 2 3 5 2 2" xfId="2737"/>
    <cellStyle name="20% - Accent3 2 3 5 2 2 2" xfId="5139"/>
    <cellStyle name="20% - Accent3 2 3 5 2 3" xfId="3938"/>
    <cellStyle name="20% - Accent3 2 3 5 3" xfId="2136"/>
    <cellStyle name="20% - Accent3 2 3 5 3 2" xfId="4539"/>
    <cellStyle name="20% - Accent3 2 3 5 4" xfId="3338"/>
    <cellStyle name="20% - Accent3 2 3 6" xfId="1234"/>
    <cellStyle name="20% - Accent3 2 3 6 2" xfId="2437"/>
    <cellStyle name="20% - Accent3 2 3 6 2 2" xfId="4839"/>
    <cellStyle name="20% - Accent3 2 3 6 3" xfId="3638"/>
    <cellStyle name="20% - Accent3 2 3 7" xfId="1836"/>
    <cellStyle name="20% - Accent3 2 3 7 2" xfId="4239"/>
    <cellStyle name="20% - Accent3 2 3 8" xfId="3038"/>
    <cellStyle name="20% - Accent3 2 4" xfId="417"/>
    <cellStyle name="20% - Accent3 2 4 2" xfId="549"/>
    <cellStyle name="20% - Accent3 2 4 2 2" xfId="1104"/>
    <cellStyle name="20% - Accent3 2 4 2 2 2" xfId="1706"/>
    <cellStyle name="20% - Accent3 2 4 2 2 2 2" xfId="2909"/>
    <cellStyle name="20% - Accent3 2 4 2 2 2 2 2" xfId="5311"/>
    <cellStyle name="20% - Accent3 2 4 2 2 2 3" xfId="4110"/>
    <cellStyle name="20% - Accent3 2 4 2 2 3" xfId="2308"/>
    <cellStyle name="20% - Accent3 2 4 2 2 3 2" xfId="4711"/>
    <cellStyle name="20% - Accent3 2 4 2 2 4" xfId="3510"/>
    <cellStyle name="20% - Accent3 2 4 2 3" xfId="1406"/>
    <cellStyle name="20% - Accent3 2 4 2 3 2" xfId="2609"/>
    <cellStyle name="20% - Accent3 2 4 2 3 2 2" xfId="5011"/>
    <cellStyle name="20% - Accent3 2 4 2 3 3" xfId="3810"/>
    <cellStyle name="20% - Accent3 2 4 2 4" xfId="2008"/>
    <cellStyle name="20% - Accent3 2 4 2 4 2" xfId="4411"/>
    <cellStyle name="20% - Accent3 2 4 2 5" xfId="3210"/>
    <cellStyle name="20% - Accent3 2 4 3" xfId="946"/>
    <cellStyle name="20% - Accent3 2 4 3 2" xfId="1550"/>
    <cellStyle name="20% - Accent3 2 4 3 2 2" xfId="2753"/>
    <cellStyle name="20% - Accent3 2 4 3 2 2 2" xfId="5155"/>
    <cellStyle name="20% - Accent3 2 4 3 2 3" xfId="3954"/>
    <cellStyle name="20% - Accent3 2 4 3 3" xfId="2152"/>
    <cellStyle name="20% - Accent3 2 4 3 3 2" xfId="4555"/>
    <cellStyle name="20% - Accent3 2 4 3 4" xfId="3354"/>
    <cellStyle name="20% - Accent3 2 4 4" xfId="1250"/>
    <cellStyle name="20% - Accent3 2 4 4 2" xfId="2453"/>
    <cellStyle name="20% - Accent3 2 4 4 2 2" xfId="4855"/>
    <cellStyle name="20% - Accent3 2 4 4 3" xfId="3654"/>
    <cellStyle name="20% - Accent3 2 4 5" xfId="1852"/>
    <cellStyle name="20% - Accent3 2 4 5 2" xfId="4255"/>
    <cellStyle name="20% - Accent3 2 4 6" xfId="3054"/>
    <cellStyle name="20% - Accent3 2 5" xfId="466"/>
    <cellStyle name="20% - Accent3 2 5 2" xfId="597"/>
    <cellStyle name="20% - Accent3 2 5 2 2" xfId="1152"/>
    <cellStyle name="20% - Accent3 2 5 2 2 2" xfId="1754"/>
    <cellStyle name="20% - Accent3 2 5 2 2 2 2" xfId="2957"/>
    <cellStyle name="20% - Accent3 2 5 2 2 2 2 2" xfId="5359"/>
    <cellStyle name="20% - Accent3 2 5 2 2 2 3" xfId="4158"/>
    <cellStyle name="20% - Accent3 2 5 2 2 3" xfId="2356"/>
    <cellStyle name="20% - Accent3 2 5 2 2 3 2" xfId="4759"/>
    <cellStyle name="20% - Accent3 2 5 2 2 4" xfId="3558"/>
    <cellStyle name="20% - Accent3 2 5 2 3" xfId="1454"/>
    <cellStyle name="20% - Accent3 2 5 2 3 2" xfId="2657"/>
    <cellStyle name="20% - Accent3 2 5 2 3 2 2" xfId="5059"/>
    <cellStyle name="20% - Accent3 2 5 2 3 3" xfId="3858"/>
    <cellStyle name="20% - Accent3 2 5 2 4" xfId="2056"/>
    <cellStyle name="20% - Accent3 2 5 2 4 2" xfId="4459"/>
    <cellStyle name="20% - Accent3 2 5 2 5" xfId="3258"/>
    <cellStyle name="20% - Accent3 2 5 3" xfId="994"/>
    <cellStyle name="20% - Accent3 2 5 3 2" xfId="1598"/>
    <cellStyle name="20% - Accent3 2 5 3 2 2" xfId="2801"/>
    <cellStyle name="20% - Accent3 2 5 3 2 2 2" xfId="5203"/>
    <cellStyle name="20% - Accent3 2 5 3 2 3" xfId="4002"/>
    <cellStyle name="20% - Accent3 2 5 3 3" xfId="2200"/>
    <cellStyle name="20% - Accent3 2 5 3 3 2" xfId="4603"/>
    <cellStyle name="20% - Accent3 2 5 3 4" xfId="3402"/>
    <cellStyle name="20% - Accent3 2 5 4" xfId="1298"/>
    <cellStyle name="20% - Accent3 2 5 4 2" xfId="2501"/>
    <cellStyle name="20% - Accent3 2 5 4 2 2" xfId="4903"/>
    <cellStyle name="20% - Accent3 2 5 4 3" xfId="3702"/>
    <cellStyle name="20% - Accent3 2 5 5" xfId="1900"/>
    <cellStyle name="20% - Accent3 2 5 5 2" xfId="4303"/>
    <cellStyle name="20% - Accent3 2 5 6" xfId="3102"/>
    <cellStyle name="20% - Accent3 2 6" xfId="366"/>
    <cellStyle name="20% - Accent3 2 6 2" xfId="1056"/>
    <cellStyle name="20% - Accent3 2 6 2 2" xfId="1658"/>
    <cellStyle name="20% - Accent3 2 6 2 2 2" xfId="2861"/>
    <cellStyle name="20% - Accent3 2 6 2 2 2 2" xfId="5263"/>
    <cellStyle name="20% - Accent3 2 6 2 2 3" xfId="4062"/>
    <cellStyle name="20% - Accent3 2 6 2 3" xfId="2260"/>
    <cellStyle name="20% - Accent3 2 6 2 3 2" xfId="4663"/>
    <cellStyle name="20% - Accent3 2 6 2 4" xfId="3462"/>
    <cellStyle name="20% - Accent3 2 6 3" xfId="1358"/>
    <cellStyle name="20% - Accent3 2 6 3 2" xfId="2561"/>
    <cellStyle name="20% - Accent3 2 6 3 2 2" xfId="4963"/>
    <cellStyle name="20% - Accent3 2 6 3 3" xfId="3762"/>
    <cellStyle name="20% - Accent3 2 6 4" xfId="1960"/>
    <cellStyle name="20% - Accent3 2 6 4 2" xfId="4363"/>
    <cellStyle name="20% - Accent3 2 6 5" xfId="3162"/>
    <cellStyle name="20% - Accent3 2 7" xfId="898"/>
    <cellStyle name="20% - Accent3 2 7 2" xfId="1502"/>
    <cellStyle name="20% - Accent3 2 7 2 2" xfId="2705"/>
    <cellStyle name="20% - Accent3 2 7 2 2 2" xfId="5107"/>
    <cellStyle name="20% - Accent3 2 7 2 3" xfId="3906"/>
    <cellStyle name="20% - Accent3 2 7 3" xfId="2104"/>
    <cellStyle name="20% - Accent3 2 7 3 2" xfId="4507"/>
    <cellStyle name="20% - Accent3 2 7 4" xfId="3306"/>
    <cellStyle name="20% - Accent3 2 8" xfId="1201"/>
    <cellStyle name="20% - Accent3 2 8 2" xfId="2404"/>
    <cellStyle name="20% - Accent3 2 8 2 2" xfId="4807"/>
    <cellStyle name="20% - Accent3 2 8 3" xfId="3606"/>
    <cellStyle name="20% - Accent3 2 9" xfId="1804"/>
    <cellStyle name="20% - Accent3 2 9 2" xfId="4207"/>
    <cellStyle name="20% - Accent3 3" xfId="1040"/>
    <cellStyle name="20% - Accent3 3 2" xfId="1643"/>
    <cellStyle name="20% - Accent3 3 2 2" xfId="2846"/>
    <cellStyle name="20% - Accent3 3 2 2 2" xfId="5248"/>
    <cellStyle name="20% - Accent3 3 2 3" xfId="4047"/>
    <cellStyle name="20% - Accent3 3 3" xfId="2245"/>
    <cellStyle name="20% - Accent3 3 3 2" xfId="4648"/>
    <cellStyle name="20% - Accent3 3 4" xfId="3447"/>
    <cellStyle name="20% - Accent3 4" xfId="1343"/>
    <cellStyle name="20% - Accent3 4 2" xfId="2546"/>
    <cellStyle name="20% - Accent3 4 2 2" xfId="4948"/>
    <cellStyle name="20% - Accent3 4 3" xfId="3747"/>
    <cellStyle name="20% - Accent3 5" xfId="1945"/>
    <cellStyle name="20% - Accent3 5 2" xfId="4348"/>
    <cellStyle name="20% - Accent3 6" xfId="3147"/>
    <cellStyle name="20% - Accent3 7" xfId="5430"/>
    <cellStyle name="20% - Accent4 2" xfId="325"/>
    <cellStyle name="20% - Accent4 2 10" xfId="3008"/>
    <cellStyle name="20% - Accent4 2 2" xfId="384"/>
    <cellStyle name="20% - Accent4 2 2 2" xfId="435"/>
    <cellStyle name="20% - Accent4 2 2 2 2" xfId="567"/>
    <cellStyle name="20% - Accent4 2 2 2 2 2" xfId="1122"/>
    <cellStyle name="20% - Accent4 2 2 2 2 2 2" xfId="1724"/>
    <cellStyle name="20% - Accent4 2 2 2 2 2 2 2" xfId="2927"/>
    <cellStyle name="20% - Accent4 2 2 2 2 2 2 2 2" xfId="5329"/>
    <cellStyle name="20% - Accent4 2 2 2 2 2 2 3" xfId="4128"/>
    <cellStyle name="20% - Accent4 2 2 2 2 2 3" xfId="2326"/>
    <cellStyle name="20% - Accent4 2 2 2 2 2 3 2" xfId="4729"/>
    <cellStyle name="20% - Accent4 2 2 2 2 2 4" xfId="3528"/>
    <cellStyle name="20% - Accent4 2 2 2 2 3" xfId="1424"/>
    <cellStyle name="20% - Accent4 2 2 2 2 3 2" xfId="2627"/>
    <cellStyle name="20% - Accent4 2 2 2 2 3 2 2" xfId="5029"/>
    <cellStyle name="20% - Accent4 2 2 2 2 3 3" xfId="3828"/>
    <cellStyle name="20% - Accent4 2 2 2 2 4" xfId="2026"/>
    <cellStyle name="20% - Accent4 2 2 2 2 4 2" xfId="4429"/>
    <cellStyle name="20% - Accent4 2 2 2 2 5" xfId="3228"/>
    <cellStyle name="20% - Accent4 2 2 2 3" xfId="964"/>
    <cellStyle name="20% - Accent4 2 2 2 3 2" xfId="1568"/>
    <cellStyle name="20% - Accent4 2 2 2 3 2 2" xfId="2771"/>
    <cellStyle name="20% - Accent4 2 2 2 3 2 2 2" xfId="5173"/>
    <cellStyle name="20% - Accent4 2 2 2 3 2 3" xfId="3972"/>
    <cellStyle name="20% - Accent4 2 2 2 3 3" xfId="2170"/>
    <cellStyle name="20% - Accent4 2 2 2 3 3 2" xfId="4573"/>
    <cellStyle name="20% - Accent4 2 2 2 3 4" xfId="3372"/>
    <cellStyle name="20% - Accent4 2 2 2 4" xfId="1268"/>
    <cellStyle name="20% - Accent4 2 2 2 4 2" xfId="2471"/>
    <cellStyle name="20% - Accent4 2 2 2 4 2 2" xfId="4873"/>
    <cellStyle name="20% - Accent4 2 2 2 4 3" xfId="3672"/>
    <cellStyle name="20% - Accent4 2 2 2 5" xfId="1870"/>
    <cellStyle name="20% - Accent4 2 2 2 5 2" xfId="4273"/>
    <cellStyle name="20% - Accent4 2 2 2 6" xfId="3072"/>
    <cellStyle name="20% - Accent4 2 2 3" xfId="484"/>
    <cellStyle name="20% - Accent4 2 2 3 2" xfId="615"/>
    <cellStyle name="20% - Accent4 2 2 3 2 2" xfId="1170"/>
    <cellStyle name="20% - Accent4 2 2 3 2 2 2" xfId="1772"/>
    <cellStyle name="20% - Accent4 2 2 3 2 2 2 2" xfId="2975"/>
    <cellStyle name="20% - Accent4 2 2 3 2 2 2 2 2" xfId="5377"/>
    <cellStyle name="20% - Accent4 2 2 3 2 2 2 3" xfId="4176"/>
    <cellStyle name="20% - Accent4 2 2 3 2 2 3" xfId="2374"/>
    <cellStyle name="20% - Accent4 2 2 3 2 2 3 2" xfId="4777"/>
    <cellStyle name="20% - Accent4 2 2 3 2 2 4" xfId="3576"/>
    <cellStyle name="20% - Accent4 2 2 3 2 3" xfId="1472"/>
    <cellStyle name="20% - Accent4 2 2 3 2 3 2" xfId="2675"/>
    <cellStyle name="20% - Accent4 2 2 3 2 3 2 2" xfId="5077"/>
    <cellStyle name="20% - Accent4 2 2 3 2 3 3" xfId="3876"/>
    <cellStyle name="20% - Accent4 2 2 3 2 4" xfId="2074"/>
    <cellStyle name="20% - Accent4 2 2 3 2 4 2" xfId="4477"/>
    <cellStyle name="20% - Accent4 2 2 3 2 5" xfId="3276"/>
    <cellStyle name="20% - Accent4 2 2 3 3" xfId="1012"/>
    <cellStyle name="20% - Accent4 2 2 3 3 2" xfId="1616"/>
    <cellStyle name="20% - Accent4 2 2 3 3 2 2" xfId="2819"/>
    <cellStyle name="20% - Accent4 2 2 3 3 2 2 2" xfId="5221"/>
    <cellStyle name="20% - Accent4 2 2 3 3 2 3" xfId="4020"/>
    <cellStyle name="20% - Accent4 2 2 3 3 3" xfId="2218"/>
    <cellStyle name="20% - Accent4 2 2 3 3 3 2" xfId="4621"/>
    <cellStyle name="20% - Accent4 2 2 3 3 4" xfId="3420"/>
    <cellStyle name="20% - Accent4 2 2 3 4" xfId="1316"/>
    <cellStyle name="20% - Accent4 2 2 3 4 2" xfId="2519"/>
    <cellStyle name="20% - Accent4 2 2 3 4 2 2" xfId="4921"/>
    <cellStyle name="20% - Accent4 2 2 3 4 3" xfId="3720"/>
    <cellStyle name="20% - Accent4 2 2 3 5" xfId="1918"/>
    <cellStyle name="20% - Accent4 2 2 3 5 2" xfId="4321"/>
    <cellStyle name="20% - Accent4 2 2 3 6" xfId="3120"/>
    <cellStyle name="20% - Accent4 2 2 4" xfId="519"/>
    <cellStyle name="20% - Accent4 2 2 4 2" xfId="1074"/>
    <cellStyle name="20% - Accent4 2 2 4 2 2" xfId="1676"/>
    <cellStyle name="20% - Accent4 2 2 4 2 2 2" xfId="2879"/>
    <cellStyle name="20% - Accent4 2 2 4 2 2 2 2" xfId="5281"/>
    <cellStyle name="20% - Accent4 2 2 4 2 2 3" xfId="4080"/>
    <cellStyle name="20% - Accent4 2 2 4 2 3" xfId="2278"/>
    <cellStyle name="20% - Accent4 2 2 4 2 3 2" xfId="4681"/>
    <cellStyle name="20% - Accent4 2 2 4 2 4" xfId="3480"/>
    <cellStyle name="20% - Accent4 2 2 4 3" xfId="1376"/>
    <cellStyle name="20% - Accent4 2 2 4 3 2" xfId="2579"/>
    <cellStyle name="20% - Accent4 2 2 4 3 2 2" xfId="4981"/>
    <cellStyle name="20% - Accent4 2 2 4 3 3" xfId="3780"/>
    <cellStyle name="20% - Accent4 2 2 4 4" xfId="1978"/>
    <cellStyle name="20% - Accent4 2 2 4 4 2" xfId="4381"/>
    <cellStyle name="20% - Accent4 2 2 4 5" xfId="3180"/>
    <cellStyle name="20% - Accent4 2 2 5" xfId="916"/>
    <cellStyle name="20% - Accent4 2 2 5 2" xfId="1520"/>
    <cellStyle name="20% - Accent4 2 2 5 2 2" xfId="2723"/>
    <cellStyle name="20% - Accent4 2 2 5 2 2 2" xfId="5125"/>
    <cellStyle name="20% - Accent4 2 2 5 2 3" xfId="3924"/>
    <cellStyle name="20% - Accent4 2 2 5 3" xfId="2122"/>
    <cellStyle name="20% - Accent4 2 2 5 3 2" xfId="4525"/>
    <cellStyle name="20% - Accent4 2 2 5 4" xfId="3324"/>
    <cellStyle name="20% - Accent4 2 2 6" xfId="1220"/>
    <cellStyle name="20% - Accent4 2 2 6 2" xfId="2423"/>
    <cellStyle name="20% - Accent4 2 2 6 2 2" xfId="4825"/>
    <cellStyle name="20% - Accent4 2 2 6 3" xfId="3624"/>
    <cellStyle name="20% - Accent4 2 2 7" xfId="1822"/>
    <cellStyle name="20% - Accent4 2 2 7 2" xfId="4225"/>
    <cellStyle name="20% - Accent4 2 2 8" xfId="3024"/>
    <cellStyle name="20% - Accent4 2 3" xfId="403"/>
    <cellStyle name="20% - Accent4 2 3 2" xfId="452"/>
    <cellStyle name="20% - Accent4 2 3 2 2" xfId="583"/>
    <cellStyle name="20% - Accent4 2 3 2 2 2" xfId="1138"/>
    <cellStyle name="20% - Accent4 2 3 2 2 2 2" xfId="1740"/>
    <cellStyle name="20% - Accent4 2 3 2 2 2 2 2" xfId="2943"/>
    <cellStyle name="20% - Accent4 2 3 2 2 2 2 2 2" xfId="5345"/>
    <cellStyle name="20% - Accent4 2 3 2 2 2 2 3" xfId="4144"/>
    <cellStyle name="20% - Accent4 2 3 2 2 2 3" xfId="2342"/>
    <cellStyle name="20% - Accent4 2 3 2 2 2 3 2" xfId="4745"/>
    <cellStyle name="20% - Accent4 2 3 2 2 2 4" xfId="3544"/>
    <cellStyle name="20% - Accent4 2 3 2 2 3" xfId="1440"/>
    <cellStyle name="20% - Accent4 2 3 2 2 3 2" xfId="2643"/>
    <cellStyle name="20% - Accent4 2 3 2 2 3 2 2" xfId="5045"/>
    <cellStyle name="20% - Accent4 2 3 2 2 3 3" xfId="3844"/>
    <cellStyle name="20% - Accent4 2 3 2 2 4" xfId="2042"/>
    <cellStyle name="20% - Accent4 2 3 2 2 4 2" xfId="4445"/>
    <cellStyle name="20% - Accent4 2 3 2 2 5" xfId="3244"/>
    <cellStyle name="20% - Accent4 2 3 2 3" xfId="980"/>
    <cellStyle name="20% - Accent4 2 3 2 3 2" xfId="1584"/>
    <cellStyle name="20% - Accent4 2 3 2 3 2 2" xfId="2787"/>
    <cellStyle name="20% - Accent4 2 3 2 3 2 2 2" xfId="5189"/>
    <cellStyle name="20% - Accent4 2 3 2 3 2 3" xfId="3988"/>
    <cellStyle name="20% - Accent4 2 3 2 3 3" xfId="2186"/>
    <cellStyle name="20% - Accent4 2 3 2 3 3 2" xfId="4589"/>
    <cellStyle name="20% - Accent4 2 3 2 3 4" xfId="3388"/>
    <cellStyle name="20% - Accent4 2 3 2 4" xfId="1284"/>
    <cellStyle name="20% - Accent4 2 3 2 4 2" xfId="2487"/>
    <cellStyle name="20% - Accent4 2 3 2 4 2 2" xfId="4889"/>
    <cellStyle name="20% - Accent4 2 3 2 4 3" xfId="3688"/>
    <cellStyle name="20% - Accent4 2 3 2 5" xfId="1886"/>
    <cellStyle name="20% - Accent4 2 3 2 5 2" xfId="4289"/>
    <cellStyle name="20% - Accent4 2 3 2 6" xfId="3088"/>
    <cellStyle name="20% - Accent4 2 3 3" xfId="500"/>
    <cellStyle name="20% - Accent4 2 3 3 2" xfId="631"/>
    <cellStyle name="20% - Accent4 2 3 3 2 2" xfId="1186"/>
    <cellStyle name="20% - Accent4 2 3 3 2 2 2" xfId="1788"/>
    <cellStyle name="20% - Accent4 2 3 3 2 2 2 2" xfId="2991"/>
    <cellStyle name="20% - Accent4 2 3 3 2 2 2 2 2" xfId="5393"/>
    <cellStyle name="20% - Accent4 2 3 3 2 2 2 3" xfId="4192"/>
    <cellStyle name="20% - Accent4 2 3 3 2 2 3" xfId="2390"/>
    <cellStyle name="20% - Accent4 2 3 3 2 2 3 2" xfId="4793"/>
    <cellStyle name="20% - Accent4 2 3 3 2 2 4" xfId="3592"/>
    <cellStyle name="20% - Accent4 2 3 3 2 3" xfId="1488"/>
    <cellStyle name="20% - Accent4 2 3 3 2 3 2" xfId="2691"/>
    <cellStyle name="20% - Accent4 2 3 3 2 3 2 2" xfId="5093"/>
    <cellStyle name="20% - Accent4 2 3 3 2 3 3" xfId="3892"/>
    <cellStyle name="20% - Accent4 2 3 3 2 4" xfId="2090"/>
    <cellStyle name="20% - Accent4 2 3 3 2 4 2" xfId="4493"/>
    <cellStyle name="20% - Accent4 2 3 3 2 5" xfId="3292"/>
    <cellStyle name="20% - Accent4 2 3 3 3" xfId="1028"/>
    <cellStyle name="20% - Accent4 2 3 3 3 2" xfId="1632"/>
    <cellStyle name="20% - Accent4 2 3 3 3 2 2" xfId="2835"/>
    <cellStyle name="20% - Accent4 2 3 3 3 2 2 2" xfId="5237"/>
    <cellStyle name="20% - Accent4 2 3 3 3 2 3" xfId="4036"/>
    <cellStyle name="20% - Accent4 2 3 3 3 3" xfId="2234"/>
    <cellStyle name="20% - Accent4 2 3 3 3 3 2" xfId="4637"/>
    <cellStyle name="20% - Accent4 2 3 3 3 4" xfId="3436"/>
    <cellStyle name="20% - Accent4 2 3 3 4" xfId="1332"/>
    <cellStyle name="20% - Accent4 2 3 3 4 2" xfId="2535"/>
    <cellStyle name="20% - Accent4 2 3 3 4 2 2" xfId="4937"/>
    <cellStyle name="20% - Accent4 2 3 3 4 3" xfId="3736"/>
    <cellStyle name="20% - Accent4 2 3 3 5" xfId="1934"/>
    <cellStyle name="20% - Accent4 2 3 3 5 2" xfId="4337"/>
    <cellStyle name="20% - Accent4 2 3 3 6" xfId="3136"/>
    <cellStyle name="20% - Accent4 2 3 4" xfId="535"/>
    <cellStyle name="20% - Accent4 2 3 4 2" xfId="1090"/>
    <cellStyle name="20% - Accent4 2 3 4 2 2" xfId="1692"/>
    <cellStyle name="20% - Accent4 2 3 4 2 2 2" xfId="2895"/>
    <cellStyle name="20% - Accent4 2 3 4 2 2 2 2" xfId="5297"/>
    <cellStyle name="20% - Accent4 2 3 4 2 2 3" xfId="4096"/>
    <cellStyle name="20% - Accent4 2 3 4 2 3" xfId="2294"/>
    <cellStyle name="20% - Accent4 2 3 4 2 3 2" xfId="4697"/>
    <cellStyle name="20% - Accent4 2 3 4 2 4" xfId="3496"/>
    <cellStyle name="20% - Accent4 2 3 4 3" xfId="1392"/>
    <cellStyle name="20% - Accent4 2 3 4 3 2" xfId="2595"/>
    <cellStyle name="20% - Accent4 2 3 4 3 2 2" xfId="4997"/>
    <cellStyle name="20% - Accent4 2 3 4 3 3" xfId="3796"/>
    <cellStyle name="20% - Accent4 2 3 4 4" xfId="1994"/>
    <cellStyle name="20% - Accent4 2 3 4 4 2" xfId="4397"/>
    <cellStyle name="20% - Accent4 2 3 4 5" xfId="3196"/>
    <cellStyle name="20% - Accent4 2 3 5" xfId="932"/>
    <cellStyle name="20% - Accent4 2 3 5 2" xfId="1536"/>
    <cellStyle name="20% - Accent4 2 3 5 2 2" xfId="2739"/>
    <cellStyle name="20% - Accent4 2 3 5 2 2 2" xfId="5141"/>
    <cellStyle name="20% - Accent4 2 3 5 2 3" xfId="3940"/>
    <cellStyle name="20% - Accent4 2 3 5 3" xfId="2138"/>
    <cellStyle name="20% - Accent4 2 3 5 3 2" xfId="4541"/>
    <cellStyle name="20% - Accent4 2 3 5 4" xfId="3340"/>
    <cellStyle name="20% - Accent4 2 3 6" xfId="1236"/>
    <cellStyle name="20% - Accent4 2 3 6 2" xfId="2439"/>
    <cellStyle name="20% - Accent4 2 3 6 2 2" xfId="4841"/>
    <cellStyle name="20% - Accent4 2 3 6 3" xfId="3640"/>
    <cellStyle name="20% - Accent4 2 3 7" xfId="1838"/>
    <cellStyle name="20% - Accent4 2 3 7 2" xfId="4241"/>
    <cellStyle name="20% - Accent4 2 3 8" xfId="3040"/>
    <cellStyle name="20% - Accent4 2 4" xfId="419"/>
    <cellStyle name="20% - Accent4 2 4 2" xfId="551"/>
    <cellStyle name="20% - Accent4 2 4 2 2" xfId="1106"/>
    <cellStyle name="20% - Accent4 2 4 2 2 2" xfId="1708"/>
    <cellStyle name="20% - Accent4 2 4 2 2 2 2" xfId="2911"/>
    <cellStyle name="20% - Accent4 2 4 2 2 2 2 2" xfId="5313"/>
    <cellStyle name="20% - Accent4 2 4 2 2 2 3" xfId="4112"/>
    <cellStyle name="20% - Accent4 2 4 2 2 3" xfId="2310"/>
    <cellStyle name="20% - Accent4 2 4 2 2 3 2" xfId="4713"/>
    <cellStyle name="20% - Accent4 2 4 2 2 4" xfId="3512"/>
    <cellStyle name="20% - Accent4 2 4 2 3" xfId="1408"/>
    <cellStyle name="20% - Accent4 2 4 2 3 2" xfId="2611"/>
    <cellStyle name="20% - Accent4 2 4 2 3 2 2" xfId="5013"/>
    <cellStyle name="20% - Accent4 2 4 2 3 3" xfId="3812"/>
    <cellStyle name="20% - Accent4 2 4 2 4" xfId="2010"/>
    <cellStyle name="20% - Accent4 2 4 2 4 2" xfId="4413"/>
    <cellStyle name="20% - Accent4 2 4 2 5" xfId="3212"/>
    <cellStyle name="20% - Accent4 2 4 3" xfId="948"/>
    <cellStyle name="20% - Accent4 2 4 3 2" xfId="1552"/>
    <cellStyle name="20% - Accent4 2 4 3 2 2" xfId="2755"/>
    <cellStyle name="20% - Accent4 2 4 3 2 2 2" xfId="5157"/>
    <cellStyle name="20% - Accent4 2 4 3 2 3" xfId="3956"/>
    <cellStyle name="20% - Accent4 2 4 3 3" xfId="2154"/>
    <cellStyle name="20% - Accent4 2 4 3 3 2" xfId="4557"/>
    <cellStyle name="20% - Accent4 2 4 3 4" xfId="3356"/>
    <cellStyle name="20% - Accent4 2 4 4" xfId="1252"/>
    <cellStyle name="20% - Accent4 2 4 4 2" xfId="2455"/>
    <cellStyle name="20% - Accent4 2 4 4 2 2" xfId="4857"/>
    <cellStyle name="20% - Accent4 2 4 4 3" xfId="3656"/>
    <cellStyle name="20% - Accent4 2 4 5" xfId="1854"/>
    <cellStyle name="20% - Accent4 2 4 5 2" xfId="4257"/>
    <cellStyle name="20% - Accent4 2 4 6" xfId="3056"/>
    <cellStyle name="20% - Accent4 2 5" xfId="468"/>
    <cellStyle name="20% - Accent4 2 5 2" xfId="599"/>
    <cellStyle name="20% - Accent4 2 5 2 2" xfId="1154"/>
    <cellStyle name="20% - Accent4 2 5 2 2 2" xfId="1756"/>
    <cellStyle name="20% - Accent4 2 5 2 2 2 2" xfId="2959"/>
    <cellStyle name="20% - Accent4 2 5 2 2 2 2 2" xfId="5361"/>
    <cellStyle name="20% - Accent4 2 5 2 2 2 3" xfId="4160"/>
    <cellStyle name="20% - Accent4 2 5 2 2 3" xfId="2358"/>
    <cellStyle name="20% - Accent4 2 5 2 2 3 2" xfId="4761"/>
    <cellStyle name="20% - Accent4 2 5 2 2 4" xfId="3560"/>
    <cellStyle name="20% - Accent4 2 5 2 3" xfId="1456"/>
    <cellStyle name="20% - Accent4 2 5 2 3 2" xfId="2659"/>
    <cellStyle name="20% - Accent4 2 5 2 3 2 2" xfId="5061"/>
    <cellStyle name="20% - Accent4 2 5 2 3 3" xfId="3860"/>
    <cellStyle name="20% - Accent4 2 5 2 4" xfId="2058"/>
    <cellStyle name="20% - Accent4 2 5 2 4 2" xfId="4461"/>
    <cellStyle name="20% - Accent4 2 5 2 5" xfId="3260"/>
    <cellStyle name="20% - Accent4 2 5 3" xfId="996"/>
    <cellStyle name="20% - Accent4 2 5 3 2" xfId="1600"/>
    <cellStyle name="20% - Accent4 2 5 3 2 2" xfId="2803"/>
    <cellStyle name="20% - Accent4 2 5 3 2 2 2" xfId="5205"/>
    <cellStyle name="20% - Accent4 2 5 3 2 3" xfId="4004"/>
    <cellStyle name="20% - Accent4 2 5 3 3" xfId="2202"/>
    <cellStyle name="20% - Accent4 2 5 3 3 2" xfId="4605"/>
    <cellStyle name="20% - Accent4 2 5 3 4" xfId="3404"/>
    <cellStyle name="20% - Accent4 2 5 4" xfId="1300"/>
    <cellStyle name="20% - Accent4 2 5 4 2" xfId="2503"/>
    <cellStyle name="20% - Accent4 2 5 4 2 2" xfId="4905"/>
    <cellStyle name="20% - Accent4 2 5 4 3" xfId="3704"/>
    <cellStyle name="20% - Accent4 2 5 5" xfId="1902"/>
    <cellStyle name="20% - Accent4 2 5 5 2" xfId="4305"/>
    <cellStyle name="20% - Accent4 2 5 6" xfId="3104"/>
    <cellStyle name="20% - Accent4 2 6" xfId="368"/>
    <cellStyle name="20% - Accent4 2 6 2" xfId="1058"/>
    <cellStyle name="20% - Accent4 2 6 2 2" xfId="1660"/>
    <cellStyle name="20% - Accent4 2 6 2 2 2" xfId="2863"/>
    <cellStyle name="20% - Accent4 2 6 2 2 2 2" xfId="5265"/>
    <cellStyle name="20% - Accent4 2 6 2 2 3" xfId="4064"/>
    <cellStyle name="20% - Accent4 2 6 2 3" xfId="2262"/>
    <cellStyle name="20% - Accent4 2 6 2 3 2" xfId="4665"/>
    <cellStyle name="20% - Accent4 2 6 2 4" xfId="3464"/>
    <cellStyle name="20% - Accent4 2 6 3" xfId="1360"/>
    <cellStyle name="20% - Accent4 2 6 3 2" xfId="2563"/>
    <cellStyle name="20% - Accent4 2 6 3 2 2" xfId="4965"/>
    <cellStyle name="20% - Accent4 2 6 3 3" xfId="3764"/>
    <cellStyle name="20% - Accent4 2 6 4" xfId="1962"/>
    <cellStyle name="20% - Accent4 2 6 4 2" xfId="4365"/>
    <cellStyle name="20% - Accent4 2 6 5" xfId="3164"/>
    <cellStyle name="20% - Accent4 2 7" xfId="900"/>
    <cellStyle name="20% - Accent4 2 7 2" xfId="1504"/>
    <cellStyle name="20% - Accent4 2 7 2 2" xfId="2707"/>
    <cellStyle name="20% - Accent4 2 7 2 2 2" xfId="5109"/>
    <cellStyle name="20% - Accent4 2 7 2 3" xfId="3908"/>
    <cellStyle name="20% - Accent4 2 7 3" xfId="2106"/>
    <cellStyle name="20% - Accent4 2 7 3 2" xfId="4509"/>
    <cellStyle name="20% - Accent4 2 7 4" xfId="3308"/>
    <cellStyle name="20% - Accent4 2 8" xfId="1203"/>
    <cellStyle name="20% - Accent4 2 8 2" xfId="2406"/>
    <cellStyle name="20% - Accent4 2 8 2 2" xfId="4809"/>
    <cellStyle name="20% - Accent4 2 8 3" xfId="3608"/>
    <cellStyle name="20% - Accent4 2 9" xfId="1806"/>
    <cellStyle name="20% - Accent4 2 9 2" xfId="4209"/>
    <cellStyle name="20% - Accent4 3" xfId="1042"/>
    <cellStyle name="20% - Accent4 3 2" xfId="1645"/>
    <cellStyle name="20% - Accent4 3 2 2" xfId="2848"/>
    <cellStyle name="20% - Accent4 3 2 2 2" xfId="5250"/>
    <cellStyle name="20% - Accent4 3 2 3" xfId="4049"/>
    <cellStyle name="20% - Accent4 3 3" xfId="2247"/>
    <cellStyle name="20% - Accent4 3 3 2" xfId="4650"/>
    <cellStyle name="20% - Accent4 3 4" xfId="3449"/>
    <cellStyle name="20% - Accent4 4" xfId="1345"/>
    <cellStyle name="20% - Accent4 4 2" xfId="2548"/>
    <cellStyle name="20% - Accent4 4 2 2" xfId="4950"/>
    <cellStyle name="20% - Accent4 4 3" xfId="3749"/>
    <cellStyle name="20% - Accent4 5" xfId="1947"/>
    <cellStyle name="20% - Accent4 5 2" xfId="4350"/>
    <cellStyle name="20% - Accent4 6" xfId="3149"/>
    <cellStyle name="20% - Accent4 7" xfId="5434"/>
    <cellStyle name="20% - Accent5 2" xfId="329"/>
    <cellStyle name="20% - Accent5 2 10" xfId="3010"/>
    <cellStyle name="20% - Accent5 2 2" xfId="386"/>
    <cellStyle name="20% - Accent5 2 2 2" xfId="437"/>
    <cellStyle name="20% - Accent5 2 2 2 2" xfId="569"/>
    <cellStyle name="20% - Accent5 2 2 2 2 2" xfId="1124"/>
    <cellStyle name="20% - Accent5 2 2 2 2 2 2" xfId="1726"/>
    <cellStyle name="20% - Accent5 2 2 2 2 2 2 2" xfId="2929"/>
    <cellStyle name="20% - Accent5 2 2 2 2 2 2 2 2" xfId="5331"/>
    <cellStyle name="20% - Accent5 2 2 2 2 2 2 3" xfId="4130"/>
    <cellStyle name="20% - Accent5 2 2 2 2 2 3" xfId="2328"/>
    <cellStyle name="20% - Accent5 2 2 2 2 2 3 2" xfId="4731"/>
    <cellStyle name="20% - Accent5 2 2 2 2 2 4" xfId="3530"/>
    <cellStyle name="20% - Accent5 2 2 2 2 3" xfId="1426"/>
    <cellStyle name="20% - Accent5 2 2 2 2 3 2" xfId="2629"/>
    <cellStyle name="20% - Accent5 2 2 2 2 3 2 2" xfId="5031"/>
    <cellStyle name="20% - Accent5 2 2 2 2 3 3" xfId="3830"/>
    <cellStyle name="20% - Accent5 2 2 2 2 4" xfId="2028"/>
    <cellStyle name="20% - Accent5 2 2 2 2 4 2" xfId="4431"/>
    <cellStyle name="20% - Accent5 2 2 2 2 5" xfId="3230"/>
    <cellStyle name="20% - Accent5 2 2 2 3" xfId="966"/>
    <cellStyle name="20% - Accent5 2 2 2 3 2" xfId="1570"/>
    <cellStyle name="20% - Accent5 2 2 2 3 2 2" xfId="2773"/>
    <cellStyle name="20% - Accent5 2 2 2 3 2 2 2" xfId="5175"/>
    <cellStyle name="20% - Accent5 2 2 2 3 2 3" xfId="3974"/>
    <cellStyle name="20% - Accent5 2 2 2 3 3" xfId="2172"/>
    <cellStyle name="20% - Accent5 2 2 2 3 3 2" xfId="4575"/>
    <cellStyle name="20% - Accent5 2 2 2 3 4" xfId="3374"/>
    <cellStyle name="20% - Accent5 2 2 2 4" xfId="1270"/>
    <cellStyle name="20% - Accent5 2 2 2 4 2" xfId="2473"/>
    <cellStyle name="20% - Accent5 2 2 2 4 2 2" xfId="4875"/>
    <cellStyle name="20% - Accent5 2 2 2 4 3" xfId="3674"/>
    <cellStyle name="20% - Accent5 2 2 2 5" xfId="1872"/>
    <cellStyle name="20% - Accent5 2 2 2 5 2" xfId="4275"/>
    <cellStyle name="20% - Accent5 2 2 2 6" xfId="3074"/>
    <cellStyle name="20% - Accent5 2 2 3" xfId="486"/>
    <cellStyle name="20% - Accent5 2 2 3 2" xfId="617"/>
    <cellStyle name="20% - Accent5 2 2 3 2 2" xfId="1172"/>
    <cellStyle name="20% - Accent5 2 2 3 2 2 2" xfId="1774"/>
    <cellStyle name="20% - Accent5 2 2 3 2 2 2 2" xfId="2977"/>
    <cellStyle name="20% - Accent5 2 2 3 2 2 2 2 2" xfId="5379"/>
    <cellStyle name="20% - Accent5 2 2 3 2 2 2 3" xfId="4178"/>
    <cellStyle name="20% - Accent5 2 2 3 2 2 3" xfId="2376"/>
    <cellStyle name="20% - Accent5 2 2 3 2 2 3 2" xfId="4779"/>
    <cellStyle name="20% - Accent5 2 2 3 2 2 4" xfId="3578"/>
    <cellStyle name="20% - Accent5 2 2 3 2 3" xfId="1474"/>
    <cellStyle name="20% - Accent5 2 2 3 2 3 2" xfId="2677"/>
    <cellStyle name="20% - Accent5 2 2 3 2 3 2 2" xfId="5079"/>
    <cellStyle name="20% - Accent5 2 2 3 2 3 3" xfId="3878"/>
    <cellStyle name="20% - Accent5 2 2 3 2 4" xfId="2076"/>
    <cellStyle name="20% - Accent5 2 2 3 2 4 2" xfId="4479"/>
    <cellStyle name="20% - Accent5 2 2 3 2 5" xfId="3278"/>
    <cellStyle name="20% - Accent5 2 2 3 3" xfId="1014"/>
    <cellStyle name="20% - Accent5 2 2 3 3 2" xfId="1618"/>
    <cellStyle name="20% - Accent5 2 2 3 3 2 2" xfId="2821"/>
    <cellStyle name="20% - Accent5 2 2 3 3 2 2 2" xfId="5223"/>
    <cellStyle name="20% - Accent5 2 2 3 3 2 3" xfId="4022"/>
    <cellStyle name="20% - Accent5 2 2 3 3 3" xfId="2220"/>
    <cellStyle name="20% - Accent5 2 2 3 3 3 2" xfId="4623"/>
    <cellStyle name="20% - Accent5 2 2 3 3 4" xfId="3422"/>
    <cellStyle name="20% - Accent5 2 2 3 4" xfId="1318"/>
    <cellStyle name="20% - Accent5 2 2 3 4 2" xfId="2521"/>
    <cellStyle name="20% - Accent5 2 2 3 4 2 2" xfId="4923"/>
    <cellStyle name="20% - Accent5 2 2 3 4 3" xfId="3722"/>
    <cellStyle name="20% - Accent5 2 2 3 5" xfId="1920"/>
    <cellStyle name="20% - Accent5 2 2 3 5 2" xfId="4323"/>
    <cellStyle name="20% - Accent5 2 2 3 6" xfId="3122"/>
    <cellStyle name="20% - Accent5 2 2 4" xfId="521"/>
    <cellStyle name="20% - Accent5 2 2 4 2" xfId="1076"/>
    <cellStyle name="20% - Accent5 2 2 4 2 2" xfId="1678"/>
    <cellStyle name="20% - Accent5 2 2 4 2 2 2" xfId="2881"/>
    <cellStyle name="20% - Accent5 2 2 4 2 2 2 2" xfId="5283"/>
    <cellStyle name="20% - Accent5 2 2 4 2 2 3" xfId="4082"/>
    <cellStyle name="20% - Accent5 2 2 4 2 3" xfId="2280"/>
    <cellStyle name="20% - Accent5 2 2 4 2 3 2" xfId="4683"/>
    <cellStyle name="20% - Accent5 2 2 4 2 4" xfId="3482"/>
    <cellStyle name="20% - Accent5 2 2 4 3" xfId="1378"/>
    <cellStyle name="20% - Accent5 2 2 4 3 2" xfId="2581"/>
    <cellStyle name="20% - Accent5 2 2 4 3 2 2" xfId="4983"/>
    <cellStyle name="20% - Accent5 2 2 4 3 3" xfId="3782"/>
    <cellStyle name="20% - Accent5 2 2 4 4" xfId="1980"/>
    <cellStyle name="20% - Accent5 2 2 4 4 2" xfId="4383"/>
    <cellStyle name="20% - Accent5 2 2 4 5" xfId="3182"/>
    <cellStyle name="20% - Accent5 2 2 5" xfId="918"/>
    <cellStyle name="20% - Accent5 2 2 5 2" xfId="1522"/>
    <cellStyle name="20% - Accent5 2 2 5 2 2" xfId="2725"/>
    <cellStyle name="20% - Accent5 2 2 5 2 2 2" xfId="5127"/>
    <cellStyle name="20% - Accent5 2 2 5 2 3" xfId="3926"/>
    <cellStyle name="20% - Accent5 2 2 5 3" xfId="2124"/>
    <cellStyle name="20% - Accent5 2 2 5 3 2" xfId="4527"/>
    <cellStyle name="20% - Accent5 2 2 5 4" xfId="3326"/>
    <cellStyle name="20% - Accent5 2 2 6" xfId="1222"/>
    <cellStyle name="20% - Accent5 2 2 6 2" xfId="2425"/>
    <cellStyle name="20% - Accent5 2 2 6 2 2" xfId="4827"/>
    <cellStyle name="20% - Accent5 2 2 6 3" xfId="3626"/>
    <cellStyle name="20% - Accent5 2 2 7" xfId="1824"/>
    <cellStyle name="20% - Accent5 2 2 7 2" xfId="4227"/>
    <cellStyle name="20% - Accent5 2 2 8" xfId="3026"/>
    <cellStyle name="20% - Accent5 2 3" xfId="405"/>
    <cellStyle name="20% - Accent5 2 3 2" xfId="454"/>
    <cellStyle name="20% - Accent5 2 3 2 2" xfId="585"/>
    <cellStyle name="20% - Accent5 2 3 2 2 2" xfId="1140"/>
    <cellStyle name="20% - Accent5 2 3 2 2 2 2" xfId="1742"/>
    <cellStyle name="20% - Accent5 2 3 2 2 2 2 2" xfId="2945"/>
    <cellStyle name="20% - Accent5 2 3 2 2 2 2 2 2" xfId="5347"/>
    <cellStyle name="20% - Accent5 2 3 2 2 2 2 3" xfId="4146"/>
    <cellStyle name="20% - Accent5 2 3 2 2 2 3" xfId="2344"/>
    <cellStyle name="20% - Accent5 2 3 2 2 2 3 2" xfId="4747"/>
    <cellStyle name="20% - Accent5 2 3 2 2 2 4" xfId="3546"/>
    <cellStyle name="20% - Accent5 2 3 2 2 3" xfId="1442"/>
    <cellStyle name="20% - Accent5 2 3 2 2 3 2" xfId="2645"/>
    <cellStyle name="20% - Accent5 2 3 2 2 3 2 2" xfId="5047"/>
    <cellStyle name="20% - Accent5 2 3 2 2 3 3" xfId="3846"/>
    <cellStyle name="20% - Accent5 2 3 2 2 4" xfId="2044"/>
    <cellStyle name="20% - Accent5 2 3 2 2 4 2" xfId="4447"/>
    <cellStyle name="20% - Accent5 2 3 2 2 5" xfId="3246"/>
    <cellStyle name="20% - Accent5 2 3 2 3" xfId="982"/>
    <cellStyle name="20% - Accent5 2 3 2 3 2" xfId="1586"/>
    <cellStyle name="20% - Accent5 2 3 2 3 2 2" xfId="2789"/>
    <cellStyle name="20% - Accent5 2 3 2 3 2 2 2" xfId="5191"/>
    <cellStyle name="20% - Accent5 2 3 2 3 2 3" xfId="3990"/>
    <cellStyle name="20% - Accent5 2 3 2 3 3" xfId="2188"/>
    <cellStyle name="20% - Accent5 2 3 2 3 3 2" xfId="4591"/>
    <cellStyle name="20% - Accent5 2 3 2 3 4" xfId="3390"/>
    <cellStyle name="20% - Accent5 2 3 2 4" xfId="1286"/>
    <cellStyle name="20% - Accent5 2 3 2 4 2" xfId="2489"/>
    <cellStyle name="20% - Accent5 2 3 2 4 2 2" xfId="4891"/>
    <cellStyle name="20% - Accent5 2 3 2 4 3" xfId="3690"/>
    <cellStyle name="20% - Accent5 2 3 2 5" xfId="1888"/>
    <cellStyle name="20% - Accent5 2 3 2 5 2" xfId="4291"/>
    <cellStyle name="20% - Accent5 2 3 2 6" xfId="3090"/>
    <cellStyle name="20% - Accent5 2 3 3" xfId="502"/>
    <cellStyle name="20% - Accent5 2 3 3 2" xfId="633"/>
    <cellStyle name="20% - Accent5 2 3 3 2 2" xfId="1188"/>
    <cellStyle name="20% - Accent5 2 3 3 2 2 2" xfId="1790"/>
    <cellStyle name="20% - Accent5 2 3 3 2 2 2 2" xfId="2993"/>
    <cellStyle name="20% - Accent5 2 3 3 2 2 2 2 2" xfId="5395"/>
    <cellStyle name="20% - Accent5 2 3 3 2 2 2 3" xfId="4194"/>
    <cellStyle name="20% - Accent5 2 3 3 2 2 3" xfId="2392"/>
    <cellStyle name="20% - Accent5 2 3 3 2 2 3 2" xfId="4795"/>
    <cellStyle name="20% - Accent5 2 3 3 2 2 4" xfId="3594"/>
    <cellStyle name="20% - Accent5 2 3 3 2 3" xfId="1490"/>
    <cellStyle name="20% - Accent5 2 3 3 2 3 2" xfId="2693"/>
    <cellStyle name="20% - Accent5 2 3 3 2 3 2 2" xfId="5095"/>
    <cellStyle name="20% - Accent5 2 3 3 2 3 3" xfId="3894"/>
    <cellStyle name="20% - Accent5 2 3 3 2 4" xfId="2092"/>
    <cellStyle name="20% - Accent5 2 3 3 2 4 2" xfId="4495"/>
    <cellStyle name="20% - Accent5 2 3 3 2 5" xfId="3294"/>
    <cellStyle name="20% - Accent5 2 3 3 3" xfId="1030"/>
    <cellStyle name="20% - Accent5 2 3 3 3 2" xfId="1634"/>
    <cellStyle name="20% - Accent5 2 3 3 3 2 2" xfId="2837"/>
    <cellStyle name="20% - Accent5 2 3 3 3 2 2 2" xfId="5239"/>
    <cellStyle name="20% - Accent5 2 3 3 3 2 3" xfId="4038"/>
    <cellStyle name="20% - Accent5 2 3 3 3 3" xfId="2236"/>
    <cellStyle name="20% - Accent5 2 3 3 3 3 2" xfId="4639"/>
    <cellStyle name="20% - Accent5 2 3 3 3 4" xfId="3438"/>
    <cellStyle name="20% - Accent5 2 3 3 4" xfId="1334"/>
    <cellStyle name="20% - Accent5 2 3 3 4 2" xfId="2537"/>
    <cellStyle name="20% - Accent5 2 3 3 4 2 2" xfId="4939"/>
    <cellStyle name="20% - Accent5 2 3 3 4 3" xfId="3738"/>
    <cellStyle name="20% - Accent5 2 3 3 5" xfId="1936"/>
    <cellStyle name="20% - Accent5 2 3 3 5 2" xfId="4339"/>
    <cellStyle name="20% - Accent5 2 3 3 6" xfId="3138"/>
    <cellStyle name="20% - Accent5 2 3 4" xfId="537"/>
    <cellStyle name="20% - Accent5 2 3 4 2" xfId="1092"/>
    <cellStyle name="20% - Accent5 2 3 4 2 2" xfId="1694"/>
    <cellStyle name="20% - Accent5 2 3 4 2 2 2" xfId="2897"/>
    <cellStyle name="20% - Accent5 2 3 4 2 2 2 2" xfId="5299"/>
    <cellStyle name="20% - Accent5 2 3 4 2 2 3" xfId="4098"/>
    <cellStyle name="20% - Accent5 2 3 4 2 3" xfId="2296"/>
    <cellStyle name="20% - Accent5 2 3 4 2 3 2" xfId="4699"/>
    <cellStyle name="20% - Accent5 2 3 4 2 4" xfId="3498"/>
    <cellStyle name="20% - Accent5 2 3 4 3" xfId="1394"/>
    <cellStyle name="20% - Accent5 2 3 4 3 2" xfId="2597"/>
    <cellStyle name="20% - Accent5 2 3 4 3 2 2" xfId="4999"/>
    <cellStyle name="20% - Accent5 2 3 4 3 3" xfId="3798"/>
    <cellStyle name="20% - Accent5 2 3 4 4" xfId="1996"/>
    <cellStyle name="20% - Accent5 2 3 4 4 2" xfId="4399"/>
    <cellStyle name="20% - Accent5 2 3 4 5" xfId="3198"/>
    <cellStyle name="20% - Accent5 2 3 5" xfId="934"/>
    <cellStyle name="20% - Accent5 2 3 5 2" xfId="1538"/>
    <cellStyle name="20% - Accent5 2 3 5 2 2" xfId="2741"/>
    <cellStyle name="20% - Accent5 2 3 5 2 2 2" xfId="5143"/>
    <cellStyle name="20% - Accent5 2 3 5 2 3" xfId="3942"/>
    <cellStyle name="20% - Accent5 2 3 5 3" xfId="2140"/>
    <cellStyle name="20% - Accent5 2 3 5 3 2" xfId="4543"/>
    <cellStyle name="20% - Accent5 2 3 5 4" xfId="3342"/>
    <cellStyle name="20% - Accent5 2 3 6" xfId="1238"/>
    <cellStyle name="20% - Accent5 2 3 6 2" xfId="2441"/>
    <cellStyle name="20% - Accent5 2 3 6 2 2" xfId="4843"/>
    <cellStyle name="20% - Accent5 2 3 6 3" xfId="3642"/>
    <cellStyle name="20% - Accent5 2 3 7" xfId="1840"/>
    <cellStyle name="20% - Accent5 2 3 7 2" xfId="4243"/>
    <cellStyle name="20% - Accent5 2 3 8" xfId="3042"/>
    <cellStyle name="20% - Accent5 2 4" xfId="421"/>
    <cellStyle name="20% - Accent5 2 4 2" xfId="553"/>
    <cellStyle name="20% - Accent5 2 4 2 2" xfId="1108"/>
    <cellStyle name="20% - Accent5 2 4 2 2 2" xfId="1710"/>
    <cellStyle name="20% - Accent5 2 4 2 2 2 2" xfId="2913"/>
    <cellStyle name="20% - Accent5 2 4 2 2 2 2 2" xfId="5315"/>
    <cellStyle name="20% - Accent5 2 4 2 2 2 3" xfId="4114"/>
    <cellStyle name="20% - Accent5 2 4 2 2 3" xfId="2312"/>
    <cellStyle name="20% - Accent5 2 4 2 2 3 2" xfId="4715"/>
    <cellStyle name="20% - Accent5 2 4 2 2 4" xfId="3514"/>
    <cellStyle name="20% - Accent5 2 4 2 3" xfId="1410"/>
    <cellStyle name="20% - Accent5 2 4 2 3 2" xfId="2613"/>
    <cellStyle name="20% - Accent5 2 4 2 3 2 2" xfId="5015"/>
    <cellStyle name="20% - Accent5 2 4 2 3 3" xfId="3814"/>
    <cellStyle name="20% - Accent5 2 4 2 4" xfId="2012"/>
    <cellStyle name="20% - Accent5 2 4 2 4 2" xfId="4415"/>
    <cellStyle name="20% - Accent5 2 4 2 5" xfId="3214"/>
    <cellStyle name="20% - Accent5 2 4 3" xfId="950"/>
    <cellStyle name="20% - Accent5 2 4 3 2" xfId="1554"/>
    <cellStyle name="20% - Accent5 2 4 3 2 2" xfId="2757"/>
    <cellStyle name="20% - Accent5 2 4 3 2 2 2" xfId="5159"/>
    <cellStyle name="20% - Accent5 2 4 3 2 3" xfId="3958"/>
    <cellStyle name="20% - Accent5 2 4 3 3" xfId="2156"/>
    <cellStyle name="20% - Accent5 2 4 3 3 2" xfId="4559"/>
    <cellStyle name="20% - Accent5 2 4 3 4" xfId="3358"/>
    <cellStyle name="20% - Accent5 2 4 4" xfId="1254"/>
    <cellStyle name="20% - Accent5 2 4 4 2" xfId="2457"/>
    <cellStyle name="20% - Accent5 2 4 4 2 2" xfId="4859"/>
    <cellStyle name="20% - Accent5 2 4 4 3" xfId="3658"/>
    <cellStyle name="20% - Accent5 2 4 5" xfId="1856"/>
    <cellStyle name="20% - Accent5 2 4 5 2" xfId="4259"/>
    <cellStyle name="20% - Accent5 2 4 6" xfId="3058"/>
    <cellStyle name="20% - Accent5 2 5" xfId="470"/>
    <cellStyle name="20% - Accent5 2 5 2" xfId="601"/>
    <cellStyle name="20% - Accent5 2 5 2 2" xfId="1156"/>
    <cellStyle name="20% - Accent5 2 5 2 2 2" xfId="1758"/>
    <cellStyle name="20% - Accent5 2 5 2 2 2 2" xfId="2961"/>
    <cellStyle name="20% - Accent5 2 5 2 2 2 2 2" xfId="5363"/>
    <cellStyle name="20% - Accent5 2 5 2 2 2 3" xfId="4162"/>
    <cellStyle name="20% - Accent5 2 5 2 2 3" xfId="2360"/>
    <cellStyle name="20% - Accent5 2 5 2 2 3 2" xfId="4763"/>
    <cellStyle name="20% - Accent5 2 5 2 2 4" xfId="3562"/>
    <cellStyle name="20% - Accent5 2 5 2 3" xfId="1458"/>
    <cellStyle name="20% - Accent5 2 5 2 3 2" xfId="2661"/>
    <cellStyle name="20% - Accent5 2 5 2 3 2 2" xfId="5063"/>
    <cellStyle name="20% - Accent5 2 5 2 3 3" xfId="3862"/>
    <cellStyle name="20% - Accent5 2 5 2 4" xfId="2060"/>
    <cellStyle name="20% - Accent5 2 5 2 4 2" xfId="4463"/>
    <cellStyle name="20% - Accent5 2 5 2 5" xfId="3262"/>
    <cellStyle name="20% - Accent5 2 5 3" xfId="998"/>
    <cellStyle name="20% - Accent5 2 5 3 2" xfId="1602"/>
    <cellStyle name="20% - Accent5 2 5 3 2 2" xfId="2805"/>
    <cellStyle name="20% - Accent5 2 5 3 2 2 2" xfId="5207"/>
    <cellStyle name="20% - Accent5 2 5 3 2 3" xfId="4006"/>
    <cellStyle name="20% - Accent5 2 5 3 3" xfId="2204"/>
    <cellStyle name="20% - Accent5 2 5 3 3 2" xfId="4607"/>
    <cellStyle name="20% - Accent5 2 5 3 4" xfId="3406"/>
    <cellStyle name="20% - Accent5 2 5 4" xfId="1302"/>
    <cellStyle name="20% - Accent5 2 5 4 2" xfId="2505"/>
    <cellStyle name="20% - Accent5 2 5 4 2 2" xfId="4907"/>
    <cellStyle name="20% - Accent5 2 5 4 3" xfId="3706"/>
    <cellStyle name="20% - Accent5 2 5 5" xfId="1904"/>
    <cellStyle name="20% - Accent5 2 5 5 2" xfId="4307"/>
    <cellStyle name="20% - Accent5 2 5 6" xfId="3106"/>
    <cellStyle name="20% - Accent5 2 6" xfId="370"/>
    <cellStyle name="20% - Accent5 2 6 2" xfId="1060"/>
    <cellStyle name="20% - Accent5 2 6 2 2" xfId="1662"/>
    <cellStyle name="20% - Accent5 2 6 2 2 2" xfId="2865"/>
    <cellStyle name="20% - Accent5 2 6 2 2 2 2" xfId="5267"/>
    <cellStyle name="20% - Accent5 2 6 2 2 3" xfId="4066"/>
    <cellStyle name="20% - Accent5 2 6 2 3" xfId="2264"/>
    <cellStyle name="20% - Accent5 2 6 2 3 2" xfId="4667"/>
    <cellStyle name="20% - Accent5 2 6 2 4" xfId="3466"/>
    <cellStyle name="20% - Accent5 2 6 3" xfId="1362"/>
    <cellStyle name="20% - Accent5 2 6 3 2" xfId="2565"/>
    <cellStyle name="20% - Accent5 2 6 3 2 2" xfId="4967"/>
    <cellStyle name="20% - Accent5 2 6 3 3" xfId="3766"/>
    <cellStyle name="20% - Accent5 2 6 4" xfId="1964"/>
    <cellStyle name="20% - Accent5 2 6 4 2" xfId="4367"/>
    <cellStyle name="20% - Accent5 2 6 5" xfId="3166"/>
    <cellStyle name="20% - Accent5 2 7" xfId="902"/>
    <cellStyle name="20% - Accent5 2 7 2" xfId="1506"/>
    <cellStyle name="20% - Accent5 2 7 2 2" xfId="2709"/>
    <cellStyle name="20% - Accent5 2 7 2 2 2" xfId="5111"/>
    <cellStyle name="20% - Accent5 2 7 2 3" xfId="3910"/>
    <cellStyle name="20% - Accent5 2 7 3" xfId="2108"/>
    <cellStyle name="20% - Accent5 2 7 3 2" xfId="4511"/>
    <cellStyle name="20% - Accent5 2 7 4" xfId="3310"/>
    <cellStyle name="20% - Accent5 2 8" xfId="1205"/>
    <cellStyle name="20% - Accent5 2 8 2" xfId="2408"/>
    <cellStyle name="20% - Accent5 2 8 2 2" xfId="4811"/>
    <cellStyle name="20% - Accent5 2 8 3" xfId="3610"/>
    <cellStyle name="20% - Accent5 2 9" xfId="1808"/>
    <cellStyle name="20% - Accent5 2 9 2" xfId="4211"/>
    <cellStyle name="20% - Accent5 3" xfId="1044"/>
    <cellStyle name="20% - Accent5 3 2" xfId="1647"/>
    <cellStyle name="20% - Accent5 3 2 2" xfId="2850"/>
    <cellStyle name="20% - Accent5 3 2 2 2" xfId="5252"/>
    <cellStyle name="20% - Accent5 3 2 3" xfId="4051"/>
    <cellStyle name="20% - Accent5 3 3" xfId="2249"/>
    <cellStyle name="20% - Accent5 3 3 2" xfId="4652"/>
    <cellStyle name="20% - Accent5 3 4" xfId="3451"/>
    <cellStyle name="20% - Accent5 4" xfId="1347"/>
    <cellStyle name="20% - Accent5 4 2" xfId="2550"/>
    <cellStyle name="20% - Accent5 4 2 2" xfId="4952"/>
    <cellStyle name="20% - Accent5 4 3" xfId="3751"/>
    <cellStyle name="20% - Accent5 5" xfId="1949"/>
    <cellStyle name="20% - Accent5 5 2" xfId="4352"/>
    <cellStyle name="20% - Accent5 6" xfId="3151"/>
    <cellStyle name="20% - Accent5 7" xfId="5438"/>
    <cellStyle name="20% - Accent6 2" xfId="333"/>
    <cellStyle name="20% - Accent6 2 10" xfId="3012"/>
    <cellStyle name="20% - Accent6 2 2" xfId="388"/>
    <cellStyle name="20% - Accent6 2 2 2" xfId="439"/>
    <cellStyle name="20% - Accent6 2 2 2 2" xfId="571"/>
    <cellStyle name="20% - Accent6 2 2 2 2 2" xfId="1126"/>
    <cellStyle name="20% - Accent6 2 2 2 2 2 2" xfId="1728"/>
    <cellStyle name="20% - Accent6 2 2 2 2 2 2 2" xfId="2931"/>
    <cellStyle name="20% - Accent6 2 2 2 2 2 2 2 2" xfId="5333"/>
    <cellStyle name="20% - Accent6 2 2 2 2 2 2 3" xfId="4132"/>
    <cellStyle name="20% - Accent6 2 2 2 2 2 3" xfId="2330"/>
    <cellStyle name="20% - Accent6 2 2 2 2 2 3 2" xfId="4733"/>
    <cellStyle name="20% - Accent6 2 2 2 2 2 4" xfId="3532"/>
    <cellStyle name="20% - Accent6 2 2 2 2 3" xfId="1428"/>
    <cellStyle name="20% - Accent6 2 2 2 2 3 2" xfId="2631"/>
    <cellStyle name="20% - Accent6 2 2 2 2 3 2 2" xfId="5033"/>
    <cellStyle name="20% - Accent6 2 2 2 2 3 3" xfId="3832"/>
    <cellStyle name="20% - Accent6 2 2 2 2 4" xfId="2030"/>
    <cellStyle name="20% - Accent6 2 2 2 2 4 2" xfId="4433"/>
    <cellStyle name="20% - Accent6 2 2 2 2 5" xfId="3232"/>
    <cellStyle name="20% - Accent6 2 2 2 3" xfId="968"/>
    <cellStyle name="20% - Accent6 2 2 2 3 2" xfId="1572"/>
    <cellStyle name="20% - Accent6 2 2 2 3 2 2" xfId="2775"/>
    <cellStyle name="20% - Accent6 2 2 2 3 2 2 2" xfId="5177"/>
    <cellStyle name="20% - Accent6 2 2 2 3 2 3" xfId="3976"/>
    <cellStyle name="20% - Accent6 2 2 2 3 3" xfId="2174"/>
    <cellStyle name="20% - Accent6 2 2 2 3 3 2" xfId="4577"/>
    <cellStyle name="20% - Accent6 2 2 2 3 4" xfId="3376"/>
    <cellStyle name="20% - Accent6 2 2 2 4" xfId="1272"/>
    <cellStyle name="20% - Accent6 2 2 2 4 2" xfId="2475"/>
    <cellStyle name="20% - Accent6 2 2 2 4 2 2" xfId="4877"/>
    <cellStyle name="20% - Accent6 2 2 2 4 3" xfId="3676"/>
    <cellStyle name="20% - Accent6 2 2 2 5" xfId="1874"/>
    <cellStyle name="20% - Accent6 2 2 2 5 2" xfId="4277"/>
    <cellStyle name="20% - Accent6 2 2 2 6" xfId="3076"/>
    <cellStyle name="20% - Accent6 2 2 3" xfId="488"/>
    <cellStyle name="20% - Accent6 2 2 3 2" xfId="619"/>
    <cellStyle name="20% - Accent6 2 2 3 2 2" xfId="1174"/>
    <cellStyle name="20% - Accent6 2 2 3 2 2 2" xfId="1776"/>
    <cellStyle name="20% - Accent6 2 2 3 2 2 2 2" xfId="2979"/>
    <cellStyle name="20% - Accent6 2 2 3 2 2 2 2 2" xfId="5381"/>
    <cellStyle name="20% - Accent6 2 2 3 2 2 2 3" xfId="4180"/>
    <cellStyle name="20% - Accent6 2 2 3 2 2 3" xfId="2378"/>
    <cellStyle name="20% - Accent6 2 2 3 2 2 3 2" xfId="4781"/>
    <cellStyle name="20% - Accent6 2 2 3 2 2 4" xfId="3580"/>
    <cellStyle name="20% - Accent6 2 2 3 2 3" xfId="1476"/>
    <cellStyle name="20% - Accent6 2 2 3 2 3 2" xfId="2679"/>
    <cellStyle name="20% - Accent6 2 2 3 2 3 2 2" xfId="5081"/>
    <cellStyle name="20% - Accent6 2 2 3 2 3 3" xfId="3880"/>
    <cellStyle name="20% - Accent6 2 2 3 2 4" xfId="2078"/>
    <cellStyle name="20% - Accent6 2 2 3 2 4 2" xfId="4481"/>
    <cellStyle name="20% - Accent6 2 2 3 2 5" xfId="3280"/>
    <cellStyle name="20% - Accent6 2 2 3 3" xfId="1016"/>
    <cellStyle name="20% - Accent6 2 2 3 3 2" xfId="1620"/>
    <cellStyle name="20% - Accent6 2 2 3 3 2 2" xfId="2823"/>
    <cellStyle name="20% - Accent6 2 2 3 3 2 2 2" xfId="5225"/>
    <cellStyle name="20% - Accent6 2 2 3 3 2 3" xfId="4024"/>
    <cellStyle name="20% - Accent6 2 2 3 3 3" xfId="2222"/>
    <cellStyle name="20% - Accent6 2 2 3 3 3 2" xfId="4625"/>
    <cellStyle name="20% - Accent6 2 2 3 3 4" xfId="3424"/>
    <cellStyle name="20% - Accent6 2 2 3 4" xfId="1320"/>
    <cellStyle name="20% - Accent6 2 2 3 4 2" xfId="2523"/>
    <cellStyle name="20% - Accent6 2 2 3 4 2 2" xfId="4925"/>
    <cellStyle name="20% - Accent6 2 2 3 4 3" xfId="3724"/>
    <cellStyle name="20% - Accent6 2 2 3 5" xfId="1922"/>
    <cellStyle name="20% - Accent6 2 2 3 5 2" xfId="4325"/>
    <cellStyle name="20% - Accent6 2 2 3 6" xfId="3124"/>
    <cellStyle name="20% - Accent6 2 2 4" xfId="523"/>
    <cellStyle name="20% - Accent6 2 2 4 2" xfId="1078"/>
    <cellStyle name="20% - Accent6 2 2 4 2 2" xfId="1680"/>
    <cellStyle name="20% - Accent6 2 2 4 2 2 2" xfId="2883"/>
    <cellStyle name="20% - Accent6 2 2 4 2 2 2 2" xfId="5285"/>
    <cellStyle name="20% - Accent6 2 2 4 2 2 3" xfId="4084"/>
    <cellStyle name="20% - Accent6 2 2 4 2 3" xfId="2282"/>
    <cellStyle name="20% - Accent6 2 2 4 2 3 2" xfId="4685"/>
    <cellStyle name="20% - Accent6 2 2 4 2 4" xfId="3484"/>
    <cellStyle name="20% - Accent6 2 2 4 3" xfId="1380"/>
    <cellStyle name="20% - Accent6 2 2 4 3 2" xfId="2583"/>
    <cellStyle name="20% - Accent6 2 2 4 3 2 2" xfId="4985"/>
    <cellStyle name="20% - Accent6 2 2 4 3 3" xfId="3784"/>
    <cellStyle name="20% - Accent6 2 2 4 4" xfId="1982"/>
    <cellStyle name="20% - Accent6 2 2 4 4 2" xfId="4385"/>
    <cellStyle name="20% - Accent6 2 2 4 5" xfId="3184"/>
    <cellStyle name="20% - Accent6 2 2 5" xfId="920"/>
    <cellStyle name="20% - Accent6 2 2 5 2" xfId="1524"/>
    <cellStyle name="20% - Accent6 2 2 5 2 2" xfId="2727"/>
    <cellStyle name="20% - Accent6 2 2 5 2 2 2" xfId="5129"/>
    <cellStyle name="20% - Accent6 2 2 5 2 3" xfId="3928"/>
    <cellStyle name="20% - Accent6 2 2 5 3" xfId="2126"/>
    <cellStyle name="20% - Accent6 2 2 5 3 2" xfId="4529"/>
    <cellStyle name="20% - Accent6 2 2 5 4" xfId="3328"/>
    <cellStyle name="20% - Accent6 2 2 6" xfId="1224"/>
    <cellStyle name="20% - Accent6 2 2 6 2" xfId="2427"/>
    <cellStyle name="20% - Accent6 2 2 6 2 2" xfId="4829"/>
    <cellStyle name="20% - Accent6 2 2 6 3" xfId="3628"/>
    <cellStyle name="20% - Accent6 2 2 7" xfId="1826"/>
    <cellStyle name="20% - Accent6 2 2 7 2" xfId="4229"/>
    <cellStyle name="20% - Accent6 2 2 8" xfId="3028"/>
    <cellStyle name="20% - Accent6 2 3" xfId="407"/>
    <cellStyle name="20% - Accent6 2 3 2" xfId="456"/>
    <cellStyle name="20% - Accent6 2 3 2 2" xfId="587"/>
    <cellStyle name="20% - Accent6 2 3 2 2 2" xfId="1142"/>
    <cellStyle name="20% - Accent6 2 3 2 2 2 2" xfId="1744"/>
    <cellStyle name="20% - Accent6 2 3 2 2 2 2 2" xfId="2947"/>
    <cellStyle name="20% - Accent6 2 3 2 2 2 2 2 2" xfId="5349"/>
    <cellStyle name="20% - Accent6 2 3 2 2 2 2 3" xfId="4148"/>
    <cellStyle name="20% - Accent6 2 3 2 2 2 3" xfId="2346"/>
    <cellStyle name="20% - Accent6 2 3 2 2 2 3 2" xfId="4749"/>
    <cellStyle name="20% - Accent6 2 3 2 2 2 4" xfId="3548"/>
    <cellStyle name="20% - Accent6 2 3 2 2 3" xfId="1444"/>
    <cellStyle name="20% - Accent6 2 3 2 2 3 2" xfId="2647"/>
    <cellStyle name="20% - Accent6 2 3 2 2 3 2 2" xfId="5049"/>
    <cellStyle name="20% - Accent6 2 3 2 2 3 3" xfId="3848"/>
    <cellStyle name="20% - Accent6 2 3 2 2 4" xfId="2046"/>
    <cellStyle name="20% - Accent6 2 3 2 2 4 2" xfId="4449"/>
    <cellStyle name="20% - Accent6 2 3 2 2 5" xfId="3248"/>
    <cellStyle name="20% - Accent6 2 3 2 3" xfId="984"/>
    <cellStyle name="20% - Accent6 2 3 2 3 2" xfId="1588"/>
    <cellStyle name="20% - Accent6 2 3 2 3 2 2" xfId="2791"/>
    <cellStyle name="20% - Accent6 2 3 2 3 2 2 2" xfId="5193"/>
    <cellStyle name="20% - Accent6 2 3 2 3 2 3" xfId="3992"/>
    <cellStyle name="20% - Accent6 2 3 2 3 3" xfId="2190"/>
    <cellStyle name="20% - Accent6 2 3 2 3 3 2" xfId="4593"/>
    <cellStyle name="20% - Accent6 2 3 2 3 4" xfId="3392"/>
    <cellStyle name="20% - Accent6 2 3 2 4" xfId="1288"/>
    <cellStyle name="20% - Accent6 2 3 2 4 2" xfId="2491"/>
    <cellStyle name="20% - Accent6 2 3 2 4 2 2" xfId="4893"/>
    <cellStyle name="20% - Accent6 2 3 2 4 3" xfId="3692"/>
    <cellStyle name="20% - Accent6 2 3 2 5" xfId="1890"/>
    <cellStyle name="20% - Accent6 2 3 2 5 2" xfId="4293"/>
    <cellStyle name="20% - Accent6 2 3 2 6" xfId="3092"/>
    <cellStyle name="20% - Accent6 2 3 3" xfId="504"/>
    <cellStyle name="20% - Accent6 2 3 3 2" xfId="635"/>
    <cellStyle name="20% - Accent6 2 3 3 2 2" xfId="1190"/>
    <cellStyle name="20% - Accent6 2 3 3 2 2 2" xfId="1792"/>
    <cellStyle name="20% - Accent6 2 3 3 2 2 2 2" xfId="2995"/>
    <cellStyle name="20% - Accent6 2 3 3 2 2 2 2 2" xfId="5397"/>
    <cellStyle name="20% - Accent6 2 3 3 2 2 2 3" xfId="4196"/>
    <cellStyle name="20% - Accent6 2 3 3 2 2 3" xfId="2394"/>
    <cellStyle name="20% - Accent6 2 3 3 2 2 3 2" xfId="4797"/>
    <cellStyle name="20% - Accent6 2 3 3 2 2 4" xfId="3596"/>
    <cellStyle name="20% - Accent6 2 3 3 2 3" xfId="1492"/>
    <cellStyle name="20% - Accent6 2 3 3 2 3 2" xfId="2695"/>
    <cellStyle name="20% - Accent6 2 3 3 2 3 2 2" xfId="5097"/>
    <cellStyle name="20% - Accent6 2 3 3 2 3 3" xfId="3896"/>
    <cellStyle name="20% - Accent6 2 3 3 2 4" xfId="2094"/>
    <cellStyle name="20% - Accent6 2 3 3 2 4 2" xfId="4497"/>
    <cellStyle name="20% - Accent6 2 3 3 2 5" xfId="3296"/>
    <cellStyle name="20% - Accent6 2 3 3 3" xfId="1032"/>
    <cellStyle name="20% - Accent6 2 3 3 3 2" xfId="1636"/>
    <cellStyle name="20% - Accent6 2 3 3 3 2 2" xfId="2839"/>
    <cellStyle name="20% - Accent6 2 3 3 3 2 2 2" xfId="5241"/>
    <cellStyle name="20% - Accent6 2 3 3 3 2 3" xfId="4040"/>
    <cellStyle name="20% - Accent6 2 3 3 3 3" xfId="2238"/>
    <cellStyle name="20% - Accent6 2 3 3 3 3 2" xfId="4641"/>
    <cellStyle name="20% - Accent6 2 3 3 3 4" xfId="3440"/>
    <cellStyle name="20% - Accent6 2 3 3 4" xfId="1336"/>
    <cellStyle name="20% - Accent6 2 3 3 4 2" xfId="2539"/>
    <cellStyle name="20% - Accent6 2 3 3 4 2 2" xfId="4941"/>
    <cellStyle name="20% - Accent6 2 3 3 4 3" xfId="3740"/>
    <cellStyle name="20% - Accent6 2 3 3 5" xfId="1938"/>
    <cellStyle name="20% - Accent6 2 3 3 5 2" xfId="4341"/>
    <cellStyle name="20% - Accent6 2 3 3 6" xfId="3140"/>
    <cellStyle name="20% - Accent6 2 3 4" xfId="539"/>
    <cellStyle name="20% - Accent6 2 3 4 2" xfId="1094"/>
    <cellStyle name="20% - Accent6 2 3 4 2 2" xfId="1696"/>
    <cellStyle name="20% - Accent6 2 3 4 2 2 2" xfId="2899"/>
    <cellStyle name="20% - Accent6 2 3 4 2 2 2 2" xfId="5301"/>
    <cellStyle name="20% - Accent6 2 3 4 2 2 3" xfId="4100"/>
    <cellStyle name="20% - Accent6 2 3 4 2 3" xfId="2298"/>
    <cellStyle name="20% - Accent6 2 3 4 2 3 2" xfId="4701"/>
    <cellStyle name="20% - Accent6 2 3 4 2 4" xfId="3500"/>
    <cellStyle name="20% - Accent6 2 3 4 3" xfId="1396"/>
    <cellStyle name="20% - Accent6 2 3 4 3 2" xfId="2599"/>
    <cellStyle name="20% - Accent6 2 3 4 3 2 2" xfId="5001"/>
    <cellStyle name="20% - Accent6 2 3 4 3 3" xfId="3800"/>
    <cellStyle name="20% - Accent6 2 3 4 4" xfId="1998"/>
    <cellStyle name="20% - Accent6 2 3 4 4 2" xfId="4401"/>
    <cellStyle name="20% - Accent6 2 3 4 5" xfId="3200"/>
    <cellStyle name="20% - Accent6 2 3 5" xfId="936"/>
    <cellStyle name="20% - Accent6 2 3 5 2" xfId="1540"/>
    <cellStyle name="20% - Accent6 2 3 5 2 2" xfId="2743"/>
    <cellStyle name="20% - Accent6 2 3 5 2 2 2" xfId="5145"/>
    <cellStyle name="20% - Accent6 2 3 5 2 3" xfId="3944"/>
    <cellStyle name="20% - Accent6 2 3 5 3" xfId="2142"/>
    <cellStyle name="20% - Accent6 2 3 5 3 2" xfId="4545"/>
    <cellStyle name="20% - Accent6 2 3 5 4" xfId="3344"/>
    <cellStyle name="20% - Accent6 2 3 6" xfId="1240"/>
    <cellStyle name="20% - Accent6 2 3 6 2" xfId="2443"/>
    <cellStyle name="20% - Accent6 2 3 6 2 2" xfId="4845"/>
    <cellStyle name="20% - Accent6 2 3 6 3" xfId="3644"/>
    <cellStyle name="20% - Accent6 2 3 7" xfId="1842"/>
    <cellStyle name="20% - Accent6 2 3 7 2" xfId="4245"/>
    <cellStyle name="20% - Accent6 2 3 8" xfId="3044"/>
    <cellStyle name="20% - Accent6 2 4" xfId="423"/>
    <cellStyle name="20% - Accent6 2 4 2" xfId="555"/>
    <cellStyle name="20% - Accent6 2 4 2 2" xfId="1110"/>
    <cellStyle name="20% - Accent6 2 4 2 2 2" xfId="1712"/>
    <cellStyle name="20% - Accent6 2 4 2 2 2 2" xfId="2915"/>
    <cellStyle name="20% - Accent6 2 4 2 2 2 2 2" xfId="5317"/>
    <cellStyle name="20% - Accent6 2 4 2 2 2 3" xfId="4116"/>
    <cellStyle name="20% - Accent6 2 4 2 2 3" xfId="2314"/>
    <cellStyle name="20% - Accent6 2 4 2 2 3 2" xfId="4717"/>
    <cellStyle name="20% - Accent6 2 4 2 2 4" xfId="3516"/>
    <cellStyle name="20% - Accent6 2 4 2 3" xfId="1412"/>
    <cellStyle name="20% - Accent6 2 4 2 3 2" xfId="2615"/>
    <cellStyle name="20% - Accent6 2 4 2 3 2 2" xfId="5017"/>
    <cellStyle name="20% - Accent6 2 4 2 3 3" xfId="3816"/>
    <cellStyle name="20% - Accent6 2 4 2 4" xfId="2014"/>
    <cellStyle name="20% - Accent6 2 4 2 4 2" xfId="4417"/>
    <cellStyle name="20% - Accent6 2 4 2 5" xfId="3216"/>
    <cellStyle name="20% - Accent6 2 4 3" xfId="952"/>
    <cellStyle name="20% - Accent6 2 4 3 2" xfId="1556"/>
    <cellStyle name="20% - Accent6 2 4 3 2 2" xfId="2759"/>
    <cellStyle name="20% - Accent6 2 4 3 2 2 2" xfId="5161"/>
    <cellStyle name="20% - Accent6 2 4 3 2 3" xfId="3960"/>
    <cellStyle name="20% - Accent6 2 4 3 3" xfId="2158"/>
    <cellStyle name="20% - Accent6 2 4 3 3 2" xfId="4561"/>
    <cellStyle name="20% - Accent6 2 4 3 4" xfId="3360"/>
    <cellStyle name="20% - Accent6 2 4 4" xfId="1256"/>
    <cellStyle name="20% - Accent6 2 4 4 2" xfId="2459"/>
    <cellStyle name="20% - Accent6 2 4 4 2 2" xfId="4861"/>
    <cellStyle name="20% - Accent6 2 4 4 3" xfId="3660"/>
    <cellStyle name="20% - Accent6 2 4 5" xfId="1858"/>
    <cellStyle name="20% - Accent6 2 4 5 2" xfId="4261"/>
    <cellStyle name="20% - Accent6 2 4 6" xfId="3060"/>
    <cellStyle name="20% - Accent6 2 5" xfId="472"/>
    <cellStyle name="20% - Accent6 2 5 2" xfId="603"/>
    <cellStyle name="20% - Accent6 2 5 2 2" xfId="1158"/>
    <cellStyle name="20% - Accent6 2 5 2 2 2" xfId="1760"/>
    <cellStyle name="20% - Accent6 2 5 2 2 2 2" xfId="2963"/>
    <cellStyle name="20% - Accent6 2 5 2 2 2 2 2" xfId="5365"/>
    <cellStyle name="20% - Accent6 2 5 2 2 2 3" xfId="4164"/>
    <cellStyle name="20% - Accent6 2 5 2 2 3" xfId="2362"/>
    <cellStyle name="20% - Accent6 2 5 2 2 3 2" xfId="4765"/>
    <cellStyle name="20% - Accent6 2 5 2 2 4" xfId="3564"/>
    <cellStyle name="20% - Accent6 2 5 2 3" xfId="1460"/>
    <cellStyle name="20% - Accent6 2 5 2 3 2" xfId="2663"/>
    <cellStyle name="20% - Accent6 2 5 2 3 2 2" xfId="5065"/>
    <cellStyle name="20% - Accent6 2 5 2 3 3" xfId="3864"/>
    <cellStyle name="20% - Accent6 2 5 2 4" xfId="2062"/>
    <cellStyle name="20% - Accent6 2 5 2 4 2" xfId="4465"/>
    <cellStyle name="20% - Accent6 2 5 2 5" xfId="3264"/>
    <cellStyle name="20% - Accent6 2 5 3" xfId="1000"/>
    <cellStyle name="20% - Accent6 2 5 3 2" xfId="1604"/>
    <cellStyle name="20% - Accent6 2 5 3 2 2" xfId="2807"/>
    <cellStyle name="20% - Accent6 2 5 3 2 2 2" xfId="5209"/>
    <cellStyle name="20% - Accent6 2 5 3 2 3" xfId="4008"/>
    <cellStyle name="20% - Accent6 2 5 3 3" xfId="2206"/>
    <cellStyle name="20% - Accent6 2 5 3 3 2" xfId="4609"/>
    <cellStyle name="20% - Accent6 2 5 3 4" xfId="3408"/>
    <cellStyle name="20% - Accent6 2 5 4" xfId="1304"/>
    <cellStyle name="20% - Accent6 2 5 4 2" xfId="2507"/>
    <cellStyle name="20% - Accent6 2 5 4 2 2" xfId="4909"/>
    <cellStyle name="20% - Accent6 2 5 4 3" xfId="3708"/>
    <cellStyle name="20% - Accent6 2 5 5" xfId="1906"/>
    <cellStyle name="20% - Accent6 2 5 5 2" xfId="4309"/>
    <cellStyle name="20% - Accent6 2 5 6" xfId="3108"/>
    <cellStyle name="20% - Accent6 2 6" xfId="372"/>
    <cellStyle name="20% - Accent6 2 6 2" xfId="1062"/>
    <cellStyle name="20% - Accent6 2 6 2 2" xfId="1664"/>
    <cellStyle name="20% - Accent6 2 6 2 2 2" xfId="2867"/>
    <cellStyle name="20% - Accent6 2 6 2 2 2 2" xfId="5269"/>
    <cellStyle name="20% - Accent6 2 6 2 2 3" xfId="4068"/>
    <cellStyle name="20% - Accent6 2 6 2 3" xfId="2266"/>
    <cellStyle name="20% - Accent6 2 6 2 3 2" xfId="4669"/>
    <cellStyle name="20% - Accent6 2 6 2 4" xfId="3468"/>
    <cellStyle name="20% - Accent6 2 6 3" xfId="1364"/>
    <cellStyle name="20% - Accent6 2 6 3 2" xfId="2567"/>
    <cellStyle name="20% - Accent6 2 6 3 2 2" xfId="4969"/>
    <cellStyle name="20% - Accent6 2 6 3 3" xfId="3768"/>
    <cellStyle name="20% - Accent6 2 6 4" xfId="1966"/>
    <cellStyle name="20% - Accent6 2 6 4 2" xfId="4369"/>
    <cellStyle name="20% - Accent6 2 6 5" xfId="3168"/>
    <cellStyle name="20% - Accent6 2 7" xfId="904"/>
    <cellStyle name="20% - Accent6 2 7 2" xfId="1508"/>
    <cellStyle name="20% - Accent6 2 7 2 2" xfId="2711"/>
    <cellStyle name="20% - Accent6 2 7 2 2 2" xfId="5113"/>
    <cellStyle name="20% - Accent6 2 7 2 3" xfId="3912"/>
    <cellStyle name="20% - Accent6 2 7 3" xfId="2110"/>
    <cellStyle name="20% - Accent6 2 7 3 2" xfId="4513"/>
    <cellStyle name="20% - Accent6 2 7 4" xfId="3312"/>
    <cellStyle name="20% - Accent6 2 8" xfId="1207"/>
    <cellStyle name="20% - Accent6 2 8 2" xfId="2410"/>
    <cellStyle name="20% - Accent6 2 8 2 2" xfId="4813"/>
    <cellStyle name="20% - Accent6 2 8 3" xfId="3612"/>
    <cellStyle name="20% - Accent6 2 9" xfId="1810"/>
    <cellStyle name="20% - Accent6 2 9 2" xfId="4213"/>
    <cellStyle name="20% - Accent6 3" xfId="1046"/>
    <cellStyle name="20% - Accent6 3 2" xfId="1649"/>
    <cellStyle name="20% - Accent6 3 2 2" xfId="2852"/>
    <cellStyle name="20% - Accent6 3 2 2 2" xfId="5254"/>
    <cellStyle name="20% - Accent6 3 2 3" xfId="4053"/>
    <cellStyle name="20% - Accent6 3 3" xfId="2251"/>
    <cellStyle name="20% - Accent6 3 3 2" xfId="4654"/>
    <cellStyle name="20% - Accent6 3 4" xfId="3453"/>
    <cellStyle name="20% - Accent6 4" xfId="1349"/>
    <cellStyle name="20% - Accent6 4 2" xfId="2552"/>
    <cellStyle name="20% - Accent6 4 2 2" xfId="4954"/>
    <cellStyle name="20% - Accent6 4 3" xfId="3753"/>
    <cellStyle name="20% - Accent6 5" xfId="1951"/>
    <cellStyle name="20% - Accent6 5 2" xfId="4354"/>
    <cellStyle name="20% - Accent6 6" xfId="3153"/>
    <cellStyle name="20% - Accent6 7" xfId="5442"/>
    <cellStyle name="40% - Accent1 2" xfId="314"/>
    <cellStyle name="40% - Accent1 2 10" xfId="3003"/>
    <cellStyle name="40% - Accent1 2 2" xfId="379"/>
    <cellStyle name="40% - Accent1 2 2 2" xfId="430"/>
    <cellStyle name="40% - Accent1 2 2 2 2" xfId="562"/>
    <cellStyle name="40% - Accent1 2 2 2 2 2" xfId="1117"/>
    <cellStyle name="40% - Accent1 2 2 2 2 2 2" xfId="1719"/>
    <cellStyle name="40% - Accent1 2 2 2 2 2 2 2" xfId="2922"/>
    <cellStyle name="40% - Accent1 2 2 2 2 2 2 2 2" xfId="5324"/>
    <cellStyle name="40% - Accent1 2 2 2 2 2 2 3" xfId="4123"/>
    <cellStyle name="40% - Accent1 2 2 2 2 2 3" xfId="2321"/>
    <cellStyle name="40% - Accent1 2 2 2 2 2 3 2" xfId="4724"/>
    <cellStyle name="40% - Accent1 2 2 2 2 2 4" xfId="3523"/>
    <cellStyle name="40% - Accent1 2 2 2 2 3" xfId="1419"/>
    <cellStyle name="40% - Accent1 2 2 2 2 3 2" xfId="2622"/>
    <cellStyle name="40% - Accent1 2 2 2 2 3 2 2" xfId="5024"/>
    <cellStyle name="40% - Accent1 2 2 2 2 3 3" xfId="3823"/>
    <cellStyle name="40% - Accent1 2 2 2 2 4" xfId="2021"/>
    <cellStyle name="40% - Accent1 2 2 2 2 4 2" xfId="4424"/>
    <cellStyle name="40% - Accent1 2 2 2 2 5" xfId="3223"/>
    <cellStyle name="40% - Accent1 2 2 2 3" xfId="959"/>
    <cellStyle name="40% - Accent1 2 2 2 3 2" xfId="1563"/>
    <cellStyle name="40% - Accent1 2 2 2 3 2 2" xfId="2766"/>
    <cellStyle name="40% - Accent1 2 2 2 3 2 2 2" xfId="5168"/>
    <cellStyle name="40% - Accent1 2 2 2 3 2 3" xfId="3967"/>
    <cellStyle name="40% - Accent1 2 2 2 3 3" xfId="2165"/>
    <cellStyle name="40% - Accent1 2 2 2 3 3 2" xfId="4568"/>
    <cellStyle name="40% - Accent1 2 2 2 3 4" xfId="3367"/>
    <cellStyle name="40% - Accent1 2 2 2 4" xfId="1263"/>
    <cellStyle name="40% - Accent1 2 2 2 4 2" xfId="2466"/>
    <cellStyle name="40% - Accent1 2 2 2 4 2 2" xfId="4868"/>
    <cellStyle name="40% - Accent1 2 2 2 4 3" xfId="3667"/>
    <cellStyle name="40% - Accent1 2 2 2 5" xfId="1865"/>
    <cellStyle name="40% - Accent1 2 2 2 5 2" xfId="4268"/>
    <cellStyle name="40% - Accent1 2 2 2 6" xfId="3067"/>
    <cellStyle name="40% - Accent1 2 2 3" xfId="479"/>
    <cellStyle name="40% - Accent1 2 2 3 2" xfId="610"/>
    <cellStyle name="40% - Accent1 2 2 3 2 2" xfId="1165"/>
    <cellStyle name="40% - Accent1 2 2 3 2 2 2" xfId="1767"/>
    <cellStyle name="40% - Accent1 2 2 3 2 2 2 2" xfId="2970"/>
    <cellStyle name="40% - Accent1 2 2 3 2 2 2 2 2" xfId="5372"/>
    <cellStyle name="40% - Accent1 2 2 3 2 2 2 3" xfId="4171"/>
    <cellStyle name="40% - Accent1 2 2 3 2 2 3" xfId="2369"/>
    <cellStyle name="40% - Accent1 2 2 3 2 2 3 2" xfId="4772"/>
    <cellStyle name="40% - Accent1 2 2 3 2 2 4" xfId="3571"/>
    <cellStyle name="40% - Accent1 2 2 3 2 3" xfId="1467"/>
    <cellStyle name="40% - Accent1 2 2 3 2 3 2" xfId="2670"/>
    <cellStyle name="40% - Accent1 2 2 3 2 3 2 2" xfId="5072"/>
    <cellStyle name="40% - Accent1 2 2 3 2 3 3" xfId="3871"/>
    <cellStyle name="40% - Accent1 2 2 3 2 4" xfId="2069"/>
    <cellStyle name="40% - Accent1 2 2 3 2 4 2" xfId="4472"/>
    <cellStyle name="40% - Accent1 2 2 3 2 5" xfId="3271"/>
    <cellStyle name="40% - Accent1 2 2 3 3" xfId="1007"/>
    <cellStyle name="40% - Accent1 2 2 3 3 2" xfId="1611"/>
    <cellStyle name="40% - Accent1 2 2 3 3 2 2" xfId="2814"/>
    <cellStyle name="40% - Accent1 2 2 3 3 2 2 2" xfId="5216"/>
    <cellStyle name="40% - Accent1 2 2 3 3 2 3" xfId="4015"/>
    <cellStyle name="40% - Accent1 2 2 3 3 3" xfId="2213"/>
    <cellStyle name="40% - Accent1 2 2 3 3 3 2" xfId="4616"/>
    <cellStyle name="40% - Accent1 2 2 3 3 4" xfId="3415"/>
    <cellStyle name="40% - Accent1 2 2 3 4" xfId="1311"/>
    <cellStyle name="40% - Accent1 2 2 3 4 2" xfId="2514"/>
    <cellStyle name="40% - Accent1 2 2 3 4 2 2" xfId="4916"/>
    <cellStyle name="40% - Accent1 2 2 3 4 3" xfId="3715"/>
    <cellStyle name="40% - Accent1 2 2 3 5" xfId="1913"/>
    <cellStyle name="40% - Accent1 2 2 3 5 2" xfId="4316"/>
    <cellStyle name="40% - Accent1 2 2 3 6" xfId="3115"/>
    <cellStyle name="40% - Accent1 2 2 4" xfId="514"/>
    <cellStyle name="40% - Accent1 2 2 4 2" xfId="1069"/>
    <cellStyle name="40% - Accent1 2 2 4 2 2" xfId="1671"/>
    <cellStyle name="40% - Accent1 2 2 4 2 2 2" xfId="2874"/>
    <cellStyle name="40% - Accent1 2 2 4 2 2 2 2" xfId="5276"/>
    <cellStyle name="40% - Accent1 2 2 4 2 2 3" xfId="4075"/>
    <cellStyle name="40% - Accent1 2 2 4 2 3" xfId="2273"/>
    <cellStyle name="40% - Accent1 2 2 4 2 3 2" xfId="4676"/>
    <cellStyle name="40% - Accent1 2 2 4 2 4" xfId="3475"/>
    <cellStyle name="40% - Accent1 2 2 4 3" xfId="1371"/>
    <cellStyle name="40% - Accent1 2 2 4 3 2" xfId="2574"/>
    <cellStyle name="40% - Accent1 2 2 4 3 2 2" xfId="4976"/>
    <cellStyle name="40% - Accent1 2 2 4 3 3" xfId="3775"/>
    <cellStyle name="40% - Accent1 2 2 4 4" xfId="1973"/>
    <cellStyle name="40% - Accent1 2 2 4 4 2" xfId="4376"/>
    <cellStyle name="40% - Accent1 2 2 4 5" xfId="3175"/>
    <cellStyle name="40% - Accent1 2 2 5" xfId="911"/>
    <cellStyle name="40% - Accent1 2 2 5 2" xfId="1515"/>
    <cellStyle name="40% - Accent1 2 2 5 2 2" xfId="2718"/>
    <cellStyle name="40% - Accent1 2 2 5 2 2 2" xfId="5120"/>
    <cellStyle name="40% - Accent1 2 2 5 2 3" xfId="3919"/>
    <cellStyle name="40% - Accent1 2 2 5 3" xfId="2117"/>
    <cellStyle name="40% - Accent1 2 2 5 3 2" xfId="4520"/>
    <cellStyle name="40% - Accent1 2 2 5 4" xfId="3319"/>
    <cellStyle name="40% - Accent1 2 2 6" xfId="1215"/>
    <cellStyle name="40% - Accent1 2 2 6 2" xfId="2418"/>
    <cellStyle name="40% - Accent1 2 2 6 2 2" xfId="4820"/>
    <cellStyle name="40% - Accent1 2 2 6 3" xfId="3619"/>
    <cellStyle name="40% - Accent1 2 2 7" xfId="1817"/>
    <cellStyle name="40% - Accent1 2 2 7 2" xfId="4220"/>
    <cellStyle name="40% - Accent1 2 2 8" xfId="3019"/>
    <cellStyle name="40% - Accent1 2 3" xfId="398"/>
    <cellStyle name="40% - Accent1 2 3 2" xfId="447"/>
    <cellStyle name="40% - Accent1 2 3 2 2" xfId="578"/>
    <cellStyle name="40% - Accent1 2 3 2 2 2" xfId="1133"/>
    <cellStyle name="40% - Accent1 2 3 2 2 2 2" xfId="1735"/>
    <cellStyle name="40% - Accent1 2 3 2 2 2 2 2" xfId="2938"/>
    <cellStyle name="40% - Accent1 2 3 2 2 2 2 2 2" xfId="5340"/>
    <cellStyle name="40% - Accent1 2 3 2 2 2 2 3" xfId="4139"/>
    <cellStyle name="40% - Accent1 2 3 2 2 2 3" xfId="2337"/>
    <cellStyle name="40% - Accent1 2 3 2 2 2 3 2" xfId="4740"/>
    <cellStyle name="40% - Accent1 2 3 2 2 2 4" xfId="3539"/>
    <cellStyle name="40% - Accent1 2 3 2 2 3" xfId="1435"/>
    <cellStyle name="40% - Accent1 2 3 2 2 3 2" xfId="2638"/>
    <cellStyle name="40% - Accent1 2 3 2 2 3 2 2" xfId="5040"/>
    <cellStyle name="40% - Accent1 2 3 2 2 3 3" xfId="3839"/>
    <cellStyle name="40% - Accent1 2 3 2 2 4" xfId="2037"/>
    <cellStyle name="40% - Accent1 2 3 2 2 4 2" xfId="4440"/>
    <cellStyle name="40% - Accent1 2 3 2 2 5" xfId="3239"/>
    <cellStyle name="40% - Accent1 2 3 2 3" xfId="975"/>
    <cellStyle name="40% - Accent1 2 3 2 3 2" xfId="1579"/>
    <cellStyle name="40% - Accent1 2 3 2 3 2 2" xfId="2782"/>
    <cellStyle name="40% - Accent1 2 3 2 3 2 2 2" xfId="5184"/>
    <cellStyle name="40% - Accent1 2 3 2 3 2 3" xfId="3983"/>
    <cellStyle name="40% - Accent1 2 3 2 3 3" xfId="2181"/>
    <cellStyle name="40% - Accent1 2 3 2 3 3 2" xfId="4584"/>
    <cellStyle name="40% - Accent1 2 3 2 3 4" xfId="3383"/>
    <cellStyle name="40% - Accent1 2 3 2 4" xfId="1279"/>
    <cellStyle name="40% - Accent1 2 3 2 4 2" xfId="2482"/>
    <cellStyle name="40% - Accent1 2 3 2 4 2 2" xfId="4884"/>
    <cellStyle name="40% - Accent1 2 3 2 4 3" xfId="3683"/>
    <cellStyle name="40% - Accent1 2 3 2 5" xfId="1881"/>
    <cellStyle name="40% - Accent1 2 3 2 5 2" xfId="4284"/>
    <cellStyle name="40% - Accent1 2 3 2 6" xfId="3083"/>
    <cellStyle name="40% - Accent1 2 3 3" xfId="495"/>
    <cellStyle name="40% - Accent1 2 3 3 2" xfId="626"/>
    <cellStyle name="40% - Accent1 2 3 3 2 2" xfId="1181"/>
    <cellStyle name="40% - Accent1 2 3 3 2 2 2" xfId="1783"/>
    <cellStyle name="40% - Accent1 2 3 3 2 2 2 2" xfId="2986"/>
    <cellStyle name="40% - Accent1 2 3 3 2 2 2 2 2" xfId="5388"/>
    <cellStyle name="40% - Accent1 2 3 3 2 2 2 3" xfId="4187"/>
    <cellStyle name="40% - Accent1 2 3 3 2 2 3" xfId="2385"/>
    <cellStyle name="40% - Accent1 2 3 3 2 2 3 2" xfId="4788"/>
    <cellStyle name="40% - Accent1 2 3 3 2 2 4" xfId="3587"/>
    <cellStyle name="40% - Accent1 2 3 3 2 3" xfId="1483"/>
    <cellStyle name="40% - Accent1 2 3 3 2 3 2" xfId="2686"/>
    <cellStyle name="40% - Accent1 2 3 3 2 3 2 2" xfId="5088"/>
    <cellStyle name="40% - Accent1 2 3 3 2 3 3" xfId="3887"/>
    <cellStyle name="40% - Accent1 2 3 3 2 4" xfId="2085"/>
    <cellStyle name="40% - Accent1 2 3 3 2 4 2" xfId="4488"/>
    <cellStyle name="40% - Accent1 2 3 3 2 5" xfId="3287"/>
    <cellStyle name="40% - Accent1 2 3 3 3" xfId="1023"/>
    <cellStyle name="40% - Accent1 2 3 3 3 2" xfId="1627"/>
    <cellStyle name="40% - Accent1 2 3 3 3 2 2" xfId="2830"/>
    <cellStyle name="40% - Accent1 2 3 3 3 2 2 2" xfId="5232"/>
    <cellStyle name="40% - Accent1 2 3 3 3 2 3" xfId="4031"/>
    <cellStyle name="40% - Accent1 2 3 3 3 3" xfId="2229"/>
    <cellStyle name="40% - Accent1 2 3 3 3 3 2" xfId="4632"/>
    <cellStyle name="40% - Accent1 2 3 3 3 4" xfId="3431"/>
    <cellStyle name="40% - Accent1 2 3 3 4" xfId="1327"/>
    <cellStyle name="40% - Accent1 2 3 3 4 2" xfId="2530"/>
    <cellStyle name="40% - Accent1 2 3 3 4 2 2" xfId="4932"/>
    <cellStyle name="40% - Accent1 2 3 3 4 3" xfId="3731"/>
    <cellStyle name="40% - Accent1 2 3 3 5" xfId="1929"/>
    <cellStyle name="40% - Accent1 2 3 3 5 2" xfId="4332"/>
    <cellStyle name="40% - Accent1 2 3 3 6" xfId="3131"/>
    <cellStyle name="40% - Accent1 2 3 4" xfId="530"/>
    <cellStyle name="40% - Accent1 2 3 4 2" xfId="1085"/>
    <cellStyle name="40% - Accent1 2 3 4 2 2" xfId="1687"/>
    <cellStyle name="40% - Accent1 2 3 4 2 2 2" xfId="2890"/>
    <cellStyle name="40% - Accent1 2 3 4 2 2 2 2" xfId="5292"/>
    <cellStyle name="40% - Accent1 2 3 4 2 2 3" xfId="4091"/>
    <cellStyle name="40% - Accent1 2 3 4 2 3" xfId="2289"/>
    <cellStyle name="40% - Accent1 2 3 4 2 3 2" xfId="4692"/>
    <cellStyle name="40% - Accent1 2 3 4 2 4" xfId="3491"/>
    <cellStyle name="40% - Accent1 2 3 4 3" xfId="1387"/>
    <cellStyle name="40% - Accent1 2 3 4 3 2" xfId="2590"/>
    <cellStyle name="40% - Accent1 2 3 4 3 2 2" xfId="4992"/>
    <cellStyle name="40% - Accent1 2 3 4 3 3" xfId="3791"/>
    <cellStyle name="40% - Accent1 2 3 4 4" xfId="1989"/>
    <cellStyle name="40% - Accent1 2 3 4 4 2" xfId="4392"/>
    <cellStyle name="40% - Accent1 2 3 4 5" xfId="3191"/>
    <cellStyle name="40% - Accent1 2 3 5" xfId="927"/>
    <cellStyle name="40% - Accent1 2 3 5 2" xfId="1531"/>
    <cellStyle name="40% - Accent1 2 3 5 2 2" xfId="2734"/>
    <cellStyle name="40% - Accent1 2 3 5 2 2 2" xfId="5136"/>
    <cellStyle name="40% - Accent1 2 3 5 2 3" xfId="3935"/>
    <cellStyle name="40% - Accent1 2 3 5 3" xfId="2133"/>
    <cellStyle name="40% - Accent1 2 3 5 3 2" xfId="4536"/>
    <cellStyle name="40% - Accent1 2 3 5 4" xfId="3335"/>
    <cellStyle name="40% - Accent1 2 3 6" xfId="1231"/>
    <cellStyle name="40% - Accent1 2 3 6 2" xfId="2434"/>
    <cellStyle name="40% - Accent1 2 3 6 2 2" xfId="4836"/>
    <cellStyle name="40% - Accent1 2 3 6 3" xfId="3635"/>
    <cellStyle name="40% - Accent1 2 3 7" xfId="1833"/>
    <cellStyle name="40% - Accent1 2 3 7 2" xfId="4236"/>
    <cellStyle name="40% - Accent1 2 3 8" xfId="3035"/>
    <cellStyle name="40% - Accent1 2 4" xfId="414"/>
    <cellStyle name="40% - Accent1 2 4 2" xfId="546"/>
    <cellStyle name="40% - Accent1 2 4 2 2" xfId="1101"/>
    <cellStyle name="40% - Accent1 2 4 2 2 2" xfId="1703"/>
    <cellStyle name="40% - Accent1 2 4 2 2 2 2" xfId="2906"/>
    <cellStyle name="40% - Accent1 2 4 2 2 2 2 2" xfId="5308"/>
    <cellStyle name="40% - Accent1 2 4 2 2 2 3" xfId="4107"/>
    <cellStyle name="40% - Accent1 2 4 2 2 3" xfId="2305"/>
    <cellStyle name="40% - Accent1 2 4 2 2 3 2" xfId="4708"/>
    <cellStyle name="40% - Accent1 2 4 2 2 4" xfId="3507"/>
    <cellStyle name="40% - Accent1 2 4 2 3" xfId="1403"/>
    <cellStyle name="40% - Accent1 2 4 2 3 2" xfId="2606"/>
    <cellStyle name="40% - Accent1 2 4 2 3 2 2" xfId="5008"/>
    <cellStyle name="40% - Accent1 2 4 2 3 3" xfId="3807"/>
    <cellStyle name="40% - Accent1 2 4 2 4" xfId="2005"/>
    <cellStyle name="40% - Accent1 2 4 2 4 2" xfId="4408"/>
    <cellStyle name="40% - Accent1 2 4 2 5" xfId="3207"/>
    <cellStyle name="40% - Accent1 2 4 3" xfId="943"/>
    <cellStyle name="40% - Accent1 2 4 3 2" xfId="1547"/>
    <cellStyle name="40% - Accent1 2 4 3 2 2" xfId="2750"/>
    <cellStyle name="40% - Accent1 2 4 3 2 2 2" xfId="5152"/>
    <cellStyle name="40% - Accent1 2 4 3 2 3" xfId="3951"/>
    <cellStyle name="40% - Accent1 2 4 3 3" xfId="2149"/>
    <cellStyle name="40% - Accent1 2 4 3 3 2" xfId="4552"/>
    <cellStyle name="40% - Accent1 2 4 3 4" xfId="3351"/>
    <cellStyle name="40% - Accent1 2 4 4" xfId="1247"/>
    <cellStyle name="40% - Accent1 2 4 4 2" xfId="2450"/>
    <cellStyle name="40% - Accent1 2 4 4 2 2" xfId="4852"/>
    <cellStyle name="40% - Accent1 2 4 4 3" xfId="3651"/>
    <cellStyle name="40% - Accent1 2 4 5" xfId="1849"/>
    <cellStyle name="40% - Accent1 2 4 5 2" xfId="4252"/>
    <cellStyle name="40% - Accent1 2 4 6" xfId="3051"/>
    <cellStyle name="40% - Accent1 2 5" xfId="463"/>
    <cellStyle name="40% - Accent1 2 5 2" xfId="594"/>
    <cellStyle name="40% - Accent1 2 5 2 2" xfId="1149"/>
    <cellStyle name="40% - Accent1 2 5 2 2 2" xfId="1751"/>
    <cellStyle name="40% - Accent1 2 5 2 2 2 2" xfId="2954"/>
    <cellStyle name="40% - Accent1 2 5 2 2 2 2 2" xfId="5356"/>
    <cellStyle name="40% - Accent1 2 5 2 2 2 3" xfId="4155"/>
    <cellStyle name="40% - Accent1 2 5 2 2 3" xfId="2353"/>
    <cellStyle name="40% - Accent1 2 5 2 2 3 2" xfId="4756"/>
    <cellStyle name="40% - Accent1 2 5 2 2 4" xfId="3555"/>
    <cellStyle name="40% - Accent1 2 5 2 3" xfId="1451"/>
    <cellStyle name="40% - Accent1 2 5 2 3 2" xfId="2654"/>
    <cellStyle name="40% - Accent1 2 5 2 3 2 2" xfId="5056"/>
    <cellStyle name="40% - Accent1 2 5 2 3 3" xfId="3855"/>
    <cellStyle name="40% - Accent1 2 5 2 4" xfId="2053"/>
    <cellStyle name="40% - Accent1 2 5 2 4 2" xfId="4456"/>
    <cellStyle name="40% - Accent1 2 5 2 5" xfId="3255"/>
    <cellStyle name="40% - Accent1 2 5 3" xfId="991"/>
    <cellStyle name="40% - Accent1 2 5 3 2" xfId="1595"/>
    <cellStyle name="40% - Accent1 2 5 3 2 2" xfId="2798"/>
    <cellStyle name="40% - Accent1 2 5 3 2 2 2" xfId="5200"/>
    <cellStyle name="40% - Accent1 2 5 3 2 3" xfId="3999"/>
    <cellStyle name="40% - Accent1 2 5 3 3" xfId="2197"/>
    <cellStyle name="40% - Accent1 2 5 3 3 2" xfId="4600"/>
    <cellStyle name="40% - Accent1 2 5 3 4" xfId="3399"/>
    <cellStyle name="40% - Accent1 2 5 4" xfId="1295"/>
    <cellStyle name="40% - Accent1 2 5 4 2" xfId="2498"/>
    <cellStyle name="40% - Accent1 2 5 4 2 2" xfId="4900"/>
    <cellStyle name="40% - Accent1 2 5 4 3" xfId="3699"/>
    <cellStyle name="40% - Accent1 2 5 5" xfId="1897"/>
    <cellStyle name="40% - Accent1 2 5 5 2" xfId="4300"/>
    <cellStyle name="40% - Accent1 2 5 6" xfId="3099"/>
    <cellStyle name="40% - Accent1 2 6" xfId="363"/>
    <cellStyle name="40% - Accent1 2 6 2" xfId="1053"/>
    <cellStyle name="40% - Accent1 2 6 2 2" xfId="1655"/>
    <cellStyle name="40% - Accent1 2 6 2 2 2" xfId="2858"/>
    <cellStyle name="40% - Accent1 2 6 2 2 2 2" xfId="5260"/>
    <cellStyle name="40% - Accent1 2 6 2 2 3" xfId="4059"/>
    <cellStyle name="40% - Accent1 2 6 2 3" xfId="2257"/>
    <cellStyle name="40% - Accent1 2 6 2 3 2" xfId="4660"/>
    <cellStyle name="40% - Accent1 2 6 2 4" xfId="3459"/>
    <cellStyle name="40% - Accent1 2 6 3" xfId="1355"/>
    <cellStyle name="40% - Accent1 2 6 3 2" xfId="2558"/>
    <cellStyle name="40% - Accent1 2 6 3 2 2" xfId="4960"/>
    <cellStyle name="40% - Accent1 2 6 3 3" xfId="3759"/>
    <cellStyle name="40% - Accent1 2 6 4" xfId="1957"/>
    <cellStyle name="40% - Accent1 2 6 4 2" xfId="4360"/>
    <cellStyle name="40% - Accent1 2 6 5" xfId="3159"/>
    <cellStyle name="40% - Accent1 2 7" xfId="895"/>
    <cellStyle name="40% - Accent1 2 7 2" xfId="1499"/>
    <cellStyle name="40% - Accent1 2 7 2 2" xfId="2702"/>
    <cellStyle name="40% - Accent1 2 7 2 2 2" xfId="5104"/>
    <cellStyle name="40% - Accent1 2 7 2 3" xfId="3903"/>
    <cellStyle name="40% - Accent1 2 7 3" xfId="2101"/>
    <cellStyle name="40% - Accent1 2 7 3 2" xfId="4504"/>
    <cellStyle name="40% - Accent1 2 7 4" xfId="3303"/>
    <cellStyle name="40% - Accent1 2 8" xfId="1198"/>
    <cellStyle name="40% - Accent1 2 8 2" xfId="2401"/>
    <cellStyle name="40% - Accent1 2 8 2 2" xfId="4804"/>
    <cellStyle name="40% - Accent1 2 8 3" xfId="3603"/>
    <cellStyle name="40% - Accent1 2 9" xfId="1801"/>
    <cellStyle name="40% - Accent1 2 9 2" xfId="4204"/>
    <cellStyle name="40% - Accent1 3" xfId="1037"/>
    <cellStyle name="40% - Accent1 3 2" xfId="1640"/>
    <cellStyle name="40% - Accent1 3 2 2" xfId="2843"/>
    <cellStyle name="40% - Accent1 3 2 2 2" xfId="5245"/>
    <cellStyle name="40% - Accent1 3 2 3" xfId="4044"/>
    <cellStyle name="40% - Accent1 3 3" xfId="2242"/>
    <cellStyle name="40% - Accent1 3 3 2" xfId="4645"/>
    <cellStyle name="40% - Accent1 3 4" xfId="3444"/>
    <cellStyle name="40% - Accent1 4" xfId="1340"/>
    <cellStyle name="40% - Accent1 4 2" xfId="2543"/>
    <cellStyle name="40% - Accent1 4 2 2" xfId="4945"/>
    <cellStyle name="40% - Accent1 4 3" xfId="3744"/>
    <cellStyle name="40% - Accent1 5" xfId="1942"/>
    <cellStyle name="40% - Accent1 5 2" xfId="4345"/>
    <cellStyle name="40% - Accent1 6" xfId="3144"/>
    <cellStyle name="40% - Accent1 7" xfId="5423"/>
    <cellStyle name="40% - Accent2 2" xfId="318"/>
    <cellStyle name="40% - Accent2 2 10" xfId="3005"/>
    <cellStyle name="40% - Accent2 2 2" xfId="381"/>
    <cellStyle name="40% - Accent2 2 2 2" xfId="432"/>
    <cellStyle name="40% - Accent2 2 2 2 2" xfId="564"/>
    <cellStyle name="40% - Accent2 2 2 2 2 2" xfId="1119"/>
    <cellStyle name="40% - Accent2 2 2 2 2 2 2" xfId="1721"/>
    <cellStyle name="40% - Accent2 2 2 2 2 2 2 2" xfId="2924"/>
    <cellStyle name="40% - Accent2 2 2 2 2 2 2 2 2" xfId="5326"/>
    <cellStyle name="40% - Accent2 2 2 2 2 2 2 3" xfId="4125"/>
    <cellStyle name="40% - Accent2 2 2 2 2 2 3" xfId="2323"/>
    <cellStyle name="40% - Accent2 2 2 2 2 2 3 2" xfId="4726"/>
    <cellStyle name="40% - Accent2 2 2 2 2 2 4" xfId="3525"/>
    <cellStyle name="40% - Accent2 2 2 2 2 3" xfId="1421"/>
    <cellStyle name="40% - Accent2 2 2 2 2 3 2" xfId="2624"/>
    <cellStyle name="40% - Accent2 2 2 2 2 3 2 2" xfId="5026"/>
    <cellStyle name="40% - Accent2 2 2 2 2 3 3" xfId="3825"/>
    <cellStyle name="40% - Accent2 2 2 2 2 4" xfId="2023"/>
    <cellStyle name="40% - Accent2 2 2 2 2 4 2" xfId="4426"/>
    <cellStyle name="40% - Accent2 2 2 2 2 5" xfId="3225"/>
    <cellStyle name="40% - Accent2 2 2 2 3" xfId="961"/>
    <cellStyle name="40% - Accent2 2 2 2 3 2" xfId="1565"/>
    <cellStyle name="40% - Accent2 2 2 2 3 2 2" xfId="2768"/>
    <cellStyle name="40% - Accent2 2 2 2 3 2 2 2" xfId="5170"/>
    <cellStyle name="40% - Accent2 2 2 2 3 2 3" xfId="3969"/>
    <cellStyle name="40% - Accent2 2 2 2 3 3" xfId="2167"/>
    <cellStyle name="40% - Accent2 2 2 2 3 3 2" xfId="4570"/>
    <cellStyle name="40% - Accent2 2 2 2 3 4" xfId="3369"/>
    <cellStyle name="40% - Accent2 2 2 2 4" xfId="1265"/>
    <cellStyle name="40% - Accent2 2 2 2 4 2" xfId="2468"/>
    <cellStyle name="40% - Accent2 2 2 2 4 2 2" xfId="4870"/>
    <cellStyle name="40% - Accent2 2 2 2 4 3" xfId="3669"/>
    <cellStyle name="40% - Accent2 2 2 2 5" xfId="1867"/>
    <cellStyle name="40% - Accent2 2 2 2 5 2" xfId="4270"/>
    <cellStyle name="40% - Accent2 2 2 2 6" xfId="3069"/>
    <cellStyle name="40% - Accent2 2 2 3" xfId="481"/>
    <cellStyle name="40% - Accent2 2 2 3 2" xfId="612"/>
    <cellStyle name="40% - Accent2 2 2 3 2 2" xfId="1167"/>
    <cellStyle name="40% - Accent2 2 2 3 2 2 2" xfId="1769"/>
    <cellStyle name="40% - Accent2 2 2 3 2 2 2 2" xfId="2972"/>
    <cellStyle name="40% - Accent2 2 2 3 2 2 2 2 2" xfId="5374"/>
    <cellStyle name="40% - Accent2 2 2 3 2 2 2 3" xfId="4173"/>
    <cellStyle name="40% - Accent2 2 2 3 2 2 3" xfId="2371"/>
    <cellStyle name="40% - Accent2 2 2 3 2 2 3 2" xfId="4774"/>
    <cellStyle name="40% - Accent2 2 2 3 2 2 4" xfId="3573"/>
    <cellStyle name="40% - Accent2 2 2 3 2 3" xfId="1469"/>
    <cellStyle name="40% - Accent2 2 2 3 2 3 2" xfId="2672"/>
    <cellStyle name="40% - Accent2 2 2 3 2 3 2 2" xfId="5074"/>
    <cellStyle name="40% - Accent2 2 2 3 2 3 3" xfId="3873"/>
    <cellStyle name="40% - Accent2 2 2 3 2 4" xfId="2071"/>
    <cellStyle name="40% - Accent2 2 2 3 2 4 2" xfId="4474"/>
    <cellStyle name="40% - Accent2 2 2 3 2 5" xfId="3273"/>
    <cellStyle name="40% - Accent2 2 2 3 3" xfId="1009"/>
    <cellStyle name="40% - Accent2 2 2 3 3 2" xfId="1613"/>
    <cellStyle name="40% - Accent2 2 2 3 3 2 2" xfId="2816"/>
    <cellStyle name="40% - Accent2 2 2 3 3 2 2 2" xfId="5218"/>
    <cellStyle name="40% - Accent2 2 2 3 3 2 3" xfId="4017"/>
    <cellStyle name="40% - Accent2 2 2 3 3 3" xfId="2215"/>
    <cellStyle name="40% - Accent2 2 2 3 3 3 2" xfId="4618"/>
    <cellStyle name="40% - Accent2 2 2 3 3 4" xfId="3417"/>
    <cellStyle name="40% - Accent2 2 2 3 4" xfId="1313"/>
    <cellStyle name="40% - Accent2 2 2 3 4 2" xfId="2516"/>
    <cellStyle name="40% - Accent2 2 2 3 4 2 2" xfId="4918"/>
    <cellStyle name="40% - Accent2 2 2 3 4 3" xfId="3717"/>
    <cellStyle name="40% - Accent2 2 2 3 5" xfId="1915"/>
    <cellStyle name="40% - Accent2 2 2 3 5 2" xfId="4318"/>
    <cellStyle name="40% - Accent2 2 2 3 6" xfId="3117"/>
    <cellStyle name="40% - Accent2 2 2 4" xfId="516"/>
    <cellStyle name="40% - Accent2 2 2 4 2" xfId="1071"/>
    <cellStyle name="40% - Accent2 2 2 4 2 2" xfId="1673"/>
    <cellStyle name="40% - Accent2 2 2 4 2 2 2" xfId="2876"/>
    <cellStyle name="40% - Accent2 2 2 4 2 2 2 2" xfId="5278"/>
    <cellStyle name="40% - Accent2 2 2 4 2 2 3" xfId="4077"/>
    <cellStyle name="40% - Accent2 2 2 4 2 3" xfId="2275"/>
    <cellStyle name="40% - Accent2 2 2 4 2 3 2" xfId="4678"/>
    <cellStyle name="40% - Accent2 2 2 4 2 4" xfId="3477"/>
    <cellStyle name="40% - Accent2 2 2 4 3" xfId="1373"/>
    <cellStyle name="40% - Accent2 2 2 4 3 2" xfId="2576"/>
    <cellStyle name="40% - Accent2 2 2 4 3 2 2" xfId="4978"/>
    <cellStyle name="40% - Accent2 2 2 4 3 3" xfId="3777"/>
    <cellStyle name="40% - Accent2 2 2 4 4" xfId="1975"/>
    <cellStyle name="40% - Accent2 2 2 4 4 2" xfId="4378"/>
    <cellStyle name="40% - Accent2 2 2 4 5" xfId="3177"/>
    <cellStyle name="40% - Accent2 2 2 5" xfId="913"/>
    <cellStyle name="40% - Accent2 2 2 5 2" xfId="1517"/>
    <cellStyle name="40% - Accent2 2 2 5 2 2" xfId="2720"/>
    <cellStyle name="40% - Accent2 2 2 5 2 2 2" xfId="5122"/>
    <cellStyle name="40% - Accent2 2 2 5 2 3" xfId="3921"/>
    <cellStyle name="40% - Accent2 2 2 5 3" xfId="2119"/>
    <cellStyle name="40% - Accent2 2 2 5 3 2" xfId="4522"/>
    <cellStyle name="40% - Accent2 2 2 5 4" xfId="3321"/>
    <cellStyle name="40% - Accent2 2 2 6" xfId="1217"/>
    <cellStyle name="40% - Accent2 2 2 6 2" xfId="2420"/>
    <cellStyle name="40% - Accent2 2 2 6 2 2" xfId="4822"/>
    <cellStyle name="40% - Accent2 2 2 6 3" xfId="3621"/>
    <cellStyle name="40% - Accent2 2 2 7" xfId="1819"/>
    <cellStyle name="40% - Accent2 2 2 7 2" xfId="4222"/>
    <cellStyle name="40% - Accent2 2 2 8" xfId="3021"/>
    <cellStyle name="40% - Accent2 2 3" xfId="400"/>
    <cellStyle name="40% - Accent2 2 3 2" xfId="449"/>
    <cellStyle name="40% - Accent2 2 3 2 2" xfId="580"/>
    <cellStyle name="40% - Accent2 2 3 2 2 2" xfId="1135"/>
    <cellStyle name="40% - Accent2 2 3 2 2 2 2" xfId="1737"/>
    <cellStyle name="40% - Accent2 2 3 2 2 2 2 2" xfId="2940"/>
    <cellStyle name="40% - Accent2 2 3 2 2 2 2 2 2" xfId="5342"/>
    <cellStyle name="40% - Accent2 2 3 2 2 2 2 3" xfId="4141"/>
    <cellStyle name="40% - Accent2 2 3 2 2 2 3" xfId="2339"/>
    <cellStyle name="40% - Accent2 2 3 2 2 2 3 2" xfId="4742"/>
    <cellStyle name="40% - Accent2 2 3 2 2 2 4" xfId="3541"/>
    <cellStyle name="40% - Accent2 2 3 2 2 3" xfId="1437"/>
    <cellStyle name="40% - Accent2 2 3 2 2 3 2" xfId="2640"/>
    <cellStyle name="40% - Accent2 2 3 2 2 3 2 2" xfId="5042"/>
    <cellStyle name="40% - Accent2 2 3 2 2 3 3" xfId="3841"/>
    <cellStyle name="40% - Accent2 2 3 2 2 4" xfId="2039"/>
    <cellStyle name="40% - Accent2 2 3 2 2 4 2" xfId="4442"/>
    <cellStyle name="40% - Accent2 2 3 2 2 5" xfId="3241"/>
    <cellStyle name="40% - Accent2 2 3 2 3" xfId="977"/>
    <cellStyle name="40% - Accent2 2 3 2 3 2" xfId="1581"/>
    <cellStyle name="40% - Accent2 2 3 2 3 2 2" xfId="2784"/>
    <cellStyle name="40% - Accent2 2 3 2 3 2 2 2" xfId="5186"/>
    <cellStyle name="40% - Accent2 2 3 2 3 2 3" xfId="3985"/>
    <cellStyle name="40% - Accent2 2 3 2 3 3" xfId="2183"/>
    <cellStyle name="40% - Accent2 2 3 2 3 3 2" xfId="4586"/>
    <cellStyle name="40% - Accent2 2 3 2 3 4" xfId="3385"/>
    <cellStyle name="40% - Accent2 2 3 2 4" xfId="1281"/>
    <cellStyle name="40% - Accent2 2 3 2 4 2" xfId="2484"/>
    <cellStyle name="40% - Accent2 2 3 2 4 2 2" xfId="4886"/>
    <cellStyle name="40% - Accent2 2 3 2 4 3" xfId="3685"/>
    <cellStyle name="40% - Accent2 2 3 2 5" xfId="1883"/>
    <cellStyle name="40% - Accent2 2 3 2 5 2" xfId="4286"/>
    <cellStyle name="40% - Accent2 2 3 2 6" xfId="3085"/>
    <cellStyle name="40% - Accent2 2 3 3" xfId="497"/>
    <cellStyle name="40% - Accent2 2 3 3 2" xfId="628"/>
    <cellStyle name="40% - Accent2 2 3 3 2 2" xfId="1183"/>
    <cellStyle name="40% - Accent2 2 3 3 2 2 2" xfId="1785"/>
    <cellStyle name="40% - Accent2 2 3 3 2 2 2 2" xfId="2988"/>
    <cellStyle name="40% - Accent2 2 3 3 2 2 2 2 2" xfId="5390"/>
    <cellStyle name="40% - Accent2 2 3 3 2 2 2 3" xfId="4189"/>
    <cellStyle name="40% - Accent2 2 3 3 2 2 3" xfId="2387"/>
    <cellStyle name="40% - Accent2 2 3 3 2 2 3 2" xfId="4790"/>
    <cellStyle name="40% - Accent2 2 3 3 2 2 4" xfId="3589"/>
    <cellStyle name="40% - Accent2 2 3 3 2 3" xfId="1485"/>
    <cellStyle name="40% - Accent2 2 3 3 2 3 2" xfId="2688"/>
    <cellStyle name="40% - Accent2 2 3 3 2 3 2 2" xfId="5090"/>
    <cellStyle name="40% - Accent2 2 3 3 2 3 3" xfId="3889"/>
    <cellStyle name="40% - Accent2 2 3 3 2 4" xfId="2087"/>
    <cellStyle name="40% - Accent2 2 3 3 2 4 2" xfId="4490"/>
    <cellStyle name="40% - Accent2 2 3 3 2 5" xfId="3289"/>
    <cellStyle name="40% - Accent2 2 3 3 3" xfId="1025"/>
    <cellStyle name="40% - Accent2 2 3 3 3 2" xfId="1629"/>
    <cellStyle name="40% - Accent2 2 3 3 3 2 2" xfId="2832"/>
    <cellStyle name="40% - Accent2 2 3 3 3 2 2 2" xfId="5234"/>
    <cellStyle name="40% - Accent2 2 3 3 3 2 3" xfId="4033"/>
    <cellStyle name="40% - Accent2 2 3 3 3 3" xfId="2231"/>
    <cellStyle name="40% - Accent2 2 3 3 3 3 2" xfId="4634"/>
    <cellStyle name="40% - Accent2 2 3 3 3 4" xfId="3433"/>
    <cellStyle name="40% - Accent2 2 3 3 4" xfId="1329"/>
    <cellStyle name="40% - Accent2 2 3 3 4 2" xfId="2532"/>
    <cellStyle name="40% - Accent2 2 3 3 4 2 2" xfId="4934"/>
    <cellStyle name="40% - Accent2 2 3 3 4 3" xfId="3733"/>
    <cellStyle name="40% - Accent2 2 3 3 5" xfId="1931"/>
    <cellStyle name="40% - Accent2 2 3 3 5 2" xfId="4334"/>
    <cellStyle name="40% - Accent2 2 3 3 6" xfId="3133"/>
    <cellStyle name="40% - Accent2 2 3 4" xfId="532"/>
    <cellStyle name="40% - Accent2 2 3 4 2" xfId="1087"/>
    <cellStyle name="40% - Accent2 2 3 4 2 2" xfId="1689"/>
    <cellStyle name="40% - Accent2 2 3 4 2 2 2" xfId="2892"/>
    <cellStyle name="40% - Accent2 2 3 4 2 2 2 2" xfId="5294"/>
    <cellStyle name="40% - Accent2 2 3 4 2 2 3" xfId="4093"/>
    <cellStyle name="40% - Accent2 2 3 4 2 3" xfId="2291"/>
    <cellStyle name="40% - Accent2 2 3 4 2 3 2" xfId="4694"/>
    <cellStyle name="40% - Accent2 2 3 4 2 4" xfId="3493"/>
    <cellStyle name="40% - Accent2 2 3 4 3" xfId="1389"/>
    <cellStyle name="40% - Accent2 2 3 4 3 2" xfId="2592"/>
    <cellStyle name="40% - Accent2 2 3 4 3 2 2" xfId="4994"/>
    <cellStyle name="40% - Accent2 2 3 4 3 3" xfId="3793"/>
    <cellStyle name="40% - Accent2 2 3 4 4" xfId="1991"/>
    <cellStyle name="40% - Accent2 2 3 4 4 2" xfId="4394"/>
    <cellStyle name="40% - Accent2 2 3 4 5" xfId="3193"/>
    <cellStyle name="40% - Accent2 2 3 5" xfId="929"/>
    <cellStyle name="40% - Accent2 2 3 5 2" xfId="1533"/>
    <cellStyle name="40% - Accent2 2 3 5 2 2" xfId="2736"/>
    <cellStyle name="40% - Accent2 2 3 5 2 2 2" xfId="5138"/>
    <cellStyle name="40% - Accent2 2 3 5 2 3" xfId="3937"/>
    <cellStyle name="40% - Accent2 2 3 5 3" xfId="2135"/>
    <cellStyle name="40% - Accent2 2 3 5 3 2" xfId="4538"/>
    <cellStyle name="40% - Accent2 2 3 5 4" xfId="3337"/>
    <cellStyle name="40% - Accent2 2 3 6" xfId="1233"/>
    <cellStyle name="40% - Accent2 2 3 6 2" xfId="2436"/>
    <cellStyle name="40% - Accent2 2 3 6 2 2" xfId="4838"/>
    <cellStyle name="40% - Accent2 2 3 6 3" xfId="3637"/>
    <cellStyle name="40% - Accent2 2 3 7" xfId="1835"/>
    <cellStyle name="40% - Accent2 2 3 7 2" xfId="4238"/>
    <cellStyle name="40% - Accent2 2 3 8" xfId="3037"/>
    <cellStyle name="40% - Accent2 2 4" xfId="416"/>
    <cellStyle name="40% - Accent2 2 4 2" xfId="548"/>
    <cellStyle name="40% - Accent2 2 4 2 2" xfId="1103"/>
    <cellStyle name="40% - Accent2 2 4 2 2 2" xfId="1705"/>
    <cellStyle name="40% - Accent2 2 4 2 2 2 2" xfId="2908"/>
    <cellStyle name="40% - Accent2 2 4 2 2 2 2 2" xfId="5310"/>
    <cellStyle name="40% - Accent2 2 4 2 2 2 3" xfId="4109"/>
    <cellStyle name="40% - Accent2 2 4 2 2 3" xfId="2307"/>
    <cellStyle name="40% - Accent2 2 4 2 2 3 2" xfId="4710"/>
    <cellStyle name="40% - Accent2 2 4 2 2 4" xfId="3509"/>
    <cellStyle name="40% - Accent2 2 4 2 3" xfId="1405"/>
    <cellStyle name="40% - Accent2 2 4 2 3 2" xfId="2608"/>
    <cellStyle name="40% - Accent2 2 4 2 3 2 2" xfId="5010"/>
    <cellStyle name="40% - Accent2 2 4 2 3 3" xfId="3809"/>
    <cellStyle name="40% - Accent2 2 4 2 4" xfId="2007"/>
    <cellStyle name="40% - Accent2 2 4 2 4 2" xfId="4410"/>
    <cellStyle name="40% - Accent2 2 4 2 5" xfId="3209"/>
    <cellStyle name="40% - Accent2 2 4 3" xfId="945"/>
    <cellStyle name="40% - Accent2 2 4 3 2" xfId="1549"/>
    <cellStyle name="40% - Accent2 2 4 3 2 2" xfId="2752"/>
    <cellStyle name="40% - Accent2 2 4 3 2 2 2" xfId="5154"/>
    <cellStyle name="40% - Accent2 2 4 3 2 3" xfId="3953"/>
    <cellStyle name="40% - Accent2 2 4 3 3" xfId="2151"/>
    <cellStyle name="40% - Accent2 2 4 3 3 2" xfId="4554"/>
    <cellStyle name="40% - Accent2 2 4 3 4" xfId="3353"/>
    <cellStyle name="40% - Accent2 2 4 4" xfId="1249"/>
    <cellStyle name="40% - Accent2 2 4 4 2" xfId="2452"/>
    <cellStyle name="40% - Accent2 2 4 4 2 2" xfId="4854"/>
    <cellStyle name="40% - Accent2 2 4 4 3" xfId="3653"/>
    <cellStyle name="40% - Accent2 2 4 5" xfId="1851"/>
    <cellStyle name="40% - Accent2 2 4 5 2" xfId="4254"/>
    <cellStyle name="40% - Accent2 2 4 6" xfId="3053"/>
    <cellStyle name="40% - Accent2 2 5" xfId="465"/>
    <cellStyle name="40% - Accent2 2 5 2" xfId="596"/>
    <cellStyle name="40% - Accent2 2 5 2 2" xfId="1151"/>
    <cellStyle name="40% - Accent2 2 5 2 2 2" xfId="1753"/>
    <cellStyle name="40% - Accent2 2 5 2 2 2 2" xfId="2956"/>
    <cellStyle name="40% - Accent2 2 5 2 2 2 2 2" xfId="5358"/>
    <cellStyle name="40% - Accent2 2 5 2 2 2 3" xfId="4157"/>
    <cellStyle name="40% - Accent2 2 5 2 2 3" xfId="2355"/>
    <cellStyle name="40% - Accent2 2 5 2 2 3 2" xfId="4758"/>
    <cellStyle name="40% - Accent2 2 5 2 2 4" xfId="3557"/>
    <cellStyle name="40% - Accent2 2 5 2 3" xfId="1453"/>
    <cellStyle name="40% - Accent2 2 5 2 3 2" xfId="2656"/>
    <cellStyle name="40% - Accent2 2 5 2 3 2 2" xfId="5058"/>
    <cellStyle name="40% - Accent2 2 5 2 3 3" xfId="3857"/>
    <cellStyle name="40% - Accent2 2 5 2 4" xfId="2055"/>
    <cellStyle name="40% - Accent2 2 5 2 4 2" xfId="4458"/>
    <cellStyle name="40% - Accent2 2 5 2 5" xfId="3257"/>
    <cellStyle name="40% - Accent2 2 5 3" xfId="993"/>
    <cellStyle name="40% - Accent2 2 5 3 2" xfId="1597"/>
    <cellStyle name="40% - Accent2 2 5 3 2 2" xfId="2800"/>
    <cellStyle name="40% - Accent2 2 5 3 2 2 2" xfId="5202"/>
    <cellStyle name="40% - Accent2 2 5 3 2 3" xfId="4001"/>
    <cellStyle name="40% - Accent2 2 5 3 3" xfId="2199"/>
    <cellStyle name="40% - Accent2 2 5 3 3 2" xfId="4602"/>
    <cellStyle name="40% - Accent2 2 5 3 4" xfId="3401"/>
    <cellStyle name="40% - Accent2 2 5 4" xfId="1297"/>
    <cellStyle name="40% - Accent2 2 5 4 2" xfId="2500"/>
    <cellStyle name="40% - Accent2 2 5 4 2 2" xfId="4902"/>
    <cellStyle name="40% - Accent2 2 5 4 3" xfId="3701"/>
    <cellStyle name="40% - Accent2 2 5 5" xfId="1899"/>
    <cellStyle name="40% - Accent2 2 5 5 2" xfId="4302"/>
    <cellStyle name="40% - Accent2 2 5 6" xfId="3101"/>
    <cellStyle name="40% - Accent2 2 6" xfId="365"/>
    <cellStyle name="40% - Accent2 2 6 2" xfId="1055"/>
    <cellStyle name="40% - Accent2 2 6 2 2" xfId="1657"/>
    <cellStyle name="40% - Accent2 2 6 2 2 2" xfId="2860"/>
    <cellStyle name="40% - Accent2 2 6 2 2 2 2" xfId="5262"/>
    <cellStyle name="40% - Accent2 2 6 2 2 3" xfId="4061"/>
    <cellStyle name="40% - Accent2 2 6 2 3" xfId="2259"/>
    <cellStyle name="40% - Accent2 2 6 2 3 2" xfId="4662"/>
    <cellStyle name="40% - Accent2 2 6 2 4" xfId="3461"/>
    <cellStyle name="40% - Accent2 2 6 3" xfId="1357"/>
    <cellStyle name="40% - Accent2 2 6 3 2" xfId="2560"/>
    <cellStyle name="40% - Accent2 2 6 3 2 2" xfId="4962"/>
    <cellStyle name="40% - Accent2 2 6 3 3" xfId="3761"/>
    <cellStyle name="40% - Accent2 2 6 4" xfId="1959"/>
    <cellStyle name="40% - Accent2 2 6 4 2" xfId="4362"/>
    <cellStyle name="40% - Accent2 2 6 5" xfId="3161"/>
    <cellStyle name="40% - Accent2 2 7" xfId="897"/>
    <cellStyle name="40% - Accent2 2 7 2" xfId="1501"/>
    <cellStyle name="40% - Accent2 2 7 2 2" xfId="2704"/>
    <cellStyle name="40% - Accent2 2 7 2 2 2" xfId="5106"/>
    <cellStyle name="40% - Accent2 2 7 2 3" xfId="3905"/>
    <cellStyle name="40% - Accent2 2 7 3" xfId="2103"/>
    <cellStyle name="40% - Accent2 2 7 3 2" xfId="4506"/>
    <cellStyle name="40% - Accent2 2 7 4" xfId="3305"/>
    <cellStyle name="40% - Accent2 2 8" xfId="1200"/>
    <cellStyle name="40% - Accent2 2 8 2" xfId="2403"/>
    <cellStyle name="40% - Accent2 2 8 2 2" xfId="4806"/>
    <cellStyle name="40% - Accent2 2 8 3" xfId="3605"/>
    <cellStyle name="40% - Accent2 2 9" xfId="1803"/>
    <cellStyle name="40% - Accent2 2 9 2" xfId="4206"/>
    <cellStyle name="40% - Accent2 3" xfId="1039"/>
    <cellStyle name="40% - Accent2 3 2" xfId="1642"/>
    <cellStyle name="40% - Accent2 3 2 2" xfId="2845"/>
    <cellStyle name="40% - Accent2 3 2 2 2" xfId="5247"/>
    <cellStyle name="40% - Accent2 3 2 3" xfId="4046"/>
    <cellStyle name="40% - Accent2 3 3" xfId="2244"/>
    <cellStyle name="40% - Accent2 3 3 2" xfId="4647"/>
    <cellStyle name="40% - Accent2 3 4" xfId="3446"/>
    <cellStyle name="40% - Accent2 4" xfId="1342"/>
    <cellStyle name="40% - Accent2 4 2" xfId="2545"/>
    <cellStyle name="40% - Accent2 4 2 2" xfId="4947"/>
    <cellStyle name="40% - Accent2 4 3" xfId="3746"/>
    <cellStyle name="40% - Accent2 5" xfId="1944"/>
    <cellStyle name="40% - Accent2 5 2" xfId="4347"/>
    <cellStyle name="40% - Accent2 6" xfId="3146"/>
    <cellStyle name="40% - Accent2 7" xfId="5427"/>
    <cellStyle name="40% - Accent3 2" xfId="322"/>
    <cellStyle name="40% - Accent3 2 10" xfId="3007"/>
    <cellStyle name="40% - Accent3 2 2" xfId="383"/>
    <cellStyle name="40% - Accent3 2 2 2" xfId="434"/>
    <cellStyle name="40% - Accent3 2 2 2 2" xfId="566"/>
    <cellStyle name="40% - Accent3 2 2 2 2 2" xfId="1121"/>
    <cellStyle name="40% - Accent3 2 2 2 2 2 2" xfId="1723"/>
    <cellStyle name="40% - Accent3 2 2 2 2 2 2 2" xfId="2926"/>
    <cellStyle name="40% - Accent3 2 2 2 2 2 2 2 2" xfId="5328"/>
    <cellStyle name="40% - Accent3 2 2 2 2 2 2 3" xfId="4127"/>
    <cellStyle name="40% - Accent3 2 2 2 2 2 3" xfId="2325"/>
    <cellStyle name="40% - Accent3 2 2 2 2 2 3 2" xfId="4728"/>
    <cellStyle name="40% - Accent3 2 2 2 2 2 4" xfId="3527"/>
    <cellStyle name="40% - Accent3 2 2 2 2 3" xfId="1423"/>
    <cellStyle name="40% - Accent3 2 2 2 2 3 2" xfId="2626"/>
    <cellStyle name="40% - Accent3 2 2 2 2 3 2 2" xfId="5028"/>
    <cellStyle name="40% - Accent3 2 2 2 2 3 3" xfId="3827"/>
    <cellStyle name="40% - Accent3 2 2 2 2 4" xfId="2025"/>
    <cellStyle name="40% - Accent3 2 2 2 2 4 2" xfId="4428"/>
    <cellStyle name="40% - Accent3 2 2 2 2 5" xfId="3227"/>
    <cellStyle name="40% - Accent3 2 2 2 3" xfId="963"/>
    <cellStyle name="40% - Accent3 2 2 2 3 2" xfId="1567"/>
    <cellStyle name="40% - Accent3 2 2 2 3 2 2" xfId="2770"/>
    <cellStyle name="40% - Accent3 2 2 2 3 2 2 2" xfId="5172"/>
    <cellStyle name="40% - Accent3 2 2 2 3 2 3" xfId="3971"/>
    <cellStyle name="40% - Accent3 2 2 2 3 3" xfId="2169"/>
    <cellStyle name="40% - Accent3 2 2 2 3 3 2" xfId="4572"/>
    <cellStyle name="40% - Accent3 2 2 2 3 4" xfId="3371"/>
    <cellStyle name="40% - Accent3 2 2 2 4" xfId="1267"/>
    <cellStyle name="40% - Accent3 2 2 2 4 2" xfId="2470"/>
    <cellStyle name="40% - Accent3 2 2 2 4 2 2" xfId="4872"/>
    <cellStyle name="40% - Accent3 2 2 2 4 3" xfId="3671"/>
    <cellStyle name="40% - Accent3 2 2 2 5" xfId="1869"/>
    <cellStyle name="40% - Accent3 2 2 2 5 2" xfId="4272"/>
    <cellStyle name="40% - Accent3 2 2 2 6" xfId="3071"/>
    <cellStyle name="40% - Accent3 2 2 3" xfId="483"/>
    <cellStyle name="40% - Accent3 2 2 3 2" xfId="614"/>
    <cellStyle name="40% - Accent3 2 2 3 2 2" xfId="1169"/>
    <cellStyle name="40% - Accent3 2 2 3 2 2 2" xfId="1771"/>
    <cellStyle name="40% - Accent3 2 2 3 2 2 2 2" xfId="2974"/>
    <cellStyle name="40% - Accent3 2 2 3 2 2 2 2 2" xfId="5376"/>
    <cellStyle name="40% - Accent3 2 2 3 2 2 2 3" xfId="4175"/>
    <cellStyle name="40% - Accent3 2 2 3 2 2 3" xfId="2373"/>
    <cellStyle name="40% - Accent3 2 2 3 2 2 3 2" xfId="4776"/>
    <cellStyle name="40% - Accent3 2 2 3 2 2 4" xfId="3575"/>
    <cellStyle name="40% - Accent3 2 2 3 2 3" xfId="1471"/>
    <cellStyle name="40% - Accent3 2 2 3 2 3 2" xfId="2674"/>
    <cellStyle name="40% - Accent3 2 2 3 2 3 2 2" xfId="5076"/>
    <cellStyle name="40% - Accent3 2 2 3 2 3 3" xfId="3875"/>
    <cellStyle name="40% - Accent3 2 2 3 2 4" xfId="2073"/>
    <cellStyle name="40% - Accent3 2 2 3 2 4 2" xfId="4476"/>
    <cellStyle name="40% - Accent3 2 2 3 2 5" xfId="3275"/>
    <cellStyle name="40% - Accent3 2 2 3 3" xfId="1011"/>
    <cellStyle name="40% - Accent3 2 2 3 3 2" xfId="1615"/>
    <cellStyle name="40% - Accent3 2 2 3 3 2 2" xfId="2818"/>
    <cellStyle name="40% - Accent3 2 2 3 3 2 2 2" xfId="5220"/>
    <cellStyle name="40% - Accent3 2 2 3 3 2 3" xfId="4019"/>
    <cellStyle name="40% - Accent3 2 2 3 3 3" xfId="2217"/>
    <cellStyle name="40% - Accent3 2 2 3 3 3 2" xfId="4620"/>
    <cellStyle name="40% - Accent3 2 2 3 3 4" xfId="3419"/>
    <cellStyle name="40% - Accent3 2 2 3 4" xfId="1315"/>
    <cellStyle name="40% - Accent3 2 2 3 4 2" xfId="2518"/>
    <cellStyle name="40% - Accent3 2 2 3 4 2 2" xfId="4920"/>
    <cellStyle name="40% - Accent3 2 2 3 4 3" xfId="3719"/>
    <cellStyle name="40% - Accent3 2 2 3 5" xfId="1917"/>
    <cellStyle name="40% - Accent3 2 2 3 5 2" xfId="4320"/>
    <cellStyle name="40% - Accent3 2 2 3 6" xfId="3119"/>
    <cellStyle name="40% - Accent3 2 2 4" xfId="518"/>
    <cellStyle name="40% - Accent3 2 2 4 2" xfId="1073"/>
    <cellStyle name="40% - Accent3 2 2 4 2 2" xfId="1675"/>
    <cellStyle name="40% - Accent3 2 2 4 2 2 2" xfId="2878"/>
    <cellStyle name="40% - Accent3 2 2 4 2 2 2 2" xfId="5280"/>
    <cellStyle name="40% - Accent3 2 2 4 2 2 3" xfId="4079"/>
    <cellStyle name="40% - Accent3 2 2 4 2 3" xfId="2277"/>
    <cellStyle name="40% - Accent3 2 2 4 2 3 2" xfId="4680"/>
    <cellStyle name="40% - Accent3 2 2 4 2 4" xfId="3479"/>
    <cellStyle name="40% - Accent3 2 2 4 3" xfId="1375"/>
    <cellStyle name="40% - Accent3 2 2 4 3 2" xfId="2578"/>
    <cellStyle name="40% - Accent3 2 2 4 3 2 2" xfId="4980"/>
    <cellStyle name="40% - Accent3 2 2 4 3 3" xfId="3779"/>
    <cellStyle name="40% - Accent3 2 2 4 4" xfId="1977"/>
    <cellStyle name="40% - Accent3 2 2 4 4 2" xfId="4380"/>
    <cellStyle name="40% - Accent3 2 2 4 5" xfId="3179"/>
    <cellStyle name="40% - Accent3 2 2 5" xfId="915"/>
    <cellStyle name="40% - Accent3 2 2 5 2" xfId="1519"/>
    <cellStyle name="40% - Accent3 2 2 5 2 2" xfId="2722"/>
    <cellStyle name="40% - Accent3 2 2 5 2 2 2" xfId="5124"/>
    <cellStyle name="40% - Accent3 2 2 5 2 3" xfId="3923"/>
    <cellStyle name="40% - Accent3 2 2 5 3" xfId="2121"/>
    <cellStyle name="40% - Accent3 2 2 5 3 2" xfId="4524"/>
    <cellStyle name="40% - Accent3 2 2 5 4" xfId="3323"/>
    <cellStyle name="40% - Accent3 2 2 6" xfId="1219"/>
    <cellStyle name="40% - Accent3 2 2 6 2" xfId="2422"/>
    <cellStyle name="40% - Accent3 2 2 6 2 2" xfId="4824"/>
    <cellStyle name="40% - Accent3 2 2 6 3" xfId="3623"/>
    <cellStyle name="40% - Accent3 2 2 7" xfId="1821"/>
    <cellStyle name="40% - Accent3 2 2 7 2" xfId="4224"/>
    <cellStyle name="40% - Accent3 2 2 8" xfId="3023"/>
    <cellStyle name="40% - Accent3 2 3" xfId="402"/>
    <cellStyle name="40% - Accent3 2 3 2" xfId="451"/>
    <cellStyle name="40% - Accent3 2 3 2 2" xfId="582"/>
    <cellStyle name="40% - Accent3 2 3 2 2 2" xfId="1137"/>
    <cellStyle name="40% - Accent3 2 3 2 2 2 2" xfId="1739"/>
    <cellStyle name="40% - Accent3 2 3 2 2 2 2 2" xfId="2942"/>
    <cellStyle name="40% - Accent3 2 3 2 2 2 2 2 2" xfId="5344"/>
    <cellStyle name="40% - Accent3 2 3 2 2 2 2 3" xfId="4143"/>
    <cellStyle name="40% - Accent3 2 3 2 2 2 3" xfId="2341"/>
    <cellStyle name="40% - Accent3 2 3 2 2 2 3 2" xfId="4744"/>
    <cellStyle name="40% - Accent3 2 3 2 2 2 4" xfId="3543"/>
    <cellStyle name="40% - Accent3 2 3 2 2 3" xfId="1439"/>
    <cellStyle name="40% - Accent3 2 3 2 2 3 2" xfId="2642"/>
    <cellStyle name="40% - Accent3 2 3 2 2 3 2 2" xfId="5044"/>
    <cellStyle name="40% - Accent3 2 3 2 2 3 3" xfId="3843"/>
    <cellStyle name="40% - Accent3 2 3 2 2 4" xfId="2041"/>
    <cellStyle name="40% - Accent3 2 3 2 2 4 2" xfId="4444"/>
    <cellStyle name="40% - Accent3 2 3 2 2 5" xfId="3243"/>
    <cellStyle name="40% - Accent3 2 3 2 3" xfId="979"/>
    <cellStyle name="40% - Accent3 2 3 2 3 2" xfId="1583"/>
    <cellStyle name="40% - Accent3 2 3 2 3 2 2" xfId="2786"/>
    <cellStyle name="40% - Accent3 2 3 2 3 2 2 2" xfId="5188"/>
    <cellStyle name="40% - Accent3 2 3 2 3 2 3" xfId="3987"/>
    <cellStyle name="40% - Accent3 2 3 2 3 3" xfId="2185"/>
    <cellStyle name="40% - Accent3 2 3 2 3 3 2" xfId="4588"/>
    <cellStyle name="40% - Accent3 2 3 2 3 4" xfId="3387"/>
    <cellStyle name="40% - Accent3 2 3 2 4" xfId="1283"/>
    <cellStyle name="40% - Accent3 2 3 2 4 2" xfId="2486"/>
    <cellStyle name="40% - Accent3 2 3 2 4 2 2" xfId="4888"/>
    <cellStyle name="40% - Accent3 2 3 2 4 3" xfId="3687"/>
    <cellStyle name="40% - Accent3 2 3 2 5" xfId="1885"/>
    <cellStyle name="40% - Accent3 2 3 2 5 2" xfId="4288"/>
    <cellStyle name="40% - Accent3 2 3 2 6" xfId="3087"/>
    <cellStyle name="40% - Accent3 2 3 3" xfId="499"/>
    <cellStyle name="40% - Accent3 2 3 3 2" xfId="630"/>
    <cellStyle name="40% - Accent3 2 3 3 2 2" xfId="1185"/>
    <cellStyle name="40% - Accent3 2 3 3 2 2 2" xfId="1787"/>
    <cellStyle name="40% - Accent3 2 3 3 2 2 2 2" xfId="2990"/>
    <cellStyle name="40% - Accent3 2 3 3 2 2 2 2 2" xfId="5392"/>
    <cellStyle name="40% - Accent3 2 3 3 2 2 2 3" xfId="4191"/>
    <cellStyle name="40% - Accent3 2 3 3 2 2 3" xfId="2389"/>
    <cellStyle name="40% - Accent3 2 3 3 2 2 3 2" xfId="4792"/>
    <cellStyle name="40% - Accent3 2 3 3 2 2 4" xfId="3591"/>
    <cellStyle name="40% - Accent3 2 3 3 2 3" xfId="1487"/>
    <cellStyle name="40% - Accent3 2 3 3 2 3 2" xfId="2690"/>
    <cellStyle name="40% - Accent3 2 3 3 2 3 2 2" xfId="5092"/>
    <cellStyle name="40% - Accent3 2 3 3 2 3 3" xfId="3891"/>
    <cellStyle name="40% - Accent3 2 3 3 2 4" xfId="2089"/>
    <cellStyle name="40% - Accent3 2 3 3 2 4 2" xfId="4492"/>
    <cellStyle name="40% - Accent3 2 3 3 2 5" xfId="3291"/>
    <cellStyle name="40% - Accent3 2 3 3 3" xfId="1027"/>
    <cellStyle name="40% - Accent3 2 3 3 3 2" xfId="1631"/>
    <cellStyle name="40% - Accent3 2 3 3 3 2 2" xfId="2834"/>
    <cellStyle name="40% - Accent3 2 3 3 3 2 2 2" xfId="5236"/>
    <cellStyle name="40% - Accent3 2 3 3 3 2 3" xfId="4035"/>
    <cellStyle name="40% - Accent3 2 3 3 3 3" xfId="2233"/>
    <cellStyle name="40% - Accent3 2 3 3 3 3 2" xfId="4636"/>
    <cellStyle name="40% - Accent3 2 3 3 3 4" xfId="3435"/>
    <cellStyle name="40% - Accent3 2 3 3 4" xfId="1331"/>
    <cellStyle name="40% - Accent3 2 3 3 4 2" xfId="2534"/>
    <cellStyle name="40% - Accent3 2 3 3 4 2 2" xfId="4936"/>
    <cellStyle name="40% - Accent3 2 3 3 4 3" xfId="3735"/>
    <cellStyle name="40% - Accent3 2 3 3 5" xfId="1933"/>
    <cellStyle name="40% - Accent3 2 3 3 5 2" xfId="4336"/>
    <cellStyle name="40% - Accent3 2 3 3 6" xfId="3135"/>
    <cellStyle name="40% - Accent3 2 3 4" xfId="534"/>
    <cellStyle name="40% - Accent3 2 3 4 2" xfId="1089"/>
    <cellStyle name="40% - Accent3 2 3 4 2 2" xfId="1691"/>
    <cellStyle name="40% - Accent3 2 3 4 2 2 2" xfId="2894"/>
    <cellStyle name="40% - Accent3 2 3 4 2 2 2 2" xfId="5296"/>
    <cellStyle name="40% - Accent3 2 3 4 2 2 3" xfId="4095"/>
    <cellStyle name="40% - Accent3 2 3 4 2 3" xfId="2293"/>
    <cellStyle name="40% - Accent3 2 3 4 2 3 2" xfId="4696"/>
    <cellStyle name="40% - Accent3 2 3 4 2 4" xfId="3495"/>
    <cellStyle name="40% - Accent3 2 3 4 3" xfId="1391"/>
    <cellStyle name="40% - Accent3 2 3 4 3 2" xfId="2594"/>
    <cellStyle name="40% - Accent3 2 3 4 3 2 2" xfId="4996"/>
    <cellStyle name="40% - Accent3 2 3 4 3 3" xfId="3795"/>
    <cellStyle name="40% - Accent3 2 3 4 4" xfId="1993"/>
    <cellStyle name="40% - Accent3 2 3 4 4 2" xfId="4396"/>
    <cellStyle name="40% - Accent3 2 3 4 5" xfId="3195"/>
    <cellStyle name="40% - Accent3 2 3 5" xfId="931"/>
    <cellStyle name="40% - Accent3 2 3 5 2" xfId="1535"/>
    <cellStyle name="40% - Accent3 2 3 5 2 2" xfId="2738"/>
    <cellStyle name="40% - Accent3 2 3 5 2 2 2" xfId="5140"/>
    <cellStyle name="40% - Accent3 2 3 5 2 3" xfId="3939"/>
    <cellStyle name="40% - Accent3 2 3 5 3" xfId="2137"/>
    <cellStyle name="40% - Accent3 2 3 5 3 2" xfId="4540"/>
    <cellStyle name="40% - Accent3 2 3 5 4" xfId="3339"/>
    <cellStyle name="40% - Accent3 2 3 6" xfId="1235"/>
    <cellStyle name="40% - Accent3 2 3 6 2" xfId="2438"/>
    <cellStyle name="40% - Accent3 2 3 6 2 2" xfId="4840"/>
    <cellStyle name="40% - Accent3 2 3 6 3" xfId="3639"/>
    <cellStyle name="40% - Accent3 2 3 7" xfId="1837"/>
    <cellStyle name="40% - Accent3 2 3 7 2" xfId="4240"/>
    <cellStyle name="40% - Accent3 2 3 8" xfId="3039"/>
    <cellStyle name="40% - Accent3 2 4" xfId="418"/>
    <cellStyle name="40% - Accent3 2 4 2" xfId="550"/>
    <cellStyle name="40% - Accent3 2 4 2 2" xfId="1105"/>
    <cellStyle name="40% - Accent3 2 4 2 2 2" xfId="1707"/>
    <cellStyle name="40% - Accent3 2 4 2 2 2 2" xfId="2910"/>
    <cellStyle name="40% - Accent3 2 4 2 2 2 2 2" xfId="5312"/>
    <cellStyle name="40% - Accent3 2 4 2 2 2 3" xfId="4111"/>
    <cellStyle name="40% - Accent3 2 4 2 2 3" xfId="2309"/>
    <cellStyle name="40% - Accent3 2 4 2 2 3 2" xfId="4712"/>
    <cellStyle name="40% - Accent3 2 4 2 2 4" xfId="3511"/>
    <cellStyle name="40% - Accent3 2 4 2 3" xfId="1407"/>
    <cellStyle name="40% - Accent3 2 4 2 3 2" xfId="2610"/>
    <cellStyle name="40% - Accent3 2 4 2 3 2 2" xfId="5012"/>
    <cellStyle name="40% - Accent3 2 4 2 3 3" xfId="3811"/>
    <cellStyle name="40% - Accent3 2 4 2 4" xfId="2009"/>
    <cellStyle name="40% - Accent3 2 4 2 4 2" xfId="4412"/>
    <cellStyle name="40% - Accent3 2 4 2 5" xfId="3211"/>
    <cellStyle name="40% - Accent3 2 4 3" xfId="947"/>
    <cellStyle name="40% - Accent3 2 4 3 2" xfId="1551"/>
    <cellStyle name="40% - Accent3 2 4 3 2 2" xfId="2754"/>
    <cellStyle name="40% - Accent3 2 4 3 2 2 2" xfId="5156"/>
    <cellStyle name="40% - Accent3 2 4 3 2 3" xfId="3955"/>
    <cellStyle name="40% - Accent3 2 4 3 3" xfId="2153"/>
    <cellStyle name="40% - Accent3 2 4 3 3 2" xfId="4556"/>
    <cellStyle name="40% - Accent3 2 4 3 4" xfId="3355"/>
    <cellStyle name="40% - Accent3 2 4 4" xfId="1251"/>
    <cellStyle name="40% - Accent3 2 4 4 2" xfId="2454"/>
    <cellStyle name="40% - Accent3 2 4 4 2 2" xfId="4856"/>
    <cellStyle name="40% - Accent3 2 4 4 3" xfId="3655"/>
    <cellStyle name="40% - Accent3 2 4 5" xfId="1853"/>
    <cellStyle name="40% - Accent3 2 4 5 2" xfId="4256"/>
    <cellStyle name="40% - Accent3 2 4 6" xfId="3055"/>
    <cellStyle name="40% - Accent3 2 5" xfId="467"/>
    <cellStyle name="40% - Accent3 2 5 2" xfId="598"/>
    <cellStyle name="40% - Accent3 2 5 2 2" xfId="1153"/>
    <cellStyle name="40% - Accent3 2 5 2 2 2" xfId="1755"/>
    <cellStyle name="40% - Accent3 2 5 2 2 2 2" xfId="2958"/>
    <cellStyle name="40% - Accent3 2 5 2 2 2 2 2" xfId="5360"/>
    <cellStyle name="40% - Accent3 2 5 2 2 2 3" xfId="4159"/>
    <cellStyle name="40% - Accent3 2 5 2 2 3" xfId="2357"/>
    <cellStyle name="40% - Accent3 2 5 2 2 3 2" xfId="4760"/>
    <cellStyle name="40% - Accent3 2 5 2 2 4" xfId="3559"/>
    <cellStyle name="40% - Accent3 2 5 2 3" xfId="1455"/>
    <cellStyle name="40% - Accent3 2 5 2 3 2" xfId="2658"/>
    <cellStyle name="40% - Accent3 2 5 2 3 2 2" xfId="5060"/>
    <cellStyle name="40% - Accent3 2 5 2 3 3" xfId="3859"/>
    <cellStyle name="40% - Accent3 2 5 2 4" xfId="2057"/>
    <cellStyle name="40% - Accent3 2 5 2 4 2" xfId="4460"/>
    <cellStyle name="40% - Accent3 2 5 2 5" xfId="3259"/>
    <cellStyle name="40% - Accent3 2 5 3" xfId="995"/>
    <cellStyle name="40% - Accent3 2 5 3 2" xfId="1599"/>
    <cellStyle name="40% - Accent3 2 5 3 2 2" xfId="2802"/>
    <cellStyle name="40% - Accent3 2 5 3 2 2 2" xfId="5204"/>
    <cellStyle name="40% - Accent3 2 5 3 2 3" xfId="4003"/>
    <cellStyle name="40% - Accent3 2 5 3 3" xfId="2201"/>
    <cellStyle name="40% - Accent3 2 5 3 3 2" xfId="4604"/>
    <cellStyle name="40% - Accent3 2 5 3 4" xfId="3403"/>
    <cellStyle name="40% - Accent3 2 5 4" xfId="1299"/>
    <cellStyle name="40% - Accent3 2 5 4 2" xfId="2502"/>
    <cellStyle name="40% - Accent3 2 5 4 2 2" xfId="4904"/>
    <cellStyle name="40% - Accent3 2 5 4 3" xfId="3703"/>
    <cellStyle name="40% - Accent3 2 5 5" xfId="1901"/>
    <cellStyle name="40% - Accent3 2 5 5 2" xfId="4304"/>
    <cellStyle name="40% - Accent3 2 5 6" xfId="3103"/>
    <cellStyle name="40% - Accent3 2 6" xfId="367"/>
    <cellStyle name="40% - Accent3 2 6 2" xfId="1057"/>
    <cellStyle name="40% - Accent3 2 6 2 2" xfId="1659"/>
    <cellStyle name="40% - Accent3 2 6 2 2 2" xfId="2862"/>
    <cellStyle name="40% - Accent3 2 6 2 2 2 2" xfId="5264"/>
    <cellStyle name="40% - Accent3 2 6 2 2 3" xfId="4063"/>
    <cellStyle name="40% - Accent3 2 6 2 3" xfId="2261"/>
    <cellStyle name="40% - Accent3 2 6 2 3 2" xfId="4664"/>
    <cellStyle name="40% - Accent3 2 6 2 4" xfId="3463"/>
    <cellStyle name="40% - Accent3 2 6 3" xfId="1359"/>
    <cellStyle name="40% - Accent3 2 6 3 2" xfId="2562"/>
    <cellStyle name="40% - Accent3 2 6 3 2 2" xfId="4964"/>
    <cellStyle name="40% - Accent3 2 6 3 3" xfId="3763"/>
    <cellStyle name="40% - Accent3 2 6 4" xfId="1961"/>
    <cellStyle name="40% - Accent3 2 6 4 2" xfId="4364"/>
    <cellStyle name="40% - Accent3 2 6 5" xfId="3163"/>
    <cellStyle name="40% - Accent3 2 7" xfId="899"/>
    <cellStyle name="40% - Accent3 2 7 2" xfId="1503"/>
    <cellStyle name="40% - Accent3 2 7 2 2" xfId="2706"/>
    <cellStyle name="40% - Accent3 2 7 2 2 2" xfId="5108"/>
    <cellStyle name="40% - Accent3 2 7 2 3" xfId="3907"/>
    <cellStyle name="40% - Accent3 2 7 3" xfId="2105"/>
    <cellStyle name="40% - Accent3 2 7 3 2" xfId="4508"/>
    <cellStyle name="40% - Accent3 2 7 4" xfId="3307"/>
    <cellStyle name="40% - Accent3 2 8" xfId="1202"/>
    <cellStyle name="40% - Accent3 2 8 2" xfId="2405"/>
    <cellStyle name="40% - Accent3 2 8 2 2" xfId="4808"/>
    <cellStyle name="40% - Accent3 2 8 3" xfId="3607"/>
    <cellStyle name="40% - Accent3 2 9" xfId="1805"/>
    <cellStyle name="40% - Accent3 2 9 2" xfId="4208"/>
    <cellStyle name="40% - Accent3 3" xfId="1041"/>
    <cellStyle name="40% - Accent3 3 2" xfId="1644"/>
    <cellStyle name="40% - Accent3 3 2 2" xfId="2847"/>
    <cellStyle name="40% - Accent3 3 2 2 2" xfId="5249"/>
    <cellStyle name="40% - Accent3 3 2 3" xfId="4048"/>
    <cellStyle name="40% - Accent3 3 3" xfId="2246"/>
    <cellStyle name="40% - Accent3 3 3 2" xfId="4649"/>
    <cellStyle name="40% - Accent3 3 4" xfId="3448"/>
    <cellStyle name="40% - Accent3 4" xfId="1344"/>
    <cellStyle name="40% - Accent3 4 2" xfId="2547"/>
    <cellStyle name="40% - Accent3 4 2 2" xfId="4949"/>
    <cellStyle name="40% - Accent3 4 3" xfId="3748"/>
    <cellStyle name="40% - Accent3 5" xfId="1946"/>
    <cellStyle name="40% - Accent3 5 2" xfId="4349"/>
    <cellStyle name="40% - Accent3 6" xfId="3148"/>
    <cellStyle name="40% - Accent3 7" xfId="5431"/>
    <cellStyle name="40% - Accent4 2" xfId="326"/>
    <cellStyle name="40% - Accent4 2 10" xfId="3009"/>
    <cellStyle name="40% - Accent4 2 2" xfId="385"/>
    <cellStyle name="40% - Accent4 2 2 2" xfId="436"/>
    <cellStyle name="40% - Accent4 2 2 2 2" xfId="568"/>
    <cellStyle name="40% - Accent4 2 2 2 2 2" xfId="1123"/>
    <cellStyle name="40% - Accent4 2 2 2 2 2 2" xfId="1725"/>
    <cellStyle name="40% - Accent4 2 2 2 2 2 2 2" xfId="2928"/>
    <cellStyle name="40% - Accent4 2 2 2 2 2 2 2 2" xfId="5330"/>
    <cellStyle name="40% - Accent4 2 2 2 2 2 2 3" xfId="4129"/>
    <cellStyle name="40% - Accent4 2 2 2 2 2 3" xfId="2327"/>
    <cellStyle name="40% - Accent4 2 2 2 2 2 3 2" xfId="4730"/>
    <cellStyle name="40% - Accent4 2 2 2 2 2 4" xfId="3529"/>
    <cellStyle name="40% - Accent4 2 2 2 2 3" xfId="1425"/>
    <cellStyle name="40% - Accent4 2 2 2 2 3 2" xfId="2628"/>
    <cellStyle name="40% - Accent4 2 2 2 2 3 2 2" xfId="5030"/>
    <cellStyle name="40% - Accent4 2 2 2 2 3 3" xfId="3829"/>
    <cellStyle name="40% - Accent4 2 2 2 2 4" xfId="2027"/>
    <cellStyle name="40% - Accent4 2 2 2 2 4 2" xfId="4430"/>
    <cellStyle name="40% - Accent4 2 2 2 2 5" xfId="3229"/>
    <cellStyle name="40% - Accent4 2 2 2 3" xfId="965"/>
    <cellStyle name="40% - Accent4 2 2 2 3 2" xfId="1569"/>
    <cellStyle name="40% - Accent4 2 2 2 3 2 2" xfId="2772"/>
    <cellStyle name="40% - Accent4 2 2 2 3 2 2 2" xfId="5174"/>
    <cellStyle name="40% - Accent4 2 2 2 3 2 3" xfId="3973"/>
    <cellStyle name="40% - Accent4 2 2 2 3 3" xfId="2171"/>
    <cellStyle name="40% - Accent4 2 2 2 3 3 2" xfId="4574"/>
    <cellStyle name="40% - Accent4 2 2 2 3 4" xfId="3373"/>
    <cellStyle name="40% - Accent4 2 2 2 4" xfId="1269"/>
    <cellStyle name="40% - Accent4 2 2 2 4 2" xfId="2472"/>
    <cellStyle name="40% - Accent4 2 2 2 4 2 2" xfId="4874"/>
    <cellStyle name="40% - Accent4 2 2 2 4 3" xfId="3673"/>
    <cellStyle name="40% - Accent4 2 2 2 5" xfId="1871"/>
    <cellStyle name="40% - Accent4 2 2 2 5 2" xfId="4274"/>
    <cellStyle name="40% - Accent4 2 2 2 6" xfId="3073"/>
    <cellStyle name="40% - Accent4 2 2 3" xfId="485"/>
    <cellStyle name="40% - Accent4 2 2 3 2" xfId="616"/>
    <cellStyle name="40% - Accent4 2 2 3 2 2" xfId="1171"/>
    <cellStyle name="40% - Accent4 2 2 3 2 2 2" xfId="1773"/>
    <cellStyle name="40% - Accent4 2 2 3 2 2 2 2" xfId="2976"/>
    <cellStyle name="40% - Accent4 2 2 3 2 2 2 2 2" xfId="5378"/>
    <cellStyle name="40% - Accent4 2 2 3 2 2 2 3" xfId="4177"/>
    <cellStyle name="40% - Accent4 2 2 3 2 2 3" xfId="2375"/>
    <cellStyle name="40% - Accent4 2 2 3 2 2 3 2" xfId="4778"/>
    <cellStyle name="40% - Accent4 2 2 3 2 2 4" xfId="3577"/>
    <cellStyle name="40% - Accent4 2 2 3 2 3" xfId="1473"/>
    <cellStyle name="40% - Accent4 2 2 3 2 3 2" xfId="2676"/>
    <cellStyle name="40% - Accent4 2 2 3 2 3 2 2" xfId="5078"/>
    <cellStyle name="40% - Accent4 2 2 3 2 3 3" xfId="3877"/>
    <cellStyle name="40% - Accent4 2 2 3 2 4" xfId="2075"/>
    <cellStyle name="40% - Accent4 2 2 3 2 4 2" xfId="4478"/>
    <cellStyle name="40% - Accent4 2 2 3 2 5" xfId="3277"/>
    <cellStyle name="40% - Accent4 2 2 3 3" xfId="1013"/>
    <cellStyle name="40% - Accent4 2 2 3 3 2" xfId="1617"/>
    <cellStyle name="40% - Accent4 2 2 3 3 2 2" xfId="2820"/>
    <cellStyle name="40% - Accent4 2 2 3 3 2 2 2" xfId="5222"/>
    <cellStyle name="40% - Accent4 2 2 3 3 2 3" xfId="4021"/>
    <cellStyle name="40% - Accent4 2 2 3 3 3" xfId="2219"/>
    <cellStyle name="40% - Accent4 2 2 3 3 3 2" xfId="4622"/>
    <cellStyle name="40% - Accent4 2 2 3 3 4" xfId="3421"/>
    <cellStyle name="40% - Accent4 2 2 3 4" xfId="1317"/>
    <cellStyle name="40% - Accent4 2 2 3 4 2" xfId="2520"/>
    <cellStyle name="40% - Accent4 2 2 3 4 2 2" xfId="4922"/>
    <cellStyle name="40% - Accent4 2 2 3 4 3" xfId="3721"/>
    <cellStyle name="40% - Accent4 2 2 3 5" xfId="1919"/>
    <cellStyle name="40% - Accent4 2 2 3 5 2" xfId="4322"/>
    <cellStyle name="40% - Accent4 2 2 3 6" xfId="3121"/>
    <cellStyle name="40% - Accent4 2 2 4" xfId="520"/>
    <cellStyle name="40% - Accent4 2 2 4 2" xfId="1075"/>
    <cellStyle name="40% - Accent4 2 2 4 2 2" xfId="1677"/>
    <cellStyle name="40% - Accent4 2 2 4 2 2 2" xfId="2880"/>
    <cellStyle name="40% - Accent4 2 2 4 2 2 2 2" xfId="5282"/>
    <cellStyle name="40% - Accent4 2 2 4 2 2 3" xfId="4081"/>
    <cellStyle name="40% - Accent4 2 2 4 2 3" xfId="2279"/>
    <cellStyle name="40% - Accent4 2 2 4 2 3 2" xfId="4682"/>
    <cellStyle name="40% - Accent4 2 2 4 2 4" xfId="3481"/>
    <cellStyle name="40% - Accent4 2 2 4 3" xfId="1377"/>
    <cellStyle name="40% - Accent4 2 2 4 3 2" xfId="2580"/>
    <cellStyle name="40% - Accent4 2 2 4 3 2 2" xfId="4982"/>
    <cellStyle name="40% - Accent4 2 2 4 3 3" xfId="3781"/>
    <cellStyle name="40% - Accent4 2 2 4 4" xfId="1979"/>
    <cellStyle name="40% - Accent4 2 2 4 4 2" xfId="4382"/>
    <cellStyle name="40% - Accent4 2 2 4 5" xfId="3181"/>
    <cellStyle name="40% - Accent4 2 2 5" xfId="917"/>
    <cellStyle name="40% - Accent4 2 2 5 2" xfId="1521"/>
    <cellStyle name="40% - Accent4 2 2 5 2 2" xfId="2724"/>
    <cellStyle name="40% - Accent4 2 2 5 2 2 2" xfId="5126"/>
    <cellStyle name="40% - Accent4 2 2 5 2 3" xfId="3925"/>
    <cellStyle name="40% - Accent4 2 2 5 3" xfId="2123"/>
    <cellStyle name="40% - Accent4 2 2 5 3 2" xfId="4526"/>
    <cellStyle name="40% - Accent4 2 2 5 4" xfId="3325"/>
    <cellStyle name="40% - Accent4 2 2 6" xfId="1221"/>
    <cellStyle name="40% - Accent4 2 2 6 2" xfId="2424"/>
    <cellStyle name="40% - Accent4 2 2 6 2 2" xfId="4826"/>
    <cellStyle name="40% - Accent4 2 2 6 3" xfId="3625"/>
    <cellStyle name="40% - Accent4 2 2 7" xfId="1823"/>
    <cellStyle name="40% - Accent4 2 2 7 2" xfId="4226"/>
    <cellStyle name="40% - Accent4 2 2 8" xfId="3025"/>
    <cellStyle name="40% - Accent4 2 3" xfId="404"/>
    <cellStyle name="40% - Accent4 2 3 2" xfId="453"/>
    <cellStyle name="40% - Accent4 2 3 2 2" xfId="584"/>
    <cellStyle name="40% - Accent4 2 3 2 2 2" xfId="1139"/>
    <cellStyle name="40% - Accent4 2 3 2 2 2 2" xfId="1741"/>
    <cellStyle name="40% - Accent4 2 3 2 2 2 2 2" xfId="2944"/>
    <cellStyle name="40% - Accent4 2 3 2 2 2 2 2 2" xfId="5346"/>
    <cellStyle name="40% - Accent4 2 3 2 2 2 2 3" xfId="4145"/>
    <cellStyle name="40% - Accent4 2 3 2 2 2 3" xfId="2343"/>
    <cellStyle name="40% - Accent4 2 3 2 2 2 3 2" xfId="4746"/>
    <cellStyle name="40% - Accent4 2 3 2 2 2 4" xfId="3545"/>
    <cellStyle name="40% - Accent4 2 3 2 2 3" xfId="1441"/>
    <cellStyle name="40% - Accent4 2 3 2 2 3 2" xfId="2644"/>
    <cellStyle name="40% - Accent4 2 3 2 2 3 2 2" xfId="5046"/>
    <cellStyle name="40% - Accent4 2 3 2 2 3 3" xfId="3845"/>
    <cellStyle name="40% - Accent4 2 3 2 2 4" xfId="2043"/>
    <cellStyle name="40% - Accent4 2 3 2 2 4 2" xfId="4446"/>
    <cellStyle name="40% - Accent4 2 3 2 2 5" xfId="3245"/>
    <cellStyle name="40% - Accent4 2 3 2 3" xfId="981"/>
    <cellStyle name="40% - Accent4 2 3 2 3 2" xfId="1585"/>
    <cellStyle name="40% - Accent4 2 3 2 3 2 2" xfId="2788"/>
    <cellStyle name="40% - Accent4 2 3 2 3 2 2 2" xfId="5190"/>
    <cellStyle name="40% - Accent4 2 3 2 3 2 3" xfId="3989"/>
    <cellStyle name="40% - Accent4 2 3 2 3 3" xfId="2187"/>
    <cellStyle name="40% - Accent4 2 3 2 3 3 2" xfId="4590"/>
    <cellStyle name="40% - Accent4 2 3 2 3 4" xfId="3389"/>
    <cellStyle name="40% - Accent4 2 3 2 4" xfId="1285"/>
    <cellStyle name="40% - Accent4 2 3 2 4 2" xfId="2488"/>
    <cellStyle name="40% - Accent4 2 3 2 4 2 2" xfId="4890"/>
    <cellStyle name="40% - Accent4 2 3 2 4 3" xfId="3689"/>
    <cellStyle name="40% - Accent4 2 3 2 5" xfId="1887"/>
    <cellStyle name="40% - Accent4 2 3 2 5 2" xfId="4290"/>
    <cellStyle name="40% - Accent4 2 3 2 6" xfId="3089"/>
    <cellStyle name="40% - Accent4 2 3 3" xfId="501"/>
    <cellStyle name="40% - Accent4 2 3 3 2" xfId="632"/>
    <cellStyle name="40% - Accent4 2 3 3 2 2" xfId="1187"/>
    <cellStyle name="40% - Accent4 2 3 3 2 2 2" xfId="1789"/>
    <cellStyle name="40% - Accent4 2 3 3 2 2 2 2" xfId="2992"/>
    <cellStyle name="40% - Accent4 2 3 3 2 2 2 2 2" xfId="5394"/>
    <cellStyle name="40% - Accent4 2 3 3 2 2 2 3" xfId="4193"/>
    <cellStyle name="40% - Accent4 2 3 3 2 2 3" xfId="2391"/>
    <cellStyle name="40% - Accent4 2 3 3 2 2 3 2" xfId="4794"/>
    <cellStyle name="40% - Accent4 2 3 3 2 2 4" xfId="3593"/>
    <cellStyle name="40% - Accent4 2 3 3 2 3" xfId="1489"/>
    <cellStyle name="40% - Accent4 2 3 3 2 3 2" xfId="2692"/>
    <cellStyle name="40% - Accent4 2 3 3 2 3 2 2" xfId="5094"/>
    <cellStyle name="40% - Accent4 2 3 3 2 3 3" xfId="3893"/>
    <cellStyle name="40% - Accent4 2 3 3 2 4" xfId="2091"/>
    <cellStyle name="40% - Accent4 2 3 3 2 4 2" xfId="4494"/>
    <cellStyle name="40% - Accent4 2 3 3 2 5" xfId="3293"/>
    <cellStyle name="40% - Accent4 2 3 3 3" xfId="1029"/>
    <cellStyle name="40% - Accent4 2 3 3 3 2" xfId="1633"/>
    <cellStyle name="40% - Accent4 2 3 3 3 2 2" xfId="2836"/>
    <cellStyle name="40% - Accent4 2 3 3 3 2 2 2" xfId="5238"/>
    <cellStyle name="40% - Accent4 2 3 3 3 2 3" xfId="4037"/>
    <cellStyle name="40% - Accent4 2 3 3 3 3" xfId="2235"/>
    <cellStyle name="40% - Accent4 2 3 3 3 3 2" xfId="4638"/>
    <cellStyle name="40% - Accent4 2 3 3 3 4" xfId="3437"/>
    <cellStyle name="40% - Accent4 2 3 3 4" xfId="1333"/>
    <cellStyle name="40% - Accent4 2 3 3 4 2" xfId="2536"/>
    <cellStyle name="40% - Accent4 2 3 3 4 2 2" xfId="4938"/>
    <cellStyle name="40% - Accent4 2 3 3 4 3" xfId="3737"/>
    <cellStyle name="40% - Accent4 2 3 3 5" xfId="1935"/>
    <cellStyle name="40% - Accent4 2 3 3 5 2" xfId="4338"/>
    <cellStyle name="40% - Accent4 2 3 3 6" xfId="3137"/>
    <cellStyle name="40% - Accent4 2 3 4" xfId="536"/>
    <cellStyle name="40% - Accent4 2 3 4 2" xfId="1091"/>
    <cellStyle name="40% - Accent4 2 3 4 2 2" xfId="1693"/>
    <cellStyle name="40% - Accent4 2 3 4 2 2 2" xfId="2896"/>
    <cellStyle name="40% - Accent4 2 3 4 2 2 2 2" xfId="5298"/>
    <cellStyle name="40% - Accent4 2 3 4 2 2 3" xfId="4097"/>
    <cellStyle name="40% - Accent4 2 3 4 2 3" xfId="2295"/>
    <cellStyle name="40% - Accent4 2 3 4 2 3 2" xfId="4698"/>
    <cellStyle name="40% - Accent4 2 3 4 2 4" xfId="3497"/>
    <cellStyle name="40% - Accent4 2 3 4 3" xfId="1393"/>
    <cellStyle name="40% - Accent4 2 3 4 3 2" xfId="2596"/>
    <cellStyle name="40% - Accent4 2 3 4 3 2 2" xfId="4998"/>
    <cellStyle name="40% - Accent4 2 3 4 3 3" xfId="3797"/>
    <cellStyle name="40% - Accent4 2 3 4 4" xfId="1995"/>
    <cellStyle name="40% - Accent4 2 3 4 4 2" xfId="4398"/>
    <cellStyle name="40% - Accent4 2 3 4 5" xfId="3197"/>
    <cellStyle name="40% - Accent4 2 3 5" xfId="933"/>
    <cellStyle name="40% - Accent4 2 3 5 2" xfId="1537"/>
    <cellStyle name="40% - Accent4 2 3 5 2 2" xfId="2740"/>
    <cellStyle name="40% - Accent4 2 3 5 2 2 2" xfId="5142"/>
    <cellStyle name="40% - Accent4 2 3 5 2 3" xfId="3941"/>
    <cellStyle name="40% - Accent4 2 3 5 3" xfId="2139"/>
    <cellStyle name="40% - Accent4 2 3 5 3 2" xfId="4542"/>
    <cellStyle name="40% - Accent4 2 3 5 4" xfId="3341"/>
    <cellStyle name="40% - Accent4 2 3 6" xfId="1237"/>
    <cellStyle name="40% - Accent4 2 3 6 2" xfId="2440"/>
    <cellStyle name="40% - Accent4 2 3 6 2 2" xfId="4842"/>
    <cellStyle name="40% - Accent4 2 3 6 3" xfId="3641"/>
    <cellStyle name="40% - Accent4 2 3 7" xfId="1839"/>
    <cellStyle name="40% - Accent4 2 3 7 2" xfId="4242"/>
    <cellStyle name="40% - Accent4 2 3 8" xfId="3041"/>
    <cellStyle name="40% - Accent4 2 4" xfId="420"/>
    <cellStyle name="40% - Accent4 2 4 2" xfId="552"/>
    <cellStyle name="40% - Accent4 2 4 2 2" xfId="1107"/>
    <cellStyle name="40% - Accent4 2 4 2 2 2" xfId="1709"/>
    <cellStyle name="40% - Accent4 2 4 2 2 2 2" xfId="2912"/>
    <cellStyle name="40% - Accent4 2 4 2 2 2 2 2" xfId="5314"/>
    <cellStyle name="40% - Accent4 2 4 2 2 2 3" xfId="4113"/>
    <cellStyle name="40% - Accent4 2 4 2 2 3" xfId="2311"/>
    <cellStyle name="40% - Accent4 2 4 2 2 3 2" xfId="4714"/>
    <cellStyle name="40% - Accent4 2 4 2 2 4" xfId="3513"/>
    <cellStyle name="40% - Accent4 2 4 2 3" xfId="1409"/>
    <cellStyle name="40% - Accent4 2 4 2 3 2" xfId="2612"/>
    <cellStyle name="40% - Accent4 2 4 2 3 2 2" xfId="5014"/>
    <cellStyle name="40% - Accent4 2 4 2 3 3" xfId="3813"/>
    <cellStyle name="40% - Accent4 2 4 2 4" xfId="2011"/>
    <cellStyle name="40% - Accent4 2 4 2 4 2" xfId="4414"/>
    <cellStyle name="40% - Accent4 2 4 2 5" xfId="3213"/>
    <cellStyle name="40% - Accent4 2 4 3" xfId="949"/>
    <cellStyle name="40% - Accent4 2 4 3 2" xfId="1553"/>
    <cellStyle name="40% - Accent4 2 4 3 2 2" xfId="2756"/>
    <cellStyle name="40% - Accent4 2 4 3 2 2 2" xfId="5158"/>
    <cellStyle name="40% - Accent4 2 4 3 2 3" xfId="3957"/>
    <cellStyle name="40% - Accent4 2 4 3 3" xfId="2155"/>
    <cellStyle name="40% - Accent4 2 4 3 3 2" xfId="4558"/>
    <cellStyle name="40% - Accent4 2 4 3 4" xfId="3357"/>
    <cellStyle name="40% - Accent4 2 4 4" xfId="1253"/>
    <cellStyle name="40% - Accent4 2 4 4 2" xfId="2456"/>
    <cellStyle name="40% - Accent4 2 4 4 2 2" xfId="4858"/>
    <cellStyle name="40% - Accent4 2 4 4 3" xfId="3657"/>
    <cellStyle name="40% - Accent4 2 4 5" xfId="1855"/>
    <cellStyle name="40% - Accent4 2 4 5 2" xfId="4258"/>
    <cellStyle name="40% - Accent4 2 4 6" xfId="3057"/>
    <cellStyle name="40% - Accent4 2 5" xfId="469"/>
    <cellStyle name="40% - Accent4 2 5 2" xfId="600"/>
    <cellStyle name="40% - Accent4 2 5 2 2" xfId="1155"/>
    <cellStyle name="40% - Accent4 2 5 2 2 2" xfId="1757"/>
    <cellStyle name="40% - Accent4 2 5 2 2 2 2" xfId="2960"/>
    <cellStyle name="40% - Accent4 2 5 2 2 2 2 2" xfId="5362"/>
    <cellStyle name="40% - Accent4 2 5 2 2 2 3" xfId="4161"/>
    <cellStyle name="40% - Accent4 2 5 2 2 3" xfId="2359"/>
    <cellStyle name="40% - Accent4 2 5 2 2 3 2" xfId="4762"/>
    <cellStyle name="40% - Accent4 2 5 2 2 4" xfId="3561"/>
    <cellStyle name="40% - Accent4 2 5 2 3" xfId="1457"/>
    <cellStyle name="40% - Accent4 2 5 2 3 2" xfId="2660"/>
    <cellStyle name="40% - Accent4 2 5 2 3 2 2" xfId="5062"/>
    <cellStyle name="40% - Accent4 2 5 2 3 3" xfId="3861"/>
    <cellStyle name="40% - Accent4 2 5 2 4" xfId="2059"/>
    <cellStyle name="40% - Accent4 2 5 2 4 2" xfId="4462"/>
    <cellStyle name="40% - Accent4 2 5 2 5" xfId="3261"/>
    <cellStyle name="40% - Accent4 2 5 3" xfId="997"/>
    <cellStyle name="40% - Accent4 2 5 3 2" xfId="1601"/>
    <cellStyle name="40% - Accent4 2 5 3 2 2" xfId="2804"/>
    <cellStyle name="40% - Accent4 2 5 3 2 2 2" xfId="5206"/>
    <cellStyle name="40% - Accent4 2 5 3 2 3" xfId="4005"/>
    <cellStyle name="40% - Accent4 2 5 3 3" xfId="2203"/>
    <cellStyle name="40% - Accent4 2 5 3 3 2" xfId="4606"/>
    <cellStyle name="40% - Accent4 2 5 3 4" xfId="3405"/>
    <cellStyle name="40% - Accent4 2 5 4" xfId="1301"/>
    <cellStyle name="40% - Accent4 2 5 4 2" xfId="2504"/>
    <cellStyle name="40% - Accent4 2 5 4 2 2" xfId="4906"/>
    <cellStyle name="40% - Accent4 2 5 4 3" xfId="3705"/>
    <cellStyle name="40% - Accent4 2 5 5" xfId="1903"/>
    <cellStyle name="40% - Accent4 2 5 5 2" xfId="4306"/>
    <cellStyle name="40% - Accent4 2 5 6" xfId="3105"/>
    <cellStyle name="40% - Accent4 2 6" xfId="369"/>
    <cellStyle name="40% - Accent4 2 6 2" xfId="1059"/>
    <cellStyle name="40% - Accent4 2 6 2 2" xfId="1661"/>
    <cellStyle name="40% - Accent4 2 6 2 2 2" xfId="2864"/>
    <cellStyle name="40% - Accent4 2 6 2 2 2 2" xfId="5266"/>
    <cellStyle name="40% - Accent4 2 6 2 2 3" xfId="4065"/>
    <cellStyle name="40% - Accent4 2 6 2 3" xfId="2263"/>
    <cellStyle name="40% - Accent4 2 6 2 3 2" xfId="4666"/>
    <cellStyle name="40% - Accent4 2 6 2 4" xfId="3465"/>
    <cellStyle name="40% - Accent4 2 6 3" xfId="1361"/>
    <cellStyle name="40% - Accent4 2 6 3 2" xfId="2564"/>
    <cellStyle name="40% - Accent4 2 6 3 2 2" xfId="4966"/>
    <cellStyle name="40% - Accent4 2 6 3 3" xfId="3765"/>
    <cellStyle name="40% - Accent4 2 6 4" xfId="1963"/>
    <cellStyle name="40% - Accent4 2 6 4 2" xfId="4366"/>
    <cellStyle name="40% - Accent4 2 6 5" xfId="3165"/>
    <cellStyle name="40% - Accent4 2 7" xfId="901"/>
    <cellStyle name="40% - Accent4 2 7 2" xfId="1505"/>
    <cellStyle name="40% - Accent4 2 7 2 2" xfId="2708"/>
    <cellStyle name="40% - Accent4 2 7 2 2 2" xfId="5110"/>
    <cellStyle name="40% - Accent4 2 7 2 3" xfId="3909"/>
    <cellStyle name="40% - Accent4 2 7 3" xfId="2107"/>
    <cellStyle name="40% - Accent4 2 7 3 2" xfId="4510"/>
    <cellStyle name="40% - Accent4 2 7 4" xfId="3309"/>
    <cellStyle name="40% - Accent4 2 8" xfId="1204"/>
    <cellStyle name="40% - Accent4 2 8 2" xfId="2407"/>
    <cellStyle name="40% - Accent4 2 8 2 2" xfId="4810"/>
    <cellStyle name="40% - Accent4 2 8 3" xfId="3609"/>
    <cellStyle name="40% - Accent4 2 9" xfId="1807"/>
    <cellStyle name="40% - Accent4 2 9 2" xfId="4210"/>
    <cellStyle name="40% - Accent4 3" xfId="1043"/>
    <cellStyle name="40% - Accent4 3 2" xfId="1646"/>
    <cellStyle name="40% - Accent4 3 2 2" xfId="2849"/>
    <cellStyle name="40% - Accent4 3 2 2 2" xfId="5251"/>
    <cellStyle name="40% - Accent4 3 2 3" xfId="4050"/>
    <cellStyle name="40% - Accent4 3 3" xfId="2248"/>
    <cellStyle name="40% - Accent4 3 3 2" xfId="4651"/>
    <cellStyle name="40% - Accent4 3 4" xfId="3450"/>
    <cellStyle name="40% - Accent4 4" xfId="1346"/>
    <cellStyle name="40% - Accent4 4 2" xfId="2549"/>
    <cellStyle name="40% - Accent4 4 2 2" xfId="4951"/>
    <cellStyle name="40% - Accent4 4 3" xfId="3750"/>
    <cellStyle name="40% - Accent4 5" xfId="1948"/>
    <cellStyle name="40% - Accent4 5 2" xfId="4351"/>
    <cellStyle name="40% - Accent4 6" xfId="3150"/>
    <cellStyle name="40% - Accent4 7" xfId="5435"/>
    <cellStyle name="40% - Accent5 2" xfId="330"/>
    <cellStyle name="40% - Accent5 2 10" xfId="3011"/>
    <cellStyle name="40% - Accent5 2 2" xfId="387"/>
    <cellStyle name="40% - Accent5 2 2 2" xfId="438"/>
    <cellStyle name="40% - Accent5 2 2 2 2" xfId="570"/>
    <cellStyle name="40% - Accent5 2 2 2 2 2" xfId="1125"/>
    <cellStyle name="40% - Accent5 2 2 2 2 2 2" xfId="1727"/>
    <cellStyle name="40% - Accent5 2 2 2 2 2 2 2" xfId="2930"/>
    <cellStyle name="40% - Accent5 2 2 2 2 2 2 2 2" xfId="5332"/>
    <cellStyle name="40% - Accent5 2 2 2 2 2 2 3" xfId="4131"/>
    <cellStyle name="40% - Accent5 2 2 2 2 2 3" xfId="2329"/>
    <cellStyle name="40% - Accent5 2 2 2 2 2 3 2" xfId="4732"/>
    <cellStyle name="40% - Accent5 2 2 2 2 2 4" xfId="3531"/>
    <cellStyle name="40% - Accent5 2 2 2 2 3" xfId="1427"/>
    <cellStyle name="40% - Accent5 2 2 2 2 3 2" xfId="2630"/>
    <cellStyle name="40% - Accent5 2 2 2 2 3 2 2" xfId="5032"/>
    <cellStyle name="40% - Accent5 2 2 2 2 3 3" xfId="3831"/>
    <cellStyle name="40% - Accent5 2 2 2 2 4" xfId="2029"/>
    <cellStyle name="40% - Accent5 2 2 2 2 4 2" xfId="4432"/>
    <cellStyle name="40% - Accent5 2 2 2 2 5" xfId="3231"/>
    <cellStyle name="40% - Accent5 2 2 2 3" xfId="967"/>
    <cellStyle name="40% - Accent5 2 2 2 3 2" xfId="1571"/>
    <cellStyle name="40% - Accent5 2 2 2 3 2 2" xfId="2774"/>
    <cellStyle name="40% - Accent5 2 2 2 3 2 2 2" xfId="5176"/>
    <cellStyle name="40% - Accent5 2 2 2 3 2 3" xfId="3975"/>
    <cellStyle name="40% - Accent5 2 2 2 3 3" xfId="2173"/>
    <cellStyle name="40% - Accent5 2 2 2 3 3 2" xfId="4576"/>
    <cellStyle name="40% - Accent5 2 2 2 3 4" xfId="3375"/>
    <cellStyle name="40% - Accent5 2 2 2 4" xfId="1271"/>
    <cellStyle name="40% - Accent5 2 2 2 4 2" xfId="2474"/>
    <cellStyle name="40% - Accent5 2 2 2 4 2 2" xfId="4876"/>
    <cellStyle name="40% - Accent5 2 2 2 4 3" xfId="3675"/>
    <cellStyle name="40% - Accent5 2 2 2 5" xfId="1873"/>
    <cellStyle name="40% - Accent5 2 2 2 5 2" xfId="4276"/>
    <cellStyle name="40% - Accent5 2 2 2 6" xfId="3075"/>
    <cellStyle name="40% - Accent5 2 2 3" xfId="487"/>
    <cellStyle name="40% - Accent5 2 2 3 2" xfId="618"/>
    <cellStyle name="40% - Accent5 2 2 3 2 2" xfId="1173"/>
    <cellStyle name="40% - Accent5 2 2 3 2 2 2" xfId="1775"/>
    <cellStyle name="40% - Accent5 2 2 3 2 2 2 2" xfId="2978"/>
    <cellStyle name="40% - Accent5 2 2 3 2 2 2 2 2" xfId="5380"/>
    <cellStyle name="40% - Accent5 2 2 3 2 2 2 3" xfId="4179"/>
    <cellStyle name="40% - Accent5 2 2 3 2 2 3" xfId="2377"/>
    <cellStyle name="40% - Accent5 2 2 3 2 2 3 2" xfId="4780"/>
    <cellStyle name="40% - Accent5 2 2 3 2 2 4" xfId="3579"/>
    <cellStyle name="40% - Accent5 2 2 3 2 3" xfId="1475"/>
    <cellStyle name="40% - Accent5 2 2 3 2 3 2" xfId="2678"/>
    <cellStyle name="40% - Accent5 2 2 3 2 3 2 2" xfId="5080"/>
    <cellStyle name="40% - Accent5 2 2 3 2 3 3" xfId="3879"/>
    <cellStyle name="40% - Accent5 2 2 3 2 4" xfId="2077"/>
    <cellStyle name="40% - Accent5 2 2 3 2 4 2" xfId="4480"/>
    <cellStyle name="40% - Accent5 2 2 3 2 5" xfId="3279"/>
    <cellStyle name="40% - Accent5 2 2 3 3" xfId="1015"/>
    <cellStyle name="40% - Accent5 2 2 3 3 2" xfId="1619"/>
    <cellStyle name="40% - Accent5 2 2 3 3 2 2" xfId="2822"/>
    <cellStyle name="40% - Accent5 2 2 3 3 2 2 2" xfId="5224"/>
    <cellStyle name="40% - Accent5 2 2 3 3 2 3" xfId="4023"/>
    <cellStyle name="40% - Accent5 2 2 3 3 3" xfId="2221"/>
    <cellStyle name="40% - Accent5 2 2 3 3 3 2" xfId="4624"/>
    <cellStyle name="40% - Accent5 2 2 3 3 4" xfId="3423"/>
    <cellStyle name="40% - Accent5 2 2 3 4" xfId="1319"/>
    <cellStyle name="40% - Accent5 2 2 3 4 2" xfId="2522"/>
    <cellStyle name="40% - Accent5 2 2 3 4 2 2" xfId="4924"/>
    <cellStyle name="40% - Accent5 2 2 3 4 3" xfId="3723"/>
    <cellStyle name="40% - Accent5 2 2 3 5" xfId="1921"/>
    <cellStyle name="40% - Accent5 2 2 3 5 2" xfId="4324"/>
    <cellStyle name="40% - Accent5 2 2 3 6" xfId="3123"/>
    <cellStyle name="40% - Accent5 2 2 4" xfId="522"/>
    <cellStyle name="40% - Accent5 2 2 4 2" xfId="1077"/>
    <cellStyle name="40% - Accent5 2 2 4 2 2" xfId="1679"/>
    <cellStyle name="40% - Accent5 2 2 4 2 2 2" xfId="2882"/>
    <cellStyle name="40% - Accent5 2 2 4 2 2 2 2" xfId="5284"/>
    <cellStyle name="40% - Accent5 2 2 4 2 2 3" xfId="4083"/>
    <cellStyle name="40% - Accent5 2 2 4 2 3" xfId="2281"/>
    <cellStyle name="40% - Accent5 2 2 4 2 3 2" xfId="4684"/>
    <cellStyle name="40% - Accent5 2 2 4 2 4" xfId="3483"/>
    <cellStyle name="40% - Accent5 2 2 4 3" xfId="1379"/>
    <cellStyle name="40% - Accent5 2 2 4 3 2" xfId="2582"/>
    <cellStyle name="40% - Accent5 2 2 4 3 2 2" xfId="4984"/>
    <cellStyle name="40% - Accent5 2 2 4 3 3" xfId="3783"/>
    <cellStyle name="40% - Accent5 2 2 4 4" xfId="1981"/>
    <cellStyle name="40% - Accent5 2 2 4 4 2" xfId="4384"/>
    <cellStyle name="40% - Accent5 2 2 4 5" xfId="3183"/>
    <cellStyle name="40% - Accent5 2 2 5" xfId="919"/>
    <cellStyle name="40% - Accent5 2 2 5 2" xfId="1523"/>
    <cellStyle name="40% - Accent5 2 2 5 2 2" xfId="2726"/>
    <cellStyle name="40% - Accent5 2 2 5 2 2 2" xfId="5128"/>
    <cellStyle name="40% - Accent5 2 2 5 2 3" xfId="3927"/>
    <cellStyle name="40% - Accent5 2 2 5 3" xfId="2125"/>
    <cellStyle name="40% - Accent5 2 2 5 3 2" xfId="4528"/>
    <cellStyle name="40% - Accent5 2 2 5 4" xfId="3327"/>
    <cellStyle name="40% - Accent5 2 2 6" xfId="1223"/>
    <cellStyle name="40% - Accent5 2 2 6 2" xfId="2426"/>
    <cellStyle name="40% - Accent5 2 2 6 2 2" xfId="4828"/>
    <cellStyle name="40% - Accent5 2 2 6 3" xfId="3627"/>
    <cellStyle name="40% - Accent5 2 2 7" xfId="1825"/>
    <cellStyle name="40% - Accent5 2 2 7 2" xfId="4228"/>
    <cellStyle name="40% - Accent5 2 2 8" xfId="3027"/>
    <cellStyle name="40% - Accent5 2 3" xfId="406"/>
    <cellStyle name="40% - Accent5 2 3 2" xfId="455"/>
    <cellStyle name="40% - Accent5 2 3 2 2" xfId="586"/>
    <cellStyle name="40% - Accent5 2 3 2 2 2" xfId="1141"/>
    <cellStyle name="40% - Accent5 2 3 2 2 2 2" xfId="1743"/>
    <cellStyle name="40% - Accent5 2 3 2 2 2 2 2" xfId="2946"/>
    <cellStyle name="40% - Accent5 2 3 2 2 2 2 2 2" xfId="5348"/>
    <cellStyle name="40% - Accent5 2 3 2 2 2 2 3" xfId="4147"/>
    <cellStyle name="40% - Accent5 2 3 2 2 2 3" xfId="2345"/>
    <cellStyle name="40% - Accent5 2 3 2 2 2 3 2" xfId="4748"/>
    <cellStyle name="40% - Accent5 2 3 2 2 2 4" xfId="3547"/>
    <cellStyle name="40% - Accent5 2 3 2 2 3" xfId="1443"/>
    <cellStyle name="40% - Accent5 2 3 2 2 3 2" xfId="2646"/>
    <cellStyle name="40% - Accent5 2 3 2 2 3 2 2" xfId="5048"/>
    <cellStyle name="40% - Accent5 2 3 2 2 3 3" xfId="3847"/>
    <cellStyle name="40% - Accent5 2 3 2 2 4" xfId="2045"/>
    <cellStyle name="40% - Accent5 2 3 2 2 4 2" xfId="4448"/>
    <cellStyle name="40% - Accent5 2 3 2 2 5" xfId="3247"/>
    <cellStyle name="40% - Accent5 2 3 2 3" xfId="983"/>
    <cellStyle name="40% - Accent5 2 3 2 3 2" xfId="1587"/>
    <cellStyle name="40% - Accent5 2 3 2 3 2 2" xfId="2790"/>
    <cellStyle name="40% - Accent5 2 3 2 3 2 2 2" xfId="5192"/>
    <cellStyle name="40% - Accent5 2 3 2 3 2 3" xfId="3991"/>
    <cellStyle name="40% - Accent5 2 3 2 3 3" xfId="2189"/>
    <cellStyle name="40% - Accent5 2 3 2 3 3 2" xfId="4592"/>
    <cellStyle name="40% - Accent5 2 3 2 3 4" xfId="3391"/>
    <cellStyle name="40% - Accent5 2 3 2 4" xfId="1287"/>
    <cellStyle name="40% - Accent5 2 3 2 4 2" xfId="2490"/>
    <cellStyle name="40% - Accent5 2 3 2 4 2 2" xfId="4892"/>
    <cellStyle name="40% - Accent5 2 3 2 4 3" xfId="3691"/>
    <cellStyle name="40% - Accent5 2 3 2 5" xfId="1889"/>
    <cellStyle name="40% - Accent5 2 3 2 5 2" xfId="4292"/>
    <cellStyle name="40% - Accent5 2 3 2 6" xfId="3091"/>
    <cellStyle name="40% - Accent5 2 3 3" xfId="503"/>
    <cellStyle name="40% - Accent5 2 3 3 2" xfId="634"/>
    <cellStyle name="40% - Accent5 2 3 3 2 2" xfId="1189"/>
    <cellStyle name="40% - Accent5 2 3 3 2 2 2" xfId="1791"/>
    <cellStyle name="40% - Accent5 2 3 3 2 2 2 2" xfId="2994"/>
    <cellStyle name="40% - Accent5 2 3 3 2 2 2 2 2" xfId="5396"/>
    <cellStyle name="40% - Accent5 2 3 3 2 2 2 3" xfId="4195"/>
    <cellStyle name="40% - Accent5 2 3 3 2 2 3" xfId="2393"/>
    <cellStyle name="40% - Accent5 2 3 3 2 2 3 2" xfId="4796"/>
    <cellStyle name="40% - Accent5 2 3 3 2 2 4" xfId="3595"/>
    <cellStyle name="40% - Accent5 2 3 3 2 3" xfId="1491"/>
    <cellStyle name="40% - Accent5 2 3 3 2 3 2" xfId="2694"/>
    <cellStyle name="40% - Accent5 2 3 3 2 3 2 2" xfId="5096"/>
    <cellStyle name="40% - Accent5 2 3 3 2 3 3" xfId="3895"/>
    <cellStyle name="40% - Accent5 2 3 3 2 4" xfId="2093"/>
    <cellStyle name="40% - Accent5 2 3 3 2 4 2" xfId="4496"/>
    <cellStyle name="40% - Accent5 2 3 3 2 5" xfId="3295"/>
    <cellStyle name="40% - Accent5 2 3 3 3" xfId="1031"/>
    <cellStyle name="40% - Accent5 2 3 3 3 2" xfId="1635"/>
    <cellStyle name="40% - Accent5 2 3 3 3 2 2" xfId="2838"/>
    <cellStyle name="40% - Accent5 2 3 3 3 2 2 2" xfId="5240"/>
    <cellStyle name="40% - Accent5 2 3 3 3 2 3" xfId="4039"/>
    <cellStyle name="40% - Accent5 2 3 3 3 3" xfId="2237"/>
    <cellStyle name="40% - Accent5 2 3 3 3 3 2" xfId="4640"/>
    <cellStyle name="40% - Accent5 2 3 3 3 4" xfId="3439"/>
    <cellStyle name="40% - Accent5 2 3 3 4" xfId="1335"/>
    <cellStyle name="40% - Accent5 2 3 3 4 2" xfId="2538"/>
    <cellStyle name="40% - Accent5 2 3 3 4 2 2" xfId="4940"/>
    <cellStyle name="40% - Accent5 2 3 3 4 3" xfId="3739"/>
    <cellStyle name="40% - Accent5 2 3 3 5" xfId="1937"/>
    <cellStyle name="40% - Accent5 2 3 3 5 2" xfId="4340"/>
    <cellStyle name="40% - Accent5 2 3 3 6" xfId="3139"/>
    <cellStyle name="40% - Accent5 2 3 4" xfId="538"/>
    <cellStyle name="40% - Accent5 2 3 4 2" xfId="1093"/>
    <cellStyle name="40% - Accent5 2 3 4 2 2" xfId="1695"/>
    <cellStyle name="40% - Accent5 2 3 4 2 2 2" xfId="2898"/>
    <cellStyle name="40% - Accent5 2 3 4 2 2 2 2" xfId="5300"/>
    <cellStyle name="40% - Accent5 2 3 4 2 2 3" xfId="4099"/>
    <cellStyle name="40% - Accent5 2 3 4 2 3" xfId="2297"/>
    <cellStyle name="40% - Accent5 2 3 4 2 3 2" xfId="4700"/>
    <cellStyle name="40% - Accent5 2 3 4 2 4" xfId="3499"/>
    <cellStyle name="40% - Accent5 2 3 4 3" xfId="1395"/>
    <cellStyle name="40% - Accent5 2 3 4 3 2" xfId="2598"/>
    <cellStyle name="40% - Accent5 2 3 4 3 2 2" xfId="5000"/>
    <cellStyle name="40% - Accent5 2 3 4 3 3" xfId="3799"/>
    <cellStyle name="40% - Accent5 2 3 4 4" xfId="1997"/>
    <cellStyle name="40% - Accent5 2 3 4 4 2" xfId="4400"/>
    <cellStyle name="40% - Accent5 2 3 4 5" xfId="3199"/>
    <cellStyle name="40% - Accent5 2 3 5" xfId="935"/>
    <cellStyle name="40% - Accent5 2 3 5 2" xfId="1539"/>
    <cellStyle name="40% - Accent5 2 3 5 2 2" xfId="2742"/>
    <cellStyle name="40% - Accent5 2 3 5 2 2 2" xfId="5144"/>
    <cellStyle name="40% - Accent5 2 3 5 2 3" xfId="3943"/>
    <cellStyle name="40% - Accent5 2 3 5 3" xfId="2141"/>
    <cellStyle name="40% - Accent5 2 3 5 3 2" xfId="4544"/>
    <cellStyle name="40% - Accent5 2 3 5 4" xfId="3343"/>
    <cellStyle name="40% - Accent5 2 3 6" xfId="1239"/>
    <cellStyle name="40% - Accent5 2 3 6 2" xfId="2442"/>
    <cellStyle name="40% - Accent5 2 3 6 2 2" xfId="4844"/>
    <cellStyle name="40% - Accent5 2 3 6 3" xfId="3643"/>
    <cellStyle name="40% - Accent5 2 3 7" xfId="1841"/>
    <cellStyle name="40% - Accent5 2 3 7 2" xfId="4244"/>
    <cellStyle name="40% - Accent5 2 3 8" xfId="3043"/>
    <cellStyle name="40% - Accent5 2 4" xfId="422"/>
    <cellStyle name="40% - Accent5 2 4 2" xfId="554"/>
    <cellStyle name="40% - Accent5 2 4 2 2" xfId="1109"/>
    <cellStyle name="40% - Accent5 2 4 2 2 2" xfId="1711"/>
    <cellStyle name="40% - Accent5 2 4 2 2 2 2" xfId="2914"/>
    <cellStyle name="40% - Accent5 2 4 2 2 2 2 2" xfId="5316"/>
    <cellStyle name="40% - Accent5 2 4 2 2 2 3" xfId="4115"/>
    <cellStyle name="40% - Accent5 2 4 2 2 3" xfId="2313"/>
    <cellStyle name="40% - Accent5 2 4 2 2 3 2" xfId="4716"/>
    <cellStyle name="40% - Accent5 2 4 2 2 4" xfId="3515"/>
    <cellStyle name="40% - Accent5 2 4 2 3" xfId="1411"/>
    <cellStyle name="40% - Accent5 2 4 2 3 2" xfId="2614"/>
    <cellStyle name="40% - Accent5 2 4 2 3 2 2" xfId="5016"/>
    <cellStyle name="40% - Accent5 2 4 2 3 3" xfId="3815"/>
    <cellStyle name="40% - Accent5 2 4 2 4" xfId="2013"/>
    <cellStyle name="40% - Accent5 2 4 2 4 2" xfId="4416"/>
    <cellStyle name="40% - Accent5 2 4 2 5" xfId="3215"/>
    <cellStyle name="40% - Accent5 2 4 3" xfId="951"/>
    <cellStyle name="40% - Accent5 2 4 3 2" xfId="1555"/>
    <cellStyle name="40% - Accent5 2 4 3 2 2" xfId="2758"/>
    <cellStyle name="40% - Accent5 2 4 3 2 2 2" xfId="5160"/>
    <cellStyle name="40% - Accent5 2 4 3 2 3" xfId="3959"/>
    <cellStyle name="40% - Accent5 2 4 3 3" xfId="2157"/>
    <cellStyle name="40% - Accent5 2 4 3 3 2" xfId="4560"/>
    <cellStyle name="40% - Accent5 2 4 3 4" xfId="3359"/>
    <cellStyle name="40% - Accent5 2 4 4" xfId="1255"/>
    <cellStyle name="40% - Accent5 2 4 4 2" xfId="2458"/>
    <cellStyle name="40% - Accent5 2 4 4 2 2" xfId="4860"/>
    <cellStyle name="40% - Accent5 2 4 4 3" xfId="3659"/>
    <cellStyle name="40% - Accent5 2 4 5" xfId="1857"/>
    <cellStyle name="40% - Accent5 2 4 5 2" xfId="4260"/>
    <cellStyle name="40% - Accent5 2 4 6" xfId="3059"/>
    <cellStyle name="40% - Accent5 2 5" xfId="471"/>
    <cellStyle name="40% - Accent5 2 5 2" xfId="602"/>
    <cellStyle name="40% - Accent5 2 5 2 2" xfId="1157"/>
    <cellStyle name="40% - Accent5 2 5 2 2 2" xfId="1759"/>
    <cellStyle name="40% - Accent5 2 5 2 2 2 2" xfId="2962"/>
    <cellStyle name="40% - Accent5 2 5 2 2 2 2 2" xfId="5364"/>
    <cellStyle name="40% - Accent5 2 5 2 2 2 3" xfId="4163"/>
    <cellStyle name="40% - Accent5 2 5 2 2 3" xfId="2361"/>
    <cellStyle name="40% - Accent5 2 5 2 2 3 2" xfId="4764"/>
    <cellStyle name="40% - Accent5 2 5 2 2 4" xfId="3563"/>
    <cellStyle name="40% - Accent5 2 5 2 3" xfId="1459"/>
    <cellStyle name="40% - Accent5 2 5 2 3 2" xfId="2662"/>
    <cellStyle name="40% - Accent5 2 5 2 3 2 2" xfId="5064"/>
    <cellStyle name="40% - Accent5 2 5 2 3 3" xfId="3863"/>
    <cellStyle name="40% - Accent5 2 5 2 4" xfId="2061"/>
    <cellStyle name="40% - Accent5 2 5 2 4 2" xfId="4464"/>
    <cellStyle name="40% - Accent5 2 5 2 5" xfId="3263"/>
    <cellStyle name="40% - Accent5 2 5 3" xfId="999"/>
    <cellStyle name="40% - Accent5 2 5 3 2" xfId="1603"/>
    <cellStyle name="40% - Accent5 2 5 3 2 2" xfId="2806"/>
    <cellStyle name="40% - Accent5 2 5 3 2 2 2" xfId="5208"/>
    <cellStyle name="40% - Accent5 2 5 3 2 3" xfId="4007"/>
    <cellStyle name="40% - Accent5 2 5 3 3" xfId="2205"/>
    <cellStyle name="40% - Accent5 2 5 3 3 2" xfId="4608"/>
    <cellStyle name="40% - Accent5 2 5 3 4" xfId="3407"/>
    <cellStyle name="40% - Accent5 2 5 4" xfId="1303"/>
    <cellStyle name="40% - Accent5 2 5 4 2" xfId="2506"/>
    <cellStyle name="40% - Accent5 2 5 4 2 2" xfId="4908"/>
    <cellStyle name="40% - Accent5 2 5 4 3" xfId="3707"/>
    <cellStyle name="40% - Accent5 2 5 5" xfId="1905"/>
    <cellStyle name="40% - Accent5 2 5 5 2" xfId="4308"/>
    <cellStyle name="40% - Accent5 2 5 6" xfId="3107"/>
    <cellStyle name="40% - Accent5 2 6" xfId="371"/>
    <cellStyle name="40% - Accent5 2 6 2" xfId="1061"/>
    <cellStyle name="40% - Accent5 2 6 2 2" xfId="1663"/>
    <cellStyle name="40% - Accent5 2 6 2 2 2" xfId="2866"/>
    <cellStyle name="40% - Accent5 2 6 2 2 2 2" xfId="5268"/>
    <cellStyle name="40% - Accent5 2 6 2 2 3" xfId="4067"/>
    <cellStyle name="40% - Accent5 2 6 2 3" xfId="2265"/>
    <cellStyle name="40% - Accent5 2 6 2 3 2" xfId="4668"/>
    <cellStyle name="40% - Accent5 2 6 2 4" xfId="3467"/>
    <cellStyle name="40% - Accent5 2 6 3" xfId="1363"/>
    <cellStyle name="40% - Accent5 2 6 3 2" xfId="2566"/>
    <cellStyle name="40% - Accent5 2 6 3 2 2" xfId="4968"/>
    <cellStyle name="40% - Accent5 2 6 3 3" xfId="3767"/>
    <cellStyle name="40% - Accent5 2 6 4" xfId="1965"/>
    <cellStyle name="40% - Accent5 2 6 4 2" xfId="4368"/>
    <cellStyle name="40% - Accent5 2 6 5" xfId="3167"/>
    <cellStyle name="40% - Accent5 2 7" xfId="903"/>
    <cellStyle name="40% - Accent5 2 7 2" xfId="1507"/>
    <cellStyle name="40% - Accent5 2 7 2 2" xfId="2710"/>
    <cellStyle name="40% - Accent5 2 7 2 2 2" xfId="5112"/>
    <cellStyle name="40% - Accent5 2 7 2 3" xfId="3911"/>
    <cellStyle name="40% - Accent5 2 7 3" xfId="2109"/>
    <cellStyle name="40% - Accent5 2 7 3 2" xfId="4512"/>
    <cellStyle name="40% - Accent5 2 7 4" xfId="3311"/>
    <cellStyle name="40% - Accent5 2 8" xfId="1206"/>
    <cellStyle name="40% - Accent5 2 8 2" xfId="2409"/>
    <cellStyle name="40% - Accent5 2 8 2 2" xfId="4812"/>
    <cellStyle name="40% - Accent5 2 8 3" xfId="3611"/>
    <cellStyle name="40% - Accent5 2 9" xfId="1809"/>
    <cellStyle name="40% - Accent5 2 9 2" xfId="4212"/>
    <cellStyle name="40% - Accent5 3" xfId="1045"/>
    <cellStyle name="40% - Accent5 3 2" xfId="1648"/>
    <cellStyle name="40% - Accent5 3 2 2" xfId="2851"/>
    <cellStyle name="40% - Accent5 3 2 2 2" xfId="5253"/>
    <cellStyle name="40% - Accent5 3 2 3" xfId="4052"/>
    <cellStyle name="40% - Accent5 3 3" xfId="2250"/>
    <cellStyle name="40% - Accent5 3 3 2" xfId="4653"/>
    <cellStyle name="40% - Accent5 3 4" xfId="3452"/>
    <cellStyle name="40% - Accent5 4" xfId="1348"/>
    <cellStyle name="40% - Accent5 4 2" xfId="2551"/>
    <cellStyle name="40% - Accent5 4 2 2" xfId="4953"/>
    <cellStyle name="40% - Accent5 4 3" xfId="3752"/>
    <cellStyle name="40% - Accent5 5" xfId="1950"/>
    <cellStyle name="40% - Accent5 5 2" xfId="4353"/>
    <cellStyle name="40% - Accent5 6" xfId="3152"/>
    <cellStyle name="40% - Accent5 7" xfId="5439"/>
    <cellStyle name="40% - Accent6 2" xfId="334"/>
    <cellStyle name="40% - Accent6 2 10" xfId="3013"/>
    <cellStyle name="40% - Accent6 2 2" xfId="389"/>
    <cellStyle name="40% - Accent6 2 2 2" xfId="440"/>
    <cellStyle name="40% - Accent6 2 2 2 2" xfId="572"/>
    <cellStyle name="40% - Accent6 2 2 2 2 2" xfId="1127"/>
    <cellStyle name="40% - Accent6 2 2 2 2 2 2" xfId="1729"/>
    <cellStyle name="40% - Accent6 2 2 2 2 2 2 2" xfId="2932"/>
    <cellStyle name="40% - Accent6 2 2 2 2 2 2 2 2" xfId="5334"/>
    <cellStyle name="40% - Accent6 2 2 2 2 2 2 3" xfId="4133"/>
    <cellStyle name="40% - Accent6 2 2 2 2 2 3" xfId="2331"/>
    <cellStyle name="40% - Accent6 2 2 2 2 2 3 2" xfId="4734"/>
    <cellStyle name="40% - Accent6 2 2 2 2 2 4" xfId="3533"/>
    <cellStyle name="40% - Accent6 2 2 2 2 3" xfId="1429"/>
    <cellStyle name="40% - Accent6 2 2 2 2 3 2" xfId="2632"/>
    <cellStyle name="40% - Accent6 2 2 2 2 3 2 2" xfId="5034"/>
    <cellStyle name="40% - Accent6 2 2 2 2 3 3" xfId="3833"/>
    <cellStyle name="40% - Accent6 2 2 2 2 4" xfId="2031"/>
    <cellStyle name="40% - Accent6 2 2 2 2 4 2" xfId="4434"/>
    <cellStyle name="40% - Accent6 2 2 2 2 5" xfId="3233"/>
    <cellStyle name="40% - Accent6 2 2 2 3" xfId="969"/>
    <cellStyle name="40% - Accent6 2 2 2 3 2" xfId="1573"/>
    <cellStyle name="40% - Accent6 2 2 2 3 2 2" xfId="2776"/>
    <cellStyle name="40% - Accent6 2 2 2 3 2 2 2" xfId="5178"/>
    <cellStyle name="40% - Accent6 2 2 2 3 2 3" xfId="3977"/>
    <cellStyle name="40% - Accent6 2 2 2 3 3" xfId="2175"/>
    <cellStyle name="40% - Accent6 2 2 2 3 3 2" xfId="4578"/>
    <cellStyle name="40% - Accent6 2 2 2 3 4" xfId="3377"/>
    <cellStyle name="40% - Accent6 2 2 2 4" xfId="1273"/>
    <cellStyle name="40% - Accent6 2 2 2 4 2" xfId="2476"/>
    <cellStyle name="40% - Accent6 2 2 2 4 2 2" xfId="4878"/>
    <cellStyle name="40% - Accent6 2 2 2 4 3" xfId="3677"/>
    <cellStyle name="40% - Accent6 2 2 2 5" xfId="1875"/>
    <cellStyle name="40% - Accent6 2 2 2 5 2" xfId="4278"/>
    <cellStyle name="40% - Accent6 2 2 2 6" xfId="3077"/>
    <cellStyle name="40% - Accent6 2 2 3" xfId="489"/>
    <cellStyle name="40% - Accent6 2 2 3 2" xfId="620"/>
    <cellStyle name="40% - Accent6 2 2 3 2 2" xfId="1175"/>
    <cellStyle name="40% - Accent6 2 2 3 2 2 2" xfId="1777"/>
    <cellStyle name="40% - Accent6 2 2 3 2 2 2 2" xfId="2980"/>
    <cellStyle name="40% - Accent6 2 2 3 2 2 2 2 2" xfId="5382"/>
    <cellStyle name="40% - Accent6 2 2 3 2 2 2 3" xfId="4181"/>
    <cellStyle name="40% - Accent6 2 2 3 2 2 3" xfId="2379"/>
    <cellStyle name="40% - Accent6 2 2 3 2 2 3 2" xfId="4782"/>
    <cellStyle name="40% - Accent6 2 2 3 2 2 4" xfId="3581"/>
    <cellStyle name="40% - Accent6 2 2 3 2 3" xfId="1477"/>
    <cellStyle name="40% - Accent6 2 2 3 2 3 2" xfId="2680"/>
    <cellStyle name="40% - Accent6 2 2 3 2 3 2 2" xfId="5082"/>
    <cellStyle name="40% - Accent6 2 2 3 2 3 3" xfId="3881"/>
    <cellStyle name="40% - Accent6 2 2 3 2 4" xfId="2079"/>
    <cellStyle name="40% - Accent6 2 2 3 2 4 2" xfId="4482"/>
    <cellStyle name="40% - Accent6 2 2 3 2 5" xfId="3281"/>
    <cellStyle name="40% - Accent6 2 2 3 3" xfId="1017"/>
    <cellStyle name="40% - Accent6 2 2 3 3 2" xfId="1621"/>
    <cellStyle name="40% - Accent6 2 2 3 3 2 2" xfId="2824"/>
    <cellStyle name="40% - Accent6 2 2 3 3 2 2 2" xfId="5226"/>
    <cellStyle name="40% - Accent6 2 2 3 3 2 3" xfId="4025"/>
    <cellStyle name="40% - Accent6 2 2 3 3 3" xfId="2223"/>
    <cellStyle name="40% - Accent6 2 2 3 3 3 2" xfId="4626"/>
    <cellStyle name="40% - Accent6 2 2 3 3 4" xfId="3425"/>
    <cellStyle name="40% - Accent6 2 2 3 4" xfId="1321"/>
    <cellStyle name="40% - Accent6 2 2 3 4 2" xfId="2524"/>
    <cellStyle name="40% - Accent6 2 2 3 4 2 2" xfId="4926"/>
    <cellStyle name="40% - Accent6 2 2 3 4 3" xfId="3725"/>
    <cellStyle name="40% - Accent6 2 2 3 5" xfId="1923"/>
    <cellStyle name="40% - Accent6 2 2 3 5 2" xfId="4326"/>
    <cellStyle name="40% - Accent6 2 2 3 6" xfId="3125"/>
    <cellStyle name="40% - Accent6 2 2 4" xfId="524"/>
    <cellStyle name="40% - Accent6 2 2 4 2" xfId="1079"/>
    <cellStyle name="40% - Accent6 2 2 4 2 2" xfId="1681"/>
    <cellStyle name="40% - Accent6 2 2 4 2 2 2" xfId="2884"/>
    <cellStyle name="40% - Accent6 2 2 4 2 2 2 2" xfId="5286"/>
    <cellStyle name="40% - Accent6 2 2 4 2 2 3" xfId="4085"/>
    <cellStyle name="40% - Accent6 2 2 4 2 3" xfId="2283"/>
    <cellStyle name="40% - Accent6 2 2 4 2 3 2" xfId="4686"/>
    <cellStyle name="40% - Accent6 2 2 4 2 4" xfId="3485"/>
    <cellStyle name="40% - Accent6 2 2 4 3" xfId="1381"/>
    <cellStyle name="40% - Accent6 2 2 4 3 2" xfId="2584"/>
    <cellStyle name="40% - Accent6 2 2 4 3 2 2" xfId="4986"/>
    <cellStyle name="40% - Accent6 2 2 4 3 3" xfId="3785"/>
    <cellStyle name="40% - Accent6 2 2 4 4" xfId="1983"/>
    <cellStyle name="40% - Accent6 2 2 4 4 2" xfId="4386"/>
    <cellStyle name="40% - Accent6 2 2 4 5" xfId="3185"/>
    <cellStyle name="40% - Accent6 2 2 5" xfId="921"/>
    <cellStyle name="40% - Accent6 2 2 5 2" xfId="1525"/>
    <cellStyle name="40% - Accent6 2 2 5 2 2" xfId="2728"/>
    <cellStyle name="40% - Accent6 2 2 5 2 2 2" xfId="5130"/>
    <cellStyle name="40% - Accent6 2 2 5 2 3" xfId="3929"/>
    <cellStyle name="40% - Accent6 2 2 5 3" xfId="2127"/>
    <cellStyle name="40% - Accent6 2 2 5 3 2" xfId="4530"/>
    <cellStyle name="40% - Accent6 2 2 5 4" xfId="3329"/>
    <cellStyle name="40% - Accent6 2 2 6" xfId="1225"/>
    <cellStyle name="40% - Accent6 2 2 6 2" xfId="2428"/>
    <cellStyle name="40% - Accent6 2 2 6 2 2" xfId="4830"/>
    <cellStyle name="40% - Accent6 2 2 6 3" xfId="3629"/>
    <cellStyle name="40% - Accent6 2 2 7" xfId="1827"/>
    <cellStyle name="40% - Accent6 2 2 7 2" xfId="4230"/>
    <cellStyle name="40% - Accent6 2 2 8" xfId="3029"/>
    <cellStyle name="40% - Accent6 2 3" xfId="408"/>
    <cellStyle name="40% - Accent6 2 3 2" xfId="457"/>
    <cellStyle name="40% - Accent6 2 3 2 2" xfId="588"/>
    <cellStyle name="40% - Accent6 2 3 2 2 2" xfId="1143"/>
    <cellStyle name="40% - Accent6 2 3 2 2 2 2" xfId="1745"/>
    <cellStyle name="40% - Accent6 2 3 2 2 2 2 2" xfId="2948"/>
    <cellStyle name="40% - Accent6 2 3 2 2 2 2 2 2" xfId="5350"/>
    <cellStyle name="40% - Accent6 2 3 2 2 2 2 3" xfId="4149"/>
    <cellStyle name="40% - Accent6 2 3 2 2 2 3" xfId="2347"/>
    <cellStyle name="40% - Accent6 2 3 2 2 2 3 2" xfId="4750"/>
    <cellStyle name="40% - Accent6 2 3 2 2 2 4" xfId="3549"/>
    <cellStyle name="40% - Accent6 2 3 2 2 3" xfId="1445"/>
    <cellStyle name="40% - Accent6 2 3 2 2 3 2" xfId="2648"/>
    <cellStyle name="40% - Accent6 2 3 2 2 3 2 2" xfId="5050"/>
    <cellStyle name="40% - Accent6 2 3 2 2 3 3" xfId="3849"/>
    <cellStyle name="40% - Accent6 2 3 2 2 4" xfId="2047"/>
    <cellStyle name="40% - Accent6 2 3 2 2 4 2" xfId="4450"/>
    <cellStyle name="40% - Accent6 2 3 2 2 5" xfId="3249"/>
    <cellStyle name="40% - Accent6 2 3 2 3" xfId="985"/>
    <cellStyle name="40% - Accent6 2 3 2 3 2" xfId="1589"/>
    <cellStyle name="40% - Accent6 2 3 2 3 2 2" xfId="2792"/>
    <cellStyle name="40% - Accent6 2 3 2 3 2 2 2" xfId="5194"/>
    <cellStyle name="40% - Accent6 2 3 2 3 2 3" xfId="3993"/>
    <cellStyle name="40% - Accent6 2 3 2 3 3" xfId="2191"/>
    <cellStyle name="40% - Accent6 2 3 2 3 3 2" xfId="4594"/>
    <cellStyle name="40% - Accent6 2 3 2 3 4" xfId="3393"/>
    <cellStyle name="40% - Accent6 2 3 2 4" xfId="1289"/>
    <cellStyle name="40% - Accent6 2 3 2 4 2" xfId="2492"/>
    <cellStyle name="40% - Accent6 2 3 2 4 2 2" xfId="4894"/>
    <cellStyle name="40% - Accent6 2 3 2 4 3" xfId="3693"/>
    <cellStyle name="40% - Accent6 2 3 2 5" xfId="1891"/>
    <cellStyle name="40% - Accent6 2 3 2 5 2" xfId="4294"/>
    <cellStyle name="40% - Accent6 2 3 2 6" xfId="3093"/>
    <cellStyle name="40% - Accent6 2 3 3" xfId="505"/>
    <cellStyle name="40% - Accent6 2 3 3 2" xfId="636"/>
    <cellStyle name="40% - Accent6 2 3 3 2 2" xfId="1191"/>
    <cellStyle name="40% - Accent6 2 3 3 2 2 2" xfId="1793"/>
    <cellStyle name="40% - Accent6 2 3 3 2 2 2 2" xfId="2996"/>
    <cellStyle name="40% - Accent6 2 3 3 2 2 2 2 2" xfId="5398"/>
    <cellStyle name="40% - Accent6 2 3 3 2 2 2 3" xfId="4197"/>
    <cellStyle name="40% - Accent6 2 3 3 2 2 3" xfId="2395"/>
    <cellStyle name="40% - Accent6 2 3 3 2 2 3 2" xfId="4798"/>
    <cellStyle name="40% - Accent6 2 3 3 2 2 4" xfId="3597"/>
    <cellStyle name="40% - Accent6 2 3 3 2 3" xfId="1493"/>
    <cellStyle name="40% - Accent6 2 3 3 2 3 2" xfId="2696"/>
    <cellStyle name="40% - Accent6 2 3 3 2 3 2 2" xfId="5098"/>
    <cellStyle name="40% - Accent6 2 3 3 2 3 3" xfId="3897"/>
    <cellStyle name="40% - Accent6 2 3 3 2 4" xfId="2095"/>
    <cellStyle name="40% - Accent6 2 3 3 2 4 2" xfId="4498"/>
    <cellStyle name="40% - Accent6 2 3 3 2 5" xfId="3297"/>
    <cellStyle name="40% - Accent6 2 3 3 3" xfId="1033"/>
    <cellStyle name="40% - Accent6 2 3 3 3 2" xfId="1637"/>
    <cellStyle name="40% - Accent6 2 3 3 3 2 2" xfId="2840"/>
    <cellStyle name="40% - Accent6 2 3 3 3 2 2 2" xfId="5242"/>
    <cellStyle name="40% - Accent6 2 3 3 3 2 3" xfId="4041"/>
    <cellStyle name="40% - Accent6 2 3 3 3 3" xfId="2239"/>
    <cellStyle name="40% - Accent6 2 3 3 3 3 2" xfId="4642"/>
    <cellStyle name="40% - Accent6 2 3 3 3 4" xfId="3441"/>
    <cellStyle name="40% - Accent6 2 3 3 4" xfId="1337"/>
    <cellStyle name="40% - Accent6 2 3 3 4 2" xfId="2540"/>
    <cellStyle name="40% - Accent6 2 3 3 4 2 2" xfId="4942"/>
    <cellStyle name="40% - Accent6 2 3 3 4 3" xfId="3741"/>
    <cellStyle name="40% - Accent6 2 3 3 5" xfId="1939"/>
    <cellStyle name="40% - Accent6 2 3 3 5 2" xfId="4342"/>
    <cellStyle name="40% - Accent6 2 3 3 6" xfId="3141"/>
    <cellStyle name="40% - Accent6 2 3 4" xfId="540"/>
    <cellStyle name="40% - Accent6 2 3 4 2" xfId="1095"/>
    <cellStyle name="40% - Accent6 2 3 4 2 2" xfId="1697"/>
    <cellStyle name="40% - Accent6 2 3 4 2 2 2" xfId="2900"/>
    <cellStyle name="40% - Accent6 2 3 4 2 2 2 2" xfId="5302"/>
    <cellStyle name="40% - Accent6 2 3 4 2 2 3" xfId="4101"/>
    <cellStyle name="40% - Accent6 2 3 4 2 3" xfId="2299"/>
    <cellStyle name="40% - Accent6 2 3 4 2 3 2" xfId="4702"/>
    <cellStyle name="40% - Accent6 2 3 4 2 4" xfId="3501"/>
    <cellStyle name="40% - Accent6 2 3 4 3" xfId="1397"/>
    <cellStyle name="40% - Accent6 2 3 4 3 2" xfId="2600"/>
    <cellStyle name="40% - Accent6 2 3 4 3 2 2" xfId="5002"/>
    <cellStyle name="40% - Accent6 2 3 4 3 3" xfId="3801"/>
    <cellStyle name="40% - Accent6 2 3 4 4" xfId="1999"/>
    <cellStyle name="40% - Accent6 2 3 4 4 2" xfId="4402"/>
    <cellStyle name="40% - Accent6 2 3 4 5" xfId="3201"/>
    <cellStyle name="40% - Accent6 2 3 5" xfId="937"/>
    <cellStyle name="40% - Accent6 2 3 5 2" xfId="1541"/>
    <cellStyle name="40% - Accent6 2 3 5 2 2" xfId="2744"/>
    <cellStyle name="40% - Accent6 2 3 5 2 2 2" xfId="5146"/>
    <cellStyle name="40% - Accent6 2 3 5 2 3" xfId="3945"/>
    <cellStyle name="40% - Accent6 2 3 5 3" xfId="2143"/>
    <cellStyle name="40% - Accent6 2 3 5 3 2" xfId="4546"/>
    <cellStyle name="40% - Accent6 2 3 5 4" xfId="3345"/>
    <cellStyle name="40% - Accent6 2 3 6" xfId="1241"/>
    <cellStyle name="40% - Accent6 2 3 6 2" xfId="2444"/>
    <cellStyle name="40% - Accent6 2 3 6 2 2" xfId="4846"/>
    <cellStyle name="40% - Accent6 2 3 6 3" xfId="3645"/>
    <cellStyle name="40% - Accent6 2 3 7" xfId="1843"/>
    <cellStyle name="40% - Accent6 2 3 7 2" xfId="4246"/>
    <cellStyle name="40% - Accent6 2 3 8" xfId="3045"/>
    <cellStyle name="40% - Accent6 2 4" xfId="424"/>
    <cellStyle name="40% - Accent6 2 4 2" xfId="556"/>
    <cellStyle name="40% - Accent6 2 4 2 2" xfId="1111"/>
    <cellStyle name="40% - Accent6 2 4 2 2 2" xfId="1713"/>
    <cellStyle name="40% - Accent6 2 4 2 2 2 2" xfId="2916"/>
    <cellStyle name="40% - Accent6 2 4 2 2 2 2 2" xfId="5318"/>
    <cellStyle name="40% - Accent6 2 4 2 2 2 3" xfId="4117"/>
    <cellStyle name="40% - Accent6 2 4 2 2 3" xfId="2315"/>
    <cellStyle name="40% - Accent6 2 4 2 2 3 2" xfId="4718"/>
    <cellStyle name="40% - Accent6 2 4 2 2 4" xfId="3517"/>
    <cellStyle name="40% - Accent6 2 4 2 3" xfId="1413"/>
    <cellStyle name="40% - Accent6 2 4 2 3 2" xfId="2616"/>
    <cellStyle name="40% - Accent6 2 4 2 3 2 2" xfId="5018"/>
    <cellStyle name="40% - Accent6 2 4 2 3 3" xfId="3817"/>
    <cellStyle name="40% - Accent6 2 4 2 4" xfId="2015"/>
    <cellStyle name="40% - Accent6 2 4 2 4 2" xfId="4418"/>
    <cellStyle name="40% - Accent6 2 4 2 5" xfId="3217"/>
    <cellStyle name="40% - Accent6 2 4 3" xfId="953"/>
    <cellStyle name="40% - Accent6 2 4 3 2" xfId="1557"/>
    <cellStyle name="40% - Accent6 2 4 3 2 2" xfId="2760"/>
    <cellStyle name="40% - Accent6 2 4 3 2 2 2" xfId="5162"/>
    <cellStyle name="40% - Accent6 2 4 3 2 3" xfId="3961"/>
    <cellStyle name="40% - Accent6 2 4 3 3" xfId="2159"/>
    <cellStyle name="40% - Accent6 2 4 3 3 2" xfId="4562"/>
    <cellStyle name="40% - Accent6 2 4 3 4" xfId="3361"/>
    <cellStyle name="40% - Accent6 2 4 4" xfId="1257"/>
    <cellStyle name="40% - Accent6 2 4 4 2" xfId="2460"/>
    <cellStyle name="40% - Accent6 2 4 4 2 2" xfId="4862"/>
    <cellStyle name="40% - Accent6 2 4 4 3" xfId="3661"/>
    <cellStyle name="40% - Accent6 2 4 5" xfId="1859"/>
    <cellStyle name="40% - Accent6 2 4 5 2" xfId="4262"/>
    <cellStyle name="40% - Accent6 2 4 6" xfId="3061"/>
    <cellStyle name="40% - Accent6 2 5" xfId="473"/>
    <cellStyle name="40% - Accent6 2 5 2" xfId="604"/>
    <cellStyle name="40% - Accent6 2 5 2 2" xfId="1159"/>
    <cellStyle name="40% - Accent6 2 5 2 2 2" xfId="1761"/>
    <cellStyle name="40% - Accent6 2 5 2 2 2 2" xfId="2964"/>
    <cellStyle name="40% - Accent6 2 5 2 2 2 2 2" xfId="5366"/>
    <cellStyle name="40% - Accent6 2 5 2 2 2 3" xfId="4165"/>
    <cellStyle name="40% - Accent6 2 5 2 2 3" xfId="2363"/>
    <cellStyle name="40% - Accent6 2 5 2 2 3 2" xfId="4766"/>
    <cellStyle name="40% - Accent6 2 5 2 2 4" xfId="3565"/>
    <cellStyle name="40% - Accent6 2 5 2 3" xfId="1461"/>
    <cellStyle name="40% - Accent6 2 5 2 3 2" xfId="2664"/>
    <cellStyle name="40% - Accent6 2 5 2 3 2 2" xfId="5066"/>
    <cellStyle name="40% - Accent6 2 5 2 3 3" xfId="3865"/>
    <cellStyle name="40% - Accent6 2 5 2 4" xfId="2063"/>
    <cellStyle name="40% - Accent6 2 5 2 4 2" xfId="4466"/>
    <cellStyle name="40% - Accent6 2 5 2 5" xfId="3265"/>
    <cellStyle name="40% - Accent6 2 5 3" xfId="1001"/>
    <cellStyle name="40% - Accent6 2 5 3 2" xfId="1605"/>
    <cellStyle name="40% - Accent6 2 5 3 2 2" xfId="2808"/>
    <cellStyle name="40% - Accent6 2 5 3 2 2 2" xfId="5210"/>
    <cellStyle name="40% - Accent6 2 5 3 2 3" xfId="4009"/>
    <cellStyle name="40% - Accent6 2 5 3 3" xfId="2207"/>
    <cellStyle name="40% - Accent6 2 5 3 3 2" xfId="4610"/>
    <cellStyle name="40% - Accent6 2 5 3 4" xfId="3409"/>
    <cellStyle name="40% - Accent6 2 5 4" xfId="1305"/>
    <cellStyle name="40% - Accent6 2 5 4 2" xfId="2508"/>
    <cellStyle name="40% - Accent6 2 5 4 2 2" xfId="4910"/>
    <cellStyle name="40% - Accent6 2 5 4 3" xfId="3709"/>
    <cellStyle name="40% - Accent6 2 5 5" xfId="1907"/>
    <cellStyle name="40% - Accent6 2 5 5 2" xfId="4310"/>
    <cellStyle name="40% - Accent6 2 5 6" xfId="3109"/>
    <cellStyle name="40% - Accent6 2 6" xfId="373"/>
    <cellStyle name="40% - Accent6 2 6 2" xfId="1063"/>
    <cellStyle name="40% - Accent6 2 6 2 2" xfId="1665"/>
    <cellStyle name="40% - Accent6 2 6 2 2 2" xfId="2868"/>
    <cellStyle name="40% - Accent6 2 6 2 2 2 2" xfId="5270"/>
    <cellStyle name="40% - Accent6 2 6 2 2 3" xfId="4069"/>
    <cellStyle name="40% - Accent6 2 6 2 3" xfId="2267"/>
    <cellStyle name="40% - Accent6 2 6 2 3 2" xfId="4670"/>
    <cellStyle name="40% - Accent6 2 6 2 4" xfId="3469"/>
    <cellStyle name="40% - Accent6 2 6 3" xfId="1365"/>
    <cellStyle name="40% - Accent6 2 6 3 2" xfId="2568"/>
    <cellStyle name="40% - Accent6 2 6 3 2 2" xfId="4970"/>
    <cellStyle name="40% - Accent6 2 6 3 3" xfId="3769"/>
    <cellStyle name="40% - Accent6 2 6 4" xfId="1967"/>
    <cellStyle name="40% - Accent6 2 6 4 2" xfId="4370"/>
    <cellStyle name="40% - Accent6 2 6 5" xfId="3169"/>
    <cellStyle name="40% - Accent6 2 7" xfId="905"/>
    <cellStyle name="40% - Accent6 2 7 2" xfId="1509"/>
    <cellStyle name="40% - Accent6 2 7 2 2" xfId="2712"/>
    <cellStyle name="40% - Accent6 2 7 2 2 2" xfId="5114"/>
    <cellStyle name="40% - Accent6 2 7 2 3" xfId="3913"/>
    <cellStyle name="40% - Accent6 2 7 3" xfId="2111"/>
    <cellStyle name="40% - Accent6 2 7 3 2" xfId="4514"/>
    <cellStyle name="40% - Accent6 2 7 4" xfId="3313"/>
    <cellStyle name="40% - Accent6 2 8" xfId="1208"/>
    <cellStyle name="40% - Accent6 2 8 2" xfId="2411"/>
    <cellStyle name="40% - Accent6 2 8 2 2" xfId="4814"/>
    <cellStyle name="40% - Accent6 2 8 3" xfId="3613"/>
    <cellStyle name="40% - Accent6 2 9" xfId="1811"/>
    <cellStyle name="40% - Accent6 2 9 2" xfId="4214"/>
    <cellStyle name="40% - Accent6 3" xfId="1047"/>
    <cellStyle name="40% - Accent6 3 2" xfId="1650"/>
    <cellStyle name="40% - Accent6 3 2 2" xfId="2853"/>
    <cellStyle name="40% - Accent6 3 2 2 2" xfId="5255"/>
    <cellStyle name="40% - Accent6 3 2 3" xfId="4054"/>
    <cellStyle name="40% - Accent6 3 3" xfId="2252"/>
    <cellStyle name="40% - Accent6 3 3 2" xfId="4655"/>
    <cellStyle name="40% - Accent6 3 4" xfId="3454"/>
    <cellStyle name="40% - Accent6 4" xfId="1350"/>
    <cellStyle name="40% - Accent6 4 2" xfId="2553"/>
    <cellStyle name="40% - Accent6 4 2 2" xfId="4955"/>
    <cellStyle name="40% - Accent6 4 3" xfId="3754"/>
    <cellStyle name="40% - Accent6 5" xfId="1952"/>
    <cellStyle name="40% - Accent6 5 2" xfId="4355"/>
    <cellStyle name="40% - Accent6 6" xfId="3154"/>
    <cellStyle name="40% - Accent6 7" xfId="5443"/>
    <cellStyle name="60% - Accent1 2" xfId="315"/>
    <cellStyle name="60% - Accent1 3" xfId="5424"/>
    <cellStyle name="60% - Accent2 2" xfId="319"/>
    <cellStyle name="60% - Accent2 3" xfId="5428"/>
    <cellStyle name="60% - Accent3 2" xfId="323"/>
    <cellStyle name="60% - Accent3 3" xfId="5432"/>
    <cellStyle name="60% - Accent4 2" xfId="327"/>
    <cellStyle name="60% - Accent4 3" xfId="5436"/>
    <cellStyle name="60% - Accent5 2" xfId="331"/>
    <cellStyle name="60% - Accent5 3" xfId="5440"/>
    <cellStyle name="60% - Accent6 2" xfId="335"/>
    <cellStyle name="60% - Accent6 3" xfId="5444"/>
    <cellStyle name="Accent1 2" xfId="312"/>
    <cellStyle name="Accent1 3" xfId="5421"/>
    <cellStyle name="Accent2 2" xfId="316"/>
    <cellStyle name="Accent2 3" xfId="5425"/>
    <cellStyle name="Accent3 2" xfId="320"/>
    <cellStyle name="Accent3 3" xfId="5429"/>
    <cellStyle name="Accent4 2" xfId="324"/>
    <cellStyle name="Accent4 3" xfId="5433"/>
    <cellStyle name="Accent5 2" xfId="328"/>
    <cellStyle name="Accent5 3" xfId="5437"/>
    <cellStyle name="Accent6 2" xfId="332"/>
    <cellStyle name="Accent6 3" xfId="5441"/>
    <cellStyle name="Bad 2" xfId="301"/>
    <cellStyle name="Bad 3" xfId="5411"/>
    <cellStyle name="Calculation 2" xfId="305"/>
    <cellStyle name="Calculation 3" xfId="5415"/>
    <cellStyle name="Check Cell 2" xfId="307"/>
    <cellStyle name="Check Cell 3" xfId="5417"/>
    <cellStyle name="Comma" xfId="7" builtinId="3"/>
    <cellStyle name="Comma 10" xfId="5452"/>
    <cellStyle name="Comma 11" xfId="5449"/>
    <cellStyle name="Comma 11 2" xfId="6415"/>
    <cellStyle name="Comma 2" xfId="3"/>
    <cellStyle name="Comma 2 2" xfId="49"/>
    <cellStyle name="Comma 2 2 2" xfId="50"/>
    <cellStyle name="Comma 2 2 3" xfId="51"/>
    <cellStyle name="Comma 2 3" xfId="52"/>
    <cellStyle name="Comma 2 4" xfId="47"/>
    <cellStyle name="Comma 3" xfId="10"/>
    <cellStyle name="Comma 3 2" xfId="54"/>
    <cellStyle name="Comma 3 2 2" xfId="55"/>
    <cellStyle name="Comma 3 3" xfId="56"/>
    <cellStyle name="Comma 3 4" xfId="53"/>
    <cellStyle name="Comma 4" xfId="11"/>
    <cellStyle name="Comma 4 2" xfId="58"/>
    <cellStyle name="Comma 4 2 2" xfId="59"/>
    <cellStyle name="Comma 4 2 2 2" xfId="827"/>
    <cellStyle name="Comma 4 2 2 2 2" xfId="5871"/>
    <cellStyle name="Comma 4 2 2 2 2 2" xfId="6835"/>
    <cellStyle name="Comma 4 2 2 2 3" xfId="6351"/>
    <cellStyle name="Comma 4 2 2 3" xfId="5633"/>
    <cellStyle name="Comma 4 2 2 3 2" xfId="6596"/>
    <cellStyle name="Comma 4 2 2 4" xfId="6112"/>
    <cellStyle name="Comma 4 2 3" xfId="718"/>
    <cellStyle name="Comma 4 2 3 2" xfId="5760"/>
    <cellStyle name="Comma 4 2 3 2 2" xfId="6724"/>
    <cellStyle name="Comma 4 2 3 3" xfId="6240"/>
    <cellStyle name="Comma 4 2 4" xfId="5522"/>
    <cellStyle name="Comma 4 2 4 2" xfId="6485"/>
    <cellStyle name="Comma 4 2 5" xfId="6001"/>
    <cellStyle name="Comma 4 3" xfId="60"/>
    <cellStyle name="Comma 4 3 2" xfId="61"/>
    <cellStyle name="Comma 4 3 2 2" xfId="865"/>
    <cellStyle name="Comma 4 3 2 2 2" xfId="5909"/>
    <cellStyle name="Comma 4 3 2 2 2 2" xfId="6873"/>
    <cellStyle name="Comma 4 3 2 2 3" xfId="6389"/>
    <cellStyle name="Comma 4 3 2 3" xfId="5671"/>
    <cellStyle name="Comma 4 3 2 3 2" xfId="6634"/>
    <cellStyle name="Comma 4 3 2 4" xfId="6150"/>
    <cellStyle name="Comma 4 3 3" xfId="754"/>
    <cellStyle name="Comma 4 3 3 2" xfId="5798"/>
    <cellStyle name="Comma 4 3 3 2 2" xfId="6762"/>
    <cellStyle name="Comma 4 3 3 3" xfId="6278"/>
    <cellStyle name="Comma 4 3 4" xfId="5560"/>
    <cellStyle name="Comma 4 3 4 2" xfId="6523"/>
    <cellStyle name="Comma 4 3 5" xfId="6039"/>
    <cellStyle name="Comma 4 4" xfId="62"/>
    <cellStyle name="Comma 4 4 2" xfId="791"/>
    <cellStyle name="Comma 4 4 2 2" xfId="5835"/>
    <cellStyle name="Comma 4 4 2 2 2" xfId="6799"/>
    <cellStyle name="Comma 4 4 2 3" xfId="6315"/>
    <cellStyle name="Comma 4 4 3" xfId="5597"/>
    <cellStyle name="Comma 4 4 3 2" xfId="6560"/>
    <cellStyle name="Comma 4 4 4" xfId="6076"/>
    <cellStyle name="Comma 4 5" xfId="57"/>
    <cellStyle name="Comma 4 5 2" xfId="5724"/>
    <cellStyle name="Comma 4 5 2 2" xfId="6688"/>
    <cellStyle name="Comma 4 5 3" xfId="6204"/>
    <cellStyle name="Comma 4 6" xfId="348"/>
    <cellStyle name="Comma 4 6 2" xfId="6449"/>
    <cellStyle name="Comma 4 6 3" xfId="5486"/>
    <cellStyle name="Comma 4 7" xfId="5965"/>
    <cellStyle name="Comma 5" xfId="63"/>
    <cellStyle name="Comma 5 2" xfId="64"/>
    <cellStyle name="Comma 5 2 2" xfId="65"/>
    <cellStyle name="Comma 5 2 2 2" xfId="830"/>
    <cellStyle name="Comma 5 2 2 2 2" xfId="5874"/>
    <cellStyle name="Comma 5 2 2 2 2 2" xfId="6838"/>
    <cellStyle name="Comma 5 2 2 2 3" xfId="6354"/>
    <cellStyle name="Comma 5 2 2 3" xfId="5636"/>
    <cellStyle name="Comma 5 2 2 3 2" xfId="6599"/>
    <cellStyle name="Comma 5 2 2 4" xfId="6115"/>
    <cellStyle name="Comma 5 2 3" xfId="721"/>
    <cellStyle name="Comma 5 2 3 2" xfId="5763"/>
    <cellStyle name="Comma 5 2 3 2 2" xfId="6727"/>
    <cellStyle name="Comma 5 2 3 3" xfId="6243"/>
    <cellStyle name="Comma 5 2 4" xfId="5525"/>
    <cellStyle name="Comma 5 2 4 2" xfId="6488"/>
    <cellStyle name="Comma 5 2 5" xfId="6004"/>
    <cellStyle name="Comma 5 3" xfId="66"/>
    <cellStyle name="Comma 5 3 2" xfId="794"/>
    <cellStyle name="Comma 5 3 2 2" xfId="5838"/>
    <cellStyle name="Comma 5 3 2 2 2" xfId="6802"/>
    <cellStyle name="Comma 5 3 2 3" xfId="6318"/>
    <cellStyle name="Comma 5 3 3" xfId="5600"/>
    <cellStyle name="Comma 5 3 3 2" xfId="6563"/>
    <cellStyle name="Comma 5 3 4" xfId="6079"/>
    <cellStyle name="Comma 5 4" xfId="686"/>
    <cellStyle name="Comma 5 4 2" xfId="5727"/>
    <cellStyle name="Comma 5 4 2 2" xfId="6691"/>
    <cellStyle name="Comma 5 4 3" xfId="6207"/>
    <cellStyle name="Comma 5 5" xfId="5489"/>
    <cellStyle name="Comma 5 5 2" xfId="6452"/>
    <cellStyle name="Comma 5 6" xfId="5968"/>
    <cellStyle name="Comma 6" xfId="67"/>
    <cellStyle name="Comma 7" xfId="68"/>
    <cellStyle name="Comma 7 2" xfId="870"/>
    <cellStyle name="Comma 7 2 2" xfId="5914"/>
    <cellStyle name="Comma 7 2 2 2" xfId="6878"/>
    <cellStyle name="Comma 7 2 3" xfId="6394"/>
    <cellStyle name="Comma 7 3" xfId="5676"/>
    <cellStyle name="Comma 7 3 2" xfId="6639"/>
    <cellStyle name="Comma 7 4" xfId="6155"/>
    <cellStyle name="Comma 8" xfId="294"/>
    <cellStyle name="Comma 8 10" xfId="1798"/>
    <cellStyle name="Comma 8 10 2" xfId="4201"/>
    <cellStyle name="Comma 8 11" xfId="3000"/>
    <cellStyle name="Comma 8 2" xfId="376"/>
    <cellStyle name="Comma 8 2 2" xfId="427"/>
    <cellStyle name="Comma 8 2 2 2" xfId="559"/>
    <cellStyle name="Comma 8 2 2 2 2" xfId="1114"/>
    <cellStyle name="Comma 8 2 2 2 2 2" xfId="1716"/>
    <cellStyle name="Comma 8 2 2 2 2 2 2" xfId="2919"/>
    <cellStyle name="Comma 8 2 2 2 2 2 2 2" xfId="5321"/>
    <cellStyle name="Comma 8 2 2 2 2 2 3" xfId="4120"/>
    <cellStyle name="Comma 8 2 2 2 2 3" xfId="2318"/>
    <cellStyle name="Comma 8 2 2 2 2 3 2" xfId="4721"/>
    <cellStyle name="Comma 8 2 2 2 2 4" xfId="3520"/>
    <cellStyle name="Comma 8 2 2 2 3" xfId="1416"/>
    <cellStyle name="Comma 8 2 2 2 3 2" xfId="2619"/>
    <cellStyle name="Comma 8 2 2 2 3 2 2" xfId="5021"/>
    <cellStyle name="Comma 8 2 2 2 3 3" xfId="3820"/>
    <cellStyle name="Comma 8 2 2 2 4" xfId="2018"/>
    <cellStyle name="Comma 8 2 2 2 4 2" xfId="4421"/>
    <cellStyle name="Comma 8 2 2 2 5" xfId="3220"/>
    <cellStyle name="Comma 8 2 2 2 6" xfId="6883"/>
    <cellStyle name="Comma 8 2 2 3" xfId="956"/>
    <cellStyle name="Comma 8 2 2 3 2" xfId="1560"/>
    <cellStyle name="Comma 8 2 2 3 2 2" xfId="2763"/>
    <cellStyle name="Comma 8 2 2 3 2 2 2" xfId="5165"/>
    <cellStyle name="Comma 8 2 2 3 2 3" xfId="3964"/>
    <cellStyle name="Comma 8 2 2 3 3" xfId="2162"/>
    <cellStyle name="Comma 8 2 2 3 3 2" xfId="4565"/>
    <cellStyle name="Comma 8 2 2 3 4" xfId="3364"/>
    <cellStyle name="Comma 8 2 2 4" xfId="1260"/>
    <cellStyle name="Comma 8 2 2 4 2" xfId="2463"/>
    <cellStyle name="Comma 8 2 2 4 2 2" xfId="4865"/>
    <cellStyle name="Comma 8 2 2 4 3" xfId="3664"/>
    <cellStyle name="Comma 8 2 2 5" xfId="1862"/>
    <cellStyle name="Comma 8 2 2 5 2" xfId="4265"/>
    <cellStyle name="Comma 8 2 2 6" xfId="3064"/>
    <cellStyle name="Comma 8 2 2 7" xfId="5919"/>
    <cellStyle name="Comma 8 2 3" xfId="476"/>
    <cellStyle name="Comma 8 2 3 2" xfId="607"/>
    <cellStyle name="Comma 8 2 3 2 2" xfId="1162"/>
    <cellStyle name="Comma 8 2 3 2 2 2" xfId="1764"/>
    <cellStyle name="Comma 8 2 3 2 2 2 2" xfId="2967"/>
    <cellStyle name="Comma 8 2 3 2 2 2 2 2" xfId="5369"/>
    <cellStyle name="Comma 8 2 3 2 2 2 3" xfId="4168"/>
    <cellStyle name="Comma 8 2 3 2 2 3" xfId="2366"/>
    <cellStyle name="Comma 8 2 3 2 2 3 2" xfId="4769"/>
    <cellStyle name="Comma 8 2 3 2 2 4" xfId="3568"/>
    <cellStyle name="Comma 8 2 3 2 3" xfId="1464"/>
    <cellStyle name="Comma 8 2 3 2 3 2" xfId="2667"/>
    <cellStyle name="Comma 8 2 3 2 3 2 2" xfId="5069"/>
    <cellStyle name="Comma 8 2 3 2 3 3" xfId="3868"/>
    <cellStyle name="Comma 8 2 3 2 4" xfId="2066"/>
    <cellStyle name="Comma 8 2 3 2 4 2" xfId="4469"/>
    <cellStyle name="Comma 8 2 3 2 5" xfId="3268"/>
    <cellStyle name="Comma 8 2 3 3" xfId="1004"/>
    <cellStyle name="Comma 8 2 3 3 2" xfId="1608"/>
    <cellStyle name="Comma 8 2 3 3 2 2" xfId="2811"/>
    <cellStyle name="Comma 8 2 3 3 2 2 2" xfId="5213"/>
    <cellStyle name="Comma 8 2 3 3 2 3" xfId="4012"/>
    <cellStyle name="Comma 8 2 3 3 3" xfId="2210"/>
    <cellStyle name="Comma 8 2 3 3 3 2" xfId="4613"/>
    <cellStyle name="Comma 8 2 3 3 4" xfId="3412"/>
    <cellStyle name="Comma 8 2 3 4" xfId="1308"/>
    <cellStyle name="Comma 8 2 3 4 2" xfId="2511"/>
    <cellStyle name="Comma 8 2 3 4 2 2" xfId="4913"/>
    <cellStyle name="Comma 8 2 3 4 3" xfId="3712"/>
    <cellStyle name="Comma 8 2 3 5" xfId="1910"/>
    <cellStyle name="Comma 8 2 3 5 2" xfId="4313"/>
    <cellStyle name="Comma 8 2 3 6" xfId="3112"/>
    <cellStyle name="Comma 8 2 3 7" xfId="6399"/>
    <cellStyle name="Comma 8 2 4" xfId="511"/>
    <cellStyle name="Comma 8 2 4 2" xfId="1066"/>
    <cellStyle name="Comma 8 2 4 2 2" xfId="1668"/>
    <cellStyle name="Comma 8 2 4 2 2 2" xfId="2871"/>
    <cellStyle name="Comma 8 2 4 2 2 2 2" xfId="5273"/>
    <cellStyle name="Comma 8 2 4 2 2 3" xfId="4072"/>
    <cellStyle name="Comma 8 2 4 2 3" xfId="2270"/>
    <cellStyle name="Comma 8 2 4 2 3 2" xfId="4673"/>
    <cellStyle name="Comma 8 2 4 2 4" xfId="3472"/>
    <cellStyle name="Comma 8 2 4 3" xfId="1368"/>
    <cellStyle name="Comma 8 2 4 3 2" xfId="2571"/>
    <cellStyle name="Comma 8 2 4 3 2 2" xfId="4973"/>
    <cellStyle name="Comma 8 2 4 3 3" xfId="3772"/>
    <cellStyle name="Comma 8 2 4 4" xfId="1970"/>
    <cellStyle name="Comma 8 2 4 4 2" xfId="4373"/>
    <cellStyle name="Comma 8 2 4 5" xfId="3172"/>
    <cellStyle name="Comma 8 2 5" xfId="875"/>
    <cellStyle name="Comma 8 2 6" xfId="908"/>
    <cellStyle name="Comma 8 2 6 2" xfId="1512"/>
    <cellStyle name="Comma 8 2 6 2 2" xfId="2715"/>
    <cellStyle name="Comma 8 2 6 2 2 2" xfId="5117"/>
    <cellStyle name="Comma 8 2 6 2 3" xfId="3916"/>
    <cellStyle name="Comma 8 2 6 3" xfId="2114"/>
    <cellStyle name="Comma 8 2 6 3 2" xfId="4517"/>
    <cellStyle name="Comma 8 2 6 4" xfId="3316"/>
    <cellStyle name="Comma 8 2 7" xfId="1212"/>
    <cellStyle name="Comma 8 2 7 2" xfId="2415"/>
    <cellStyle name="Comma 8 2 7 2 2" xfId="4817"/>
    <cellStyle name="Comma 8 2 7 3" xfId="3616"/>
    <cellStyle name="Comma 8 2 8" xfId="1814"/>
    <cellStyle name="Comma 8 2 8 2" xfId="4217"/>
    <cellStyle name="Comma 8 2 9" xfId="3016"/>
    <cellStyle name="Comma 8 3" xfId="395"/>
    <cellStyle name="Comma 8 3 2" xfId="444"/>
    <cellStyle name="Comma 8 3 2 2" xfId="575"/>
    <cellStyle name="Comma 8 3 2 2 2" xfId="1130"/>
    <cellStyle name="Comma 8 3 2 2 2 2" xfId="1732"/>
    <cellStyle name="Comma 8 3 2 2 2 2 2" xfId="2935"/>
    <cellStyle name="Comma 8 3 2 2 2 2 2 2" xfId="5337"/>
    <cellStyle name="Comma 8 3 2 2 2 2 3" xfId="4136"/>
    <cellStyle name="Comma 8 3 2 2 2 3" xfId="2334"/>
    <cellStyle name="Comma 8 3 2 2 2 3 2" xfId="4737"/>
    <cellStyle name="Comma 8 3 2 2 2 4" xfId="3536"/>
    <cellStyle name="Comma 8 3 2 2 3" xfId="1432"/>
    <cellStyle name="Comma 8 3 2 2 3 2" xfId="2635"/>
    <cellStyle name="Comma 8 3 2 2 3 2 2" xfId="5037"/>
    <cellStyle name="Comma 8 3 2 2 3 3" xfId="3836"/>
    <cellStyle name="Comma 8 3 2 2 4" xfId="2034"/>
    <cellStyle name="Comma 8 3 2 2 4 2" xfId="4437"/>
    <cellStyle name="Comma 8 3 2 2 5" xfId="3236"/>
    <cellStyle name="Comma 8 3 2 3" xfId="972"/>
    <cellStyle name="Comma 8 3 2 3 2" xfId="1576"/>
    <cellStyle name="Comma 8 3 2 3 2 2" xfId="2779"/>
    <cellStyle name="Comma 8 3 2 3 2 2 2" xfId="5181"/>
    <cellStyle name="Comma 8 3 2 3 2 3" xfId="3980"/>
    <cellStyle name="Comma 8 3 2 3 3" xfId="2178"/>
    <cellStyle name="Comma 8 3 2 3 3 2" xfId="4581"/>
    <cellStyle name="Comma 8 3 2 3 4" xfId="3380"/>
    <cellStyle name="Comma 8 3 2 4" xfId="1276"/>
    <cellStyle name="Comma 8 3 2 4 2" xfId="2479"/>
    <cellStyle name="Comma 8 3 2 4 2 2" xfId="4881"/>
    <cellStyle name="Comma 8 3 2 4 3" xfId="3680"/>
    <cellStyle name="Comma 8 3 2 5" xfId="1878"/>
    <cellStyle name="Comma 8 3 2 5 2" xfId="4281"/>
    <cellStyle name="Comma 8 3 2 6" xfId="3080"/>
    <cellStyle name="Comma 8 3 2 7" xfId="6644"/>
    <cellStyle name="Comma 8 3 3" xfId="492"/>
    <cellStyle name="Comma 8 3 3 2" xfId="623"/>
    <cellStyle name="Comma 8 3 3 2 2" xfId="1178"/>
    <cellStyle name="Comma 8 3 3 2 2 2" xfId="1780"/>
    <cellStyle name="Comma 8 3 3 2 2 2 2" xfId="2983"/>
    <cellStyle name="Comma 8 3 3 2 2 2 2 2" xfId="5385"/>
    <cellStyle name="Comma 8 3 3 2 2 2 3" xfId="4184"/>
    <cellStyle name="Comma 8 3 3 2 2 3" xfId="2382"/>
    <cellStyle name="Comma 8 3 3 2 2 3 2" xfId="4785"/>
    <cellStyle name="Comma 8 3 3 2 2 4" xfId="3584"/>
    <cellStyle name="Comma 8 3 3 2 3" xfId="1480"/>
    <cellStyle name="Comma 8 3 3 2 3 2" xfId="2683"/>
    <cellStyle name="Comma 8 3 3 2 3 2 2" xfId="5085"/>
    <cellStyle name="Comma 8 3 3 2 3 3" xfId="3884"/>
    <cellStyle name="Comma 8 3 3 2 4" xfId="2082"/>
    <cellStyle name="Comma 8 3 3 2 4 2" xfId="4485"/>
    <cellStyle name="Comma 8 3 3 2 5" xfId="3284"/>
    <cellStyle name="Comma 8 3 3 3" xfId="1020"/>
    <cellStyle name="Comma 8 3 3 3 2" xfId="1624"/>
    <cellStyle name="Comma 8 3 3 3 2 2" xfId="2827"/>
    <cellStyle name="Comma 8 3 3 3 2 2 2" xfId="5229"/>
    <cellStyle name="Comma 8 3 3 3 2 3" xfId="4028"/>
    <cellStyle name="Comma 8 3 3 3 3" xfId="2226"/>
    <cellStyle name="Comma 8 3 3 3 3 2" xfId="4629"/>
    <cellStyle name="Comma 8 3 3 3 4" xfId="3428"/>
    <cellStyle name="Comma 8 3 3 4" xfId="1324"/>
    <cellStyle name="Comma 8 3 3 4 2" xfId="2527"/>
    <cellStyle name="Comma 8 3 3 4 2 2" xfId="4929"/>
    <cellStyle name="Comma 8 3 3 4 3" xfId="3728"/>
    <cellStyle name="Comma 8 3 3 5" xfId="1926"/>
    <cellStyle name="Comma 8 3 3 5 2" xfId="4329"/>
    <cellStyle name="Comma 8 3 3 6" xfId="3128"/>
    <cellStyle name="Comma 8 3 4" xfId="527"/>
    <cellStyle name="Comma 8 3 4 2" xfId="1082"/>
    <cellStyle name="Comma 8 3 4 2 2" xfId="1684"/>
    <cellStyle name="Comma 8 3 4 2 2 2" xfId="2887"/>
    <cellStyle name="Comma 8 3 4 2 2 2 2" xfId="5289"/>
    <cellStyle name="Comma 8 3 4 2 2 3" xfId="4088"/>
    <cellStyle name="Comma 8 3 4 2 3" xfId="2286"/>
    <cellStyle name="Comma 8 3 4 2 3 2" xfId="4689"/>
    <cellStyle name="Comma 8 3 4 2 4" xfId="3488"/>
    <cellStyle name="Comma 8 3 4 3" xfId="1384"/>
    <cellStyle name="Comma 8 3 4 3 2" xfId="2587"/>
    <cellStyle name="Comma 8 3 4 3 2 2" xfId="4989"/>
    <cellStyle name="Comma 8 3 4 3 3" xfId="3788"/>
    <cellStyle name="Comma 8 3 4 4" xfId="1986"/>
    <cellStyle name="Comma 8 3 4 4 2" xfId="4389"/>
    <cellStyle name="Comma 8 3 4 5" xfId="3188"/>
    <cellStyle name="Comma 8 3 5" xfId="924"/>
    <cellStyle name="Comma 8 3 5 2" xfId="1528"/>
    <cellStyle name="Comma 8 3 5 2 2" xfId="2731"/>
    <cellStyle name="Comma 8 3 5 2 2 2" xfId="5133"/>
    <cellStyle name="Comma 8 3 5 2 3" xfId="3932"/>
    <cellStyle name="Comma 8 3 5 3" xfId="2130"/>
    <cellStyle name="Comma 8 3 5 3 2" xfId="4533"/>
    <cellStyle name="Comma 8 3 5 4" xfId="3332"/>
    <cellStyle name="Comma 8 3 6" xfId="1228"/>
    <cellStyle name="Comma 8 3 6 2" xfId="2431"/>
    <cellStyle name="Comma 8 3 6 2 2" xfId="4833"/>
    <cellStyle name="Comma 8 3 6 3" xfId="3632"/>
    <cellStyle name="Comma 8 3 7" xfId="1830"/>
    <cellStyle name="Comma 8 3 7 2" xfId="4233"/>
    <cellStyle name="Comma 8 3 8" xfId="3032"/>
    <cellStyle name="Comma 8 3 9" xfId="5681"/>
    <cellStyle name="Comma 8 4" xfId="411"/>
    <cellStyle name="Comma 8 4 2" xfId="543"/>
    <cellStyle name="Comma 8 4 2 2" xfId="1098"/>
    <cellStyle name="Comma 8 4 2 2 2" xfId="1700"/>
    <cellStyle name="Comma 8 4 2 2 2 2" xfId="2903"/>
    <cellStyle name="Comma 8 4 2 2 2 2 2" xfId="5305"/>
    <cellStyle name="Comma 8 4 2 2 2 3" xfId="4104"/>
    <cellStyle name="Comma 8 4 2 2 3" xfId="2302"/>
    <cellStyle name="Comma 8 4 2 2 3 2" xfId="4705"/>
    <cellStyle name="Comma 8 4 2 2 4" xfId="3504"/>
    <cellStyle name="Comma 8 4 2 3" xfId="1400"/>
    <cellStyle name="Comma 8 4 2 3 2" xfId="2603"/>
    <cellStyle name="Comma 8 4 2 3 2 2" xfId="5005"/>
    <cellStyle name="Comma 8 4 2 3 3" xfId="3804"/>
    <cellStyle name="Comma 8 4 2 4" xfId="2002"/>
    <cellStyle name="Comma 8 4 2 4 2" xfId="4405"/>
    <cellStyle name="Comma 8 4 2 5" xfId="3204"/>
    <cellStyle name="Comma 8 4 3" xfId="940"/>
    <cellStyle name="Comma 8 4 3 2" xfId="1544"/>
    <cellStyle name="Comma 8 4 3 2 2" xfId="2747"/>
    <cellStyle name="Comma 8 4 3 2 2 2" xfId="5149"/>
    <cellStyle name="Comma 8 4 3 2 3" xfId="3948"/>
    <cellStyle name="Comma 8 4 3 3" xfId="2146"/>
    <cellStyle name="Comma 8 4 3 3 2" xfId="4549"/>
    <cellStyle name="Comma 8 4 3 4" xfId="3348"/>
    <cellStyle name="Comma 8 4 4" xfId="1244"/>
    <cellStyle name="Comma 8 4 4 2" xfId="2447"/>
    <cellStyle name="Comma 8 4 4 2 2" xfId="4849"/>
    <cellStyle name="Comma 8 4 4 3" xfId="3648"/>
    <cellStyle name="Comma 8 4 5" xfId="1846"/>
    <cellStyle name="Comma 8 4 5 2" xfId="4249"/>
    <cellStyle name="Comma 8 4 6" xfId="3048"/>
    <cellStyle name="Comma 8 4 7" xfId="6160"/>
    <cellStyle name="Comma 8 5" xfId="460"/>
    <cellStyle name="Comma 8 5 2" xfId="591"/>
    <cellStyle name="Comma 8 5 2 2" xfId="1146"/>
    <cellStyle name="Comma 8 5 2 2 2" xfId="1748"/>
    <cellStyle name="Comma 8 5 2 2 2 2" xfId="2951"/>
    <cellStyle name="Comma 8 5 2 2 2 2 2" xfId="5353"/>
    <cellStyle name="Comma 8 5 2 2 2 3" xfId="4152"/>
    <cellStyle name="Comma 8 5 2 2 3" xfId="2350"/>
    <cellStyle name="Comma 8 5 2 2 3 2" xfId="4753"/>
    <cellStyle name="Comma 8 5 2 2 4" xfId="3552"/>
    <cellStyle name="Comma 8 5 2 3" xfId="1448"/>
    <cellStyle name="Comma 8 5 2 3 2" xfId="2651"/>
    <cellStyle name="Comma 8 5 2 3 2 2" xfId="5053"/>
    <cellStyle name="Comma 8 5 2 3 3" xfId="3852"/>
    <cellStyle name="Comma 8 5 2 4" xfId="2050"/>
    <cellStyle name="Comma 8 5 2 4 2" xfId="4453"/>
    <cellStyle name="Comma 8 5 2 5" xfId="3252"/>
    <cellStyle name="Comma 8 5 3" xfId="988"/>
    <cellStyle name="Comma 8 5 3 2" xfId="1592"/>
    <cellStyle name="Comma 8 5 3 2 2" xfId="2795"/>
    <cellStyle name="Comma 8 5 3 2 2 2" xfId="5197"/>
    <cellStyle name="Comma 8 5 3 2 3" xfId="3996"/>
    <cellStyle name="Comma 8 5 3 3" xfId="2194"/>
    <cellStyle name="Comma 8 5 3 3 2" xfId="4597"/>
    <cellStyle name="Comma 8 5 3 4" xfId="3396"/>
    <cellStyle name="Comma 8 5 4" xfId="1292"/>
    <cellStyle name="Comma 8 5 4 2" xfId="2495"/>
    <cellStyle name="Comma 8 5 4 2 2" xfId="4897"/>
    <cellStyle name="Comma 8 5 4 3" xfId="3696"/>
    <cellStyle name="Comma 8 5 5" xfId="1894"/>
    <cellStyle name="Comma 8 5 5 2" xfId="4297"/>
    <cellStyle name="Comma 8 5 6" xfId="3096"/>
    <cellStyle name="Comma 8 6" xfId="360"/>
    <cellStyle name="Comma 8 6 2" xfId="1050"/>
    <cellStyle name="Comma 8 6 2 2" xfId="1652"/>
    <cellStyle name="Comma 8 6 2 2 2" xfId="2855"/>
    <cellStyle name="Comma 8 6 2 2 2 2" xfId="5257"/>
    <cellStyle name="Comma 8 6 2 2 3" xfId="4056"/>
    <cellStyle name="Comma 8 6 2 3" xfId="2254"/>
    <cellStyle name="Comma 8 6 2 3 2" xfId="4657"/>
    <cellStyle name="Comma 8 6 2 4" xfId="3456"/>
    <cellStyle name="Comma 8 6 3" xfId="1352"/>
    <cellStyle name="Comma 8 6 3 2" xfId="2555"/>
    <cellStyle name="Comma 8 6 3 2 2" xfId="4957"/>
    <cellStyle name="Comma 8 6 3 3" xfId="3756"/>
    <cellStyle name="Comma 8 6 4" xfId="1954"/>
    <cellStyle name="Comma 8 6 4 2" xfId="4357"/>
    <cellStyle name="Comma 8 6 5" xfId="3156"/>
    <cellStyle name="Comma 8 7" xfId="641"/>
    <cellStyle name="Comma 8 8" xfId="892"/>
    <cellStyle name="Comma 8 8 2" xfId="1496"/>
    <cellStyle name="Comma 8 8 2 2" xfId="2699"/>
    <cellStyle name="Comma 8 8 2 2 2" xfId="5101"/>
    <cellStyle name="Comma 8 8 2 3" xfId="3900"/>
    <cellStyle name="Comma 8 8 3" xfId="2098"/>
    <cellStyle name="Comma 8 8 3 2" xfId="4501"/>
    <cellStyle name="Comma 8 8 4" xfId="3300"/>
    <cellStyle name="Comma 8 9" xfId="1195"/>
    <cellStyle name="Comma 8 9 2" xfId="2398"/>
    <cellStyle name="Comma 8 9 2 2" xfId="4801"/>
    <cellStyle name="Comma 8 9 3" xfId="3600"/>
    <cellStyle name="Comma 9" xfId="645"/>
    <cellStyle name="Comma 9 2" xfId="879"/>
    <cellStyle name="Comma 9 2 2" xfId="5923"/>
    <cellStyle name="Comma 9 2 2 2" xfId="6887"/>
    <cellStyle name="Comma 9 2 3" xfId="6403"/>
    <cellStyle name="Comma 9 3" xfId="5685"/>
    <cellStyle name="Comma 9 3 2" xfId="6648"/>
    <cellStyle name="Comma 9 4" xfId="6164"/>
    <cellStyle name="Currency" xfId="507" builtinId="4"/>
    <cellStyle name="Currency 2" xfId="12"/>
    <cellStyle name="Currency 2 2" xfId="70"/>
    <cellStyle name="Currency 2 3" xfId="71"/>
    <cellStyle name="Currency 2 4" xfId="69"/>
    <cellStyle name="Currency 3" xfId="13"/>
    <cellStyle name="Currency 3 2" xfId="73"/>
    <cellStyle name="Currency 3 2 2" xfId="74"/>
    <cellStyle name="Currency 3 2 2 2" xfId="823"/>
    <cellStyle name="Currency 3 2 2 2 2" xfId="5867"/>
    <cellStyle name="Currency 3 2 2 2 2 2" xfId="6831"/>
    <cellStyle name="Currency 3 2 2 2 3" xfId="6347"/>
    <cellStyle name="Currency 3 2 2 3" xfId="5629"/>
    <cellStyle name="Currency 3 2 2 3 2" xfId="6592"/>
    <cellStyle name="Currency 3 2 2 4" xfId="6108"/>
    <cellStyle name="Currency 3 2 3" xfId="714"/>
    <cellStyle name="Currency 3 2 3 2" xfId="5756"/>
    <cellStyle name="Currency 3 2 3 2 2" xfId="6720"/>
    <cellStyle name="Currency 3 2 3 3" xfId="6236"/>
    <cellStyle name="Currency 3 2 4" xfId="5518"/>
    <cellStyle name="Currency 3 2 4 2" xfId="6481"/>
    <cellStyle name="Currency 3 2 5" xfId="5997"/>
    <cellStyle name="Currency 3 3" xfId="75"/>
    <cellStyle name="Currency 3 3 2" xfId="76"/>
    <cellStyle name="Currency 3 3 2 2" xfId="861"/>
    <cellStyle name="Currency 3 3 2 2 2" xfId="5905"/>
    <cellStyle name="Currency 3 3 2 2 2 2" xfId="6869"/>
    <cellStyle name="Currency 3 3 2 2 3" xfId="6385"/>
    <cellStyle name="Currency 3 3 2 3" xfId="5667"/>
    <cellStyle name="Currency 3 3 2 3 2" xfId="6630"/>
    <cellStyle name="Currency 3 3 2 4" xfId="6146"/>
    <cellStyle name="Currency 3 3 3" xfId="750"/>
    <cellStyle name="Currency 3 3 3 2" xfId="5794"/>
    <cellStyle name="Currency 3 3 3 2 2" xfId="6758"/>
    <cellStyle name="Currency 3 3 3 3" xfId="6274"/>
    <cellStyle name="Currency 3 3 4" xfId="5556"/>
    <cellStyle name="Currency 3 3 4 2" xfId="6519"/>
    <cellStyle name="Currency 3 3 5" xfId="6035"/>
    <cellStyle name="Currency 3 4" xfId="77"/>
    <cellStyle name="Currency 3 4 2" xfId="787"/>
    <cellStyle name="Currency 3 4 2 2" xfId="5831"/>
    <cellStyle name="Currency 3 4 2 2 2" xfId="6795"/>
    <cellStyle name="Currency 3 4 2 3" xfId="6311"/>
    <cellStyle name="Currency 3 4 3" xfId="5593"/>
    <cellStyle name="Currency 3 4 3 2" xfId="6556"/>
    <cellStyle name="Currency 3 4 4" xfId="6072"/>
    <cellStyle name="Currency 3 5" xfId="72"/>
    <cellStyle name="Currency 3 5 2" xfId="5720"/>
    <cellStyle name="Currency 3 5 2 2" xfId="6684"/>
    <cellStyle name="Currency 3 5 3" xfId="6200"/>
    <cellStyle name="Currency 3 6" xfId="349"/>
    <cellStyle name="Currency 3 6 2" xfId="6445"/>
    <cellStyle name="Currency 3 6 3" xfId="5482"/>
    <cellStyle name="Currency 3 7" xfId="5961"/>
    <cellStyle name="Currency 4" xfId="78"/>
    <cellStyle name="Currency 4 2" xfId="79"/>
    <cellStyle name="Currency 4 2 2" xfId="80"/>
    <cellStyle name="Currency 4 2 2 2" xfId="829"/>
    <cellStyle name="Currency 4 2 2 2 2" xfId="5873"/>
    <cellStyle name="Currency 4 2 2 2 2 2" xfId="6837"/>
    <cellStyle name="Currency 4 2 2 2 3" xfId="6353"/>
    <cellStyle name="Currency 4 2 2 3" xfId="5635"/>
    <cellStyle name="Currency 4 2 2 3 2" xfId="6598"/>
    <cellStyle name="Currency 4 2 2 4" xfId="6114"/>
    <cellStyle name="Currency 4 2 3" xfId="720"/>
    <cellStyle name="Currency 4 2 3 2" xfId="5762"/>
    <cellStyle name="Currency 4 2 3 2 2" xfId="6726"/>
    <cellStyle name="Currency 4 2 3 3" xfId="6242"/>
    <cellStyle name="Currency 4 2 4" xfId="5524"/>
    <cellStyle name="Currency 4 2 4 2" xfId="6487"/>
    <cellStyle name="Currency 4 2 5" xfId="6003"/>
    <cellStyle name="Currency 4 3" xfId="81"/>
    <cellStyle name="Currency 4 3 2" xfId="82"/>
    <cellStyle name="Currency 4 3 2 2" xfId="866"/>
    <cellStyle name="Currency 4 3 2 2 2" xfId="5910"/>
    <cellStyle name="Currency 4 3 2 2 2 2" xfId="6874"/>
    <cellStyle name="Currency 4 3 2 2 3" xfId="6390"/>
    <cellStyle name="Currency 4 3 2 3" xfId="5672"/>
    <cellStyle name="Currency 4 3 2 3 2" xfId="6635"/>
    <cellStyle name="Currency 4 3 2 4" xfId="6151"/>
    <cellStyle name="Currency 4 3 3" xfId="755"/>
    <cellStyle name="Currency 4 3 3 2" xfId="5799"/>
    <cellStyle name="Currency 4 3 3 2 2" xfId="6763"/>
    <cellStyle name="Currency 4 3 3 3" xfId="6279"/>
    <cellStyle name="Currency 4 3 4" xfId="5561"/>
    <cellStyle name="Currency 4 3 4 2" xfId="6524"/>
    <cellStyle name="Currency 4 3 5" xfId="6040"/>
    <cellStyle name="Currency 4 4" xfId="83"/>
    <cellStyle name="Currency 4 4 2" xfId="793"/>
    <cellStyle name="Currency 4 4 2 2" xfId="5837"/>
    <cellStyle name="Currency 4 4 2 2 2" xfId="6801"/>
    <cellStyle name="Currency 4 4 2 3" xfId="6317"/>
    <cellStyle name="Currency 4 4 3" xfId="5599"/>
    <cellStyle name="Currency 4 4 3 2" xfId="6562"/>
    <cellStyle name="Currency 4 4 4" xfId="6078"/>
    <cellStyle name="Currency 4 5" xfId="685"/>
    <cellStyle name="Currency 4 5 2" xfId="5726"/>
    <cellStyle name="Currency 4 5 2 2" xfId="6690"/>
    <cellStyle name="Currency 4 5 3" xfId="6206"/>
    <cellStyle name="Currency 4 6" xfId="5488"/>
    <cellStyle name="Currency 4 6 2" xfId="6451"/>
    <cellStyle name="Currency 4 7" xfId="5967"/>
    <cellStyle name="Currency 5" xfId="84"/>
    <cellStyle name="Currency 5 2" xfId="85"/>
    <cellStyle name="Currency 5 2 2" xfId="831"/>
    <cellStyle name="Currency 5 2 2 2" xfId="5875"/>
    <cellStyle name="Currency 5 2 2 2 2" xfId="6839"/>
    <cellStyle name="Currency 5 2 2 3" xfId="6355"/>
    <cellStyle name="Currency 5 2 3" xfId="5637"/>
    <cellStyle name="Currency 5 2 3 2" xfId="6600"/>
    <cellStyle name="Currency 5 2 4" xfId="6116"/>
    <cellStyle name="Currency 5 3" xfId="722"/>
    <cellStyle name="Currency 5 3 2" xfId="5764"/>
    <cellStyle name="Currency 5 3 2 2" xfId="6728"/>
    <cellStyle name="Currency 5 3 3" xfId="6244"/>
    <cellStyle name="Currency 5 4" xfId="5526"/>
    <cellStyle name="Currency 5 4 2" xfId="6489"/>
    <cellStyle name="Currency 5 5" xfId="6005"/>
    <cellStyle name="Currency 6" xfId="86"/>
    <cellStyle name="Currency 7" xfId="338"/>
    <cellStyle name="Currency 7 10" xfId="1812"/>
    <cellStyle name="Currency 7 10 2" xfId="4215"/>
    <cellStyle name="Currency 7 11" xfId="3014"/>
    <cellStyle name="Currency 7 2" xfId="390"/>
    <cellStyle name="Currency 7 2 2" xfId="441"/>
    <cellStyle name="Currency 7 2 2 2" xfId="573"/>
    <cellStyle name="Currency 7 2 2 2 2" xfId="1128"/>
    <cellStyle name="Currency 7 2 2 2 2 2" xfId="1730"/>
    <cellStyle name="Currency 7 2 2 2 2 2 2" xfId="2933"/>
    <cellStyle name="Currency 7 2 2 2 2 2 2 2" xfId="5335"/>
    <cellStyle name="Currency 7 2 2 2 2 2 3" xfId="4134"/>
    <cellStyle name="Currency 7 2 2 2 2 3" xfId="2332"/>
    <cellStyle name="Currency 7 2 2 2 2 3 2" xfId="4735"/>
    <cellStyle name="Currency 7 2 2 2 2 4" xfId="3534"/>
    <cellStyle name="Currency 7 2 2 2 3" xfId="1430"/>
    <cellStyle name="Currency 7 2 2 2 3 2" xfId="2633"/>
    <cellStyle name="Currency 7 2 2 2 3 2 2" xfId="5035"/>
    <cellStyle name="Currency 7 2 2 2 3 3" xfId="3834"/>
    <cellStyle name="Currency 7 2 2 2 4" xfId="2032"/>
    <cellStyle name="Currency 7 2 2 2 4 2" xfId="4435"/>
    <cellStyle name="Currency 7 2 2 2 5" xfId="3234"/>
    <cellStyle name="Currency 7 2 2 2 6" xfId="6892"/>
    <cellStyle name="Currency 7 2 2 3" xfId="970"/>
    <cellStyle name="Currency 7 2 2 3 2" xfId="1574"/>
    <cellStyle name="Currency 7 2 2 3 2 2" xfId="2777"/>
    <cellStyle name="Currency 7 2 2 3 2 2 2" xfId="5179"/>
    <cellStyle name="Currency 7 2 2 3 2 3" xfId="3978"/>
    <cellStyle name="Currency 7 2 2 3 3" xfId="2176"/>
    <cellStyle name="Currency 7 2 2 3 3 2" xfId="4579"/>
    <cellStyle name="Currency 7 2 2 3 4" xfId="3378"/>
    <cellStyle name="Currency 7 2 2 4" xfId="1274"/>
    <cellStyle name="Currency 7 2 2 4 2" xfId="2477"/>
    <cellStyle name="Currency 7 2 2 4 2 2" xfId="4879"/>
    <cellStyle name="Currency 7 2 2 4 3" xfId="3678"/>
    <cellStyle name="Currency 7 2 2 5" xfId="1876"/>
    <cellStyle name="Currency 7 2 2 5 2" xfId="4279"/>
    <cellStyle name="Currency 7 2 2 6" xfId="3078"/>
    <cellStyle name="Currency 7 2 2 7" xfId="5928"/>
    <cellStyle name="Currency 7 2 3" xfId="490"/>
    <cellStyle name="Currency 7 2 3 2" xfId="621"/>
    <cellStyle name="Currency 7 2 3 2 2" xfId="1176"/>
    <cellStyle name="Currency 7 2 3 2 2 2" xfId="1778"/>
    <cellStyle name="Currency 7 2 3 2 2 2 2" xfId="2981"/>
    <cellStyle name="Currency 7 2 3 2 2 2 2 2" xfId="5383"/>
    <cellStyle name="Currency 7 2 3 2 2 2 3" xfId="4182"/>
    <cellStyle name="Currency 7 2 3 2 2 3" xfId="2380"/>
    <cellStyle name="Currency 7 2 3 2 2 3 2" xfId="4783"/>
    <cellStyle name="Currency 7 2 3 2 2 4" xfId="3582"/>
    <cellStyle name="Currency 7 2 3 2 3" xfId="1478"/>
    <cellStyle name="Currency 7 2 3 2 3 2" xfId="2681"/>
    <cellStyle name="Currency 7 2 3 2 3 2 2" xfId="5083"/>
    <cellStyle name="Currency 7 2 3 2 3 3" xfId="3882"/>
    <cellStyle name="Currency 7 2 3 2 4" xfId="2080"/>
    <cellStyle name="Currency 7 2 3 2 4 2" xfId="4483"/>
    <cellStyle name="Currency 7 2 3 2 5" xfId="3282"/>
    <cellStyle name="Currency 7 2 3 3" xfId="1018"/>
    <cellStyle name="Currency 7 2 3 3 2" xfId="1622"/>
    <cellStyle name="Currency 7 2 3 3 2 2" xfId="2825"/>
    <cellStyle name="Currency 7 2 3 3 2 2 2" xfId="5227"/>
    <cellStyle name="Currency 7 2 3 3 2 3" xfId="4026"/>
    <cellStyle name="Currency 7 2 3 3 3" xfId="2224"/>
    <cellStyle name="Currency 7 2 3 3 3 2" xfId="4627"/>
    <cellStyle name="Currency 7 2 3 3 4" xfId="3426"/>
    <cellStyle name="Currency 7 2 3 4" xfId="1322"/>
    <cellStyle name="Currency 7 2 3 4 2" xfId="2525"/>
    <cellStyle name="Currency 7 2 3 4 2 2" xfId="4927"/>
    <cellStyle name="Currency 7 2 3 4 3" xfId="3726"/>
    <cellStyle name="Currency 7 2 3 5" xfId="1924"/>
    <cellStyle name="Currency 7 2 3 5 2" xfId="4327"/>
    <cellStyle name="Currency 7 2 3 6" xfId="3126"/>
    <cellStyle name="Currency 7 2 3 7" xfId="6408"/>
    <cellStyle name="Currency 7 2 4" xfId="525"/>
    <cellStyle name="Currency 7 2 4 2" xfId="1080"/>
    <cellStyle name="Currency 7 2 4 2 2" xfId="1682"/>
    <cellStyle name="Currency 7 2 4 2 2 2" xfId="2885"/>
    <cellStyle name="Currency 7 2 4 2 2 2 2" xfId="5287"/>
    <cellStyle name="Currency 7 2 4 2 2 3" xfId="4086"/>
    <cellStyle name="Currency 7 2 4 2 3" xfId="2284"/>
    <cellStyle name="Currency 7 2 4 2 3 2" xfId="4687"/>
    <cellStyle name="Currency 7 2 4 2 4" xfId="3486"/>
    <cellStyle name="Currency 7 2 4 3" xfId="1382"/>
    <cellStyle name="Currency 7 2 4 3 2" xfId="2585"/>
    <cellStyle name="Currency 7 2 4 3 2 2" xfId="4987"/>
    <cellStyle name="Currency 7 2 4 3 3" xfId="3786"/>
    <cellStyle name="Currency 7 2 4 4" xfId="1984"/>
    <cellStyle name="Currency 7 2 4 4 2" xfId="4387"/>
    <cellStyle name="Currency 7 2 4 5" xfId="3186"/>
    <cellStyle name="Currency 7 2 5" xfId="884"/>
    <cellStyle name="Currency 7 2 6" xfId="922"/>
    <cellStyle name="Currency 7 2 6 2" xfId="1526"/>
    <cellStyle name="Currency 7 2 6 2 2" xfId="2729"/>
    <cellStyle name="Currency 7 2 6 2 2 2" xfId="5131"/>
    <cellStyle name="Currency 7 2 6 2 3" xfId="3930"/>
    <cellStyle name="Currency 7 2 6 3" xfId="2128"/>
    <cellStyle name="Currency 7 2 6 3 2" xfId="4531"/>
    <cellStyle name="Currency 7 2 6 4" xfId="3330"/>
    <cellStyle name="Currency 7 2 7" xfId="1226"/>
    <cellStyle name="Currency 7 2 7 2" xfId="2429"/>
    <cellStyle name="Currency 7 2 7 2 2" xfId="4831"/>
    <cellStyle name="Currency 7 2 7 3" xfId="3630"/>
    <cellStyle name="Currency 7 2 8" xfId="1828"/>
    <cellStyle name="Currency 7 2 8 2" xfId="4231"/>
    <cellStyle name="Currency 7 2 9" xfId="3030"/>
    <cellStyle name="Currency 7 3" xfId="409"/>
    <cellStyle name="Currency 7 3 2" xfId="458"/>
    <cellStyle name="Currency 7 3 2 2" xfId="589"/>
    <cellStyle name="Currency 7 3 2 2 2" xfId="1144"/>
    <cellStyle name="Currency 7 3 2 2 2 2" xfId="1746"/>
    <cellStyle name="Currency 7 3 2 2 2 2 2" xfId="2949"/>
    <cellStyle name="Currency 7 3 2 2 2 2 2 2" xfId="5351"/>
    <cellStyle name="Currency 7 3 2 2 2 2 3" xfId="4150"/>
    <cellStyle name="Currency 7 3 2 2 2 3" xfId="2348"/>
    <cellStyle name="Currency 7 3 2 2 2 3 2" xfId="4751"/>
    <cellStyle name="Currency 7 3 2 2 2 4" xfId="3550"/>
    <cellStyle name="Currency 7 3 2 2 3" xfId="1446"/>
    <cellStyle name="Currency 7 3 2 2 3 2" xfId="2649"/>
    <cellStyle name="Currency 7 3 2 2 3 2 2" xfId="5051"/>
    <cellStyle name="Currency 7 3 2 2 3 3" xfId="3850"/>
    <cellStyle name="Currency 7 3 2 2 4" xfId="2048"/>
    <cellStyle name="Currency 7 3 2 2 4 2" xfId="4451"/>
    <cellStyle name="Currency 7 3 2 2 5" xfId="3250"/>
    <cellStyle name="Currency 7 3 2 3" xfId="986"/>
    <cellStyle name="Currency 7 3 2 3 2" xfId="1590"/>
    <cellStyle name="Currency 7 3 2 3 2 2" xfId="2793"/>
    <cellStyle name="Currency 7 3 2 3 2 2 2" xfId="5195"/>
    <cellStyle name="Currency 7 3 2 3 2 3" xfId="3994"/>
    <cellStyle name="Currency 7 3 2 3 3" xfId="2192"/>
    <cellStyle name="Currency 7 3 2 3 3 2" xfId="4595"/>
    <cellStyle name="Currency 7 3 2 3 4" xfId="3394"/>
    <cellStyle name="Currency 7 3 2 4" xfId="1290"/>
    <cellStyle name="Currency 7 3 2 4 2" xfId="2493"/>
    <cellStyle name="Currency 7 3 2 4 2 2" xfId="4895"/>
    <cellStyle name="Currency 7 3 2 4 3" xfId="3694"/>
    <cellStyle name="Currency 7 3 2 5" xfId="1892"/>
    <cellStyle name="Currency 7 3 2 5 2" xfId="4295"/>
    <cellStyle name="Currency 7 3 2 6" xfId="3094"/>
    <cellStyle name="Currency 7 3 2 7" xfId="6653"/>
    <cellStyle name="Currency 7 3 3" xfId="506"/>
    <cellStyle name="Currency 7 3 3 2" xfId="637"/>
    <cellStyle name="Currency 7 3 3 2 2" xfId="1192"/>
    <cellStyle name="Currency 7 3 3 2 2 2" xfId="1794"/>
    <cellStyle name="Currency 7 3 3 2 2 2 2" xfId="2997"/>
    <cellStyle name="Currency 7 3 3 2 2 2 2 2" xfId="5399"/>
    <cellStyle name="Currency 7 3 3 2 2 2 3" xfId="4198"/>
    <cellStyle name="Currency 7 3 3 2 2 3" xfId="2396"/>
    <cellStyle name="Currency 7 3 3 2 2 3 2" xfId="4799"/>
    <cellStyle name="Currency 7 3 3 2 2 4" xfId="3598"/>
    <cellStyle name="Currency 7 3 3 2 3" xfId="1494"/>
    <cellStyle name="Currency 7 3 3 2 3 2" xfId="2697"/>
    <cellStyle name="Currency 7 3 3 2 3 2 2" xfId="5099"/>
    <cellStyle name="Currency 7 3 3 2 3 3" xfId="3898"/>
    <cellStyle name="Currency 7 3 3 2 4" xfId="2096"/>
    <cellStyle name="Currency 7 3 3 2 4 2" xfId="4499"/>
    <cellStyle name="Currency 7 3 3 2 5" xfId="3298"/>
    <cellStyle name="Currency 7 3 3 3" xfId="1034"/>
    <cellStyle name="Currency 7 3 3 3 2" xfId="1638"/>
    <cellStyle name="Currency 7 3 3 3 2 2" xfId="2841"/>
    <cellStyle name="Currency 7 3 3 3 2 2 2" xfId="5243"/>
    <cellStyle name="Currency 7 3 3 3 2 3" xfId="4042"/>
    <cellStyle name="Currency 7 3 3 3 3" xfId="2240"/>
    <cellStyle name="Currency 7 3 3 3 3 2" xfId="4643"/>
    <cellStyle name="Currency 7 3 3 3 4" xfId="3442"/>
    <cellStyle name="Currency 7 3 3 4" xfId="1338"/>
    <cellStyle name="Currency 7 3 3 4 2" xfId="2541"/>
    <cellStyle name="Currency 7 3 3 4 2 2" xfId="4943"/>
    <cellStyle name="Currency 7 3 3 4 3" xfId="3742"/>
    <cellStyle name="Currency 7 3 3 5" xfId="1940"/>
    <cellStyle name="Currency 7 3 3 5 2" xfId="4343"/>
    <cellStyle name="Currency 7 3 3 6" xfId="3142"/>
    <cellStyle name="Currency 7 3 4" xfId="541"/>
    <cellStyle name="Currency 7 3 4 2" xfId="1096"/>
    <cellStyle name="Currency 7 3 4 2 2" xfId="1698"/>
    <cellStyle name="Currency 7 3 4 2 2 2" xfId="2901"/>
    <cellStyle name="Currency 7 3 4 2 2 2 2" xfId="5303"/>
    <cellStyle name="Currency 7 3 4 2 2 3" xfId="4102"/>
    <cellStyle name="Currency 7 3 4 2 3" xfId="2300"/>
    <cellStyle name="Currency 7 3 4 2 3 2" xfId="4703"/>
    <cellStyle name="Currency 7 3 4 2 4" xfId="3502"/>
    <cellStyle name="Currency 7 3 4 3" xfId="1398"/>
    <cellStyle name="Currency 7 3 4 3 2" xfId="2601"/>
    <cellStyle name="Currency 7 3 4 3 2 2" xfId="5003"/>
    <cellStyle name="Currency 7 3 4 3 3" xfId="3802"/>
    <cellStyle name="Currency 7 3 4 4" xfId="2000"/>
    <cellStyle name="Currency 7 3 4 4 2" xfId="4403"/>
    <cellStyle name="Currency 7 3 4 5" xfId="3202"/>
    <cellStyle name="Currency 7 3 5" xfId="938"/>
    <cellStyle name="Currency 7 3 5 2" xfId="1542"/>
    <cellStyle name="Currency 7 3 5 2 2" xfId="2745"/>
    <cellStyle name="Currency 7 3 5 2 2 2" xfId="5147"/>
    <cellStyle name="Currency 7 3 5 2 3" xfId="3946"/>
    <cellStyle name="Currency 7 3 5 3" xfId="2144"/>
    <cellStyle name="Currency 7 3 5 3 2" xfId="4547"/>
    <cellStyle name="Currency 7 3 5 4" xfId="3346"/>
    <cellStyle name="Currency 7 3 6" xfId="1242"/>
    <cellStyle name="Currency 7 3 6 2" xfId="2445"/>
    <cellStyle name="Currency 7 3 6 2 2" xfId="4847"/>
    <cellStyle name="Currency 7 3 6 3" xfId="3646"/>
    <cellStyle name="Currency 7 3 7" xfId="1844"/>
    <cellStyle name="Currency 7 3 7 2" xfId="4247"/>
    <cellStyle name="Currency 7 3 8" xfId="3046"/>
    <cellStyle name="Currency 7 3 9" xfId="5690"/>
    <cellStyle name="Currency 7 4" xfId="425"/>
    <cellStyle name="Currency 7 4 2" xfId="557"/>
    <cellStyle name="Currency 7 4 2 2" xfId="1112"/>
    <cellStyle name="Currency 7 4 2 2 2" xfId="1714"/>
    <cellStyle name="Currency 7 4 2 2 2 2" xfId="2917"/>
    <cellStyle name="Currency 7 4 2 2 2 2 2" xfId="5319"/>
    <cellStyle name="Currency 7 4 2 2 2 3" xfId="4118"/>
    <cellStyle name="Currency 7 4 2 2 3" xfId="2316"/>
    <cellStyle name="Currency 7 4 2 2 3 2" xfId="4719"/>
    <cellStyle name="Currency 7 4 2 2 4" xfId="3518"/>
    <cellStyle name="Currency 7 4 2 3" xfId="1414"/>
    <cellStyle name="Currency 7 4 2 3 2" xfId="2617"/>
    <cellStyle name="Currency 7 4 2 3 2 2" xfId="5019"/>
    <cellStyle name="Currency 7 4 2 3 3" xfId="3818"/>
    <cellStyle name="Currency 7 4 2 4" xfId="2016"/>
    <cellStyle name="Currency 7 4 2 4 2" xfId="4419"/>
    <cellStyle name="Currency 7 4 2 5" xfId="3218"/>
    <cellStyle name="Currency 7 4 3" xfId="954"/>
    <cellStyle name="Currency 7 4 3 2" xfId="1558"/>
    <cellStyle name="Currency 7 4 3 2 2" xfId="2761"/>
    <cellStyle name="Currency 7 4 3 2 2 2" xfId="5163"/>
    <cellStyle name="Currency 7 4 3 2 3" xfId="3962"/>
    <cellStyle name="Currency 7 4 3 3" xfId="2160"/>
    <cellStyle name="Currency 7 4 3 3 2" xfId="4563"/>
    <cellStyle name="Currency 7 4 3 4" xfId="3362"/>
    <cellStyle name="Currency 7 4 4" xfId="1258"/>
    <cellStyle name="Currency 7 4 4 2" xfId="2461"/>
    <cellStyle name="Currency 7 4 4 2 2" xfId="4863"/>
    <cellStyle name="Currency 7 4 4 3" xfId="3662"/>
    <cellStyle name="Currency 7 4 5" xfId="1860"/>
    <cellStyle name="Currency 7 4 5 2" xfId="4263"/>
    <cellStyle name="Currency 7 4 6" xfId="3062"/>
    <cellStyle name="Currency 7 4 7" xfId="6169"/>
    <cellStyle name="Currency 7 5" xfId="474"/>
    <cellStyle name="Currency 7 5 2" xfId="605"/>
    <cellStyle name="Currency 7 5 2 2" xfId="1160"/>
    <cellStyle name="Currency 7 5 2 2 2" xfId="1762"/>
    <cellStyle name="Currency 7 5 2 2 2 2" xfId="2965"/>
    <cellStyle name="Currency 7 5 2 2 2 2 2" xfId="5367"/>
    <cellStyle name="Currency 7 5 2 2 2 3" xfId="4166"/>
    <cellStyle name="Currency 7 5 2 2 3" xfId="2364"/>
    <cellStyle name="Currency 7 5 2 2 3 2" xfId="4767"/>
    <cellStyle name="Currency 7 5 2 2 4" xfId="3566"/>
    <cellStyle name="Currency 7 5 2 3" xfId="1462"/>
    <cellStyle name="Currency 7 5 2 3 2" xfId="2665"/>
    <cellStyle name="Currency 7 5 2 3 2 2" xfId="5067"/>
    <cellStyle name="Currency 7 5 2 3 3" xfId="3866"/>
    <cellStyle name="Currency 7 5 2 4" xfId="2064"/>
    <cellStyle name="Currency 7 5 2 4 2" xfId="4467"/>
    <cellStyle name="Currency 7 5 2 5" xfId="3266"/>
    <cellStyle name="Currency 7 5 3" xfId="1002"/>
    <cellStyle name="Currency 7 5 3 2" xfId="1606"/>
    <cellStyle name="Currency 7 5 3 2 2" xfId="2809"/>
    <cellStyle name="Currency 7 5 3 2 2 2" xfId="5211"/>
    <cellStyle name="Currency 7 5 3 2 3" xfId="4010"/>
    <cellStyle name="Currency 7 5 3 3" xfId="2208"/>
    <cellStyle name="Currency 7 5 3 3 2" xfId="4611"/>
    <cellStyle name="Currency 7 5 3 4" xfId="3410"/>
    <cellStyle name="Currency 7 5 4" xfId="1306"/>
    <cellStyle name="Currency 7 5 4 2" xfId="2509"/>
    <cellStyle name="Currency 7 5 4 2 2" xfId="4911"/>
    <cellStyle name="Currency 7 5 4 3" xfId="3710"/>
    <cellStyle name="Currency 7 5 5" xfId="1908"/>
    <cellStyle name="Currency 7 5 5 2" xfId="4311"/>
    <cellStyle name="Currency 7 5 6" xfId="3110"/>
    <cellStyle name="Currency 7 6" xfId="374"/>
    <cellStyle name="Currency 7 6 2" xfId="1064"/>
    <cellStyle name="Currency 7 6 2 2" xfId="1666"/>
    <cellStyle name="Currency 7 6 2 2 2" xfId="2869"/>
    <cellStyle name="Currency 7 6 2 2 2 2" xfId="5271"/>
    <cellStyle name="Currency 7 6 2 2 3" xfId="4070"/>
    <cellStyle name="Currency 7 6 2 3" xfId="2268"/>
    <cellStyle name="Currency 7 6 2 3 2" xfId="4671"/>
    <cellStyle name="Currency 7 6 2 4" xfId="3470"/>
    <cellStyle name="Currency 7 6 3" xfId="1366"/>
    <cellStyle name="Currency 7 6 3 2" xfId="2569"/>
    <cellStyle name="Currency 7 6 3 2 2" xfId="4971"/>
    <cellStyle name="Currency 7 6 3 3" xfId="3770"/>
    <cellStyle name="Currency 7 6 4" xfId="1968"/>
    <cellStyle name="Currency 7 6 4 2" xfId="4371"/>
    <cellStyle name="Currency 7 6 5" xfId="3170"/>
    <cellStyle name="Currency 7 7" xfId="650"/>
    <cellStyle name="Currency 7 8" xfId="906"/>
    <cellStyle name="Currency 7 8 2" xfId="1510"/>
    <cellStyle name="Currency 7 8 2 2" xfId="2713"/>
    <cellStyle name="Currency 7 8 2 2 2" xfId="5115"/>
    <cellStyle name="Currency 7 8 2 3" xfId="3914"/>
    <cellStyle name="Currency 7 8 3" xfId="2112"/>
    <cellStyle name="Currency 7 8 3 2" xfId="4515"/>
    <cellStyle name="Currency 7 8 4" xfId="3314"/>
    <cellStyle name="Currency 7 9" xfId="1210"/>
    <cellStyle name="Currency 7 9 2" xfId="2413"/>
    <cellStyle name="Currency 7 9 2 2" xfId="4815"/>
    <cellStyle name="Currency 7 9 3" xfId="3614"/>
    <cellStyle name="Currency 8" xfId="5453"/>
    <cellStyle name="Currency 9" xfId="5450"/>
    <cellStyle name="Currency 9 2" xfId="6416"/>
    <cellStyle name="Explanatory Text 2" xfId="310"/>
    <cellStyle name="Explanatory Text 3" xfId="5419"/>
    <cellStyle name="Good 2" xfId="300"/>
    <cellStyle name="Good 3" xfId="5410"/>
    <cellStyle name="Heading 1 2" xfId="296"/>
    <cellStyle name="Heading 1 3" xfId="5406"/>
    <cellStyle name="Heading 2 2" xfId="297"/>
    <cellStyle name="Heading 2 3" xfId="5407"/>
    <cellStyle name="Heading 3 2" xfId="298"/>
    <cellStyle name="Heading 3 3" xfId="5408"/>
    <cellStyle name="Heading 4 2" xfId="299"/>
    <cellStyle name="Heading 4 3" xfId="5409"/>
    <cellStyle name="Hyperlink 2" xfId="87"/>
    <cellStyle name="Hyperlink 3" xfId="88"/>
    <cellStyle name="Hyperlink 4" xfId="89"/>
    <cellStyle name="Input 2" xfId="303"/>
    <cellStyle name="Input 3" xfId="5413"/>
    <cellStyle name="Linked Cell 2" xfId="306"/>
    <cellStyle name="Linked Cell 3" xfId="5416"/>
    <cellStyle name="Neutral 2" xfId="302"/>
    <cellStyle name="Neutral 3" xfId="5412"/>
    <cellStyle name="Normal" xfId="0" builtinId="0"/>
    <cellStyle name="Normal 10" xfId="90"/>
    <cellStyle name="Normal 10 2" xfId="91"/>
    <cellStyle name="Normal 10 2 2" xfId="92"/>
    <cellStyle name="Normal 10 2 2 2" xfId="803"/>
    <cellStyle name="Normal 10 2 2 2 2" xfId="5847"/>
    <cellStyle name="Normal 10 2 2 2 2 2" xfId="6811"/>
    <cellStyle name="Normal 10 2 2 2 3" xfId="6327"/>
    <cellStyle name="Normal 10 2 2 3" xfId="5609"/>
    <cellStyle name="Normal 10 2 2 3 2" xfId="6572"/>
    <cellStyle name="Normal 10 2 2 4" xfId="6088"/>
    <cellStyle name="Normal 10 2 3" xfId="694"/>
    <cellStyle name="Normal 10 2 3 2" xfId="5736"/>
    <cellStyle name="Normal 10 2 3 2 2" xfId="6700"/>
    <cellStyle name="Normal 10 2 3 3" xfId="6216"/>
    <cellStyle name="Normal 10 2 4" xfId="5498"/>
    <cellStyle name="Normal 10 2 4 2" xfId="6461"/>
    <cellStyle name="Normal 10 2 5" xfId="5977"/>
    <cellStyle name="Normal 10 3" xfId="93"/>
    <cellStyle name="Normal 10 3 2" xfId="94"/>
    <cellStyle name="Normal 10 3 2 2" xfId="841"/>
    <cellStyle name="Normal 10 3 2 2 2" xfId="5885"/>
    <cellStyle name="Normal 10 3 2 2 2 2" xfId="6849"/>
    <cellStyle name="Normal 10 3 2 2 3" xfId="6365"/>
    <cellStyle name="Normal 10 3 2 3" xfId="5647"/>
    <cellStyle name="Normal 10 3 2 3 2" xfId="6610"/>
    <cellStyle name="Normal 10 3 2 4" xfId="6126"/>
    <cellStyle name="Normal 10 3 3" xfId="730"/>
    <cellStyle name="Normal 10 3 3 2" xfId="5774"/>
    <cellStyle name="Normal 10 3 3 2 2" xfId="6738"/>
    <cellStyle name="Normal 10 3 3 3" xfId="6254"/>
    <cellStyle name="Normal 10 3 4" xfId="5536"/>
    <cellStyle name="Normal 10 3 4 2" xfId="6499"/>
    <cellStyle name="Normal 10 3 5" xfId="6015"/>
    <cellStyle name="Normal 10 4" xfId="95"/>
    <cellStyle name="Normal 10 4 2" xfId="767"/>
    <cellStyle name="Normal 10 4 2 2" xfId="5811"/>
    <cellStyle name="Normal 10 4 2 2 2" xfId="6775"/>
    <cellStyle name="Normal 10 4 2 3" xfId="6291"/>
    <cellStyle name="Normal 10 4 3" xfId="5573"/>
    <cellStyle name="Normal 10 4 3 2" xfId="6536"/>
    <cellStyle name="Normal 10 4 4" xfId="6052"/>
    <cellStyle name="Normal 10 5" xfId="661"/>
    <cellStyle name="Normal 10 5 2" xfId="5700"/>
    <cellStyle name="Normal 10 5 2 2" xfId="6664"/>
    <cellStyle name="Normal 10 5 3" xfId="6180"/>
    <cellStyle name="Normal 10 6" xfId="5462"/>
    <cellStyle name="Normal 10 6 2" xfId="6425"/>
    <cellStyle name="Normal 10 7" xfId="5941"/>
    <cellStyle name="Normal 11" xfId="96"/>
    <cellStyle name="Normal 11 2" xfId="97"/>
    <cellStyle name="Normal 11 2 2" xfId="98"/>
    <cellStyle name="Normal 11 2 2 2" xfId="804"/>
    <cellStyle name="Normal 11 2 2 2 2" xfId="5848"/>
    <cellStyle name="Normal 11 2 2 2 2 2" xfId="6812"/>
    <cellStyle name="Normal 11 2 2 2 3" xfId="6328"/>
    <cellStyle name="Normal 11 2 2 3" xfId="5610"/>
    <cellStyle name="Normal 11 2 2 3 2" xfId="6573"/>
    <cellStyle name="Normal 11 2 2 4" xfId="6089"/>
    <cellStyle name="Normal 11 2 3" xfId="695"/>
    <cellStyle name="Normal 11 2 3 2" xfId="5737"/>
    <cellStyle name="Normal 11 2 3 2 2" xfId="6701"/>
    <cellStyle name="Normal 11 2 3 3" xfId="6217"/>
    <cellStyle name="Normal 11 2 4" xfId="5499"/>
    <cellStyle name="Normal 11 2 4 2" xfId="6462"/>
    <cellStyle name="Normal 11 2 5" xfId="5978"/>
    <cellStyle name="Normal 11 3" xfId="99"/>
    <cellStyle name="Normal 11 3 2" xfId="100"/>
    <cellStyle name="Normal 11 3 2 2" xfId="842"/>
    <cellStyle name="Normal 11 3 2 2 2" xfId="5886"/>
    <cellStyle name="Normal 11 3 2 2 2 2" xfId="6850"/>
    <cellStyle name="Normal 11 3 2 2 3" xfId="6366"/>
    <cellStyle name="Normal 11 3 2 3" xfId="5648"/>
    <cellStyle name="Normal 11 3 2 3 2" xfId="6611"/>
    <cellStyle name="Normal 11 3 2 4" xfId="6127"/>
    <cellStyle name="Normal 11 3 3" xfId="731"/>
    <cellStyle name="Normal 11 3 3 2" xfId="5775"/>
    <cellStyle name="Normal 11 3 3 2 2" xfId="6739"/>
    <cellStyle name="Normal 11 3 3 3" xfId="6255"/>
    <cellStyle name="Normal 11 3 4" xfId="5537"/>
    <cellStyle name="Normal 11 3 4 2" xfId="6500"/>
    <cellStyle name="Normal 11 3 5" xfId="6016"/>
    <cellStyle name="Normal 11 4" xfId="101"/>
    <cellStyle name="Normal 11 4 2" xfId="768"/>
    <cellStyle name="Normal 11 4 2 2" xfId="5812"/>
    <cellStyle name="Normal 11 4 2 2 2" xfId="6776"/>
    <cellStyle name="Normal 11 4 2 3" xfId="6292"/>
    <cellStyle name="Normal 11 4 3" xfId="5574"/>
    <cellStyle name="Normal 11 4 3 2" xfId="6537"/>
    <cellStyle name="Normal 11 4 4" xfId="6053"/>
    <cellStyle name="Normal 11 5" xfId="662"/>
    <cellStyle name="Normal 11 5 2" xfId="5701"/>
    <cellStyle name="Normal 11 5 2 2" xfId="6665"/>
    <cellStyle name="Normal 11 5 3" xfId="6181"/>
    <cellStyle name="Normal 11 6" xfId="5463"/>
    <cellStyle name="Normal 11 6 2" xfId="6426"/>
    <cellStyle name="Normal 11 7" xfId="5942"/>
    <cellStyle name="Normal 12" xfId="102"/>
    <cellStyle name="Normal 12 2" xfId="103"/>
    <cellStyle name="Normal 12 2 2" xfId="104"/>
    <cellStyle name="Normal 12 2 2 2" xfId="805"/>
    <cellStyle name="Normal 12 2 2 2 2" xfId="5849"/>
    <cellStyle name="Normal 12 2 2 2 2 2" xfId="6813"/>
    <cellStyle name="Normal 12 2 2 2 3" xfId="6329"/>
    <cellStyle name="Normal 12 2 2 3" xfId="5611"/>
    <cellStyle name="Normal 12 2 2 3 2" xfId="6574"/>
    <cellStyle name="Normal 12 2 2 4" xfId="6090"/>
    <cellStyle name="Normal 12 2 3" xfId="696"/>
    <cellStyle name="Normal 12 2 3 2" xfId="5738"/>
    <cellStyle name="Normal 12 2 3 2 2" xfId="6702"/>
    <cellStyle name="Normal 12 2 3 3" xfId="6218"/>
    <cellStyle name="Normal 12 2 4" xfId="5500"/>
    <cellStyle name="Normal 12 2 4 2" xfId="6463"/>
    <cellStyle name="Normal 12 2 5" xfId="5979"/>
    <cellStyle name="Normal 12 3" xfId="105"/>
    <cellStyle name="Normal 12 3 2" xfId="106"/>
    <cellStyle name="Normal 12 3 2 2" xfId="843"/>
    <cellStyle name="Normal 12 3 2 2 2" xfId="5887"/>
    <cellStyle name="Normal 12 3 2 2 2 2" xfId="6851"/>
    <cellStyle name="Normal 12 3 2 2 3" xfId="6367"/>
    <cellStyle name="Normal 12 3 2 3" xfId="5649"/>
    <cellStyle name="Normal 12 3 2 3 2" xfId="6612"/>
    <cellStyle name="Normal 12 3 2 4" xfId="6128"/>
    <cellStyle name="Normal 12 3 3" xfId="732"/>
    <cellStyle name="Normal 12 3 3 2" xfId="5776"/>
    <cellStyle name="Normal 12 3 3 2 2" xfId="6740"/>
    <cellStyle name="Normal 12 3 3 3" xfId="6256"/>
    <cellStyle name="Normal 12 3 4" xfId="5538"/>
    <cellStyle name="Normal 12 3 4 2" xfId="6501"/>
    <cellStyle name="Normal 12 3 5" xfId="6017"/>
    <cellStyle name="Normal 12 4" xfId="107"/>
    <cellStyle name="Normal 12 4 2" xfId="769"/>
    <cellStyle name="Normal 12 4 2 2" xfId="5813"/>
    <cellStyle name="Normal 12 4 2 2 2" xfId="6777"/>
    <cellStyle name="Normal 12 4 2 3" xfId="6293"/>
    <cellStyle name="Normal 12 4 3" xfId="5575"/>
    <cellStyle name="Normal 12 4 3 2" xfId="6538"/>
    <cellStyle name="Normal 12 4 4" xfId="6054"/>
    <cellStyle name="Normal 12 5" xfId="663"/>
    <cellStyle name="Normal 12 5 2" xfId="5702"/>
    <cellStyle name="Normal 12 5 2 2" xfId="6666"/>
    <cellStyle name="Normal 12 5 3" xfId="6182"/>
    <cellStyle name="Normal 12 6" xfId="5464"/>
    <cellStyle name="Normal 12 6 2" xfId="6427"/>
    <cellStyle name="Normal 12 7" xfId="5943"/>
    <cellStyle name="Normal 13" xfId="108"/>
    <cellStyle name="Normal 13 2" xfId="109"/>
    <cellStyle name="Normal 13 2 2" xfId="110"/>
    <cellStyle name="Normal 13 2 2 2" xfId="806"/>
    <cellStyle name="Normal 13 2 2 2 2" xfId="5850"/>
    <cellStyle name="Normal 13 2 2 2 2 2" xfId="6814"/>
    <cellStyle name="Normal 13 2 2 2 3" xfId="6330"/>
    <cellStyle name="Normal 13 2 2 3" xfId="5612"/>
    <cellStyle name="Normal 13 2 2 3 2" xfId="6575"/>
    <cellStyle name="Normal 13 2 2 4" xfId="6091"/>
    <cellStyle name="Normal 13 2 3" xfId="697"/>
    <cellStyle name="Normal 13 2 3 2" xfId="5739"/>
    <cellStyle name="Normal 13 2 3 2 2" xfId="6703"/>
    <cellStyle name="Normal 13 2 3 3" xfId="6219"/>
    <cellStyle name="Normal 13 2 4" xfId="5501"/>
    <cellStyle name="Normal 13 2 4 2" xfId="6464"/>
    <cellStyle name="Normal 13 2 5" xfId="5980"/>
    <cellStyle name="Normal 13 3" xfId="111"/>
    <cellStyle name="Normal 13 3 2" xfId="112"/>
    <cellStyle name="Normal 13 3 2 2" xfId="844"/>
    <cellStyle name="Normal 13 3 2 2 2" xfId="5888"/>
    <cellStyle name="Normal 13 3 2 2 2 2" xfId="6852"/>
    <cellStyle name="Normal 13 3 2 2 3" xfId="6368"/>
    <cellStyle name="Normal 13 3 2 3" xfId="5650"/>
    <cellStyle name="Normal 13 3 2 3 2" xfId="6613"/>
    <cellStyle name="Normal 13 3 2 4" xfId="6129"/>
    <cellStyle name="Normal 13 3 3" xfId="733"/>
    <cellStyle name="Normal 13 3 3 2" xfId="5777"/>
    <cellStyle name="Normal 13 3 3 2 2" xfId="6741"/>
    <cellStyle name="Normal 13 3 3 3" xfId="6257"/>
    <cellStyle name="Normal 13 3 4" xfId="5539"/>
    <cellStyle name="Normal 13 3 4 2" xfId="6502"/>
    <cellStyle name="Normal 13 3 5" xfId="6018"/>
    <cellStyle name="Normal 13 4" xfId="113"/>
    <cellStyle name="Normal 13 4 2" xfId="770"/>
    <cellStyle name="Normal 13 4 2 2" xfId="5814"/>
    <cellStyle name="Normal 13 4 2 2 2" xfId="6778"/>
    <cellStyle name="Normal 13 4 2 3" xfId="6294"/>
    <cellStyle name="Normal 13 4 3" xfId="5576"/>
    <cellStyle name="Normal 13 4 3 2" xfId="6539"/>
    <cellStyle name="Normal 13 4 4" xfId="6055"/>
    <cellStyle name="Normal 13 5" xfId="664"/>
    <cellStyle name="Normal 13 5 2" xfId="5703"/>
    <cellStyle name="Normal 13 5 2 2" xfId="6667"/>
    <cellStyle name="Normal 13 5 3" xfId="6183"/>
    <cellStyle name="Normal 13 6" xfId="5465"/>
    <cellStyle name="Normal 13 6 2" xfId="6428"/>
    <cellStyle name="Normal 13 7" xfId="5944"/>
    <cellStyle name="Normal 14" xfId="114"/>
    <cellStyle name="Normal 14 2" xfId="115"/>
    <cellStyle name="Normal 14 2 2" xfId="116"/>
    <cellStyle name="Normal 14 2 2 2" xfId="807"/>
    <cellStyle name="Normal 14 2 2 2 2" xfId="5851"/>
    <cellStyle name="Normal 14 2 2 2 2 2" xfId="6815"/>
    <cellStyle name="Normal 14 2 2 2 3" xfId="6331"/>
    <cellStyle name="Normal 14 2 2 3" xfId="5613"/>
    <cellStyle name="Normal 14 2 2 3 2" xfId="6576"/>
    <cellStyle name="Normal 14 2 2 4" xfId="6092"/>
    <cellStyle name="Normal 14 2 3" xfId="698"/>
    <cellStyle name="Normal 14 2 3 2" xfId="5740"/>
    <cellStyle name="Normal 14 2 3 2 2" xfId="6704"/>
    <cellStyle name="Normal 14 2 3 3" xfId="6220"/>
    <cellStyle name="Normal 14 2 4" xfId="5502"/>
    <cellStyle name="Normal 14 2 4 2" xfId="6465"/>
    <cellStyle name="Normal 14 2 5" xfId="5981"/>
    <cellStyle name="Normal 14 3" xfId="117"/>
    <cellStyle name="Normal 14 3 2" xfId="118"/>
    <cellStyle name="Normal 14 3 2 2" xfId="845"/>
    <cellStyle name="Normal 14 3 2 2 2" xfId="5889"/>
    <cellStyle name="Normal 14 3 2 2 2 2" xfId="6853"/>
    <cellStyle name="Normal 14 3 2 2 3" xfId="6369"/>
    <cellStyle name="Normal 14 3 2 3" xfId="5651"/>
    <cellStyle name="Normal 14 3 2 3 2" xfId="6614"/>
    <cellStyle name="Normal 14 3 2 4" xfId="6130"/>
    <cellStyle name="Normal 14 3 3" xfId="734"/>
    <cellStyle name="Normal 14 3 3 2" xfId="5778"/>
    <cellStyle name="Normal 14 3 3 2 2" xfId="6742"/>
    <cellStyle name="Normal 14 3 3 3" xfId="6258"/>
    <cellStyle name="Normal 14 3 4" xfId="5540"/>
    <cellStyle name="Normal 14 3 4 2" xfId="6503"/>
    <cellStyle name="Normal 14 3 5" xfId="6019"/>
    <cellStyle name="Normal 14 4" xfId="119"/>
    <cellStyle name="Normal 14 4 2" xfId="771"/>
    <cellStyle name="Normal 14 4 2 2" xfId="5815"/>
    <cellStyle name="Normal 14 4 2 2 2" xfId="6779"/>
    <cellStyle name="Normal 14 4 2 3" xfId="6295"/>
    <cellStyle name="Normal 14 4 3" xfId="5577"/>
    <cellStyle name="Normal 14 4 3 2" xfId="6540"/>
    <cellStyle name="Normal 14 4 4" xfId="6056"/>
    <cellStyle name="Normal 14 5" xfId="665"/>
    <cellStyle name="Normal 14 5 2" xfId="5704"/>
    <cellStyle name="Normal 14 5 2 2" xfId="6668"/>
    <cellStyle name="Normal 14 5 3" xfId="6184"/>
    <cellStyle name="Normal 14 6" xfId="5466"/>
    <cellStyle name="Normal 14 6 2" xfId="6429"/>
    <cellStyle name="Normal 14 7" xfId="5945"/>
    <cellStyle name="Normal 15" xfId="120"/>
    <cellStyle name="Normal 15 2" xfId="121"/>
    <cellStyle name="Normal 15 2 2" xfId="122"/>
    <cellStyle name="Normal 15 2 2 2" xfId="808"/>
    <cellStyle name="Normal 15 2 2 2 2" xfId="5852"/>
    <cellStyle name="Normal 15 2 2 2 2 2" xfId="6816"/>
    <cellStyle name="Normal 15 2 2 2 3" xfId="6332"/>
    <cellStyle name="Normal 15 2 2 3" xfId="5614"/>
    <cellStyle name="Normal 15 2 2 3 2" xfId="6577"/>
    <cellStyle name="Normal 15 2 2 4" xfId="6093"/>
    <cellStyle name="Normal 15 2 3" xfId="699"/>
    <cellStyle name="Normal 15 2 3 2" xfId="5741"/>
    <cellStyle name="Normal 15 2 3 2 2" xfId="6705"/>
    <cellStyle name="Normal 15 2 3 3" xfId="6221"/>
    <cellStyle name="Normal 15 2 4" xfId="5503"/>
    <cellStyle name="Normal 15 2 4 2" xfId="6466"/>
    <cellStyle name="Normal 15 2 5" xfId="5982"/>
    <cellStyle name="Normal 15 3" xfId="123"/>
    <cellStyle name="Normal 15 3 2" xfId="124"/>
    <cellStyle name="Normal 15 3 2 2" xfId="846"/>
    <cellStyle name="Normal 15 3 2 2 2" xfId="5890"/>
    <cellStyle name="Normal 15 3 2 2 2 2" xfId="6854"/>
    <cellStyle name="Normal 15 3 2 2 3" xfId="6370"/>
    <cellStyle name="Normal 15 3 2 3" xfId="5652"/>
    <cellStyle name="Normal 15 3 2 3 2" xfId="6615"/>
    <cellStyle name="Normal 15 3 2 4" xfId="6131"/>
    <cellStyle name="Normal 15 3 3" xfId="735"/>
    <cellStyle name="Normal 15 3 3 2" xfId="5779"/>
    <cellStyle name="Normal 15 3 3 2 2" xfId="6743"/>
    <cellStyle name="Normal 15 3 3 3" xfId="6259"/>
    <cellStyle name="Normal 15 3 4" xfId="5541"/>
    <cellStyle name="Normal 15 3 4 2" xfId="6504"/>
    <cellStyle name="Normal 15 3 5" xfId="6020"/>
    <cellStyle name="Normal 15 4" xfId="125"/>
    <cellStyle name="Normal 15 4 2" xfId="772"/>
    <cellStyle name="Normal 15 4 2 2" xfId="5816"/>
    <cellStyle name="Normal 15 4 2 2 2" xfId="6780"/>
    <cellStyle name="Normal 15 4 2 3" xfId="6296"/>
    <cellStyle name="Normal 15 4 3" xfId="5578"/>
    <cellStyle name="Normal 15 4 3 2" xfId="6541"/>
    <cellStyle name="Normal 15 4 4" xfId="6057"/>
    <cellStyle name="Normal 15 5" xfId="666"/>
    <cellStyle name="Normal 15 5 2" xfId="5705"/>
    <cellStyle name="Normal 15 5 2 2" xfId="6669"/>
    <cellStyle name="Normal 15 5 3" xfId="6185"/>
    <cellStyle name="Normal 15 6" xfId="5467"/>
    <cellStyle name="Normal 15 6 2" xfId="6430"/>
    <cellStyle name="Normal 15 7" xfId="5946"/>
    <cellStyle name="Normal 16" xfId="126"/>
    <cellStyle name="Normal 16 2" xfId="127"/>
    <cellStyle name="Normal 16 2 2" xfId="128"/>
    <cellStyle name="Normal 16 2 2 2" xfId="809"/>
    <cellStyle name="Normal 16 2 2 2 2" xfId="5853"/>
    <cellStyle name="Normal 16 2 2 2 2 2" xfId="6817"/>
    <cellStyle name="Normal 16 2 2 2 3" xfId="6333"/>
    <cellStyle name="Normal 16 2 2 3" xfId="5615"/>
    <cellStyle name="Normal 16 2 2 3 2" xfId="6578"/>
    <cellStyle name="Normal 16 2 2 4" xfId="6094"/>
    <cellStyle name="Normal 16 2 3" xfId="700"/>
    <cellStyle name="Normal 16 2 3 2" xfId="5742"/>
    <cellStyle name="Normal 16 2 3 2 2" xfId="6706"/>
    <cellStyle name="Normal 16 2 3 3" xfId="6222"/>
    <cellStyle name="Normal 16 2 4" xfId="5504"/>
    <cellStyle name="Normal 16 2 4 2" xfId="6467"/>
    <cellStyle name="Normal 16 2 5" xfId="5983"/>
    <cellStyle name="Normal 16 3" xfId="129"/>
    <cellStyle name="Normal 16 3 2" xfId="130"/>
    <cellStyle name="Normal 16 3 2 2" xfId="847"/>
    <cellStyle name="Normal 16 3 2 2 2" xfId="5891"/>
    <cellStyle name="Normal 16 3 2 2 2 2" xfId="6855"/>
    <cellStyle name="Normal 16 3 2 2 3" xfId="6371"/>
    <cellStyle name="Normal 16 3 2 3" xfId="5653"/>
    <cellStyle name="Normal 16 3 2 3 2" xfId="6616"/>
    <cellStyle name="Normal 16 3 2 4" xfId="6132"/>
    <cellStyle name="Normal 16 3 3" xfId="736"/>
    <cellStyle name="Normal 16 3 3 2" xfId="5780"/>
    <cellStyle name="Normal 16 3 3 2 2" xfId="6744"/>
    <cellStyle name="Normal 16 3 3 3" xfId="6260"/>
    <cellStyle name="Normal 16 3 4" xfId="5542"/>
    <cellStyle name="Normal 16 3 4 2" xfId="6505"/>
    <cellStyle name="Normal 16 3 5" xfId="6021"/>
    <cellStyle name="Normal 16 4" xfId="131"/>
    <cellStyle name="Normal 16 4 2" xfId="773"/>
    <cellStyle name="Normal 16 4 2 2" xfId="5817"/>
    <cellStyle name="Normal 16 4 2 2 2" xfId="6781"/>
    <cellStyle name="Normal 16 4 2 3" xfId="6297"/>
    <cellStyle name="Normal 16 4 3" xfId="5579"/>
    <cellStyle name="Normal 16 4 3 2" xfId="6542"/>
    <cellStyle name="Normal 16 4 4" xfId="6058"/>
    <cellStyle name="Normal 16 5" xfId="667"/>
    <cellStyle name="Normal 16 5 2" xfId="5706"/>
    <cellStyle name="Normal 16 5 2 2" xfId="6670"/>
    <cellStyle name="Normal 16 5 3" xfId="6186"/>
    <cellStyle name="Normal 16 6" xfId="5468"/>
    <cellStyle name="Normal 16 6 2" xfId="6431"/>
    <cellStyle name="Normal 16 7" xfId="5947"/>
    <cellStyle name="Normal 17" xfId="132"/>
    <cellStyle name="Normal 17 2" xfId="133"/>
    <cellStyle name="Normal 17 2 2" xfId="134"/>
    <cellStyle name="Normal 17 2 2 2" xfId="810"/>
    <cellStyle name="Normal 17 2 2 2 2" xfId="5854"/>
    <cellStyle name="Normal 17 2 2 2 2 2" xfId="6818"/>
    <cellStyle name="Normal 17 2 2 2 3" xfId="6334"/>
    <cellStyle name="Normal 17 2 2 3" xfId="5616"/>
    <cellStyle name="Normal 17 2 2 3 2" xfId="6579"/>
    <cellStyle name="Normal 17 2 2 4" xfId="6095"/>
    <cellStyle name="Normal 17 2 3" xfId="701"/>
    <cellStyle name="Normal 17 2 3 2" xfId="5743"/>
    <cellStyle name="Normal 17 2 3 2 2" xfId="6707"/>
    <cellStyle name="Normal 17 2 3 3" xfId="6223"/>
    <cellStyle name="Normal 17 2 4" xfId="5505"/>
    <cellStyle name="Normal 17 2 4 2" xfId="6468"/>
    <cellStyle name="Normal 17 2 5" xfId="5984"/>
    <cellStyle name="Normal 17 3" xfId="135"/>
    <cellStyle name="Normal 17 3 2" xfId="136"/>
    <cellStyle name="Normal 17 3 2 2" xfId="848"/>
    <cellStyle name="Normal 17 3 2 2 2" xfId="5892"/>
    <cellStyle name="Normal 17 3 2 2 2 2" xfId="6856"/>
    <cellStyle name="Normal 17 3 2 2 3" xfId="6372"/>
    <cellStyle name="Normal 17 3 2 3" xfId="5654"/>
    <cellStyle name="Normal 17 3 2 3 2" xfId="6617"/>
    <cellStyle name="Normal 17 3 2 4" xfId="6133"/>
    <cellStyle name="Normal 17 3 3" xfId="737"/>
    <cellStyle name="Normal 17 3 3 2" xfId="5781"/>
    <cellStyle name="Normal 17 3 3 2 2" xfId="6745"/>
    <cellStyle name="Normal 17 3 3 3" xfId="6261"/>
    <cellStyle name="Normal 17 3 4" xfId="5543"/>
    <cellStyle name="Normal 17 3 4 2" xfId="6506"/>
    <cellStyle name="Normal 17 3 5" xfId="6022"/>
    <cellStyle name="Normal 17 4" xfId="137"/>
    <cellStyle name="Normal 17 4 2" xfId="774"/>
    <cellStyle name="Normal 17 4 2 2" xfId="5818"/>
    <cellStyle name="Normal 17 4 2 2 2" xfId="6782"/>
    <cellStyle name="Normal 17 4 2 3" xfId="6298"/>
    <cellStyle name="Normal 17 4 3" xfId="5580"/>
    <cellStyle name="Normal 17 4 3 2" xfId="6543"/>
    <cellStyle name="Normal 17 4 4" xfId="6059"/>
    <cellStyle name="Normal 17 5" xfId="668"/>
    <cellStyle name="Normal 17 5 2" xfId="5707"/>
    <cellStyle name="Normal 17 5 2 2" xfId="6671"/>
    <cellStyle name="Normal 17 5 3" xfId="6187"/>
    <cellStyle name="Normal 17 6" xfId="5469"/>
    <cellStyle name="Normal 17 6 2" xfId="6432"/>
    <cellStyle name="Normal 17 7" xfId="5948"/>
    <cellStyle name="Normal 18" xfId="138"/>
    <cellStyle name="Normal 18 2" xfId="139"/>
    <cellStyle name="Normal 18 2 2" xfId="140"/>
    <cellStyle name="Normal 18 2 2 2" xfId="811"/>
    <cellStyle name="Normal 18 2 2 2 2" xfId="5855"/>
    <cellStyle name="Normal 18 2 2 2 2 2" xfId="6819"/>
    <cellStyle name="Normal 18 2 2 2 3" xfId="6335"/>
    <cellStyle name="Normal 18 2 2 3" xfId="5617"/>
    <cellStyle name="Normal 18 2 2 3 2" xfId="6580"/>
    <cellStyle name="Normal 18 2 2 4" xfId="6096"/>
    <cellStyle name="Normal 18 2 3" xfId="702"/>
    <cellStyle name="Normal 18 2 3 2" xfId="5744"/>
    <cellStyle name="Normal 18 2 3 2 2" xfId="6708"/>
    <cellStyle name="Normal 18 2 3 3" xfId="6224"/>
    <cellStyle name="Normal 18 2 4" xfId="5506"/>
    <cellStyle name="Normal 18 2 4 2" xfId="6469"/>
    <cellStyle name="Normal 18 2 5" xfId="5985"/>
    <cellStyle name="Normal 18 3" xfId="141"/>
    <cellStyle name="Normal 18 3 2" xfId="142"/>
    <cellStyle name="Normal 18 3 2 2" xfId="849"/>
    <cellStyle name="Normal 18 3 2 2 2" xfId="5893"/>
    <cellStyle name="Normal 18 3 2 2 2 2" xfId="6857"/>
    <cellStyle name="Normal 18 3 2 2 3" xfId="6373"/>
    <cellStyle name="Normal 18 3 2 3" xfId="5655"/>
    <cellStyle name="Normal 18 3 2 3 2" xfId="6618"/>
    <cellStyle name="Normal 18 3 2 4" xfId="6134"/>
    <cellStyle name="Normal 18 3 3" xfId="738"/>
    <cellStyle name="Normal 18 3 3 2" xfId="5782"/>
    <cellStyle name="Normal 18 3 3 2 2" xfId="6746"/>
    <cellStyle name="Normal 18 3 3 3" xfId="6262"/>
    <cellStyle name="Normal 18 3 4" xfId="5544"/>
    <cellStyle name="Normal 18 3 4 2" xfId="6507"/>
    <cellStyle name="Normal 18 3 5" xfId="6023"/>
    <cellStyle name="Normal 18 4" xfId="143"/>
    <cellStyle name="Normal 18 4 2" xfId="775"/>
    <cellStyle name="Normal 18 4 2 2" xfId="5819"/>
    <cellStyle name="Normal 18 4 2 2 2" xfId="6783"/>
    <cellStyle name="Normal 18 4 2 3" xfId="6299"/>
    <cellStyle name="Normal 18 4 3" xfId="5581"/>
    <cellStyle name="Normal 18 4 3 2" xfId="6544"/>
    <cellStyle name="Normal 18 4 4" xfId="6060"/>
    <cellStyle name="Normal 18 5" xfId="669"/>
    <cellStyle name="Normal 18 5 2" xfId="5708"/>
    <cellStyle name="Normal 18 5 2 2" xfId="6672"/>
    <cellStyle name="Normal 18 5 3" xfId="6188"/>
    <cellStyle name="Normal 18 6" xfId="5470"/>
    <cellStyle name="Normal 18 6 2" xfId="6433"/>
    <cellStyle name="Normal 18 7" xfId="5949"/>
    <cellStyle name="Normal 19" xfId="144"/>
    <cellStyle name="Normal 19 2" xfId="145"/>
    <cellStyle name="Normal 19 2 2" xfId="146"/>
    <cellStyle name="Normal 19 2 2 2" xfId="812"/>
    <cellStyle name="Normal 19 2 2 2 2" xfId="5856"/>
    <cellStyle name="Normal 19 2 2 2 2 2" xfId="6820"/>
    <cellStyle name="Normal 19 2 2 2 3" xfId="6336"/>
    <cellStyle name="Normal 19 2 2 3" xfId="5618"/>
    <cellStyle name="Normal 19 2 2 3 2" xfId="6581"/>
    <cellStyle name="Normal 19 2 2 4" xfId="6097"/>
    <cellStyle name="Normal 19 2 3" xfId="703"/>
    <cellStyle name="Normal 19 2 3 2" xfId="5745"/>
    <cellStyle name="Normal 19 2 3 2 2" xfId="6709"/>
    <cellStyle name="Normal 19 2 3 3" xfId="6225"/>
    <cellStyle name="Normal 19 2 4" xfId="5507"/>
    <cellStyle name="Normal 19 2 4 2" xfId="6470"/>
    <cellStyle name="Normal 19 2 5" xfId="5986"/>
    <cellStyle name="Normal 19 3" xfId="147"/>
    <cellStyle name="Normal 19 3 2" xfId="148"/>
    <cellStyle name="Normal 19 3 2 2" xfId="850"/>
    <cellStyle name="Normal 19 3 2 2 2" xfId="5894"/>
    <cellStyle name="Normal 19 3 2 2 2 2" xfId="6858"/>
    <cellStyle name="Normal 19 3 2 2 3" xfId="6374"/>
    <cellStyle name="Normal 19 3 2 3" xfId="5656"/>
    <cellStyle name="Normal 19 3 2 3 2" xfId="6619"/>
    <cellStyle name="Normal 19 3 2 4" xfId="6135"/>
    <cellStyle name="Normal 19 3 3" xfId="739"/>
    <cellStyle name="Normal 19 3 3 2" xfId="5783"/>
    <cellStyle name="Normal 19 3 3 2 2" xfId="6747"/>
    <cellStyle name="Normal 19 3 3 3" xfId="6263"/>
    <cellStyle name="Normal 19 3 4" xfId="5545"/>
    <cellStyle name="Normal 19 3 4 2" xfId="6508"/>
    <cellStyle name="Normal 19 3 5" xfId="6024"/>
    <cellStyle name="Normal 19 4" xfId="149"/>
    <cellStyle name="Normal 19 4 2" xfId="776"/>
    <cellStyle name="Normal 19 4 2 2" xfId="5820"/>
    <cellStyle name="Normal 19 4 2 2 2" xfId="6784"/>
    <cellStyle name="Normal 19 4 2 3" xfId="6300"/>
    <cellStyle name="Normal 19 4 3" xfId="5582"/>
    <cellStyle name="Normal 19 4 3 2" xfId="6545"/>
    <cellStyle name="Normal 19 4 4" xfId="6061"/>
    <cellStyle name="Normal 19 5" xfId="670"/>
    <cellStyle name="Normal 19 5 2" xfId="5709"/>
    <cellStyle name="Normal 19 5 2 2" xfId="6673"/>
    <cellStyle name="Normal 19 5 3" xfId="6189"/>
    <cellStyle name="Normal 19 6" xfId="5471"/>
    <cellStyle name="Normal 19 6 2" xfId="6434"/>
    <cellStyle name="Normal 19 7" xfId="5950"/>
    <cellStyle name="Normal 2" xfId="1"/>
    <cellStyle name="Normal 2 10" xfId="340"/>
    <cellStyle name="Normal 2 10 2" xfId="346"/>
    <cellStyle name="Normal 2 11" xfId="341"/>
    <cellStyle name="Normal 2 11 2" xfId="347"/>
    <cellStyle name="Normal 2 11 2 2" xfId="392"/>
    <cellStyle name="Normal 2 11 3" xfId="391"/>
    <cellStyle name="Normal 2 12" xfId="393"/>
    <cellStyle name="Normal 2 12 2" xfId="442"/>
    <cellStyle name="Normal 2 13" xfId="508"/>
    <cellStyle name="Normal 2 13 2" xfId="1035"/>
    <cellStyle name="Normal 2 14" xfId="1193"/>
    <cellStyle name="Normal 2 14 2" xfId="1795"/>
    <cellStyle name="Normal 2 15" xfId="1209"/>
    <cellStyle name="Normal 2 15 2" xfId="2412"/>
    <cellStyle name="Normal 2 16" xfId="1796"/>
    <cellStyle name="Normal 2 16 2" xfId="4199"/>
    <cellStyle name="Normal 2 17" xfId="2998"/>
    <cellStyle name="Normal 2 17 2" xfId="5401"/>
    <cellStyle name="Normal 2 17 2 2" xfId="5405"/>
    <cellStyle name="Normal 2 17 3" xfId="5403"/>
    <cellStyle name="Normal 2 18" xfId="5400"/>
    <cellStyle name="Normal 2 18 2" xfId="5404"/>
    <cellStyle name="Normal 2 19" xfId="5402"/>
    <cellStyle name="Normal 2 19 2" xfId="5445"/>
    <cellStyle name="Normal 2 2" xfId="2"/>
    <cellStyle name="Normal 2 2 2" xfId="14"/>
    <cellStyle name="Normal 2 2 2 2" xfId="150"/>
    <cellStyle name="Normal 2 2 3" xfId="15"/>
    <cellStyle name="Normal 2 2 4" xfId="45"/>
    <cellStyle name="Normal 2 2 5" xfId="9"/>
    <cellStyle name="Normal 2 2 6" xfId="355"/>
    <cellStyle name="Normal 2 20" xfId="5446"/>
    <cellStyle name="Normal 2 21" xfId="5447"/>
    <cellStyle name="Normal 2 3" xfId="16"/>
    <cellStyle name="Normal 2 3 2" xfId="17"/>
    <cellStyle name="Normal 2 3 2 2" xfId="1048"/>
    <cellStyle name="Normal 2 3 2 3" xfId="509"/>
    <cellStyle name="Normal 2 3 3" xfId="18"/>
    <cellStyle name="Normal 2 3 4" xfId="151"/>
    <cellStyle name="Normal 2 3 5" xfId="353"/>
    <cellStyle name="Normal 2 3 6" xfId="356"/>
    <cellStyle name="Normal 2 4" xfId="19"/>
    <cellStyle name="Normal 2 4 2" xfId="342"/>
    <cellStyle name="Normal 2 4 3" xfId="292"/>
    <cellStyle name="Normal 2 4 4" xfId="357"/>
    <cellStyle name="Normal 2 4 5" xfId="354"/>
    <cellStyle name="Normal 2 4 5 2" xfId="358"/>
    <cellStyle name="Normal 2 5" xfId="20"/>
    <cellStyle name="Normal 2 5 2" xfId="889"/>
    <cellStyle name="Normal 2 6" xfId="21"/>
    <cellStyle name="Normal 2 6 2" xfId="295"/>
    <cellStyle name="Normal 2 7" xfId="22"/>
    <cellStyle name="Normal 2 7 2" xfId="343"/>
    <cellStyle name="Normal 2 7 3" xfId="336"/>
    <cellStyle name="Normal 2 8" xfId="44"/>
    <cellStyle name="Normal 2 8 2" xfId="344"/>
    <cellStyle name="Normal 2 8 3" xfId="337"/>
    <cellStyle name="Normal 2 9" xfId="339"/>
    <cellStyle name="Normal 2 9 2" xfId="345"/>
    <cellStyle name="Normal 20" xfId="152"/>
    <cellStyle name="Normal 20 2" xfId="153"/>
    <cellStyle name="Normal 20 2 2" xfId="154"/>
    <cellStyle name="Normal 20 2 2 2" xfId="813"/>
    <cellStyle name="Normal 20 2 2 2 2" xfId="5857"/>
    <cellStyle name="Normal 20 2 2 2 2 2" xfId="6821"/>
    <cellStyle name="Normal 20 2 2 2 3" xfId="6337"/>
    <cellStyle name="Normal 20 2 2 3" xfId="5619"/>
    <cellStyle name="Normal 20 2 2 3 2" xfId="6582"/>
    <cellStyle name="Normal 20 2 2 4" xfId="6098"/>
    <cellStyle name="Normal 20 2 3" xfId="704"/>
    <cellStyle name="Normal 20 2 3 2" xfId="5746"/>
    <cellStyle name="Normal 20 2 3 2 2" xfId="6710"/>
    <cellStyle name="Normal 20 2 3 3" xfId="6226"/>
    <cellStyle name="Normal 20 2 4" xfId="5508"/>
    <cellStyle name="Normal 20 2 4 2" xfId="6471"/>
    <cellStyle name="Normal 20 2 5" xfId="5987"/>
    <cellStyle name="Normal 20 3" xfId="155"/>
    <cellStyle name="Normal 20 3 2" xfId="156"/>
    <cellStyle name="Normal 20 3 2 2" xfId="851"/>
    <cellStyle name="Normal 20 3 2 2 2" xfId="5895"/>
    <cellStyle name="Normal 20 3 2 2 2 2" xfId="6859"/>
    <cellStyle name="Normal 20 3 2 2 3" xfId="6375"/>
    <cellStyle name="Normal 20 3 2 3" xfId="5657"/>
    <cellStyle name="Normal 20 3 2 3 2" xfId="6620"/>
    <cellStyle name="Normal 20 3 2 4" xfId="6136"/>
    <cellStyle name="Normal 20 3 3" xfId="740"/>
    <cellStyle name="Normal 20 3 3 2" xfId="5784"/>
    <cellStyle name="Normal 20 3 3 2 2" xfId="6748"/>
    <cellStyle name="Normal 20 3 3 3" xfId="6264"/>
    <cellStyle name="Normal 20 3 4" xfId="5546"/>
    <cellStyle name="Normal 20 3 4 2" xfId="6509"/>
    <cellStyle name="Normal 20 3 5" xfId="6025"/>
    <cellStyle name="Normal 20 4" xfId="157"/>
    <cellStyle name="Normal 20 4 2" xfId="777"/>
    <cellStyle name="Normal 20 4 2 2" xfId="5821"/>
    <cellStyle name="Normal 20 4 2 2 2" xfId="6785"/>
    <cellStyle name="Normal 20 4 2 3" xfId="6301"/>
    <cellStyle name="Normal 20 4 3" xfId="5583"/>
    <cellStyle name="Normal 20 4 3 2" xfId="6546"/>
    <cellStyle name="Normal 20 4 4" xfId="6062"/>
    <cellStyle name="Normal 20 5" xfId="671"/>
    <cellStyle name="Normal 20 5 2" xfId="5710"/>
    <cellStyle name="Normal 20 5 2 2" xfId="6674"/>
    <cellStyle name="Normal 20 5 3" xfId="6190"/>
    <cellStyle name="Normal 20 6" xfId="5472"/>
    <cellStyle name="Normal 20 6 2" xfId="6435"/>
    <cellStyle name="Normal 20 7" xfId="5951"/>
    <cellStyle name="Normal 21" xfId="158"/>
    <cellStyle name="Normal 21 2" xfId="159"/>
    <cellStyle name="Normal 21 2 2" xfId="160"/>
    <cellStyle name="Normal 21 2 2 2" xfId="814"/>
    <cellStyle name="Normal 21 2 2 2 2" xfId="5858"/>
    <cellStyle name="Normal 21 2 2 2 2 2" xfId="6822"/>
    <cellStyle name="Normal 21 2 2 2 3" xfId="6338"/>
    <cellStyle name="Normal 21 2 2 3" xfId="5620"/>
    <cellStyle name="Normal 21 2 2 3 2" xfId="6583"/>
    <cellStyle name="Normal 21 2 2 4" xfId="6099"/>
    <cellStyle name="Normal 21 2 3" xfId="705"/>
    <cellStyle name="Normal 21 2 3 2" xfId="5747"/>
    <cellStyle name="Normal 21 2 3 2 2" xfId="6711"/>
    <cellStyle name="Normal 21 2 3 3" xfId="6227"/>
    <cellStyle name="Normal 21 2 4" xfId="5509"/>
    <cellStyle name="Normal 21 2 4 2" xfId="6472"/>
    <cellStyle name="Normal 21 2 5" xfId="5988"/>
    <cellStyle name="Normal 21 3" xfId="161"/>
    <cellStyle name="Normal 21 3 2" xfId="162"/>
    <cellStyle name="Normal 21 3 2 2" xfId="852"/>
    <cellStyle name="Normal 21 3 2 2 2" xfId="5896"/>
    <cellStyle name="Normal 21 3 2 2 2 2" xfId="6860"/>
    <cellStyle name="Normal 21 3 2 2 3" xfId="6376"/>
    <cellStyle name="Normal 21 3 2 3" xfId="5658"/>
    <cellStyle name="Normal 21 3 2 3 2" xfId="6621"/>
    <cellStyle name="Normal 21 3 2 4" xfId="6137"/>
    <cellStyle name="Normal 21 3 3" xfId="741"/>
    <cellStyle name="Normal 21 3 3 2" xfId="5785"/>
    <cellStyle name="Normal 21 3 3 2 2" xfId="6749"/>
    <cellStyle name="Normal 21 3 3 3" xfId="6265"/>
    <cellStyle name="Normal 21 3 4" xfId="5547"/>
    <cellStyle name="Normal 21 3 4 2" xfId="6510"/>
    <cellStyle name="Normal 21 3 5" xfId="6026"/>
    <cellStyle name="Normal 21 4" xfId="163"/>
    <cellStyle name="Normal 21 4 2" xfId="778"/>
    <cellStyle name="Normal 21 4 2 2" xfId="5822"/>
    <cellStyle name="Normal 21 4 2 2 2" xfId="6786"/>
    <cellStyle name="Normal 21 4 2 3" xfId="6302"/>
    <cellStyle name="Normal 21 4 3" xfId="5584"/>
    <cellStyle name="Normal 21 4 3 2" xfId="6547"/>
    <cellStyle name="Normal 21 4 4" xfId="6063"/>
    <cellStyle name="Normal 21 5" xfId="672"/>
    <cellStyle name="Normal 21 5 2" xfId="5711"/>
    <cellStyle name="Normal 21 5 2 2" xfId="6675"/>
    <cellStyle name="Normal 21 5 3" xfId="6191"/>
    <cellStyle name="Normal 21 6" xfId="5473"/>
    <cellStyle name="Normal 21 6 2" xfId="6436"/>
    <cellStyle name="Normal 21 7" xfId="5952"/>
    <cellStyle name="Normal 22" xfId="164"/>
    <cellStyle name="Normal 22 2" xfId="165"/>
    <cellStyle name="Normal 22 2 2" xfId="166"/>
    <cellStyle name="Normal 22 2 2 2" xfId="815"/>
    <cellStyle name="Normal 22 2 2 2 2" xfId="5859"/>
    <cellStyle name="Normal 22 2 2 2 2 2" xfId="6823"/>
    <cellStyle name="Normal 22 2 2 2 3" xfId="6339"/>
    <cellStyle name="Normal 22 2 2 3" xfId="5621"/>
    <cellStyle name="Normal 22 2 2 3 2" xfId="6584"/>
    <cellStyle name="Normal 22 2 2 4" xfId="6100"/>
    <cellStyle name="Normal 22 2 3" xfId="706"/>
    <cellStyle name="Normal 22 2 3 2" xfId="5748"/>
    <cellStyle name="Normal 22 2 3 2 2" xfId="6712"/>
    <cellStyle name="Normal 22 2 3 3" xfId="6228"/>
    <cellStyle name="Normal 22 2 4" xfId="5510"/>
    <cellStyle name="Normal 22 2 4 2" xfId="6473"/>
    <cellStyle name="Normal 22 2 5" xfId="5989"/>
    <cellStyle name="Normal 22 3" xfId="167"/>
    <cellStyle name="Normal 22 3 2" xfId="168"/>
    <cellStyle name="Normal 22 3 2 2" xfId="853"/>
    <cellStyle name="Normal 22 3 2 2 2" xfId="5897"/>
    <cellStyle name="Normal 22 3 2 2 2 2" xfId="6861"/>
    <cellStyle name="Normal 22 3 2 2 3" xfId="6377"/>
    <cellStyle name="Normal 22 3 2 3" xfId="5659"/>
    <cellStyle name="Normal 22 3 2 3 2" xfId="6622"/>
    <cellStyle name="Normal 22 3 2 4" xfId="6138"/>
    <cellStyle name="Normal 22 3 3" xfId="742"/>
    <cellStyle name="Normal 22 3 3 2" xfId="5786"/>
    <cellStyle name="Normal 22 3 3 2 2" xfId="6750"/>
    <cellStyle name="Normal 22 3 3 3" xfId="6266"/>
    <cellStyle name="Normal 22 3 4" xfId="5548"/>
    <cellStyle name="Normal 22 3 4 2" xfId="6511"/>
    <cellStyle name="Normal 22 3 5" xfId="6027"/>
    <cellStyle name="Normal 22 4" xfId="169"/>
    <cellStyle name="Normal 22 4 2" xfId="779"/>
    <cellStyle name="Normal 22 4 2 2" xfId="5823"/>
    <cellStyle name="Normal 22 4 2 2 2" xfId="6787"/>
    <cellStyle name="Normal 22 4 2 3" xfId="6303"/>
    <cellStyle name="Normal 22 4 3" xfId="5585"/>
    <cellStyle name="Normal 22 4 3 2" xfId="6548"/>
    <cellStyle name="Normal 22 4 4" xfId="6064"/>
    <cellStyle name="Normal 22 5" xfId="673"/>
    <cellStyle name="Normal 22 5 2" xfId="5712"/>
    <cellStyle name="Normal 22 5 2 2" xfId="6676"/>
    <cellStyle name="Normal 22 5 3" xfId="6192"/>
    <cellStyle name="Normal 22 6" xfId="5474"/>
    <cellStyle name="Normal 22 6 2" xfId="6437"/>
    <cellStyle name="Normal 22 7" xfId="5953"/>
    <cellStyle name="Normal 23" xfId="170"/>
    <cellStyle name="Normal 23 2" xfId="171"/>
    <cellStyle name="Normal 23 2 2" xfId="172"/>
    <cellStyle name="Normal 23 2 2 2" xfId="816"/>
    <cellStyle name="Normal 23 2 2 2 2" xfId="5860"/>
    <cellStyle name="Normal 23 2 2 2 2 2" xfId="6824"/>
    <cellStyle name="Normal 23 2 2 2 3" xfId="6340"/>
    <cellStyle name="Normal 23 2 2 3" xfId="5622"/>
    <cellStyle name="Normal 23 2 2 3 2" xfId="6585"/>
    <cellStyle name="Normal 23 2 2 4" xfId="6101"/>
    <cellStyle name="Normal 23 2 3" xfId="707"/>
    <cellStyle name="Normal 23 2 3 2" xfId="5749"/>
    <cellStyle name="Normal 23 2 3 2 2" xfId="6713"/>
    <cellStyle name="Normal 23 2 3 3" xfId="6229"/>
    <cellStyle name="Normal 23 2 4" xfId="5511"/>
    <cellStyle name="Normal 23 2 4 2" xfId="6474"/>
    <cellStyle name="Normal 23 2 5" xfId="5990"/>
    <cellStyle name="Normal 23 3" xfId="173"/>
    <cellStyle name="Normal 23 3 2" xfId="174"/>
    <cellStyle name="Normal 23 3 2 2" xfId="854"/>
    <cellStyle name="Normal 23 3 2 2 2" xfId="5898"/>
    <cellStyle name="Normal 23 3 2 2 2 2" xfId="6862"/>
    <cellStyle name="Normal 23 3 2 2 3" xfId="6378"/>
    <cellStyle name="Normal 23 3 2 3" xfId="5660"/>
    <cellStyle name="Normal 23 3 2 3 2" xfId="6623"/>
    <cellStyle name="Normal 23 3 2 4" xfId="6139"/>
    <cellStyle name="Normal 23 3 3" xfId="743"/>
    <cellStyle name="Normal 23 3 3 2" xfId="5787"/>
    <cellStyle name="Normal 23 3 3 2 2" xfId="6751"/>
    <cellStyle name="Normal 23 3 3 3" xfId="6267"/>
    <cellStyle name="Normal 23 3 4" xfId="5549"/>
    <cellStyle name="Normal 23 3 4 2" xfId="6512"/>
    <cellStyle name="Normal 23 3 5" xfId="6028"/>
    <cellStyle name="Normal 23 4" xfId="175"/>
    <cellStyle name="Normal 23 4 2" xfId="780"/>
    <cellStyle name="Normal 23 4 2 2" xfId="5824"/>
    <cellStyle name="Normal 23 4 2 2 2" xfId="6788"/>
    <cellStyle name="Normal 23 4 2 3" xfId="6304"/>
    <cellStyle name="Normal 23 4 3" xfId="5586"/>
    <cellStyle name="Normal 23 4 3 2" xfId="6549"/>
    <cellStyle name="Normal 23 4 4" xfId="6065"/>
    <cellStyle name="Normal 23 5" xfId="674"/>
    <cellStyle name="Normal 23 5 2" xfId="5713"/>
    <cellStyle name="Normal 23 5 2 2" xfId="6677"/>
    <cellStyle name="Normal 23 5 3" xfId="6193"/>
    <cellStyle name="Normal 23 6" xfId="5475"/>
    <cellStyle name="Normal 23 6 2" xfId="6438"/>
    <cellStyle name="Normal 23 7" xfId="5954"/>
    <cellStyle name="Normal 24" xfId="176"/>
    <cellStyle name="Normal 24 2" xfId="177"/>
    <cellStyle name="Normal 24 2 2" xfId="178"/>
    <cellStyle name="Normal 24 2 2 2" xfId="817"/>
    <cellStyle name="Normal 24 2 2 2 2" xfId="5861"/>
    <cellStyle name="Normal 24 2 2 2 2 2" xfId="6825"/>
    <cellStyle name="Normal 24 2 2 2 3" xfId="6341"/>
    <cellStyle name="Normal 24 2 2 3" xfId="5623"/>
    <cellStyle name="Normal 24 2 2 3 2" xfId="6586"/>
    <cellStyle name="Normal 24 2 2 4" xfId="6102"/>
    <cellStyle name="Normal 24 2 3" xfId="708"/>
    <cellStyle name="Normal 24 2 3 2" xfId="5750"/>
    <cellStyle name="Normal 24 2 3 2 2" xfId="6714"/>
    <cellStyle name="Normal 24 2 3 3" xfId="6230"/>
    <cellStyle name="Normal 24 2 4" xfId="5512"/>
    <cellStyle name="Normal 24 2 4 2" xfId="6475"/>
    <cellStyle name="Normal 24 2 5" xfId="5991"/>
    <cellStyle name="Normal 24 3" xfId="179"/>
    <cellStyle name="Normal 24 3 2" xfId="180"/>
    <cellStyle name="Normal 24 3 2 2" xfId="855"/>
    <cellStyle name="Normal 24 3 2 2 2" xfId="5899"/>
    <cellStyle name="Normal 24 3 2 2 2 2" xfId="6863"/>
    <cellStyle name="Normal 24 3 2 2 3" xfId="6379"/>
    <cellStyle name="Normal 24 3 2 3" xfId="5661"/>
    <cellStyle name="Normal 24 3 2 3 2" xfId="6624"/>
    <cellStyle name="Normal 24 3 2 4" xfId="6140"/>
    <cellStyle name="Normal 24 3 3" xfId="744"/>
    <cellStyle name="Normal 24 3 3 2" xfId="5788"/>
    <cellStyle name="Normal 24 3 3 2 2" xfId="6752"/>
    <cellStyle name="Normal 24 3 3 3" xfId="6268"/>
    <cellStyle name="Normal 24 3 4" xfId="5550"/>
    <cellStyle name="Normal 24 3 4 2" xfId="6513"/>
    <cellStyle name="Normal 24 3 5" xfId="6029"/>
    <cellStyle name="Normal 24 4" xfId="181"/>
    <cellStyle name="Normal 24 4 2" xfId="781"/>
    <cellStyle name="Normal 24 4 2 2" xfId="5825"/>
    <cellStyle name="Normal 24 4 2 2 2" xfId="6789"/>
    <cellStyle name="Normal 24 4 2 3" xfId="6305"/>
    <cellStyle name="Normal 24 4 3" xfId="5587"/>
    <cellStyle name="Normal 24 4 3 2" xfId="6550"/>
    <cellStyle name="Normal 24 4 4" xfId="6066"/>
    <cellStyle name="Normal 24 5" xfId="675"/>
    <cellStyle name="Normal 24 5 2" xfId="5714"/>
    <cellStyle name="Normal 24 5 2 2" xfId="6678"/>
    <cellStyle name="Normal 24 5 3" xfId="6194"/>
    <cellStyle name="Normal 24 6" xfId="5476"/>
    <cellStyle name="Normal 24 6 2" xfId="6439"/>
    <cellStyle name="Normal 24 7" xfId="5955"/>
    <cellStyle name="Normal 25" xfId="182"/>
    <cellStyle name="Normal 25 2" xfId="183"/>
    <cellStyle name="Normal 25 2 2" xfId="184"/>
    <cellStyle name="Normal 25 2 2 2" xfId="818"/>
    <cellStyle name="Normal 25 2 2 2 2" xfId="5862"/>
    <cellStyle name="Normal 25 2 2 2 2 2" xfId="6826"/>
    <cellStyle name="Normal 25 2 2 2 3" xfId="6342"/>
    <cellStyle name="Normal 25 2 2 3" xfId="5624"/>
    <cellStyle name="Normal 25 2 2 3 2" xfId="6587"/>
    <cellStyle name="Normal 25 2 2 4" xfId="6103"/>
    <cellStyle name="Normal 25 2 3" xfId="709"/>
    <cellStyle name="Normal 25 2 3 2" xfId="5751"/>
    <cellStyle name="Normal 25 2 3 2 2" xfId="6715"/>
    <cellStyle name="Normal 25 2 3 3" xfId="6231"/>
    <cellStyle name="Normal 25 2 4" xfId="5513"/>
    <cellStyle name="Normal 25 2 4 2" xfId="6476"/>
    <cellStyle name="Normal 25 2 5" xfId="5992"/>
    <cellStyle name="Normal 25 3" xfId="185"/>
    <cellStyle name="Normal 25 3 2" xfId="186"/>
    <cellStyle name="Normal 25 3 2 2" xfId="856"/>
    <cellStyle name="Normal 25 3 2 2 2" xfId="5900"/>
    <cellStyle name="Normal 25 3 2 2 2 2" xfId="6864"/>
    <cellStyle name="Normal 25 3 2 2 3" xfId="6380"/>
    <cellStyle name="Normal 25 3 2 3" xfId="5662"/>
    <cellStyle name="Normal 25 3 2 3 2" xfId="6625"/>
    <cellStyle name="Normal 25 3 2 4" xfId="6141"/>
    <cellStyle name="Normal 25 3 3" xfId="745"/>
    <cellStyle name="Normal 25 3 3 2" xfId="5789"/>
    <cellStyle name="Normal 25 3 3 2 2" xfId="6753"/>
    <cellStyle name="Normal 25 3 3 3" xfId="6269"/>
    <cellStyle name="Normal 25 3 4" xfId="5551"/>
    <cellStyle name="Normal 25 3 4 2" xfId="6514"/>
    <cellStyle name="Normal 25 3 5" xfId="6030"/>
    <cellStyle name="Normal 25 4" xfId="187"/>
    <cellStyle name="Normal 25 4 2" xfId="758"/>
    <cellStyle name="Normal 25 4 2 2" xfId="5802"/>
    <cellStyle name="Normal 25 4 2 2 2" xfId="6766"/>
    <cellStyle name="Normal 25 4 2 3" xfId="6282"/>
    <cellStyle name="Normal 25 4 3" xfId="5564"/>
    <cellStyle name="Normal 25 4 3 2" xfId="6527"/>
    <cellStyle name="Normal 25 4 4" xfId="6043"/>
    <cellStyle name="Normal 25 5" xfId="188"/>
    <cellStyle name="Normal 25 5 2" xfId="782"/>
    <cellStyle name="Normal 25 5 2 2" xfId="5826"/>
    <cellStyle name="Normal 25 5 2 2 2" xfId="6790"/>
    <cellStyle name="Normal 25 5 2 3" xfId="6306"/>
    <cellStyle name="Normal 25 5 3" xfId="5588"/>
    <cellStyle name="Normal 25 5 3 2" xfId="6551"/>
    <cellStyle name="Normal 25 5 4" xfId="6067"/>
    <cellStyle name="Normal 25 6" xfId="676"/>
    <cellStyle name="Normal 25 6 2" xfId="5715"/>
    <cellStyle name="Normal 25 6 2 2" xfId="6679"/>
    <cellStyle name="Normal 25 6 3" xfId="6195"/>
    <cellStyle name="Normal 25 7" xfId="5477"/>
    <cellStyle name="Normal 25 7 2" xfId="6440"/>
    <cellStyle name="Normal 25 8" xfId="5956"/>
    <cellStyle name="Normal 26" xfId="189"/>
    <cellStyle name="Normal 26 2" xfId="190"/>
    <cellStyle name="Normal 26 2 2" xfId="191"/>
    <cellStyle name="Normal 26 2 2 2" xfId="819"/>
    <cellStyle name="Normal 26 2 2 2 2" xfId="5863"/>
    <cellStyle name="Normal 26 2 2 2 2 2" xfId="6827"/>
    <cellStyle name="Normal 26 2 2 2 3" xfId="6343"/>
    <cellStyle name="Normal 26 2 2 3" xfId="5625"/>
    <cellStyle name="Normal 26 2 2 3 2" xfId="6588"/>
    <cellStyle name="Normal 26 2 2 4" xfId="6104"/>
    <cellStyle name="Normal 26 2 3" xfId="710"/>
    <cellStyle name="Normal 26 2 3 2" xfId="5752"/>
    <cellStyle name="Normal 26 2 3 2 2" xfId="6716"/>
    <cellStyle name="Normal 26 2 3 3" xfId="6232"/>
    <cellStyle name="Normal 26 2 4" xfId="5514"/>
    <cellStyle name="Normal 26 2 4 2" xfId="6477"/>
    <cellStyle name="Normal 26 2 5" xfId="5993"/>
    <cellStyle name="Normal 26 3" xfId="192"/>
    <cellStyle name="Normal 26 3 2" xfId="193"/>
    <cellStyle name="Normal 26 3 2 2" xfId="857"/>
    <cellStyle name="Normal 26 3 2 2 2" xfId="5901"/>
    <cellStyle name="Normal 26 3 2 2 2 2" xfId="6865"/>
    <cellStyle name="Normal 26 3 2 2 3" xfId="6381"/>
    <cellStyle name="Normal 26 3 2 3" xfId="5663"/>
    <cellStyle name="Normal 26 3 2 3 2" xfId="6626"/>
    <cellStyle name="Normal 26 3 2 4" xfId="6142"/>
    <cellStyle name="Normal 26 3 3" xfId="746"/>
    <cellStyle name="Normal 26 3 3 2" xfId="5790"/>
    <cellStyle name="Normal 26 3 3 2 2" xfId="6754"/>
    <cellStyle name="Normal 26 3 3 3" xfId="6270"/>
    <cellStyle name="Normal 26 3 4" xfId="5552"/>
    <cellStyle name="Normal 26 3 4 2" xfId="6515"/>
    <cellStyle name="Normal 26 3 5" xfId="6031"/>
    <cellStyle name="Normal 26 4" xfId="194"/>
    <cellStyle name="Normal 26 4 2" xfId="783"/>
    <cellStyle name="Normal 26 4 2 2" xfId="5827"/>
    <cellStyle name="Normal 26 4 2 2 2" xfId="6791"/>
    <cellStyle name="Normal 26 4 2 3" xfId="6307"/>
    <cellStyle name="Normal 26 4 3" xfId="5589"/>
    <cellStyle name="Normal 26 4 3 2" xfId="6552"/>
    <cellStyle name="Normal 26 4 4" xfId="6068"/>
    <cellStyle name="Normal 26 5" xfId="677"/>
    <cellStyle name="Normal 26 5 2" xfId="5716"/>
    <cellStyle name="Normal 26 5 2 2" xfId="6680"/>
    <cellStyle name="Normal 26 5 3" xfId="6196"/>
    <cellStyle name="Normal 26 6" xfId="5478"/>
    <cellStyle name="Normal 26 6 2" xfId="6441"/>
    <cellStyle name="Normal 26 7" xfId="5957"/>
    <cellStyle name="Normal 27" xfId="195"/>
    <cellStyle name="Normal 27 2" xfId="196"/>
    <cellStyle name="Normal 27 2 2" xfId="197"/>
    <cellStyle name="Normal 27 2 2 2" xfId="820"/>
    <cellStyle name="Normal 27 2 2 2 2" xfId="5864"/>
    <cellStyle name="Normal 27 2 2 2 2 2" xfId="6828"/>
    <cellStyle name="Normal 27 2 2 2 3" xfId="6344"/>
    <cellStyle name="Normal 27 2 2 3" xfId="5626"/>
    <cellStyle name="Normal 27 2 2 3 2" xfId="6589"/>
    <cellStyle name="Normal 27 2 2 4" xfId="6105"/>
    <cellStyle name="Normal 27 2 3" xfId="711"/>
    <cellStyle name="Normal 27 2 3 2" xfId="5753"/>
    <cellStyle name="Normal 27 2 3 2 2" xfId="6717"/>
    <cellStyle name="Normal 27 2 3 3" xfId="6233"/>
    <cellStyle name="Normal 27 2 4" xfId="5515"/>
    <cellStyle name="Normal 27 2 4 2" xfId="6478"/>
    <cellStyle name="Normal 27 2 5" xfId="5994"/>
    <cellStyle name="Normal 27 3" xfId="198"/>
    <cellStyle name="Normal 27 3 2" xfId="199"/>
    <cellStyle name="Normal 27 3 2 2" xfId="858"/>
    <cellStyle name="Normal 27 3 2 2 2" xfId="5902"/>
    <cellStyle name="Normal 27 3 2 2 2 2" xfId="6866"/>
    <cellStyle name="Normal 27 3 2 2 3" xfId="6382"/>
    <cellStyle name="Normal 27 3 2 3" xfId="5664"/>
    <cellStyle name="Normal 27 3 2 3 2" xfId="6627"/>
    <cellStyle name="Normal 27 3 2 4" xfId="6143"/>
    <cellStyle name="Normal 27 3 3" xfId="747"/>
    <cellStyle name="Normal 27 3 3 2" xfId="5791"/>
    <cellStyle name="Normal 27 3 3 2 2" xfId="6755"/>
    <cellStyle name="Normal 27 3 3 3" xfId="6271"/>
    <cellStyle name="Normal 27 3 4" xfId="5553"/>
    <cellStyle name="Normal 27 3 4 2" xfId="6516"/>
    <cellStyle name="Normal 27 3 5" xfId="6032"/>
    <cellStyle name="Normal 27 4" xfId="200"/>
    <cellStyle name="Normal 27 4 2" xfId="784"/>
    <cellStyle name="Normal 27 4 2 2" xfId="5828"/>
    <cellStyle name="Normal 27 4 2 2 2" xfId="6792"/>
    <cellStyle name="Normal 27 4 2 3" xfId="6308"/>
    <cellStyle name="Normal 27 4 3" xfId="5590"/>
    <cellStyle name="Normal 27 4 3 2" xfId="6553"/>
    <cellStyle name="Normal 27 4 4" xfId="6069"/>
    <cellStyle name="Normal 27 5" xfId="678"/>
    <cellStyle name="Normal 27 5 2" xfId="5717"/>
    <cellStyle name="Normal 27 5 2 2" xfId="6681"/>
    <cellStyle name="Normal 27 5 3" xfId="6197"/>
    <cellStyle name="Normal 27 6" xfId="5479"/>
    <cellStyle name="Normal 27 6 2" xfId="6442"/>
    <cellStyle name="Normal 27 7" xfId="5958"/>
    <cellStyle name="Normal 28" xfId="201"/>
    <cellStyle name="Normal 28 2" xfId="202"/>
    <cellStyle name="Normal 28 2 2" xfId="203"/>
    <cellStyle name="Normal 28 2 2 2" xfId="821"/>
    <cellStyle name="Normal 28 2 2 2 2" xfId="5865"/>
    <cellStyle name="Normal 28 2 2 2 2 2" xfId="6829"/>
    <cellStyle name="Normal 28 2 2 2 3" xfId="6345"/>
    <cellStyle name="Normal 28 2 2 3" xfId="5627"/>
    <cellStyle name="Normal 28 2 2 3 2" xfId="6590"/>
    <cellStyle name="Normal 28 2 2 4" xfId="6106"/>
    <cellStyle name="Normal 28 2 3" xfId="712"/>
    <cellStyle name="Normal 28 2 3 2" xfId="5754"/>
    <cellStyle name="Normal 28 2 3 2 2" xfId="6718"/>
    <cellStyle name="Normal 28 2 3 3" xfId="6234"/>
    <cellStyle name="Normal 28 2 4" xfId="5516"/>
    <cellStyle name="Normal 28 2 4 2" xfId="6479"/>
    <cellStyle name="Normal 28 2 5" xfId="5995"/>
    <cellStyle name="Normal 28 3" xfId="204"/>
    <cellStyle name="Normal 28 3 2" xfId="205"/>
    <cellStyle name="Normal 28 3 2 2" xfId="859"/>
    <cellStyle name="Normal 28 3 2 2 2" xfId="5903"/>
    <cellStyle name="Normal 28 3 2 2 2 2" xfId="6867"/>
    <cellStyle name="Normal 28 3 2 2 3" xfId="6383"/>
    <cellStyle name="Normal 28 3 2 3" xfId="5665"/>
    <cellStyle name="Normal 28 3 2 3 2" xfId="6628"/>
    <cellStyle name="Normal 28 3 2 4" xfId="6144"/>
    <cellStyle name="Normal 28 3 3" xfId="748"/>
    <cellStyle name="Normal 28 3 3 2" xfId="5792"/>
    <cellStyle name="Normal 28 3 3 2 2" xfId="6756"/>
    <cellStyle name="Normal 28 3 3 3" xfId="6272"/>
    <cellStyle name="Normal 28 3 4" xfId="5554"/>
    <cellStyle name="Normal 28 3 4 2" xfId="6517"/>
    <cellStyle name="Normal 28 3 5" xfId="6033"/>
    <cellStyle name="Normal 28 4" xfId="206"/>
    <cellStyle name="Normal 28 4 2" xfId="785"/>
    <cellStyle name="Normal 28 4 2 2" xfId="5829"/>
    <cellStyle name="Normal 28 4 2 2 2" xfId="6793"/>
    <cellStyle name="Normal 28 4 2 3" xfId="6309"/>
    <cellStyle name="Normal 28 4 3" xfId="5591"/>
    <cellStyle name="Normal 28 4 3 2" xfId="6554"/>
    <cellStyle name="Normal 28 4 4" xfId="6070"/>
    <cellStyle name="Normal 28 5" xfId="679"/>
    <cellStyle name="Normal 28 5 2" xfId="5718"/>
    <cellStyle name="Normal 28 5 2 2" xfId="6682"/>
    <cellStyle name="Normal 28 5 3" xfId="6198"/>
    <cellStyle name="Normal 28 6" xfId="5480"/>
    <cellStyle name="Normal 28 6 2" xfId="6443"/>
    <cellStyle name="Normal 28 7" xfId="5959"/>
    <cellStyle name="Normal 29" xfId="207"/>
    <cellStyle name="Normal 29 2" xfId="208"/>
    <cellStyle name="Normal 29 2 2" xfId="209"/>
    <cellStyle name="Normal 29 2 2 2" xfId="822"/>
    <cellStyle name="Normal 29 2 2 2 2" xfId="5866"/>
    <cellStyle name="Normal 29 2 2 2 2 2" xfId="6830"/>
    <cellStyle name="Normal 29 2 2 2 3" xfId="6346"/>
    <cellStyle name="Normal 29 2 2 3" xfId="5628"/>
    <cellStyle name="Normal 29 2 2 3 2" xfId="6591"/>
    <cellStyle name="Normal 29 2 2 4" xfId="6107"/>
    <cellStyle name="Normal 29 2 3" xfId="713"/>
    <cellStyle name="Normal 29 2 3 2" xfId="5755"/>
    <cellStyle name="Normal 29 2 3 2 2" xfId="6719"/>
    <cellStyle name="Normal 29 2 3 3" xfId="6235"/>
    <cellStyle name="Normal 29 2 4" xfId="5517"/>
    <cellStyle name="Normal 29 2 4 2" xfId="6480"/>
    <cellStyle name="Normal 29 2 5" xfId="5996"/>
    <cellStyle name="Normal 29 3" xfId="210"/>
    <cellStyle name="Normal 29 3 2" xfId="211"/>
    <cellStyle name="Normal 29 3 2 2" xfId="860"/>
    <cellStyle name="Normal 29 3 2 2 2" xfId="5904"/>
    <cellStyle name="Normal 29 3 2 2 2 2" xfId="6868"/>
    <cellStyle name="Normal 29 3 2 2 3" xfId="6384"/>
    <cellStyle name="Normal 29 3 2 3" xfId="5666"/>
    <cellStyle name="Normal 29 3 2 3 2" xfId="6629"/>
    <cellStyle name="Normal 29 3 2 4" xfId="6145"/>
    <cellStyle name="Normal 29 3 3" xfId="749"/>
    <cellStyle name="Normal 29 3 3 2" xfId="5793"/>
    <cellStyle name="Normal 29 3 3 2 2" xfId="6757"/>
    <cellStyle name="Normal 29 3 3 3" xfId="6273"/>
    <cellStyle name="Normal 29 3 4" xfId="5555"/>
    <cellStyle name="Normal 29 3 4 2" xfId="6518"/>
    <cellStyle name="Normal 29 3 5" xfId="6034"/>
    <cellStyle name="Normal 29 4" xfId="212"/>
    <cellStyle name="Normal 29 4 2" xfId="786"/>
    <cellStyle name="Normal 29 4 2 2" xfId="5830"/>
    <cellStyle name="Normal 29 4 2 2 2" xfId="6794"/>
    <cellStyle name="Normal 29 4 2 3" xfId="6310"/>
    <cellStyle name="Normal 29 4 3" xfId="5592"/>
    <cellStyle name="Normal 29 4 3 2" xfId="6555"/>
    <cellStyle name="Normal 29 4 4" xfId="6071"/>
    <cellStyle name="Normal 29 5" xfId="680"/>
    <cellStyle name="Normal 29 5 2" xfId="5719"/>
    <cellStyle name="Normal 29 5 2 2" xfId="6683"/>
    <cellStyle name="Normal 29 5 3" xfId="6199"/>
    <cellStyle name="Normal 29 6" xfId="5481"/>
    <cellStyle name="Normal 29 6 2" xfId="6444"/>
    <cellStyle name="Normal 29 7" xfId="5960"/>
    <cellStyle name="Normal 3" xfId="4"/>
    <cellStyle name="Normal 3 2" xfId="23"/>
    <cellStyle name="Normal 3 2 2" xfId="213"/>
    <cellStyle name="Normal 3 2 2 2" xfId="214"/>
    <cellStyle name="Normal 3 2 2 2 2" xfId="801"/>
    <cellStyle name="Normal 3 2 2 2 2 2" xfId="5845"/>
    <cellStyle name="Normal 3 2 2 2 2 2 2" xfId="6809"/>
    <cellStyle name="Normal 3 2 2 2 2 3" xfId="6325"/>
    <cellStyle name="Normal 3 2 2 2 3" xfId="5607"/>
    <cellStyle name="Normal 3 2 2 2 3 2" xfId="6570"/>
    <cellStyle name="Normal 3 2 2 2 4" xfId="6086"/>
    <cellStyle name="Normal 3 2 2 3" xfId="692"/>
    <cellStyle name="Normal 3 2 2 3 2" xfId="5734"/>
    <cellStyle name="Normal 3 2 2 3 2 2" xfId="6698"/>
    <cellStyle name="Normal 3 2 2 3 3" xfId="6214"/>
    <cellStyle name="Normal 3 2 2 4" xfId="5496"/>
    <cellStyle name="Normal 3 2 2 4 2" xfId="6459"/>
    <cellStyle name="Normal 3 2 2 5" xfId="5975"/>
    <cellStyle name="Normal 3 2 3" xfId="215"/>
    <cellStyle name="Normal 3 2 3 2" xfId="216"/>
    <cellStyle name="Normal 3 2 3 2 2" xfId="839"/>
    <cellStyle name="Normal 3 2 3 2 2 2" xfId="5883"/>
    <cellStyle name="Normal 3 2 3 2 2 2 2" xfId="6847"/>
    <cellStyle name="Normal 3 2 3 2 2 3" xfId="6363"/>
    <cellStyle name="Normal 3 2 3 2 3" xfId="5645"/>
    <cellStyle name="Normal 3 2 3 2 3 2" xfId="6608"/>
    <cellStyle name="Normal 3 2 3 2 4" xfId="6124"/>
    <cellStyle name="Normal 3 2 3 3" xfId="728"/>
    <cellStyle name="Normal 3 2 3 3 2" xfId="5772"/>
    <cellStyle name="Normal 3 2 3 3 2 2" xfId="6736"/>
    <cellStyle name="Normal 3 2 3 3 3" xfId="6252"/>
    <cellStyle name="Normal 3 2 3 4" xfId="5534"/>
    <cellStyle name="Normal 3 2 3 4 2" xfId="6497"/>
    <cellStyle name="Normal 3 2 3 5" xfId="6013"/>
    <cellStyle name="Normal 3 2 4" xfId="217"/>
    <cellStyle name="Normal 3 2 4 2" xfId="765"/>
    <cellStyle name="Normal 3 2 4 2 2" xfId="5809"/>
    <cellStyle name="Normal 3 2 4 2 2 2" xfId="6773"/>
    <cellStyle name="Normal 3 2 4 2 3" xfId="6289"/>
    <cellStyle name="Normal 3 2 4 3" xfId="5571"/>
    <cellStyle name="Normal 3 2 4 3 2" xfId="6534"/>
    <cellStyle name="Normal 3 2 4 4" xfId="6050"/>
    <cellStyle name="Normal 3 2 5" xfId="659"/>
    <cellStyle name="Normal 3 2 5 2" xfId="5698"/>
    <cellStyle name="Normal 3 2 5 2 2" xfId="6662"/>
    <cellStyle name="Normal 3 2 5 3" xfId="6178"/>
    <cellStyle name="Normal 3 2 6" xfId="5460"/>
    <cellStyle name="Normal 3 2 6 2" xfId="6423"/>
    <cellStyle name="Normal 3 2 7" xfId="5939"/>
    <cellStyle name="Normal 3 3" xfId="24"/>
    <cellStyle name="Normal 3 3 2" xfId="219"/>
    <cellStyle name="Normal 3 3 2 2" xfId="220"/>
    <cellStyle name="Normal 3 3 2 2 2" xfId="867"/>
    <cellStyle name="Normal 3 3 2 2 2 2" xfId="5911"/>
    <cellStyle name="Normal 3 3 2 2 2 2 2" xfId="6875"/>
    <cellStyle name="Normal 3 3 2 2 2 3" xfId="6391"/>
    <cellStyle name="Normal 3 3 2 2 3" xfId="5673"/>
    <cellStyle name="Normal 3 3 2 2 3 2" xfId="6636"/>
    <cellStyle name="Normal 3 3 2 2 4" xfId="6152"/>
    <cellStyle name="Normal 3 3 2 3" xfId="756"/>
    <cellStyle name="Normal 3 3 2 3 2" xfId="5800"/>
    <cellStyle name="Normal 3 3 2 3 2 2" xfId="6764"/>
    <cellStyle name="Normal 3 3 2 3 3" xfId="6280"/>
    <cellStyle name="Normal 3 3 2 4" xfId="5562"/>
    <cellStyle name="Normal 3 3 2 4 2" xfId="6525"/>
    <cellStyle name="Normal 3 3 2 5" xfId="6041"/>
    <cellStyle name="Normal 3 3 3" xfId="221"/>
    <cellStyle name="Normal 3 3 3 2" xfId="796"/>
    <cellStyle name="Normal 3 3 3 2 2" xfId="5840"/>
    <cellStyle name="Normal 3 3 3 2 2 2" xfId="6804"/>
    <cellStyle name="Normal 3 3 3 2 3" xfId="6320"/>
    <cellStyle name="Normal 3 3 3 3" xfId="5602"/>
    <cellStyle name="Normal 3 3 3 3 2" xfId="6565"/>
    <cellStyle name="Normal 3 3 3 4" xfId="6081"/>
    <cellStyle name="Normal 3 3 4" xfId="218"/>
    <cellStyle name="Normal 3 3 4 2" xfId="5729"/>
    <cellStyle name="Normal 3 3 4 2 2" xfId="6693"/>
    <cellStyle name="Normal 3 3 4 3" xfId="6209"/>
    <cellStyle name="Normal 3 3 5" xfId="350"/>
    <cellStyle name="Normal 3 3 5 2" xfId="6454"/>
    <cellStyle name="Normal 3 3 5 3" xfId="5491"/>
    <cellStyle name="Normal 3 3 6" xfId="5970"/>
    <cellStyle name="Normal 3 4" xfId="25"/>
    <cellStyle name="Normal 3 4 2" xfId="223"/>
    <cellStyle name="Normal 3 4 2 2" xfId="834"/>
    <cellStyle name="Normal 3 4 2 2 2" xfId="5878"/>
    <cellStyle name="Normal 3 4 2 2 2 2" xfId="6842"/>
    <cellStyle name="Normal 3 4 2 2 3" xfId="6358"/>
    <cellStyle name="Normal 3 4 2 3" xfId="5640"/>
    <cellStyle name="Normal 3 4 2 3 2" xfId="6603"/>
    <cellStyle name="Normal 3 4 2 4" xfId="6119"/>
    <cellStyle name="Normal 3 4 3" xfId="222"/>
    <cellStyle name="Normal 3 4 3 2" xfId="5767"/>
    <cellStyle name="Normal 3 4 3 2 2" xfId="6731"/>
    <cellStyle name="Normal 3 4 3 3" xfId="6247"/>
    <cellStyle name="Normal 3 4 4" xfId="5529"/>
    <cellStyle name="Normal 3 4 4 2" xfId="6492"/>
    <cellStyle name="Normal 3 4 5" xfId="6008"/>
    <cellStyle name="Normal 3 5" xfId="224"/>
    <cellStyle name="Normal 3 5 2" xfId="760"/>
    <cellStyle name="Normal 3 5 2 2" xfId="5804"/>
    <cellStyle name="Normal 3 5 2 2 2" xfId="6768"/>
    <cellStyle name="Normal 3 5 2 3" xfId="6284"/>
    <cellStyle name="Normal 3 5 3" xfId="5566"/>
    <cellStyle name="Normal 3 5 3 2" xfId="6529"/>
    <cellStyle name="Normal 3 5 4" xfId="6045"/>
    <cellStyle name="Normal 3 6" xfId="46"/>
    <cellStyle name="Normal 3 6 2" xfId="654"/>
    <cellStyle name="Normal 3 6 2 2" xfId="6657"/>
    <cellStyle name="Normal 3 6 3" xfId="6173"/>
    <cellStyle name="Normal 3 7" xfId="5454"/>
    <cellStyle name="Normal 3 7 2" xfId="6418"/>
    <cellStyle name="Normal 3 8" xfId="5934"/>
    <cellStyle name="Normal 30" xfId="225"/>
    <cellStyle name="Normal 30 2" xfId="226"/>
    <cellStyle name="Normal 30 2 2" xfId="227"/>
    <cellStyle name="Normal 30 2 2 2" xfId="824"/>
    <cellStyle name="Normal 30 2 2 2 2" xfId="5868"/>
    <cellStyle name="Normal 30 2 2 2 2 2" xfId="6832"/>
    <cellStyle name="Normal 30 2 2 2 3" xfId="6348"/>
    <cellStyle name="Normal 30 2 2 3" xfId="5630"/>
    <cellStyle name="Normal 30 2 2 3 2" xfId="6593"/>
    <cellStyle name="Normal 30 2 2 4" xfId="6109"/>
    <cellStyle name="Normal 30 2 3" xfId="715"/>
    <cellStyle name="Normal 30 2 3 2" xfId="5757"/>
    <cellStyle name="Normal 30 2 3 2 2" xfId="6721"/>
    <cellStyle name="Normal 30 2 3 3" xfId="6237"/>
    <cellStyle name="Normal 30 2 4" xfId="5519"/>
    <cellStyle name="Normal 30 2 4 2" xfId="6482"/>
    <cellStyle name="Normal 30 2 5" xfId="5998"/>
    <cellStyle name="Normal 30 3" xfId="228"/>
    <cellStyle name="Normal 30 3 2" xfId="229"/>
    <cellStyle name="Normal 30 3 2 2" xfId="862"/>
    <cellStyle name="Normal 30 3 2 2 2" xfId="5906"/>
    <cellStyle name="Normal 30 3 2 2 2 2" xfId="6870"/>
    <cellStyle name="Normal 30 3 2 2 3" xfId="6386"/>
    <cellStyle name="Normal 30 3 2 3" xfId="5668"/>
    <cellStyle name="Normal 30 3 2 3 2" xfId="6631"/>
    <cellStyle name="Normal 30 3 2 4" xfId="6147"/>
    <cellStyle name="Normal 30 3 3" xfId="751"/>
    <cellStyle name="Normal 30 3 3 2" xfId="5795"/>
    <cellStyle name="Normal 30 3 3 2 2" xfId="6759"/>
    <cellStyle name="Normal 30 3 3 3" xfId="6275"/>
    <cellStyle name="Normal 30 3 4" xfId="5557"/>
    <cellStyle name="Normal 30 3 4 2" xfId="6520"/>
    <cellStyle name="Normal 30 3 5" xfId="6036"/>
    <cellStyle name="Normal 30 4" xfId="230"/>
    <cellStyle name="Normal 30 4 2" xfId="788"/>
    <cellStyle name="Normal 30 4 2 2" xfId="5832"/>
    <cellStyle name="Normal 30 4 2 2 2" xfId="6796"/>
    <cellStyle name="Normal 30 4 2 3" xfId="6312"/>
    <cellStyle name="Normal 30 4 3" xfId="5594"/>
    <cellStyle name="Normal 30 4 3 2" xfId="6557"/>
    <cellStyle name="Normal 30 4 4" xfId="6073"/>
    <cellStyle name="Normal 30 5" xfId="681"/>
    <cellStyle name="Normal 30 5 2" xfId="5721"/>
    <cellStyle name="Normal 30 5 2 2" xfId="6685"/>
    <cellStyle name="Normal 30 5 3" xfId="6201"/>
    <cellStyle name="Normal 30 6" xfId="5483"/>
    <cellStyle name="Normal 30 6 2" xfId="6446"/>
    <cellStyle name="Normal 30 7" xfId="5962"/>
    <cellStyle name="Normal 31" xfId="231"/>
    <cellStyle name="Normal 31 2" xfId="232"/>
    <cellStyle name="Normal 31 2 2" xfId="233"/>
    <cellStyle name="Normal 31 2 2 2" xfId="825"/>
    <cellStyle name="Normal 31 2 2 2 2" xfId="5869"/>
    <cellStyle name="Normal 31 2 2 2 2 2" xfId="6833"/>
    <cellStyle name="Normal 31 2 2 2 3" xfId="6349"/>
    <cellStyle name="Normal 31 2 2 3" xfId="5631"/>
    <cellStyle name="Normal 31 2 2 3 2" xfId="6594"/>
    <cellStyle name="Normal 31 2 2 4" xfId="6110"/>
    <cellStyle name="Normal 31 2 3" xfId="716"/>
    <cellStyle name="Normal 31 2 3 2" xfId="5758"/>
    <cellStyle name="Normal 31 2 3 2 2" xfId="6722"/>
    <cellStyle name="Normal 31 2 3 3" xfId="6238"/>
    <cellStyle name="Normal 31 2 4" xfId="5520"/>
    <cellStyle name="Normal 31 2 4 2" xfId="6483"/>
    <cellStyle name="Normal 31 2 5" xfId="5999"/>
    <cellStyle name="Normal 31 3" xfId="234"/>
    <cellStyle name="Normal 31 3 2" xfId="235"/>
    <cellStyle name="Normal 31 3 2 2" xfId="863"/>
    <cellStyle name="Normal 31 3 2 2 2" xfId="5907"/>
    <cellStyle name="Normal 31 3 2 2 2 2" xfId="6871"/>
    <cellStyle name="Normal 31 3 2 2 3" xfId="6387"/>
    <cellStyle name="Normal 31 3 2 3" xfId="5669"/>
    <cellStyle name="Normal 31 3 2 3 2" xfId="6632"/>
    <cellStyle name="Normal 31 3 2 4" xfId="6148"/>
    <cellStyle name="Normal 31 3 3" xfId="752"/>
    <cellStyle name="Normal 31 3 3 2" xfId="5796"/>
    <cellStyle name="Normal 31 3 3 2 2" xfId="6760"/>
    <cellStyle name="Normal 31 3 3 3" xfId="6276"/>
    <cellStyle name="Normal 31 3 4" xfId="5558"/>
    <cellStyle name="Normal 31 3 4 2" xfId="6521"/>
    <cellStyle name="Normal 31 3 5" xfId="6037"/>
    <cellStyle name="Normal 31 4" xfId="236"/>
    <cellStyle name="Normal 31 4 2" xfId="789"/>
    <cellStyle name="Normal 31 4 2 2" xfId="5833"/>
    <cellStyle name="Normal 31 4 2 2 2" xfId="6797"/>
    <cellStyle name="Normal 31 4 2 3" xfId="6313"/>
    <cellStyle name="Normal 31 4 3" xfId="5595"/>
    <cellStyle name="Normal 31 4 3 2" xfId="6558"/>
    <cellStyle name="Normal 31 4 4" xfId="6074"/>
    <cellStyle name="Normal 31 5" xfId="682"/>
    <cellStyle name="Normal 31 5 2" xfId="5722"/>
    <cellStyle name="Normal 31 5 2 2" xfId="6686"/>
    <cellStyle name="Normal 31 5 3" xfId="6202"/>
    <cellStyle name="Normal 31 6" xfId="5484"/>
    <cellStyle name="Normal 31 6 2" xfId="6447"/>
    <cellStyle name="Normal 31 7" xfId="5963"/>
    <cellStyle name="Normal 32" xfId="237"/>
    <cellStyle name="Normal 32 2" xfId="238"/>
    <cellStyle name="Normal 32 2 2" xfId="239"/>
    <cellStyle name="Normal 32 2 2 2" xfId="826"/>
    <cellStyle name="Normal 32 2 2 2 2" xfId="5870"/>
    <cellStyle name="Normal 32 2 2 2 2 2" xfId="6834"/>
    <cellStyle name="Normal 32 2 2 2 3" xfId="6350"/>
    <cellStyle name="Normal 32 2 2 3" xfId="5632"/>
    <cellStyle name="Normal 32 2 2 3 2" xfId="6595"/>
    <cellStyle name="Normal 32 2 2 4" xfId="6111"/>
    <cellStyle name="Normal 32 2 3" xfId="717"/>
    <cellStyle name="Normal 32 2 3 2" xfId="5759"/>
    <cellStyle name="Normal 32 2 3 2 2" xfId="6723"/>
    <cellStyle name="Normal 32 2 3 3" xfId="6239"/>
    <cellStyle name="Normal 32 2 4" xfId="5521"/>
    <cellStyle name="Normal 32 2 4 2" xfId="6484"/>
    <cellStyle name="Normal 32 2 5" xfId="6000"/>
    <cellStyle name="Normal 32 3" xfId="240"/>
    <cellStyle name="Normal 32 3 2" xfId="241"/>
    <cellStyle name="Normal 32 3 2 2" xfId="864"/>
    <cellStyle name="Normal 32 3 2 2 2" xfId="5908"/>
    <cellStyle name="Normal 32 3 2 2 2 2" xfId="6872"/>
    <cellStyle name="Normal 32 3 2 2 3" xfId="6388"/>
    <cellStyle name="Normal 32 3 2 3" xfId="5670"/>
    <cellStyle name="Normal 32 3 2 3 2" xfId="6633"/>
    <cellStyle name="Normal 32 3 2 4" xfId="6149"/>
    <cellStyle name="Normal 32 3 3" xfId="753"/>
    <cellStyle name="Normal 32 3 3 2" xfId="5797"/>
    <cellStyle name="Normal 32 3 3 2 2" xfId="6761"/>
    <cellStyle name="Normal 32 3 3 3" xfId="6277"/>
    <cellStyle name="Normal 32 3 4" xfId="5559"/>
    <cellStyle name="Normal 32 3 4 2" xfId="6522"/>
    <cellStyle name="Normal 32 3 5" xfId="6038"/>
    <cellStyle name="Normal 32 4" xfId="242"/>
    <cellStyle name="Normal 32 4 2" xfId="790"/>
    <cellStyle name="Normal 32 4 2 2" xfId="5834"/>
    <cellStyle name="Normal 32 4 2 2 2" xfId="6798"/>
    <cellStyle name="Normal 32 4 2 3" xfId="6314"/>
    <cellStyle name="Normal 32 4 3" xfId="5596"/>
    <cellStyle name="Normal 32 4 3 2" xfId="6559"/>
    <cellStyle name="Normal 32 4 4" xfId="6075"/>
    <cellStyle name="Normal 32 5" xfId="683"/>
    <cellStyle name="Normal 32 5 2" xfId="5723"/>
    <cellStyle name="Normal 32 5 2 2" xfId="6687"/>
    <cellStyle name="Normal 32 5 3" xfId="6203"/>
    <cellStyle name="Normal 32 6" xfId="5485"/>
    <cellStyle name="Normal 32 6 2" xfId="6448"/>
    <cellStyle name="Normal 32 7" xfId="5964"/>
    <cellStyle name="Normal 33" xfId="243"/>
    <cellStyle name="Normal 33 2" xfId="244"/>
    <cellStyle name="Normal 33 2 2" xfId="245"/>
    <cellStyle name="Normal 33 2 2 2" xfId="828"/>
    <cellStyle name="Normal 33 2 2 2 2" xfId="5872"/>
    <cellStyle name="Normal 33 2 2 2 2 2" xfId="6836"/>
    <cellStyle name="Normal 33 2 2 2 3" xfId="6352"/>
    <cellStyle name="Normal 33 2 2 3" xfId="5634"/>
    <cellStyle name="Normal 33 2 2 3 2" xfId="6597"/>
    <cellStyle name="Normal 33 2 2 4" xfId="6113"/>
    <cellStyle name="Normal 33 2 3" xfId="719"/>
    <cellStyle name="Normal 33 2 3 2" xfId="5761"/>
    <cellStyle name="Normal 33 2 3 2 2" xfId="6725"/>
    <cellStyle name="Normal 33 2 3 3" xfId="6241"/>
    <cellStyle name="Normal 33 2 4" xfId="5523"/>
    <cellStyle name="Normal 33 2 4 2" xfId="6486"/>
    <cellStyle name="Normal 33 2 5" xfId="6002"/>
    <cellStyle name="Normal 33 3" xfId="246"/>
    <cellStyle name="Normal 33 3 2" xfId="792"/>
    <cellStyle name="Normal 33 3 2 2" xfId="5836"/>
    <cellStyle name="Normal 33 3 2 2 2" xfId="6800"/>
    <cellStyle name="Normal 33 3 2 3" xfId="6316"/>
    <cellStyle name="Normal 33 3 3" xfId="5598"/>
    <cellStyle name="Normal 33 3 3 2" xfId="6561"/>
    <cellStyle name="Normal 33 3 4" xfId="6077"/>
    <cellStyle name="Normal 33 4" xfId="684"/>
    <cellStyle name="Normal 33 4 2" xfId="5725"/>
    <cellStyle name="Normal 33 4 2 2" xfId="6689"/>
    <cellStyle name="Normal 33 4 3" xfId="6205"/>
    <cellStyle name="Normal 33 5" xfId="5487"/>
    <cellStyle name="Normal 33 5 2" xfId="6450"/>
    <cellStyle name="Normal 33 6" xfId="5966"/>
    <cellStyle name="Normal 34" xfId="247"/>
    <cellStyle name="Normal 34 2" xfId="248"/>
    <cellStyle name="Normal 34 2 2" xfId="795"/>
    <cellStyle name="Normal 34 2 2 2" xfId="5839"/>
    <cellStyle name="Normal 34 2 2 2 2" xfId="6803"/>
    <cellStyle name="Normal 34 2 2 3" xfId="6319"/>
    <cellStyle name="Normal 34 2 3" xfId="5601"/>
    <cellStyle name="Normal 34 2 3 2" xfId="6564"/>
    <cellStyle name="Normal 34 2 4" xfId="6080"/>
    <cellStyle name="Normal 34 3" xfId="687"/>
    <cellStyle name="Normal 34 3 2" xfId="5728"/>
    <cellStyle name="Normal 34 3 2 2" xfId="6692"/>
    <cellStyle name="Normal 34 3 3" xfId="6208"/>
    <cellStyle name="Normal 34 4" xfId="5490"/>
    <cellStyle name="Normal 34 4 2" xfId="6453"/>
    <cellStyle name="Normal 34 5" xfId="5969"/>
    <cellStyle name="Normal 35" xfId="249"/>
    <cellStyle name="Normal 35 2" xfId="250"/>
    <cellStyle name="Normal 35 2 2" xfId="832"/>
    <cellStyle name="Normal 35 2 2 2" xfId="5876"/>
    <cellStyle name="Normal 35 2 2 2 2" xfId="6840"/>
    <cellStyle name="Normal 35 2 2 3" xfId="6356"/>
    <cellStyle name="Normal 35 2 3" xfId="5638"/>
    <cellStyle name="Normal 35 2 3 2" xfId="6601"/>
    <cellStyle name="Normal 35 2 4" xfId="6117"/>
    <cellStyle name="Normal 35 3" xfId="251"/>
    <cellStyle name="Normal 35 3 2" xfId="871"/>
    <cellStyle name="Normal 35 3 2 2" xfId="5915"/>
    <cellStyle name="Normal 35 3 2 2 2" xfId="6879"/>
    <cellStyle name="Normal 35 3 2 3" xfId="6395"/>
    <cellStyle name="Normal 35 3 3" xfId="5677"/>
    <cellStyle name="Normal 35 3 3 2" xfId="6640"/>
    <cellStyle name="Normal 35 3 4" xfId="6156"/>
    <cellStyle name="Normal 35 4" xfId="723"/>
    <cellStyle name="Normal 35 4 2" xfId="5765"/>
    <cellStyle name="Normal 35 4 2 2" xfId="6729"/>
    <cellStyle name="Normal 35 4 3" xfId="6245"/>
    <cellStyle name="Normal 35 5" xfId="5527"/>
    <cellStyle name="Normal 35 5 2" xfId="6490"/>
    <cellStyle name="Normal 35 6" xfId="6006"/>
    <cellStyle name="Normal 36" xfId="252"/>
    <cellStyle name="Normal 36 2" xfId="253"/>
    <cellStyle name="Normal 37" xfId="254"/>
    <cellStyle name="Normal 37 2" xfId="255"/>
    <cellStyle name="Normal 37 2 2" xfId="868"/>
    <cellStyle name="Normal 37 2 2 2" xfId="5912"/>
    <cellStyle name="Normal 37 2 2 2 2" xfId="6876"/>
    <cellStyle name="Normal 37 2 2 3" xfId="6392"/>
    <cellStyle name="Normal 37 2 3" xfId="5674"/>
    <cellStyle name="Normal 37 2 3 2" xfId="6637"/>
    <cellStyle name="Normal 37 2 4" xfId="6153"/>
    <cellStyle name="Normal 37 3" xfId="757"/>
    <cellStyle name="Normal 37 3 2" xfId="5801"/>
    <cellStyle name="Normal 37 3 2 2" xfId="6765"/>
    <cellStyle name="Normal 37 3 3" xfId="6281"/>
    <cellStyle name="Normal 37 4" xfId="5563"/>
    <cellStyle name="Normal 37 4 2" xfId="6526"/>
    <cellStyle name="Normal 37 5" xfId="6042"/>
    <cellStyle name="Normal 38" xfId="256"/>
    <cellStyle name="Normal 38 2" xfId="759"/>
    <cellStyle name="Normal 38 2 2" xfId="5803"/>
    <cellStyle name="Normal 38 2 2 2" xfId="6767"/>
    <cellStyle name="Normal 38 2 3" xfId="6283"/>
    <cellStyle name="Normal 38 3" xfId="5565"/>
    <cellStyle name="Normal 38 3 2" xfId="6528"/>
    <cellStyle name="Normal 38 4" xfId="6044"/>
    <cellStyle name="Normal 39" xfId="257"/>
    <cellStyle name="Normal 39 2" xfId="869"/>
    <cellStyle name="Normal 39 2 2" xfId="5913"/>
    <cellStyle name="Normal 39 2 2 2" xfId="6877"/>
    <cellStyle name="Normal 39 2 3" xfId="6393"/>
    <cellStyle name="Normal 39 3" xfId="5675"/>
    <cellStyle name="Normal 39 3 2" xfId="6638"/>
    <cellStyle name="Normal 39 4" xfId="6154"/>
    <cellStyle name="Normal 4" xfId="5"/>
    <cellStyle name="Normal 4 2" xfId="26"/>
    <cellStyle name="Normal 4 2 2" xfId="259"/>
    <cellStyle name="Normal 4 3" xfId="27"/>
    <cellStyle name="Normal 4 4" xfId="28"/>
    <cellStyle name="Normal 4 4 2" xfId="351"/>
    <cellStyle name="Normal 4 5" xfId="29"/>
    <cellStyle name="Normal 4 6" xfId="258"/>
    <cellStyle name="Normal 40" xfId="293"/>
    <cellStyle name="Normal 40 10" xfId="1797"/>
    <cellStyle name="Normal 40 10 2" xfId="4200"/>
    <cellStyle name="Normal 40 11" xfId="2999"/>
    <cellStyle name="Normal 40 2" xfId="375"/>
    <cellStyle name="Normal 40 2 2" xfId="426"/>
    <cellStyle name="Normal 40 2 2 2" xfId="558"/>
    <cellStyle name="Normal 40 2 2 2 2" xfId="1113"/>
    <cellStyle name="Normal 40 2 2 2 2 2" xfId="1715"/>
    <cellStyle name="Normal 40 2 2 2 2 2 2" xfId="2918"/>
    <cellStyle name="Normal 40 2 2 2 2 2 2 2" xfId="5320"/>
    <cellStyle name="Normal 40 2 2 2 2 2 3" xfId="4119"/>
    <cellStyle name="Normal 40 2 2 2 2 3" xfId="2317"/>
    <cellStyle name="Normal 40 2 2 2 2 3 2" xfId="4720"/>
    <cellStyle name="Normal 40 2 2 2 2 4" xfId="3519"/>
    <cellStyle name="Normal 40 2 2 2 3" xfId="1415"/>
    <cellStyle name="Normal 40 2 2 2 3 2" xfId="2618"/>
    <cellStyle name="Normal 40 2 2 2 3 2 2" xfId="5020"/>
    <cellStyle name="Normal 40 2 2 2 3 3" xfId="3819"/>
    <cellStyle name="Normal 40 2 2 2 4" xfId="2017"/>
    <cellStyle name="Normal 40 2 2 2 4 2" xfId="4420"/>
    <cellStyle name="Normal 40 2 2 2 5" xfId="3219"/>
    <cellStyle name="Normal 40 2 2 2 6" xfId="6880"/>
    <cellStyle name="Normal 40 2 2 3" xfId="955"/>
    <cellStyle name="Normal 40 2 2 3 2" xfId="1559"/>
    <cellStyle name="Normal 40 2 2 3 2 2" xfId="2762"/>
    <cellStyle name="Normal 40 2 2 3 2 2 2" xfId="5164"/>
    <cellStyle name="Normal 40 2 2 3 2 3" xfId="3963"/>
    <cellStyle name="Normal 40 2 2 3 3" xfId="2161"/>
    <cellStyle name="Normal 40 2 2 3 3 2" xfId="4564"/>
    <cellStyle name="Normal 40 2 2 3 4" xfId="3363"/>
    <cellStyle name="Normal 40 2 2 4" xfId="1259"/>
    <cellStyle name="Normal 40 2 2 4 2" xfId="2462"/>
    <cellStyle name="Normal 40 2 2 4 2 2" xfId="4864"/>
    <cellStyle name="Normal 40 2 2 4 3" xfId="3663"/>
    <cellStyle name="Normal 40 2 2 5" xfId="1861"/>
    <cellStyle name="Normal 40 2 2 5 2" xfId="4264"/>
    <cellStyle name="Normal 40 2 2 6" xfId="3063"/>
    <cellStyle name="Normal 40 2 2 7" xfId="5916"/>
    <cellStyle name="Normal 40 2 3" xfId="475"/>
    <cellStyle name="Normal 40 2 3 2" xfId="606"/>
    <cellStyle name="Normal 40 2 3 2 2" xfId="1161"/>
    <cellStyle name="Normal 40 2 3 2 2 2" xfId="1763"/>
    <cellStyle name="Normal 40 2 3 2 2 2 2" xfId="2966"/>
    <cellStyle name="Normal 40 2 3 2 2 2 2 2" xfId="5368"/>
    <cellStyle name="Normal 40 2 3 2 2 2 3" xfId="4167"/>
    <cellStyle name="Normal 40 2 3 2 2 3" xfId="2365"/>
    <cellStyle name="Normal 40 2 3 2 2 3 2" xfId="4768"/>
    <cellStyle name="Normal 40 2 3 2 2 4" xfId="3567"/>
    <cellStyle name="Normal 40 2 3 2 3" xfId="1463"/>
    <cellStyle name="Normal 40 2 3 2 3 2" xfId="2666"/>
    <cellStyle name="Normal 40 2 3 2 3 2 2" xfId="5068"/>
    <cellStyle name="Normal 40 2 3 2 3 3" xfId="3867"/>
    <cellStyle name="Normal 40 2 3 2 4" xfId="2065"/>
    <cellStyle name="Normal 40 2 3 2 4 2" xfId="4468"/>
    <cellStyle name="Normal 40 2 3 2 5" xfId="3267"/>
    <cellStyle name="Normal 40 2 3 3" xfId="1003"/>
    <cellStyle name="Normal 40 2 3 3 2" xfId="1607"/>
    <cellStyle name="Normal 40 2 3 3 2 2" xfId="2810"/>
    <cellStyle name="Normal 40 2 3 3 2 2 2" xfId="5212"/>
    <cellStyle name="Normal 40 2 3 3 2 3" xfId="4011"/>
    <cellStyle name="Normal 40 2 3 3 3" xfId="2209"/>
    <cellStyle name="Normal 40 2 3 3 3 2" xfId="4612"/>
    <cellStyle name="Normal 40 2 3 3 4" xfId="3411"/>
    <cellStyle name="Normal 40 2 3 4" xfId="1307"/>
    <cellStyle name="Normal 40 2 3 4 2" xfId="2510"/>
    <cellStyle name="Normal 40 2 3 4 2 2" xfId="4912"/>
    <cellStyle name="Normal 40 2 3 4 3" xfId="3711"/>
    <cellStyle name="Normal 40 2 3 5" xfId="1909"/>
    <cellStyle name="Normal 40 2 3 5 2" xfId="4312"/>
    <cellStyle name="Normal 40 2 3 6" xfId="3111"/>
    <cellStyle name="Normal 40 2 3 7" xfId="6396"/>
    <cellStyle name="Normal 40 2 4" xfId="510"/>
    <cellStyle name="Normal 40 2 4 2" xfId="1065"/>
    <cellStyle name="Normal 40 2 4 2 2" xfId="1667"/>
    <cellStyle name="Normal 40 2 4 2 2 2" xfId="2870"/>
    <cellStyle name="Normal 40 2 4 2 2 2 2" xfId="5272"/>
    <cellStyle name="Normal 40 2 4 2 2 3" xfId="4071"/>
    <cellStyle name="Normal 40 2 4 2 3" xfId="2269"/>
    <cellStyle name="Normal 40 2 4 2 3 2" xfId="4672"/>
    <cellStyle name="Normal 40 2 4 2 4" xfId="3471"/>
    <cellStyle name="Normal 40 2 4 3" xfId="1367"/>
    <cellStyle name="Normal 40 2 4 3 2" xfId="2570"/>
    <cellStyle name="Normal 40 2 4 3 2 2" xfId="4972"/>
    <cellStyle name="Normal 40 2 4 3 3" xfId="3771"/>
    <cellStyle name="Normal 40 2 4 4" xfId="1969"/>
    <cellStyle name="Normal 40 2 4 4 2" xfId="4372"/>
    <cellStyle name="Normal 40 2 4 5" xfId="3171"/>
    <cellStyle name="Normal 40 2 5" xfId="872"/>
    <cellStyle name="Normal 40 2 6" xfId="907"/>
    <cellStyle name="Normal 40 2 6 2" xfId="1511"/>
    <cellStyle name="Normal 40 2 6 2 2" xfId="2714"/>
    <cellStyle name="Normal 40 2 6 2 2 2" xfId="5116"/>
    <cellStyle name="Normal 40 2 6 2 3" xfId="3915"/>
    <cellStyle name="Normal 40 2 6 3" xfId="2113"/>
    <cellStyle name="Normal 40 2 6 3 2" xfId="4516"/>
    <cellStyle name="Normal 40 2 6 4" xfId="3315"/>
    <cellStyle name="Normal 40 2 7" xfId="1211"/>
    <cellStyle name="Normal 40 2 7 2" xfId="2414"/>
    <cellStyle name="Normal 40 2 7 2 2" xfId="4816"/>
    <cellStyle name="Normal 40 2 7 3" xfId="3615"/>
    <cellStyle name="Normal 40 2 8" xfId="1813"/>
    <cellStyle name="Normal 40 2 8 2" xfId="4216"/>
    <cellStyle name="Normal 40 2 9" xfId="3015"/>
    <cellStyle name="Normal 40 3" xfId="394"/>
    <cellStyle name="Normal 40 3 2" xfId="443"/>
    <cellStyle name="Normal 40 3 2 2" xfId="574"/>
    <cellStyle name="Normal 40 3 2 2 2" xfId="1129"/>
    <cellStyle name="Normal 40 3 2 2 2 2" xfId="1731"/>
    <cellStyle name="Normal 40 3 2 2 2 2 2" xfId="2934"/>
    <cellStyle name="Normal 40 3 2 2 2 2 2 2" xfId="5336"/>
    <cellStyle name="Normal 40 3 2 2 2 2 3" xfId="4135"/>
    <cellStyle name="Normal 40 3 2 2 2 3" xfId="2333"/>
    <cellStyle name="Normal 40 3 2 2 2 3 2" xfId="4736"/>
    <cellStyle name="Normal 40 3 2 2 2 4" xfId="3535"/>
    <cellStyle name="Normal 40 3 2 2 3" xfId="1431"/>
    <cellStyle name="Normal 40 3 2 2 3 2" xfId="2634"/>
    <cellStyle name="Normal 40 3 2 2 3 2 2" xfId="5036"/>
    <cellStyle name="Normal 40 3 2 2 3 3" xfId="3835"/>
    <cellStyle name="Normal 40 3 2 2 4" xfId="2033"/>
    <cellStyle name="Normal 40 3 2 2 4 2" xfId="4436"/>
    <cellStyle name="Normal 40 3 2 2 5" xfId="3235"/>
    <cellStyle name="Normal 40 3 2 3" xfId="971"/>
    <cellStyle name="Normal 40 3 2 3 2" xfId="1575"/>
    <cellStyle name="Normal 40 3 2 3 2 2" xfId="2778"/>
    <cellStyle name="Normal 40 3 2 3 2 2 2" xfId="5180"/>
    <cellStyle name="Normal 40 3 2 3 2 3" xfId="3979"/>
    <cellStyle name="Normal 40 3 2 3 3" xfId="2177"/>
    <cellStyle name="Normal 40 3 2 3 3 2" xfId="4580"/>
    <cellStyle name="Normal 40 3 2 3 4" xfId="3379"/>
    <cellStyle name="Normal 40 3 2 4" xfId="1275"/>
    <cellStyle name="Normal 40 3 2 4 2" xfId="2478"/>
    <cellStyle name="Normal 40 3 2 4 2 2" xfId="4880"/>
    <cellStyle name="Normal 40 3 2 4 3" xfId="3679"/>
    <cellStyle name="Normal 40 3 2 5" xfId="1877"/>
    <cellStyle name="Normal 40 3 2 5 2" xfId="4280"/>
    <cellStyle name="Normal 40 3 2 6" xfId="3079"/>
    <cellStyle name="Normal 40 3 2 7" xfId="6641"/>
    <cellStyle name="Normal 40 3 3" xfId="491"/>
    <cellStyle name="Normal 40 3 3 2" xfId="622"/>
    <cellStyle name="Normal 40 3 3 2 2" xfId="1177"/>
    <cellStyle name="Normal 40 3 3 2 2 2" xfId="1779"/>
    <cellStyle name="Normal 40 3 3 2 2 2 2" xfId="2982"/>
    <cellStyle name="Normal 40 3 3 2 2 2 2 2" xfId="5384"/>
    <cellStyle name="Normal 40 3 3 2 2 2 3" xfId="4183"/>
    <cellStyle name="Normal 40 3 3 2 2 3" xfId="2381"/>
    <cellStyle name="Normal 40 3 3 2 2 3 2" xfId="4784"/>
    <cellStyle name="Normal 40 3 3 2 2 4" xfId="3583"/>
    <cellStyle name="Normal 40 3 3 2 3" xfId="1479"/>
    <cellStyle name="Normal 40 3 3 2 3 2" xfId="2682"/>
    <cellStyle name="Normal 40 3 3 2 3 2 2" xfId="5084"/>
    <cellStyle name="Normal 40 3 3 2 3 3" xfId="3883"/>
    <cellStyle name="Normal 40 3 3 2 4" xfId="2081"/>
    <cellStyle name="Normal 40 3 3 2 4 2" xfId="4484"/>
    <cellStyle name="Normal 40 3 3 2 5" xfId="3283"/>
    <cellStyle name="Normal 40 3 3 3" xfId="1019"/>
    <cellStyle name="Normal 40 3 3 3 2" xfId="1623"/>
    <cellStyle name="Normal 40 3 3 3 2 2" xfId="2826"/>
    <cellStyle name="Normal 40 3 3 3 2 2 2" xfId="5228"/>
    <cellStyle name="Normal 40 3 3 3 2 3" xfId="4027"/>
    <cellStyle name="Normal 40 3 3 3 3" xfId="2225"/>
    <cellStyle name="Normal 40 3 3 3 3 2" xfId="4628"/>
    <cellStyle name="Normal 40 3 3 3 4" xfId="3427"/>
    <cellStyle name="Normal 40 3 3 4" xfId="1323"/>
    <cellStyle name="Normal 40 3 3 4 2" xfId="2526"/>
    <cellStyle name="Normal 40 3 3 4 2 2" xfId="4928"/>
    <cellStyle name="Normal 40 3 3 4 3" xfId="3727"/>
    <cellStyle name="Normal 40 3 3 5" xfId="1925"/>
    <cellStyle name="Normal 40 3 3 5 2" xfId="4328"/>
    <cellStyle name="Normal 40 3 3 6" xfId="3127"/>
    <cellStyle name="Normal 40 3 4" xfId="526"/>
    <cellStyle name="Normal 40 3 4 2" xfId="1081"/>
    <cellStyle name="Normal 40 3 4 2 2" xfId="1683"/>
    <cellStyle name="Normal 40 3 4 2 2 2" xfId="2886"/>
    <cellStyle name="Normal 40 3 4 2 2 2 2" xfId="5288"/>
    <cellStyle name="Normal 40 3 4 2 2 3" xfId="4087"/>
    <cellStyle name="Normal 40 3 4 2 3" xfId="2285"/>
    <cellStyle name="Normal 40 3 4 2 3 2" xfId="4688"/>
    <cellStyle name="Normal 40 3 4 2 4" xfId="3487"/>
    <cellStyle name="Normal 40 3 4 3" xfId="1383"/>
    <cellStyle name="Normal 40 3 4 3 2" xfId="2586"/>
    <cellStyle name="Normal 40 3 4 3 2 2" xfId="4988"/>
    <cellStyle name="Normal 40 3 4 3 3" xfId="3787"/>
    <cellStyle name="Normal 40 3 4 4" xfId="1985"/>
    <cellStyle name="Normal 40 3 4 4 2" xfId="4388"/>
    <cellStyle name="Normal 40 3 4 5" xfId="3187"/>
    <cellStyle name="Normal 40 3 5" xfId="923"/>
    <cellStyle name="Normal 40 3 5 2" xfId="1527"/>
    <cellStyle name="Normal 40 3 5 2 2" xfId="2730"/>
    <cellStyle name="Normal 40 3 5 2 2 2" xfId="5132"/>
    <cellStyle name="Normal 40 3 5 2 3" xfId="3931"/>
    <cellStyle name="Normal 40 3 5 3" xfId="2129"/>
    <cellStyle name="Normal 40 3 5 3 2" xfId="4532"/>
    <cellStyle name="Normal 40 3 5 4" xfId="3331"/>
    <cellStyle name="Normal 40 3 6" xfId="1227"/>
    <cellStyle name="Normal 40 3 6 2" xfId="2430"/>
    <cellStyle name="Normal 40 3 6 2 2" xfId="4832"/>
    <cellStyle name="Normal 40 3 6 3" xfId="3631"/>
    <cellStyle name="Normal 40 3 7" xfId="1829"/>
    <cellStyle name="Normal 40 3 7 2" xfId="4232"/>
    <cellStyle name="Normal 40 3 8" xfId="3031"/>
    <cellStyle name="Normal 40 3 9" xfId="5678"/>
    <cellStyle name="Normal 40 4" xfId="410"/>
    <cellStyle name="Normal 40 4 2" xfId="542"/>
    <cellStyle name="Normal 40 4 2 2" xfId="1097"/>
    <cellStyle name="Normal 40 4 2 2 2" xfId="1699"/>
    <cellStyle name="Normal 40 4 2 2 2 2" xfId="2902"/>
    <cellStyle name="Normal 40 4 2 2 2 2 2" xfId="5304"/>
    <cellStyle name="Normal 40 4 2 2 2 3" xfId="4103"/>
    <cellStyle name="Normal 40 4 2 2 3" xfId="2301"/>
    <cellStyle name="Normal 40 4 2 2 3 2" xfId="4704"/>
    <cellStyle name="Normal 40 4 2 2 4" xfId="3503"/>
    <cellStyle name="Normal 40 4 2 3" xfId="1399"/>
    <cellStyle name="Normal 40 4 2 3 2" xfId="2602"/>
    <cellStyle name="Normal 40 4 2 3 2 2" xfId="5004"/>
    <cellStyle name="Normal 40 4 2 3 3" xfId="3803"/>
    <cellStyle name="Normal 40 4 2 4" xfId="2001"/>
    <cellStyle name="Normal 40 4 2 4 2" xfId="4404"/>
    <cellStyle name="Normal 40 4 2 5" xfId="3203"/>
    <cellStyle name="Normal 40 4 3" xfId="939"/>
    <cellStyle name="Normal 40 4 3 2" xfId="1543"/>
    <cellStyle name="Normal 40 4 3 2 2" xfId="2746"/>
    <cellStyle name="Normal 40 4 3 2 2 2" xfId="5148"/>
    <cellStyle name="Normal 40 4 3 2 3" xfId="3947"/>
    <cellStyle name="Normal 40 4 3 3" xfId="2145"/>
    <cellStyle name="Normal 40 4 3 3 2" xfId="4548"/>
    <cellStyle name="Normal 40 4 3 4" xfId="3347"/>
    <cellStyle name="Normal 40 4 4" xfId="1243"/>
    <cellStyle name="Normal 40 4 4 2" xfId="2446"/>
    <cellStyle name="Normal 40 4 4 2 2" xfId="4848"/>
    <cellStyle name="Normal 40 4 4 3" xfId="3647"/>
    <cellStyle name="Normal 40 4 5" xfId="1845"/>
    <cellStyle name="Normal 40 4 5 2" xfId="4248"/>
    <cellStyle name="Normal 40 4 6" xfId="3047"/>
    <cellStyle name="Normal 40 4 7" xfId="6157"/>
    <cellStyle name="Normal 40 5" xfId="459"/>
    <cellStyle name="Normal 40 5 2" xfId="590"/>
    <cellStyle name="Normal 40 5 2 2" xfId="1145"/>
    <cellStyle name="Normal 40 5 2 2 2" xfId="1747"/>
    <cellStyle name="Normal 40 5 2 2 2 2" xfId="2950"/>
    <cellStyle name="Normal 40 5 2 2 2 2 2" xfId="5352"/>
    <cellStyle name="Normal 40 5 2 2 2 3" xfId="4151"/>
    <cellStyle name="Normal 40 5 2 2 3" xfId="2349"/>
    <cellStyle name="Normal 40 5 2 2 3 2" xfId="4752"/>
    <cellStyle name="Normal 40 5 2 2 4" xfId="3551"/>
    <cellStyle name="Normal 40 5 2 3" xfId="1447"/>
    <cellStyle name="Normal 40 5 2 3 2" xfId="2650"/>
    <cellStyle name="Normal 40 5 2 3 2 2" xfId="5052"/>
    <cellStyle name="Normal 40 5 2 3 3" xfId="3851"/>
    <cellStyle name="Normal 40 5 2 4" xfId="2049"/>
    <cellStyle name="Normal 40 5 2 4 2" xfId="4452"/>
    <cellStyle name="Normal 40 5 2 5" xfId="3251"/>
    <cellStyle name="Normal 40 5 3" xfId="987"/>
    <cellStyle name="Normal 40 5 3 2" xfId="1591"/>
    <cellStyle name="Normal 40 5 3 2 2" xfId="2794"/>
    <cellStyle name="Normal 40 5 3 2 2 2" xfId="5196"/>
    <cellStyle name="Normal 40 5 3 2 3" xfId="3995"/>
    <cellStyle name="Normal 40 5 3 3" xfId="2193"/>
    <cellStyle name="Normal 40 5 3 3 2" xfId="4596"/>
    <cellStyle name="Normal 40 5 3 4" xfId="3395"/>
    <cellStyle name="Normal 40 5 4" xfId="1291"/>
    <cellStyle name="Normal 40 5 4 2" xfId="2494"/>
    <cellStyle name="Normal 40 5 4 2 2" xfId="4896"/>
    <cellStyle name="Normal 40 5 4 3" xfId="3695"/>
    <cellStyle name="Normal 40 5 5" xfId="1893"/>
    <cellStyle name="Normal 40 5 5 2" xfId="4296"/>
    <cellStyle name="Normal 40 5 6" xfId="3095"/>
    <cellStyle name="Normal 40 6" xfId="359"/>
    <cellStyle name="Normal 40 6 2" xfId="1049"/>
    <cellStyle name="Normal 40 6 2 2" xfId="1651"/>
    <cellStyle name="Normal 40 6 2 2 2" xfId="2854"/>
    <cellStyle name="Normal 40 6 2 2 2 2" xfId="5256"/>
    <cellStyle name="Normal 40 6 2 2 3" xfId="4055"/>
    <cellStyle name="Normal 40 6 2 3" xfId="2253"/>
    <cellStyle name="Normal 40 6 2 3 2" xfId="4656"/>
    <cellStyle name="Normal 40 6 2 4" xfId="3455"/>
    <cellStyle name="Normal 40 6 3" xfId="1351"/>
    <cellStyle name="Normal 40 6 3 2" xfId="2554"/>
    <cellStyle name="Normal 40 6 3 2 2" xfId="4956"/>
    <cellStyle name="Normal 40 6 3 3" xfId="3755"/>
    <cellStyle name="Normal 40 6 4" xfId="1953"/>
    <cellStyle name="Normal 40 6 4 2" xfId="4356"/>
    <cellStyle name="Normal 40 6 5" xfId="3155"/>
    <cellStyle name="Normal 40 7" xfId="638"/>
    <cellStyle name="Normal 40 8" xfId="891"/>
    <cellStyle name="Normal 40 8 2" xfId="1495"/>
    <cellStyle name="Normal 40 8 2 2" xfId="2698"/>
    <cellStyle name="Normal 40 8 2 2 2" xfId="5100"/>
    <cellStyle name="Normal 40 8 2 3" xfId="3899"/>
    <cellStyle name="Normal 40 8 3" xfId="2097"/>
    <cellStyle name="Normal 40 8 3 2" xfId="4500"/>
    <cellStyle name="Normal 40 8 4" xfId="3299"/>
    <cellStyle name="Normal 40 9" xfId="1194"/>
    <cellStyle name="Normal 40 9 2" xfId="2397"/>
    <cellStyle name="Normal 40 9 2 2" xfId="4800"/>
    <cellStyle name="Normal 40 9 3" xfId="3599"/>
    <cellStyle name="Normal 41" xfId="639"/>
    <cellStyle name="Normal 41 2" xfId="873"/>
    <cellStyle name="Normal 41 2 2" xfId="5917"/>
    <cellStyle name="Normal 41 2 2 2" xfId="6881"/>
    <cellStyle name="Normal 41 2 3" xfId="6397"/>
    <cellStyle name="Normal 41 3" xfId="5679"/>
    <cellStyle name="Normal 41 3 2" xfId="6642"/>
    <cellStyle name="Normal 41 4" xfId="6158"/>
    <cellStyle name="Normal 42" xfId="640"/>
    <cellStyle name="Normal 42 2" xfId="874"/>
    <cellStyle name="Normal 42 2 2" xfId="5918"/>
    <cellStyle name="Normal 42 2 2 2" xfId="6882"/>
    <cellStyle name="Normal 42 2 3" xfId="6398"/>
    <cellStyle name="Normal 42 3" xfId="5680"/>
    <cellStyle name="Normal 42 3 2" xfId="6643"/>
    <cellStyle name="Normal 42 4" xfId="6159"/>
    <cellStyle name="Normal 43" xfId="642"/>
    <cellStyle name="Normal 43 2" xfId="876"/>
    <cellStyle name="Normal 43 2 2" xfId="5920"/>
    <cellStyle name="Normal 43 2 2 2" xfId="6884"/>
    <cellStyle name="Normal 43 2 3" xfId="6400"/>
    <cellStyle name="Normal 43 3" xfId="5682"/>
    <cellStyle name="Normal 43 3 2" xfId="6645"/>
    <cellStyle name="Normal 43 4" xfId="6161"/>
    <cellStyle name="Normal 44" xfId="643"/>
    <cellStyle name="Normal 44 2" xfId="877"/>
    <cellStyle name="Normal 44 2 2" xfId="5921"/>
    <cellStyle name="Normal 44 2 2 2" xfId="6885"/>
    <cellStyle name="Normal 44 2 3" xfId="6401"/>
    <cellStyle name="Normal 44 3" xfId="5683"/>
    <cellStyle name="Normal 44 3 2" xfId="6646"/>
    <cellStyle name="Normal 44 4" xfId="6162"/>
    <cellStyle name="Normal 45" xfId="644"/>
    <cellStyle name="Normal 45 2" xfId="878"/>
    <cellStyle name="Normal 45 2 2" xfId="5922"/>
    <cellStyle name="Normal 45 2 2 2" xfId="6886"/>
    <cellStyle name="Normal 45 2 3" xfId="6402"/>
    <cellStyle name="Normal 45 3" xfId="5684"/>
    <cellStyle name="Normal 45 3 2" xfId="6647"/>
    <cellStyle name="Normal 45 4" xfId="6163"/>
    <cellStyle name="Normal 46" xfId="646"/>
    <cellStyle name="Normal 46 2" xfId="880"/>
    <cellStyle name="Normal 46 2 2" xfId="5924"/>
    <cellStyle name="Normal 46 2 2 2" xfId="6888"/>
    <cellStyle name="Normal 46 2 3" xfId="6404"/>
    <cellStyle name="Normal 46 3" xfId="5686"/>
    <cellStyle name="Normal 46 3 2" xfId="6649"/>
    <cellStyle name="Normal 46 4" xfId="6165"/>
    <cellStyle name="Normal 47" xfId="647"/>
    <cellStyle name="Normal 47 2" xfId="881"/>
    <cellStyle name="Normal 47 2 2" xfId="5925"/>
    <cellStyle name="Normal 47 2 2 2" xfId="6889"/>
    <cellStyle name="Normal 47 2 3" xfId="6405"/>
    <cellStyle name="Normal 47 3" xfId="5687"/>
    <cellStyle name="Normal 47 3 2" xfId="6650"/>
    <cellStyle name="Normal 47 4" xfId="6166"/>
    <cellStyle name="Normal 48" xfId="648"/>
    <cellStyle name="Normal 48 2" xfId="882"/>
    <cellStyle name="Normal 48 2 2" xfId="5926"/>
    <cellStyle name="Normal 48 2 2 2" xfId="6890"/>
    <cellStyle name="Normal 48 2 3" xfId="6406"/>
    <cellStyle name="Normal 48 3" xfId="5688"/>
    <cellStyle name="Normal 48 3 2" xfId="6651"/>
    <cellStyle name="Normal 48 4" xfId="6167"/>
    <cellStyle name="Normal 49" xfId="649"/>
    <cellStyle name="Normal 49 2" xfId="883"/>
    <cellStyle name="Normal 49 2 2" xfId="5927"/>
    <cellStyle name="Normal 49 2 2 2" xfId="6891"/>
    <cellStyle name="Normal 49 2 3" xfId="6407"/>
    <cellStyle name="Normal 49 3" xfId="5689"/>
    <cellStyle name="Normal 49 3 2" xfId="6652"/>
    <cellStyle name="Normal 49 4" xfId="6168"/>
    <cellStyle name="Normal 5" xfId="30"/>
    <cellStyle name="Normal 5 2" xfId="260"/>
    <cellStyle name="Normal 5 2 2" xfId="261"/>
    <cellStyle name="Normal 5 2 2 2" xfId="797"/>
    <cellStyle name="Normal 5 2 2 2 2" xfId="5841"/>
    <cellStyle name="Normal 5 2 2 2 2 2" xfId="6805"/>
    <cellStyle name="Normal 5 2 2 2 3" xfId="6321"/>
    <cellStyle name="Normal 5 2 2 3" xfId="5603"/>
    <cellStyle name="Normal 5 2 2 3 2" xfId="6566"/>
    <cellStyle name="Normal 5 2 2 4" xfId="6082"/>
    <cellStyle name="Normal 5 2 3" xfId="688"/>
    <cellStyle name="Normal 5 2 3 2" xfId="5730"/>
    <cellStyle name="Normal 5 2 3 2 2" xfId="6694"/>
    <cellStyle name="Normal 5 2 3 3" xfId="6210"/>
    <cellStyle name="Normal 5 2 4" xfId="5492"/>
    <cellStyle name="Normal 5 2 4 2" xfId="6455"/>
    <cellStyle name="Normal 5 2 5" xfId="5971"/>
    <cellStyle name="Normal 5 3" xfId="262"/>
    <cellStyle name="Normal 5 3 2" xfId="263"/>
    <cellStyle name="Normal 5 3 2 2" xfId="835"/>
    <cellStyle name="Normal 5 3 2 2 2" xfId="5879"/>
    <cellStyle name="Normal 5 3 2 2 2 2" xfId="6843"/>
    <cellStyle name="Normal 5 3 2 2 3" xfId="6359"/>
    <cellStyle name="Normal 5 3 2 3" xfId="5641"/>
    <cellStyle name="Normal 5 3 2 3 2" xfId="6604"/>
    <cellStyle name="Normal 5 3 2 4" xfId="6120"/>
    <cellStyle name="Normal 5 3 3" xfId="724"/>
    <cellStyle name="Normal 5 3 3 2" xfId="5768"/>
    <cellStyle name="Normal 5 3 3 2 2" xfId="6732"/>
    <cellStyle name="Normal 5 3 3 3" xfId="6248"/>
    <cellStyle name="Normal 5 3 4" xfId="5530"/>
    <cellStyle name="Normal 5 3 4 2" xfId="6493"/>
    <cellStyle name="Normal 5 3 5" xfId="6009"/>
    <cellStyle name="Normal 5 4" xfId="264"/>
    <cellStyle name="Normal 5 4 2" xfId="761"/>
    <cellStyle name="Normal 5 4 2 2" xfId="5805"/>
    <cellStyle name="Normal 5 4 2 2 2" xfId="6769"/>
    <cellStyle name="Normal 5 4 2 3" xfId="6285"/>
    <cellStyle name="Normal 5 4 3" xfId="5567"/>
    <cellStyle name="Normal 5 4 3 2" xfId="6530"/>
    <cellStyle name="Normal 5 4 4" xfId="6046"/>
    <cellStyle name="Normal 5 5" xfId="655"/>
    <cellStyle name="Normal 5 5 2" xfId="5694"/>
    <cellStyle name="Normal 5 5 2 2" xfId="6658"/>
    <cellStyle name="Normal 5 5 3" xfId="6174"/>
    <cellStyle name="Normal 5 6" xfId="5456"/>
    <cellStyle name="Normal 5 6 2" xfId="6419"/>
    <cellStyle name="Normal 5 7" xfId="5935"/>
    <cellStyle name="Normal 50" xfId="651"/>
    <cellStyle name="Normal 50 2" xfId="885"/>
    <cellStyle name="Normal 50 2 2" xfId="5929"/>
    <cellStyle name="Normal 50 2 2 2" xfId="6893"/>
    <cellStyle name="Normal 50 2 3" xfId="6409"/>
    <cellStyle name="Normal 50 3" xfId="5691"/>
    <cellStyle name="Normal 50 3 2" xfId="6654"/>
    <cellStyle name="Normal 50 4" xfId="6170"/>
    <cellStyle name="Normal 51" xfId="652"/>
    <cellStyle name="Normal 51 2" xfId="886"/>
    <cellStyle name="Normal 51 2 2" xfId="5930"/>
    <cellStyle name="Normal 51 2 2 2" xfId="6894"/>
    <cellStyle name="Normal 51 2 3" xfId="6410"/>
    <cellStyle name="Normal 51 3" xfId="5692"/>
    <cellStyle name="Normal 51 3 2" xfId="6655"/>
    <cellStyle name="Normal 51 4" xfId="6171"/>
    <cellStyle name="Normal 52" xfId="653"/>
    <cellStyle name="Normal 52 2" xfId="887"/>
    <cellStyle name="Normal 52 2 2" xfId="5931"/>
    <cellStyle name="Normal 52 2 2 2" xfId="6895"/>
    <cellStyle name="Normal 52 2 3" xfId="6411"/>
    <cellStyle name="Normal 52 3" xfId="5693"/>
    <cellStyle name="Normal 52 3 2" xfId="6656"/>
    <cellStyle name="Normal 52 4" xfId="6172"/>
    <cellStyle name="Normal 53" xfId="888"/>
    <cellStyle name="Normal 53 2" xfId="5932"/>
    <cellStyle name="Normal 53 2 2" xfId="6896"/>
    <cellStyle name="Normal 53 3" xfId="6412"/>
    <cellStyle name="Normal 54" xfId="890"/>
    <cellStyle name="Normal 54 2" xfId="5933"/>
    <cellStyle name="Normal 54 2 2" xfId="6897"/>
    <cellStyle name="Normal 54 3" xfId="6413"/>
    <cellStyle name="Normal 55" xfId="5451"/>
    <cellStyle name="Normal 55 2" xfId="6417"/>
    <cellStyle name="Normal 56" xfId="5448"/>
    <cellStyle name="Normal 56 2" xfId="6414"/>
    <cellStyle name="Normal 6" xfId="31"/>
    <cellStyle name="Normal 6 2" xfId="265"/>
    <cellStyle name="Normal 6 2 2" xfId="266"/>
    <cellStyle name="Normal 6 2 2 2" xfId="798"/>
    <cellStyle name="Normal 6 2 2 2 2" xfId="5842"/>
    <cellStyle name="Normal 6 2 2 2 2 2" xfId="6806"/>
    <cellStyle name="Normal 6 2 2 2 3" xfId="6322"/>
    <cellStyle name="Normal 6 2 2 3" xfId="5604"/>
    <cellStyle name="Normal 6 2 2 3 2" xfId="6567"/>
    <cellStyle name="Normal 6 2 2 4" xfId="6083"/>
    <cellStyle name="Normal 6 2 3" xfId="689"/>
    <cellStyle name="Normal 6 2 3 2" xfId="5731"/>
    <cellStyle name="Normal 6 2 3 2 2" xfId="6695"/>
    <cellStyle name="Normal 6 2 3 3" xfId="6211"/>
    <cellStyle name="Normal 6 2 4" xfId="5493"/>
    <cellStyle name="Normal 6 2 4 2" xfId="6456"/>
    <cellStyle name="Normal 6 2 5" xfId="5972"/>
    <cellStyle name="Normal 6 3" xfId="267"/>
    <cellStyle name="Normal 6 3 2" xfId="268"/>
    <cellStyle name="Normal 6 3 2 2" xfId="836"/>
    <cellStyle name="Normal 6 3 2 2 2" xfId="5880"/>
    <cellStyle name="Normal 6 3 2 2 2 2" xfId="6844"/>
    <cellStyle name="Normal 6 3 2 2 3" xfId="6360"/>
    <cellStyle name="Normal 6 3 2 3" xfId="5642"/>
    <cellStyle name="Normal 6 3 2 3 2" xfId="6605"/>
    <cellStyle name="Normal 6 3 2 4" xfId="6121"/>
    <cellStyle name="Normal 6 3 3" xfId="725"/>
    <cellStyle name="Normal 6 3 3 2" xfId="5769"/>
    <cellStyle name="Normal 6 3 3 2 2" xfId="6733"/>
    <cellStyle name="Normal 6 3 3 3" xfId="6249"/>
    <cellStyle name="Normal 6 3 4" xfId="5531"/>
    <cellStyle name="Normal 6 3 4 2" xfId="6494"/>
    <cellStyle name="Normal 6 3 5" xfId="6010"/>
    <cellStyle name="Normal 6 4" xfId="269"/>
    <cellStyle name="Normal 6 4 2" xfId="762"/>
    <cellStyle name="Normal 6 4 2 2" xfId="5806"/>
    <cellStyle name="Normal 6 4 2 2 2" xfId="6770"/>
    <cellStyle name="Normal 6 4 2 3" xfId="6286"/>
    <cellStyle name="Normal 6 4 3" xfId="5568"/>
    <cellStyle name="Normal 6 4 3 2" xfId="6531"/>
    <cellStyle name="Normal 6 4 4" xfId="6047"/>
    <cellStyle name="Normal 6 5" xfId="656"/>
    <cellStyle name="Normal 6 5 2" xfId="5695"/>
    <cellStyle name="Normal 6 5 2 2" xfId="6659"/>
    <cellStyle name="Normal 6 5 3" xfId="6175"/>
    <cellStyle name="Normal 6 6" xfId="5457"/>
    <cellStyle name="Normal 6 6 2" xfId="6420"/>
    <cellStyle name="Normal 6 7" xfId="5936"/>
    <cellStyle name="Normal 7" xfId="32"/>
    <cellStyle name="Normal 7 2" xfId="270"/>
    <cellStyle name="Normal 7 2 2" xfId="271"/>
    <cellStyle name="Normal 7 2 2 2" xfId="799"/>
    <cellStyle name="Normal 7 2 2 2 2" xfId="5843"/>
    <cellStyle name="Normal 7 2 2 2 2 2" xfId="6807"/>
    <cellStyle name="Normal 7 2 2 2 3" xfId="6323"/>
    <cellStyle name="Normal 7 2 2 3" xfId="5605"/>
    <cellStyle name="Normal 7 2 2 3 2" xfId="6568"/>
    <cellStyle name="Normal 7 2 2 4" xfId="6084"/>
    <cellStyle name="Normal 7 2 3" xfId="690"/>
    <cellStyle name="Normal 7 2 3 2" xfId="5732"/>
    <cellStyle name="Normal 7 2 3 2 2" xfId="6696"/>
    <cellStyle name="Normal 7 2 3 3" xfId="6212"/>
    <cellStyle name="Normal 7 2 4" xfId="5494"/>
    <cellStyle name="Normal 7 2 4 2" xfId="6457"/>
    <cellStyle name="Normal 7 2 5" xfId="5973"/>
    <cellStyle name="Normal 7 3" xfId="272"/>
    <cellStyle name="Normal 7 3 2" xfId="273"/>
    <cellStyle name="Normal 7 3 2 2" xfId="837"/>
    <cellStyle name="Normal 7 3 2 2 2" xfId="5881"/>
    <cellStyle name="Normal 7 3 2 2 2 2" xfId="6845"/>
    <cellStyle name="Normal 7 3 2 2 3" xfId="6361"/>
    <cellStyle name="Normal 7 3 2 3" xfId="5643"/>
    <cellStyle name="Normal 7 3 2 3 2" xfId="6606"/>
    <cellStyle name="Normal 7 3 2 4" xfId="6122"/>
    <cellStyle name="Normal 7 3 3" xfId="726"/>
    <cellStyle name="Normal 7 3 3 2" xfId="5770"/>
    <cellStyle name="Normal 7 3 3 2 2" xfId="6734"/>
    <cellStyle name="Normal 7 3 3 3" xfId="6250"/>
    <cellStyle name="Normal 7 3 4" xfId="5532"/>
    <cellStyle name="Normal 7 3 4 2" xfId="6495"/>
    <cellStyle name="Normal 7 3 5" xfId="6011"/>
    <cellStyle name="Normal 7 4" xfId="274"/>
    <cellStyle name="Normal 7 4 2" xfId="763"/>
    <cellStyle name="Normal 7 4 2 2" xfId="5807"/>
    <cellStyle name="Normal 7 4 2 2 2" xfId="6771"/>
    <cellStyle name="Normal 7 4 2 3" xfId="6287"/>
    <cellStyle name="Normal 7 4 3" xfId="5569"/>
    <cellStyle name="Normal 7 4 3 2" xfId="6532"/>
    <cellStyle name="Normal 7 4 4" xfId="6048"/>
    <cellStyle name="Normal 7 5" xfId="657"/>
    <cellStyle name="Normal 7 5 2" xfId="5696"/>
    <cellStyle name="Normal 7 5 2 2" xfId="6660"/>
    <cellStyle name="Normal 7 5 3" xfId="6176"/>
    <cellStyle name="Normal 7 6" xfId="5458"/>
    <cellStyle name="Normal 7 6 2" xfId="6421"/>
    <cellStyle name="Normal 7 7" xfId="5937"/>
    <cellStyle name="Normal 8" xfId="275"/>
    <cellStyle name="Normal 8 2" xfId="276"/>
    <cellStyle name="Normal 8 2 2" xfId="277"/>
    <cellStyle name="Normal 8 2 2 2" xfId="800"/>
    <cellStyle name="Normal 8 2 2 2 2" xfId="5844"/>
    <cellStyle name="Normal 8 2 2 2 2 2" xfId="6808"/>
    <cellStyle name="Normal 8 2 2 2 3" xfId="6324"/>
    <cellStyle name="Normal 8 2 2 3" xfId="5606"/>
    <cellStyle name="Normal 8 2 2 3 2" xfId="6569"/>
    <cellStyle name="Normal 8 2 2 4" xfId="6085"/>
    <cellStyle name="Normal 8 2 3" xfId="691"/>
    <cellStyle name="Normal 8 2 3 2" xfId="5733"/>
    <cellStyle name="Normal 8 2 3 2 2" xfId="6697"/>
    <cellStyle name="Normal 8 2 3 3" xfId="6213"/>
    <cellStyle name="Normal 8 2 4" xfId="5495"/>
    <cellStyle name="Normal 8 2 4 2" xfId="6458"/>
    <cellStyle name="Normal 8 2 5" xfId="5974"/>
    <cellStyle name="Normal 8 3" xfId="278"/>
    <cellStyle name="Normal 8 3 2" xfId="279"/>
    <cellStyle name="Normal 8 3 2 2" xfId="838"/>
    <cellStyle name="Normal 8 3 2 2 2" xfId="5882"/>
    <cellStyle name="Normal 8 3 2 2 2 2" xfId="6846"/>
    <cellStyle name="Normal 8 3 2 2 3" xfId="6362"/>
    <cellStyle name="Normal 8 3 2 3" xfId="5644"/>
    <cellStyle name="Normal 8 3 2 3 2" xfId="6607"/>
    <cellStyle name="Normal 8 3 2 4" xfId="6123"/>
    <cellStyle name="Normal 8 3 3" xfId="727"/>
    <cellStyle name="Normal 8 3 3 2" xfId="5771"/>
    <cellStyle name="Normal 8 3 3 2 2" xfId="6735"/>
    <cellStyle name="Normal 8 3 3 3" xfId="6251"/>
    <cellStyle name="Normal 8 3 4" xfId="5533"/>
    <cellStyle name="Normal 8 3 4 2" xfId="6496"/>
    <cellStyle name="Normal 8 3 5" xfId="6012"/>
    <cellStyle name="Normal 8 4" xfId="280"/>
    <cellStyle name="Normal 8 4 2" xfId="764"/>
    <cellStyle name="Normal 8 4 2 2" xfId="5808"/>
    <cellStyle name="Normal 8 4 2 2 2" xfId="6772"/>
    <cellStyle name="Normal 8 4 2 3" xfId="6288"/>
    <cellStyle name="Normal 8 4 3" xfId="5570"/>
    <cellStyle name="Normal 8 4 3 2" xfId="6533"/>
    <cellStyle name="Normal 8 4 4" xfId="6049"/>
    <cellStyle name="Normal 8 5" xfId="658"/>
    <cellStyle name="Normal 8 5 2" xfId="5697"/>
    <cellStyle name="Normal 8 5 2 2" xfId="6661"/>
    <cellStyle name="Normal 8 5 3" xfId="6177"/>
    <cellStyle name="Normal 8 6" xfId="5459"/>
    <cellStyle name="Normal 8 6 2" xfId="6422"/>
    <cellStyle name="Normal 8 7" xfId="5938"/>
    <cellStyle name="Normal 9" xfId="281"/>
    <cellStyle name="Normal 9 2" xfId="282"/>
    <cellStyle name="Normal 9 2 2" xfId="283"/>
    <cellStyle name="Normal 9 2 2 2" xfId="802"/>
    <cellStyle name="Normal 9 2 2 2 2" xfId="5846"/>
    <cellStyle name="Normal 9 2 2 2 2 2" xfId="6810"/>
    <cellStyle name="Normal 9 2 2 2 3" xfId="6326"/>
    <cellStyle name="Normal 9 2 2 3" xfId="5608"/>
    <cellStyle name="Normal 9 2 2 3 2" xfId="6571"/>
    <cellStyle name="Normal 9 2 2 4" xfId="6087"/>
    <cellStyle name="Normal 9 2 3" xfId="693"/>
    <cellStyle name="Normal 9 2 3 2" xfId="5735"/>
    <cellStyle name="Normal 9 2 3 2 2" xfId="6699"/>
    <cellStyle name="Normal 9 2 3 3" xfId="6215"/>
    <cellStyle name="Normal 9 2 4" xfId="5497"/>
    <cellStyle name="Normal 9 2 4 2" xfId="6460"/>
    <cellStyle name="Normal 9 2 5" xfId="5976"/>
    <cellStyle name="Normal 9 3" xfId="284"/>
    <cellStyle name="Normal 9 3 2" xfId="285"/>
    <cellStyle name="Normal 9 3 2 2" xfId="840"/>
    <cellStyle name="Normal 9 3 2 2 2" xfId="5884"/>
    <cellStyle name="Normal 9 3 2 2 2 2" xfId="6848"/>
    <cellStyle name="Normal 9 3 2 2 3" xfId="6364"/>
    <cellStyle name="Normal 9 3 2 3" xfId="5646"/>
    <cellStyle name="Normal 9 3 2 3 2" xfId="6609"/>
    <cellStyle name="Normal 9 3 2 4" xfId="6125"/>
    <cellStyle name="Normal 9 3 3" xfId="729"/>
    <cellStyle name="Normal 9 3 3 2" xfId="5773"/>
    <cellStyle name="Normal 9 3 3 2 2" xfId="6737"/>
    <cellStyle name="Normal 9 3 3 3" xfId="6253"/>
    <cellStyle name="Normal 9 3 4" xfId="5535"/>
    <cellStyle name="Normal 9 3 4 2" xfId="6498"/>
    <cellStyle name="Normal 9 3 5" xfId="6014"/>
    <cellStyle name="Normal 9 4" xfId="286"/>
    <cellStyle name="Normal 9 4 2" xfId="766"/>
    <cellStyle name="Normal 9 4 2 2" xfId="5810"/>
    <cellStyle name="Normal 9 4 2 2 2" xfId="6774"/>
    <cellStyle name="Normal 9 4 2 3" xfId="6290"/>
    <cellStyle name="Normal 9 4 3" xfId="5572"/>
    <cellStyle name="Normal 9 4 3 2" xfId="6535"/>
    <cellStyle name="Normal 9 4 4" xfId="6051"/>
    <cellStyle name="Normal 9 5" xfId="660"/>
    <cellStyle name="Normal 9 5 2" xfId="5699"/>
    <cellStyle name="Normal 9 5 2 2" xfId="6663"/>
    <cellStyle name="Normal 9 5 3" xfId="6179"/>
    <cellStyle name="Normal 9 6" xfId="5461"/>
    <cellStyle name="Normal 9 6 2" xfId="6424"/>
    <cellStyle name="Normal 9 7" xfId="5940"/>
    <cellStyle name="Note 2" xfId="309"/>
    <cellStyle name="Note 2 10" xfId="3001"/>
    <cellStyle name="Note 2 2" xfId="377"/>
    <cellStyle name="Note 2 2 2" xfId="428"/>
    <cellStyle name="Note 2 2 2 2" xfId="560"/>
    <cellStyle name="Note 2 2 2 2 2" xfId="1115"/>
    <cellStyle name="Note 2 2 2 2 2 2" xfId="1717"/>
    <cellStyle name="Note 2 2 2 2 2 2 2" xfId="2920"/>
    <cellStyle name="Note 2 2 2 2 2 2 2 2" xfId="5322"/>
    <cellStyle name="Note 2 2 2 2 2 2 3" xfId="4121"/>
    <cellStyle name="Note 2 2 2 2 2 3" xfId="2319"/>
    <cellStyle name="Note 2 2 2 2 2 3 2" xfId="4722"/>
    <cellStyle name="Note 2 2 2 2 2 4" xfId="3521"/>
    <cellStyle name="Note 2 2 2 2 3" xfId="1417"/>
    <cellStyle name="Note 2 2 2 2 3 2" xfId="2620"/>
    <cellStyle name="Note 2 2 2 2 3 2 2" xfId="5022"/>
    <cellStyle name="Note 2 2 2 2 3 3" xfId="3821"/>
    <cellStyle name="Note 2 2 2 2 4" xfId="2019"/>
    <cellStyle name="Note 2 2 2 2 4 2" xfId="4422"/>
    <cellStyle name="Note 2 2 2 2 5" xfId="3221"/>
    <cellStyle name="Note 2 2 2 3" xfId="957"/>
    <cellStyle name="Note 2 2 2 3 2" xfId="1561"/>
    <cellStyle name="Note 2 2 2 3 2 2" xfId="2764"/>
    <cellStyle name="Note 2 2 2 3 2 2 2" xfId="5166"/>
    <cellStyle name="Note 2 2 2 3 2 3" xfId="3965"/>
    <cellStyle name="Note 2 2 2 3 3" xfId="2163"/>
    <cellStyle name="Note 2 2 2 3 3 2" xfId="4566"/>
    <cellStyle name="Note 2 2 2 3 4" xfId="3365"/>
    <cellStyle name="Note 2 2 2 4" xfId="1261"/>
    <cellStyle name="Note 2 2 2 4 2" xfId="2464"/>
    <cellStyle name="Note 2 2 2 4 2 2" xfId="4866"/>
    <cellStyle name="Note 2 2 2 4 3" xfId="3665"/>
    <cellStyle name="Note 2 2 2 5" xfId="1863"/>
    <cellStyle name="Note 2 2 2 5 2" xfId="4266"/>
    <cellStyle name="Note 2 2 2 6" xfId="3065"/>
    <cellStyle name="Note 2 2 3" xfId="477"/>
    <cellStyle name="Note 2 2 3 2" xfId="608"/>
    <cellStyle name="Note 2 2 3 2 2" xfId="1163"/>
    <cellStyle name="Note 2 2 3 2 2 2" xfId="1765"/>
    <cellStyle name="Note 2 2 3 2 2 2 2" xfId="2968"/>
    <cellStyle name="Note 2 2 3 2 2 2 2 2" xfId="5370"/>
    <cellStyle name="Note 2 2 3 2 2 2 3" xfId="4169"/>
    <cellStyle name="Note 2 2 3 2 2 3" xfId="2367"/>
    <cellStyle name="Note 2 2 3 2 2 3 2" xfId="4770"/>
    <cellStyle name="Note 2 2 3 2 2 4" xfId="3569"/>
    <cellStyle name="Note 2 2 3 2 3" xfId="1465"/>
    <cellStyle name="Note 2 2 3 2 3 2" xfId="2668"/>
    <cellStyle name="Note 2 2 3 2 3 2 2" xfId="5070"/>
    <cellStyle name="Note 2 2 3 2 3 3" xfId="3869"/>
    <cellStyle name="Note 2 2 3 2 4" xfId="2067"/>
    <cellStyle name="Note 2 2 3 2 4 2" xfId="4470"/>
    <cellStyle name="Note 2 2 3 2 5" xfId="3269"/>
    <cellStyle name="Note 2 2 3 3" xfId="1005"/>
    <cellStyle name="Note 2 2 3 3 2" xfId="1609"/>
    <cellStyle name="Note 2 2 3 3 2 2" xfId="2812"/>
    <cellStyle name="Note 2 2 3 3 2 2 2" xfId="5214"/>
    <cellStyle name="Note 2 2 3 3 2 3" xfId="4013"/>
    <cellStyle name="Note 2 2 3 3 3" xfId="2211"/>
    <cellStyle name="Note 2 2 3 3 3 2" xfId="4614"/>
    <cellStyle name="Note 2 2 3 3 4" xfId="3413"/>
    <cellStyle name="Note 2 2 3 4" xfId="1309"/>
    <cellStyle name="Note 2 2 3 4 2" xfId="2512"/>
    <cellStyle name="Note 2 2 3 4 2 2" xfId="4914"/>
    <cellStyle name="Note 2 2 3 4 3" xfId="3713"/>
    <cellStyle name="Note 2 2 3 5" xfId="1911"/>
    <cellStyle name="Note 2 2 3 5 2" xfId="4314"/>
    <cellStyle name="Note 2 2 3 6" xfId="3113"/>
    <cellStyle name="Note 2 2 4" xfId="512"/>
    <cellStyle name="Note 2 2 4 2" xfId="1067"/>
    <cellStyle name="Note 2 2 4 2 2" xfId="1669"/>
    <cellStyle name="Note 2 2 4 2 2 2" xfId="2872"/>
    <cellStyle name="Note 2 2 4 2 2 2 2" xfId="5274"/>
    <cellStyle name="Note 2 2 4 2 2 3" xfId="4073"/>
    <cellStyle name="Note 2 2 4 2 3" xfId="2271"/>
    <cellStyle name="Note 2 2 4 2 3 2" xfId="4674"/>
    <cellStyle name="Note 2 2 4 2 4" xfId="3473"/>
    <cellStyle name="Note 2 2 4 3" xfId="1369"/>
    <cellStyle name="Note 2 2 4 3 2" xfId="2572"/>
    <cellStyle name="Note 2 2 4 3 2 2" xfId="4974"/>
    <cellStyle name="Note 2 2 4 3 3" xfId="3773"/>
    <cellStyle name="Note 2 2 4 4" xfId="1971"/>
    <cellStyle name="Note 2 2 4 4 2" xfId="4374"/>
    <cellStyle name="Note 2 2 4 5" xfId="3173"/>
    <cellStyle name="Note 2 2 5" xfId="909"/>
    <cellStyle name="Note 2 2 5 2" xfId="1513"/>
    <cellStyle name="Note 2 2 5 2 2" xfId="2716"/>
    <cellStyle name="Note 2 2 5 2 2 2" xfId="5118"/>
    <cellStyle name="Note 2 2 5 2 3" xfId="3917"/>
    <cellStyle name="Note 2 2 5 3" xfId="2115"/>
    <cellStyle name="Note 2 2 5 3 2" xfId="4518"/>
    <cellStyle name="Note 2 2 5 4" xfId="3317"/>
    <cellStyle name="Note 2 2 6" xfId="1213"/>
    <cellStyle name="Note 2 2 6 2" xfId="2416"/>
    <cellStyle name="Note 2 2 6 2 2" xfId="4818"/>
    <cellStyle name="Note 2 2 6 3" xfId="3617"/>
    <cellStyle name="Note 2 2 7" xfId="1815"/>
    <cellStyle name="Note 2 2 7 2" xfId="4218"/>
    <cellStyle name="Note 2 2 8" xfId="3017"/>
    <cellStyle name="Note 2 3" xfId="396"/>
    <cellStyle name="Note 2 3 2" xfId="445"/>
    <cellStyle name="Note 2 3 2 2" xfId="576"/>
    <cellStyle name="Note 2 3 2 2 2" xfId="1131"/>
    <cellStyle name="Note 2 3 2 2 2 2" xfId="1733"/>
    <cellStyle name="Note 2 3 2 2 2 2 2" xfId="2936"/>
    <cellStyle name="Note 2 3 2 2 2 2 2 2" xfId="5338"/>
    <cellStyle name="Note 2 3 2 2 2 2 3" xfId="4137"/>
    <cellStyle name="Note 2 3 2 2 2 3" xfId="2335"/>
    <cellStyle name="Note 2 3 2 2 2 3 2" xfId="4738"/>
    <cellStyle name="Note 2 3 2 2 2 4" xfId="3537"/>
    <cellStyle name="Note 2 3 2 2 3" xfId="1433"/>
    <cellStyle name="Note 2 3 2 2 3 2" xfId="2636"/>
    <cellStyle name="Note 2 3 2 2 3 2 2" xfId="5038"/>
    <cellStyle name="Note 2 3 2 2 3 3" xfId="3837"/>
    <cellStyle name="Note 2 3 2 2 4" xfId="2035"/>
    <cellStyle name="Note 2 3 2 2 4 2" xfId="4438"/>
    <cellStyle name="Note 2 3 2 2 5" xfId="3237"/>
    <cellStyle name="Note 2 3 2 3" xfId="973"/>
    <cellStyle name="Note 2 3 2 3 2" xfId="1577"/>
    <cellStyle name="Note 2 3 2 3 2 2" xfId="2780"/>
    <cellStyle name="Note 2 3 2 3 2 2 2" xfId="5182"/>
    <cellStyle name="Note 2 3 2 3 2 3" xfId="3981"/>
    <cellStyle name="Note 2 3 2 3 3" xfId="2179"/>
    <cellStyle name="Note 2 3 2 3 3 2" xfId="4582"/>
    <cellStyle name="Note 2 3 2 3 4" xfId="3381"/>
    <cellStyle name="Note 2 3 2 4" xfId="1277"/>
    <cellStyle name="Note 2 3 2 4 2" xfId="2480"/>
    <cellStyle name="Note 2 3 2 4 2 2" xfId="4882"/>
    <cellStyle name="Note 2 3 2 4 3" xfId="3681"/>
    <cellStyle name="Note 2 3 2 5" xfId="1879"/>
    <cellStyle name="Note 2 3 2 5 2" xfId="4282"/>
    <cellStyle name="Note 2 3 2 6" xfId="3081"/>
    <cellStyle name="Note 2 3 3" xfId="493"/>
    <cellStyle name="Note 2 3 3 2" xfId="624"/>
    <cellStyle name="Note 2 3 3 2 2" xfId="1179"/>
    <cellStyle name="Note 2 3 3 2 2 2" xfId="1781"/>
    <cellStyle name="Note 2 3 3 2 2 2 2" xfId="2984"/>
    <cellStyle name="Note 2 3 3 2 2 2 2 2" xfId="5386"/>
    <cellStyle name="Note 2 3 3 2 2 2 3" xfId="4185"/>
    <cellStyle name="Note 2 3 3 2 2 3" xfId="2383"/>
    <cellStyle name="Note 2 3 3 2 2 3 2" xfId="4786"/>
    <cellStyle name="Note 2 3 3 2 2 4" xfId="3585"/>
    <cellStyle name="Note 2 3 3 2 3" xfId="1481"/>
    <cellStyle name="Note 2 3 3 2 3 2" xfId="2684"/>
    <cellStyle name="Note 2 3 3 2 3 2 2" xfId="5086"/>
    <cellStyle name="Note 2 3 3 2 3 3" xfId="3885"/>
    <cellStyle name="Note 2 3 3 2 4" xfId="2083"/>
    <cellStyle name="Note 2 3 3 2 4 2" xfId="4486"/>
    <cellStyle name="Note 2 3 3 2 5" xfId="3285"/>
    <cellStyle name="Note 2 3 3 3" xfId="1021"/>
    <cellStyle name="Note 2 3 3 3 2" xfId="1625"/>
    <cellStyle name="Note 2 3 3 3 2 2" xfId="2828"/>
    <cellStyle name="Note 2 3 3 3 2 2 2" xfId="5230"/>
    <cellStyle name="Note 2 3 3 3 2 3" xfId="4029"/>
    <cellStyle name="Note 2 3 3 3 3" xfId="2227"/>
    <cellStyle name="Note 2 3 3 3 3 2" xfId="4630"/>
    <cellStyle name="Note 2 3 3 3 4" xfId="3429"/>
    <cellStyle name="Note 2 3 3 4" xfId="1325"/>
    <cellStyle name="Note 2 3 3 4 2" xfId="2528"/>
    <cellStyle name="Note 2 3 3 4 2 2" xfId="4930"/>
    <cellStyle name="Note 2 3 3 4 3" xfId="3729"/>
    <cellStyle name="Note 2 3 3 5" xfId="1927"/>
    <cellStyle name="Note 2 3 3 5 2" xfId="4330"/>
    <cellStyle name="Note 2 3 3 6" xfId="3129"/>
    <cellStyle name="Note 2 3 4" xfId="528"/>
    <cellStyle name="Note 2 3 4 2" xfId="1083"/>
    <cellStyle name="Note 2 3 4 2 2" xfId="1685"/>
    <cellStyle name="Note 2 3 4 2 2 2" xfId="2888"/>
    <cellStyle name="Note 2 3 4 2 2 2 2" xfId="5290"/>
    <cellStyle name="Note 2 3 4 2 2 3" xfId="4089"/>
    <cellStyle name="Note 2 3 4 2 3" xfId="2287"/>
    <cellStyle name="Note 2 3 4 2 3 2" xfId="4690"/>
    <cellStyle name="Note 2 3 4 2 4" xfId="3489"/>
    <cellStyle name="Note 2 3 4 3" xfId="1385"/>
    <cellStyle name="Note 2 3 4 3 2" xfId="2588"/>
    <cellStyle name="Note 2 3 4 3 2 2" xfId="4990"/>
    <cellStyle name="Note 2 3 4 3 3" xfId="3789"/>
    <cellStyle name="Note 2 3 4 4" xfId="1987"/>
    <cellStyle name="Note 2 3 4 4 2" xfId="4390"/>
    <cellStyle name="Note 2 3 4 5" xfId="3189"/>
    <cellStyle name="Note 2 3 5" xfId="925"/>
    <cellStyle name="Note 2 3 5 2" xfId="1529"/>
    <cellStyle name="Note 2 3 5 2 2" xfId="2732"/>
    <cellStyle name="Note 2 3 5 2 2 2" xfId="5134"/>
    <cellStyle name="Note 2 3 5 2 3" xfId="3933"/>
    <cellStyle name="Note 2 3 5 3" xfId="2131"/>
    <cellStyle name="Note 2 3 5 3 2" xfId="4534"/>
    <cellStyle name="Note 2 3 5 4" xfId="3333"/>
    <cellStyle name="Note 2 3 6" xfId="1229"/>
    <cellStyle name="Note 2 3 6 2" xfId="2432"/>
    <cellStyle name="Note 2 3 6 2 2" xfId="4834"/>
    <cellStyle name="Note 2 3 6 3" xfId="3633"/>
    <cellStyle name="Note 2 3 7" xfId="1831"/>
    <cellStyle name="Note 2 3 7 2" xfId="4234"/>
    <cellStyle name="Note 2 3 8" xfId="3033"/>
    <cellStyle name="Note 2 4" xfId="412"/>
    <cellStyle name="Note 2 4 2" xfId="544"/>
    <cellStyle name="Note 2 4 2 2" xfId="1099"/>
    <cellStyle name="Note 2 4 2 2 2" xfId="1701"/>
    <cellStyle name="Note 2 4 2 2 2 2" xfId="2904"/>
    <cellStyle name="Note 2 4 2 2 2 2 2" xfId="5306"/>
    <cellStyle name="Note 2 4 2 2 2 3" xfId="4105"/>
    <cellStyle name="Note 2 4 2 2 3" xfId="2303"/>
    <cellStyle name="Note 2 4 2 2 3 2" xfId="4706"/>
    <cellStyle name="Note 2 4 2 2 4" xfId="3505"/>
    <cellStyle name="Note 2 4 2 3" xfId="1401"/>
    <cellStyle name="Note 2 4 2 3 2" xfId="2604"/>
    <cellStyle name="Note 2 4 2 3 2 2" xfId="5006"/>
    <cellStyle name="Note 2 4 2 3 3" xfId="3805"/>
    <cellStyle name="Note 2 4 2 4" xfId="2003"/>
    <cellStyle name="Note 2 4 2 4 2" xfId="4406"/>
    <cellStyle name="Note 2 4 2 5" xfId="3205"/>
    <cellStyle name="Note 2 4 3" xfId="941"/>
    <cellStyle name="Note 2 4 3 2" xfId="1545"/>
    <cellStyle name="Note 2 4 3 2 2" xfId="2748"/>
    <cellStyle name="Note 2 4 3 2 2 2" xfId="5150"/>
    <cellStyle name="Note 2 4 3 2 3" xfId="3949"/>
    <cellStyle name="Note 2 4 3 3" xfId="2147"/>
    <cellStyle name="Note 2 4 3 3 2" xfId="4550"/>
    <cellStyle name="Note 2 4 3 4" xfId="3349"/>
    <cellStyle name="Note 2 4 4" xfId="1245"/>
    <cellStyle name="Note 2 4 4 2" xfId="2448"/>
    <cellStyle name="Note 2 4 4 2 2" xfId="4850"/>
    <cellStyle name="Note 2 4 4 3" xfId="3649"/>
    <cellStyle name="Note 2 4 5" xfId="1847"/>
    <cellStyle name="Note 2 4 5 2" xfId="4250"/>
    <cellStyle name="Note 2 4 6" xfId="3049"/>
    <cellStyle name="Note 2 5" xfId="461"/>
    <cellStyle name="Note 2 5 2" xfId="592"/>
    <cellStyle name="Note 2 5 2 2" xfId="1147"/>
    <cellStyle name="Note 2 5 2 2 2" xfId="1749"/>
    <cellStyle name="Note 2 5 2 2 2 2" xfId="2952"/>
    <cellStyle name="Note 2 5 2 2 2 2 2" xfId="5354"/>
    <cellStyle name="Note 2 5 2 2 2 3" xfId="4153"/>
    <cellStyle name="Note 2 5 2 2 3" xfId="2351"/>
    <cellStyle name="Note 2 5 2 2 3 2" xfId="4754"/>
    <cellStyle name="Note 2 5 2 2 4" xfId="3553"/>
    <cellStyle name="Note 2 5 2 3" xfId="1449"/>
    <cellStyle name="Note 2 5 2 3 2" xfId="2652"/>
    <cellStyle name="Note 2 5 2 3 2 2" xfId="5054"/>
    <cellStyle name="Note 2 5 2 3 3" xfId="3853"/>
    <cellStyle name="Note 2 5 2 4" xfId="2051"/>
    <cellStyle name="Note 2 5 2 4 2" xfId="4454"/>
    <cellStyle name="Note 2 5 2 5" xfId="3253"/>
    <cellStyle name="Note 2 5 3" xfId="989"/>
    <cellStyle name="Note 2 5 3 2" xfId="1593"/>
    <cellStyle name="Note 2 5 3 2 2" xfId="2796"/>
    <cellStyle name="Note 2 5 3 2 2 2" xfId="5198"/>
    <cellStyle name="Note 2 5 3 2 3" xfId="3997"/>
    <cellStyle name="Note 2 5 3 3" xfId="2195"/>
    <cellStyle name="Note 2 5 3 3 2" xfId="4598"/>
    <cellStyle name="Note 2 5 3 4" xfId="3397"/>
    <cellStyle name="Note 2 5 4" xfId="1293"/>
    <cellStyle name="Note 2 5 4 2" xfId="2496"/>
    <cellStyle name="Note 2 5 4 2 2" xfId="4898"/>
    <cellStyle name="Note 2 5 4 3" xfId="3697"/>
    <cellStyle name="Note 2 5 5" xfId="1895"/>
    <cellStyle name="Note 2 5 5 2" xfId="4298"/>
    <cellStyle name="Note 2 5 6" xfId="3097"/>
    <cellStyle name="Note 2 6" xfId="361"/>
    <cellStyle name="Note 2 6 2" xfId="1051"/>
    <cellStyle name="Note 2 6 2 2" xfId="1653"/>
    <cellStyle name="Note 2 6 2 2 2" xfId="2856"/>
    <cellStyle name="Note 2 6 2 2 2 2" xfId="5258"/>
    <cellStyle name="Note 2 6 2 2 3" xfId="4057"/>
    <cellStyle name="Note 2 6 2 3" xfId="2255"/>
    <cellStyle name="Note 2 6 2 3 2" xfId="4658"/>
    <cellStyle name="Note 2 6 2 4" xfId="3457"/>
    <cellStyle name="Note 2 6 3" xfId="1353"/>
    <cellStyle name="Note 2 6 3 2" xfId="2556"/>
    <cellStyle name="Note 2 6 3 2 2" xfId="4958"/>
    <cellStyle name="Note 2 6 3 3" xfId="3757"/>
    <cellStyle name="Note 2 6 4" xfId="1955"/>
    <cellStyle name="Note 2 6 4 2" xfId="4358"/>
    <cellStyle name="Note 2 6 5" xfId="3157"/>
    <cellStyle name="Note 2 7" xfId="893"/>
    <cellStyle name="Note 2 7 2" xfId="1497"/>
    <cellStyle name="Note 2 7 2 2" xfId="2700"/>
    <cellStyle name="Note 2 7 2 2 2" xfId="5102"/>
    <cellStyle name="Note 2 7 2 3" xfId="3901"/>
    <cellStyle name="Note 2 7 3" xfId="2099"/>
    <cellStyle name="Note 2 7 3 2" xfId="4502"/>
    <cellStyle name="Note 2 7 4" xfId="3301"/>
    <cellStyle name="Note 2 8" xfId="1196"/>
    <cellStyle name="Note 2 8 2" xfId="2399"/>
    <cellStyle name="Note 2 8 2 2" xfId="4802"/>
    <cellStyle name="Note 2 8 3" xfId="3601"/>
    <cellStyle name="Note 2 9" xfId="1799"/>
    <cellStyle name="Note 2 9 2" xfId="4202"/>
    <cellStyle name="Output 2" xfId="304"/>
    <cellStyle name="Output 3" xfId="5414"/>
    <cellStyle name="Percent" xfId="6" builtinId="5"/>
    <cellStyle name="Percent 2" xfId="33"/>
    <cellStyle name="Percent 2 2" xfId="34"/>
    <cellStyle name="Percent 2 2 2" xfId="35"/>
    <cellStyle name="Percent 2 2 3" xfId="36"/>
    <cellStyle name="Percent 2 2 4" xfId="287"/>
    <cellStyle name="Percent 2 3" xfId="37"/>
    <cellStyle name="Percent 2 3 2" xfId="38"/>
    <cellStyle name="Percent 2 3 3" xfId="39"/>
    <cellStyle name="Percent 2 3 4" xfId="288"/>
    <cellStyle name="Percent 2 4" xfId="40"/>
    <cellStyle name="Percent 2 5" xfId="41"/>
    <cellStyle name="Percent 2 6" xfId="48"/>
    <cellStyle name="Percent 3" xfId="42"/>
    <cellStyle name="Percent 3 2" xfId="290"/>
    <cellStyle name="Percent 3 2 2" xfId="833"/>
    <cellStyle name="Percent 3 2 2 2" xfId="5877"/>
    <cellStyle name="Percent 3 2 2 2 2" xfId="6841"/>
    <cellStyle name="Percent 3 2 2 3" xfId="6357"/>
    <cellStyle name="Percent 3 2 3" xfId="5639"/>
    <cellStyle name="Percent 3 2 3 2" xfId="6602"/>
    <cellStyle name="Percent 3 2 4" xfId="6118"/>
    <cellStyle name="Percent 3 3" xfId="289"/>
    <cellStyle name="Percent 3 3 2" xfId="5766"/>
    <cellStyle name="Percent 3 3 2 2" xfId="6730"/>
    <cellStyle name="Percent 3 3 3" xfId="6246"/>
    <cellStyle name="Percent 3 4" xfId="352"/>
    <cellStyle name="Percent 3 4 2" xfId="6491"/>
    <cellStyle name="Percent 3 4 3" xfId="5528"/>
    <cellStyle name="Percent 3 5" xfId="6007"/>
    <cellStyle name="Percent 4" xfId="43"/>
    <cellStyle name="Percent 4 2" xfId="291"/>
    <cellStyle name="Percent 5" xfId="5455"/>
    <cellStyle name="Title" xfId="8" builtinId="15" customBuiltin="1"/>
    <cellStyle name="Total 2" xfId="311"/>
    <cellStyle name="Total 3" xfId="5420"/>
    <cellStyle name="Warning Text 2" xfId="308"/>
    <cellStyle name="Warning Text 3" xfId="5418"/>
  </cellStyles>
  <dxfs count="261">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114300</xdr:colOff>
      <xdr:row>2</xdr:row>
      <xdr:rowOff>36195</xdr:rowOff>
    </xdr:to>
    <xdr:pic>
      <xdr:nvPicPr>
        <xdr:cNvPr id="2" name="FILTER" hidden="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914400" cy="228600"/>
        </a:xfrm>
        <a:prstGeom prst="rect">
          <a:avLst/>
        </a:prstGeom>
      </xdr:spPr>
    </xdr:pic>
    <xdr:clientData/>
  </xdr:twoCellAnchor>
  <xdr:twoCellAnchor editAs="oneCell">
    <xdr:from>
      <xdr:col>1</xdr:col>
      <xdr:colOff>0</xdr:colOff>
      <xdr:row>1</xdr:row>
      <xdr:rowOff>0</xdr:rowOff>
    </xdr:from>
    <xdr:to>
      <xdr:col>5</xdr:col>
      <xdr:colOff>114300</xdr:colOff>
      <xdr:row>2</xdr:row>
      <xdr:rowOff>36195</xdr:rowOff>
    </xdr:to>
    <xdr:pic>
      <xdr:nvPicPr>
        <xdr:cNvPr id="3" name="HEADER" hidden="1">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a:stretch>
          <a:fillRect/>
        </a:stretch>
      </xdr:blipFill>
      <xdr:spPr>
        <a:xfrm>
          <a:off x="0" y="0"/>
          <a:ext cx="914400" cy="228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Y324"/>
  <sheetViews>
    <sheetView tabSelected="1" zoomScale="112" zoomScaleNormal="112" workbookViewId="0"/>
  </sheetViews>
  <sheetFormatPr defaultColWidth="9.140625" defaultRowHeight="15" outlineLevelCol="1" x14ac:dyDescent="0.25"/>
  <cols>
    <col min="1" max="4" width="3.7109375" style="20" customWidth="1"/>
    <col min="5" max="5" width="10.7109375" style="20" customWidth="1"/>
    <col min="6" max="11" width="12.7109375" style="20" customWidth="1"/>
    <col min="12" max="12" width="12.7109375" style="274" hidden="1" customWidth="1" outlineLevel="1"/>
    <col min="13" max="13" width="13.7109375" style="20" hidden="1" customWidth="1" outlineLevel="1"/>
    <col min="14" max="14" width="12.7109375" style="274" hidden="1" customWidth="1" outlineLevel="1"/>
    <col min="15" max="15" width="13.7109375" style="20" customWidth="1" collapsed="1"/>
    <col min="16" max="16" width="13.7109375" style="20" customWidth="1"/>
    <col min="17" max="17" width="9.140625" style="20" customWidth="1"/>
    <col min="18" max="22" width="9.140625" style="20"/>
    <col min="23" max="27" width="9.140625" style="20" customWidth="1"/>
    <col min="28" max="16384" width="9.140625" style="20"/>
  </cols>
  <sheetData>
    <row r="1" spans="1:14" x14ac:dyDescent="0.25">
      <c r="A1" s="112" t="s">
        <v>504</v>
      </c>
      <c r="B1" s="86"/>
      <c r="C1" s="86"/>
      <c r="D1" s="86"/>
      <c r="E1" s="86"/>
      <c r="F1" s="86"/>
      <c r="G1" s="86"/>
      <c r="H1" s="86"/>
      <c r="I1" s="86"/>
      <c r="J1" s="86"/>
      <c r="K1" s="167" t="str">
        <f>+Codes!A2</f>
        <v>Phi Sigma</v>
      </c>
      <c r="L1" s="86"/>
      <c r="M1" s="277">
        <f>+Lookup!C4</f>
        <v>8</v>
      </c>
      <c r="N1" s="86"/>
    </row>
    <row r="2" spans="1:14" x14ac:dyDescent="0.25">
      <c r="A2" s="112" t="s">
        <v>476</v>
      </c>
      <c r="B2" s="86"/>
      <c r="C2" s="86"/>
      <c r="D2" s="86"/>
      <c r="E2" s="86"/>
      <c r="F2" s="86"/>
      <c r="G2" s="86"/>
      <c r="H2" s="86"/>
      <c r="I2" s="86"/>
      <c r="J2" s="86"/>
      <c r="K2" s="168" t="str">
        <f>+Lookup!$C$1</f>
        <v>February 2017</v>
      </c>
      <c r="L2" s="86"/>
      <c r="M2" s="71"/>
      <c r="N2" s="86"/>
    </row>
    <row r="3" spans="1:14" s="80" customFormat="1" ht="8.1" customHeight="1" x14ac:dyDescent="0.25">
      <c r="A3" s="112"/>
      <c r="B3" s="86"/>
      <c r="C3" s="86"/>
      <c r="D3" s="86"/>
      <c r="E3" s="86"/>
      <c r="F3" s="86"/>
      <c r="G3" s="86"/>
      <c r="H3" s="86"/>
      <c r="I3" s="86"/>
      <c r="J3" s="86"/>
      <c r="K3" s="168"/>
      <c r="L3" s="86"/>
      <c r="M3" s="71"/>
      <c r="N3" s="86"/>
    </row>
    <row r="4" spans="1:14" x14ac:dyDescent="0.25">
      <c r="J4" s="78" t="s">
        <v>506</v>
      </c>
      <c r="K4" s="125">
        <v>122</v>
      </c>
    </row>
    <row r="5" spans="1:14" x14ac:dyDescent="0.25">
      <c r="A5" s="86"/>
      <c r="B5" s="86"/>
      <c r="C5" s="86"/>
      <c r="D5" s="86"/>
      <c r="E5" s="86"/>
      <c r="F5" s="86"/>
      <c r="G5" s="86"/>
      <c r="H5" s="86"/>
      <c r="I5" s="86"/>
      <c r="J5" s="87" t="s">
        <v>515</v>
      </c>
      <c r="K5" s="125" t="s">
        <v>729</v>
      </c>
      <c r="L5" s="86"/>
      <c r="N5" s="86"/>
    </row>
    <row r="6" spans="1:14" x14ac:dyDescent="0.25">
      <c r="A6" s="86"/>
      <c r="B6" s="88"/>
      <c r="C6" s="88"/>
      <c r="D6" s="88"/>
      <c r="E6" s="88"/>
      <c r="F6" s="89"/>
      <c r="G6" s="90" t="str">
        <f>+Lookup!C2</f>
        <v>YTD 2/2017</v>
      </c>
      <c r="H6" s="91" t="s">
        <v>723</v>
      </c>
      <c r="I6" s="86"/>
      <c r="J6" s="92"/>
      <c r="K6" s="86"/>
      <c r="L6" s="90" t="str">
        <f>+G6</f>
        <v>YTD 2/2017</v>
      </c>
      <c r="M6" s="91" t="str">
        <f>H6</f>
        <v>FY2017</v>
      </c>
      <c r="N6" s="86"/>
    </row>
    <row r="7" spans="1:14" x14ac:dyDescent="0.25">
      <c r="A7" s="93"/>
      <c r="B7" s="93"/>
      <c r="C7" s="93"/>
      <c r="D7" s="93"/>
      <c r="E7" s="93"/>
      <c r="F7" s="93"/>
      <c r="G7" s="94" t="s">
        <v>354</v>
      </c>
      <c r="H7" s="94" t="s">
        <v>399</v>
      </c>
      <c r="I7" s="94" t="s">
        <v>400</v>
      </c>
      <c r="J7" s="94" t="s">
        <v>401</v>
      </c>
      <c r="K7" s="86"/>
      <c r="L7" s="94" t="s">
        <v>354</v>
      </c>
      <c r="M7" s="94" t="s">
        <v>695</v>
      </c>
      <c r="N7" s="94" t="s">
        <v>400</v>
      </c>
    </row>
    <row r="8" spans="1:14" x14ac:dyDescent="0.25">
      <c r="A8" s="93"/>
      <c r="B8" s="93"/>
      <c r="C8" s="93"/>
      <c r="D8" s="93"/>
      <c r="E8" s="93"/>
      <c r="F8" s="93"/>
      <c r="G8" s="95" t="str">
        <f>+Network!M2</f>
        <v>(8 Months)</v>
      </c>
      <c r="H8" s="95" t="s">
        <v>477</v>
      </c>
      <c r="I8" s="94"/>
      <c r="J8" s="94"/>
      <c r="K8" s="86"/>
      <c r="L8" s="95" t="str">
        <f>+G8</f>
        <v>(8 Months)</v>
      </c>
      <c r="M8" s="95"/>
      <c r="N8" s="94"/>
    </row>
    <row r="9" spans="1:14" x14ac:dyDescent="0.25">
      <c r="A9" s="96" t="s">
        <v>220</v>
      </c>
      <c r="B9" s="97"/>
      <c r="C9" s="97"/>
      <c r="D9" s="97"/>
      <c r="E9" s="97"/>
      <c r="F9" s="97"/>
      <c r="G9" s="98"/>
      <c r="H9" s="99"/>
      <c r="I9" s="99"/>
      <c r="J9" s="100"/>
      <c r="K9" s="126"/>
      <c r="L9" s="98"/>
      <c r="M9" s="99"/>
      <c r="N9" s="99"/>
    </row>
    <row r="10" spans="1:14" x14ac:dyDescent="0.25">
      <c r="A10" s="88" t="s">
        <v>478</v>
      </c>
      <c r="B10" s="86"/>
      <c r="C10" s="86"/>
      <c r="D10" s="86"/>
      <c r="E10" s="86"/>
      <c r="F10" s="97"/>
      <c r="G10" s="127">
        <f>+G68</f>
        <v>0</v>
      </c>
      <c r="H10" s="127">
        <f>+H68</f>
        <v>0</v>
      </c>
      <c r="I10" s="128">
        <f t="shared" ref="I10:I17" si="0">+G10-H10</f>
        <v>0</v>
      </c>
      <c r="J10" s="129">
        <f t="shared" ref="J10:J17" si="1">IF(H10=0,0,G10/H10)</f>
        <v>0</v>
      </c>
      <c r="K10" s="86"/>
      <c r="L10" s="127">
        <f>+G10</f>
        <v>0</v>
      </c>
      <c r="M10" s="127">
        <f>+H10/12*$M$1</f>
        <v>0</v>
      </c>
      <c r="N10" s="128">
        <f t="shared" ref="N10:N17" si="2">+L10-M10</f>
        <v>0</v>
      </c>
    </row>
    <row r="11" spans="1:14" x14ac:dyDescent="0.25">
      <c r="A11" s="88" t="s">
        <v>225</v>
      </c>
      <c r="B11" s="86"/>
      <c r="C11" s="86"/>
      <c r="D11" s="86"/>
      <c r="E11" s="86"/>
      <c r="F11" s="97"/>
      <c r="G11" s="128">
        <f>+G72</f>
        <v>9956</v>
      </c>
      <c r="H11" s="128">
        <f>+H72</f>
        <v>11700</v>
      </c>
      <c r="I11" s="128">
        <f t="shared" si="0"/>
        <v>-1744</v>
      </c>
      <c r="J11" s="129">
        <f t="shared" si="1"/>
        <v>0.85094017094017094</v>
      </c>
      <c r="K11" s="86"/>
      <c r="L11" s="128">
        <f t="shared" ref="L11:L17" si="3">+G11</f>
        <v>9956</v>
      </c>
      <c r="M11" s="128">
        <f t="shared" ref="M11:M16" si="4">+H11/12*$M$1</f>
        <v>7800</v>
      </c>
      <c r="N11" s="128">
        <f t="shared" si="2"/>
        <v>2156</v>
      </c>
    </row>
    <row r="12" spans="1:14" x14ac:dyDescent="0.25">
      <c r="A12" s="88" t="s">
        <v>245</v>
      </c>
      <c r="B12" s="86"/>
      <c r="C12" s="86"/>
      <c r="D12" s="86"/>
      <c r="E12" s="86"/>
      <c r="F12" s="97"/>
      <c r="G12" s="128">
        <f>+G102</f>
        <v>0</v>
      </c>
      <c r="H12" s="128">
        <f>+H102</f>
        <v>0</v>
      </c>
      <c r="I12" s="128">
        <f t="shared" si="0"/>
        <v>0</v>
      </c>
      <c r="J12" s="129">
        <f t="shared" si="1"/>
        <v>0</v>
      </c>
      <c r="K12" s="86"/>
      <c r="L12" s="128">
        <f t="shared" si="3"/>
        <v>0</v>
      </c>
      <c r="M12" s="128">
        <f t="shared" si="4"/>
        <v>0</v>
      </c>
      <c r="N12" s="128">
        <f t="shared" si="2"/>
        <v>0</v>
      </c>
    </row>
    <row r="13" spans="1:14" s="80" customFormat="1" x14ac:dyDescent="0.25">
      <c r="A13" s="88" t="s">
        <v>229</v>
      </c>
      <c r="B13" s="86"/>
      <c r="C13" s="86"/>
      <c r="D13" s="86"/>
      <c r="E13" s="86"/>
      <c r="F13" s="97"/>
      <c r="G13" s="128">
        <f>+G78</f>
        <v>2900</v>
      </c>
      <c r="H13" s="128">
        <f>+H78</f>
        <v>3800</v>
      </c>
      <c r="I13" s="128">
        <f t="shared" ref="I13" si="5">+G13-H13</f>
        <v>-900</v>
      </c>
      <c r="J13" s="129">
        <f t="shared" ref="J13" si="6">IF(H13=0,0,G13/H13)</f>
        <v>0.76315789473684215</v>
      </c>
      <c r="K13" s="86"/>
      <c r="L13" s="128">
        <f t="shared" si="3"/>
        <v>2900</v>
      </c>
      <c r="M13" s="128">
        <f t="shared" si="4"/>
        <v>2533.3333333333335</v>
      </c>
      <c r="N13" s="128">
        <f t="shared" si="2"/>
        <v>366.66666666666652</v>
      </c>
    </row>
    <row r="14" spans="1:14" s="80" customFormat="1" x14ac:dyDescent="0.25">
      <c r="A14" s="88" t="s">
        <v>240</v>
      </c>
      <c r="B14" s="86"/>
      <c r="C14" s="86"/>
      <c r="D14" s="86"/>
      <c r="E14" s="86"/>
      <c r="F14" s="97"/>
      <c r="G14" s="128">
        <f>+G98-G78</f>
        <v>7.5900000000001455</v>
      </c>
      <c r="H14" s="128">
        <f>+H98-H78</f>
        <v>0</v>
      </c>
      <c r="I14" s="128">
        <f>+G14-H14</f>
        <v>7.5900000000001455</v>
      </c>
      <c r="J14" s="129">
        <f>IF(H14=0,0,G14/H14)</f>
        <v>0</v>
      </c>
      <c r="K14" s="86"/>
      <c r="L14" s="128">
        <f t="shared" si="3"/>
        <v>7.5900000000001455</v>
      </c>
      <c r="M14" s="128">
        <f t="shared" si="4"/>
        <v>0</v>
      </c>
      <c r="N14" s="128">
        <f t="shared" si="2"/>
        <v>7.5900000000001455</v>
      </c>
    </row>
    <row r="15" spans="1:14" x14ac:dyDescent="0.25">
      <c r="A15" s="88" t="s">
        <v>479</v>
      </c>
      <c r="B15" s="86"/>
      <c r="C15" s="86"/>
      <c r="D15" s="86"/>
      <c r="E15" s="86"/>
      <c r="F15" s="97"/>
      <c r="G15" s="128">
        <f>SUM(G73:G75)</f>
        <v>0</v>
      </c>
      <c r="H15" s="128">
        <f>SUM(H73:H75)</f>
        <v>0</v>
      </c>
      <c r="I15" s="128">
        <f t="shared" si="0"/>
        <v>0</v>
      </c>
      <c r="J15" s="129">
        <f t="shared" si="1"/>
        <v>0</v>
      </c>
      <c r="K15" s="86"/>
      <c r="L15" s="128">
        <f t="shared" si="3"/>
        <v>0</v>
      </c>
      <c r="M15" s="128">
        <f t="shared" si="4"/>
        <v>0</v>
      </c>
      <c r="N15" s="128">
        <f t="shared" si="2"/>
        <v>0</v>
      </c>
    </row>
    <row r="16" spans="1:14" x14ac:dyDescent="0.25">
      <c r="A16" s="88" t="s">
        <v>366</v>
      </c>
      <c r="B16" s="86"/>
      <c r="C16" s="86"/>
      <c r="D16" s="86"/>
      <c r="E16" s="86"/>
      <c r="F16" s="97"/>
      <c r="G16" s="130">
        <f>+G103</f>
        <v>0</v>
      </c>
      <c r="H16" s="130">
        <f>+H103</f>
        <v>0</v>
      </c>
      <c r="I16" s="130">
        <f t="shared" si="0"/>
        <v>0</v>
      </c>
      <c r="J16" s="131">
        <f t="shared" si="1"/>
        <v>0</v>
      </c>
      <c r="K16" s="86"/>
      <c r="L16" s="130">
        <f t="shared" si="3"/>
        <v>0</v>
      </c>
      <c r="M16" s="130">
        <f t="shared" si="4"/>
        <v>0</v>
      </c>
      <c r="N16" s="130">
        <f t="shared" si="2"/>
        <v>0</v>
      </c>
    </row>
    <row r="17" spans="1:14" x14ac:dyDescent="0.25">
      <c r="A17" s="97" t="s">
        <v>247</v>
      </c>
      <c r="B17" s="97"/>
      <c r="C17" s="97"/>
      <c r="D17" s="97"/>
      <c r="E17" s="97"/>
      <c r="F17" s="97"/>
      <c r="G17" s="128">
        <f>SUM(G10:G16)</f>
        <v>12863.59</v>
      </c>
      <c r="H17" s="128">
        <f>SUM(H10:H16)</f>
        <v>15500</v>
      </c>
      <c r="I17" s="128">
        <f t="shared" si="0"/>
        <v>-2636.41</v>
      </c>
      <c r="J17" s="129">
        <f t="shared" si="1"/>
        <v>0.82990903225806456</v>
      </c>
      <c r="K17" s="86"/>
      <c r="L17" s="128">
        <f t="shared" si="3"/>
        <v>12863.59</v>
      </c>
      <c r="M17" s="128">
        <f>SUM(M10:M16)</f>
        <v>10333.333333333334</v>
      </c>
      <c r="N17" s="128">
        <f t="shared" si="2"/>
        <v>2530.2566666666662</v>
      </c>
    </row>
    <row r="18" spans="1:14" x14ac:dyDescent="0.25">
      <c r="A18" s="97"/>
      <c r="B18" s="97"/>
      <c r="C18" s="97"/>
      <c r="D18" s="97"/>
      <c r="E18" s="97"/>
      <c r="F18" s="97"/>
      <c r="G18" s="132"/>
      <c r="H18" s="132"/>
      <c r="I18" s="128"/>
      <c r="J18" s="129"/>
      <c r="K18" s="86"/>
      <c r="L18" s="132"/>
      <c r="M18" s="132"/>
      <c r="N18" s="128"/>
    </row>
    <row r="19" spans="1:14" x14ac:dyDescent="0.25">
      <c r="A19" s="96" t="s">
        <v>249</v>
      </c>
      <c r="B19" s="97"/>
      <c r="C19" s="97"/>
      <c r="D19" s="97"/>
      <c r="E19" s="97"/>
      <c r="F19" s="97"/>
      <c r="G19" s="128"/>
      <c r="H19" s="128"/>
      <c r="I19" s="128"/>
      <c r="J19" s="129"/>
      <c r="K19" s="86"/>
      <c r="L19" s="128"/>
      <c r="M19" s="128"/>
      <c r="N19" s="128"/>
    </row>
    <row r="20" spans="1:14" x14ac:dyDescent="0.25">
      <c r="A20" s="88" t="s">
        <v>452</v>
      </c>
      <c r="B20" s="86"/>
      <c r="C20" s="86"/>
      <c r="D20" s="86"/>
      <c r="E20" s="86"/>
      <c r="F20" s="97"/>
      <c r="G20" s="128">
        <f t="shared" ref="G20:H22" si="7">+G113</f>
        <v>2332</v>
      </c>
      <c r="H20" s="128">
        <f t="shared" si="7"/>
        <v>3498.0000000000005</v>
      </c>
      <c r="I20" s="128">
        <f t="shared" ref="I20:I43" si="8">+G20-H20</f>
        <v>-1166.0000000000005</v>
      </c>
      <c r="J20" s="129">
        <f t="shared" ref="J20:J43" si="9">IF(H20=0,0,G20/H20)</f>
        <v>0.66666666666666663</v>
      </c>
      <c r="K20" s="86"/>
      <c r="L20" s="128">
        <f t="shared" ref="L20:L43" si="10">+G20</f>
        <v>2332</v>
      </c>
      <c r="M20" s="128">
        <f t="shared" ref="M20:M42" si="11">+H20/12*$M$1</f>
        <v>2332.0000000000005</v>
      </c>
      <c r="N20" s="128">
        <f t="shared" ref="N20:N43" si="12">+L20-M20</f>
        <v>0</v>
      </c>
    </row>
    <row r="21" spans="1:14" hidden="1" x14ac:dyDescent="0.25">
      <c r="A21" s="103" t="s">
        <v>250</v>
      </c>
      <c r="B21" s="104"/>
      <c r="C21" s="104"/>
      <c r="D21" s="104"/>
      <c r="E21" s="104"/>
      <c r="F21" s="105" t="s">
        <v>495</v>
      </c>
      <c r="G21" s="133">
        <f t="shared" si="7"/>
        <v>0</v>
      </c>
      <c r="H21" s="133">
        <f t="shared" si="7"/>
        <v>0</v>
      </c>
      <c r="I21" s="133">
        <f t="shared" si="8"/>
        <v>0</v>
      </c>
      <c r="J21" s="134">
        <f t="shared" si="9"/>
        <v>0</v>
      </c>
      <c r="K21" s="104"/>
      <c r="L21" s="133">
        <f t="shared" si="10"/>
        <v>0</v>
      </c>
      <c r="M21" s="128">
        <f t="shared" si="11"/>
        <v>0</v>
      </c>
      <c r="N21" s="133">
        <f t="shared" si="12"/>
        <v>0</v>
      </c>
    </row>
    <row r="22" spans="1:14" x14ac:dyDescent="0.25">
      <c r="A22" s="88" t="s">
        <v>369</v>
      </c>
      <c r="B22" s="86"/>
      <c r="C22" s="86"/>
      <c r="D22" s="86"/>
      <c r="E22" s="86"/>
      <c r="F22" s="97"/>
      <c r="G22" s="128">
        <f t="shared" si="7"/>
        <v>56.79</v>
      </c>
      <c r="H22" s="128">
        <f t="shared" si="7"/>
        <v>0</v>
      </c>
      <c r="I22" s="128">
        <f t="shared" si="8"/>
        <v>56.79</v>
      </c>
      <c r="J22" s="129">
        <f t="shared" si="9"/>
        <v>0</v>
      </c>
      <c r="K22" s="86"/>
      <c r="L22" s="128">
        <f t="shared" si="10"/>
        <v>56.79</v>
      </c>
      <c r="M22" s="128">
        <f t="shared" si="11"/>
        <v>0</v>
      </c>
      <c r="N22" s="128">
        <f t="shared" si="12"/>
        <v>56.79</v>
      </c>
    </row>
    <row r="23" spans="1:14" x14ac:dyDescent="0.25">
      <c r="A23" s="88" t="s">
        <v>253</v>
      </c>
      <c r="B23" s="86"/>
      <c r="C23" s="86"/>
      <c r="D23" s="86"/>
      <c r="E23" s="86"/>
      <c r="F23" s="97"/>
      <c r="G23" s="128">
        <f>+G121</f>
        <v>0</v>
      </c>
      <c r="H23" s="128">
        <f>+H121</f>
        <v>0</v>
      </c>
      <c r="I23" s="128">
        <f t="shared" si="8"/>
        <v>0</v>
      </c>
      <c r="J23" s="129">
        <f t="shared" si="9"/>
        <v>0</v>
      </c>
      <c r="K23" s="86"/>
      <c r="L23" s="128">
        <f t="shared" si="10"/>
        <v>0</v>
      </c>
      <c r="M23" s="128">
        <f t="shared" si="11"/>
        <v>0</v>
      </c>
      <c r="N23" s="128">
        <f t="shared" si="12"/>
        <v>0</v>
      </c>
    </row>
    <row r="24" spans="1:14" x14ac:dyDescent="0.25">
      <c r="A24" s="88" t="s">
        <v>480</v>
      </c>
      <c r="B24" s="86"/>
      <c r="C24" s="86"/>
      <c r="D24" s="86"/>
      <c r="E24" s="86"/>
      <c r="F24" s="97"/>
      <c r="G24" s="128">
        <f>+G125</f>
        <v>0</v>
      </c>
      <c r="H24" s="128">
        <f>+H125</f>
        <v>2500</v>
      </c>
      <c r="I24" s="128">
        <f t="shared" si="8"/>
        <v>-2500</v>
      </c>
      <c r="J24" s="129">
        <f t="shared" si="9"/>
        <v>0</v>
      </c>
      <c r="K24" s="86"/>
      <c r="L24" s="128">
        <f t="shared" si="10"/>
        <v>0</v>
      </c>
      <c r="M24" s="128">
        <f t="shared" si="11"/>
        <v>1666.6666666666667</v>
      </c>
      <c r="N24" s="128">
        <f t="shared" si="12"/>
        <v>-1666.6666666666667</v>
      </c>
    </row>
    <row r="25" spans="1:14" x14ac:dyDescent="0.25">
      <c r="A25" s="88" t="s">
        <v>481</v>
      </c>
      <c r="B25" s="86"/>
      <c r="C25" s="86"/>
      <c r="D25" s="86"/>
      <c r="E25" s="86"/>
      <c r="F25" s="97"/>
      <c r="G25" s="128">
        <f>+G129</f>
        <v>489.09</v>
      </c>
      <c r="H25" s="128">
        <f>+H129</f>
        <v>755.63890000000004</v>
      </c>
      <c r="I25" s="128">
        <f t="shared" si="8"/>
        <v>-266.54890000000006</v>
      </c>
      <c r="J25" s="129">
        <f t="shared" si="9"/>
        <v>0.64725360221661421</v>
      </c>
      <c r="K25" s="86"/>
      <c r="L25" s="128">
        <f t="shared" si="10"/>
        <v>489.09</v>
      </c>
      <c r="M25" s="128">
        <f t="shared" si="11"/>
        <v>503.75926666666669</v>
      </c>
      <c r="N25" s="128">
        <f t="shared" si="12"/>
        <v>-14.669266666666715</v>
      </c>
    </row>
    <row r="26" spans="1:14" x14ac:dyDescent="0.25">
      <c r="A26" s="88" t="s">
        <v>264</v>
      </c>
      <c r="B26" s="86"/>
      <c r="C26" s="86"/>
      <c r="D26" s="86"/>
      <c r="E26" s="86"/>
      <c r="F26" s="97"/>
      <c r="G26" s="128">
        <f>+G133</f>
        <v>0</v>
      </c>
      <c r="H26" s="128">
        <f>+H133</f>
        <v>107.12</v>
      </c>
      <c r="I26" s="128">
        <f t="shared" si="8"/>
        <v>-107.12</v>
      </c>
      <c r="J26" s="129">
        <f t="shared" si="9"/>
        <v>0</v>
      </c>
      <c r="K26" s="86"/>
      <c r="L26" s="128">
        <f t="shared" si="10"/>
        <v>0</v>
      </c>
      <c r="M26" s="128">
        <f t="shared" si="11"/>
        <v>71.413333333333341</v>
      </c>
      <c r="N26" s="128">
        <f t="shared" si="12"/>
        <v>-71.413333333333341</v>
      </c>
    </row>
    <row r="27" spans="1:14" s="80" customFormat="1" x14ac:dyDescent="0.25">
      <c r="A27" s="88" t="s">
        <v>372</v>
      </c>
      <c r="B27" s="86"/>
      <c r="C27" s="86"/>
      <c r="D27" s="86"/>
      <c r="E27" s="86"/>
      <c r="F27" s="97"/>
      <c r="G27" s="128">
        <f>+G135</f>
        <v>0</v>
      </c>
      <c r="H27" s="128">
        <f>+H135</f>
        <v>0</v>
      </c>
      <c r="I27" s="128">
        <f t="shared" ref="I27" si="13">+G27-H27</f>
        <v>0</v>
      </c>
      <c r="J27" s="129">
        <f t="shared" ref="J27" si="14">IF(H27=0,0,G27/H27)</f>
        <v>0</v>
      </c>
      <c r="K27" s="86"/>
      <c r="L27" s="128">
        <f t="shared" si="10"/>
        <v>0</v>
      </c>
      <c r="M27" s="128">
        <f t="shared" si="11"/>
        <v>0</v>
      </c>
      <c r="N27" s="128">
        <f t="shared" si="12"/>
        <v>0</v>
      </c>
    </row>
    <row r="28" spans="1:14" x14ac:dyDescent="0.25">
      <c r="A28" s="88" t="s">
        <v>269</v>
      </c>
      <c r="B28" s="86"/>
      <c r="C28" s="86"/>
      <c r="D28" s="86"/>
      <c r="E28" s="86"/>
      <c r="F28" s="97"/>
      <c r="G28" s="128">
        <f>+G142-G135</f>
        <v>99.84</v>
      </c>
      <c r="H28" s="128">
        <f>+H142-H135</f>
        <v>2817.7948000000001</v>
      </c>
      <c r="I28" s="128">
        <f t="shared" si="8"/>
        <v>-2717.9548</v>
      </c>
      <c r="J28" s="129">
        <f t="shared" si="9"/>
        <v>3.5431962611329963E-2</v>
      </c>
      <c r="K28" s="86"/>
      <c r="L28" s="128">
        <f t="shared" si="10"/>
        <v>99.84</v>
      </c>
      <c r="M28" s="128">
        <f t="shared" si="11"/>
        <v>1878.5298666666667</v>
      </c>
      <c r="N28" s="128">
        <f t="shared" si="12"/>
        <v>-1778.6898666666668</v>
      </c>
    </row>
    <row r="29" spans="1:14" x14ac:dyDescent="0.25">
      <c r="A29" s="88" t="s">
        <v>275</v>
      </c>
      <c r="B29" s="86"/>
      <c r="C29" s="86"/>
      <c r="D29" s="86"/>
      <c r="E29" s="86"/>
      <c r="F29" s="97"/>
      <c r="G29" s="128">
        <f>+G150</f>
        <v>0</v>
      </c>
      <c r="H29" s="128">
        <f>+H150</f>
        <v>780</v>
      </c>
      <c r="I29" s="128">
        <f t="shared" si="8"/>
        <v>-780</v>
      </c>
      <c r="J29" s="129">
        <f t="shared" si="9"/>
        <v>0</v>
      </c>
      <c r="K29" s="86"/>
      <c r="L29" s="128">
        <f t="shared" si="10"/>
        <v>0</v>
      </c>
      <c r="M29" s="128">
        <f t="shared" si="11"/>
        <v>520</v>
      </c>
      <c r="N29" s="128">
        <f t="shared" si="12"/>
        <v>-520</v>
      </c>
    </row>
    <row r="30" spans="1:14" x14ac:dyDescent="0.25">
      <c r="A30" s="88" t="s">
        <v>281</v>
      </c>
      <c r="B30" s="86"/>
      <c r="C30" s="86"/>
      <c r="D30" s="86"/>
      <c r="E30" s="86"/>
      <c r="F30" s="97"/>
      <c r="G30" s="128">
        <f>+G155</f>
        <v>0</v>
      </c>
      <c r="H30" s="128">
        <f>+H155</f>
        <v>0</v>
      </c>
      <c r="I30" s="128">
        <f t="shared" si="8"/>
        <v>0</v>
      </c>
      <c r="J30" s="129">
        <f t="shared" si="9"/>
        <v>0</v>
      </c>
      <c r="K30" s="86"/>
      <c r="L30" s="128">
        <f t="shared" si="10"/>
        <v>0</v>
      </c>
      <c r="M30" s="128">
        <f t="shared" si="11"/>
        <v>0</v>
      </c>
      <c r="N30" s="128">
        <f t="shared" si="12"/>
        <v>0</v>
      </c>
    </row>
    <row r="31" spans="1:14" x14ac:dyDescent="0.25">
      <c r="A31" s="88" t="s">
        <v>465</v>
      </c>
      <c r="B31" s="86"/>
      <c r="C31" s="86"/>
      <c r="D31" s="86"/>
      <c r="E31" s="86"/>
      <c r="F31" s="97"/>
      <c r="G31" s="128">
        <f>+G160</f>
        <v>294.94</v>
      </c>
      <c r="H31" s="128">
        <f>+H160</f>
        <v>0</v>
      </c>
      <c r="I31" s="128">
        <f t="shared" si="8"/>
        <v>294.94</v>
      </c>
      <c r="J31" s="129">
        <f t="shared" si="9"/>
        <v>0</v>
      </c>
      <c r="K31" s="86"/>
      <c r="L31" s="128">
        <f t="shared" si="10"/>
        <v>294.94</v>
      </c>
      <c r="M31" s="128">
        <f t="shared" si="11"/>
        <v>0</v>
      </c>
      <c r="N31" s="128">
        <f t="shared" si="12"/>
        <v>294.94</v>
      </c>
    </row>
    <row r="32" spans="1:14" hidden="1" x14ac:dyDescent="0.25">
      <c r="A32" s="103" t="s">
        <v>379</v>
      </c>
      <c r="B32" s="104"/>
      <c r="C32" s="104"/>
      <c r="D32" s="104"/>
      <c r="E32" s="104"/>
      <c r="F32" s="105"/>
      <c r="G32" s="133">
        <f>+G161</f>
        <v>0</v>
      </c>
      <c r="H32" s="133">
        <f>+H161</f>
        <v>0</v>
      </c>
      <c r="I32" s="133">
        <f t="shared" si="8"/>
        <v>0</v>
      </c>
      <c r="J32" s="134">
        <f t="shared" si="9"/>
        <v>0</v>
      </c>
      <c r="K32" s="104"/>
      <c r="L32" s="133">
        <f t="shared" si="10"/>
        <v>0</v>
      </c>
      <c r="M32" s="128">
        <f t="shared" si="11"/>
        <v>0</v>
      </c>
      <c r="N32" s="133">
        <f t="shared" si="12"/>
        <v>0</v>
      </c>
    </row>
    <row r="33" spans="1:14" x14ac:dyDescent="0.25">
      <c r="A33" s="88" t="s">
        <v>292</v>
      </c>
      <c r="B33" s="86"/>
      <c r="C33" s="86"/>
      <c r="D33" s="86"/>
      <c r="E33" s="86"/>
      <c r="F33" s="97"/>
      <c r="G33" s="128">
        <f>+G176</f>
        <v>385.2</v>
      </c>
      <c r="H33" s="128">
        <f>+H176</f>
        <v>798.25</v>
      </c>
      <c r="I33" s="128">
        <f t="shared" si="8"/>
        <v>-413.05</v>
      </c>
      <c r="J33" s="129">
        <f t="shared" si="9"/>
        <v>0.48255559035389917</v>
      </c>
      <c r="K33" s="86"/>
      <c r="L33" s="128">
        <f t="shared" si="10"/>
        <v>385.2</v>
      </c>
      <c r="M33" s="128">
        <f t="shared" si="11"/>
        <v>532.16666666666663</v>
      </c>
      <c r="N33" s="128">
        <f t="shared" si="12"/>
        <v>-146.96666666666664</v>
      </c>
    </row>
    <row r="34" spans="1:14" x14ac:dyDescent="0.25">
      <c r="A34" s="88" t="s">
        <v>496</v>
      </c>
      <c r="B34" s="86"/>
      <c r="C34" s="86"/>
      <c r="D34" s="86"/>
      <c r="E34" s="86"/>
      <c r="F34" s="97"/>
      <c r="G34" s="128">
        <f>+G178</f>
        <v>-143.27000000000001</v>
      </c>
      <c r="H34" s="128">
        <f>+H178</f>
        <v>154.6</v>
      </c>
      <c r="I34" s="128">
        <f t="shared" ref="I34" si="15">+G34-H34</f>
        <v>-297.87</v>
      </c>
      <c r="J34" s="129">
        <f t="shared" ref="J34" si="16">IF(H34=0,0,G34/H34)</f>
        <v>-0.92671410090556283</v>
      </c>
      <c r="K34" s="86"/>
      <c r="L34" s="128">
        <f t="shared" si="10"/>
        <v>-143.27000000000001</v>
      </c>
      <c r="M34" s="128">
        <f t="shared" si="11"/>
        <v>103.06666666666666</v>
      </c>
      <c r="N34" s="128">
        <f t="shared" si="12"/>
        <v>-246.33666666666667</v>
      </c>
    </row>
    <row r="35" spans="1:14" x14ac:dyDescent="0.25">
      <c r="A35" s="88" t="s">
        <v>497</v>
      </c>
      <c r="B35" s="86"/>
      <c r="C35" s="86"/>
      <c r="D35" s="86"/>
      <c r="E35" s="86"/>
      <c r="F35" s="97"/>
      <c r="G35" s="128">
        <f>+G191-G34</f>
        <v>152.4</v>
      </c>
      <c r="H35" s="128">
        <f>+H191-H34</f>
        <v>1300</v>
      </c>
      <c r="I35" s="128">
        <f t="shared" si="8"/>
        <v>-1147.5999999999999</v>
      </c>
      <c r="J35" s="129">
        <f t="shared" si="9"/>
        <v>0.11723076923076924</v>
      </c>
      <c r="K35" s="86"/>
      <c r="L35" s="128">
        <f t="shared" si="10"/>
        <v>152.4</v>
      </c>
      <c r="M35" s="128">
        <f t="shared" si="11"/>
        <v>866.66666666666663</v>
      </c>
      <c r="N35" s="128">
        <f t="shared" si="12"/>
        <v>-714.26666666666665</v>
      </c>
    </row>
    <row r="36" spans="1:14" x14ac:dyDescent="0.25">
      <c r="A36" s="88" t="s">
        <v>482</v>
      </c>
      <c r="B36" s="86"/>
      <c r="C36" s="86"/>
      <c r="D36" s="86"/>
      <c r="E36" s="86"/>
      <c r="F36" s="97"/>
      <c r="G36" s="128">
        <f>+G211</f>
        <v>0</v>
      </c>
      <c r="H36" s="128">
        <f>+H211</f>
        <v>0</v>
      </c>
      <c r="I36" s="128">
        <f t="shared" si="8"/>
        <v>0</v>
      </c>
      <c r="J36" s="129">
        <f t="shared" si="9"/>
        <v>0</v>
      </c>
      <c r="K36" s="86"/>
      <c r="L36" s="128">
        <f t="shared" si="10"/>
        <v>0</v>
      </c>
      <c r="M36" s="128">
        <f t="shared" si="11"/>
        <v>0</v>
      </c>
      <c r="N36" s="128">
        <f t="shared" si="12"/>
        <v>0</v>
      </c>
    </row>
    <row r="37" spans="1:14" x14ac:dyDescent="0.25">
      <c r="A37" s="88" t="s">
        <v>483</v>
      </c>
      <c r="B37" s="86"/>
      <c r="C37" s="86"/>
      <c r="D37" s="86"/>
      <c r="E37" s="86"/>
      <c r="F37" s="97"/>
      <c r="G37" s="128">
        <f>+G223</f>
        <v>233.28</v>
      </c>
      <c r="H37" s="128">
        <f>+H223</f>
        <v>746.5</v>
      </c>
      <c r="I37" s="128">
        <f t="shared" si="8"/>
        <v>-513.22</v>
      </c>
      <c r="J37" s="129">
        <f t="shared" si="9"/>
        <v>0.31249832551908907</v>
      </c>
      <c r="K37" s="86"/>
      <c r="L37" s="128">
        <f t="shared" si="10"/>
        <v>233.28</v>
      </c>
      <c r="M37" s="128">
        <f t="shared" si="11"/>
        <v>497.66666666666669</v>
      </c>
      <c r="N37" s="128">
        <f t="shared" si="12"/>
        <v>-264.38666666666666</v>
      </c>
    </row>
    <row r="38" spans="1:14" x14ac:dyDescent="0.25">
      <c r="A38" s="88" t="s">
        <v>282</v>
      </c>
      <c r="B38" s="86"/>
      <c r="C38" s="86"/>
      <c r="D38" s="86"/>
      <c r="E38" s="86"/>
      <c r="F38" s="97"/>
      <c r="G38" s="128">
        <f>+G229</f>
        <v>371.61</v>
      </c>
      <c r="H38" s="128">
        <f>+H229</f>
        <v>494.4</v>
      </c>
      <c r="I38" s="128">
        <f t="shared" si="8"/>
        <v>-122.78999999999996</v>
      </c>
      <c r="J38" s="129">
        <f t="shared" si="9"/>
        <v>0.75163834951456321</v>
      </c>
      <c r="K38" s="86"/>
      <c r="L38" s="128">
        <f t="shared" si="10"/>
        <v>371.61</v>
      </c>
      <c r="M38" s="128">
        <f t="shared" si="11"/>
        <v>329.59999999999997</v>
      </c>
      <c r="N38" s="128">
        <f t="shared" si="12"/>
        <v>42.010000000000048</v>
      </c>
    </row>
    <row r="39" spans="1:14" x14ac:dyDescent="0.25">
      <c r="A39" s="88" t="s">
        <v>333</v>
      </c>
      <c r="B39" s="86"/>
      <c r="C39" s="86"/>
      <c r="D39" s="86"/>
      <c r="E39" s="86"/>
      <c r="F39" s="97"/>
      <c r="G39" s="128">
        <f>+G235</f>
        <v>451.84</v>
      </c>
      <c r="H39" s="128">
        <f>+H235</f>
        <v>0</v>
      </c>
      <c r="I39" s="128">
        <f t="shared" si="8"/>
        <v>451.84</v>
      </c>
      <c r="J39" s="129">
        <f t="shared" si="9"/>
        <v>0</v>
      </c>
      <c r="K39" s="86"/>
      <c r="L39" s="128">
        <f t="shared" si="10"/>
        <v>451.84</v>
      </c>
      <c r="M39" s="128">
        <f t="shared" si="11"/>
        <v>0</v>
      </c>
      <c r="N39" s="128">
        <f t="shared" si="12"/>
        <v>451.84</v>
      </c>
    </row>
    <row r="40" spans="1:14" x14ac:dyDescent="0.25">
      <c r="A40" s="88" t="s">
        <v>336</v>
      </c>
      <c r="B40" s="86"/>
      <c r="C40" s="86"/>
      <c r="D40" s="86"/>
      <c r="E40" s="86"/>
      <c r="F40" s="97"/>
      <c r="G40" s="128">
        <f>+G239</f>
        <v>0</v>
      </c>
      <c r="H40" s="128">
        <f>+H239</f>
        <v>0</v>
      </c>
      <c r="I40" s="128">
        <f t="shared" si="8"/>
        <v>0</v>
      </c>
      <c r="J40" s="129">
        <f t="shared" si="9"/>
        <v>0</v>
      </c>
      <c r="K40" s="86"/>
      <c r="L40" s="128">
        <f t="shared" si="10"/>
        <v>0</v>
      </c>
      <c r="M40" s="128">
        <f t="shared" si="11"/>
        <v>0</v>
      </c>
      <c r="N40" s="128">
        <f t="shared" si="12"/>
        <v>0</v>
      </c>
    </row>
    <row r="41" spans="1:14" x14ac:dyDescent="0.25">
      <c r="A41" s="88" t="s">
        <v>350</v>
      </c>
      <c r="B41" s="86"/>
      <c r="C41" s="86"/>
      <c r="D41" s="86"/>
      <c r="E41" s="86"/>
      <c r="F41" s="97"/>
      <c r="G41" s="128">
        <f>+G261</f>
        <v>0</v>
      </c>
      <c r="H41" s="128">
        <f>+H261</f>
        <v>0</v>
      </c>
      <c r="I41" s="128">
        <f t="shared" si="8"/>
        <v>0</v>
      </c>
      <c r="J41" s="129">
        <f t="shared" si="9"/>
        <v>0</v>
      </c>
      <c r="K41" s="86"/>
      <c r="L41" s="128">
        <f t="shared" si="10"/>
        <v>0</v>
      </c>
      <c r="M41" s="128">
        <f t="shared" si="11"/>
        <v>0</v>
      </c>
      <c r="N41" s="128">
        <f t="shared" si="12"/>
        <v>0</v>
      </c>
    </row>
    <row r="42" spans="1:14" s="274" customFormat="1" x14ac:dyDescent="0.25">
      <c r="A42" s="88" t="s">
        <v>693</v>
      </c>
      <c r="B42" s="86"/>
      <c r="C42" s="86"/>
      <c r="D42" s="86"/>
      <c r="E42" s="86"/>
      <c r="F42" s="97"/>
      <c r="G42" s="130">
        <f>+G262</f>
        <v>0</v>
      </c>
      <c r="H42" s="130">
        <f>+H262</f>
        <v>0</v>
      </c>
      <c r="I42" s="130">
        <f t="shared" ref="I42" si="17">+G42-H42</f>
        <v>0</v>
      </c>
      <c r="J42" s="131">
        <f t="shared" ref="J42" si="18">IF(H42=0,0,G42/H42)</f>
        <v>0</v>
      </c>
      <c r="K42" s="86"/>
      <c r="L42" s="130">
        <f t="shared" si="10"/>
        <v>0</v>
      </c>
      <c r="M42" s="130">
        <f t="shared" si="11"/>
        <v>0</v>
      </c>
      <c r="N42" s="130">
        <f t="shared" si="12"/>
        <v>0</v>
      </c>
    </row>
    <row r="43" spans="1:14" x14ac:dyDescent="0.25">
      <c r="A43" s="97" t="s">
        <v>353</v>
      </c>
      <c r="B43" s="97"/>
      <c r="C43" s="97"/>
      <c r="D43" s="97"/>
      <c r="E43" s="97"/>
      <c r="F43" s="97"/>
      <c r="G43" s="128">
        <f>SUM(G20:G42)</f>
        <v>4723.72</v>
      </c>
      <c r="H43" s="128">
        <f>SUM(H20:H42)</f>
        <v>13952.3037</v>
      </c>
      <c r="I43" s="128">
        <f t="shared" si="8"/>
        <v>-9228.5836999999992</v>
      </c>
      <c r="J43" s="129">
        <f t="shared" si="9"/>
        <v>0.33856201108925116</v>
      </c>
      <c r="K43" s="86"/>
      <c r="L43" s="128">
        <f t="shared" si="10"/>
        <v>4723.72</v>
      </c>
      <c r="M43" s="128">
        <f>SUM(M20:M42)</f>
        <v>9301.5357999999997</v>
      </c>
      <c r="N43" s="128">
        <f t="shared" si="12"/>
        <v>-4577.8157999999994</v>
      </c>
    </row>
    <row r="44" spans="1:14" x14ac:dyDescent="0.25">
      <c r="A44" s="97"/>
      <c r="B44" s="97"/>
      <c r="C44" s="97"/>
      <c r="D44" s="97"/>
      <c r="E44" s="97"/>
      <c r="F44" s="97"/>
      <c r="G44" s="128"/>
      <c r="H44" s="128"/>
      <c r="I44" s="128"/>
      <c r="J44" s="129"/>
      <c r="K44" s="86"/>
      <c r="L44" s="128"/>
      <c r="M44" s="128"/>
      <c r="N44" s="128"/>
    </row>
    <row r="45" spans="1:14" x14ac:dyDescent="0.25">
      <c r="A45" s="97" t="s">
        <v>484</v>
      </c>
      <c r="B45" s="97"/>
      <c r="C45" s="97"/>
      <c r="D45" s="97"/>
      <c r="E45" s="97"/>
      <c r="F45" s="97"/>
      <c r="G45" s="135">
        <f>+G17-G43</f>
        <v>8139.87</v>
      </c>
      <c r="H45" s="135">
        <f>+H17-H43</f>
        <v>1547.6962999999996</v>
      </c>
      <c r="I45" s="135">
        <f>+G45-H45</f>
        <v>6592.1737000000003</v>
      </c>
      <c r="J45" s="136">
        <f>IF(H45=0,0,G45/H45)</f>
        <v>5.2593457773337065</v>
      </c>
      <c r="K45" s="86"/>
      <c r="L45" s="135">
        <f t="shared" ref="L45" si="19">+G45</f>
        <v>8139.87</v>
      </c>
      <c r="M45" s="135">
        <f>+M17-M43</f>
        <v>1031.7975333333343</v>
      </c>
      <c r="N45" s="135">
        <f t="shared" ref="N45" si="20">+L45-M45</f>
        <v>7108.0724666666656</v>
      </c>
    </row>
    <row r="46" spans="1:14" ht="8.1" customHeight="1" x14ac:dyDescent="0.25">
      <c r="A46" s="97"/>
      <c r="B46" s="97"/>
      <c r="C46" s="97"/>
      <c r="D46" s="97"/>
      <c r="E46" s="97"/>
      <c r="F46" s="97"/>
      <c r="G46" s="137"/>
      <c r="H46" s="137"/>
      <c r="I46" s="137"/>
      <c r="J46" s="137"/>
      <c r="K46" s="86"/>
      <c r="L46" s="137"/>
      <c r="M46" s="137"/>
      <c r="N46" s="137"/>
    </row>
    <row r="47" spans="1:14" x14ac:dyDescent="0.25">
      <c r="A47" s="88" t="s">
        <v>489</v>
      </c>
      <c r="B47" s="97"/>
      <c r="C47" s="97"/>
      <c r="D47" s="97"/>
      <c r="E47" s="97"/>
      <c r="F47" s="97"/>
      <c r="G47" s="130">
        <f>+G25</f>
        <v>489.09</v>
      </c>
      <c r="H47" s="130">
        <f>+H25</f>
        <v>755.63890000000004</v>
      </c>
      <c r="I47" s="130">
        <f>+G47-H47</f>
        <v>-266.54890000000006</v>
      </c>
      <c r="J47" s="131">
        <f>IF(H47=0,0,G47/H47)</f>
        <v>0.64725360221661421</v>
      </c>
      <c r="K47" s="86"/>
      <c r="L47" s="130">
        <f t="shared" ref="L47" si="21">+G47</f>
        <v>489.09</v>
      </c>
      <c r="M47" s="130">
        <f t="shared" ref="M47" si="22">+H47/12*$M$1</f>
        <v>503.75926666666669</v>
      </c>
      <c r="N47" s="130">
        <f t="shared" ref="N47" si="23">+L47-M47</f>
        <v>-14.669266666666715</v>
      </c>
    </row>
    <row r="48" spans="1:14" ht="8.1" customHeight="1" x14ac:dyDescent="0.25">
      <c r="A48" s="97"/>
      <c r="B48" s="97"/>
      <c r="C48" s="97"/>
      <c r="D48" s="97"/>
      <c r="E48" s="97"/>
      <c r="F48" s="97"/>
      <c r="G48" s="128"/>
      <c r="H48" s="128"/>
      <c r="I48" s="128"/>
      <c r="J48" s="129"/>
      <c r="K48" s="86"/>
      <c r="L48" s="128"/>
      <c r="M48" s="128"/>
      <c r="N48" s="128"/>
    </row>
    <row r="49" spans="1:25" x14ac:dyDescent="0.25">
      <c r="A49" s="97" t="s">
        <v>488</v>
      </c>
      <c r="B49" s="97"/>
      <c r="C49" s="97"/>
      <c r="D49" s="97"/>
      <c r="E49" s="97"/>
      <c r="F49" s="97"/>
      <c r="G49" s="137">
        <f>+G45+G47</f>
        <v>8628.9599999999991</v>
      </c>
      <c r="H49" s="137">
        <f>+H45+H47</f>
        <v>2303.3351999999995</v>
      </c>
      <c r="I49" s="137">
        <f>+G49-H49</f>
        <v>6325.6247999999996</v>
      </c>
      <c r="J49" s="138">
        <f>IF(H49=0,0,G49/H49)</f>
        <v>3.7462892938900083</v>
      </c>
      <c r="K49" s="86"/>
      <c r="L49" s="137">
        <f t="shared" ref="L49" si="24">+G49</f>
        <v>8628.9599999999991</v>
      </c>
      <c r="M49" s="137">
        <f>+M45+M47</f>
        <v>1535.556800000001</v>
      </c>
      <c r="N49" s="137">
        <f t="shared" ref="N49" si="25">+L49-M49</f>
        <v>7093.4031999999979</v>
      </c>
    </row>
    <row r="50" spans="1:25" x14ac:dyDescent="0.25">
      <c r="A50" s="97"/>
      <c r="B50" s="97"/>
      <c r="C50" s="97"/>
      <c r="D50" s="97"/>
      <c r="E50" s="97"/>
      <c r="F50" s="97"/>
      <c r="G50" s="137"/>
      <c r="H50" s="137"/>
      <c r="I50" s="137"/>
      <c r="J50" s="138"/>
      <c r="K50" s="86"/>
      <c r="L50" s="137"/>
      <c r="M50" s="137"/>
      <c r="N50" s="137"/>
    </row>
    <row r="51" spans="1:25" x14ac:dyDescent="0.25">
      <c r="A51" s="106" t="s">
        <v>485</v>
      </c>
      <c r="B51" s="107"/>
      <c r="C51" s="106"/>
      <c r="D51" s="106"/>
      <c r="E51" s="106"/>
      <c r="F51" s="99"/>
      <c r="G51" s="139"/>
      <c r="H51" s="139"/>
      <c r="I51" s="128"/>
      <c r="J51" s="128"/>
      <c r="K51" s="86"/>
      <c r="L51" s="139"/>
      <c r="M51" s="139"/>
      <c r="N51" s="128"/>
      <c r="O51" s="24"/>
      <c r="P51"/>
      <c r="Q51"/>
      <c r="R51"/>
    </row>
    <row r="52" spans="1:25" x14ac:dyDescent="0.25">
      <c r="A52" s="108" t="s">
        <v>136</v>
      </c>
      <c r="B52" s="107"/>
      <c r="C52" s="108"/>
      <c r="D52" s="108"/>
      <c r="E52" s="108"/>
      <c r="F52" s="107"/>
      <c r="G52" s="140">
        <f>HLOOKUP($K$1,'Balance Sheet'!$H$2:$JZ$35,15,FALSE)</f>
        <v>12782.35</v>
      </c>
      <c r="H52" s="141" t="str">
        <f>IF(MIN($G$52:$G$58)&lt;0,"   (a)","")</f>
        <v/>
      </c>
      <c r="I52" s="142"/>
      <c r="J52" s="142"/>
      <c r="K52" s="109"/>
      <c r="L52" s="140"/>
      <c r="M52" s="141"/>
      <c r="N52" s="142"/>
      <c r="O52" s="82"/>
      <c r="Q52"/>
      <c r="R52"/>
    </row>
    <row r="53" spans="1:25" s="80" customFormat="1" x14ac:dyDescent="0.25">
      <c r="A53" s="108" t="s">
        <v>137</v>
      </c>
      <c r="B53" s="107"/>
      <c r="C53" s="108"/>
      <c r="D53" s="108"/>
      <c r="E53" s="108"/>
      <c r="F53" s="107"/>
      <c r="G53" s="132">
        <f>HLOOKUP($K$1,'Balance Sheet'!$H$2:$JZ$35,16,FALSE)</f>
        <v>84875.26</v>
      </c>
      <c r="H53" s="141"/>
      <c r="I53" s="142"/>
      <c r="J53" s="142"/>
      <c r="K53" s="109"/>
      <c r="L53" s="132"/>
      <c r="M53" s="141"/>
      <c r="N53" s="142"/>
      <c r="O53" s="82"/>
    </row>
    <row r="54" spans="1:25" x14ac:dyDescent="0.25">
      <c r="A54" s="108" t="s">
        <v>486</v>
      </c>
      <c r="B54" s="107"/>
      <c r="C54" s="108"/>
      <c r="D54" s="108"/>
      <c r="E54" s="108"/>
      <c r="F54" s="107"/>
      <c r="G54" s="132">
        <f>HLOOKUP($K$1,'Balance Sheet'!$H$2:$JZ$35,30,FALSE)</f>
        <v>18190.990000000002</v>
      </c>
      <c r="H54" s="132"/>
      <c r="I54" s="142"/>
      <c r="J54" s="142"/>
      <c r="K54" s="109"/>
      <c r="L54" s="132"/>
      <c r="M54" s="132"/>
      <c r="N54" s="142"/>
      <c r="O54" s="82"/>
      <c r="Q54"/>
      <c r="R54"/>
    </row>
    <row r="55" spans="1:25" x14ac:dyDescent="0.25">
      <c r="A55" s="108" t="s">
        <v>147</v>
      </c>
      <c r="B55" s="107"/>
      <c r="C55" s="108"/>
      <c r="D55" s="108"/>
      <c r="E55" s="108"/>
      <c r="F55" s="107"/>
      <c r="G55" s="132">
        <f>HLOOKUP($K$1,'Balance Sheet'!$H$2:$JZ$35,31,FALSE)</f>
        <v>0</v>
      </c>
      <c r="H55" s="132"/>
      <c r="I55" s="142"/>
      <c r="J55" s="142"/>
      <c r="K55" s="109"/>
      <c r="L55" s="132"/>
      <c r="M55" s="132"/>
      <c r="N55" s="142"/>
      <c r="O55" s="82"/>
      <c r="Q55"/>
      <c r="R55"/>
    </row>
    <row r="56" spans="1:25" x14ac:dyDescent="0.25">
      <c r="A56" s="108" t="s">
        <v>148</v>
      </c>
      <c r="B56" s="107"/>
      <c r="C56" s="108"/>
      <c r="D56" s="108"/>
      <c r="E56" s="108"/>
      <c r="F56" s="107"/>
      <c r="G56" s="132">
        <f>HLOOKUP($K$1,'Balance Sheet'!$H$2:$JZ$35,32,FALSE)</f>
        <v>0</v>
      </c>
      <c r="H56" s="132"/>
      <c r="I56" s="142"/>
      <c r="J56" s="142"/>
      <c r="K56" s="109"/>
      <c r="L56" s="132"/>
      <c r="M56" s="132"/>
      <c r="N56" s="142"/>
      <c r="O56" s="46"/>
      <c r="Q56"/>
      <c r="R56"/>
    </row>
    <row r="57" spans="1:25" s="80" customFormat="1" x14ac:dyDescent="0.25">
      <c r="A57" s="108" t="s">
        <v>149</v>
      </c>
      <c r="B57" s="107"/>
      <c r="C57" s="108"/>
      <c r="D57" s="108"/>
      <c r="E57" s="108"/>
      <c r="F57" s="107"/>
      <c r="G57" s="143">
        <f>HLOOKUP($K$1,'Balance Sheet'!$H$2:$JZ$35,33,FALSE)</f>
        <v>0</v>
      </c>
      <c r="H57" s="132"/>
      <c r="I57" s="142"/>
      <c r="J57" s="142"/>
      <c r="K57" s="109"/>
      <c r="L57" s="143"/>
      <c r="M57" s="132"/>
      <c r="N57" s="142"/>
      <c r="O57" s="46"/>
    </row>
    <row r="58" spans="1:25" x14ac:dyDescent="0.25">
      <c r="A58" s="110" t="s">
        <v>487</v>
      </c>
      <c r="B58" s="107"/>
      <c r="C58" s="110"/>
      <c r="D58" s="110"/>
      <c r="E58" s="110"/>
      <c r="F58" s="107"/>
      <c r="G58" s="144">
        <f>SUM(G52:G57)</f>
        <v>115848.6</v>
      </c>
      <c r="H58" s="132"/>
      <c r="I58" s="142"/>
      <c r="J58" s="142"/>
      <c r="K58" s="109"/>
      <c r="L58" s="144"/>
      <c r="M58" s="132"/>
      <c r="N58" s="142"/>
      <c r="O58" s="46"/>
      <c r="Q58"/>
      <c r="R58"/>
    </row>
    <row r="59" spans="1:25" s="274" customFormat="1" x14ac:dyDescent="0.25">
      <c r="A59" s="110"/>
      <c r="B59" s="107"/>
      <c r="C59" s="110"/>
      <c r="D59" s="110"/>
      <c r="E59" s="110"/>
      <c r="F59" s="107"/>
      <c r="G59" s="144"/>
      <c r="H59" s="132"/>
      <c r="I59" s="142"/>
      <c r="J59" s="142"/>
      <c r="K59" s="109"/>
      <c r="L59" s="144"/>
      <c r="M59" s="132"/>
      <c r="N59" s="142"/>
      <c r="O59" s="46"/>
    </row>
    <row r="60" spans="1:25" x14ac:dyDescent="0.25">
      <c r="A60" s="112" t="s">
        <v>504</v>
      </c>
      <c r="B60" s="86"/>
      <c r="C60" s="86"/>
      <c r="D60" s="113"/>
      <c r="E60" s="86"/>
      <c r="F60" s="86"/>
      <c r="G60" s="145"/>
      <c r="H60" s="145"/>
      <c r="I60" s="146"/>
      <c r="J60" s="126"/>
      <c r="K60" s="167" t="str">
        <f>+$K$1</f>
        <v>Phi Sigma</v>
      </c>
      <c r="L60" s="145"/>
      <c r="M60" s="145"/>
      <c r="N60" s="146"/>
    </row>
    <row r="61" spans="1:25" x14ac:dyDescent="0.25">
      <c r="A61" s="112" t="s">
        <v>505</v>
      </c>
      <c r="B61" s="86"/>
      <c r="C61" s="86"/>
      <c r="D61" s="113"/>
      <c r="E61" s="86"/>
      <c r="F61" s="86"/>
      <c r="G61" s="145"/>
      <c r="H61" s="145"/>
      <c r="I61" s="146"/>
      <c r="J61" s="126"/>
      <c r="K61" s="168" t="str">
        <f>+Lookup!$C$1</f>
        <v>February 2017</v>
      </c>
      <c r="L61" s="145"/>
      <c r="M61" s="145"/>
      <c r="N61" s="146"/>
    </row>
    <row r="62" spans="1:25" x14ac:dyDescent="0.25">
      <c r="A62" s="112"/>
      <c r="B62" s="86"/>
      <c r="C62" s="86"/>
      <c r="D62" s="113"/>
      <c r="E62" s="86"/>
      <c r="F62" s="86"/>
      <c r="G62" s="145"/>
      <c r="H62" s="145"/>
      <c r="I62" s="146"/>
      <c r="J62" s="147"/>
      <c r="K62" s="114"/>
      <c r="L62" s="145"/>
      <c r="M62" s="145"/>
      <c r="N62" s="146"/>
    </row>
    <row r="63" spans="1:25" x14ac:dyDescent="0.25">
      <c r="A63" s="115"/>
      <c r="B63" s="115"/>
      <c r="C63" s="115"/>
      <c r="D63" s="115"/>
      <c r="E63" s="115"/>
      <c r="F63" s="115"/>
      <c r="G63" s="148" t="s">
        <v>354</v>
      </c>
      <c r="H63" s="148" t="s">
        <v>399</v>
      </c>
      <c r="I63" s="148" t="s">
        <v>400</v>
      </c>
      <c r="J63" s="148" t="s">
        <v>401</v>
      </c>
      <c r="K63" s="86"/>
      <c r="L63" s="148"/>
      <c r="M63" s="148" t="s">
        <v>695</v>
      </c>
      <c r="N63" s="148"/>
    </row>
    <row r="64" spans="1:25" x14ac:dyDescent="0.25">
      <c r="A64" s="116" t="s">
        <v>220</v>
      </c>
      <c r="B64" s="116"/>
      <c r="C64" s="116"/>
      <c r="D64" s="116"/>
      <c r="E64" s="86"/>
      <c r="F64" s="86"/>
      <c r="G64" s="149"/>
      <c r="H64" s="150"/>
      <c r="I64" s="126"/>
      <c r="J64" s="151"/>
      <c r="K64" s="86"/>
      <c r="L64" s="149"/>
      <c r="M64" s="150"/>
      <c r="N64" s="126"/>
      <c r="X64" s="17"/>
      <c r="Y64" s="17"/>
    </row>
    <row r="65" spans="1:25" x14ac:dyDescent="0.25">
      <c r="A65" s="116"/>
      <c r="B65" s="116" t="s">
        <v>221</v>
      </c>
      <c r="C65" s="116"/>
      <c r="D65" s="116"/>
      <c r="E65" s="86"/>
      <c r="F65" s="86"/>
      <c r="G65" s="149"/>
      <c r="H65" s="126"/>
      <c r="I65" s="126"/>
      <c r="J65" s="151"/>
      <c r="K65" s="86"/>
      <c r="L65" s="149"/>
      <c r="M65" s="126"/>
      <c r="N65" s="126"/>
      <c r="X65" s="17"/>
      <c r="Y65" s="17"/>
    </row>
    <row r="66" spans="1:25" x14ac:dyDescent="0.25">
      <c r="A66" s="116"/>
      <c r="B66" s="116"/>
      <c r="C66" s="116" t="s">
        <v>222</v>
      </c>
      <c r="D66" s="116"/>
      <c r="E66" s="86"/>
      <c r="F66" s="86"/>
      <c r="G66" s="149">
        <f>HLOOKUP($K$60,'Income Statement'!$B$2:$KA$203,Lookup!B12,FALSE)</f>
        <v>0</v>
      </c>
      <c r="H66" s="149">
        <f>HLOOKUP($K$60,Budget!$B$2:$EP$201,Lookup!E12,FALSE)</f>
        <v>0</v>
      </c>
      <c r="I66" s="152">
        <f>+G66-H66</f>
        <v>0</v>
      </c>
      <c r="J66" s="153">
        <f>+IF(H66=0,0,G66/H66)</f>
        <v>0</v>
      </c>
      <c r="K66" s="86"/>
      <c r="L66" s="149">
        <f t="shared" ref="L66:L68" si="26">+G66</f>
        <v>0</v>
      </c>
      <c r="M66" s="149">
        <f t="shared" ref="M66:M67" si="27">+H66/12*$M$1</f>
        <v>0</v>
      </c>
      <c r="N66" s="152">
        <f t="shared" ref="N66:N68" si="28">+L66-M66</f>
        <v>0</v>
      </c>
      <c r="P66" s="18"/>
      <c r="X66" s="17"/>
      <c r="Y66" s="17"/>
    </row>
    <row r="67" spans="1:25" x14ac:dyDescent="0.25">
      <c r="A67" s="116"/>
      <c r="B67" s="116"/>
      <c r="C67" s="116" t="s">
        <v>355</v>
      </c>
      <c r="D67" s="116"/>
      <c r="E67" s="86"/>
      <c r="F67" s="86"/>
      <c r="G67" s="149">
        <f>HLOOKUP($K$60,'Income Statement'!$B$2:$KA$203,Lookup!B13,FALSE)</f>
        <v>0</v>
      </c>
      <c r="H67" s="155">
        <f>HLOOKUP($K$60,Budget!$B$2:$EP$201,Lookup!E13,FALSE)</f>
        <v>0</v>
      </c>
      <c r="I67" s="152">
        <f>+G67-H67</f>
        <v>0</v>
      </c>
      <c r="J67" s="153">
        <f>+IF(H67=0,0,G67/H67)</f>
        <v>0</v>
      </c>
      <c r="K67" s="86"/>
      <c r="L67" s="149">
        <f t="shared" si="26"/>
        <v>0</v>
      </c>
      <c r="M67" s="154">
        <f t="shared" si="27"/>
        <v>0</v>
      </c>
      <c r="N67" s="152">
        <f t="shared" si="28"/>
        <v>0</v>
      </c>
      <c r="P67" s="18"/>
      <c r="X67" s="17"/>
      <c r="Y67" s="17"/>
    </row>
    <row r="68" spans="1:25" x14ac:dyDescent="0.25">
      <c r="A68" s="116"/>
      <c r="B68" s="116" t="s">
        <v>223</v>
      </c>
      <c r="C68" s="116"/>
      <c r="D68" s="116"/>
      <c r="E68" s="86"/>
      <c r="F68" s="86"/>
      <c r="G68" s="149">
        <f>ROUND(SUM(G65:G67),5)</f>
        <v>0</v>
      </c>
      <c r="H68" s="149">
        <f>ROUND(SUM(H65:H67),5)</f>
        <v>0</v>
      </c>
      <c r="I68" s="152">
        <f>ROUND(SUM(I65:I67),5)</f>
        <v>0</v>
      </c>
      <c r="J68" s="153">
        <f>+IF(H68=0,0,G68/H68)</f>
        <v>0</v>
      </c>
      <c r="K68" s="86"/>
      <c r="L68" s="149">
        <f t="shared" si="26"/>
        <v>0</v>
      </c>
      <c r="M68" s="149">
        <f>ROUND(SUM(M65:M67),5)</f>
        <v>0</v>
      </c>
      <c r="N68" s="152">
        <f t="shared" si="28"/>
        <v>0</v>
      </c>
      <c r="P68" s="18"/>
      <c r="X68" s="17"/>
      <c r="Y68" s="17"/>
    </row>
    <row r="69" spans="1:25" x14ac:dyDescent="0.25">
      <c r="A69" s="116"/>
      <c r="B69" s="116" t="s">
        <v>224</v>
      </c>
      <c r="C69" s="116"/>
      <c r="D69" s="116"/>
      <c r="E69" s="86"/>
      <c r="F69" s="86"/>
      <c r="G69" s="149"/>
      <c r="H69" s="149"/>
      <c r="I69" s="152"/>
      <c r="J69" s="153"/>
      <c r="K69" s="86"/>
      <c r="L69" s="149"/>
      <c r="M69" s="149"/>
      <c r="N69" s="152"/>
      <c r="P69" s="18"/>
      <c r="X69" s="17"/>
      <c r="Y69" s="17"/>
    </row>
    <row r="70" spans="1:25" x14ac:dyDescent="0.25">
      <c r="A70" s="116"/>
      <c r="B70" s="116"/>
      <c r="C70" s="116" t="s">
        <v>225</v>
      </c>
      <c r="D70" s="116"/>
      <c r="E70" s="86"/>
      <c r="F70" s="86"/>
      <c r="G70" s="149">
        <f>HLOOKUP($K$60,'Income Statement'!$B$2:$KA$203,Lookup!B16,FALSE)</f>
        <v>9956</v>
      </c>
      <c r="H70" s="149">
        <f>HLOOKUP($K$60,Budget!$B$2:$EP$201,Lookup!E16,FALSE)</f>
        <v>11700</v>
      </c>
      <c r="I70" s="152">
        <f>+G70-H70</f>
        <v>-1744</v>
      </c>
      <c r="J70" s="153">
        <f t="shared" ref="J70:J75" si="29">+IF(H70=0,0,G70/H70)</f>
        <v>0.85094017094017094</v>
      </c>
      <c r="K70" s="86"/>
      <c r="L70" s="149">
        <f t="shared" ref="L70:L75" si="30">+G70</f>
        <v>9956</v>
      </c>
      <c r="M70" s="149">
        <f t="shared" ref="M70:M71" si="31">+H70/12*$M$1</f>
        <v>7800</v>
      </c>
      <c r="N70" s="152">
        <f t="shared" ref="N70:N75" si="32">+L70-M70</f>
        <v>2156</v>
      </c>
      <c r="P70" s="18"/>
      <c r="X70" s="17"/>
      <c r="Y70" s="17"/>
    </row>
    <row r="71" spans="1:25" x14ac:dyDescent="0.25">
      <c r="A71" s="116"/>
      <c r="B71" s="116"/>
      <c r="C71" s="116" t="s">
        <v>226</v>
      </c>
      <c r="D71" s="116"/>
      <c r="E71" s="86"/>
      <c r="F71" s="86"/>
      <c r="G71" s="149">
        <f>HLOOKUP($K$60,'Income Statement'!$B$2:$KA$203,Lookup!B17,FALSE)</f>
        <v>0</v>
      </c>
      <c r="H71" s="155">
        <f>HLOOKUP($K$60,Budget!$B$2:$EP$201,Lookup!E17,FALSE)</f>
        <v>0</v>
      </c>
      <c r="I71" s="152">
        <f>+G71-H71</f>
        <v>0</v>
      </c>
      <c r="J71" s="153">
        <f t="shared" si="29"/>
        <v>0</v>
      </c>
      <c r="K71" s="86"/>
      <c r="L71" s="149">
        <f t="shared" si="30"/>
        <v>0</v>
      </c>
      <c r="M71" s="154">
        <f t="shared" si="31"/>
        <v>0</v>
      </c>
      <c r="N71" s="152">
        <f t="shared" si="32"/>
        <v>0</v>
      </c>
      <c r="P71" s="18"/>
      <c r="X71" s="17"/>
      <c r="Y71" s="17"/>
    </row>
    <row r="72" spans="1:25" x14ac:dyDescent="0.25">
      <c r="A72" s="116"/>
      <c r="B72" s="116" t="s">
        <v>227</v>
      </c>
      <c r="C72" s="116"/>
      <c r="D72" s="116"/>
      <c r="E72" s="86"/>
      <c r="F72" s="86"/>
      <c r="G72" s="149">
        <f>HLOOKUP($K$60,'Income Statement'!$B$2:$KA$203,Lookup!B18,FALSE)</f>
        <v>9956</v>
      </c>
      <c r="H72" s="149">
        <f>ROUND(SUM(H69:H71),5)</f>
        <v>11700</v>
      </c>
      <c r="I72" s="152">
        <f>ROUND(SUM(I69:I71),5)</f>
        <v>-1744</v>
      </c>
      <c r="J72" s="153">
        <f t="shared" si="29"/>
        <v>0.85094017094017094</v>
      </c>
      <c r="K72" s="86"/>
      <c r="L72" s="149">
        <f t="shared" si="30"/>
        <v>9956</v>
      </c>
      <c r="M72" s="149">
        <f>ROUND(SUM(M69:M71),5)</f>
        <v>7800</v>
      </c>
      <c r="N72" s="152">
        <f t="shared" si="32"/>
        <v>2156</v>
      </c>
      <c r="P72" s="18"/>
      <c r="X72" s="17"/>
      <c r="Y72" s="17"/>
    </row>
    <row r="73" spans="1:25" x14ac:dyDescent="0.25">
      <c r="A73" s="116"/>
      <c r="B73" s="116" t="s">
        <v>356</v>
      </c>
      <c r="C73" s="116"/>
      <c r="D73" s="116"/>
      <c r="E73" s="86"/>
      <c r="F73" s="86"/>
      <c r="G73" s="149">
        <f>HLOOKUP($K$60,'Income Statement'!$B$2:$KA$203,Lookup!B19,FALSE)</f>
        <v>0</v>
      </c>
      <c r="H73" s="149">
        <f>HLOOKUP($K$60,Budget!$B$2:$EP$201,Lookup!E19,FALSE)</f>
        <v>0</v>
      </c>
      <c r="I73" s="152">
        <f>+G73-H73</f>
        <v>0</v>
      </c>
      <c r="J73" s="153">
        <f t="shared" si="29"/>
        <v>0</v>
      </c>
      <c r="K73" s="86"/>
      <c r="L73" s="149">
        <f t="shared" si="30"/>
        <v>0</v>
      </c>
      <c r="M73" s="149">
        <f t="shared" ref="M73:M75" si="33">+H73/12*$M$1</f>
        <v>0</v>
      </c>
      <c r="N73" s="152">
        <f t="shared" si="32"/>
        <v>0</v>
      </c>
      <c r="P73" s="18"/>
      <c r="X73" s="17"/>
      <c r="Y73" s="17"/>
    </row>
    <row r="74" spans="1:25" x14ac:dyDescent="0.25">
      <c r="A74" s="116"/>
      <c r="B74" s="116" t="s">
        <v>357</v>
      </c>
      <c r="C74" s="116"/>
      <c r="D74" s="116"/>
      <c r="E74" s="86"/>
      <c r="F74" s="86"/>
      <c r="G74" s="149">
        <f>HLOOKUP($K$60,'Income Statement'!$B$2:$KA$203,Lookup!B20,FALSE)</f>
        <v>0</v>
      </c>
      <c r="H74" s="149">
        <f>HLOOKUP($K$60,Budget!$B$2:$EP$201,Lookup!E20,FALSE)</f>
        <v>0</v>
      </c>
      <c r="I74" s="152">
        <f>+G74-H74</f>
        <v>0</v>
      </c>
      <c r="J74" s="153">
        <f t="shared" si="29"/>
        <v>0</v>
      </c>
      <c r="K74" s="86"/>
      <c r="L74" s="149">
        <f t="shared" si="30"/>
        <v>0</v>
      </c>
      <c r="M74" s="149">
        <f t="shared" si="33"/>
        <v>0</v>
      </c>
      <c r="N74" s="152">
        <f t="shared" si="32"/>
        <v>0</v>
      </c>
      <c r="P74" s="18"/>
      <c r="X74" s="17"/>
      <c r="Y74" s="17"/>
    </row>
    <row r="75" spans="1:25" x14ac:dyDescent="0.25">
      <c r="A75" s="116"/>
      <c r="B75" s="116" t="s">
        <v>358</v>
      </c>
      <c r="C75" s="116"/>
      <c r="D75" s="116"/>
      <c r="E75" s="86"/>
      <c r="F75" s="86"/>
      <c r="G75" s="149">
        <f>HLOOKUP($K$60,'Income Statement'!$B$2:$KA$203,Lookup!B21,FALSE)</f>
        <v>0</v>
      </c>
      <c r="H75" s="149">
        <f>HLOOKUP($K$60,Budget!$B$2:$EP$201,Lookup!E21,FALSE)</f>
        <v>0</v>
      </c>
      <c r="I75" s="152">
        <f>+G75-H75</f>
        <v>0</v>
      </c>
      <c r="J75" s="153">
        <f t="shared" si="29"/>
        <v>0</v>
      </c>
      <c r="K75" s="86"/>
      <c r="L75" s="149">
        <f t="shared" si="30"/>
        <v>0</v>
      </c>
      <c r="M75" s="149">
        <f t="shared" si="33"/>
        <v>0</v>
      </c>
      <c r="N75" s="152">
        <f t="shared" si="32"/>
        <v>0</v>
      </c>
      <c r="P75" s="18"/>
      <c r="X75" s="17"/>
      <c r="Y75" s="17"/>
    </row>
    <row r="76" spans="1:25" x14ac:dyDescent="0.25">
      <c r="A76" s="116"/>
      <c r="B76" s="116" t="s">
        <v>228</v>
      </c>
      <c r="C76" s="116"/>
      <c r="D76" s="116"/>
      <c r="E76" s="86"/>
      <c r="F76" s="86"/>
      <c r="G76" s="149"/>
      <c r="H76" s="149"/>
      <c r="I76" s="152"/>
      <c r="J76" s="153"/>
      <c r="K76" s="86"/>
      <c r="L76" s="149"/>
      <c r="M76" s="149"/>
      <c r="N76" s="152"/>
      <c r="P76" s="18"/>
      <c r="X76" s="17"/>
      <c r="Y76" s="17"/>
    </row>
    <row r="77" spans="1:25" x14ac:dyDescent="0.25">
      <c r="A77" s="116"/>
      <c r="B77" s="116"/>
      <c r="C77" s="116" t="s">
        <v>359</v>
      </c>
      <c r="D77" s="116"/>
      <c r="E77" s="86"/>
      <c r="F77" s="86"/>
      <c r="G77" s="149">
        <f>HLOOKUP($K$60,'Income Statement'!$B$2:$KA$203,Lookup!B23,FALSE)</f>
        <v>0</v>
      </c>
      <c r="H77" s="149">
        <f>HLOOKUP($K$60,Budget!$B$2:$EP$201,Lookup!E23,FALSE)</f>
        <v>0</v>
      </c>
      <c r="I77" s="152">
        <f t="shared" ref="I77:I97" si="34">+G77-H77</f>
        <v>0</v>
      </c>
      <c r="J77" s="153">
        <f t="shared" ref="J77:J98" si="35">+IF(H77=0,0,G77/H77)</f>
        <v>0</v>
      </c>
      <c r="K77" s="86"/>
      <c r="L77" s="149">
        <f t="shared" ref="L77:L98" si="36">+G77</f>
        <v>0</v>
      </c>
      <c r="M77" s="149">
        <f t="shared" ref="M77:M97" si="37">+H77/12*$M$1</f>
        <v>0</v>
      </c>
      <c r="N77" s="152">
        <f t="shared" ref="N77:N108" si="38">+L77-M77</f>
        <v>0</v>
      </c>
      <c r="P77" s="18"/>
      <c r="X77" s="17"/>
      <c r="Y77" s="17"/>
    </row>
    <row r="78" spans="1:25" x14ac:dyDescent="0.25">
      <c r="A78" s="116"/>
      <c r="B78" s="116"/>
      <c r="C78" s="116" t="s">
        <v>229</v>
      </c>
      <c r="D78" s="116"/>
      <c r="E78" s="86"/>
      <c r="F78" s="86"/>
      <c r="G78" s="149">
        <f>HLOOKUP($K$60,'Income Statement'!$B$2:$KA$203,Lookup!B24,FALSE)</f>
        <v>2900</v>
      </c>
      <c r="H78" s="149">
        <f>HLOOKUP($K$60,Budget!$B$2:$EP$201,Lookup!E24,FALSE)</f>
        <v>3800</v>
      </c>
      <c r="I78" s="152">
        <f t="shared" si="34"/>
        <v>-900</v>
      </c>
      <c r="J78" s="153">
        <f t="shared" si="35"/>
        <v>0.76315789473684215</v>
      </c>
      <c r="K78" s="86"/>
      <c r="L78" s="149">
        <f t="shared" si="36"/>
        <v>2900</v>
      </c>
      <c r="M78" s="149">
        <f t="shared" si="37"/>
        <v>2533.3333333333335</v>
      </c>
      <c r="N78" s="152">
        <f t="shared" si="38"/>
        <v>366.66666666666652</v>
      </c>
      <c r="P78" s="18"/>
      <c r="X78" s="17"/>
      <c r="Y78" s="17"/>
    </row>
    <row r="79" spans="1:25" x14ac:dyDescent="0.25">
      <c r="A79" s="116"/>
      <c r="B79" s="116"/>
      <c r="C79" s="116" t="s">
        <v>360</v>
      </c>
      <c r="D79" s="116"/>
      <c r="E79" s="86"/>
      <c r="F79" s="86"/>
      <c r="G79" s="149">
        <f>HLOOKUP($K$60,'Income Statement'!$B$2:$KA$203,Lookup!B25,FALSE)</f>
        <v>0</v>
      </c>
      <c r="H79" s="149">
        <f>HLOOKUP($K$60,Budget!$B$2:$EP$201,Lookup!E25,FALSE)</f>
        <v>0</v>
      </c>
      <c r="I79" s="152">
        <f t="shared" si="34"/>
        <v>0</v>
      </c>
      <c r="J79" s="153">
        <f t="shared" si="35"/>
        <v>0</v>
      </c>
      <c r="K79" s="86"/>
      <c r="L79" s="149">
        <f t="shared" si="36"/>
        <v>0</v>
      </c>
      <c r="M79" s="149">
        <f t="shared" si="37"/>
        <v>0</v>
      </c>
      <c r="N79" s="152">
        <f t="shared" si="38"/>
        <v>0</v>
      </c>
      <c r="P79" s="18"/>
      <c r="X79" s="17"/>
      <c r="Y79" s="17"/>
    </row>
    <row r="80" spans="1:25" x14ac:dyDescent="0.25">
      <c r="A80" s="116"/>
      <c r="B80" s="116"/>
      <c r="C80" s="116" t="s">
        <v>222</v>
      </c>
      <c r="D80" s="116"/>
      <c r="E80" s="86"/>
      <c r="F80" s="86"/>
      <c r="G80" s="149">
        <f>HLOOKUP($K$60,'Income Statement'!$B$2:$KA$203,Lookup!B26,FALSE)</f>
        <v>0</v>
      </c>
      <c r="H80" s="149">
        <f>HLOOKUP($K$60,Budget!$B$2:$EP$201,Lookup!E26,FALSE)</f>
        <v>0</v>
      </c>
      <c r="I80" s="152">
        <f t="shared" si="34"/>
        <v>0</v>
      </c>
      <c r="J80" s="153">
        <f t="shared" si="35"/>
        <v>0</v>
      </c>
      <c r="K80" s="86"/>
      <c r="L80" s="149">
        <f t="shared" si="36"/>
        <v>0</v>
      </c>
      <c r="M80" s="149">
        <f t="shared" si="37"/>
        <v>0</v>
      </c>
      <c r="N80" s="152">
        <f t="shared" si="38"/>
        <v>0</v>
      </c>
      <c r="P80" s="18"/>
      <c r="X80" s="17"/>
      <c r="Y80" s="17"/>
    </row>
    <row r="81" spans="1:25" x14ac:dyDescent="0.25">
      <c r="A81" s="116"/>
      <c r="B81" s="116"/>
      <c r="C81" s="116" t="s">
        <v>230</v>
      </c>
      <c r="D81" s="116"/>
      <c r="E81" s="86"/>
      <c r="F81" s="86"/>
      <c r="G81" s="149">
        <f>HLOOKUP($K$60,'Income Statement'!$B$2:$KA$203,Lookup!B27,FALSE)</f>
        <v>0</v>
      </c>
      <c r="H81" s="149">
        <f>HLOOKUP($K$60,Budget!$B$2:$EP$201,Lookup!E27,FALSE)</f>
        <v>0</v>
      </c>
      <c r="I81" s="152">
        <f t="shared" si="34"/>
        <v>0</v>
      </c>
      <c r="J81" s="153">
        <f t="shared" si="35"/>
        <v>0</v>
      </c>
      <c r="K81" s="86"/>
      <c r="L81" s="149">
        <f t="shared" si="36"/>
        <v>0</v>
      </c>
      <c r="M81" s="149">
        <f t="shared" si="37"/>
        <v>0</v>
      </c>
      <c r="N81" s="152">
        <f t="shared" si="38"/>
        <v>0</v>
      </c>
      <c r="P81" s="18"/>
      <c r="X81" s="17"/>
      <c r="Y81" s="17"/>
    </row>
    <row r="82" spans="1:25" x14ac:dyDescent="0.25">
      <c r="A82" s="116"/>
      <c r="B82" s="116"/>
      <c r="C82" s="116" t="s">
        <v>231</v>
      </c>
      <c r="D82" s="116"/>
      <c r="E82" s="86"/>
      <c r="F82" s="86"/>
      <c r="G82" s="149">
        <f>HLOOKUP($K$60,'Income Statement'!$B$2:$KA$203,Lookup!B28,FALSE)</f>
        <v>0</v>
      </c>
      <c r="H82" s="149">
        <f>HLOOKUP($K$60,Budget!$B$2:$EP$201,Lookup!E28,FALSE)</f>
        <v>0</v>
      </c>
      <c r="I82" s="152">
        <f t="shared" si="34"/>
        <v>0</v>
      </c>
      <c r="J82" s="153">
        <f t="shared" si="35"/>
        <v>0</v>
      </c>
      <c r="K82" s="86"/>
      <c r="L82" s="149">
        <f t="shared" si="36"/>
        <v>0</v>
      </c>
      <c r="M82" s="149">
        <f t="shared" si="37"/>
        <v>0</v>
      </c>
      <c r="N82" s="152">
        <f t="shared" si="38"/>
        <v>0</v>
      </c>
      <c r="P82" s="18"/>
      <c r="X82" s="17"/>
      <c r="Y82" s="17"/>
    </row>
    <row r="83" spans="1:25" x14ac:dyDescent="0.25">
      <c r="A83" s="116"/>
      <c r="B83" s="116"/>
      <c r="C83" s="116" t="s">
        <v>232</v>
      </c>
      <c r="D83" s="116"/>
      <c r="E83" s="86"/>
      <c r="F83" s="86"/>
      <c r="G83" s="149">
        <f>HLOOKUP($K$60,'Income Statement'!$B$2:$KA$203,Lookup!B29,FALSE)</f>
        <v>0</v>
      </c>
      <c r="H83" s="149">
        <f>HLOOKUP($K$60,Budget!$B$2:$EP$201,Lookup!E29,FALSE)</f>
        <v>0</v>
      </c>
      <c r="I83" s="152">
        <f t="shared" si="34"/>
        <v>0</v>
      </c>
      <c r="J83" s="153">
        <f t="shared" si="35"/>
        <v>0</v>
      </c>
      <c r="K83" s="86"/>
      <c r="L83" s="149">
        <f t="shared" si="36"/>
        <v>0</v>
      </c>
      <c r="M83" s="149">
        <f t="shared" si="37"/>
        <v>0</v>
      </c>
      <c r="N83" s="152">
        <f t="shared" si="38"/>
        <v>0</v>
      </c>
      <c r="P83" s="18"/>
      <c r="X83" s="17"/>
      <c r="Y83" s="17"/>
    </row>
    <row r="84" spans="1:25" x14ac:dyDescent="0.25">
      <c r="A84" s="116"/>
      <c r="B84" s="116"/>
      <c r="C84" s="116" t="s">
        <v>233</v>
      </c>
      <c r="D84" s="116"/>
      <c r="E84" s="86"/>
      <c r="F84" s="86"/>
      <c r="G84" s="149">
        <f>HLOOKUP($K$60,'Income Statement'!$B$2:$KA$203,Lookup!B30,FALSE)</f>
        <v>0</v>
      </c>
      <c r="H84" s="149">
        <f>HLOOKUP($K$60,Budget!$B$2:$EP$201,Lookup!E30,FALSE)</f>
        <v>0</v>
      </c>
      <c r="I84" s="152">
        <f t="shared" si="34"/>
        <v>0</v>
      </c>
      <c r="J84" s="153">
        <f t="shared" si="35"/>
        <v>0</v>
      </c>
      <c r="K84" s="86"/>
      <c r="L84" s="149">
        <f t="shared" si="36"/>
        <v>0</v>
      </c>
      <c r="M84" s="149">
        <f t="shared" si="37"/>
        <v>0</v>
      </c>
      <c r="N84" s="152">
        <f t="shared" si="38"/>
        <v>0</v>
      </c>
      <c r="P84" s="18"/>
      <c r="X84" s="17"/>
      <c r="Y84" s="17"/>
    </row>
    <row r="85" spans="1:25" x14ac:dyDescent="0.25">
      <c r="A85" s="116"/>
      <c r="B85" s="116"/>
      <c r="C85" s="116" t="s">
        <v>234</v>
      </c>
      <c r="D85" s="116"/>
      <c r="E85" s="86"/>
      <c r="F85" s="86"/>
      <c r="G85" s="149">
        <f>HLOOKUP($K$60,'Income Statement'!$B$2:$KA$203,Lookup!B31,FALSE)</f>
        <v>0</v>
      </c>
      <c r="H85" s="149">
        <f>HLOOKUP($K$60,Budget!$B$2:$EP$201,Lookup!E31,FALSE)</f>
        <v>0</v>
      </c>
      <c r="I85" s="152">
        <f t="shared" si="34"/>
        <v>0</v>
      </c>
      <c r="J85" s="153">
        <f t="shared" si="35"/>
        <v>0</v>
      </c>
      <c r="K85" s="86"/>
      <c r="L85" s="149">
        <f t="shared" si="36"/>
        <v>0</v>
      </c>
      <c r="M85" s="149">
        <f t="shared" si="37"/>
        <v>0</v>
      </c>
      <c r="N85" s="152">
        <f t="shared" si="38"/>
        <v>0</v>
      </c>
      <c r="P85" s="18"/>
      <c r="X85" s="17"/>
      <c r="Y85" s="17"/>
    </row>
    <row r="86" spans="1:25" x14ac:dyDescent="0.25">
      <c r="A86" s="116"/>
      <c r="B86" s="116"/>
      <c r="C86" s="116" t="s">
        <v>469</v>
      </c>
      <c r="D86" s="116"/>
      <c r="E86" s="86"/>
      <c r="F86" s="86"/>
      <c r="G86" s="149">
        <f>HLOOKUP($K$60,'Income Statement'!$B$2:$KA$203,Lookup!B32,FALSE)</f>
        <v>0</v>
      </c>
      <c r="H86" s="149">
        <f>HLOOKUP($K$60,Budget!$B$2:$EP$201,Lookup!E32,FALSE)</f>
        <v>0</v>
      </c>
      <c r="I86" s="152">
        <f t="shared" si="34"/>
        <v>0</v>
      </c>
      <c r="J86" s="153">
        <f t="shared" si="35"/>
        <v>0</v>
      </c>
      <c r="K86" s="86"/>
      <c r="L86" s="149">
        <f t="shared" si="36"/>
        <v>0</v>
      </c>
      <c r="M86" s="149">
        <f t="shared" si="37"/>
        <v>0</v>
      </c>
      <c r="N86" s="152">
        <f t="shared" si="38"/>
        <v>0</v>
      </c>
      <c r="P86" s="18"/>
      <c r="X86" s="17"/>
      <c r="Y86" s="17"/>
    </row>
    <row r="87" spans="1:25" x14ac:dyDescent="0.25">
      <c r="A87" s="116"/>
      <c r="B87" s="116"/>
      <c r="C87" s="116" t="s">
        <v>235</v>
      </c>
      <c r="D87" s="116"/>
      <c r="E87" s="86"/>
      <c r="F87" s="86"/>
      <c r="G87" s="149">
        <f>HLOOKUP($K$60,'Income Statement'!$B$2:$KA$203,Lookup!B33,FALSE)</f>
        <v>7.59</v>
      </c>
      <c r="H87" s="149">
        <f>HLOOKUP($K$60,Budget!$B$2:$EP$201,Lookup!E33,FALSE)</f>
        <v>0</v>
      </c>
      <c r="I87" s="152">
        <f t="shared" si="34"/>
        <v>7.59</v>
      </c>
      <c r="J87" s="153">
        <f t="shared" si="35"/>
        <v>0</v>
      </c>
      <c r="K87" s="86"/>
      <c r="L87" s="149">
        <f t="shared" si="36"/>
        <v>7.59</v>
      </c>
      <c r="M87" s="149">
        <f t="shared" si="37"/>
        <v>0</v>
      </c>
      <c r="N87" s="152">
        <f t="shared" si="38"/>
        <v>7.59</v>
      </c>
      <c r="P87" s="18"/>
      <c r="X87" s="17"/>
      <c r="Y87" s="17"/>
    </row>
    <row r="88" spans="1:25" x14ac:dyDescent="0.25">
      <c r="A88" s="116"/>
      <c r="B88" s="116"/>
      <c r="C88" s="116" t="s">
        <v>236</v>
      </c>
      <c r="D88" s="116"/>
      <c r="E88" s="86"/>
      <c r="F88" s="86"/>
      <c r="G88" s="149">
        <f>HLOOKUP($K$60,'Income Statement'!$B$2:$KA$203,Lookup!B34,FALSE)</f>
        <v>0</v>
      </c>
      <c r="H88" s="149">
        <f>HLOOKUP($K$60,Budget!$B$2:$EP$201,Lookup!E34,FALSE)</f>
        <v>0</v>
      </c>
      <c r="I88" s="152">
        <f t="shared" si="34"/>
        <v>0</v>
      </c>
      <c r="J88" s="153">
        <f t="shared" si="35"/>
        <v>0</v>
      </c>
      <c r="K88" s="86"/>
      <c r="L88" s="149">
        <f t="shared" si="36"/>
        <v>0</v>
      </c>
      <c r="M88" s="149">
        <f t="shared" si="37"/>
        <v>0</v>
      </c>
      <c r="N88" s="152">
        <f t="shared" si="38"/>
        <v>0</v>
      </c>
      <c r="P88" s="18"/>
      <c r="X88" s="17"/>
      <c r="Y88" s="17"/>
    </row>
    <row r="89" spans="1:25" x14ac:dyDescent="0.25">
      <c r="A89" s="116"/>
      <c r="B89" s="116"/>
      <c r="C89" s="116" t="s">
        <v>237</v>
      </c>
      <c r="D89" s="116"/>
      <c r="E89" s="86"/>
      <c r="F89" s="86"/>
      <c r="G89" s="149">
        <f>HLOOKUP($K$60,'Income Statement'!$B$2:$KA$203,Lookup!B35,FALSE)</f>
        <v>0</v>
      </c>
      <c r="H89" s="149">
        <f>HLOOKUP($K$60,Budget!$B$2:$EP$201,Lookup!E35,FALSE)</f>
        <v>0</v>
      </c>
      <c r="I89" s="152">
        <f t="shared" si="34"/>
        <v>0</v>
      </c>
      <c r="J89" s="153">
        <f t="shared" si="35"/>
        <v>0</v>
      </c>
      <c r="K89" s="86"/>
      <c r="L89" s="149">
        <f t="shared" si="36"/>
        <v>0</v>
      </c>
      <c r="M89" s="149">
        <f t="shared" si="37"/>
        <v>0</v>
      </c>
      <c r="N89" s="152">
        <f t="shared" si="38"/>
        <v>0</v>
      </c>
      <c r="P89" s="18"/>
      <c r="X89" s="17"/>
      <c r="Y89" s="17"/>
    </row>
    <row r="90" spans="1:25" x14ac:dyDescent="0.25">
      <c r="A90" s="116"/>
      <c r="B90" s="116"/>
      <c r="C90" s="116" t="s">
        <v>238</v>
      </c>
      <c r="D90" s="116"/>
      <c r="E90" s="86"/>
      <c r="F90" s="86"/>
      <c r="G90" s="149">
        <f>HLOOKUP($K$60,'Income Statement'!$B$2:$KA$203,Lookup!B36,FALSE)</f>
        <v>0</v>
      </c>
      <c r="H90" s="155">
        <f>HLOOKUP($K$60,Budget!$B$2:$EP$201,Lookup!E36,FALSE)</f>
        <v>0</v>
      </c>
      <c r="I90" s="152">
        <f t="shared" si="34"/>
        <v>0</v>
      </c>
      <c r="J90" s="153">
        <f t="shared" si="35"/>
        <v>0</v>
      </c>
      <c r="K90" s="86"/>
      <c r="L90" s="149">
        <f t="shared" si="36"/>
        <v>0</v>
      </c>
      <c r="M90" s="154">
        <f t="shared" si="37"/>
        <v>0</v>
      </c>
      <c r="N90" s="152">
        <f t="shared" si="38"/>
        <v>0</v>
      </c>
      <c r="P90" s="18"/>
      <c r="X90" s="17"/>
      <c r="Y90" s="17"/>
    </row>
    <row r="91" spans="1:25" x14ac:dyDescent="0.25">
      <c r="A91" s="116"/>
      <c r="B91" s="116"/>
      <c r="C91" s="116" t="s">
        <v>239</v>
      </c>
      <c r="D91" s="116"/>
      <c r="E91" s="86"/>
      <c r="F91" s="86"/>
      <c r="G91" s="149">
        <f>HLOOKUP($K$60,'Income Statement'!$B$2:$KA$203,Lookup!B37,FALSE)</f>
        <v>0</v>
      </c>
      <c r="H91" s="149">
        <f>HLOOKUP($K$60,Budget!$B$2:$EP$201,Lookup!E37,FALSE)</f>
        <v>0</v>
      </c>
      <c r="I91" s="152">
        <f t="shared" si="34"/>
        <v>0</v>
      </c>
      <c r="J91" s="153">
        <f t="shared" si="35"/>
        <v>0</v>
      </c>
      <c r="K91" s="86"/>
      <c r="L91" s="149">
        <f t="shared" si="36"/>
        <v>0</v>
      </c>
      <c r="M91" s="149">
        <f t="shared" si="37"/>
        <v>0</v>
      </c>
      <c r="N91" s="152">
        <f t="shared" si="38"/>
        <v>0</v>
      </c>
      <c r="P91" s="18"/>
      <c r="X91" s="17"/>
      <c r="Y91" s="17"/>
    </row>
    <row r="92" spans="1:25" x14ac:dyDescent="0.25">
      <c r="A92" s="116"/>
      <c r="B92" s="116"/>
      <c r="C92" s="116" t="s">
        <v>240</v>
      </c>
      <c r="D92" s="116"/>
      <c r="E92" s="86"/>
      <c r="F92" s="86"/>
      <c r="G92" s="149">
        <f>HLOOKUP($K$60,'Income Statement'!$B$2:$KA$203,Lookup!B38,FALSE)</f>
        <v>0</v>
      </c>
      <c r="H92" s="149">
        <f>HLOOKUP($K$60,Budget!$B$2:$EP$201,Lookup!E38,FALSE)</f>
        <v>0</v>
      </c>
      <c r="I92" s="152">
        <f t="shared" si="34"/>
        <v>0</v>
      </c>
      <c r="J92" s="153">
        <f t="shared" si="35"/>
        <v>0</v>
      </c>
      <c r="K92" s="86"/>
      <c r="L92" s="149">
        <f t="shared" si="36"/>
        <v>0</v>
      </c>
      <c r="M92" s="149">
        <f t="shared" si="37"/>
        <v>0</v>
      </c>
      <c r="N92" s="152">
        <f t="shared" si="38"/>
        <v>0</v>
      </c>
      <c r="P92" s="18"/>
      <c r="X92" s="17"/>
      <c r="Y92" s="17"/>
    </row>
    <row r="93" spans="1:25" x14ac:dyDescent="0.25">
      <c r="A93" s="116"/>
      <c r="B93" s="116"/>
      <c r="C93" s="116" t="s">
        <v>241</v>
      </c>
      <c r="D93" s="116"/>
      <c r="E93" s="86"/>
      <c r="F93" s="86"/>
      <c r="G93" s="149">
        <f>HLOOKUP($K$60,'Income Statement'!$B$2:$KA$203,Lookup!B39,FALSE)</f>
        <v>0</v>
      </c>
      <c r="H93" s="149">
        <f>HLOOKUP($K$60,Budget!$B$2:$EP$201,Lookup!E39,FALSE)</f>
        <v>0</v>
      </c>
      <c r="I93" s="152">
        <f t="shared" si="34"/>
        <v>0</v>
      </c>
      <c r="J93" s="153">
        <f t="shared" si="35"/>
        <v>0</v>
      </c>
      <c r="K93" s="86"/>
      <c r="L93" s="149">
        <f t="shared" si="36"/>
        <v>0</v>
      </c>
      <c r="M93" s="149">
        <f t="shared" si="37"/>
        <v>0</v>
      </c>
      <c r="N93" s="152">
        <f t="shared" si="38"/>
        <v>0</v>
      </c>
      <c r="P93" s="18"/>
      <c r="X93" s="17"/>
      <c r="Y93" s="17"/>
    </row>
    <row r="94" spans="1:25" x14ac:dyDescent="0.25">
      <c r="A94" s="116"/>
      <c r="B94" s="116"/>
      <c r="C94" s="116" t="s">
        <v>362</v>
      </c>
      <c r="D94" s="116"/>
      <c r="E94" s="86"/>
      <c r="F94" s="86"/>
      <c r="G94" s="149">
        <f>HLOOKUP($K$60,'Income Statement'!$B$2:$KA$203,Lookup!B40,FALSE)</f>
        <v>0</v>
      </c>
      <c r="H94" s="149">
        <f>HLOOKUP($K$60,Budget!$B$2:$EP$201,Lookup!E40,FALSE)</f>
        <v>0</v>
      </c>
      <c r="I94" s="152">
        <f t="shared" si="34"/>
        <v>0</v>
      </c>
      <c r="J94" s="153">
        <f t="shared" si="35"/>
        <v>0</v>
      </c>
      <c r="K94" s="86"/>
      <c r="L94" s="149">
        <f t="shared" si="36"/>
        <v>0</v>
      </c>
      <c r="M94" s="149">
        <f t="shared" si="37"/>
        <v>0</v>
      </c>
      <c r="N94" s="152">
        <f t="shared" si="38"/>
        <v>0</v>
      </c>
      <c r="P94" s="18"/>
      <c r="X94" s="17"/>
      <c r="Y94" s="17"/>
    </row>
    <row r="95" spans="1:25" x14ac:dyDescent="0.25">
      <c r="A95" s="116"/>
      <c r="B95" s="116"/>
      <c r="C95" s="116" t="s">
        <v>363</v>
      </c>
      <c r="D95" s="116"/>
      <c r="E95" s="86"/>
      <c r="F95" s="86"/>
      <c r="G95" s="149">
        <f>HLOOKUP($K$60,'Income Statement'!$B$2:$KA$203,Lookup!B41,FALSE)</f>
        <v>0</v>
      </c>
      <c r="H95" s="149">
        <f>HLOOKUP($K$60,Budget!$B$2:$EP$201,Lookup!E41,FALSE)</f>
        <v>0</v>
      </c>
      <c r="I95" s="152">
        <f t="shared" si="34"/>
        <v>0</v>
      </c>
      <c r="J95" s="153">
        <f t="shared" si="35"/>
        <v>0</v>
      </c>
      <c r="K95" s="86"/>
      <c r="L95" s="149">
        <f t="shared" si="36"/>
        <v>0</v>
      </c>
      <c r="M95" s="149">
        <f t="shared" si="37"/>
        <v>0</v>
      </c>
      <c r="N95" s="152">
        <f t="shared" si="38"/>
        <v>0</v>
      </c>
      <c r="P95" s="18"/>
      <c r="X95" s="17"/>
      <c r="Y95" s="17"/>
    </row>
    <row r="96" spans="1:25" x14ac:dyDescent="0.25">
      <c r="A96" s="116"/>
      <c r="B96" s="116"/>
      <c r="C96" s="116" t="s">
        <v>242</v>
      </c>
      <c r="D96" s="116"/>
      <c r="E96" s="86"/>
      <c r="F96" s="86"/>
      <c r="G96" s="149">
        <f>HLOOKUP($K$60,'Income Statement'!$B$2:$KA$203,Lookup!B42,FALSE)</f>
        <v>0</v>
      </c>
      <c r="H96" s="149">
        <f>HLOOKUP($K$60,Budget!$B$2:$EP$201,Lookup!E42,FALSE)</f>
        <v>0</v>
      </c>
      <c r="I96" s="152">
        <f t="shared" si="34"/>
        <v>0</v>
      </c>
      <c r="J96" s="153">
        <f t="shared" si="35"/>
        <v>0</v>
      </c>
      <c r="K96" s="86"/>
      <c r="L96" s="149">
        <f t="shared" si="36"/>
        <v>0</v>
      </c>
      <c r="M96" s="149">
        <f t="shared" si="37"/>
        <v>0</v>
      </c>
      <c r="N96" s="152">
        <f t="shared" si="38"/>
        <v>0</v>
      </c>
      <c r="P96" s="18"/>
      <c r="X96" s="17"/>
      <c r="Y96" s="17"/>
    </row>
    <row r="97" spans="1:25" x14ac:dyDescent="0.25">
      <c r="A97" s="116"/>
      <c r="B97" s="116"/>
      <c r="C97" s="116" t="s">
        <v>364</v>
      </c>
      <c r="D97" s="116"/>
      <c r="E97" s="86"/>
      <c r="F97" s="86"/>
      <c r="G97" s="149">
        <f>HLOOKUP($K$60,'Income Statement'!$B$2:$KA$203,Lookup!B43,FALSE)</f>
        <v>0</v>
      </c>
      <c r="H97" s="155">
        <f>HLOOKUP($K$60,Budget!$B$2:$EP$201,Lookup!E43,FALSE)</f>
        <v>0</v>
      </c>
      <c r="I97" s="152">
        <f t="shared" si="34"/>
        <v>0</v>
      </c>
      <c r="J97" s="153">
        <f t="shared" si="35"/>
        <v>0</v>
      </c>
      <c r="K97" s="86"/>
      <c r="L97" s="149">
        <f t="shared" si="36"/>
        <v>0</v>
      </c>
      <c r="M97" s="154">
        <f t="shared" si="37"/>
        <v>0</v>
      </c>
      <c r="N97" s="152">
        <f t="shared" si="38"/>
        <v>0</v>
      </c>
      <c r="P97" s="18"/>
      <c r="X97" s="17"/>
      <c r="Y97" s="17"/>
    </row>
    <row r="98" spans="1:25" ht="13.5" customHeight="1" x14ac:dyDescent="0.25">
      <c r="A98" s="116"/>
      <c r="B98" s="116" t="s">
        <v>243</v>
      </c>
      <c r="C98" s="116"/>
      <c r="D98" s="116"/>
      <c r="E98" s="86"/>
      <c r="F98" s="86"/>
      <c r="G98" s="149">
        <f>ROUND(SUM(G76:G97),5)</f>
        <v>2907.59</v>
      </c>
      <c r="H98" s="149">
        <f>ROUND(SUM(H76:H97),5)</f>
        <v>3800</v>
      </c>
      <c r="I98" s="152">
        <f>ROUND(SUM(I76:I97),5)</f>
        <v>-892.41</v>
      </c>
      <c r="J98" s="153">
        <f t="shared" si="35"/>
        <v>0.76515526315789473</v>
      </c>
      <c r="K98" s="86"/>
      <c r="L98" s="149">
        <f t="shared" si="36"/>
        <v>2907.59</v>
      </c>
      <c r="M98" s="149">
        <f>ROUND(SUM(M76:M97),5)</f>
        <v>2533.3333299999999</v>
      </c>
      <c r="N98" s="152">
        <f t="shared" si="38"/>
        <v>374.25667000000021</v>
      </c>
      <c r="P98" s="18"/>
      <c r="X98" s="17"/>
      <c r="Y98" s="17"/>
    </row>
    <row r="99" spans="1:25" x14ac:dyDescent="0.25">
      <c r="A99" s="116"/>
      <c r="B99" s="116" t="s">
        <v>244</v>
      </c>
      <c r="C99" s="116"/>
      <c r="D99" s="116"/>
      <c r="E99" s="86"/>
      <c r="F99" s="86"/>
      <c r="G99" s="149"/>
      <c r="H99" s="149"/>
      <c r="I99" s="152"/>
      <c r="J99" s="153"/>
      <c r="K99" s="86"/>
      <c r="L99" s="149"/>
      <c r="M99" s="149"/>
      <c r="N99" s="152"/>
      <c r="P99" s="18"/>
      <c r="X99" s="17"/>
      <c r="Y99" s="17"/>
    </row>
    <row r="100" spans="1:25" x14ac:dyDescent="0.25">
      <c r="A100" s="116"/>
      <c r="B100" s="116"/>
      <c r="C100" s="116" t="s">
        <v>245</v>
      </c>
      <c r="D100" s="116"/>
      <c r="E100" s="86"/>
      <c r="F100" s="86"/>
      <c r="G100" s="149">
        <f>HLOOKUP($K$60,'Income Statement'!$B$2:$KA$203,Lookup!B46,FALSE)</f>
        <v>0</v>
      </c>
      <c r="H100" s="149">
        <f>HLOOKUP($K$60,Budget!$B$2:$EP$201,Lookup!E46,FALSE)</f>
        <v>0</v>
      </c>
      <c r="I100" s="152">
        <f>+G100-H100</f>
        <v>0</v>
      </c>
      <c r="J100" s="153">
        <f>+IF(H100=0,0,G100/H100)</f>
        <v>0</v>
      </c>
      <c r="K100" s="86"/>
      <c r="L100" s="149">
        <f t="shared" ref="L100:L103" si="39">+G100</f>
        <v>0</v>
      </c>
      <c r="M100" s="149">
        <f t="shared" ref="M100" si="40">+H100/12*$M$1</f>
        <v>0</v>
      </c>
      <c r="N100" s="152">
        <f t="shared" si="38"/>
        <v>0</v>
      </c>
      <c r="P100" s="18"/>
      <c r="X100" s="17"/>
      <c r="Y100" s="17"/>
    </row>
    <row r="101" spans="1:25" x14ac:dyDescent="0.25">
      <c r="A101" s="116"/>
      <c r="B101" s="116"/>
      <c r="C101" s="116" t="s">
        <v>365</v>
      </c>
      <c r="D101" s="116"/>
      <c r="E101" s="86"/>
      <c r="F101" s="86"/>
      <c r="G101" s="149">
        <f>HLOOKUP($K$60,'Income Statement'!$B$2:$KA$203,Lookup!B47,FALSE)</f>
        <v>0</v>
      </c>
      <c r="H101" s="155">
        <f>HLOOKUP($K$60,Budget!$B$2:$EP$201,Lookup!E47,FALSE)</f>
        <v>0</v>
      </c>
      <c r="I101" s="152">
        <f>+G101-H101</f>
        <v>0</v>
      </c>
      <c r="J101" s="153">
        <f>+IF(H101=0,0,G101/H101)</f>
        <v>0</v>
      </c>
      <c r="K101" s="86"/>
      <c r="L101" s="149">
        <f t="shared" si="39"/>
        <v>0</v>
      </c>
      <c r="M101" s="154">
        <f>+H101/12*M92</f>
        <v>0</v>
      </c>
      <c r="N101" s="152">
        <f t="shared" si="38"/>
        <v>0</v>
      </c>
      <c r="P101" s="18"/>
      <c r="X101" s="17"/>
      <c r="Y101" s="17"/>
    </row>
    <row r="102" spans="1:25" x14ac:dyDescent="0.25">
      <c r="A102" s="116"/>
      <c r="B102" s="116" t="s">
        <v>246</v>
      </c>
      <c r="C102" s="116"/>
      <c r="D102" s="116"/>
      <c r="E102" s="86"/>
      <c r="F102" s="86"/>
      <c r="G102" s="149">
        <f>HLOOKUP($K$60,'Income Statement'!$B$2:$KA$203,Lookup!B48,FALSE)</f>
        <v>0</v>
      </c>
      <c r="H102" s="149">
        <f>ROUND(SUM(H99:H101),5)</f>
        <v>0</v>
      </c>
      <c r="I102" s="152">
        <f>ROUND(SUM(I99:I101),5)</f>
        <v>0</v>
      </c>
      <c r="J102" s="153">
        <f>+IF(H102=0,0,G102/H102)</f>
        <v>0</v>
      </c>
      <c r="K102" s="86"/>
      <c r="L102" s="149">
        <f t="shared" si="39"/>
        <v>0</v>
      </c>
      <c r="M102" s="149">
        <f>ROUND(SUM(M99:M101),5)</f>
        <v>0</v>
      </c>
      <c r="N102" s="152">
        <f t="shared" si="38"/>
        <v>0</v>
      </c>
      <c r="P102" s="18"/>
      <c r="X102" s="17"/>
      <c r="Y102" s="17"/>
    </row>
    <row r="103" spans="1:25" x14ac:dyDescent="0.25">
      <c r="A103" s="116"/>
      <c r="B103" s="116" t="s">
        <v>366</v>
      </c>
      <c r="C103" s="116"/>
      <c r="D103" s="116"/>
      <c r="E103" s="86"/>
      <c r="F103" s="86"/>
      <c r="G103" s="156">
        <f>HLOOKUP($K$60,'Income Statement'!$B$2:$KA$203,Lookup!B49,FALSE)</f>
        <v>0</v>
      </c>
      <c r="H103" s="156">
        <f>HLOOKUP($K$60,Budget!$B$2:$EP$201,Lookup!E49,FALSE)</f>
        <v>0</v>
      </c>
      <c r="I103" s="152">
        <f>+G103-H103</f>
        <v>0</v>
      </c>
      <c r="J103" s="153">
        <f>+IF(H103=0,0,G103/H103)</f>
        <v>0</v>
      </c>
      <c r="K103" s="86"/>
      <c r="L103" s="156">
        <f t="shared" si="39"/>
        <v>0</v>
      </c>
      <c r="M103" s="156">
        <f>+H103/12*M94</f>
        <v>0</v>
      </c>
      <c r="N103" s="152">
        <f t="shared" si="38"/>
        <v>0</v>
      </c>
      <c r="P103" s="18"/>
      <c r="X103" s="17"/>
      <c r="Y103" s="17"/>
    </row>
    <row r="104" spans="1:25" ht="13.5" customHeight="1" x14ac:dyDescent="0.25">
      <c r="A104" s="116" t="s">
        <v>247</v>
      </c>
      <c r="B104" s="116"/>
      <c r="C104" s="116"/>
      <c r="D104" s="116"/>
      <c r="E104" s="86"/>
      <c r="F104" s="86"/>
      <c r="G104" s="149">
        <f>ROUND(G64+G68+SUM(G72:G75)+G98+SUM(G102:G103),5)</f>
        <v>12863.59</v>
      </c>
      <c r="H104" s="149">
        <f>ROUND(H64+H68+SUM(H72:H75)+H98+SUM(H102:H103),5)</f>
        <v>15500</v>
      </c>
      <c r="I104" s="152">
        <f>ROUND(I64+I68+SUM(I72:I75)+I98+SUM(I102:I103),5)</f>
        <v>-2636.41</v>
      </c>
      <c r="J104" s="153">
        <f>+IF(H104=0,0,G104/H104)</f>
        <v>0.82990903225806456</v>
      </c>
      <c r="K104" s="86"/>
      <c r="L104" s="149"/>
      <c r="M104" s="149">
        <f>ROUND(M64+M68+SUM(M72:M75)+M98+SUM(M102:M103),5)</f>
        <v>10333.333329999999</v>
      </c>
      <c r="N104" s="152">
        <f t="shared" si="38"/>
        <v>-10333.333329999999</v>
      </c>
      <c r="P104" s="18"/>
      <c r="X104" s="17"/>
      <c r="Y104" s="17"/>
    </row>
    <row r="105" spans="1:25" x14ac:dyDescent="0.25">
      <c r="A105" s="116" t="s">
        <v>367</v>
      </c>
      <c r="B105" s="116"/>
      <c r="C105" s="116"/>
      <c r="D105" s="116"/>
      <c r="E105" s="86"/>
      <c r="F105" s="86"/>
      <c r="G105" s="149"/>
      <c r="H105" s="149"/>
      <c r="I105" s="152"/>
      <c r="J105" s="153"/>
      <c r="K105" s="86"/>
      <c r="L105" s="149"/>
      <c r="M105" s="149"/>
      <c r="N105" s="152"/>
      <c r="P105" s="18"/>
      <c r="X105" s="17"/>
      <c r="Y105" s="17"/>
    </row>
    <row r="106" spans="1:25" x14ac:dyDescent="0.25">
      <c r="A106" s="116"/>
      <c r="B106" s="116" t="s">
        <v>367</v>
      </c>
      <c r="C106" s="116"/>
      <c r="D106" s="116"/>
      <c r="E106" s="86"/>
      <c r="F106" s="86"/>
      <c r="G106" s="156">
        <f>HLOOKUP($K$60,'Income Statement'!$B$2:$KA$203,Lookup!B52,FALSE)</f>
        <v>0</v>
      </c>
      <c r="H106" s="156">
        <f>HLOOKUP($K$60,Budget!$B$2:$EP$201,Lookup!E52,FALSE)</f>
        <v>0</v>
      </c>
      <c r="I106" s="152">
        <f>+G106-H106</f>
        <v>0</v>
      </c>
      <c r="J106" s="153">
        <f>+IF(H106=0,0,G106/H106)</f>
        <v>0</v>
      </c>
      <c r="K106" s="86"/>
      <c r="L106" s="156">
        <f t="shared" ref="L106:L108" si="41">+G106</f>
        <v>0</v>
      </c>
      <c r="M106" s="156">
        <f t="shared" ref="M106:M107" si="42">+H106/12*$M$1</f>
        <v>0</v>
      </c>
      <c r="N106" s="152">
        <f t="shared" si="38"/>
        <v>0</v>
      </c>
      <c r="P106" s="18"/>
      <c r="X106" s="17"/>
      <c r="Y106" s="17"/>
    </row>
    <row r="107" spans="1:25" x14ac:dyDescent="0.25">
      <c r="A107" s="116" t="s">
        <v>368</v>
      </c>
      <c r="B107" s="116"/>
      <c r="C107" s="116"/>
      <c r="D107" s="116"/>
      <c r="E107" s="86"/>
      <c r="F107" s="86"/>
      <c r="G107" s="156">
        <f>ROUND(SUM(G105:G106),5)</f>
        <v>0</v>
      </c>
      <c r="H107" s="156">
        <f>ROUND(SUM(H105:H106),5)</f>
        <v>0</v>
      </c>
      <c r="I107" s="152">
        <f>ROUND(SUM(I105:I106),5)</f>
        <v>0</v>
      </c>
      <c r="J107" s="153">
        <f>+IF(H107=0,0,G107/H107)</f>
        <v>0</v>
      </c>
      <c r="K107" s="86"/>
      <c r="L107" s="156">
        <f t="shared" si="41"/>
        <v>0</v>
      </c>
      <c r="M107" s="156">
        <f t="shared" si="42"/>
        <v>0</v>
      </c>
      <c r="N107" s="152">
        <f t="shared" si="38"/>
        <v>0</v>
      </c>
      <c r="P107" s="18"/>
      <c r="X107" s="17"/>
      <c r="Y107" s="17"/>
    </row>
    <row r="108" spans="1:25" x14ac:dyDescent="0.25">
      <c r="A108" s="116" t="s">
        <v>248</v>
      </c>
      <c r="B108" s="86"/>
      <c r="C108" s="116"/>
      <c r="D108" s="116"/>
      <c r="E108" s="116"/>
      <c r="F108" s="116"/>
      <c r="G108" s="149">
        <f>ROUND(G104-G107,5)</f>
        <v>12863.59</v>
      </c>
      <c r="H108" s="149">
        <f>ROUND(H104-H107,5)</f>
        <v>15500</v>
      </c>
      <c r="I108" s="152">
        <f>ROUND(I104-I107,5)</f>
        <v>-2636.41</v>
      </c>
      <c r="J108" s="153">
        <f>+IF(H108=0,0,G108/H108)</f>
        <v>0.82990903225806456</v>
      </c>
      <c r="K108" s="86"/>
      <c r="L108" s="149">
        <f t="shared" si="41"/>
        <v>12863.59</v>
      </c>
      <c r="M108" s="149">
        <f>ROUND(M104-M107,5)</f>
        <v>10333.333329999999</v>
      </c>
      <c r="N108" s="152">
        <f t="shared" si="38"/>
        <v>2530.2566700000007</v>
      </c>
      <c r="P108" s="18"/>
      <c r="X108" s="17"/>
      <c r="Y108" s="17"/>
    </row>
    <row r="109" spans="1:25" x14ac:dyDescent="0.25">
      <c r="A109" s="116" t="s">
        <v>249</v>
      </c>
      <c r="B109" s="116"/>
      <c r="C109" s="116"/>
      <c r="D109" s="116"/>
      <c r="E109" s="86"/>
      <c r="F109" s="86"/>
      <c r="G109" s="149"/>
      <c r="H109" s="149"/>
      <c r="I109" s="152"/>
      <c r="J109" s="153"/>
      <c r="K109" s="86"/>
      <c r="L109" s="149"/>
      <c r="M109" s="149"/>
      <c r="N109" s="152"/>
      <c r="P109" s="18"/>
      <c r="X109" s="17"/>
      <c r="Y109" s="17"/>
    </row>
    <row r="110" spans="1:25" x14ac:dyDescent="0.25">
      <c r="A110" s="116"/>
      <c r="B110" s="116" t="s">
        <v>451</v>
      </c>
      <c r="C110" s="116"/>
      <c r="D110" s="116"/>
      <c r="E110" s="86"/>
      <c r="F110" s="86"/>
      <c r="G110" s="149"/>
      <c r="H110" s="149"/>
      <c r="I110" s="152"/>
      <c r="J110" s="153"/>
      <c r="K110" s="86"/>
      <c r="L110" s="149"/>
      <c r="M110" s="149"/>
      <c r="N110" s="152"/>
      <c r="P110" s="18"/>
      <c r="X110" s="17"/>
      <c r="Y110" s="17"/>
    </row>
    <row r="111" spans="1:25" x14ac:dyDescent="0.25">
      <c r="A111" s="116"/>
      <c r="B111" s="116"/>
      <c r="C111" s="116" t="s">
        <v>452</v>
      </c>
      <c r="D111" s="116"/>
      <c r="E111" s="86"/>
      <c r="F111" s="86"/>
      <c r="G111" s="149">
        <f>HLOOKUP($K$60,'Income Statement'!$B$2:$KA$203,Lookup!B57,FALSE)</f>
        <v>2332</v>
      </c>
      <c r="H111" s="149">
        <f>HLOOKUP($K$60,Budget!$B$2:$EP$201,Lookup!E57,FALSE)</f>
        <v>3498.0000000000005</v>
      </c>
      <c r="I111" s="152">
        <f>+G111-H111</f>
        <v>-1166.0000000000005</v>
      </c>
      <c r="J111" s="153">
        <f>+IF(H111=0,0,G111/H111)</f>
        <v>0.66666666666666663</v>
      </c>
      <c r="K111" s="86"/>
      <c r="L111" s="149">
        <f t="shared" ref="L111:L113" si="43">+G111</f>
        <v>2332</v>
      </c>
      <c r="M111" s="149">
        <f t="shared" ref="M111:M114" si="44">+H111/12*$M$1</f>
        <v>2332.0000000000005</v>
      </c>
      <c r="N111" s="152">
        <f t="shared" ref="N111:N113" si="45">+L111-M111</f>
        <v>0</v>
      </c>
      <c r="P111" s="18"/>
      <c r="X111" s="17"/>
      <c r="Y111" s="17"/>
    </row>
    <row r="112" spans="1:25" x14ac:dyDescent="0.25">
      <c r="A112" s="116"/>
      <c r="B112" s="116"/>
      <c r="C112" s="116" t="s">
        <v>453</v>
      </c>
      <c r="D112" s="116"/>
      <c r="E112" s="86"/>
      <c r="F112" s="86"/>
      <c r="G112" s="156">
        <f>HLOOKUP($K$60,'Income Statement'!$B$2:$KA$203,Lookup!B58,FALSE)</f>
        <v>0</v>
      </c>
      <c r="H112" s="256">
        <f>HLOOKUP($K$60,Budget!$B$2:$EP$201,Lookup!E58,FALSE)</f>
        <v>0</v>
      </c>
      <c r="I112" s="152">
        <f>+G112-H112</f>
        <v>0</v>
      </c>
      <c r="J112" s="153">
        <f>+IF(H112=0,0,G112/H112)</f>
        <v>0</v>
      </c>
      <c r="K112" s="86"/>
      <c r="L112" s="156">
        <f t="shared" si="43"/>
        <v>0</v>
      </c>
      <c r="M112" s="156">
        <f t="shared" si="44"/>
        <v>0</v>
      </c>
      <c r="N112" s="152">
        <f t="shared" si="45"/>
        <v>0</v>
      </c>
      <c r="P112" s="18"/>
      <c r="X112" s="17"/>
      <c r="Y112" s="17"/>
    </row>
    <row r="113" spans="1:25" x14ac:dyDescent="0.25">
      <c r="A113" s="116"/>
      <c r="B113" s="116" t="s">
        <v>454</v>
      </c>
      <c r="C113" s="116"/>
      <c r="D113" s="116"/>
      <c r="E113" s="86"/>
      <c r="F113" s="86"/>
      <c r="G113" s="149">
        <f>+G112+G111</f>
        <v>2332</v>
      </c>
      <c r="H113" s="149">
        <f>+H112+H111</f>
        <v>3498.0000000000005</v>
      </c>
      <c r="I113" s="152">
        <f>+G113-H113</f>
        <v>-1166.0000000000005</v>
      </c>
      <c r="J113" s="153">
        <f>+IF(H113=0,0,G113/H113)</f>
        <v>0.66666666666666663</v>
      </c>
      <c r="K113" s="86"/>
      <c r="L113" s="149">
        <f t="shared" si="43"/>
        <v>2332</v>
      </c>
      <c r="M113" s="149">
        <f>+M112+M111</f>
        <v>2332.0000000000005</v>
      </c>
      <c r="N113" s="152">
        <f t="shared" si="45"/>
        <v>0</v>
      </c>
      <c r="P113" s="18"/>
      <c r="X113" s="17"/>
      <c r="Y113" s="17"/>
    </row>
    <row r="114" spans="1:25" hidden="1" x14ac:dyDescent="0.25">
      <c r="A114" s="118"/>
      <c r="B114" s="118" t="s">
        <v>473</v>
      </c>
      <c r="C114" s="118"/>
      <c r="D114" s="118"/>
      <c r="E114" s="119"/>
      <c r="F114" s="119"/>
      <c r="G114" s="157">
        <f>HLOOKUP($K$60,'Income Statement'!$B$2:$KA$202,Lookup!B60,FALSE)</f>
        <v>0</v>
      </c>
      <c r="H114" s="157">
        <f>HLOOKUP($K$60,Budget!$B$2:$EP$201,Lookup!E60,FALSE)</f>
        <v>0</v>
      </c>
      <c r="I114" s="158">
        <f>+G114-H114</f>
        <v>0</v>
      </c>
      <c r="J114" s="159">
        <f>+IF(H114=0,0,G114/H114)</f>
        <v>0</v>
      </c>
      <c r="K114" s="119"/>
      <c r="L114" s="157"/>
      <c r="M114" s="157">
        <f t="shared" si="44"/>
        <v>0</v>
      </c>
      <c r="N114" s="158"/>
      <c r="P114" s="18"/>
      <c r="X114" s="17"/>
      <c r="Y114" s="17"/>
    </row>
    <row r="115" spans="1:25" x14ac:dyDescent="0.25">
      <c r="A115" s="116"/>
      <c r="B115" s="116" t="s">
        <v>369</v>
      </c>
      <c r="C115" s="116"/>
      <c r="D115" s="116"/>
      <c r="E115" s="86"/>
      <c r="F115" s="86"/>
      <c r="G115" s="149">
        <f>HLOOKUP($K$60,'Income Statement'!$B$2:$KA$203,Lookup!B61,FALSE)</f>
        <v>56.79</v>
      </c>
      <c r="H115" s="149">
        <f>HLOOKUP($K$60,Budget!$B$2:$EP$201,Lookup!E61,FALSE)</f>
        <v>0</v>
      </c>
      <c r="I115" s="152">
        <f>+G115-H115</f>
        <v>56.79</v>
      </c>
      <c r="J115" s="153">
        <f>+IF(H115=0,0,G115/H115)</f>
        <v>0</v>
      </c>
      <c r="K115" s="86"/>
      <c r="L115" s="149"/>
      <c r="M115" s="149">
        <f t="shared" ref="M115" si="46">+H115/12*$M$1</f>
        <v>0</v>
      </c>
      <c r="N115" s="152">
        <f t="shared" ref="N115" si="47">+L115-M115</f>
        <v>0</v>
      </c>
      <c r="P115" s="18"/>
      <c r="X115" s="17"/>
      <c r="Y115" s="17"/>
    </row>
    <row r="116" spans="1:25" x14ac:dyDescent="0.25">
      <c r="A116" s="116"/>
      <c r="B116" s="116" t="s">
        <v>251</v>
      </c>
      <c r="C116" s="116"/>
      <c r="D116" s="116"/>
      <c r="E116" s="86"/>
      <c r="F116" s="86"/>
      <c r="G116" s="154"/>
      <c r="H116" s="154"/>
      <c r="I116" s="152"/>
      <c r="J116" s="153"/>
      <c r="K116" s="86"/>
      <c r="L116" s="154"/>
      <c r="M116" s="154"/>
      <c r="N116" s="152"/>
      <c r="P116" s="18"/>
      <c r="X116" s="17"/>
      <c r="Y116" s="17"/>
    </row>
    <row r="117" spans="1:25" x14ac:dyDescent="0.25">
      <c r="A117" s="116"/>
      <c r="B117" s="116"/>
      <c r="C117" s="116" t="s">
        <v>252</v>
      </c>
      <c r="D117" s="116"/>
      <c r="E117" s="86"/>
      <c r="F117" s="86"/>
      <c r="G117" s="149">
        <f>HLOOKUP($K$60,'Income Statement'!$B$2:$KA$203,Lookup!B63,FALSE)</f>
        <v>0</v>
      </c>
      <c r="H117" s="149">
        <f>HLOOKUP($K$60,Budget!$B$2:$EP$201,Lookup!E63,FALSE)</f>
        <v>0</v>
      </c>
      <c r="I117" s="152">
        <f>+G117-H117</f>
        <v>0</v>
      </c>
      <c r="J117" s="153">
        <f>+IF(H117=0,0,G117/H117)</f>
        <v>0</v>
      </c>
      <c r="K117" s="86"/>
      <c r="L117" s="149">
        <f t="shared" ref="L117:L121" si="48">+G117</f>
        <v>0</v>
      </c>
      <c r="M117" s="149">
        <f t="shared" ref="M117:M119" si="49">+H117/12*$M$1</f>
        <v>0</v>
      </c>
      <c r="N117" s="152">
        <f t="shared" ref="N117:N121" si="50">+L117-M117</f>
        <v>0</v>
      </c>
      <c r="P117" s="18"/>
      <c r="X117" s="17"/>
      <c r="Y117" s="17"/>
    </row>
    <row r="118" spans="1:25" x14ac:dyDescent="0.25">
      <c r="A118" s="116"/>
      <c r="B118" s="116"/>
      <c r="C118" s="116" t="s">
        <v>254</v>
      </c>
      <c r="D118" s="116"/>
      <c r="E118" s="86"/>
      <c r="F118" s="86"/>
      <c r="G118" s="149">
        <f>HLOOKUP($K$60,'Income Statement'!$B$2:$KA$203,Lookup!B64,FALSE)</f>
        <v>0</v>
      </c>
      <c r="H118" s="149">
        <f>HLOOKUP($K$60,Budget!$B$2:$EP$201,Lookup!E64,FALSE)</f>
        <v>0</v>
      </c>
      <c r="I118" s="152">
        <f>+G118-H118</f>
        <v>0</v>
      </c>
      <c r="J118" s="153">
        <f>+IF(H118=0,0,G118/H118)</f>
        <v>0</v>
      </c>
      <c r="K118" s="86"/>
      <c r="L118" s="149">
        <f t="shared" si="48"/>
        <v>0</v>
      </c>
      <c r="M118" s="149">
        <f t="shared" si="49"/>
        <v>0</v>
      </c>
      <c r="N118" s="152">
        <f t="shared" si="50"/>
        <v>0</v>
      </c>
      <c r="P118" s="18"/>
      <c r="X118" s="17"/>
      <c r="Y118" s="17"/>
    </row>
    <row r="119" spans="1:25" x14ac:dyDescent="0.25">
      <c r="A119" s="116"/>
      <c r="B119" s="116"/>
      <c r="C119" s="116" t="s">
        <v>455</v>
      </c>
      <c r="D119" s="116"/>
      <c r="E119" s="86"/>
      <c r="F119" s="86"/>
      <c r="G119" s="149">
        <f>HLOOKUP($K$60,'Income Statement'!$B$2:$KA$203,Lookup!B65,FALSE)</f>
        <v>0</v>
      </c>
      <c r="H119" s="149">
        <f>HLOOKUP($K$60,Budget!$B$2:$EP$201,Lookup!E65,FALSE)</f>
        <v>0</v>
      </c>
      <c r="I119" s="152">
        <f>+G119-H119</f>
        <v>0</v>
      </c>
      <c r="J119" s="153">
        <f>+IF(H119=0,0,G119/H119)</f>
        <v>0</v>
      </c>
      <c r="K119" s="86"/>
      <c r="L119" s="149">
        <f t="shared" si="48"/>
        <v>0</v>
      </c>
      <c r="M119" s="149">
        <f t="shared" si="49"/>
        <v>0</v>
      </c>
      <c r="N119" s="152">
        <f t="shared" si="50"/>
        <v>0</v>
      </c>
      <c r="P119" s="18"/>
      <c r="X119" s="17"/>
      <c r="Y119" s="17"/>
    </row>
    <row r="120" spans="1:25" x14ac:dyDescent="0.25">
      <c r="A120" s="116"/>
      <c r="B120" s="116"/>
      <c r="C120" s="116" t="s">
        <v>255</v>
      </c>
      <c r="D120" s="116"/>
      <c r="E120" s="86"/>
      <c r="F120" s="86"/>
      <c r="G120" s="156">
        <f>HLOOKUP($K$60,'Income Statement'!$B$2:$KA$203,Lookup!B66,FALSE)</f>
        <v>0</v>
      </c>
      <c r="H120" s="256">
        <f>HLOOKUP($K$60,Budget!$B$2:$EP$201,Lookup!E66,FALSE)</f>
        <v>0</v>
      </c>
      <c r="I120" s="152">
        <f>+G120-H120</f>
        <v>0</v>
      </c>
      <c r="J120" s="153">
        <f>+IF(H120=0,0,G120/H120)</f>
        <v>0</v>
      </c>
      <c r="K120" s="86"/>
      <c r="L120" s="156">
        <f t="shared" si="48"/>
        <v>0</v>
      </c>
      <c r="M120" s="156">
        <f>+H120/12*M111</f>
        <v>0</v>
      </c>
      <c r="N120" s="152">
        <f t="shared" si="50"/>
        <v>0</v>
      </c>
      <c r="P120" s="18"/>
      <c r="X120" s="17"/>
      <c r="Y120" s="17"/>
    </row>
    <row r="121" spans="1:25" x14ac:dyDescent="0.25">
      <c r="A121" s="116"/>
      <c r="B121" s="116" t="s">
        <v>256</v>
      </c>
      <c r="C121" s="116"/>
      <c r="D121" s="116"/>
      <c r="E121" s="86"/>
      <c r="F121" s="86"/>
      <c r="G121" s="149">
        <f>+G120+G119+G118+G117</f>
        <v>0</v>
      </c>
      <c r="H121" s="149">
        <f>+H120+H119+H118+H117</f>
        <v>0</v>
      </c>
      <c r="I121" s="152">
        <f>+G121-H121</f>
        <v>0</v>
      </c>
      <c r="J121" s="153">
        <f>+IF(H121=0,0,G121/H121)</f>
        <v>0</v>
      </c>
      <c r="K121" s="86"/>
      <c r="L121" s="149">
        <f t="shared" si="48"/>
        <v>0</v>
      </c>
      <c r="M121" s="149">
        <f>+M120+M119+M118+M117</f>
        <v>0</v>
      </c>
      <c r="N121" s="152">
        <f t="shared" si="50"/>
        <v>0</v>
      </c>
      <c r="P121" s="18"/>
      <c r="X121" s="17"/>
      <c r="Y121" s="17"/>
    </row>
    <row r="122" spans="1:25" x14ac:dyDescent="0.25">
      <c r="A122" s="116"/>
      <c r="B122" s="116" t="s">
        <v>257</v>
      </c>
      <c r="C122" s="116"/>
      <c r="D122" s="116"/>
      <c r="E122" s="86"/>
      <c r="F122" s="86"/>
      <c r="G122" s="149"/>
      <c r="H122" s="149"/>
      <c r="I122" s="152"/>
      <c r="J122" s="153"/>
      <c r="K122" s="86"/>
      <c r="L122" s="149"/>
      <c r="M122" s="149"/>
      <c r="N122" s="152"/>
      <c r="P122" s="18"/>
      <c r="X122" s="17"/>
      <c r="Y122" s="17"/>
    </row>
    <row r="123" spans="1:25" x14ac:dyDescent="0.25">
      <c r="A123" s="116"/>
      <c r="B123" s="116"/>
      <c r="C123" s="116" t="s">
        <v>258</v>
      </c>
      <c r="D123" s="116"/>
      <c r="E123" s="86"/>
      <c r="F123" s="86"/>
      <c r="G123" s="149">
        <f>HLOOKUP($K$60,'Income Statement'!$B$2:$KA$203,Lookup!B69,FALSE)</f>
        <v>0</v>
      </c>
      <c r="H123" s="149">
        <f>HLOOKUP($K$60,Budget!$B$2:$EP$201,Lookup!E69,FALSE)</f>
        <v>2500</v>
      </c>
      <c r="I123" s="152">
        <f>+G123-H123</f>
        <v>-2500</v>
      </c>
      <c r="J123" s="153">
        <f>+IF(H123=0,0,G123/H123)</f>
        <v>0</v>
      </c>
      <c r="K123" s="86"/>
      <c r="L123" s="149">
        <f t="shared" ref="L123:L125" si="51">+G123</f>
        <v>0</v>
      </c>
      <c r="M123" s="149">
        <f t="shared" ref="M123:M124" si="52">+H123/12*$M$1</f>
        <v>1666.6666666666667</v>
      </c>
      <c r="N123" s="152">
        <f t="shared" ref="N123:N125" si="53">+L123-M123</f>
        <v>-1666.6666666666667</v>
      </c>
      <c r="P123" s="18"/>
      <c r="X123" s="17"/>
      <c r="Y123" s="17"/>
    </row>
    <row r="124" spans="1:25" x14ac:dyDescent="0.25">
      <c r="A124" s="116"/>
      <c r="B124" s="116"/>
      <c r="C124" s="116" t="s">
        <v>370</v>
      </c>
      <c r="D124" s="116"/>
      <c r="E124" s="86"/>
      <c r="F124" s="86"/>
      <c r="G124" s="156">
        <f>HLOOKUP($K$60,'Income Statement'!$B$2:$KA$203,Lookup!B70,FALSE)</f>
        <v>0</v>
      </c>
      <c r="H124" s="256">
        <f>HLOOKUP($K$60,Budget!$B$2:$EP$201,Lookup!E70,FALSE)</f>
        <v>0</v>
      </c>
      <c r="I124" s="152">
        <f>+G124-H124</f>
        <v>0</v>
      </c>
      <c r="J124" s="153">
        <f>+IF(H124=0,0,G124/H124)</f>
        <v>0</v>
      </c>
      <c r="K124" s="86"/>
      <c r="L124" s="156">
        <f t="shared" si="51"/>
        <v>0</v>
      </c>
      <c r="M124" s="156">
        <f t="shared" si="52"/>
        <v>0</v>
      </c>
      <c r="N124" s="152">
        <f t="shared" si="53"/>
        <v>0</v>
      </c>
      <c r="P124" s="18"/>
      <c r="X124" s="17"/>
      <c r="Y124" s="17"/>
    </row>
    <row r="125" spans="1:25" x14ac:dyDescent="0.25">
      <c r="A125" s="116"/>
      <c r="B125" s="116" t="s">
        <v>259</v>
      </c>
      <c r="C125" s="116"/>
      <c r="D125" s="116"/>
      <c r="E125" s="86"/>
      <c r="F125" s="86"/>
      <c r="G125" s="149">
        <f>ROUND(SUM(G122:G124),5)</f>
        <v>0</v>
      </c>
      <c r="H125" s="149">
        <f>ROUND(SUM(H122:H124),5)</f>
        <v>2500</v>
      </c>
      <c r="I125" s="152">
        <f>+G125-H125</f>
        <v>-2500</v>
      </c>
      <c r="J125" s="153">
        <f>+IF(H125=0,0,G125/H125)</f>
        <v>0</v>
      </c>
      <c r="K125" s="86"/>
      <c r="L125" s="149">
        <f t="shared" si="51"/>
        <v>0</v>
      </c>
      <c r="M125" s="149">
        <f>ROUND(SUM(M122:M124),5)</f>
        <v>1666.6666700000001</v>
      </c>
      <c r="N125" s="152">
        <f t="shared" si="53"/>
        <v>-1666.6666700000001</v>
      </c>
      <c r="P125" s="18"/>
      <c r="X125" s="17"/>
      <c r="Y125" s="17"/>
    </row>
    <row r="126" spans="1:25" x14ac:dyDescent="0.25">
      <c r="A126" s="116"/>
      <c r="B126" s="116" t="s">
        <v>260</v>
      </c>
      <c r="C126" s="116"/>
      <c r="D126" s="116"/>
      <c r="E126" s="86"/>
      <c r="F126" s="86"/>
      <c r="G126" s="149"/>
      <c r="H126" s="149"/>
      <c r="I126" s="152"/>
      <c r="J126" s="153"/>
      <c r="K126" s="86"/>
      <c r="L126" s="149"/>
      <c r="M126" s="149"/>
      <c r="N126" s="152"/>
      <c r="P126" s="18"/>
      <c r="X126" s="17"/>
      <c r="Y126" s="17"/>
    </row>
    <row r="127" spans="1:25" x14ac:dyDescent="0.25">
      <c r="A127" s="116"/>
      <c r="B127" s="116"/>
      <c r="C127" s="116" t="s">
        <v>261</v>
      </c>
      <c r="D127" s="116"/>
      <c r="E127" s="86"/>
      <c r="F127" s="86"/>
      <c r="G127" s="149">
        <f>HLOOKUP($K$60,'Income Statement'!$B$2:$KA$203,Lookup!B73,FALSE)</f>
        <v>489.09</v>
      </c>
      <c r="H127" s="149">
        <f>HLOOKUP($K$60,Budget!$B$2:$EP$201,Lookup!E73,FALSE)</f>
        <v>755.63890000000004</v>
      </c>
      <c r="I127" s="152">
        <f>+G127-H127</f>
        <v>-266.54890000000006</v>
      </c>
      <c r="J127" s="153">
        <f>+IF(H127=0,0,G127/H127)</f>
        <v>0.64725360221661421</v>
      </c>
      <c r="K127" s="86"/>
      <c r="L127" s="149">
        <f t="shared" ref="L127:L129" si="54">+G127</f>
        <v>489.09</v>
      </c>
      <c r="M127" s="149">
        <f t="shared" ref="M127:M128" si="55">+H127/12*$M$1</f>
        <v>503.75926666666669</v>
      </c>
      <c r="N127" s="152">
        <f t="shared" ref="N127:N129" si="56">+L127-M127</f>
        <v>-14.669266666666715</v>
      </c>
      <c r="P127" s="18"/>
      <c r="X127" s="17"/>
      <c r="Y127" s="17"/>
    </row>
    <row r="128" spans="1:25" x14ac:dyDescent="0.25">
      <c r="A128" s="116"/>
      <c r="B128" s="116"/>
      <c r="C128" s="116" t="s">
        <v>371</v>
      </c>
      <c r="D128" s="116"/>
      <c r="E128" s="86"/>
      <c r="F128" s="86"/>
      <c r="G128" s="156">
        <f>HLOOKUP($K$60,'Income Statement'!$B$2:$KA$203,Lookup!B74,FALSE)</f>
        <v>0</v>
      </c>
      <c r="H128" s="256">
        <f>HLOOKUP($K$60,Budget!$B$2:$EP$201,Lookup!E74,FALSE)</f>
        <v>0</v>
      </c>
      <c r="I128" s="152">
        <f>+G128-H128</f>
        <v>0</v>
      </c>
      <c r="J128" s="153">
        <f>+IF(H128=0,0,G128/H128)</f>
        <v>0</v>
      </c>
      <c r="K128" s="86"/>
      <c r="L128" s="156">
        <f t="shared" si="54"/>
        <v>0</v>
      </c>
      <c r="M128" s="156">
        <f t="shared" si="55"/>
        <v>0</v>
      </c>
      <c r="N128" s="152">
        <f t="shared" si="56"/>
        <v>0</v>
      </c>
      <c r="P128" s="18"/>
      <c r="X128" s="17"/>
      <c r="Y128" s="17"/>
    </row>
    <row r="129" spans="1:25" x14ac:dyDescent="0.25">
      <c r="A129" s="116"/>
      <c r="B129" s="116" t="s">
        <v>262</v>
      </c>
      <c r="C129" s="116"/>
      <c r="D129" s="116"/>
      <c r="E129" s="86"/>
      <c r="F129" s="86"/>
      <c r="G129" s="149">
        <f>ROUND(SUM(G126:G128),5)</f>
        <v>489.09</v>
      </c>
      <c r="H129" s="149">
        <f>ROUND(SUM(H126:H128),5)</f>
        <v>755.63890000000004</v>
      </c>
      <c r="I129" s="152">
        <f>+G129-H129</f>
        <v>-266.54890000000006</v>
      </c>
      <c r="J129" s="153">
        <f>+IF(H129=0,0,G129/H129)</f>
        <v>0.64725360221661421</v>
      </c>
      <c r="K129" s="86"/>
      <c r="L129" s="149">
        <f t="shared" si="54"/>
        <v>489.09</v>
      </c>
      <c r="M129" s="149">
        <f>ROUND(SUM(M126:M128),5)</f>
        <v>503.75927000000001</v>
      </c>
      <c r="N129" s="152">
        <f t="shared" si="56"/>
        <v>-14.66927000000004</v>
      </c>
      <c r="P129" s="18"/>
      <c r="X129" s="17"/>
      <c r="Y129" s="17"/>
    </row>
    <row r="130" spans="1:25" x14ac:dyDescent="0.25">
      <c r="A130" s="116"/>
      <c r="B130" s="116" t="s">
        <v>263</v>
      </c>
      <c r="C130" s="116"/>
      <c r="D130" s="116"/>
      <c r="E130" s="86"/>
      <c r="F130" s="86"/>
      <c r="G130" s="149"/>
      <c r="H130" s="149"/>
      <c r="I130" s="152"/>
      <c r="J130" s="153"/>
      <c r="K130" s="86"/>
      <c r="L130" s="149"/>
      <c r="M130" s="149"/>
      <c r="N130" s="152"/>
      <c r="P130" s="18"/>
      <c r="X130" s="17"/>
      <c r="Y130" s="17"/>
    </row>
    <row r="131" spans="1:25" x14ac:dyDescent="0.25">
      <c r="A131" s="116"/>
      <c r="B131" s="116"/>
      <c r="C131" s="116" t="s">
        <v>264</v>
      </c>
      <c r="D131" s="116"/>
      <c r="E131" s="86"/>
      <c r="F131" s="86"/>
      <c r="G131" s="149">
        <f>HLOOKUP($K$60,'Income Statement'!$B$2:$KA$203,Lookup!B77,FALSE)</f>
        <v>0</v>
      </c>
      <c r="H131" s="149">
        <f>HLOOKUP($K$60,Budget!$B$2:$EP$201,Lookup!E77,FALSE)</f>
        <v>107.12</v>
      </c>
      <c r="I131" s="152">
        <f>+G131-H131</f>
        <v>-107.12</v>
      </c>
      <c r="J131" s="153">
        <f>+IF(H131=0,0,G131/H131)</f>
        <v>0</v>
      </c>
      <c r="K131" s="86"/>
      <c r="L131" s="149">
        <f t="shared" ref="L131:L133" si="57">+G131</f>
        <v>0</v>
      </c>
      <c r="M131" s="149">
        <f t="shared" ref="M131:M132" si="58">+H131/12*$M$1</f>
        <v>71.413333333333341</v>
      </c>
      <c r="N131" s="152">
        <f t="shared" ref="N131:N133" si="59">+L131-M131</f>
        <v>-71.413333333333341</v>
      </c>
      <c r="P131" s="18"/>
      <c r="X131" s="17"/>
      <c r="Y131" s="17"/>
    </row>
    <row r="132" spans="1:25" x14ac:dyDescent="0.25">
      <c r="A132" s="116"/>
      <c r="B132" s="116"/>
      <c r="C132" s="116" t="s">
        <v>265</v>
      </c>
      <c r="D132" s="116"/>
      <c r="E132" s="86"/>
      <c r="F132" s="86"/>
      <c r="G132" s="156">
        <f>HLOOKUP($K$60,'Income Statement'!$B$2:$KA$203,Lookup!B78,FALSE)</f>
        <v>0</v>
      </c>
      <c r="H132" s="256">
        <f>HLOOKUP($K$60,Budget!$B$2:$EP$201,Lookup!E78,FALSE)</f>
        <v>0</v>
      </c>
      <c r="I132" s="152">
        <f>+G132-H132</f>
        <v>0</v>
      </c>
      <c r="J132" s="153">
        <f>+IF(H132=0,0,G132/H132)</f>
        <v>0</v>
      </c>
      <c r="K132" s="86"/>
      <c r="L132" s="156">
        <f t="shared" si="57"/>
        <v>0</v>
      </c>
      <c r="M132" s="156">
        <f t="shared" si="58"/>
        <v>0</v>
      </c>
      <c r="N132" s="152">
        <f t="shared" si="59"/>
        <v>0</v>
      </c>
      <c r="P132" s="18"/>
      <c r="X132" s="17"/>
      <c r="Y132" s="17"/>
    </row>
    <row r="133" spans="1:25" x14ac:dyDescent="0.25">
      <c r="A133" s="116"/>
      <c r="B133" s="116" t="s">
        <v>266</v>
      </c>
      <c r="C133" s="116"/>
      <c r="D133" s="116"/>
      <c r="E133" s="86"/>
      <c r="F133" s="86"/>
      <c r="G133" s="149">
        <f>+G132+G131</f>
        <v>0</v>
      </c>
      <c r="H133" s="149">
        <f>+H132+H131</f>
        <v>107.12</v>
      </c>
      <c r="I133" s="152">
        <f>+G133-H133</f>
        <v>-107.12</v>
      </c>
      <c r="J133" s="153">
        <f>+IF(H133=0,0,G133/H133)</f>
        <v>0</v>
      </c>
      <c r="K133" s="86"/>
      <c r="L133" s="149">
        <f t="shared" si="57"/>
        <v>0</v>
      </c>
      <c r="M133" s="149">
        <f>+M132+M131</f>
        <v>71.413333333333341</v>
      </c>
      <c r="N133" s="152">
        <f t="shared" si="59"/>
        <v>-71.413333333333341</v>
      </c>
      <c r="P133" s="18"/>
      <c r="X133" s="17"/>
      <c r="Y133" s="17"/>
    </row>
    <row r="134" spans="1:25" x14ac:dyDescent="0.25">
      <c r="A134" s="116"/>
      <c r="B134" s="116" t="s">
        <v>267</v>
      </c>
      <c r="C134" s="116"/>
      <c r="D134" s="116"/>
      <c r="E134" s="86"/>
      <c r="F134" s="86"/>
      <c r="G134" s="149"/>
      <c r="H134" s="149"/>
      <c r="I134" s="152"/>
      <c r="J134" s="153"/>
      <c r="K134" s="86"/>
      <c r="L134" s="149"/>
      <c r="M134" s="149"/>
      <c r="N134" s="152"/>
      <c r="P134" s="18"/>
      <c r="X134" s="17"/>
      <c r="Y134" s="17"/>
    </row>
    <row r="135" spans="1:25" x14ac:dyDescent="0.25">
      <c r="A135" s="116"/>
      <c r="B135" s="116"/>
      <c r="C135" s="116" t="s">
        <v>372</v>
      </c>
      <c r="D135" s="116"/>
      <c r="E135" s="86"/>
      <c r="F135" s="86"/>
      <c r="G135" s="149">
        <f>HLOOKUP($K$60,'Income Statement'!$B$2:$KA$203,Lookup!B81,FALSE)</f>
        <v>0</v>
      </c>
      <c r="H135" s="149">
        <f>HLOOKUP($K$60,Budget!$B$2:$EP$201,Lookup!E81,FALSE)</f>
        <v>0</v>
      </c>
      <c r="I135" s="152">
        <f t="shared" ref="I135:I142" si="60">+G135-H135</f>
        <v>0</v>
      </c>
      <c r="J135" s="153">
        <f t="shared" ref="J135:J142" si="61">+IF(H135=0,0,G135/H135)</f>
        <v>0</v>
      </c>
      <c r="K135" s="86"/>
      <c r="L135" s="149">
        <f t="shared" ref="L135:L142" si="62">+G135</f>
        <v>0</v>
      </c>
      <c r="M135" s="149">
        <f t="shared" ref="M135:M141" si="63">+H135/12*$M$1</f>
        <v>0</v>
      </c>
      <c r="N135" s="152">
        <f t="shared" ref="N135:N142" si="64">+L135-M135</f>
        <v>0</v>
      </c>
      <c r="P135" s="18"/>
      <c r="X135" s="17"/>
      <c r="Y135" s="17"/>
    </row>
    <row r="136" spans="1:25" x14ac:dyDescent="0.25">
      <c r="A136" s="116"/>
      <c r="B136" s="116"/>
      <c r="C136" s="116" t="s">
        <v>268</v>
      </c>
      <c r="D136" s="116"/>
      <c r="E136" s="86"/>
      <c r="F136" s="86"/>
      <c r="G136" s="149">
        <f>HLOOKUP($K$60,'Income Statement'!$B$2:$KA$203,Lookup!B82,FALSE)</f>
        <v>99.84</v>
      </c>
      <c r="H136" s="149">
        <f>HLOOKUP($K$60,Budget!$B$2:$EP$201,Lookup!E82,FALSE)</f>
        <v>2817.7948000000001</v>
      </c>
      <c r="I136" s="152">
        <f t="shared" si="60"/>
        <v>-2717.9548</v>
      </c>
      <c r="J136" s="153">
        <f t="shared" si="61"/>
        <v>3.5431962611329963E-2</v>
      </c>
      <c r="K136" s="86"/>
      <c r="L136" s="149">
        <f t="shared" si="62"/>
        <v>99.84</v>
      </c>
      <c r="M136" s="149">
        <f t="shared" si="63"/>
        <v>1878.5298666666667</v>
      </c>
      <c r="N136" s="152">
        <f t="shared" si="64"/>
        <v>-1778.6898666666668</v>
      </c>
      <c r="P136" s="18"/>
      <c r="X136" s="17"/>
      <c r="Y136" s="17"/>
    </row>
    <row r="137" spans="1:25" hidden="1" x14ac:dyDescent="0.25">
      <c r="A137" s="118"/>
      <c r="B137" s="118"/>
      <c r="C137" s="118" t="s">
        <v>474</v>
      </c>
      <c r="D137" s="118"/>
      <c r="E137" s="119"/>
      <c r="F137" s="119"/>
      <c r="G137" s="149">
        <f>HLOOKUP($K$60,'Income Statement'!$B$2:$KA$203,Lookup!B83,FALSE)</f>
        <v>0</v>
      </c>
      <c r="H137" s="157">
        <f>HLOOKUP($K$60,Budget!$B$2:$EP$201,Lookup!E83,FALSE)</f>
        <v>0</v>
      </c>
      <c r="I137" s="158">
        <f t="shared" si="60"/>
        <v>0</v>
      </c>
      <c r="J137" s="159">
        <f t="shared" si="61"/>
        <v>0</v>
      </c>
      <c r="K137" s="119"/>
      <c r="L137" s="149">
        <f t="shared" si="62"/>
        <v>0</v>
      </c>
      <c r="M137" s="157">
        <f t="shared" si="63"/>
        <v>0</v>
      </c>
      <c r="N137" s="158">
        <f t="shared" si="64"/>
        <v>0</v>
      </c>
      <c r="P137" s="18"/>
      <c r="X137" s="17"/>
      <c r="Y137" s="17"/>
    </row>
    <row r="138" spans="1:25" x14ac:dyDescent="0.25">
      <c r="A138" s="116"/>
      <c r="B138" s="116"/>
      <c r="C138" s="116" t="s">
        <v>270</v>
      </c>
      <c r="D138" s="116"/>
      <c r="E138" s="86"/>
      <c r="F138" s="86"/>
      <c r="G138" s="149">
        <f>HLOOKUP($K$60,'Income Statement'!$B$2:$KA$203,Lookup!B84,FALSE)</f>
        <v>0</v>
      </c>
      <c r="H138" s="149">
        <f>HLOOKUP($K$60,Budget!$B$2:$EP$201,Lookup!E84,FALSE)</f>
        <v>0</v>
      </c>
      <c r="I138" s="152">
        <f t="shared" si="60"/>
        <v>0</v>
      </c>
      <c r="J138" s="153">
        <f t="shared" si="61"/>
        <v>0</v>
      </c>
      <c r="K138" s="86"/>
      <c r="L138" s="149">
        <f t="shared" si="62"/>
        <v>0</v>
      </c>
      <c r="M138" s="149">
        <f t="shared" si="63"/>
        <v>0</v>
      </c>
      <c r="N138" s="152">
        <f t="shared" si="64"/>
        <v>0</v>
      </c>
      <c r="P138" s="18"/>
      <c r="X138" s="17"/>
      <c r="Y138" s="17"/>
    </row>
    <row r="139" spans="1:25" x14ac:dyDescent="0.25">
      <c r="A139" s="116"/>
      <c r="B139" s="116"/>
      <c r="C139" s="116" t="s">
        <v>271</v>
      </c>
      <c r="D139" s="116"/>
      <c r="E139" s="86"/>
      <c r="F139" s="86"/>
      <c r="G139" s="149">
        <f>HLOOKUP($K$60,'Income Statement'!$B$2:$KA$203,Lookup!B85,FALSE)</f>
        <v>0</v>
      </c>
      <c r="H139" s="149">
        <f>HLOOKUP($K$60,Budget!$B$2:$EP$201,Lookup!E85,FALSE)</f>
        <v>0</v>
      </c>
      <c r="I139" s="152">
        <f t="shared" si="60"/>
        <v>0</v>
      </c>
      <c r="J139" s="153">
        <f t="shared" si="61"/>
        <v>0</v>
      </c>
      <c r="K139" s="86"/>
      <c r="L139" s="149">
        <f t="shared" si="62"/>
        <v>0</v>
      </c>
      <c r="M139" s="149">
        <f t="shared" si="63"/>
        <v>0</v>
      </c>
      <c r="N139" s="152">
        <f t="shared" si="64"/>
        <v>0</v>
      </c>
      <c r="P139" s="18"/>
      <c r="X139" s="17"/>
      <c r="Y139" s="17"/>
    </row>
    <row r="140" spans="1:25" x14ac:dyDescent="0.25">
      <c r="A140" s="116"/>
      <c r="B140" s="116"/>
      <c r="C140" s="116" t="s">
        <v>373</v>
      </c>
      <c r="D140" s="116"/>
      <c r="E140" s="86"/>
      <c r="F140" s="86"/>
      <c r="G140" s="149">
        <f>HLOOKUP($K$60,'Income Statement'!$B$2:$KA$203,Lookup!B86,FALSE)</f>
        <v>0</v>
      </c>
      <c r="H140" s="149">
        <f>HLOOKUP($K$60,Budget!$B$2:$EP$201,Lookup!E86,FALSE)</f>
        <v>0</v>
      </c>
      <c r="I140" s="152">
        <f t="shared" si="60"/>
        <v>0</v>
      </c>
      <c r="J140" s="153">
        <f t="shared" si="61"/>
        <v>0</v>
      </c>
      <c r="K140" s="86"/>
      <c r="L140" s="149">
        <f t="shared" si="62"/>
        <v>0</v>
      </c>
      <c r="M140" s="149">
        <f t="shared" si="63"/>
        <v>0</v>
      </c>
      <c r="N140" s="152">
        <f t="shared" si="64"/>
        <v>0</v>
      </c>
      <c r="P140" s="18"/>
      <c r="X140" s="17"/>
      <c r="Y140" s="17"/>
    </row>
    <row r="141" spans="1:25" x14ac:dyDescent="0.25">
      <c r="A141" s="116"/>
      <c r="B141" s="116"/>
      <c r="C141" s="116" t="s">
        <v>374</v>
      </c>
      <c r="D141" s="116"/>
      <c r="E141" s="86"/>
      <c r="F141" s="86"/>
      <c r="G141" s="156">
        <f>HLOOKUP($K$60,'Income Statement'!$B$2:$KA$203,Lookup!B87,FALSE)</f>
        <v>0</v>
      </c>
      <c r="H141" s="256">
        <f>HLOOKUP($K$60,Budget!$B$2:$EP$201,Lookup!E87,FALSE)</f>
        <v>0</v>
      </c>
      <c r="I141" s="152">
        <f t="shared" si="60"/>
        <v>0</v>
      </c>
      <c r="J141" s="153">
        <f t="shared" si="61"/>
        <v>0</v>
      </c>
      <c r="K141" s="86"/>
      <c r="L141" s="156">
        <f t="shared" si="62"/>
        <v>0</v>
      </c>
      <c r="M141" s="156">
        <f t="shared" si="63"/>
        <v>0</v>
      </c>
      <c r="N141" s="152">
        <f t="shared" si="64"/>
        <v>0</v>
      </c>
      <c r="P141" s="18"/>
      <c r="X141" s="17"/>
      <c r="Y141" s="17"/>
    </row>
    <row r="142" spans="1:25" x14ac:dyDescent="0.25">
      <c r="A142" s="116"/>
      <c r="B142" s="116" t="s">
        <v>272</v>
      </c>
      <c r="C142" s="116"/>
      <c r="D142" s="116"/>
      <c r="E142" s="86"/>
      <c r="F142" s="86"/>
      <c r="G142" s="149">
        <f>SUM(G135:G141)</f>
        <v>99.84</v>
      </c>
      <c r="H142" s="149">
        <f>SUM(H135:H141)</f>
        <v>2817.7948000000001</v>
      </c>
      <c r="I142" s="152">
        <f t="shared" si="60"/>
        <v>-2717.9548</v>
      </c>
      <c r="J142" s="153">
        <f t="shared" si="61"/>
        <v>3.5431962611329963E-2</v>
      </c>
      <c r="K142" s="86"/>
      <c r="L142" s="149">
        <f t="shared" si="62"/>
        <v>99.84</v>
      </c>
      <c r="M142" s="149">
        <f>SUM(M135:M141)</f>
        <v>1878.5298666666667</v>
      </c>
      <c r="N142" s="152">
        <f t="shared" si="64"/>
        <v>-1778.6898666666668</v>
      </c>
      <c r="P142" s="18"/>
      <c r="X142" s="17"/>
      <c r="Y142" s="17"/>
    </row>
    <row r="143" spans="1:25" x14ac:dyDescent="0.25">
      <c r="A143" s="116"/>
      <c r="B143" s="116" t="s">
        <v>273</v>
      </c>
      <c r="C143" s="116"/>
      <c r="D143" s="116"/>
      <c r="E143" s="86"/>
      <c r="F143" s="86"/>
      <c r="G143" s="149"/>
      <c r="H143" s="149"/>
      <c r="I143" s="152"/>
      <c r="J143" s="153"/>
      <c r="K143" s="86"/>
      <c r="L143" s="149"/>
      <c r="M143" s="149"/>
      <c r="N143" s="152"/>
      <c r="P143" s="18"/>
      <c r="X143" s="17"/>
      <c r="Y143" s="17"/>
    </row>
    <row r="144" spans="1:25" x14ac:dyDescent="0.25">
      <c r="A144" s="116"/>
      <c r="B144" s="116"/>
      <c r="C144" s="116" t="s">
        <v>274</v>
      </c>
      <c r="D144" s="116"/>
      <c r="E144" s="86"/>
      <c r="F144" s="86"/>
      <c r="G144" s="149">
        <f>HLOOKUP($K$60,'Income Statement'!$B$2:$KA$203,Lookup!B90,FALSE)</f>
        <v>0</v>
      </c>
      <c r="H144" s="149">
        <f>HLOOKUP($K$60,Budget!$B$2:$EP$201,Lookup!E90,FALSE)</f>
        <v>0</v>
      </c>
      <c r="I144" s="152">
        <f t="shared" ref="I144:I150" si="65">+G144-H144</f>
        <v>0</v>
      </c>
      <c r="J144" s="153">
        <f t="shared" ref="J144:J150" si="66">+IF(H144=0,0,G144/H144)</f>
        <v>0</v>
      </c>
      <c r="K144" s="86"/>
      <c r="L144" s="149">
        <f t="shared" ref="L144:L150" si="67">+G144</f>
        <v>0</v>
      </c>
      <c r="M144" s="149">
        <f t="shared" ref="M144:M149" si="68">+H144/12*$M$1</f>
        <v>0</v>
      </c>
      <c r="N144" s="152">
        <f t="shared" ref="N144:N150" si="69">+L144-M144</f>
        <v>0</v>
      </c>
      <c r="P144" s="18"/>
      <c r="X144" s="17"/>
      <c r="Y144" s="17"/>
    </row>
    <row r="145" spans="1:25" x14ac:dyDescent="0.25">
      <c r="A145" s="116"/>
      <c r="B145" s="116"/>
      <c r="C145" s="116" t="s">
        <v>275</v>
      </c>
      <c r="D145" s="116"/>
      <c r="E145" s="86"/>
      <c r="F145" s="86"/>
      <c r="G145" s="149">
        <f>HLOOKUP($K$60,'Income Statement'!$B$2:$KA$203,Lookup!B91,FALSE)</f>
        <v>0</v>
      </c>
      <c r="H145" s="149">
        <f>HLOOKUP($K$60,Budget!$B$2:$EP$201,Lookup!E91,FALSE)</f>
        <v>0</v>
      </c>
      <c r="I145" s="152">
        <f t="shared" si="65"/>
        <v>0</v>
      </c>
      <c r="J145" s="153">
        <f t="shared" si="66"/>
        <v>0</v>
      </c>
      <c r="K145" s="86"/>
      <c r="L145" s="149">
        <f t="shared" si="67"/>
        <v>0</v>
      </c>
      <c r="M145" s="149">
        <f t="shared" si="68"/>
        <v>0</v>
      </c>
      <c r="N145" s="152">
        <f t="shared" si="69"/>
        <v>0</v>
      </c>
      <c r="P145" s="18"/>
      <c r="X145" s="17"/>
      <c r="Y145" s="17"/>
    </row>
    <row r="146" spans="1:25" x14ac:dyDescent="0.25">
      <c r="A146" s="116"/>
      <c r="B146" s="116"/>
      <c r="C146" s="116" t="s">
        <v>276</v>
      </c>
      <c r="D146" s="116"/>
      <c r="E146" s="86"/>
      <c r="F146" s="86"/>
      <c r="G146" s="149">
        <f>HLOOKUP($K$60,'Income Statement'!$B$2:$KA$203,Lookup!B92,FALSE)</f>
        <v>0</v>
      </c>
      <c r="H146" s="149">
        <f>HLOOKUP($K$60,Budget!$B$2:$EP$201,Lookup!E92,FALSE)</f>
        <v>780</v>
      </c>
      <c r="I146" s="152">
        <f t="shared" si="65"/>
        <v>-780</v>
      </c>
      <c r="J146" s="153">
        <f t="shared" si="66"/>
        <v>0</v>
      </c>
      <c r="K146" s="86"/>
      <c r="L146" s="149">
        <f t="shared" si="67"/>
        <v>0</v>
      </c>
      <c r="M146" s="149">
        <f t="shared" si="68"/>
        <v>520</v>
      </c>
      <c r="N146" s="152">
        <f t="shared" si="69"/>
        <v>-520</v>
      </c>
      <c r="P146" s="18"/>
      <c r="X146" s="17"/>
      <c r="Y146" s="17"/>
    </row>
    <row r="147" spans="1:25" x14ac:dyDescent="0.25">
      <c r="A147" s="116"/>
      <c r="B147" s="116"/>
      <c r="C147" s="116" t="s">
        <v>277</v>
      </c>
      <c r="D147" s="116"/>
      <c r="E147" s="86"/>
      <c r="F147" s="86"/>
      <c r="G147" s="149">
        <f>HLOOKUP($K$60,'Income Statement'!$B$2:$KA$203,Lookup!B93,FALSE)</f>
        <v>0</v>
      </c>
      <c r="H147" s="149">
        <f>HLOOKUP($K$60,Budget!$B$2:$EP$201,Lookup!E93,FALSE)</f>
        <v>0</v>
      </c>
      <c r="I147" s="152">
        <f t="shared" si="65"/>
        <v>0</v>
      </c>
      <c r="J147" s="153">
        <f t="shared" si="66"/>
        <v>0</v>
      </c>
      <c r="K147" s="86"/>
      <c r="L147" s="149">
        <f t="shared" si="67"/>
        <v>0</v>
      </c>
      <c r="M147" s="149">
        <f t="shared" si="68"/>
        <v>0</v>
      </c>
      <c r="N147" s="152">
        <f t="shared" si="69"/>
        <v>0</v>
      </c>
      <c r="P147" s="18"/>
      <c r="X147" s="17"/>
      <c r="Y147" s="17"/>
    </row>
    <row r="148" spans="1:25" x14ac:dyDescent="0.25">
      <c r="A148" s="116"/>
      <c r="B148" s="116"/>
      <c r="C148" s="116" t="s">
        <v>278</v>
      </c>
      <c r="D148" s="116"/>
      <c r="E148" s="86"/>
      <c r="F148" s="86"/>
      <c r="G148" s="149">
        <f>HLOOKUP($K$60,'Income Statement'!$B$2:$KA$203,Lookup!B94,FALSE)</f>
        <v>0</v>
      </c>
      <c r="H148" s="149">
        <f>HLOOKUP($K$60,Budget!$B$2:$EP$201,Lookup!E94,FALSE)</f>
        <v>0</v>
      </c>
      <c r="I148" s="152">
        <f t="shared" si="65"/>
        <v>0</v>
      </c>
      <c r="J148" s="153">
        <f t="shared" si="66"/>
        <v>0</v>
      </c>
      <c r="K148" s="86"/>
      <c r="L148" s="149">
        <f t="shared" si="67"/>
        <v>0</v>
      </c>
      <c r="M148" s="149">
        <f t="shared" si="68"/>
        <v>0</v>
      </c>
      <c r="N148" s="152">
        <f t="shared" si="69"/>
        <v>0</v>
      </c>
      <c r="P148" s="18"/>
      <c r="X148" s="17"/>
      <c r="Y148" s="17"/>
    </row>
    <row r="149" spans="1:25" x14ac:dyDescent="0.25">
      <c r="A149" s="116"/>
      <c r="B149" s="116"/>
      <c r="C149" s="116" t="s">
        <v>375</v>
      </c>
      <c r="D149" s="116"/>
      <c r="E149" s="86"/>
      <c r="F149" s="86"/>
      <c r="G149" s="156">
        <f>HLOOKUP($K$60,'Income Statement'!$B$2:$KA$203,Lookup!B95,FALSE)</f>
        <v>0</v>
      </c>
      <c r="H149" s="256">
        <f>HLOOKUP($K$60,Budget!$B$2:$EP$201,Lookup!E95,FALSE)</f>
        <v>0</v>
      </c>
      <c r="I149" s="152">
        <f t="shared" si="65"/>
        <v>0</v>
      </c>
      <c r="J149" s="153">
        <f t="shared" si="66"/>
        <v>0</v>
      </c>
      <c r="K149" s="86"/>
      <c r="L149" s="156">
        <f t="shared" si="67"/>
        <v>0</v>
      </c>
      <c r="M149" s="156">
        <f t="shared" si="68"/>
        <v>0</v>
      </c>
      <c r="N149" s="152">
        <f t="shared" si="69"/>
        <v>0</v>
      </c>
      <c r="P149" s="18"/>
      <c r="X149" s="17"/>
      <c r="Y149" s="17"/>
    </row>
    <row r="150" spans="1:25" x14ac:dyDescent="0.25">
      <c r="A150" s="116"/>
      <c r="B150" s="116" t="s">
        <v>279</v>
      </c>
      <c r="C150" s="116"/>
      <c r="D150" s="116"/>
      <c r="E150" s="86"/>
      <c r="F150" s="86"/>
      <c r="G150" s="154">
        <f>SUM(G144:G149)</f>
        <v>0</v>
      </c>
      <c r="H150" s="154">
        <f>SUM(H144:H149)</f>
        <v>780</v>
      </c>
      <c r="I150" s="152">
        <f t="shared" si="65"/>
        <v>-780</v>
      </c>
      <c r="J150" s="153">
        <f t="shared" si="66"/>
        <v>0</v>
      </c>
      <c r="K150" s="86"/>
      <c r="L150" s="154">
        <f t="shared" si="67"/>
        <v>0</v>
      </c>
      <c r="M150" s="154">
        <f>SUM(M144:M149)</f>
        <v>520</v>
      </c>
      <c r="N150" s="152">
        <f t="shared" si="69"/>
        <v>-520</v>
      </c>
      <c r="P150" s="18"/>
      <c r="X150" s="17"/>
      <c r="Y150" s="17"/>
    </row>
    <row r="151" spans="1:25" x14ac:dyDescent="0.25">
      <c r="A151" s="116"/>
      <c r="B151" s="116" t="s">
        <v>280</v>
      </c>
      <c r="C151" s="116"/>
      <c r="D151" s="116"/>
      <c r="E151" s="86"/>
      <c r="F151" s="86"/>
      <c r="G151" s="149"/>
      <c r="H151" s="149"/>
      <c r="I151" s="152"/>
      <c r="J151" s="153"/>
      <c r="K151" s="86"/>
      <c r="L151" s="149"/>
      <c r="M151" s="149"/>
      <c r="N151" s="152"/>
      <c r="P151" s="18"/>
      <c r="X151" s="17"/>
      <c r="Y151" s="17"/>
    </row>
    <row r="152" spans="1:25" x14ac:dyDescent="0.25">
      <c r="A152" s="116"/>
      <c r="B152" s="116"/>
      <c r="C152" s="116" t="s">
        <v>281</v>
      </c>
      <c r="D152" s="116"/>
      <c r="E152" s="86"/>
      <c r="F152" s="86"/>
      <c r="G152" s="149">
        <f>HLOOKUP($K$60,'Income Statement'!$B$2:$KA$203,Lookup!B98,FALSE)</f>
        <v>0</v>
      </c>
      <c r="H152" s="149">
        <f>HLOOKUP($K$60,Budget!$B$2:$EP$201,Lookup!E98,FALSE)</f>
        <v>0</v>
      </c>
      <c r="I152" s="152">
        <f>+G152-H152</f>
        <v>0</v>
      </c>
      <c r="J152" s="153">
        <f>+IF(H152=0,0,G152/H152)</f>
        <v>0</v>
      </c>
      <c r="K152" s="86"/>
      <c r="L152" s="149">
        <f t="shared" ref="L152:L155" si="70">+G152</f>
        <v>0</v>
      </c>
      <c r="M152" s="149">
        <f t="shared" ref="M152:M154" si="71">+H152/12*$M$1</f>
        <v>0</v>
      </c>
      <c r="N152" s="152">
        <f t="shared" ref="N152:N155" si="72">+L152-M152</f>
        <v>0</v>
      </c>
      <c r="P152" s="18"/>
      <c r="X152" s="17"/>
      <c r="Y152" s="17"/>
    </row>
    <row r="153" spans="1:25" x14ac:dyDescent="0.25">
      <c r="A153" s="116"/>
      <c r="B153" s="116"/>
      <c r="C153" s="116" t="s">
        <v>282</v>
      </c>
      <c r="D153" s="116"/>
      <c r="E153" s="86"/>
      <c r="F153" s="86"/>
      <c r="G153" s="149">
        <f>HLOOKUP($K$60,'Income Statement'!$B$2:$KA$203,Lookup!B99,FALSE)</f>
        <v>0</v>
      </c>
      <c r="H153" s="149">
        <f>HLOOKUP($K$60,Budget!$B$2:$EP$201,Lookup!E99,FALSE)</f>
        <v>0</v>
      </c>
      <c r="I153" s="152">
        <f>+G153-H153</f>
        <v>0</v>
      </c>
      <c r="J153" s="153">
        <f>+IF(H153=0,0,G153/H153)</f>
        <v>0</v>
      </c>
      <c r="K153" s="86"/>
      <c r="L153" s="149">
        <f t="shared" si="70"/>
        <v>0</v>
      </c>
      <c r="M153" s="149">
        <f t="shared" si="71"/>
        <v>0</v>
      </c>
      <c r="N153" s="152">
        <f t="shared" si="72"/>
        <v>0</v>
      </c>
      <c r="P153" s="18"/>
      <c r="X153" s="17"/>
      <c r="Y153" s="17"/>
    </row>
    <row r="154" spans="1:25" x14ac:dyDescent="0.25">
      <c r="A154" s="116"/>
      <c r="B154" s="116"/>
      <c r="C154" s="116" t="s">
        <v>376</v>
      </c>
      <c r="D154" s="116"/>
      <c r="E154" s="86"/>
      <c r="F154" s="86"/>
      <c r="G154" s="156">
        <f>HLOOKUP($K$60,'Income Statement'!$B$2:$KA$203,Lookup!B100,FALSE)</f>
        <v>0</v>
      </c>
      <c r="H154" s="256">
        <f>HLOOKUP($K$60,Budget!$B$2:$EP$201,Lookup!E100,FALSE)</f>
        <v>0</v>
      </c>
      <c r="I154" s="152">
        <f>+G154-H154</f>
        <v>0</v>
      </c>
      <c r="J154" s="153">
        <f>+IF(H154=0,0,G154/H154)</f>
        <v>0</v>
      </c>
      <c r="K154" s="86"/>
      <c r="L154" s="156">
        <f t="shared" si="70"/>
        <v>0</v>
      </c>
      <c r="M154" s="156">
        <f t="shared" si="71"/>
        <v>0</v>
      </c>
      <c r="N154" s="152">
        <f t="shared" si="72"/>
        <v>0</v>
      </c>
      <c r="P154" s="18"/>
      <c r="X154" s="17"/>
      <c r="Y154" s="17"/>
    </row>
    <row r="155" spans="1:25" x14ac:dyDescent="0.25">
      <c r="A155" s="116"/>
      <c r="B155" s="116" t="s">
        <v>283</v>
      </c>
      <c r="C155" s="116"/>
      <c r="D155" s="116"/>
      <c r="E155" s="86"/>
      <c r="F155" s="86"/>
      <c r="G155" s="154">
        <f>+G154+G153+G152</f>
        <v>0</v>
      </c>
      <c r="H155" s="154">
        <f>+H154+H153+H152</f>
        <v>0</v>
      </c>
      <c r="I155" s="152">
        <f>+G155-H155</f>
        <v>0</v>
      </c>
      <c r="J155" s="153">
        <f>+IF(H155=0,0,G155/H155)</f>
        <v>0</v>
      </c>
      <c r="K155" s="86"/>
      <c r="L155" s="154">
        <f t="shared" si="70"/>
        <v>0</v>
      </c>
      <c r="M155" s="154">
        <f>+M154+M153+M152</f>
        <v>0</v>
      </c>
      <c r="N155" s="152">
        <f t="shared" si="72"/>
        <v>0</v>
      </c>
      <c r="P155" s="18"/>
      <c r="X155" s="17"/>
      <c r="Y155" s="17"/>
    </row>
    <row r="156" spans="1:25" x14ac:dyDescent="0.25">
      <c r="A156" s="116"/>
      <c r="B156" s="116" t="s">
        <v>284</v>
      </c>
      <c r="C156" s="116"/>
      <c r="D156" s="116"/>
      <c r="E156" s="86"/>
      <c r="F156" s="86"/>
      <c r="G156" s="149"/>
      <c r="H156" s="149"/>
      <c r="I156" s="152"/>
      <c r="J156" s="153"/>
      <c r="K156" s="86"/>
      <c r="L156" s="149"/>
      <c r="M156" s="149"/>
      <c r="N156" s="152"/>
      <c r="P156" s="18"/>
      <c r="X156" s="17"/>
      <c r="Y156" s="17"/>
    </row>
    <row r="157" spans="1:25" x14ac:dyDescent="0.25">
      <c r="A157" s="116"/>
      <c r="B157" s="116"/>
      <c r="C157" s="116" t="s">
        <v>285</v>
      </c>
      <c r="D157" s="116"/>
      <c r="E157" s="86"/>
      <c r="F157" s="86"/>
      <c r="G157" s="149">
        <f>HLOOKUP($K$60,'Income Statement'!$B$2:$KA$203,Lookup!B103,FALSE)</f>
        <v>294.94</v>
      </c>
      <c r="H157" s="149">
        <f>HLOOKUP($K$60,Budget!$B$2:$EP$201,Lookup!E103,FALSE)</f>
        <v>0</v>
      </c>
      <c r="I157" s="152">
        <f>+G157-H157</f>
        <v>294.94</v>
      </c>
      <c r="J157" s="153">
        <f>+IF(H157=0,0,G157/H157)</f>
        <v>0</v>
      </c>
      <c r="K157" s="86"/>
      <c r="L157" s="149">
        <f t="shared" ref="L157:L160" si="73">+G157</f>
        <v>294.94</v>
      </c>
      <c r="M157" s="149">
        <f t="shared" ref="M157:M161" si="74">+H157/12*$M$1</f>
        <v>0</v>
      </c>
      <c r="N157" s="152">
        <f t="shared" ref="N157:N160" si="75">+L157-M157</f>
        <v>294.94</v>
      </c>
      <c r="P157" s="18"/>
      <c r="X157" s="17"/>
      <c r="Y157" s="17"/>
    </row>
    <row r="158" spans="1:25" x14ac:dyDescent="0.25">
      <c r="A158" s="116"/>
      <c r="B158" s="116"/>
      <c r="C158" s="116" t="s">
        <v>377</v>
      </c>
      <c r="D158" s="116"/>
      <c r="E158" s="86"/>
      <c r="F158" s="86"/>
      <c r="G158" s="149">
        <f>HLOOKUP($K$60,'Income Statement'!$B$2:$KA$203,Lookup!B104,FALSE)</f>
        <v>0</v>
      </c>
      <c r="H158" s="149">
        <f>HLOOKUP($K$60,Budget!$B$2:$EP$201,Lookup!E104,FALSE)</f>
        <v>0</v>
      </c>
      <c r="I158" s="152">
        <f>+G158-H158</f>
        <v>0</v>
      </c>
      <c r="J158" s="153">
        <f>+IF(H158=0,0,G158/H158)</f>
        <v>0</v>
      </c>
      <c r="K158" s="86"/>
      <c r="L158" s="149">
        <f t="shared" si="73"/>
        <v>0</v>
      </c>
      <c r="M158" s="149">
        <f t="shared" si="74"/>
        <v>0</v>
      </c>
      <c r="N158" s="152">
        <f t="shared" si="75"/>
        <v>0</v>
      </c>
      <c r="P158" s="18"/>
      <c r="X158" s="17"/>
      <c r="Y158" s="17"/>
    </row>
    <row r="159" spans="1:25" x14ac:dyDescent="0.25">
      <c r="A159" s="116"/>
      <c r="B159" s="116"/>
      <c r="C159" s="116" t="s">
        <v>378</v>
      </c>
      <c r="D159" s="116"/>
      <c r="E159" s="86"/>
      <c r="F159" s="86"/>
      <c r="G159" s="156">
        <f>HLOOKUP($K$60,'Income Statement'!$B$2:$KA$203,Lookup!B105,FALSE)</f>
        <v>0</v>
      </c>
      <c r="H159" s="256">
        <f>HLOOKUP($K$60,Budget!$B$2:$EP$201,Lookup!E105,FALSE)</f>
        <v>0</v>
      </c>
      <c r="I159" s="152">
        <f>+G159-H159</f>
        <v>0</v>
      </c>
      <c r="J159" s="153">
        <f>+IF(H159=0,0,G159/H159)</f>
        <v>0</v>
      </c>
      <c r="K159" s="86"/>
      <c r="L159" s="156">
        <f t="shared" si="73"/>
        <v>0</v>
      </c>
      <c r="M159" s="156">
        <f t="shared" si="74"/>
        <v>0</v>
      </c>
      <c r="N159" s="152">
        <f t="shared" si="75"/>
        <v>0</v>
      </c>
      <c r="P159" s="18"/>
      <c r="X159" s="17"/>
      <c r="Y159" s="17"/>
    </row>
    <row r="160" spans="1:25" x14ac:dyDescent="0.25">
      <c r="A160" s="116"/>
      <c r="B160" s="116" t="s">
        <v>286</v>
      </c>
      <c r="C160" s="116"/>
      <c r="D160" s="116"/>
      <c r="E160" s="86"/>
      <c r="F160" s="86"/>
      <c r="G160" s="149">
        <f>SUM(G157:G159)</f>
        <v>294.94</v>
      </c>
      <c r="H160" s="149">
        <f>SUM(H157:H159)</f>
        <v>0</v>
      </c>
      <c r="I160" s="152">
        <f>+G160-H160</f>
        <v>294.94</v>
      </c>
      <c r="J160" s="153">
        <f>+IF(H160=0,0,G160/H160)</f>
        <v>0</v>
      </c>
      <c r="K160" s="86"/>
      <c r="L160" s="149">
        <f t="shared" si="73"/>
        <v>294.94</v>
      </c>
      <c r="M160" s="149">
        <f>SUM(M157:M159)</f>
        <v>0</v>
      </c>
      <c r="N160" s="152">
        <f t="shared" si="75"/>
        <v>294.94</v>
      </c>
      <c r="P160" s="18"/>
      <c r="X160" s="17"/>
      <c r="Y160" s="17"/>
    </row>
    <row r="161" spans="1:25" hidden="1" x14ac:dyDescent="0.25">
      <c r="A161" s="118"/>
      <c r="B161" s="118" t="s">
        <v>458</v>
      </c>
      <c r="C161" s="118"/>
      <c r="D161" s="118"/>
      <c r="E161" s="119"/>
      <c r="F161" s="119"/>
      <c r="G161" s="157">
        <f>HLOOKUP($K$60,'Income Statement'!$B$2:$KA$202,Lookup!B107,FALSE)</f>
        <v>0</v>
      </c>
      <c r="H161" s="157">
        <f>HLOOKUP($K$60,Budget!$B$2:$EP$201,Lookup!E107,FALSE)</f>
        <v>0</v>
      </c>
      <c r="I161" s="158">
        <f>+G161-H161</f>
        <v>0</v>
      </c>
      <c r="J161" s="159">
        <f>+IF(H161=0,0,G161/H161)</f>
        <v>0</v>
      </c>
      <c r="K161" s="119"/>
      <c r="L161" s="157"/>
      <c r="M161" s="157">
        <f t="shared" si="74"/>
        <v>0</v>
      </c>
      <c r="N161" s="158"/>
      <c r="P161" s="18"/>
      <c r="X161" s="17"/>
      <c r="Y161" s="17"/>
    </row>
    <row r="162" spans="1:25" x14ac:dyDescent="0.25">
      <c r="A162" s="116"/>
      <c r="B162" s="116" t="s">
        <v>287</v>
      </c>
      <c r="C162" s="116"/>
      <c r="D162" s="116"/>
      <c r="E162" s="86"/>
      <c r="F162" s="86"/>
      <c r="G162" s="149"/>
      <c r="H162" s="149"/>
      <c r="I162" s="152"/>
      <c r="J162" s="153"/>
      <c r="K162" s="86"/>
      <c r="L162" s="149"/>
      <c r="M162" s="149"/>
      <c r="N162" s="152"/>
      <c r="P162" s="18"/>
      <c r="X162" s="17"/>
      <c r="Y162" s="17"/>
    </row>
    <row r="163" spans="1:25" x14ac:dyDescent="0.25">
      <c r="A163" s="116"/>
      <c r="B163" s="116"/>
      <c r="C163" s="116" t="s">
        <v>288</v>
      </c>
      <c r="D163" s="116"/>
      <c r="E163" s="86"/>
      <c r="F163" s="86"/>
      <c r="G163" s="149">
        <f>HLOOKUP($K$60,'Income Statement'!$B$2:$KA$203,Lookup!B109,FALSE)</f>
        <v>0</v>
      </c>
      <c r="H163" s="149">
        <f>HLOOKUP($K$60,Budget!$B$2:$EP$201,Lookup!E109,FALSE)</f>
        <v>0</v>
      </c>
      <c r="I163" s="152">
        <f t="shared" ref="I163:I176" si="76">+G163-H163</f>
        <v>0</v>
      </c>
      <c r="J163" s="153">
        <f t="shared" ref="J163:J176" si="77">+IF(H163=0,0,G163/H163)</f>
        <v>0</v>
      </c>
      <c r="K163" s="86"/>
      <c r="L163" s="149">
        <f t="shared" ref="L163:L176" si="78">+G163</f>
        <v>0</v>
      </c>
      <c r="M163" s="149">
        <f t="shared" ref="M163:M175" si="79">+H163/12*$M$1</f>
        <v>0</v>
      </c>
      <c r="N163" s="152">
        <f t="shared" ref="N163:N176" si="80">+L163-M163</f>
        <v>0</v>
      </c>
      <c r="P163" s="18"/>
      <c r="X163" s="17"/>
      <c r="Y163" s="17"/>
    </row>
    <row r="164" spans="1:25" x14ac:dyDescent="0.25">
      <c r="A164" s="116"/>
      <c r="B164" s="116"/>
      <c r="C164" s="116" t="s">
        <v>172</v>
      </c>
      <c r="D164" s="116"/>
      <c r="E164" s="86"/>
      <c r="F164" s="86"/>
      <c r="G164" s="149">
        <f>HLOOKUP($K$60,'Income Statement'!$B$2:$KA$203,Lookup!B110,FALSE)</f>
        <v>0</v>
      </c>
      <c r="H164" s="149">
        <f>HLOOKUP($K$60,Budget!$B$2:$EP$201,Lookup!E110,FALSE)</f>
        <v>0</v>
      </c>
      <c r="I164" s="152">
        <f t="shared" si="76"/>
        <v>0</v>
      </c>
      <c r="J164" s="153">
        <f t="shared" si="77"/>
        <v>0</v>
      </c>
      <c r="K164" s="86"/>
      <c r="L164" s="149">
        <f t="shared" si="78"/>
        <v>0</v>
      </c>
      <c r="M164" s="149">
        <f t="shared" si="79"/>
        <v>0</v>
      </c>
      <c r="N164" s="152">
        <f t="shared" si="80"/>
        <v>0</v>
      </c>
      <c r="P164" s="18"/>
      <c r="X164" s="17"/>
      <c r="Y164" s="17"/>
    </row>
    <row r="165" spans="1:25" x14ac:dyDescent="0.25">
      <c r="A165" s="116"/>
      <c r="B165" s="116"/>
      <c r="C165" s="116" t="s">
        <v>289</v>
      </c>
      <c r="D165" s="116"/>
      <c r="E165" s="86"/>
      <c r="F165" s="86"/>
      <c r="G165" s="149">
        <f>HLOOKUP($K$60,'Income Statement'!$B$2:$KA$203,Lookup!B111,FALSE)</f>
        <v>0</v>
      </c>
      <c r="H165" s="149">
        <f>HLOOKUP($K$60,Budget!$B$2:$EP$201,Lookup!E111,FALSE)</f>
        <v>0</v>
      </c>
      <c r="I165" s="152">
        <f t="shared" si="76"/>
        <v>0</v>
      </c>
      <c r="J165" s="153">
        <f t="shared" si="77"/>
        <v>0</v>
      </c>
      <c r="K165" s="86"/>
      <c r="L165" s="149">
        <f t="shared" si="78"/>
        <v>0</v>
      </c>
      <c r="M165" s="149">
        <f t="shared" si="79"/>
        <v>0</v>
      </c>
      <c r="N165" s="152">
        <f t="shared" si="80"/>
        <v>0</v>
      </c>
      <c r="P165" s="18"/>
      <c r="X165" s="17"/>
      <c r="Y165" s="17"/>
    </row>
    <row r="166" spans="1:25" hidden="1" x14ac:dyDescent="0.25">
      <c r="A166" s="118"/>
      <c r="B166" s="118"/>
      <c r="C166" s="118" t="s">
        <v>459</v>
      </c>
      <c r="D166" s="118"/>
      <c r="E166" s="119"/>
      <c r="F166" s="119"/>
      <c r="G166" s="149">
        <f>HLOOKUP($K$60,'Income Statement'!$B$2:$KA$203,Lookup!B112,FALSE)</f>
        <v>0</v>
      </c>
      <c r="H166" s="157">
        <f>HLOOKUP($K$60,Budget!$B$2:$EP$201,Lookup!E112,FALSE)</f>
        <v>0</v>
      </c>
      <c r="I166" s="158">
        <f t="shared" si="76"/>
        <v>0</v>
      </c>
      <c r="J166" s="159">
        <f t="shared" si="77"/>
        <v>0</v>
      </c>
      <c r="K166" s="119"/>
      <c r="L166" s="149">
        <f t="shared" si="78"/>
        <v>0</v>
      </c>
      <c r="M166" s="157">
        <f t="shared" si="79"/>
        <v>0</v>
      </c>
      <c r="N166" s="158">
        <f t="shared" si="80"/>
        <v>0</v>
      </c>
      <c r="P166" s="18"/>
      <c r="X166" s="17"/>
      <c r="Y166" s="17"/>
    </row>
    <row r="167" spans="1:25" x14ac:dyDescent="0.25">
      <c r="A167" s="116"/>
      <c r="B167" s="116"/>
      <c r="C167" s="116" t="s">
        <v>268</v>
      </c>
      <c r="D167" s="116"/>
      <c r="E167" s="86"/>
      <c r="F167" s="86"/>
      <c r="G167" s="149">
        <f>HLOOKUP($K$60,'Income Statement'!$B$2:$KA$203,Lookup!B113,FALSE)</f>
        <v>0</v>
      </c>
      <c r="H167" s="149">
        <f>HLOOKUP($K$60,Budget!$B$2:$EP$201,Lookup!E113,FALSE)</f>
        <v>0</v>
      </c>
      <c r="I167" s="152">
        <f t="shared" si="76"/>
        <v>0</v>
      </c>
      <c r="J167" s="153">
        <f t="shared" si="77"/>
        <v>0</v>
      </c>
      <c r="K167" s="86"/>
      <c r="L167" s="149">
        <f t="shared" si="78"/>
        <v>0</v>
      </c>
      <c r="M167" s="149">
        <f t="shared" si="79"/>
        <v>0</v>
      </c>
      <c r="N167" s="152">
        <f t="shared" si="80"/>
        <v>0</v>
      </c>
      <c r="P167" s="18"/>
      <c r="X167" s="17"/>
      <c r="Y167" s="17"/>
    </row>
    <row r="168" spans="1:25" x14ac:dyDescent="0.25">
      <c r="A168" s="116"/>
      <c r="B168" s="116"/>
      <c r="C168" s="116" t="s">
        <v>290</v>
      </c>
      <c r="D168" s="116"/>
      <c r="E168" s="86"/>
      <c r="F168" s="86"/>
      <c r="G168" s="149">
        <f>HLOOKUP($K$60,'Income Statement'!$B$2:$KA$203,Lookup!B114,FALSE)</f>
        <v>0</v>
      </c>
      <c r="H168" s="149">
        <f>HLOOKUP($K$60,Budget!$B$2:$EP$201,Lookup!E114,FALSE)</f>
        <v>0</v>
      </c>
      <c r="I168" s="152">
        <f t="shared" si="76"/>
        <v>0</v>
      </c>
      <c r="J168" s="153">
        <f t="shared" si="77"/>
        <v>0</v>
      </c>
      <c r="K168" s="86"/>
      <c r="L168" s="149">
        <f t="shared" si="78"/>
        <v>0</v>
      </c>
      <c r="M168" s="149">
        <f t="shared" si="79"/>
        <v>0</v>
      </c>
      <c r="N168" s="152">
        <f t="shared" si="80"/>
        <v>0</v>
      </c>
      <c r="P168" s="18"/>
      <c r="X168" s="17"/>
      <c r="Y168" s="17"/>
    </row>
    <row r="169" spans="1:25" x14ac:dyDescent="0.25">
      <c r="A169" s="116"/>
      <c r="B169" s="116"/>
      <c r="C169" s="116" t="s">
        <v>291</v>
      </c>
      <c r="D169" s="116"/>
      <c r="E169" s="86"/>
      <c r="F169" s="86"/>
      <c r="G169" s="149">
        <f>HLOOKUP($K$60,'Income Statement'!$B$2:$KA$203,Lookup!B115,FALSE)</f>
        <v>0</v>
      </c>
      <c r="H169" s="149">
        <f>HLOOKUP($K$60,Budget!$B$2:$EP$201,Lookup!E115,FALSE)</f>
        <v>0</v>
      </c>
      <c r="I169" s="152">
        <f t="shared" si="76"/>
        <v>0</v>
      </c>
      <c r="J169" s="153">
        <f t="shared" si="77"/>
        <v>0</v>
      </c>
      <c r="K169" s="86"/>
      <c r="L169" s="149">
        <f t="shared" si="78"/>
        <v>0</v>
      </c>
      <c r="M169" s="149">
        <f t="shared" si="79"/>
        <v>0</v>
      </c>
      <c r="N169" s="152">
        <f t="shared" si="80"/>
        <v>0</v>
      </c>
      <c r="P169" s="18"/>
      <c r="X169" s="17"/>
      <c r="Y169" s="17"/>
    </row>
    <row r="170" spans="1:25" hidden="1" x14ac:dyDescent="0.25">
      <c r="A170" s="118"/>
      <c r="B170" s="118"/>
      <c r="C170" s="118" t="s">
        <v>466</v>
      </c>
      <c r="D170" s="118"/>
      <c r="E170" s="119"/>
      <c r="F170" s="119"/>
      <c r="G170" s="149">
        <f>HLOOKUP($K$60,'Income Statement'!$B$2:$KA$203,Lookup!B116,FALSE)</f>
        <v>0</v>
      </c>
      <c r="H170" s="157">
        <f>HLOOKUP($K$60,Budget!$B$2:$EP$201,Lookup!E116,FALSE)</f>
        <v>0</v>
      </c>
      <c r="I170" s="158">
        <f t="shared" si="76"/>
        <v>0</v>
      </c>
      <c r="J170" s="159">
        <f t="shared" si="77"/>
        <v>0</v>
      </c>
      <c r="K170" s="119"/>
      <c r="L170" s="149">
        <f t="shared" si="78"/>
        <v>0</v>
      </c>
      <c r="M170" s="157">
        <f t="shared" si="79"/>
        <v>0</v>
      </c>
      <c r="N170" s="158">
        <f t="shared" si="80"/>
        <v>0</v>
      </c>
      <c r="P170" s="18"/>
      <c r="X170" s="17"/>
      <c r="Y170" s="17"/>
    </row>
    <row r="171" spans="1:25" x14ac:dyDescent="0.25">
      <c r="A171" s="116"/>
      <c r="B171" s="116"/>
      <c r="C171" s="116" t="s">
        <v>293</v>
      </c>
      <c r="D171" s="116"/>
      <c r="E171" s="86"/>
      <c r="F171" s="86"/>
      <c r="G171" s="149">
        <f>HLOOKUP($K$60,'Income Statement'!$B$2:$KA$203,Lookup!B117,FALSE)</f>
        <v>385.2</v>
      </c>
      <c r="H171" s="149">
        <f>HLOOKUP($K$60,Budget!$B$2:$EP$201,Lookup!E117,FALSE)</f>
        <v>755.19600000000003</v>
      </c>
      <c r="I171" s="152">
        <f t="shared" si="76"/>
        <v>-369.99600000000004</v>
      </c>
      <c r="J171" s="153">
        <f t="shared" si="77"/>
        <v>0.51006626094417873</v>
      </c>
      <c r="K171" s="86"/>
      <c r="L171" s="149">
        <f t="shared" si="78"/>
        <v>385.2</v>
      </c>
      <c r="M171" s="149">
        <f t="shared" si="79"/>
        <v>503.464</v>
      </c>
      <c r="N171" s="152">
        <f t="shared" si="80"/>
        <v>-118.26400000000001</v>
      </c>
      <c r="P171" s="18"/>
      <c r="X171" s="17"/>
      <c r="Y171" s="17"/>
    </row>
    <row r="172" spans="1:25" x14ac:dyDescent="0.25">
      <c r="A172" s="116"/>
      <c r="B172" s="116"/>
      <c r="C172" s="116" t="s">
        <v>294</v>
      </c>
      <c r="D172" s="116"/>
      <c r="E172" s="86"/>
      <c r="F172" s="86"/>
      <c r="G172" s="149">
        <f>HLOOKUP($K$60,'Income Statement'!$B$2:$KA$203,Lookup!B118,FALSE)</f>
        <v>0</v>
      </c>
      <c r="H172" s="149">
        <f>HLOOKUP($K$60,Budget!$B$2:$EP$201,Lookup!E118,FALSE)</f>
        <v>0</v>
      </c>
      <c r="I172" s="152">
        <f t="shared" si="76"/>
        <v>0</v>
      </c>
      <c r="J172" s="153">
        <f t="shared" si="77"/>
        <v>0</v>
      </c>
      <c r="K172" s="86"/>
      <c r="L172" s="149">
        <f t="shared" si="78"/>
        <v>0</v>
      </c>
      <c r="M172" s="149">
        <f t="shared" si="79"/>
        <v>0</v>
      </c>
      <c r="N172" s="152">
        <f t="shared" si="80"/>
        <v>0</v>
      </c>
      <c r="P172" s="18"/>
      <c r="X172" s="17"/>
      <c r="Y172" s="17"/>
    </row>
    <row r="173" spans="1:25" x14ac:dyDescent="0.25">
      <c r="A173" s="116"/>
      <c r="B173" s="116"/>
      <c r="C173" s="116" t="s">
        <v>282</v>
      </c>
      <c r="D173" s="116"/>
      <c r="E173" s="86"/>
      <c r="F173" s="86"/>
      <c r="G173" s="149">
        <f>HLOOKUP($K$60,'Income Statement'!$B$2:$KA$203,Lookup!B119,FALSE)</f>
        <v>0</v>
      </c>
      <c r="H173" s="149">
        <f>HLOOKUP($K$60,Budget!$B$2:$EP$201,Lookup!E119,FALSE)</f>
        <v>0</v>
      </c>
      <c r="I173" s="152">
        <f t="shared" si="76"/>
        <v>0</v>
      </c>
      <c r="J173" s="153">
        <f t="shared" si="77"/>
        <v>0</v>
      </c>
      <c r="K173" s="86"/>
      <c r="L173" s="149">
        <f t="shared" si="78"/>
        <v>0</v>
      </c>
      <c r="M173" s="149">
        <f t="shared" si="79"/>
        <v>0</v>
      </c>
      <c r="N173" s="152">
        <f t="shared" si="80"/>
        <v>0</v>
      </c>
      <c r="P173" s="18"/>
      <c r="X173" s="17"/>
      <c r="Y173" s="17"/>
    </row>
    <row r="174" spans="1:25" x14ac:dyDescent="0.25">
      <c r="A174" s="116"/>
      <c r="B174" s="116"/>
      <c r="C174" s="116" t="s">
        <v>295</v>
      </c>
      <c r="D174" s="116"/>
      <c r="E174" s="86"/>
      <c r="F174" s="86"/>
      <c r="G174" s="149">
        <f>HLOOKUP($K$60,'Income Statement'!$B$2:$KA$203,Lookup!B120,FALSE)</f>
        <v>0</v>
      </c>
      <c r="H174" s="149">
        <f>HLOOKUP($K$60,Budget!$B$2:$EP$201,Lookup!E120,FALSE)</f>
        <v>43.053999999999995</v>
      </c>
      <c r="I174" s="152">
        <f t="shared" si="76"/>
        <v>-43.053999999999995</v>
      </c>
      <c r="J174" s="153">
        <f t="shared" si="77"/>
        <v>0</v>
      </c>
      <c r="K174" s="86"/>
      <c r="L174" s="149">
        <f t="shared" si="78"/>
        <v>0</v>
      </c>
      <c r="M174" s="149">
        <f t="shared" si="79"/>
        <v>28.702666666666662</v>
      </c>
      <c r="N174" s="152">
        <f t="shared" si="80"/>
        <v>-28.702666666666662</v>
      </c>
      <c r="P174" s="18"/>
      <c r="X174" s="17"/>
      <c r="Y174" s="17"/>
    </row>
    <row r="175" spans="1:25" x14ac:dyDescent="0.25">
      <c r="A175" s="116"/>
      <c r="B175" s="116"/>
      <c r="C175" s="116" t="s">
        <v>380</v>
      </c>
      <c r="D175" s="116"/>
      <c r="E175" s="86"/>
      <c r="F175" s="86"/>
      <c r="G175" s="156">
        <f>HLOOKUP($K$60,'Income Statement'!$B$2:$KA$203,Lookup!B121,FALSE)</f>
        <v>0</v>
      </c>
      <c r="H175" s="256">
        <f>HLOOKUP($K$60,Budget!$B$2:$EP$201,Lookup!E121,FALSE)</f>
        <v>0</v>
      </c>
      <c r="I175" s="152">
        <f t="shared" si="76"/>
        <v>0</v>
      </c>
      <c r="J175" s="153">
        <f t="shared" si="77"/>
        <v>0</v>
      </c>
      <c r="K175" s="86"/>
      <c r="L175" s="156">
        <f t="shared" si="78"/>
        <v>0</v>
      </c>
      <c r="M175" s="156">
        <f t="shared" si="79"/>
        <v>0</v>
      </c>
      <c r="N175" s="152">
        <f t="shared" si="80"/>
        <v>0</v>
      </c>
      <c r="P175" s="18"/>
      <c r="X175" s="17"/>
      <c r="Y175" s="17"/>
    </row>
    <row r="176" spans="1:25" x14ac:dyDescent="0.25">
      <c r="A176" s="116"/>
      <c r="B176" s="116" t="s">
        <v>296</v>
      </c>
      <c r="C176" s="116"/>
      <c r="D176" s="116"/>
      <c r="E176" s="86"/>
      <c r="F176" s="86"/>
      <c r="G176" s="149">
        <f>SUM(G163:G175)</f>
        <v>385.2</v>
      </c>
      <c r="H176" s="149">
        <f>SUM(H163:H175)</f>
        <v>798.25</v>
      </c>
      <c r="I176" s="152">
        <f t="shared" si="76"/>
        <v>-413.05</v>
      </c>
      <c r="J176" s="153">
        <f t="shared" si="77"/>
        <v>0.48255559035389917</v>
      </c>
      <c r="K176" s="86"/>
      <c r="L176" s="149">
        <f t="shared" si="78"/>
        <v>385.2</v>
      </c>
      <c r="M176" s="149">
        <f>SUM(M163:M175)</f>
        <v>532.16666666666663</v>
      </c>
      <c r="N176" s="152">
        <f t="shared" si="80"/>
        <v>-146.96666666666664</v>
      </c>
      <c r="P176" s="18"/>
      <c r="X176" s="17"/>
      <c r="Y176" s="17"/>
    </row>
    <row r="177" spans="1:25" x14ac:dyDescent="0.25">
      <c r="A177" s="116"/>
      <c r="B177" s="116" t="s">
        <v>297</v>
      </c>
      <c r="C177" s="116"/>
      <c r="D177" s="116"/>
      <c r="E177" s="86"/>
      <c r="F177" s="86"/>
      <c r="G177" s="149"/>
      <c r="H177" s="149"/>
      <c r="I177" s="152"/>
      <c r="J177" s="153"/>
      <c r="K177" s="86"/>
      <c r="L177" s="149"/>
      <c r="M177" s="149"/>
      <c r="N177" s="152"/>
      <c r="P177" s="18"/>
      <c r="X177" s="17"/>
      <c r="Y177" s="17"/>
    </row>
    <row r="178" spans="1:25" x14ac:dyDescent="0.25">
      <c r="A178" s="116"/>
      <c r="B178" s="116"/>
      <c r="C178" s="116" t="s">
        <v>298</v>
      </c>
      <c r="D178" s="116"/>
      <c r="E178" s="86"/>
      <c r="F178" s="86"/>
      <c r="G178" s="149">
        <f>HLOOKUP($K$60,'Income Statement'!$B$2:$KA$203,Lookup!B124,FALSE)</f>
        <v>-143.27000000000001</v>
      </c>
      <c r="H178" s="149">
        <f>HLOOKUP($K$60,Budget!$B$2:$EP$201,Lookup!E124,FALSE)</f>
        <v>154.6</v>
      </c>
      <c r="I178" s="152">
        <f t="shared" ref="I178:I191" si="81">+G178-H178</f>
        <v>-297.87</v>
      </c>
      <c r="J178" s="153">
        <f t="shared" ref="J178:J191" si="82">+IF(H178=0,0,G178/H178)</f>
        <v>-0.92671410090556283</v>
      </c>
      <c r="K178" s="86"/>
      <c r="L178" s="149">
        <f t="shared" ref="L178:L191" si="83">+G178</f>
        <v>-143.27000000000001</v>
      </c>
      <c r="M178" s="149">
        <f t="shared" ref="M178" si="84">+H178/12*$M$1</f>
        <v>103.06666666666666</v>
      </c>
      <c r="N178" s="152">
        <f t="shared" ref="N178:N191" si="85">+L178-M178</f>
        <v>-246.33666666666667</v>
      </c>
      <c r="P178" s="18"/>
      <c r="X178" s="17"/>
      <c r="Y178" s="17"/>
    </row>
    <row r="179" spans="1:25" x14ac:dyDescent="0.25">
      <c r="A179" s="116"/>
      <c r="B179" s="116"/>
      <c r="C179" s="116" t="s">
        <v>381</v>
      </c>
      <c r="D179" s="116"/>
      <c r="E179" s="86"/>
      <c r="F179" s="86"/>
      <c r="G179" s="149">
        <f>HLOOKUP($K$60,'Income Statement'!$B$2:$KA$203,Lookup!B125,FALSE)</f>
        <v>0</v>
      </c>
      <c r="H179" s="149">
        <f>HLOOKUP($K$60,Budget!$B$2:$EP$201,Lookup!E125,FALSE)</f>
        <v>0</v>
      </c>
      <c r="I179" s="152">
        <f t="shared" si="81"/>
        <v>0</v>
      </c>
      <c r="J179" s="153">
        <f t="shared" si="82"/>
        <v>0</v>
      </c>
      <c r="K179" s="86"/>
      <c r="L179" s="149">
        <f t="shared" si="83"/>
        <v>0</v>
      </c>
      <c r="M179" s="149">
        <f>+H179/12*M170</f>
        <v>0</v>
      </c>
      <c r="N179" s="152">
        <f t="shared" si="85"/>
        <v>0</v>
      </c>
      <c r="P179" s="18"/>
      <c r="X179" s="17"/>
      <c r="Y179" s="17"/>
    </row>
    <row r="180" spans="1:25" hidden="1" x14ac:dyDescent="0.25">
      <c r="A180" s="118"/>
      <c r="B180" s="118"/>
      <c r="C180" s="118" t="s">
        <v>475</v>
      </c>
      <c r="D180" s="118"/>
      <c r="E180" s="119"/>
      <c r="F180" s="119"/>
      <c r="G180" s="149">
        <f>HLOOKUP($K$60,'Income Statement'!$B$2:$KA$203,Lookup!B126,FALSE)</f>
        <v>0</v>
      </c>
      <c r="H180" s="157">
        <f>HLOOKUP($K$60,Budget!$B$2:$EP$201,Lookup!E126,FALSE)</f>
        <v>0</v>
      </c>
      <c r="I180" s="158">
        <f t="shared" si="81"/>
        <v>0</v>
      </c>
      <c r="J180" s="159">
        <f t="shared" si="82"/>
        <v>0</v>
      </c>
      <c r="K180" s="119"/>
      <c r="L180" s="149">
        <f t="shared" si="83"/>
        <v>0</v>
      </c>
      <c r="M180" s="157">
        <f>+H180/12*M171</f>
        <v>0</v>
      </c>
      <c r="N180" s="158">
        <f t="shared" si="85"/>
        <v>0</v>
      </c>
      <c r="P180" s="18"/>
      <c r="X180" s="17"/>
      <c r="Y180" s="17"/>
    </row>
    <row r="181" spans="1:25" x14ac:dyDescent="0.25">
      <c r="A181" s="116"/>
      <c r="B181" s="116"/>
      <c r="C181" s="116" t="s">
        <v>403</v>
      </c>
      <c r="D181" s="116"/>
      <c r="E181" s="86"/>
      <c r="F181" s="86"/>
      <c r="G181" s="149">
        <f>HLOOKUP($K$60,'Income Statement'!$B$2:$KA$203,Lookup!B127,FALSE)</f>
        <v>0</v>
      </c>
      <c r="H181" s="149">
        <f>HLOOKUP($K$60,Budget!$B$2:$EP$201,Lookup!E127,FALSE)</f>
        <v>0</v>
      </c>
      <c r="I181" s="152">
        <f t="shared" si="81"/>
        <v>0</v>
      </c>
      <c r="J181" s="153">
        <f t="shared" si="82"/>
        <v>0</v>
      </c>
      <c r="K181" s="86"/>
      <c r="L181" s="149">
        <f t="shared" si="83"/>
        <v>0</v>
      </c>
      <c r="M181" s="149">
        <f>+H181/12*M172</f>
        <v>0</v>
      </c>
      <c r="N181" s="152">
        <f t="shared" si="85"/>
        <v>0</v>
      </c>
      <c r="P181" s="18"/>
      <c r="X181" s="17"/>
      <c r="Y181" s="17"/>
    </row>
    <row r="182" spans="1:25" x14ac:dyDescent="0.25">
      <c r="A182" s="116"/>
      <c r="B182" s="116"/>
      <c r="C182" s="116" t="s">
        <v>299</v>
      </c>
      <c r="D182" s="116"/>
      <c r="E182" s="86"/>
      <c r="F182" s="86"/>
      <c r="G182" s="149">
        <f>HLOOKUP($K$60,'Income Statement'!$B$2:$KA$203,Lookup!B128,FALSE)</f>
        <v>2.4</v>
      </c>
      <c r="H182" s="149">
        <f>HLOOKUP($K$60,Budget!$B$2:$EP$201,Lookup!E128,FALSE)</f>
        <v>0</v>
      </c>
      <c r="I182" s="152">
        <f t="shared" si="81"/>
        <v>2.4</v>
      </c>
      <c r="J182" s="153">
        <f t="shared" si="82"/>
        <v>0</v>
      </c>
      <c r="K182" s="86"/>
      <c r="L182" s="149">
        <f t="shared" si="83"/>
        <v>2.4</v>
      </c>
      <c r="M182" s="149">
        <f>+H182/12*M173</f>
        <v>0</v>
      </c>
      <c r="N182" s="152">
        <f t="shared" si="85"/>
        <v>2.4</v>
      </c>
      <c r="P182" s="18"/>
      <c r="X182" s="17"/>
      <c r="Y182" s="17"/>
    </row>
    <row r="183" spans="1:25" x14ac:dyDescent="0.25">
      <c r="A183" s="116"/>
      <c r="B183" s="116"/>
      <c r="C183" s="116" t="s">
        <v>300</v>
      </c>
      <c r="D183" s="116"/>
      <c r="E183" s="86"/>
      <c r="F183" s="86"/>
      <c r="G183" s="149">
        <f>HLOOKUP($K$60,'Income Statement'!$B$2:$KA$203,Lookup!B129,FALSE)</f>
        <v>0</v>
      </c>
      <c r="H183" s="149">
        <f>HLOOKUP($K$60,Budget!$B$2:$EP$201,Lookup!E129,FALSE)</f>
        <v>0</v>
      </c>
      <c r="I183" s="152">
        <f t="shared" si="81"/>
        <v>0</v>
      </c>
      <c r="J183" s="153">
        <f t="shared" si="82"/>
        <v>0</v>
      </c>
      <c r="K183" s="86"/>
      <c r="L183" s="149">
        <f t="shared" si="83"/>
        <v>0</v>
      </c>
      <c r="M183" s="149">
        <f t="shared" ref="M183:M190" si="86">+H183/12*M174</f>
        <v>0</v>
      </c>
      <c r="N183" s="152">
        <f t="shared" si="85"/>
        <v>0</v>
      </c>
      <c r="P183" s="18"/>
      <c r="X183" s="17"/>
      <c r="Y183" s="17"/>
    </row>
    <row r="184" spans="1:25" x14ac:dyDescent="0.25">
      <c r="A184" s="116"/>
      <c r="B184" s="116"/>
      <c r="C184" s="116" t="s">
        <v>301</v>
      </c>
      <c r="D184" s="116"/>
      <c r="E184" s="86"/>
      <c r="F184" s="86"/>
      <c r="G184" s="149">
        <f>HLOOKUP($K$60,'Income Statement'!$B$2:$KA$203,Lookup!B130,FALSE)</f>
        <v>0</v>
      </c>
      <c r="H184" s="149">
        <f>HLOOKUP($K$60,Budget!$B$2:$EP$201,Lookup!E130,FALSE)</f>
        <v>0</v>
      </c>
      <c r="I184" s="152">
        <f t="shared" si="81"/>
        <v>0</v>
      </c>
      <c r="J184" s="153">
        <f t="shared" si="82"/>
        <v>0</v>
      </c>
      <c r="K184" s="86"/>
      <c r="L184" s="149">
        <f t="shared" si="83"/>
        <v>0</v>
      </c>
      <c r="M184" s="149">
        <f t="shared" si="86"/>
        <v>0</v>
      </c>
      <c r="N184" s="152">
        <f t="shared" si="85"/>
        <v>0</v>
      </c>
      <c r="P184" s="18"/>
      <c r="X184" s="17"/>
      <c r="Y184" s="17"/>
    </row>
    <row r="185" spans="1:25" x14ac:dyDescent="0.25">
      <c r="A185" s="116"/>
      <c r="B185" s="116"/>
      <c r="C185" s="116" t="s">
        <v>382</v>
      </c>
      <c r="D185" s="116"/>
      <c r="E185" s="86"/>
      <c r="F185" s="86"/>
      <c r="G185" s="149">
        <f>HLOOKUP($K$60,'Income Statement'!$B$2:$KA$203,Lookup!B131,FALSE)</f>
        <v>0</v>
      </c>
      <c r="H185" s="149">
        <f>HLOOKUP($K$60,Budget!$B$2:$EP$201,Lookup!E131,FALSE)</f>
        <v>0</v>
      </c>
      <c r="I185" s="152">
        <f t="shared" si="81"/>
        <v>0</v>
      </c>
      <c r="J185" s="153">
        <f t="shared" si="82"/>
        <v>0</v>
      </c>
      <c r="K185" s="86"/>
      <c r="L185" s="149">
        <f t="shared" si="83"/>
        <v>0</v>
      </c>
      <c r="M185" s="149">
        <f t="shared" si="86"/>
        <v>0</v>
      </c>
      <c r="N185" s="152">
        <f t="shared" si="85"/>
        <v>0</v>
      </c>
      <c r="P185" s="18"/>
      <c r="X185" s="17"/>
      <c r="Y185" s="17"/>
    </row>
    <row r="186" spans="1:25" x14ac:dyDescent="0.25">
      <c r="A186" s="116"/>
      <c r="B186" s="116"/>
      <c r="C186" s="116" t="s">
        <v>383</v>
      </c>
      <c r="D186" s="116"/>
      <c r="E186" s="86"/>
      <c r="F186" s="86"/>
      <c r="G186" s="149">
        <f>HLOOKUP($K$60,'Income Statement'!$B$2:$KA$203,Lookup!B132,FALSE)</f>
        <v>0</v>
      </c>
      <c r="H186" s="149">
        <f>HLOOKUP($K$60,Budget!$B$2:$EP$201,Lookup!E132,FALSE)</f>
        <v>500</v>
      </c>
      <c r="I186" s="152">
        <f t="shared" si="81"/>
        <v>-500</v>
      </c>
      <c r="J186" s="153">
        <f t="shared" si="82"/>
        <v>0</v>
      </c>
      <c r="K186" s="86"/>
      <c r="L186" s="149">
        <f t="shared" si="83"/>
        <v>0</v>
      </c>
      <c r="M186" s="149">
        <f t="shared" si="86"/>
        <v>0</v>
      </c>
      <c r="N186" s="152">
        <f t="shared" si="85"/>
        <v>0</v>
      </c>
      <c r="P186" s="18"/>
      <c r="X186" s="17"/>
      <c r="Y186" s="17"/>
    </row>
    <row r="187" spans="1:25" x14ac:dyDescent="0.25">
      <c r="A187" s="116"/>
      <c r="B187" s="116"/>
      <c r="C187" s="116" t="s">
        <v>470</v>
      </c>
      <c r="D187" s="116"/>
      <c r="E187" s="86"/>
      <c r="F187" s="86"/>
      <c r="G187" s="149">
        <f>HLOOKUP($K$60,'Income Statement'!$B$2:$KA$203,Lookup!B133,FALSE)</f>
        <v>0</v>
      </c>
      <c r="H187" s="149">
        <f>HLOOKUP($K$60,Budget!$B$2:$EP$201,Lookup!E133,FALSE)</f>
        <v>500</v>
      </c>
      <c r="I187" s="152">
        <f t="shared" si="81"/>
        <v>-500</v>
      </c>
      <c r="J187" s="153">
        <f t="shared" si="82"/>
        <v>0</v>
      </c>
      <c r="K187" s="86"/>
      <c r="L187" s="149">
        <f t="shared" si="83"/>
        <v>0</v>
      </c>
      <c r="M187" s="149">
        <f t="shared" si="86"/>
        <v>4294.4444444444443</v>
      </c>
      <c r="N187" s="152">
        <f t="shared" si="85"/>
        <v>-4294.4444444444443</v>
      </c>
      <c r="P187" s="18"/>
      <c r="X187" s="17"/>
      <c r="Y187" s="17"/>
    </row>
    <row r="188" spans="1:25" x14ac:dyDescent="0.25">
      <c r="A188" s="116"/>
      <c r="B188" s="116"/>
      <c r="C188" s="116" t="s">
        <v>302</v>
      </c>
      <c r="D188" s="116"/>
      <c r="E188" s="86"/>
      <c r="F188" s="86"/>
      <c r="G188" s="149">
        <f>HLOOKUP($K$60,'Income Statement'!$B$2:$KA$203,Lookup!B134,FALSE)</f>
        <v>150</v>
      </c>
      <c r="H188" s="149">
        <f>HLOOKUP($K$60,Budget!$B$2:$EP$201,Lookup!E134,FALSE)</f>
        <v>300</v>
      </c>
      <c r="I188" s="152">
        <f t="shared" si="81"/>
        <v>-150</v>
      </c>
      <c r="J188" s="153">
        <f t="shared" si="82"/>
        <v>0.5</v>
      </c>
      <c r="K188" s="86"/>
      <c r="L188" s="149">
        <f t="shared" si="83"/>
        <v>150</v>
      </c>
      <c r="M188" s="149">
        <f t="shared" si="86"/>
        <v>0</v>
      </c>
      <c r="N188" s="152">
        <f t="shared" si="85"/>
        <v>150</v>
      </c>
      <c r="P188" s="18"/>
      <c r="X188" s="17"/>
      <c r="Y188" s="17"/>
    </row>
    <row r="189" spans="1:25" x14ac:dyDescent="0.25">
      <c r="A189" s="116"/>
      <c r="B189" s="116"/>
      <c r="C189" s="116" t="s">
        <v>303</v>
      </c>
      <c r="D189" s="116"/>
      <c r="E189" s="86"/>
      <c r="F189" s="86"/>
      <c r="G189" s="149">
        <f>HLOOKUP($K$60,'Income Statement'!$B$2:$KA$203,Lookup!B135,FALSE)</f>
        <v>0</v>
      </c>
      <c r="H189" s="149">
        <f>HLOOKUP($K$60,Budget!$B$2:$EP$201,Lookup!E135,FALSE)</f>
        <v>0</v>
      </c>
      <c r="I189" s="152">
        <f t="shared" si="81"/>
        <v>0</v>
      </c>
      <c r="J189" s="153">
        <f t="shared" si="82"/>
        <v>0</v>
      </c>
      <c r="K189" s="86"/>
      <c r="L189" s="149">
        <f t="shared" si="83"/>
        <v>0</v>
      </c>
      <c r="M189" s="149">
        <f t="shared" si="86"/>
        <v>0</v>
      </c>
      <c r="N189" s="152">
        <f t="shared" si="85"/>
        <v>0</v>
      </c>
      <c r="P189" s="18"/>
      <c r="X189" s="17"/>
      <c r="Y189" s="17"/>
    </row>
    <row r="190" spans="1:25" x14ac:dyDescent="0.25">
      <c r="A190" s="116"/>
      <c r="B190" s="116"/>
      <c r="C190" s="116" t="s">
        <v>384</v>
      </c>
      <c r="D190" s="116"/>
      <c r="E190" s="86"/>
      <c r="F190" s="86"/>
      <c r="G190" s="156">
        <f>HLOOKUP($K$60,'Income Statement'!$B$2:$KA$203,Lookup!B136,FALSE)</f>
        <v>0</v>
      </c>
      <c r="H190" s="256">
        <f>HLOOKUP($K$60,Budget!$B$2:$EP$201,Lookup!E136,FALSE)</f>
        <v>0</v>
      </c>
      <c r="I190" s="152">
        <f t="shared" si="81"/>
        <v>0</v>
      </c>
      <c r="J190" s="153">
        <f t="shared" si="82"/>
        <v>0</v>
      </c>
      <c r="K190" s="86"/>
      <c r="L190" s="156">
        <f t="shared" si="83"/>
        <v>0</v>
      </c>
      <c r="M190" s="156">
        <f t="shared" si="86"/>
        <v>0</v>
      </c>
      <c r="N190" s="152">
        <f t="shared" si="85"/>
        <v>0</v>
      </c>
      <c r="P190" s="18"/>
      <c r="X190" s="17"/>
      <c r="Y190" s="17"/>
    </row>
    <row r="191" spans="1:25" x14ac:dyDescent="0.25">
      <c r="A191" s="116"/>
      <c r="B191" s="116" t="s">
        <v>305</v>
      </c>
      <c r="C191" s="116"/>
      <c r="D191" s="116"/>
      <c r="E191" s="86"/>
      <c r="F191" s="86"/>
      <c r="G191" s="149">
        <f>ROUND(SUM(G177:G190),5)</f>
        <v>9.1300000000000008</v>
      </c>
      <c r="H191" s="149">
        <f>ROUND(SUM(H177:H190),5)</f>
        <v>1454.6</v>
      </c>
      <c r="I191" s="152">
        <f t="shared" si="81"/>
        <v>-1445.4699999999998</v>
      </c>
      <c r="J191" s="153">
        <f t="shared" si="82"/>
        <v>6.276639626014025E-3</v>
      </c>
      <c r="K191" s="86"/>
      <c r="L191" s="149">
        <f t="shared" si="83"/>
        <v>9.1300000000000008</v>
      </c>
      <c r="M191" s="149">
        <f>ROUND(SUM(M177:M190),5)</f>
        <v>4397.5111100000004</v>
      </c>
      <c r="N191" s="152">
        <f t="shared" si="85"/>
        <v>-4388.3811100000003</v>
      </c>
      <c r="P191" s="18"/>
      <c r="X191" s="17"/>
      <c r="Y191" s="17"/>
    </row>
    <row r="192" spans="1:25" x14ac:dyDescent="0.25">
      <c r="A192" s="116"/>
      <c r="B192" s="116" t="s">
        <v>306</v>
      </c>
      <c r="C192" s="116"/>
      <c r="D192" s="116"/>
      <c r="E192" s="86"/>
      <c r="F192" s="86"/>
      <c r="G192" s="149"/>
      <c r="H192" s="149"/>
      <c r="I192" s="152"/>
      <c r="J192" s="153"/>
      <c r="K192" s="86"/>
      <c r="L192" s="149"/>
      <c r="M192" s="149"/>
      <c r="N192" s="152"/>
      <c r="P192" s="18"/>
      <c r="X192" s="17"/>
      <c r="Y192" s="17"/>
    </row>
    <row r="193" spans="1:25" x14ac:dyDescent="0.25">
      <c r="A193" s="116"/>
      <c r="B193" s="116"/>
      <c r="C193" s="116" t="s">
        <v>307</v>
      </c>
      <c r="D193" s="116"/>
      <c r="E193" s="86"/>
      <c r="F193" s="86"/>
      <c r="G193" s="149">
        <f>HLOOKUP($K$60,'Income Statement'!$B$2:$KA$203,Lookup!B139,FALSE)</f>
        <v>0</v>
      </c>
      <c r="H193" s="149">
        <f>HLOOKUP($K$60,Budget!$B$2:$EP$201,Lookup!E139,FALSE)</f>
        <v>0</v>
      </c>
      <c r="I193" s="152">
        <f t="shared" ref="I193:I212" si="87">+G193-H193</f>
        <v>0</v>
      </c>
      <c r="J193" s="153">
        <f t="shared" ref="J193:J212" si="88">+IF(H193=0,0,G193/H193)</f>
        <v>0</v>
      </c>
      <c r="K193" s="86"/>
      <c r="L193" s="149">
        <f t="shared" ref="L193:L211" si="89">+G193</f>
        <v>0</v>
      </c>
      <c r="M193" s="149">
        <f t="shared" ref="M193:M224" si="90">+H193/12*$M$1</f>
        <v>0</v>
      </c>
      <c r="N193" s="152">
        <f t="shared" ref="N193:N212" si="91">+L193-M193</f>
        <v>0</v>
      </c>
      <c r="P193" s="18"/>
      <c r="X193" s="17"/>
      <c r="Y193" s="17"/>
    </row>
    <row r="194" spans="1:25" x14ac:dyDescent="0.25">
      <c r="A194" s="116"/>
      <c r="B194" s="116"/>
      <c r="C194" s="116" t="s">
        <v>308</v>
      </c>
      <c r="D194" s="116"/>
      <c r="E194" s="86"/>
      <c r="F194" s="86"/>
      <c r="G194" s="149">
        <f>HLOOKUP($K$60,'Income Statement'!$B$2:$KA$203,Lookup!B140,FALSE)</f>
        <v>0</v>
      </c>
      <c r="H194" s="149">
        <f>HLOOKUP($K$60,Budget!$B$2:$EP$201,Lookup!E140,FALSE)</f>
        <v>0</v>
      </c>
      <c r="I194" s="152">
        <f t="shared" si="87"/>
        <v>0</v>
      </c>
      <c r="J194" s="153">
        <f t="shared" si="88"/>
        <v>0</v>
      </c>
      <c r="K194" s="86"/>
      <c r="L194" s="149">
        <f t="shared" si="89"/>
        <v>0</v>
      </c>
      <c r="M194" s="149">
        <f t="shared" si="90"/>
        <v>0</v>
      </c>
      <c r="N194" s="152">
        <f t="shared" si="91"/>
        <v>0</v>
      </c>
      <c r="P194" s="18"/>
      <c r="X194" s="17"/>
      <c r="Y194" s="17"/>
    </row>
    <row r="195" spans="1:25" x14ac:dyDescent="0.25">
      <c r="A195" s="116"/>
      <c r="B195" s="116"/>
      <c r="C195" s="116" t="s">
        <v>385</v>
      </c>
      <c r="D195" s="116"/>
      <c r="E195" s="86"/>
      <c r="F195" s="86"/>
      <c r="G195" s="149">
        <f>HLOOKUP($K$60,'Income Statement'!$B$2:$KA$203,Lookup!B141,FALSE)</f>
        <v>0</v>
      </c>
      <c r="H195" s="149">
        <f>HLOOKUP($K$60,Budget!$B$2:$EP$201,Lookup!E141,FALSE)</f>
        <v>0</v>
      </c>
      <c r="I195" s="152">
        <f t="shared" si="87"/>
        <v>0</v>
      </c>
      <c r="J195" s="153">
        <f t="shared" si="88"/>
        <v>0</v>
      </c>
      <c r="K195" s="86"/>
      <c r="L195" s="149">
        <f t="shared" si="89"/>
        <v>0</v>
      </c>
      <c r="M195" s="149">
        <f t="shared" si="90"/>
        <v>0</v>
      </c>
      <c r="N195" s="152">
        <f t="shared" si="91"/>
        <v>0</v>
      </c>
      <c r="P195" s="18"/>
      <c r="X195" s="17"/>
      <c r="Y195" s="17"/>
    </row>
    <row r="196" spans="1:25" x14ac:dyDescent="0.25">
      <c r="A196" s="116"/>
      <c r="B196" s="116"/>
      <c r="C196" s="116" t="s">
        <v>386</v>
      </c>
      <c r="D196" s="116"/>
      <c r="E196" s="86"/>
      <c r="F196" s="86"/>
      <c r="G196" s="149">
        <f>HLOOKUP($K$60,'Income Statement'!$B$2:$KA$203,Lookup!B142,FALSE)</f>
        <v>0</v>
      </c>
      <c r="H196" s="149">
        <f>HLOOKUP($K$60,Budget!$B$2:$EP$201,Lookup!E142,FALSE)</f>
        <v>0</v>
      </c>
      <c r="I196" s="152">
        <f t="shared" si="87"/>
        <v>0</v>
      </c>
      <c r="J196" s="153">
        <f t="shared" si="88"/>
        <v>0</v>
      </c>
      <c r="K196" s="86"/>
      <c r="L196" s="149">
        <f t="shared" si="89"/>
        <v>0</v>
      </c>
      <c r="M196" s="149">
        <f t="shared" si="90"/>
        <v>0</v>
      </c>
      <c r="N196" s="152">
        <f t="shared" si="91"/>
        <v>0</v>
      </c>
      <c r="P196" s="18"/>
      <c r="X196" s="17"/>
      <c r="Y196" s="17"/>
    </row>
    <row r="197" spans="1:25" x14ac:dyDescent="0.25">
      <c r="A197" s="116"/>
      <c r="B197" s="116"/>
      <c r="C197" s="116" t="s">
        <v>309</v>
      </c>
      <c r="D197" s="116"/>
      <c r="E197" s="86"/>
      <c r="F197" s="86"/>
      <c r="G197" s="149">
        <f>HLOOKUP($K$60,'Income Statement'!$B$2:$KA$203,Lookup!B143,FALSE)</f>
        <v>0</v>
      </c>
      <c r="H197" s="149">
        <f>HLOOKUP($K$60,Budget!$B$2:$EP$201,Lookup!E143,FALSE)</f>
        <v>0</v>
      </c>
      <c r="I197" s="152">
        <f t="shared" si="87"/>
        <v>0</v>
      </c>
      <c r="J197" s="153">
        <f t="shared" si="88"/>
        <v>0</v>
      </c>
      <c r="K197" s="86"/>
      <c r="L197" s="149">
        <f t="shared" si="89"/>
        <v>0</v>
      </c>
      <c r="M197" s="149">
        <f t="shared" si="90"/>
        <v>0</v>
      </c>
      <c r="N197" s="152">
        <f t="shared" si="91"/>
        <v>0</v>
      </c>
      <c r="P197" s="18"/>
      <c r="X197" s="17"/>
      <c r="Y197" s="17"/>
    </row>
    <row r="198" spans="1:25" x14ac:dyDescent="0.25">
      <c r="A198" s="116"/>
      <c r="B198" s="116"/>
      <c r="C198" s="116" t="s">
        <v>310</v>
      </c>
      <c r="D198" s="116"/>
      <c r="E198" s="86"/>
      <c r="F198" s="86"/>
      <c r="G198" s="149">
        <f>HLOOKUP($K$60,'Income Statement'!$B$2:$KA$203,Lookup!B144,FALSE)</f>
        <v>0</v>
      </c>
      <c r="H198" s="149">
        <f>HLOOKUP($K$60,Budget!$B$2:$EP$201,Lookup!E144,FALSE)</f>
        <v>0</v>
      </c>
      <c r="I198" s="152">
        <f t="shared" si="87"/>
        <v>0</v>
      </c>
      <c r="J198" s="153">
        <f t="shared" si="88"/>
        <v>0</v>
      </c>
      <c r="K198" s="86"/>
      <c r="L198" s="149">
        <f t="shared" si="89"/>
        <v>0</v>
      </c>
      <c r="M198" s="149">
        <f t="shared" si="90"/>
        <v>0</v>
      </c>
      <c r="N198" s="152">
        <f t="shared" si="91"/>
        <v>0</v>
      </c>
      <c r="P198" s="18"/>
      <c r="X198" s="17"/>
      <c r="Y198" s="17"/>
    </row>
    <row r="199" spans="1:25" x14ac:dyDescent="0.25">
      <c r="A199" s="116"/>
      <c r="B199" s="116"/>
      <c r="C199" s="116" t="s">
        <v>311</v>
      </c>
      <c r="D199" s="116"/>
      <c r="E199" s="86"/>
      <c r="F199" s="86"/>
      <c r="G199" s="149">
        <f>HLOOKUP($K$60,'Income Statement'!$B$2:$KA$203,Lookup!B145,FALSE)</f>
        <v>0</v>
      </c>
      <c r="H199" s="149">
        <f>HLOOKUP($K$60,Budget!$B$2:$EP$201,Lookup!E145,FALSE)</f>
        <v>0</v>
      </c>
      <c r="I199" s="152">
        <f t="shared" si="87"/>
        <v>0</v>
      </c>
      <c r="J199" s="153">
        <f t="shared" si="88"/>
        <v>0</v>
      </c>
      <c r="K199" s="86"/>
      <c r="L199" s="149">
        <f t="shared" si="89"/>
        <v>0</v>
      </c>
      <c r="M199" s="149">
        <f t="shared" si="90"/>
        <v>0</v>
      </c>
      <c r="N199" s="152">
        <f t="shared" si="91"/>
        <v>0</v>
      </c>
      <c r="P199" s="18"/>
      <c r="X199" s="17"/>
      <c r="Y199" s="17"/>
    </row>
    <row r="200" spans="1:25" x14ac:dyDescent="0.25">
      <c r="A200" s="116"/>
      <c r="B200" s="116"/>
      <c r="C200" s="116" t="s">
        <v>312</v>
      </c>
      <c r="D200" s="116"/>
      <c r="E200" s="86"/>
      <c r="F200" s="86"/>
      <c r="G200" s="149">
        <f>HLOOKUP($K$60,'Income Statement'!$B$2:$KA$203,Lookup!B146,FALSE)</f>
        <v>0</v>
      </c>
      <c r="H200" s="149">
        <f>HLOOKUP($K$60,Budget!$B$2:$EP$201,Lookup!E146,FALSE)</f>
        <v>0</v>
      </c>
      <c r="I200" s="152">
        <f t="shared" si="87"/>
        <v>0</v>
      </c>
      <c r="J200" s="153">
        <f t="shared" si="88"/>
        <v>0</v>
      </c>
      <c r="K200" s="86"/>
      <c r="L200" s="149">
        <f t="shared" si="89"/>
        <v>0</v>
      </c>
      <c r="M200" s="149">
        <f t="shared" si="90"/>
        <v>0</v>
      </c>
      <c r="N200" s="152">
        <f t="shared" si="91"/>
        <v>0</v>
      </c>
      <c r="P200" s="18"/>
      <c r="X200" s="17"/>
      <c r="Y200" s="17"/>
    </row>
    <row r="201" spans="1:25" x14ac:dyDescent="0.25">
      <c r="A201" s="116"/>
      <c r="B201" s="116"/>
      <c r="C201" s="116" t="s">
        <v>313</v>
      </c>
      <c r="D201" s="116"/>
      <c r="E201" s="86"/>
      <c r="F201" s="86"/>
      <c r="G201" s="149">
        <f>HLOOKUP($K$60,'Income Statement'!$B$2:$KA$203,Lookup!B147,FALSE)</f>
        <v>0</v>
      </c>
      <c r="H201" s="149">
        <f>HLOOKUP($K$60,Budget!$B$2:$EP$201,Lookup!E147,FALSE)</f>
        <v>0</v>
      </c>
      <c r="I201" s="152">
        <f t="shared" si="87"/>
        <v>0</v>
      </c>
      <c r="J201" s="153">
        <f t="shared" si="88"/>
        <v>0</v>
      </c>
      <c r="K201" s="86"/>
      <c r="L201" s="149">
        <f t="shared" si="89"/>
        <v>0</v>
      </c>
      <c r="M201" s="149">
        <f t="shared" si="90"/>
        <v>0</v>
      </c>
      <c r="N201" s="152">
        <f t="shared" si="91"/>
        <v>0</v>
      </c>
      <c r="P201" s="18"/>
      <c r="X201" s="17"/>
      <c r="Y201" s="17"/>
    </row>
    <row r="202" spans="1:25" x14ac:dyDescent="0.25">
      <c r="A202" s="116"/>
      <c r="B202" s="116"/>
      <c r="C202" s="116" t="s">
        <v>387</v>
      </c>
      <c r="D202" s="116"/>
      <c r="E202" s="86"/>
      <c r="F202" s="86"/>
      <c r="G202" s="149">
        <f>HLOOKUP($K$60,'Income Statement'!$B$2:$KA$203,Lookup!B148,FALSE)</f>
        <v>0</v>
      </c>
      <c r="H202" s="149">
        <f>HLOOKUP($K$60,Budget!$B$2:$EP$201,Lookup!E148,FALSE)</f>
        <v>0</v>
      </c>
      <c r="I202" s="152">
        <f t="shared" si="87"/>
        <v>0</v>
      </c>
      <c r="J202" s="153">
        <f t="shared" si="88"/>
        <v>0</v>
      </c>
      <c r="K202" s="86"/>
      <c r="L202" s="149">
        <f t="shared" si="89"/>
        <v>0</v>
      </c>
      <c r="M202" s="149">
        <f t="shared" si="90"/>
        <v>0</v>
      </c>
      <c r="N202" s="152">
        <f t="shared" si="91"/>
        <v>0</v>
      </c>
      <c r="P202" s="18"/>
      <c r="X202" s="17"/>
      <c r="Y202" s="17"/>
    </row>
    <row r="203" spans="1:25" x14ac:dyDescent="0.25">
      <c r="A203" s="116"/>
      <c r="B203" s="116"/>
      <c r="C203" s="116" t="s">
        <v>314</v>
      </c>
      <c r="D203" s="116"/>
      <c r="E203" s="86"/>
      <c r="F203" s="86"/>
      <c r="G203" s="149">
        <f>HLOOKUP($K$60,'Income Statement'!$B$2:$KA$203,Lookup!B149,FALSE)</f>
        <v>0</v>
      </c>
      <c r="H203" s="149">
        <f>HLOOKUP($K$60,Budget!$B$2:$EP$201,Lookup!E149,FALSE)</f>
        <v>0</v>
      </c>
      <c r="I203" s="152">
        <f t="shared" si="87"/>
        <v>0</v>
      </c>
      <c r="J203" s="153">
        <f t="shared" si="88"/>
        <v>0</v>
      </c>
      <c r="K203" s="86"/>
      <c r="L203" s="149">
        <f t="shared" si="89"/>
        <v>0</v>
      </c>
      <c r="M203" s="149">
        <f t="shared" si="90"/>
        <v>0</v>
      </c>
      <c r="N203" s="152">
        <f t="shared" si="91"/>
        <v>0</v>
      </c>
      <c r="P203" s="18"/>
      <c r="X203" s="17"/>
      <c r="Y203" s="17"/>
    </row>
    <row r="204" spans="1:25" x14ac:dyDescent="0.25">
      <c r="A204" s="116"/>
      <c r="B204" s="116"/>
      <c r="C204" s="116" t="s">
        <v>315</v>
      </c>
      <c r="D204" s="116"/>
      <c r="E204" s="86"/>
      <c r="F204" s="86"/>
      <c r="G204" s="149">
        <f>HLOOKUP($K$60,'Income Statement'!$B$2:$KA$203,Lookup!B150,FALSE)</f>
        <v>0</v>
      </c>
      <c r="H204" s="149">
        <f>HLOOKUP($K$60,Budget!$B$2:$EP$201,Lookup!E150,FALSE)</f>
        <v>0</v>
      </c>
      <c r="I204" s="152">
        <f t="shared" si="87"/>
        <v>0</v>
      </c>
      <c r="J204" s="153">
        <f t="shared" si="88"/>
        <v>0</v>
      </c>
      <c r="K204" s="86"/>
      <c r="L204" s="149">
        <f t="shared" si="89"/>
        <v>0</v>
      </c>
      <c r="M204" s="149">
        <f t="shared" si="90"/>
        <v>0</v>
      </c>
      <c r="N204" s="152">
        <f t="shared" si="91"/>
        <v>0</v>
      </c>
      <c r="P204" s="18"/>
      <c r="X204" s="17"/>
      <c r="Y204" s="17"/>
    </row>
    <row r="205" spans="1:25" x14ac:dyDescent="0.25">
      <c r="A205" s="116"/>
      <c r="B205" s="116"/>
      <c r="C205" s="116" t="s">
        <v>316</v>
      </c>
      <c r="D205" s="116"/>
      <c r="E205" s="86"/>
      <c r="F205" s="86"/>
      <c r="G205" s="149">
        <f>HLOOKUP($K$60,'Income Statement'!$B$2:$KA$203,Lookup!B151,FALSE)</f>
        <v>0</v>
      </c>
      <c r="H205" s="149">
        <f>HLOOKUP($K$60,Budget!$B$2:$EP$201,Lookup!E151,FALSE)</f>
        <v>0</v>
      </c>
      <c r="I205" s="152">
        <f t="shared" si="87"/>
        <v>0</v>
      </c>
      <c r="J205" s="153">
        <f t="shared" si="88"/>
        <v>0</v>
      </c>
      <c r="K205" s="86"/>
      <c r="L205" s="149">
        <f t="shared" si="89"/>
        <v>0</v>
      </c>
      <c r="M205" s="149">
        <f t="shared" si="90"/>
        <v>0</v>
      </c>
      <c r="N205" s="152">
        <f t="shared" si="91"/>
        <v>0</v>
      </c>
      <c r="P205" s="18"/>
      <c r="X205" s="17"/>
      <c r="Y205" s="17"/>
    </row>
    <row r="206" spans="1:25" x14ac:dyDescent="0.25">
      <c r="A206" s="116"/>
      <c r="B206" s="116"/>
      <c r="C206" s="116" t="s">
        <v>317</v>
      </c>
      <c r="D206" s="116"/>
      <c r="E206" s="86"/>
      <c r="F206" s="86"/>
      <c r="G206" s="149">
        <f>HLOOKUP($K$60,'Income Statement'!$B$2:$KA$203,Lookup!B152,FALSE)</f>
        <v>0</v>
      </c>
      <c r="H206" s="149">
        <f>HLOOKUP($K$60,Budget!$B$2:$EP$201,Lookup!E152,FALSE)</f>
        <v>0</v>
      </c>
      <c r="I206" s="152">
        <f t="shared" si="87"/>
        <v>0</v>
      </c>
      <c r="J206" s="153">
        <f t="shared" si="88"/>
        <v>0</v>
      </c>
      <c r="K206" s="86"/>
      <c r="L206" s="149">
        <f t="shared" si="89"/>
        <v>0</v>
      </c>
      <c r="M206" s="149">
        <f t="shared" si="90"/>
        <v>0</v>
      </c>
      <c r="N206" s="152">
        <f t="shared" si="91"/>
        <v>0</v>
      </c>
      <c r="P206" s="18"/>
      <c r="X206" s="17"/>
      <c r="Y206" s="17"/>
    </row>
    <row r="207" spans="1:25" x14ac:dyDescent="0.25">
      <c r="A207" s="116"/>
      <c r="B207" s="116"/>
      <c r="C207" s="116" t="s">
        <v>318</v>
      </c>
      <c r="D207" s="116"/>
      <c r="E207" s="86"/>
      <c r="F207" s="86"/>
      <c r="G207" s="149">
        <f>HLOOKUP($K$60,'Income Statement'!$B$2:$KA$203,Lookup!B153,FALSE)</f>
        <v>0</v>
      </c>
      <c r="H207" s="149">
        <f>HLOOKUP($K$60,Budget!$B$2:$EP$201,Lookup!E153,FALSE)</f>
        <v>0</v>
      </c>
      <c r="I207" s="152">
        <f t="shared" si="87"/>
        <v>0</v>
      </c>
      <c r="J207" s="153">
        <f t="shared" si="88"/>
        <v>0</v>
      </c>
      <c r="K207" s="86"/>
      <c r="L207" s="149">
        <f t="shared" si="89"/>
        <v>0</v>
      </c>
      <c r="M207" s="149">
        <f t="shared" si="90"/>
        <v>0</v>
      </c>
      <c r="N207" s="152">
        <f t="shared" si="91"/>
        <v>0</v>
      </c>
      <c r="P207" s="18"/>
      <c r="X207" s="17"/>
      <c r="Y207" s="17"/>
    </row>
    <row r="208" spans="1:25" x14ac:dyDescent="0.25">
      <c r="A208" s="116"/>
      <c r="B208" s="116"/>
      <c r="C208" s="116" t="s">
        <v>388</v>
      </c>
      <c r="D208" s="116"/>
      <c r="E208" s="86"/>
      <c r="F208" s="86"/>
      <c r="G208" s="149">
        <f>HLOOKUP($K$60,'Income Statement'!$B$2:$KA$203,Lookup!B154,FALSE)</f>
        <v>0</v>
      </c>
      <c r="H208" s="149">
        <f>HLOOKUP($K$60,Budget!$B$2:$EP$201,Lookup!E154,FALSE)</f>
        <v>0</v>
      </c>
      <c r="I208" s="152">
        <f t="shared" si="87"/>
        <v>0</v>
      </c>
      <c r="J208" s="153">
        <f t="shared" si="88"/>
        <v>0</v>
      </c>
      <c r="K208" s="86"/>
      <c r="L208" s="149">
        <f t="shared" si="89"/>
        <v>0</v>
      </c>
      <c r="M208" s="149">
        <f t="shared" si="90"/>
        <v>0</v>
      </c>
      <c r="N208" s="152">
        <f t="shared" si="91"/>
        <v>0</v>
      </c>
      <c r="P208" s="18"/>
      <c r="X208" s="17"/>
      <c r="Y208" s="17"/>
    </row>
    <row r="209" spans="1:25" x14ac:dyDescent="0.25">
      <c r="A209" s="116"/>
      <c r="B209" s="116"/>
      <c r="C209" s="116" t="s">
        <v>278</v>
      </c>
      <c r="D209" s="116"/>
      <c r="E209" s="86"/>
      <c r="F209" s="86"/>
      <c r="G209" s="149">
        <f>HLOOKUP($K$60,'Income Statement'!$B$2:$KA$203,Lookup!B155,FALSE)</f>
        <v>0</v>
      </c>
      <c r="H209" s="149">
        <f>HLOOKUP($K$60,Budget!$B$2:$EP$201,Lookup!E155,FALSE)</f>
        <v>0</v>
      </c>
      <c r="I209" s="152">
        <f t="shared" si="87"/>
        <v>0</v>
      </c>
      <c r="J209" s="153">
        <f t="shared" si="88"/>
        <v>0</v>
      </c>
      <c r="K209" s="86"/>
      <c r="L209" s="149">
        <f t="shared" si="89"/>
        <v>0</v>
      </c>
      <c r="M209" s="149">
        <f t="shared" si="90"/>
        <v>0</v>
      </c>
      <c r="N209" s="152">
        <f t="shared" si="91"/>
        <v>0</v>
      </c>
      <c r="P209" s="18"/>
      <c r="X209" s="17"/>
      <c r="Y209" s="17"/>
    </row>
    <row r="210" spans="1:25" x14ac:dyDescent="0.25">
      <c r="A210" s="116"/>
      <c r="B210" s="116"/>
      <c r="C210" s="116" t="s">
        <v>389</v>
      </c>
      <c r="D210" s="116"/>
      <c r="E210" s="86"/>
      <c r="F210" s="86"/>
      <c r="G210" s="156">
        <f>HLOOKUP($K$60,'Income Statement'!$B$2:$KA$203,Lookup!B156,FALSE)</f>
        <v>0</v>
      </c>
      <c r="H210" s="256">
        <f>HLOOKUP($K$60,Budget!$B$2:$EP$201,Lookup!E156,FALSE)</f>
        <v>0</v>
      </c>
      <c r="I210" s="152">
        <f t="shared" si="87"/>
        <v>0</v>
      </c>
      <c r="J210" s="153">
        <f t="shared" si="88"/>
        <v>0</v>
      </c>
      <c r="K210" s="86"/>
      <c r="L210" s="156">
        <f t="shared" si="89"/>
        <v>0</v>
      </c>
      <c r="M210" s="156">
        <f t="shared" si="90"/>
        <v>0</v>
      </c>
      <c r="N210" s="152">
        <f t="shared" si="91"/>
        <v>0</v>
      </c>
      <c r="P210" s="18"/>
      <c r="X210" s="17"/>
      <c r="Y210" s="17"/>
    </row>
    <row r="211" spans="1:25" x14ac:dyDescent="0.25">
      <c r="A211" s="116"/>
      <c r="B211" s="116" t="s">
        <v>319</v>
      </c>
      <c r="C211" s="116"/>
      <c r="D211" s="116"/>
      <c r="E211" s="86"/>
      <c r="F211" s="86"/>
      <c r="G211" s="149">
        <f>HLOOKUP($K$60,'Income Statement'!$B$2:$KA$203,Lookup!B157,FALSE)</f>
        <v>0</v>
      </c>
      <c r="H211" s="149">
        <f>ROUND(SUM(H192:H210),5)</f>
        <v>0</v>
      </c>
      <c r="I211" s="152">
        <f t="shared" si="87"/>
        <v>0</v>
      </c>
      <c r="J211" s="153">
        <f t="shared" si="88"/>
        <v>0</v>
      </c>
      <c r="K211" s="86"/>
      <c r="L211" s="149">
        <f t="shared" si="89"/>
        <v>0</v>
      </c>
      <c r="M211" s="149">
        <f t="shared" si="90"/>
        <v>0</v>
      </c>
      <c r="N211" s="152">
        <f t="shared" si="91"/>
        <v>0</v>
      </c>
      <c r="P211" s="18"/>
      <c r="X211" s="17"/>
      <c r="Y211" s="17"/>
    </row>
    <row r="212" spans="1:25" x14ac:dyDescent="0.25">
      <c r="A212" s="116"/>
      <c r="B212" s="116" t="s">
        <v>390</v>
      </c>
      <c r="C212" s="116"/>
      <c r="D212" s="116"/>
      <c r="E212" s="86"/>
      <c r="F212" s="86"/>
      <c r="G212" s="149">
        <f>HLOOKUP($K$60,'Income Statement'!$B$2:$KA$203,Lookup!B158,FALSE)</f>
        <v>0</v>
      </c>
      <c r="H212" s="149">
        <f>HLOOKUP($K$60,Budget!$B$2:$EP$201,Lookup!E158,FALSE)</f>
        <v>0</v>
      </c>
      <c r="I212" s="152">
        <f t="shared" si="87"/>
        <v>0</v>
      </c>
      <c r="J212" s="153">
        <f t="shared" si="88"/>
        <v>0</v>
      </c>
      <c r="K212" s="86"/>
      <c r="L212" s="149">
        <f t="shared" ref="L212" si="92">+G212</f>
        <v>0</v>
      </c>
      <c r="M212" s="149">
        <f t="shared" si="90"/>
        <v>0</v>
      </c>
      <c r="N212" s="152">
        <f t="shared" si="91"/>
        <v>0</v>
      </c>
      <c r="P212" s="18"/>
      <c r="X212" s="17"/>
      <c r="Y212" s="17"/>
    </row>
    <row r="213" spans="1:25" x14ac:dyDescent="0.25">
      <c r="A213" s="116"/>
      <c r="B213" s="116" t="s">
        <v>320</v>
      </c>
      <c r="C213" s="116"/>
      <c r="D213" s="116"/>
      <c r="E213" s="86"/>
      <c r="F213" s="86"/>
      <c r="G213" s="149"/>
      <c r="H213" s="149"/>
      <c r="I213" s="152"/>
      <c r="J213" s="153"/>
      <c r="K213" s="86"/>
      <c r="L213" s="149"/>
      <c r="M213" s="149"/>
      <c r="N213" s="152"/>
      <c r="P213" s="18"/>
      <c r="X213" s="17"/>
      <c r="Y213" s="17"/>
    </row>
    <row r="214" spans="1:25" x14ac:dyDescent="0.25">
      <c r="A214" s="116"/>
      <c r="B214" s="116"/>
      <c r="C214" s="116" t="s">
        <v>321</v>
      </c>
      <c r="D214" s="116"/>
      <c r="E214" s="86"/>
      <c r="F214" s="86"/>
      <c r="G214" s="149">
        <f>HLOOKUP($K$60,'Income Statement'!$B$2:$KA$203,Lookup!B160,FALSE)</f>
        <v>0</v>
      </c>
      <c r="H214" s="149">
        <f>HLOOKUP($K$60,Budget!$B$2:$EP$201,Lookup!E160,FALSE)</f>
        <v>360</v>
      </c>
      <c r="I214" s="152">
        <f t="shared" ref="I214:I224" si="93">+G214-H214</f>
        <v>-360</v>
      </c>
      <c r="J214" s="153">
        <f t="shared" ref="J214:J224" si="94">+IF(H214=0,0,G214/H214)</f>
        <v>0</v>
      </c>
      <c r="K214" s="86"/>
      <c r="L214" s="149">
        <f t="shared" ref="L214:L223" si="95">+G214</f>
        <v>0</v>
      </c>
      <c r="M214" s="149">
        <f t="shared" si="90"/>
        <v>240</v>
      </c>
      <c r="N214" s="152">
        <f t="shared" ref="N214:N223" si="96">+L214-M214</f>
        <v>-240</v>
      </c>
      <c r="P214" s="18"/>
      <c r="X214" s="17"/>
      <c r="Y214" s="17"/>
    </row>
    <row r="215" spans="1:25" x14ac:dyDescent="0.25">
      <c r="A215" s="116"/>
      <c r="B215" s="116"/>
      <c r="C215" s="116" t="s">
        <v>322</v>
      </c>
      <c r="D215" s="116"/>
      <c r="E215" s="86"/>
      <c r="F215" s="86"/>
      <c r="G215" s="149">
        <f>HLOOKUP($K$60,'Income Statement'!$B$2:$KA$203,Lookup!B161,FALSE)</f>
        <v>0</v>
      </c>
      <c r="H215" s="149">
        <f>HLOOKUP($K$60,Budget!$B$2:$EP$201,Lookup!E161,FALSE)</f>
        <v>0</v>
      </c>
      <c r="I215" s="152">
        <f t="shared" si="93"/>
        <v>0</v>
      </c>
      <c r="J215" s="153">
        <f t="shared" si="94"/>
        <v>0</v>
      </c>
      <c r="K215" s="86"/>
      <c r="L215" s="149">
        <f t="shared" si="95"/>
        <v>0</v>
      </c>
      <c r="M215" s="149">
        <f t="shared" si="90"/>
        <v>0</v>
      </c>
      <c r="N215" s="152">
        <f t="shared" si="96"/>
        <v>0</v>
      </c>
      <c r="P215" s="18"/>
      <c r="X215" s="17"/>
      <c r="Y215" s="17"/>
    </row>
    <row r="216" spans="1:25" x14ac:dyDescent="0.25">
      <c r="A216" s="116"/>
      <c r="B216" s="116"/>
      <c r="C216" s="116" t="s">
        <v>323</v>
      </c>
      <c r="D216" s="116"/>
      <c r="E216" s="86"/>
      <c r="F216" s="86"/>
      <c r="G216" s="149">
        <f>HLOOKUP($K$60,'Income Statement'!$B$2:$KA$203,Lookup!B162,FALSE)</f>
        <v>165.61</v>
      </c>
      <c r="H216" s="149">
        <f>HLOOKUP($K$60,Budget!$B$2:$EP$201,Lookup!E162,FALSE)</f>
        <v>386.5</v>
      </c>
      <c r="I216" s="152">
        <f t="shared" si="93"/>
        <v>-220.89</v>
      </c>
      <c r="J216" s="153">
        <f t="shared" si="94"/>
        <v>0.4284864165588616</v>
      </c>
      <c r="K216" s="86"/>
      <c r="L216" s="149">
        <f t="shared" si="95"/>
        <v>165.61</v>
      </c>
      <c r="M216" s="149">
        <f t="shared" si="90"/>
        <v>257.66666666666669</v>
      </c>
      <c r="N216" s="152">
        <f t="shared" si="96"/>
        <v>-92.056666666666672</v>
      </c>
      <c r="P216" s="18"/>
      <c r="X216" s="17"/>
      <c r="Y216" s="17"/>
    </row>
    <row r="217" spans="1:25" x14ac:dyDescent="0.25">
      <c r="A217" s="116"/>
      <c r="B217" s="116"/>
      <c r="C217" s="116" t="s">
        <v>324</v>
      </c>
      <c r="D217" s="116"/>
      <c r="E217" s="86"/>
      <c r="F217" s="86"/>
      <c r="G217" s="149">
        <f>HLOOKUP($K$60,'Income Statement'!$B$2:$KA$203,Lookup!B163,FALSE)</f>
        <v>20.47</v>
      </c>
      <c r="H217" s="149">
        <f>HLOOKUP($K$60,Budget!$B$2:$EP$201,Lookup!E163,FALSE)</f>
        <v>0</v>
      </c>
      <c r="I217" s="152">
        <f t="shared" si="93"/>
        <v>20.47</v>
      </c>
      <c r="J217" s="153">
        <f t="shared" si="94"/>
        <v>0</v>
      </c>
      <c r="K217" s="86"/>
      <c r="L217" s="149">
        <f t="shared" si="95"/>
        <v>20.47</v>
      </c>
      <c r="M217" s="149">
        <f t="shared" si="90"/>
        <v>0</v>
      </c>
      <c r="N217" s="152">
        <f t="shared" si="96"/>
        <v>20.47</v>
      </c>
      <c r="P217" s="18"/>
      <c r="X217" s="17"/>
      <c r="Y217" s="17"/>
    </row>
    <row r="218" spans="1:25" x14ac:dyDescent="0.25">
      <c r="A218" s="116"/>
      <c r="B218" s="116"/>
      <c r="C218" s="116" t="s">
        <v>325</v>
      </c>
      <c r="D218" s="116"/>
      <c r="E218" s="86"/>
      <c r="F218" s="86"/>
      <c r="G218" s="149">
        <f>HLOOKUP($K$60,'Income Statement'!$B$2:$KA$203,Lookup!B164,FALSE)</f>
        <v>0</v>
      </c>
      <c r="H218" s="149">
        <f>HLOOKUP($K$60,Budget!$B$2:$EP$201,Lookup!E164,FALSE)</f>
        <v>0</v>
      </c>
      <c r="I218" s="152">
        <f t="shared" si="93"/>
        <v>0</v>
      </c>
      <c r="J218" s="153">
        <f t="shared" si="94"/>
        <v>0</v>
      </c>
      <c r="K218" s="86"/>
      <c r="L218" s="149">
        <f t="shared" si="95"/>
        <v>0</v>
      </c>
      <c r="M218" s="149">
        <f t="shared" si="90"/>
        <v>0</v>
      </c>
      <c r="N218" s="152">
        <f t="shared" si="96"/>
        <v>0</v>
      </c>
      <c r="P218" s="18"/>
      <c r="X218" s="17"/>
      <c r="Y218" s="17"/>
    </row>
    <row r="219" spans="1:25" x14ac:dyDescent="0.25">
      <c r="A219" s="116"/>
      <c r="B219" s="116"/>
      <c r="C219" s="116" t="s">
        <v>326</v>
      </c>
      <c r="D219" s="116"/>
      <c r="E219" s="86"/>
      <c r="F219" s="86"/>
      <c r="G219" s="149">
        <f>HLOOKUP($K$60,'Income Statement'!$B$2:$KA$203,Lookup!B165,FALSE)</f>
        <v>13.45</v>
      </c>
      <c r="H219" s="149">
        <f>HLOOKUP($K$60,Budget!$B$2:$EP$201,Lookup!E165,FALSE)</f>
        <v>0</v>
      </c>
      <c r="I219" s="152">
        <f t="shared" si="93"/>
        <v>13.45</v>
      </c>
      <c r="J219" s="153">
        <f t="shared" si="94"/>
        <v>0</v>
      </c>
      <c r="K219" s="86"/>
      <c r="L219" s="149">
        <f t="shared" si="95"/>
        <v>13.45</v>
      </c>
      <c r="M219" s="149">
        <f t="shared" si="90"/>
        <v>0</v>
      </c>
      <c r="N219" s="152">
        <f t="shared" si="96"/>
        <v>13.45</v>
      </c>
      <c r="P219" s="18"/>
      <c r="X219" s="17"/>
      <c r="Y219" s="17"/>
    </row>
    <row r="220" spans="1:25" x14ac:dyDescent="0.25">
      <c r="A220" s="116"/>
      <c r="B220" s="116"/>
      <c r="C220" s="116" t="s">
        <v>327</v>
      </c>
      <c r="D220" s="116"/>
      <c r="E220" s="86"/>
      <c r="F220" s="86"/>
      <c r="G220" s="149">
        <f>HLOOKUP($K$60,'Income Statement'!$B$2:$KA$203,Lookup!B166,FALSE)</f>
        <v>0</v>
      </c>
      <c r="H220" s="149">
        <f>HLOOKUP($K$60,Budget!$B$2:$EP$201,Lookup!E166,FALSE)</f>
        <v>0</v>
      </c>
      <c r="I220" s="152">
        <f t="shared" si="93"/>
        <v>0</v>
      </c>
      <c r="J220" s="153">
        <f t="shared" si="94"/>
        <v>0</v>
      </c>
      <c r="K220" s="86"/>
      <c r="L220" s="149">
        <f t="shared" si="95"/>
        <v>0</v>
      </c>
      <c r="M220" s="149">
        <f t="shared" si="90"/>
        <v>0</v>
      </c>
      <c r="N220" s="152">
        <f t="shared" si="96"/>
        <v>0</v>
      </c>
      <c r="P220" s="18"/>
      <c r="X220" s="17"/>
      <c r="Y220" s="17"/>
    </row>
    <row r="221" spans="1:25" x14ac:dyDescent="0.25">
      <c r="A221" s="116"/>
      <c r="B221" s="116"/>
      <c r="C221" s="116" t="s">
        <v>328</v>
      </c>
      <c r="D221" s="116"/>
      <c r="E221" s="86"/>
      <c r="F221" s="86"/>
      <c r="G221" s="149">
        <f>HLOOKUP($K$60,'Income Statement'!$B$2:$KA$203,Lookup!B167,FALSE)</f>
        <v>33.75</v>
      </c>
      <c r="H221" s="149">
        <f>HLOOKUP($K$60,Budget!$B$2:$EP$201,Lookup!E167,FALSE)</f>
        <v>0</v>
      </c>
      <c r="I221" s="152">
        <f t="shared" si="93"/>
        <v>33.75</v>
      </c>
      <c r="J221" s="153">
        <f t="shared" si="94"/>
        <v>0</v>
      </c>
      <c r="K221" s="86"/>
      <c r="L221" s="149">
        <f t="shared" si="95"/>
        <v>33.75</v>
      </c>
      <c r="M221" s="149">
        <f t="shared" si="90"/>
        <v>0</v>
      </c>
      <c r="N221" s="152">
        <f t="shared" si="96"/>
        <v>33.75</v>
      </c>
      <c r="P221" s="18"/>
      <c r="X221" s="17"/>
      <c r="Y221" s="17"/>
    </row>
    <row r="222" spans="1:25" x14ac:dyDescent="0.25">
      <c r="A222" s="116"/>
      <c r="B222" s="116"/>
      <c r="C222" s="116" t="s">
        <v>391</v>
      </c>
      <c r="D222" s="116"/>
      <c r="E222" s="86"/>
      <c r="F222" s="86"/>
      <c r="G222" s="156">
        <f>HLOOKUP($K$60,'Income Statement'!$B$2:$KA$203,Lookup!B168,FALSE)</f>
        <v>0</v>
      </c>
      <c r="H222" s="256">
        <f>HLOOKUP($K$60,Budget!$B$2:$EP$201,Lookup!E168,FALSE)</f>
        <v>0</v>
      </c>
      <c r="I222" s="152">
        <f t="shared" si="93"/>
        <v>0</v>
      </c>
      <c r="J222" s="153">
        <f t="shared" si="94"/>
        <v>0</v>
      </c>
      <c r="K222" s="86"/>
      <c r="L222" s="156">
        <f t="shared" si="95"/>
        <v>0</v>
      </c>
      <c r="M222" s="156">
        <f t="shared" si="90"/>
        <v>0</v>
      </c>
      <c r="N222" s="152">
        <f t="shared" si="96"/>
        <v>0</v>
      </c>
      <c r="P222" s="18"/>
      <c r="X222" s="17"/>
      <c r="Y222" s="17"/>
    </row>
    <row r="223" spans="1:25" x14ac:dyDescent="0.25">
      <c r="A223" s="116"/>
      <c r="B223" s="116" t="s">
        <v>329</v>
      </c>
      <c r="C223" s="116"/>
      <c r="D223" s="116"/>
      <c r="E223" s="86"/>
      <c r="F223" s="86"/>
      <c r="G223" s="149">
        <f>ROUND(SUM(G213:G222),5)</f>
        <v>233.28</v>
      </c>
      <c r="H223" s="149">
        <f>ROUND(SUM(H213:H222),5)</f>
        <v>746.5</v>
      </c>
      <c r="I223" s="152">
        <f t="shared" si="93"/>
        <v>-513.22</v>
      </c>
      <c r="J223" s="153">
        <f t="shared" si="94"/>
        <v>0.31249832551908907</v>
      </c>
      <c r="K223" s="86"/>
      <c r="L223" s="149">
        <f t="shared" si="95"/>
        <v>233.28</v>
      </c>
      <c r="M223" s="149">
        <f t="shared" si="90"/>
        <v>497.66666666666669</v>
      </c>
      <c r="N223" s="152">
        <f t="shared" si="96"/>
        <v>-264.38666666666666</v>
      </c>
      <c r="P223" s="18"/>
      <c r="X223" s="17"/>
      <c r="Y223" s="17"/>
    </row>
    <row r="224" spans="1:25" hidden="1" x14ac:dyDescent="0.25">
      <c r="A224" s="118"/>
      <c r="B224" s="118" t="s">
        <v>392</v>
      </c>
      <c r="C224" s="118"/>
      <c r="D224" s="118"/>
      <c r="E224" s="119"/>
      <c r="F224" s="119"/>
      <c r="G224" s="157">
        <f>HLOOKUP($K$60,'Income Statement'!$B$2:$KA$202,Lookup!B170,FALSE)</f>
        <v>0</v>
      </c>
      <c r="H224" s="157">
        <f>HLOOKUP($K$60,Budget!$B$2:$EP$201,Lookup!E170,FALSE)</f>
        <v>0</v>
      </c>
      <c r="I224" s="158">
        <f t="shared" si="93"/>
        <v>0</v>
      </c>
      <c r="J224" s="159">
        <f t="shared" si="94"/>
        <v>0</v>
      </c>
      <c r="K224" s="119"/>
      <c r="L224" s="157"/>
      <c r="M224" s="157">
        <f t="shared" si="90"/>
        <v>0</v>
      </c>
      <c r="N224" s="158"/>
      <c r="P224" s="18"/>
      <c r="X224" s="17"/>
      <c r="Y224" s="17"/>
    </row>
    <row r="225" spans="1:25" ht="12.75" customHeight="1" x14ac:dyDescent="0.25">
      <c r="A225" s="116"/>
      <c r="B225" s="116" t="s">
        <v>330</v>
      </c>
      <c r="C225" s="116"/>
      <c r="D225" s="116"/>
      <c r="E225" s="86"/>
      <c r="F225" s="86"/>
      <c r="G225" s="149"/>
      <c r="H225" s="149"/>
      <c r="I225" s="152"/>
      <c r="J225" s="153"/>
      <c r="K225" s="86"/>
      <c r="L225" s="149"/>
      <c r="M225" s="149"/>
      <c r="N225" s="152"/>
      <c r="P225" s="18"/>
      <c r="X225" s="17"/>
      <c r="Y225" s="17"/>
    </row>
    <row r="226" spans="1:25" x14ac:dyDescent="0.25">
      <c r="A226" s="116"/>
      <c r="B226" s="116"/>
      <c r="C226" s="116" t="s">
        <v>282</v>
      </c>
      <c r="D226" s="116"/>
      <c r="E226" s="86"/>
      <c r="F226" s="86"/>
      <c r="G226" s="149">
        <f>HLOOKUP($K$60,'Income Statement'!$B$2:$KA$203,Lookup!B172,FALSE)</f>
        <v>0</v>
      </c>
      <c r="H226" s="149">
        <f>HLOOKUP($K$60,Budget!$B$2:$EP$201,Lookup!E172,FALSE)</f>
        <v>0</v>
      </c>
      <c r="I226" s="152">
        <f>+G226-H226</f>
        <v>0</v>
      </c>
      <c r="J226" s="153">
        <f>+IF(H226=0,0,G226/H226)</f>
        <v>0</v>
      </c>
      <c r="K226" s="86"/>
      <c r="L226" s="149">
        <f t="shared" ref="L226:L264" si="97">+G226</f>
        <v>0</v>
      </c>
      <c r="M226" s="149">
        <f t="shared" ref="M226:M234" si="98">+H226/12*$M$1</f>
        <v>0</v>
      </c>
      <c r="N226" s="152">
        <f t="shared" ref="N226:N229" si="99">+L226-M226</f>
        <v>0</v>
      </c>
      <c r="P226" s="18"/>
      <c r="X226" s="17"/>
      <c r="Y226" s="17"/>
    </row>
    <row r="227" spans="1:25" x14ac:dyDescent="0.25">
      <c r="A227" s="116"/>
      <c r="B227" s="116"/>
      <c r="C227" s="116" t="s">
        <v>304</v>
      </c>
      <c r="D227" s="116"/>
      <c r="E227" s="86"/>
      <c r="F227" s="86"/>
      <c r="G227" s="149">
        <f>HLOOKUP($K$60,'Income Statement'!$B$2:$KA$203,Lookup!B173,FALSE)</f>
        <v>371.61</v>
      </c>
      <c r="H227" s="149">
        <f>HLOOKUP($K$60,Budget!$B$2:$EP$201,Lookup!E173,FALSE)</f>
        <v>494.4</v>
      </c>
      <c r="I227" s="152">
        <f>+G227-H227</f>
        <v>-122.78999999999996</v>
      </c>
      <c r="J227" s="153">
        <f>+IF(H227=0,0,G227/H227)</f>
        <v>0.75163834951456321</v>
      </c>
      <c r="K227" s="86"/>
      <c r="L227" s="149">
        <f t="shared" si="97"/>
        <v>371.61</v>
      </c>
      <c r="M227" s="149">
        <f t="shared" si="98"/>
        <v>329.59999999999997</v>
      </c>
      <c r="N227" s="152">
        <f t="shared" si="99"/>
        <v>42.010000000000048</v>
      </c>
      <c r="P227" s="18"/>
      <c r="X227" s="17"/>
      <c r="Y227" s="17"/>
    </row>
    <row r="228" spans="1:25" x14ac:dyDescent="0.25">
      <c r="A228" s="116"/>
      <c r="B228" s="116"/>
      <c r="C228" s="116" t="s">
        <v>393</v>
      </c>
      <c r="D228" s="116"/>
      <c r="E228" s="86"/>
      <c r="F228" s="86"/>
      <c r="G228" s="156">
        <f>HLOOKUP($K$60,'Income Statement'!$B$2:$KA$203,Lookup!B174,FALSE)</f>
        <v>0</v>
      </c>
      <c r="H228" s="256">
        <f>HLOOKUP($K$60,Budget!$B$2:$EP$201,Lookup!E174,FALSE)</f>
        <v>0</v>
      </c>
      <c r="I228" s="152">
        <f>+G228-H228</f>
        <v>0</v>
      </c>
      <c r="J228" s="153">
        <f>+IF(H228=0,0,G228/H228)</f>
        <v>0</v>
      </c>
      <c r="K228" s="86"/>
      <c r="L228" s="156">
        <f t="shared" si="97"/>
        <v>0</v>
      </c>
      <c r="M228" s="156">
        <f t="shared" si="98"/>
        <v>0</v>
      </c>
      <c r="N228" s="152">
        <f t="shared" si="99"/>
        <v>0</v>
      </c>
      <c r="P228" s="18"/>
      <c r="X228" s="17"/>
      <c r="Y228" s="17"/>
    </row>
    <row r="229" spans="1:25" x14ac:dyDescent="0.25">
      <c r="A229" s="116"/>
      <c r="B229" s="116" t="s">
        <v>331</v>
      </c>
      <c r="C229" s="116"/>
      <c r="D229" s="116"/>
      <c r="E229" s="86"/>
      <c r="F229" s="86"/>
      <c r="G229" s="149">
        <f>ROUND(SUM(G225:G228),5)</f>
        <v>371.61</v>
      </c>
      <c r="H229" s="149">
        <f>ROUND(SUM(H225:H228),5)</f>
        <v>494.4</v>
      </c>
      <c r="I229" s="152">
        <f>+G229-H229</f>
        <v>-122.78999999999996</v>
      </c>
      <c r="J229" s="153">
        <f>+IF(H229=0,0,G229/H229)</f>
        <v>0.75163834951456321</v>
      </c>
      <c r="K229" s="86"/>
      <c r="L229" s="149">
        <f t="shared" si="97"/>
        <v>371.61</v>
      </c>
      <c r="M229" s="149">
        <f>ROUND(SUM(M225:M228),5)</f>
        <v>329.6</v>
      </c>
      <c r="N229" s="152">
        <f t="shared" si="99"/>
        <v>42.009999999999991</v>
      </c>
      <c r="P229" s="18"/>
      <c r="X229" s="17"/>
      <c r="Y229" s="17"/>
    </row>
    <row r="230" spans="1:25" ht="14.25" customHeight="1" x14ac:dyDescent="0.25">
      <c r="A230" s="116"/>
      <c r="B230" s="116" t="s">
        <v>332</v>
      </c>
      <c r="C230" s="116"/>
      <c r="D230" s="116"/>
      <c r="E230" s="86"/>
      <c r="F230" s="86"/>
      <c r="G230" s="149"/>
      <c r="H230" s="149"/>
      <c r="I230" s="152"/>
      <c r="J230" s="153"/>
      <c r="K230" s="86"/>
      <c r="L230" s="149"/>
      <c r="M230" s="149"/>
      <c r="N230" s="152"/>
      <c r="P230" s="18"/>
      <c r="X230" s="17"/>
      <c r="Y230" s="17"/>
    </row>
    <row r="231" spans="1:25" x14ac:dyDescent="0.25">
      <c r="A231" s="116"/>
      <c r="B231" s="116"/>
      <c r="C231" s="116" t="s">
        <v>253</v>
      </c>
      <c r="D231" s="116"/>
      <c r="E231" s="86"/>
      <c r="F231" s="86"/>
      <c r="G231" s="149">
        <f>HLOOKUP($K$60,'Income Statement'!$B$2:$KA$203,Lookup!B177,FALSE)</f>
        <v>451.84</v>
      </c>
      <c r="H231" s="149">
        <f>HLOOKUP($K$60,Budget!$B$2:$EP$201,Lookup!E177,FALSE)</f>
        <v>0</v>
      </c>
      <c r="I231" s="152">
        <f>+G231-H231</f>
        <v>451.84</v>
      </c>
      <c r="J231" s="153">
        <f>+IF(H231=0,0,G231/H231)</f>
        <v>0</v>
      </c>
      <c r="K231" s="86"/>
      <c r="L231" s="149">
        <f t="shared" si="97"/>
        <v>451.84</v>
      </c>
      <c r="M231" s="149">
        <f t="shared" si="98"/>
        <v>0</v>
      </c>
      <c r="N231" s="152">
        <f t="shared" ref="N231:N235" si="100">+L231-M231</f>
        <v>451.84</v>
      </c>
      <c r="P231" s="18"/>
      <c r="X231" s="17"/>
      <c r="Y231" s="17"/>
    </row>
    <row r="232" spans="1:25" x14ac:dyDescent="0.25">
      <c r="A232" s="116"/>
      <c r="B232" s="116"/>
      <c r="C232" s="116" t="s">
        <v>270</v>
      </c>
      <c r="D232" s="116"/>
      <c r="E232" s="86"/>
      <c r="F232" s="86"/>
      <c r="G232" s="149">
        <f>HLOOKUP($K$60,'Income Statement'!$B$2:$KA$203,Lookup!B178,FALSE)</f>
        <v>0</v>
      </c>
      <c r="H232" s="149">
        <f>HLOOKUP($K$60,Budget!$B$2:$EP$201,Lookup!E178,FALSE)</f>
        <v>0</v>
      </c>
      <c r="I232" s="152">
        <f>+G232-H232</f>
        <v>0</v>
      </c>
      <c r="J232" s="153">
        <f>+IF(H232=0,0,G232/H232)</f>
        <v>0</v>
      </c>
      <c r="K232" s="86"/>
      <c r="L232" s="149">
        <f t="shared" si="97"/>
        <v>0</v>
      </c>
      <c r="M232" s="149">
        <f t="shared" si="98"/>
        <v>0</v>
      </c>
      <c r="N232" s="152">
        <f t="shared" si="100"/>
        <v>0</v>
      </c>
      <c r="P232" s="18"/>
      <c r="X232" s="17"/>
      <c r="Y232" s="17"/>
    </row>
    <row r="233" spans="1:25" x14ac:dyDescent="0.25">
      <c r="A233" s="116"/>
      <c r="B233" s="116"/>
      <c r="C233" s="116" t="s">
        <v>333</v>
      </c>
      <c r="D233" s="116"/>
      <c r="E233" s="86"/>
      <c r="F233" s="86"/>
      <c r="G233" s="149">
        <f>HLOOKUP($K$60,'Income Statement'!$B$2:$KA$203,Lookup!B179,FALSE)</f>
        <v>0</v>
      </c>
      <c r="H233" s="149">
        <f>HLOOKUP($K$60,Budget!$B$2:$EP$201,Lookup!E179,FALSE)</f>
        <v>0</v>
      </c>
      <c r="I233" s="152">
        <f>+G233-H233</f>
        <v>0</v>
      </c>
      <c r="J233" s="153">
        <f>+IF(H233=0,0,G233/H233)</f>
        <v>0</v>
      </c>
      <c r="K233" s="86"/>
      <c r="L233" s="149">
        <f t="shared" si="97"/>
        <v>0</v>
      </c>
      <c r="M233" s="149">
        <f t="shared" si="98"/>
        <v>0</v>
      </c>
      <c r="N233" s="152">
        <f t="shared" si="100"/>
        <v>0</v>
      </c>
      <c r="P233" s="18"/>
      <c r="X233" s="17"/>
      <c r="Y233" s="17"/>
    </row>
    <row r="234" spans="1:25" x14ac:dyDescent="0.25">
      <c r="A234" s="116"/>
      <c r="B234" s="116"/>
      <c r="C234" s="116" t="s">
        <v>394</v>
      </c>
      <c r="D234" s="116"/>
      <c r="E234" s="86"/>
      <c r="F234" s="86"/>
      <c r="G234" s="156">
        <f>HLOOKUP($K$60,'Income Statement'!$B$2:$KA$203,Lookup!B180,FALSE)</f>
        <v>0</v>
      </c>
      <c r="H234" s="256">
        <f>HLOOKUP($K$60,Budget!$B$2:$EP$201,Lookup!E180,FALSE)</f>
        <v>0</v>
      </c>
      <c r="I234" s="152">
        <f>+G234-H234</f>
        <v>0</v>
      </c>
      <c r="J234" s="153">
        <f>+IF(H234=0,0,G234/H234)</f>
        <v>0</v>
      </c>
      <c r="K234" s="86"/>
      <c r="L234" s="156">
        <f t="shared" si="97"/>
        <v>0</v>
      </c>
      <c r="M234" s="156">
        <f t="shared" si="98"/>
        <v>0</v>
      </c>
      <c r="N234" s="152">
        <f t="shared" si="100"/>
        <v>0</v>
      </c>
      <c r="P234" s="18"/>
      <c r="X234" s="17"/>
      <c r="Y234" s="17"/>
    </row>
    <row r="235" spans="1:25" x14ac:dyDescent="0.25">
      <c r="A235" s="116"/>
      <c r="B235" s="116" t="s">
        <v>334</v>
      </c>
      <c r="C235" s="116"/>
      <c r="D235" s="116"/>
      <c r="E235" s="86"/>
      <c r="F235" s="86"/>
      <c r="G235" s="149">
        <f>ROUND(SUM(G230:G234),5)</f>
        <v>451.84</v>
      </c>
      <c r="H235" s="149">
        <f>ROUND(SUM(H230:H234),5)</f>
        <v>0</v>
      </c>
      <c r="I235" s="152">
        <f>+G235-H235</f>
        <v>451.84</v>
      </c>
      <c r="J235" s="153">
        <f>+IF(H235=0,0,G235/H235)</f>
        <v>0</v>
      </c>
      <c r="K235" s="86"/>
      <c r="L235" s="149">
        <f t="shared" si="97"/>
        <v>451.84</v>
      </c>
      <c r="M235" s="149">
        <f>ROUND(SUM(M230:M234),5)</f>
        <v>0</v>
      </c>
      <c r="N235" s="152">
        <f t="shared" si="100"/>
        <v>451.84</v>
      </c>
      <c r="P235" s="18"/>
      <c r="X235" s="17"/>
      <c r="Y235" s="17"/>
    </row>
    <row r="236" spans="1:25" x14ac:dyDescent="0.25">
      <c r="A236" s="116"/>
      <c r="B236" s="116" t="s">
        <v>335</v>
      </c>
      <c r="C236" s="116"/>
      <c r="D236" s="116"/>
      <c r="E236" s="86"/>
      <c r="F236" s="86"/>
      <c r="G236" s="149"/>
      <c r="H236" s="149"/>
      <c r="I236" s="152"/>
      <c r="J236" s="153"/>
      <c r="K236" s="86"/>
      <c r="L236" s="149"/>
      <c r="M236" s="149"/>
      <c r="N236" s="152"/>
      <c r="P236" s="18"/>
      <c r="X236" s="17"/>
      <c r="Y236" s="17"/>
    </row>
    <row r="237" spans="1:25" x14ac:dyDescent="0.25">
      <c r="A237" s="116"/>
      <c r="B237" s="116"/>
      <c r="C237" s="116" t="s">
        <v>336</v>
      </c>
      <c r="D237" s="116"/>
      <c r="E237" s="86"/>
      <c r="F237" s="86"/>
      <c r="G237" s="149">
        <f>HLOOKUP($K$60,'Income Statement'!$B$2:$KA$203,Lookup!B183,FALSE)</f>
        <v>0</v>
      </c>
      <c r="H237" s="149">
        <f>HLOOKUP($K$60,Budget!$B$2:$EP$201,Lookup!E183,FALSE)</f>
        <v>0</v>
      </c>
      <c r="I237" s="152">
        <f>+G237-H237</f>
        <v>0</v>
      </c>
      <c r="J237" s="153">
        <f>+IF(H237=0,0,G237/H237)</f>
        <v>0</v>
      </c>
      <c r="K237" s="86"/>
      <c r="L237" s="149">
        <f t="shared" si="97"/>
        <v>0</v>
      </c>
      <c r="M237" s="149">
        <f t="shared" ref="M237:M238" si="101">+H237/12*$M$1</f>
        <v>0</v>
      </c>
      <c r="N237" s="152">
        <f t="shared" ref="N237:N239" si="102">+L237-M237</f>
        <v>0</v>
      </c>
      <c r="P237" s="18"/>
      <c r="X237" s="17"/>
      <c r="Y237" s="17"/>
    </row>
    <row r="238" spans="1:25" x14ac:dyDescent="0.25">
      <c r="A238" s="116"/>
      <c r="B238" s="116"/>
      <c r="C238" s="116" t="s">
        <v>337</v>
      </c>
      <c r="D238" s="116"/>
      <c r="E238" s="86"/>
      <c r="F238" s="86"/>
      <c r="G238" s="156">
        <f>HLOOKUP($K$60,'Income Statement'!$B$2:$KA$203,Lookup!B184,FALSE)</f>
        <v>0</v>
      </c>
      <c r="H238" s="256">
        <f>HLOOKUP($K$60,Budget!$B$2:$EP$201,Lookup!E184,FALSE)</f>
        <v>0</v>
      </c>
      <c r="I238" s="152">
        <f>+G238-H238</f>
        <v>0</v>
      </c>
      <c r="J238" s="153">
        <f>+IF(H238=0,0,G238/H238)</f>
        <v>0</v>
      </c>
      <c r="K238" s="86"/>
      <c r="L238" s="156">
        <f t="shared" si="97"/>
        <v>0</v>
      </c>
      <c r="M238" s="156">
        <f t="shared" si="101"/>
        <v>0</v>
      </c>
      <c r="N238" s="152">
        <f t="shared" si="102"/>
        <v>0</v>
      </c>
      <c r="P238" s="18"/>
      <c r="X238" s="17"/>
      <c r="Y238" s="17"/>
    </row>
    <row r="239" spans="1:25" x14ac:dyDescent="0.25">
      <c r="A239" s="116"/>
      <c r="B239" s="116" t="s">
        <v>338</v>
      </c>
      <c r="C239" s="116"/>
      <c r="D239" s="116"/>
      <c r="E239" s="86"/>
      <c r="F239" s="86"/>
      <c r="G239" s="149">
        <f>ROUND(SUM(G236:G238),5)</f>
        <v>0</v>
      </c>
      <c r="H239" s="149">
        <f>ROUND(SUM(H236:H238),5)</f>
        <v>0</v>
      </c>
      <c r="I239" s="152">
        <f>+G239-H239</f>
        <v>0</v>
      </c>
      <c r="J239" s="153">
        <f>+IF(H239=0,0,G239/H239)</f>
        <v>0</v>
      </c>
      <c r="K239" s="86"/>
      <c r="L239" s="149">
        <f t="shared" si="97"/>
        <v>0</v>
      </c>
      <c r="M239" s="149">
        <f>ROUND(SUM(M236:M238),5)</f>
        <v>0</v>
      </c>
      <c r="N239" s="152">
        <f t="shared" si="102"/>
        <v>0</v>
      </c>
      <c r="P239" s="18"/>
      <c r="X239" s="17"/>
      <c r="Y239" s="17"/>
    </row>
    <row r="240" spans="1:25" ht="14.25" customHeight="1" x14ac:dyDescent="0.25">
      <c r="A240" s="116"/>
      <c r="B240" s="116" t="s">
        <v>339</v>
      </c>
      <c r="C240" s="116"/>
      <c r="D240" s="116"/>
      <c r="E240" s="86"/>
      <c r="F240" s="86"/>
      <c r="G240" s="149"/>
      <c r="H240" s="149"/>
      <c r="I240" s="152"/>
      <c r="J240" s="153"/>
      <c r="K240" s="86"/>
      <c r="L240" s="149"/>
      <c r="M240" s="149"/>
      <c r="N240" s="152"/>
      <c r="P240" s="18"/>
      <c r="X240" s="17"/>
      <c r="Y240" s="17"/>
    </row>
    <row r="241" spans="1:25" x14ac:dyDescent="0.25">
      <c r="A241" s="116"/>
      <c r="B241" s="116"/>
      <c r="C241" s="116" t="s">
        <v>404</v>
      </c>
      <c r="D241" s="116"/>
      <c r="E241" s="86"/>
      <c r="F241" s="86"/>
      <c r="G241" s="149">
        <f>HLOOKUP($K$60,'Income Statement'!$B$2:$KA$203,Lookup!B187,FALSE)</f>
        <v>0</v>
      </c>
      <c r="H241" s="149">
        <f>HLOOKUP($K$60,Budget!$B$2:$EP$201,Lookup!E187,FALSE)</f>
        <v>0</v>
      </c>
      <c r="I241" s="152">
        <f t="shared" ref="I241:I260" si="103">+G241-H241</f>
        <v>0</v>
      </c>
      <c r="J241" s="153">
        <f t="shared" ref="J241:J264" si="104">+IF(H241=0,0,G241/H241)</f>
        <v>0</v>
      </c>
      <c r="K241" s="86"/>
      <c r="L241" s="149">
        <f t="shared" si="97"/>
        <v>0</v>
      </c>
      <c r="M241" s="149">
        <f t="shared" ref="M241:M262" si="105">+H241/12*$M$1</f>
        <v>0</v>
      </c>
      <c r="N241" s="152">
        <f t="shared" ref="N241:N264" si="106">+L241-M241</f>
        <v>0</v>
      </c>
      <c r="P241" s="18"/>
      <c r="X241" s="17"/>
      <c r="Y241" s="17"/>
    </row>
    <row r="242" spans="1:25" x14ac:dyDescent="0.25">
      <c r="A242" s="116"/>
      <c r="B242" s="116"/>
      <c r="C242" s="116" t="s">
        <v>340</v>
      </c>
      <c r="D242" s="116"/>
      <c r="E242" s="86"/>
      <c r="F242" s="86"/>
      <c r="G242" s="149">
        <f>HLOOKUP($K$60,'Income Statement'!$B$2:$KA$203,Lookup!B188,FALSE)</f>
        <v>0</v>
      </c>
      <c r="H242" s="149">
        <f>HLOOKUP($K$60,Budget!$B$2:$EP$201,Lookup!E188,FALSE)</f>
        <v>0</v>
      </c>
      <c r="I242" s="152">
        <f t="shared" si="103"/>
        <v>0</v>
      </c>
      <c r="J242" s="153">
        <f t="shared" si="104"/>
        <v>0</v>
      </c>
      <c r="K242" s="86"/>
      <c r="L242" s="149">
        <f t="shared" si="97"/>
        <v>0</v>
      </c>
      <c r="M242" s="149">
        <f t="shared" si="105"/>
        <v>0</v>
      </c>
      <c r="N242" s="152">
        <f t="shared" si="106"/>
        <v>0</v>
      </c>
      <c r="P242" s="18"/>
      <c r="X242" s="17"/>
      <c r="Y242" s="17"/>
    </row>
    <row r="243" spans="1:25" x14ac:dyDescent="0.25">
      <c r="A243" s="116"/>
      <c r="B243" s="116"/>
      <c r="C243" s="116" t="s">
        <v>341</v>
      </c>
      <c r="D243" s="116"/>
      <c r="E243" s="86"/>
      <c r="F243" s="86"/>
      <c r="G243" s="149">
        <f>HLOOKUP($K$60,'Income Statement'!$B$2:$KA$203,Lookup!B189,FALSE)</f>
        <v>0</v>
      </c>
      <c r="H243" s="149">
        <f>HLOOKUP($K$60,Budget!$B$2:$EP$201,Lookup!E189,FALSE)</f>
        <v>0</v>
      </c>
      <c r="I243" s="152">
        <f t="shared" si="103"/>
        <v>0</v>
      </c>
      <c r="J243" s="153">
        <f t="shared" si="104"/>
        <v>0</v>
      </c>
      <c r="K243" s="86"/>
      <c r="L243" s="149">
        <f t="shared" si="97"/>
        <v>0</v>
      </c>
      <c r="M243" s="149">
        <f t="shared" si="105"/>
        <v>0</v>
      </c>
      <c r="N243" s="152">
        <f t="shared" si="106"/>
        <v>0</v>
      </c>
      <c r="P243" s="18"/>
      <c r="X243" s="17"/>
      <c r="Y243" s="17"/>
    </row>
    <row r="244" spans="1:25" x14ac:dyDescent="0.25">
      <c r="A244" s="116"/>
      <c r="B244" s="116"/>
      <c r="C244" s="116" t="s">
        <v>342</v>
      </c>
      <c r="D244" s="116"/>
      <c r="E244" s="86"/>
      <c r="F244" s="86"/>
      <c r="G244" s="149">
        <f>HLOOKUP($K$60,'Income Statement'!$B$2:$KA$203,Lookup!B190,FALSE)</f>
        <v>0</v>
      </c>
      <c r="H244" s="149">
        <f>HLOOKUP($K$60,Budget!$B$2:$EP$201,Lookup!E190,FALSE)</f>
        <v>0</v>
      </c>
      <c r="I244" s="152">
        <f t="shared" si="103"/>
        <v>0</v>
      </c>
      <c r="J244" s="153">
        <f t="shared" si="104"/>
        <v>0</v>
      </c>
      <c r="K244" s="86"/>
      <c r="L244" s="149">
        <f t="shared" si="97"/>
        <v>0</v>
      </c>
      <c r="M244" s="149">
        <f t="shared" si="105"/>
        <v>0</v>
      </c>
      <c r="N244" s="152">
        <f t="shared" si="106"/>
        <v>0</v>
      </c>
      <c r="P244" s="18"/>
      <c r="X244" s="17"/>
      <c r="Y244" s="17"/>
    </row>
    <row r="245" spans="1:25" x14ac:dyDescent="0.25">
      <c r="A245" s="116"/>
      <c r="B245" s="116"/>
      <c r="C245" s="116" t="s">
        <v>395</v>
      </c>
      <c r="D245" s="116"/>
      <c r="E245" s="86"/>
      <c r="F245" s="86"/>
      <c r="G245" s="149">
        <f>HLOOKUP($K$60,'Income Statement'!$B$2:$KA$203,Lookup!B191,FALSE)</f>
        <v>0</v>
      </c>
      <c r="H245" s="149">
        <f>HLOOKUP($K$60,Budget!$B$2:$EP$201,Lookup!E191,FALSE)</f>
        <v>0</v>
      </c>
      <c r="I245" s="152">
        <f t="shared" si="103"/>
        <v>0</v>
      </c>
      <c r="J245" s="153">
        <f t="shared" si="104"/>
        <v>0</v>
      </c>
      <c r="K245" s="86"/>
      <c r="L245" s="149">
        <f t="shared" si="97"/>
        <v>0</v>
      </c>
      <c r="M245" s="149">
        <f t="shared" si="105"/>
        <v>0</v>
      </c>
      <c r="N245" s="152">
        <f t="shared" si="106"/>
        <v>0</v>
      </c>
      <c r="P245" s="18"/>
      <c r="X245" s="17"/>
      <c r="Y245" s="17"/>
    </row>
    <row r="246" spans="1:25" x14ac:dyDescent="0.25">
      <c r="A246" s="116"/>
      <c r="B246" s="116"/>
      <c r="C246" s="116" t="s">
        <v>343</v>
      </c>
      <c r="D246" s="116"/>
      <c r="E246" s="86"/>
      <c r="F246" s="86"/>
      <c r="G246" s="149">
        <f>HLOOKUP($K$60,'Income Statement'!$B$2:$KA$203,Lookup!B192,FALSE)</f>
        <v>0</v>
      </c>
      <c r="H246" s="149">
        <f>HLOOKUP($K$60,Budget!$B$2:$EP$201,Lookup!E192,FALSE)</f>
        <v>0</v>
      </c>
      <c r="I246" s="152">
        <f t="shared" si="103"/>
        <v>0</v>
      </c>
      <c r="J246" s="153">
        <f t="shared" si="104"/>
        <v>0</v>
      </c>
      <c r="K246" s="86"/>
      <c r="L246" s="149">
        <f t="shared" si="97"/>
        <v>0</v>
      </c>
      <c r="M246" s="149">
        <f t="shared" si="105"/>
        <v>0</v>
      </c>
      <c r="N246" s="152">
        <f t="shared" si="106"/>
        <v>0</v>
      </c>
      <c r="P246" s="18"/>
      <c r="X246" s="17"/>
      <c r="Y246" s="17"/>
    </row>
    <row r="247" spans="1:25" x14ac:dyDescent="0.25">
      <c r="A247" s="116"/>
      <c r="B247" s="116"/>
      <c r="C247" s="116" t="s">
        <v>344</v>
      </c>
      <c r="D247" s="116"/>
      <c r="E247" s="86"/>
      <c r="F247" s="86"/>
      <c r="G247" s="149">
        <f>HLOOKUP($K$60,'Income Statement'!$B$2:$KA$203,Lookup!B193,FALSE)</f>
        <v>0</v>
      </c>
      <c r="H247" s="149">
        <f>HLOOKUP($K$60,Budget!$B$2:$EP$201,Lookup!E193,FALSE)</f>
        <v>0</v>
      </c>
      <c r="I247" s="152">
        <f t="shared" si="103"/>
        <v>0</v>
      </c>
      <c r="J247" s="153">
        <f t="shared" si="104"/>
        <v>0</v>
      </c>
      <c r="K247" s="86"/>
      <c r="L247" s="149">
        <f t="shared" si="97"/>
        <v>0</v>
      </c>
      <c r="M247" s="149">
        <f t="shared" si="105"/>
        <v>0</v>
      </c>
      <c r="N247" s="152">
        <f t="shared" si="106"/>
        <v>0</v>
      </c>
      <c r="P247" s="18"/>
      <c r="X247" s="17"/>
      <c r="Y247" s="17"/>
    </row>
    <row r="248" spans="1:25" x14ac:dyDescent="0.25">
      <c r="A248" s="116"/>
      <c r="B248" s="116"/>
      <c r="C248" s="116" t="s">
        <v>345</v>
      </c>
      <c r="D248" s="116"/>
      <c r="E248" s="86"/>
      <c r="F248" s="86"/>
      <c r="G248" s="149">
        <f>HLOOKUP($K$60,'Income Statement'!$B$2:$KA$203,Lookup!B194,FALSE)</f>
        <v>0</v>
      </c>
      <c r="H248" s="149">
        <f>HLOOKUP($K$60,Budget!$B$2:$EP$201,Lookup!E194,FALSE)</f>
        <v>0</v>
      </c>
      <c r="I248" s="152">
        <f t="shared" si="103"/>
        <v>0</v>
      </c>
      <c r="J248" s="153">
        <f t="shared" si="104"/>
        <v>0</v>
      </c>
      <c r="K248" s="86"/>
      <c r="L248" s="149">
        <f t="shared" si="97"/>
        <v>0</v>
      </c>
      <c r="M248" s="149">
        <f t="shared" si="105"/>
        <v>0</v>
      </c>
      <c r="N248" s="152">
        <f t="shared" si="106"/>
        <v>0</v>
      </c>
      <c r="P248" s="18"/>
      <c r="X248" s="17"/>
      <c r="Y248" s="17"/>
    </row>
    <row r="249" spans="1:25" x14ac:dyDescent="0.25">
      <c r="A249" s="116"/>
      <c r="B249" s="116"/>
      <c r="C249" s="116" t="s">
        <v>291</v>
      </c>
      <c r="D249" s="116"/>
      <c r="E249" s="86"/>
      <c r="F249" s="86"/>
      <c r="G249" s="149">
        <f>HLOOKUP($K$60,'Income Statement'!$B$2:$KA$203,Lookup!B195,FALSE)</f>
        <v>0</v>
      </c>
      <c r="H249" s="149">
        <f>HLOOKUP($K$60,Budget!$B$2:$EP$201,Lookup!E195,FALSE)</f>
        <v>0</v>
      </c>
      <c r="I249" s="152">
        <f t="shared" si="103"/>
        <v>0</v>
      </c>
      <c r="J249" s="153">
        <f t="shared" si="104"/>
        <v>0</v>
      </c>
      <c r="K249" s="86"/>
      <c r="L249" s="149">
        <f t="shared" si="97"/>
        <v>0</v>
      </c>
      <c r="M249" s="149">
        <f t="shared" si="105"/>
        <v>0</v>
      </c>
      <c r="N249" s="152">
        <f t="shared" si="106"/>
        <v>0</v>
      </c>
      <c r="P249" s="18"/>
      <c r="X249" s="17"/>
      <c r="Y249" s="17"/>
    </row>
    <row r="250" spans="1:25" x14ac:dyDescent="0.25">
      <c r="A250" s="116"/>
      <c r="B250" s="116"/>
      <c r="C250" s="116" t="s">
        <v>346</v>
      </c>
      <c r="D250" s="116"/>
      <c r="E250" s="86"/>
      <c r="F250" s="86"/>
      <c r="G250" s="149">
        <f>HLOOKUP($K$60,'Income Statement'!$B$2:$KA$203,Lookup!B196,FALSE)</f>
        <v>0</v>
      </c>
      <c r="H250" s="149">
        <f>HLOOKUP($K$60,Budget!$B$2:$EP$201,Lookup!E196,FALSE)</f>
        <v>0</v>
      </c>
      <c r="I250" s="152">
        <f t="shared" si="103"/>
        <v>0</v>
      </c>
      <c r="J250" s="153">
        <f t="shared" si="104"/>
        <v>0</v>
      </c>
      <c r="K250" s="86"/>
      <c r="L250" s="149">
        <f t="shared" si="97"/>
        <v>0</v>
      </c>
      <c r="M250" s="149">
        <f t="shared" si="105"/>
        <v>0</v>
      </c>
      <c r="N250" s="152">
        <f t="shared" si="106"/>
        <v>0</v>
      </c>
      <c r="P250" s="18"/>
      <c r="X250" s="17"/>
      <c r="Y250" s="17"/>
    </row>
    <row r="251" spans="1:25" x14ac:dyDescent="0.25">
      <c r="A251" s="116"/>
      <c r="B251" s="116"/>
      <c r="C251" s="116" t="s">
        <v>396</v>
      </c>
      <c r="D251" s="116"/>
      <c r="E251" s="86"/>
      <c r="F251" s="86"/>
      <c r="G251" s="149">
        <f>HLOOKUP($K$60,'Income Statement'!$B$2:$KA$203,Lookup!B197,FALSE)</f>
        <v>0</v>
      </c>
      <c r="H251" s="149">
        <f>HLOOKUP($K$60,Budget!$B$2:$EP$201,Lookup!E197,FALSE)</f>
        <v>0</v>
      </c>
      <c r="I251" s="152">
        <f t="shared" si="103"/>
        <v>0</v>
      </c>
      <c r="J251" s="153">
        <f t="shared" si="104"/>
        <v>0</v>
      </c>
      <c r="K251" s="86"/>
      <c r="L251" s="149">
        <f t="shared" si="97"/>
        <v>0</v>
      </c>
      <c r="M251" s="149">
        <f t="shared" si="105"/>
        <v>0</v>
      </c>
      <c r="N251" s="152">
        <f t="shared" si="106"/>
        <v>0</v>
      </c>
      <c r="P251" s="18"/>
      <c r="X251" s="17"/>
      <c r="Y251" s="17"/>
    </row>
    <row r="252" spans="1:25" hidden="1" x14ac:dyDescent="0.25">
      <c r="A252" s="118"/>
      <c r="B252" s="118"/>
      <c r="C252" s="118" t="s">
        <v>457</v>
      </c>
      <c r="D252" s="118"/>
      <c r="E252" s="119"/>
      <c r="F252" s="119"/>
      <c r="G252" s="149">
        <f>HLOOKUP($K$60,'Income Statement'!$B$2:$KA$203,Lookup!B198,FALSE)</f>
        <v>0</v>
      </c>
      <c r="H252" s="157">
        <f>HLOOKUP($K$60,Budget!$B$2:$EP$201,Lookup!E198,FALSE)</f>
        <v>0</v>
      </c>
      <c r="I252" s="158">
        <f t="shared" si="103"/>
        <v>0</v>
      </c>
      <c r="J252" s="159">
        <f t="shared" si="104"/>
        <v>0</v>
      </c>
      <c r="K252" s="119"/>
      <c r="L252" s="149">
        <f t="shared" si="97"/>
        <v>0</v>
      </c>
      <c r="M252" s="157">
        <f t="shared" si="105"/>
        <v>0</v>
      </c>
      <c r="N252" s="158">
        <f t="shared" si="106"/>
        <v>0</v>
      </c>
      <c r="P252" s="18"/>
      <c r="X252" s="17"/>
      <c r="Y252" s="17"/>
    </row>
    <row r="253" spans="1:25" x14ac:dyDescent="0.25">
      <c r="A253" s="116"/>
      <c r="B253" s="116"/>
      <c r="C253" s="116" t="s">
        <v>347</v>
      </c>
      <c r="D253" s="116"/>
      <c r="E253" s="86"/>
      <c r="F253" s="86"/>
      <c r="G253" s="149">
        <f>HLOOKUP($K$60,'Income Statement'!$B$2:$KA$203,Lookup!B199,FALSE)</f>
        <v>0</v>
      </c>
      <c r="H253" s="149">
        <f>HLOOKUP($K$60,Budget!$B$2:$EP$201,Lookup!E199,FALSE)</f>
        <v>0</v>
      </c>
      <c r="I253" s="152">
        <f t="shared" si="103"/>
        <v>0</v>
      </c>
      <c r="J253" s="153">
        <f t="shared" si="104"/>
        <v>0</v>
      </c>
      <c r="K253" s="86"/>
      <c r="L253" s="149">
        <f t="shared" si="97"/>
        <v>0</v>
      </c>
      <c r="M253" s="149">
        <f t="shared" si="105"/>
        <v>0</v>
      </c>
      <c r="N253" s="152">
        <f t="shared" si="106"/>
        <v>0</v>
      </c>
      <c r="P253" s="18"/>
      <c r="X253" s="17"/>
      <c r="Y253" s="17"/>
    </row>
    <row r="254" spans="1:25" x14ac:dyDescent="0.25">
      <c r="A254" s="116"/>
      <c r="B254" s="116"/>
      <c r="C254" s="116" t="s">
        <v>397</v>
      </c>
      <c r="D254" s="116"/>
      <c r="E254" s="86"/>
      <c r="F254" s="86"/>
      <c r="G254" s="149">
        <f>HLOOKUP($K$60,'Income Statement'!$B$2:$KA$203,Lookup!B200,FALSE)</f>
        <v>0</v>
      </c>
      <c r="H254" s="149">
        <f>HLOOKUP($K$60,Budget!$B$2:$EP$201,Lookup!E200,FALSE)</f>
        <v>0</v>
      </c>
      <c r="I254" s="152">
        <f t="shared" si="103"/>
        <v>0</v>
      </c>
      <c r="J254" s="153">
        <f t="shared" si="104"/>
        <v>0</v>
      </c>
      <c r="K254" s="86"/>
      <c r="L254" s="149">
        <f t="shared" si="97"/>
        <v>0</v>
      </c>
      <c r="M254" s="149">
        <f t="shared" si="105"/>
        <v>0</v>
      </c>
      <c r="N254" s="152">
        <f t="shared" si="106"/>
        <v>0</v>
      </c>
      <c r="P254" s="18"/>
      <c r="X254" s="17"/>
      <c r="Y254" s="17"/>
    </row>
    <row r="255" spans="1:25" x14ac:dyDescent="0.25">
      <c r="A255" s="116"/>
      <c r="B255" s="116"/>
      <c r="C255" s="116" t="s">
        <v>303</v>
      </c>
      <c r="D255" s="116"/>
      <c r="E255" s="86"/>
      <c r="F255" s="86"/>
      <c r="G255" s="149">
        <f>HLOOKUP($K$60,'Income Statement'!$B$2:$KA$203,Lookup!B201,FALSE)</f>
        <v>0</v>
      </c>
      <c r="H255" s="149">
        <f>HLOOKUP($K$60,Budget!$B$2:$EP$201,Lookup!E201,FALSE)</f>
        <v>0</v>
      </c>
      <c r="I255" s="152">
        <f t="shared" si="103"/>
        <v>0</v>
      </c>
      <c r="J255" s="153">
        <f t="shared" si="104"/>
        <v>0</v>
      </c>
      <c r="K255" s="86"/>
      <c r="L255" s="149">
        <f t="shared" si="97"/>
        <v>0</v>
      </c>
      <c r="M255" s="149">
        <f t="shared" si="105"/>
        <v>0</v>
      </c>
      <c r="N255" s="152">
        <f t="shared" si="106"/>
        <v>0</v>
      </c>
      <c r="P255" s="18"/>
      <c r="X255" s="17"/>
      <c r="Y255" s="17"/>
    </row>
    <row r="256" spans="1:25" x14ac:dyDescent="0.25">
      <c r="A256" s="116"/>
      <c r="B256" s="116"/>
      <c r="C256" s="116" t="s">
        <v>348</v>
      </c>
      <c r="D256" s="116"/>
      <c r="E256" s="86"/>
      <c r="F256" s="86"/>
      <c r="G256" s="149">
        <f>HLOOKUP($K$60,'Income Statement'!$B$2:$KA$203,Lookup!B202,FALSE)</f>
        <v>0</v>
      </c>
      <c r="H256" s="149">
        <f>HLOOKUP($K$60,Budget!$B$2:$EP$201,Lookup!E202,FALSE)</f>
        <v>0</v>
      </c>
      <c r="I256" s="152">
        <f t="shared" si="103"/>
        <v>0</v>
      </c>
      <c r="J256" s="153">
        <f t="shared" si="104"/>
        <v>0</v>
      </c>
      <c r="K256" s="86"/>
      <c r="L256" s="149">
        <f t="shared" si="97"/>
        <v>0</v>
      </c>
      <c r="M256" s="149">
        <f t="shared" si="105"/>
        <v>0</v>
      </c>
      <c r="N256" s="152">
        <f t="shared" si="106"/>
        <v>0</v>
      </c>
      <c r="P256" s="18"/>
      <c r="X256" s="17"/>
      <c r="Y256" s="17"/>
    </row>
    <row r="257" spans="1:25" x14ac:dyDescent="0.25">
      <c r="A257" s="116"/>
      <c r="B257" s="116"/>
      <c r="C257" s="116" t="s">
        <v>349</v>
      </c>
      <c r="D257" s="116"/>
      <c r="E257" s="86"/>
      <c r="F257" s="86"/>
      <c r="G257" s="149">
        <f>HLOOKUP($K$60,'Income Statement'!$B$2:$KA$203,Lookup!B203,FALSE)</f>
        <v>0</v>
      </c>
      <c r="H257" s="149">
        <f>HLOOKUP($K$60,Budget!$B$2:$EP$201,Lookup!E203,FALSE)</f>
        <v>0</v>
      </c>
      <c r="I257" s="152">
        <f t="shared" si="103"/>
        <v>0</v>
      </c>
      <c r="J257" s="153">
        <f t="shared" si="104"/>
        <v>0</v>
      </c>
      <c r="K257" s="86"/>
      <c r="L257" s="149">
        <f t="shared" si="97"/>
        <v>0</v>
      </c>
      <c r="M257" s="149">
        <f t="shared" si="105"/>
        <v>0</v>
      </c>
      <c r="N257" s="152">
        <f t="shared" si="106"/>
        <v>0</v>
      </c>
      <c r="P257" s="18"/>
      <c r="X257" s="17"/>
      <c r="Y257" s="17"/>
    </row>
    <row r="258" spans="1:25" x14ac:dyDescent="0.25">
      <c r="A258" s="116"/>
      <c r="B258" s="116"/>
      <c r="C258" s="116" t="s">
        <v>350</v>
      </c>
      <c r="D258" s="116"/>
      <c r="E258" s="86"/>
      <c r="F258" s="86"/>
      <c r="G258" s="149">
        <f>HLOOKUP($K$60,'Income Statement'!$B$2:$KA$203,Lookup!B204,FALSE)</f>
        <v>0</v>
      </c>
      <c r="H258" s="149">
        <f>HLOOKUP($K$60,Budget!$B$2:$EP$201,Lookup!E204,FALSE)</f>
        <v>0</v>
      </c>
      <c r="I258" s="152">
        <f t="shared" si="103"/>
        <v>0</v>
      </c>
      <c r="J258" s="153">
        <f t="shared" si="104"/>
        <v>0</v>
      </c>
      <c r="K258" s="86"/>
      <c r="L258" s="149">
        <f t="shared" si="97"/>
        <v>0</v>
      </c>
      <c r="M258" s="149">
        <f t="shared" si="105"/>
        <v>0</v>
      </c>
      <c r="N258" s="152">
        <f t="shared" si="106"/>
        <v>0</v>
      </c>
      <c r="P258" s="18"/>
      <c r="X258" s="17"/>
      <c r="Y258" s="17"/>
    </row>
    <row r="259" spans="1:25" x14ac:dyDescent="0.25">
      <c r="A259" s="116"/>
      <c r="B259" s="116"/>
      <c r="C259" s="116" t="s">
        <v>351</v>
      </c>
      <c r="D259" s="116"/>
      <c r="E259" s="86"/>
      <c r="F259" s="86"/>
      <c r="G259" s="149">
        <f>HLOOKUP($K$60,'Income Statement'!$B$2:$KA$203,Lookup!B205,FALSE)</f>
        <v>0</v>
      </c>
      <c r="H259" s="149">
        <f>HLOOKUP($K$60,Budget!$B$2:$EP$201,Lookup!E205,FALSE)</f>
        <v>0</v>
      </c>
      <c r="I259" s="152">
        <f t="shared" si="103"/>
        <v>0</v>
      </c>
      <c r="J259" s="153">
        <f t="shared" si="104"/>
        <v>0</v>
      </c>
      <c r="K259" s="86"/>
      <c r="L259" s="149">
        <f t="shared" si="97"/>
        <v>0</v>
      </c>
      <c r="M259" s="149">
        <f t="shared" si="105"/>
        <v>0</v>
      </c>
      <c r="N259" s="152">
        <f t="shared" si="106"/>
        <v>0</v>
      </c>
      <c r="P259" s="18"/>
      <c r="X259" s="17"/>
      <c r="Y259" s="17"/>
    </row>
    <row r="260" spans="1:25" ht="14.25" customHeight="1" x14ac:dyDescent="0.25">
      <c r="A260" s="116"/>
      <c r="B260" s="116"/>
      <c r="C260" s="116" t="s">
        <v>398</v>
      </c>
      <c r="D260" s="116"/>
      <c r="E260" s="86"/>
      <c r="F260" s="86"/>
      <c r="G260" s="149">
        <f>HLOOKUP($K$60,'Income Statement'!$B$2:$KA$203,Lookup!B206,FALSE)</f>
        <v>0</v>
      </c>
      <c r="H260" s="155">
        <f>HLOOKUP($K$60,Budget!$B$2:$EP$201,Lookup!E206,FALSE)</f>
        <v>0</v>
      </c>
      <c r="I260" s="152">
        <f t="shared" si="103"/>
        <v>0</v>
      </c>
      <c r="J260" s="153">
        <f t="shared" si="104"/>
        <v>0</v>
      </c>
      <c r="K260" s="86"/>
      <c r="L260" s="149">
        <f t="shared" si="97"/>
        <v>0</v>
      </c>
      <c r="M260" s="154">
        <f t="shared" si="105"/>
        <v>0</v>
      </c>
      <c r="N260" s="152">
        <f t="shared" si="106"/>
        <v>0</v>
      </c>
      <c r="P260" s="18"/>
      <c r="X260" s="17"/>
      <c r="Y260" s="17"/>
    </row>
    <row r="261" spans="1:25" ht="15" customHeight="1" x14ac:dyDescent="0.25">
      <c r="A261" s="116"/>
      <c r="B261" s="116" t="s">
        <v>352</v>
      </c>
      <c r="C261" s="116"/>
      <c r="D261" s="116"/>
      <c r="E261" s="86"/>
      <c r="F261" s="86"/>
      <c r="G261" s="154">
        <f>ROUND(SUM(G240:G260),5)</f>
        <v>0</v>
      </c>
      <c r="H261" s="154">
        <f>ROUND(SUM(H240:H260),5)</f>
        <v>0</v>
      </c>
      <c r="I261" s="152">
        <f>ROUND(SUM(I240:I260),5)</f>
        <v>0</v>
      </c>
      <c r="J261" s="153">
        <f t="shared" si="104"/>
        <v>0</v>
      </c>
      <c r="K261" s="86"/>
      <c r="L261" s="154">
        <f t="shared" si="97"/>
        <v>0</v>
      </c>
      <c r="M261" s="154">
        <f t="shared" si="105"/>
        <v>0</v>
      </c>
      <c r="N261" s="152">
        <f t="shared" si="106"/>
        <v>0</v>
      </c>
      <c r="P261" s="18"/>
      <c r="X261" s="17"/>
      <c r="Y261" s="17"/>
    </row>
    <row r="262" spans="1:25" s="80" customFormat="1" ht="15" customHeight="1" thickBot="1" x14ac:dyDescent="0.3">
      <c r="A262" s="116"/>
      <c r="B262" s="240" t="s">
        <v>693</v>
      </c>
      <c r="C262" s="116"/>
      <c r="D262" s="116"/>
      <c r="E262" s="86"/>
      <c r="F262" s="86"/>
      <c r="G262" s="149">
        <f>HLOOKUP($K$60,'Income Statement'!$B$2:$KA$203,Lookup!B208,FALSE)</f>
        <v>0</v>
      </c>
      <c r="H262" s="155">
        <f>HLOOKUP($K$60,Budget!$B$2:$EP$201,Lookup!E208,FALSE)</f>
        <v>0</v>
      </c>
      <c r="I262" s="152">
        <f t="shared" ref="I262" si="107">+G262-H262</f>
        <v>0</v>
      </c>
      <c r="J262" s="153">
        <f t="shared" ref="J262" si="108">+IF(H262=0,0,G262/H262)</f>
        <v>0</v>
      </c>
      <c r="K262" s="86"/>
      <c r="L262" s="149">
        <f t="shared" si="97"/>
        <v>0</v>
      </c>
      <c r="M262" s="154">
        <f t="shared" si="105"/>
        <v>0</v>
      </c>
      <c r="N262" s="152">
        <f t="shared" si="106"/>
        <v>0</v>
      </c>
      <c r="P262" s="18"/>
      <c r="X262" s="17"/>
      <c r="Y262" s="17"/>
    </row>
    <row r="263" spans="1:25" ht="14.25" customHeight="1" thickBot="1" x14ac:dyDescent="0.3">
      <c r="A263" s="116" t="s">
        <v>353</v>
      </c>
      <c r="B263" s="116"/>
      <c r="C263" s="116"/>
      <c r="D263" s="116"/>
      <c r="E263" s="86"/>
      <c r="F263" s="86"/>
      <c r="G263" s="160">
        <f>+G261+G239+G235+G229+G224+G223+G212+G211+G191+G176+G161+G160+G155+G150+G142+G133+G129+G125+G121+G115+G114+G113</f>
        <v>4723.72</v>
      </c>
      <c r="H263" s="160">
        <f>+H261+H239+H235+H229+H224+H223+H212+H211+H191+H176+H161+H160+H155+H150+H142+H133+H129+H125+H121+H115+H114+H113</f>
        <v>13952.3037</v>
      </c>
      <c r="I263" s="152">
        <f>+I261+I239+I235+I229+I224+I223+I212+I211+I191+I176+I161+I160+I155+I150+I142+I133+I129+I125+I121+I115+I114+I113</f>
        <v>-9228.5836999999992</v>
      </c>
      <c r="J263" s="153">
        <f t="shared" si="104"/>
        <v>0.33856201108925116</v>
      </c>
      <c r="K263" s="86"/>
      <c r="L263" s="160">
        <f t="shared" si="97"/>
        <v>4723.72</v>
      </c>
      <c r="M263" s="160">
        <f>+M261+M239+M235+M229+M224+M223+M212+M211+M191+M176+M161+M160+M155+M150+M142+M133+M129+M125+M121+M115+M114+M113</f>
        <v>12729.313583333334</v>
      </c>
      <c r="N263" s="152">
        <f t="shared" si="106"/>
        <v>-8005.5935833333342</v>
      </c>
      <c r="P263" s="18"/>
      <c r="X263" s="17"/>
      <c r="Y263" s="17"/>
    </row>
    <row r="264" spans="1:25" ht="15.75" thickBot="1" x14ac:dyDescent="0.3">
      <c r="A264" s="116" t="s">
        <v>217</v>
      </c>
      <c r="B264" s="116"/>
      <c r="C264" s="116"/>
      <c r="D264" s="116"/>
      <c r="E264" s="116"/>
      <c r="F264" s="116"/>
      <c r="G264" s="161">
        <f>ROUND(G108-G263,5)</f>
        <v>8139.87</v>
      </c>
      <c r="H264" s="161">
        <f>ROUND(H108-H263,5)</f>
        <v>1547.6963000000001</v>
      </c>
      <c r="I264" s="162">
        <f>ROUND(I108-I263,5)</f>
        <v>6592.1737000000003</v>
      </c>
      <c r="J264" s="163">
        <f t="shared" si="104"/>
        <v>5.2593457773337056</v>
      </c>
      <c r="K264" s="86"/>
      <c r="L264" s="161">
        <f t="shared" si="97"/>
        <v>8139.87</v>
      </c>
      <c r="M264" s="161">
        <f>ROUND(M108-M263,5)</f>
        <v>-2395.9802500000001</v>
      </c>
      <c r="N264" s="162">
        <f t="shared" si="106"/>
        <v>10535.85025</v>
      </c>
      <c r="P264" s="18"/>
      <c r="X264" s="17"/>
      <c r="Y264" s="17"/>
    </row>
    <row r="265" spans="1:25" ht="15.75" thickTop="1" x14ac:dyDescent="0.25">
      <c r="A265" s="86"/>
      <c r="B265" s="86"/>
      <c r="C265" s="86"/>
      <c r="D265" s="86"/>
      <c r="E265" s="86"/>
      <c r="F265" s="86"/>
      <c r="G265" s="164"/>
      <c r="H265" s="164"/>
      <c r="I265" s="165"/>
      <c r="J265" s="166"/>
      <c r="K265" s="86"/>
      <c r="L265" s="149"/>
      <c r="N265" s="165"/>
    </row>
    <row r="266" spans="1:25" x14ac:dyDescent="0.25">
      <c r="A266" s="121"/>
      <c r="B266" s="121"/>
      <c r="C266" s="121"/>
      <c r="D266" s="121"/>
      <c r="E266" s="121"/>
      <c r="F266" s="121"/>
      <c r="G266" s="86"/>
      <c r="H266" s="122"/>
      <c r="I266" s="122"/>
      <c r="J266" s="123"/>
      <c r="K266" s="120"/>
      <c r="L266" s="149"/>
      <c r="N266" s="122"/>
      <c r="R266" s="19"/>
      <c r="S266" s="39"/>
      <c r="T266" s="41"/>
      <c r="U266" s="19"/>
    </row>
    <row r="267" spans="1:25" ht="63.75" customHeight="1" x14ac:dyDescent="0.25">
      <c r="A267" s="304" t="s">
        <v>710</v>
      </c>
      <c r="B267" s="304"/>
      <c r="C267" s="304"/>
      <c r="D267" s="304"/>
      <c r="E267" s="304"/>
      <c r="F267" s="304"/>
      <c r="G267" s="304"/>
      <c r="H267" s="304"/>
      <c r="I267" s="304"/>
      <c r="J267" s="304"/>
      <c r="K267" s="304"/>
      <c r="L267" s="149"/>
      <c r="N267" s="86"/>
      <c r="S267" s="24"/>
      <c r="T267" s="42"/>
    </row>
    <row r="268" spans="1:25" x14ac:dyDescent="0.25">
      <c r="A268" s="86"/>
      <c r="B268" s="86"/>
      <c r="C268" s="86"/>
      <c r="D268" s="86"/>
      <c r="E268" s="86"/>
      <c r="F268" s="86"/>
      <c r="G268" s="86"/>
      <c r="H268" s="86"/>
      <c r="I268" s="86"/>
      <c r="J268" s="86"/>
      <c r="K268" s="117"/>
      <c r="L268" s="149"/>
      <c r="N268" s="86"/>
      <c r="S268" s="24"/>
      <c r="T268" s="42"/>
    </row>
    <row r="269" spans="1:25" x14ac:dyDescent="0.25">
      <c r="A269" s="86"/>
      <c r="B269" s="86"/>
      <c r="C269" s="86"/>
      <c r="D269" s="86"/>
      <c r="E269" s="86"/>
      <c r="F269" s="86"/>
      <c r="G269" s="86"/>
      <c r="H269" s="86"/>
      <c r="I269" s="86"/>
      <c r="J269" s="86"/>
      <c r="K269" s="86"/>
      <c r="L269" s="149"/>
      <c r="N269" s="86"/>
      <c r="S269" s="24"/>
      <c r="T269" s="42"/>
    </row>
    <row r="270" spans="1:25" x14ac:dyDescent="0.25">
      <c r="A270" s="86"/>
      <c r="B270" s="86"/>
      <c r="C270" s="86"/>
      <c r="D270" s="86"/>
      <c r="E270" s="86"/>
      <c r="F270" s="86"/>
      <c r="G270" s="86"/>
      <c r="H270" s="86"/>
      <c r="I270" s="86"/>
      <c r="J270" s="86"/>
      <c r="K270" s="86"/>
      <c r="L270" s="149"/>
      <c r="N270" s="86"/>
      <c r="S270" s="24"/>
      <c r="T270" s="42"/>
    </row>
    <row r="271" spans="1:25" x14ac:dyDescent="0.25">
      <c r="A271" s="86"/>
      <c r="B271" s="86"/>
      <c r="C271" s="86"/>
      <c r="D271" s="86"/>
      <c r="E271" s="86"/>
      <c r="F271" s="86"/>
      <c r="G271" s="86"/>
      <c r="H271" s="86"/>
      <c r="I271" s="86"/>
      <c r="J271" s="86"/>
      <c r="K271" s="86"/>
      <c r="L271" s="149"/>
      <c r="N271" s="86"/>
      <c r="S271" s="24"/>
      <c r="T271" s="42"/>
    </row>
    <row r="272" spans="1:25" x14ac:dyDescent="0.25">
      <c r="A272" s="86"/>
      <c r="B272" s="86"/>
      <c r="C272" s="86"/>
      <c r="D272" s="86"/>
      <c r="E272" s="86"/>
      <c r="F272" s="86"/>
      <c r="G272" s="86"/>
      <c r="H272" s="86"/>
      <c r="I272" s="86"/>
      <c r="J272" s="86"/>
      <c r="K272" s="86"/>
      <c r="L272" s="149"/>
      <c r="N272" s="86"/>
      <c r="S272" s="24"/>
      <c r="T272" s="42"/>
    </row>
    <row r="273" spans="1:20" x14ac:dyDescent="0.25">
      <c r="A273" s="86"/>
      <c r="B273" s="86"/>
      <c r="C273" s="86"/>
      <c r="D273" s="86"/>
      <c r="E273" s="86"/>
      <c r="F273" s="86"/>
      <c r="G273" s="86"/>
      <c r="H273" s="86"/>
      <c r="I273" s="86"/>
      <c r="J273" s="86"/>
      <c r="K273" s="86"/>
      <c r="L273" s="149"/>
      <c r="N273" s="86"/>
      <c r="S273" s="24"/>
      <c r="T273" s="42"/>
    </row>
    <row r="274" spans="1:20" x14ac:dyDescent="0.25">
      <c r="A274" s="86"/>
      <c r="B274" s="86"/>
      <c r="C274" s="86"/>
      <c r="D274" s="86"/>
      <c r="E274" s="86"/>
      <c r="F274" s="86"/>
      <c r="G274" s="86"/>
      <c r="H274" s="86"/>
      <c r="I274" s="86"/>
      <c r="J274" s="86"/>
      <c r="K274" s="86"/>
      <c r="L274" s="149"/>
      <c r="N274" s="86"/>
      <c r="S274" s="24"/>
      <c r="T274" s="42"/>
    </row>
    <row r="275" spans="1:20" x14ac:dyDescent="0.25">
      <c r="A275" s="86"/>
      <c r="B275" s="86"/>
      <c r="C275" s="86"/>
      <c r="D275" s="86"/>
      <c r="E275" s="86"/>
      <c r="F275" s="86"/>
      <c r="G275" s="86"/>
      <c r="H275" s="86"/>
      <c r="I275" s="86"/>
      <c r="J275" s="86"/>
      <c r="K275" s="86"/>
      <c r="L275" s="149"/>
      <c r="N275" s="86"/>
      <c r="S275" s="24"/>
      <c r="T275" s="42"/>
    </row>
    <row r="276" spans="1:20" x14ac:dyDescent="0.25">
      <c r="A276" s="86"/>
      <c r="B276" s="86"/>
      <c r="C276" s="86"/>
      <c r="D276" s="86"/>
      <c r="E276" s="86"/>
      <c r="F276" s="86"/>
      <c r="G276" s="86"/>
      <c r="H276" s="86"/>
      <c r="I276" s="86"/>
      <c r="J276" s="86"/>
      <c r="K276" s="86"/>
      <c r="L276" s="149"/>
      <c r="N276" s="86"/>
      <c r="S276" s="24"/>
      <c r="T276" s="42"/>
    </row>
    <row r="277" spans="1:20" x14ac:dyDescent="0.25">
      <c r="A277" s="86"/>
      <c r="B277" s="86"/>
      <c r="C277" s="86"/>
      <c r="D277" s="86"/>
      <c r="E277" s="86"/>
      <c r="F277" s="86"/>
      <c r="G277" s="86"/>
      <c r="H277" s="86"/>
      <c r="I277" s="86"/>
      <c r="J277" s="86"/>
      <c r="K277" s="86"/>
      <c r="L277" s="149"/>
      <c r="N277" s="86"/>
      <c r="S277" s="24"/>
      <c r="T277" s="42"/>
    </row>
    <row r="278" spans="1:20" x14ac:dyDescent="0.25">
      <c r="A278" s="86"/>
      <c r="B278" s="86"/>
      <c r="C278" s="86"/>
      <c r="D278" s="86"/>
      <c r="E278" s="86"/>
      <c r="F278" s="86"/>
      <c r="G278" s="86"/>
      <c r="H278" s="86"/>
      <c r="I278" s="86"/>
      <c r="J278" s="86"/>
      <c r="K278" s="86"/>
      <c r="L278" s="149"/>
      <c r="N278" s="86"/>
      <c r="S278" s="24"/>
      <c r="T278" s="42"/>
    </row>
    <row r="279" spans="1:20" x14ac:dyDescent="0.25">
      <c r="A279" s="86"/>
      <c r="B279" s="86"/>
      <c r="C279" s="86"/>
      <c r="D279" s="86"/>
      <c r="E279" s="86"/>
      <c r="F279" s="86"/>
      <c r="G279" s="86"/>
      <c r="H279" s="86"/>
      <c r="I279" s="86"/>
      <c r="J279" s="86"/>
      <c r="K279" s="86"/>
      <c r="L279" s="149"/>
      <c r="N279" s="86"/>
      <c r="S279" s="24"/>
      <c r="T279" s="42"/>
    </row>
    <row r="280" spans="1:20" x14ac:dyDescent="0.25">
      <c r="A280" s="86"/>
      <c r="B280" s="86"/>
      <c r="C280" s="86"/>
      <c r="D280" s="86"/>
      <c r="E280" s="86"/>
      <c r="F280" s="86"/>
      <c r="G280" s="86"/>
      <c r="H280" s="86"/>
      <c r="I280" s="86"/>
      <c r="J280" s="86"/>
      <c r="K280" s="86"/>
      <c r="L280" s="149"/>
      <c r="N280" s="86"/>
      <c r="S280" s="24"/>
      <c r="T280" s="42"/>
    </row>
    <row r="281" spans="1:20" x14ac:dyDescent="0.25">
      <c r="A281" s="86"/>
      <c r="B281" s="86"/>
      <c r="C281" s="86"/>
      <c r="D281" s="86"/>
      <c r="E281" s="86"/>
      <c r="F281" s="86"/>
      <c r="G281" s="86"/>
      <c r="H281" s="86"/>
      <c r="I281" s="86"/>
      <c r="J281" s="86"/>
      <c r="K281" s="86"/>
      <c r="L281" s="149"/>
      <c r="N281" s="86"/>
      <c r="S281" s="24"/>
      <c r="T281" s="42"/>
    </row>
    <row r="282" spans="1:20" x14ac:dyDescent="0.25">
      <c r="A282" s="86"/>
      <c r="B282" s="86"/>
      <c r="C282" s="86"/>
      <c r="D282" s="86"/>
      <c r="E282" s="86"/>
      <c r="F282" s="86"/>
      <c r="G282" s="86"/>
      <c r="H282" s="86"/>
      <c r="I282" s="86"/>
      <c r="J282" s="86"/>
      <c r="K282" s="86"/>
      <c r="L282" s="149"/>
      <c r="N282" s="86"/>
      <c r="S282" s="24"/>
      <c r="T282" s="42"/>
    </row>
    <row r="283" spans="1:20" x14ac:dyDescent="0.25">
      <c r="A283" s="86"/>
      <c r="B283" s="86"/>
      <c r="C283" s="86"/>
      <c r="D283" s="86"/>
      <c r="E283" s="86"/>
      <c r="F283" s="86"/>
      <c r="G283" s="86"/>
      <c r="H283" s="86"/>
      <c r="I283" s="86"/>
      <c r="J283" s="86"/>
      <c r="K283" s="86"/>
      <c r="L283" s="86"/>
      <c r="N283" s="86"/>
      <c r="S283" s="24"/>
      <c r="T283" s="42"/>
    </row>
    <row r="284" spans="1:20" x14ac:dyDescent="0.25">
      <c r="A284" s="86"/>
      <c r="B284" s="86"/>
      <c r="C284" s="86"/>
      <c r="D284" s="86"/>
      <c r="E284" s="86"/>
      <c r="F284" s="86"/>
      <c r="G284" s="86"/>
      <c r="H284" s="86"/>
      <c r="I284" s="86"/>
      <c r="J284" s="86"/>
      <c r="K284" s="86"/>
      <c r="L284" s="86"/>
      <c r="N284" s="86"/>
    </row>
    <row r="285" spans="1:20" x14ac:dyDescent="0.25">
      <c r="A285" s="86"/>
      <c r="B285" s="86"/>
      <c r="C285" s="86"/>
      <c r="D285" s="86"/>
      <c r="E285" s="86"/>
      <c r="F285" s="86"/>
      <c r="G285" s="86"/>
      <c r="H285" s="86"/>
      <c r="I285" s="86"/>
      <c r="J285" s="86"/>
      <c r="K285" s="86"/>
      <c r="L285" s="86"/>
      <c r="N285" s="86"/>
    </row>
    <row r="286" spans="1:20" x14ac:dyDescent="0.25">
      <c r="A286" s="86"/>
      <c r="B286" s="86"/>
      <c r="C286" s="86"/>
      <c r="D286" s="86"/>
      <c r="E286" s="86"/>
      <c r="F286" s="86"/>
      <c r="G286" s="86"/>
      <c r="H286" s="86"/>
      <c r="I286" s="86"/>
      <c r="J286" s="86"/>
      <c r="K286" s="86"/>
      <c r="L286" s="86"/>
      <c r="N286" s="86"/>
    </row>
    <row r="287" spans="1:20" x14ac:dyDescent="0.25">
      <c r="A287" s="86"/>
      <c r="B287" s="86"/>
      <c r="C287" s="86"/>
      <c r="D287" s="86"/>
      <c r="E287" s="86"/>
      <c r="F287" s="86"/>
      <c r="G287" s="86"/>
      <c r="H287" s="86"/>
      <c r="I287" s="86"/>
      <c r="J287" s="86"/>
      <c r="K287" s="86"/>
      <c r="L287" s="86"/>
      <c r="N287" s="86"/>
    </row>
    <row r="288" spans="1:20" x14ac:dyDescent="0.25">
      <c r="A288" s="86"/>
      <c r="B288" s="86"/>
      <c r="C288" s="86"/>
      <c r="D288" s="86"/>
      <c r="E288" s="86"/>
      <c r="F288" s="86"/>
      <c r="G288" s="86"/>
      <c r="H288" s="86"/>
      <c r="I288" s="86"/>
      <c r="J288" s="86"/>
      <c r="K288" s="86"/>
      <c r="L288" s="86"/>
      <c r="N288" s="86"/>
    </row>
    <row r="289" spans="1:14" x14ac:dyDescent="0.25">
      <c r="A289" s="86"/>
      <c r="B289" s="86"/>
      <c r="C289" s="86"/>
      <c r="D289" s="86"/>
      <c r="E289" s="86"/>
      <c r="F289" s="86"/>
      <c r="G289" s="86"/>
      <c r="H289" s="86"/>
      <c r="I289" s="86"/>
      <c r="J289" s="86"/>
      <c r="K289" s="86"/>
      <c r="L289" s="86"/>
      <c r="N289" s="86"/>
    </row>
    <row r="290" spans="1:14" x14ac:dyDescent="0.25">
      <c r="A290" s="86"/>
      <c r="B290" s="86"/>
      <c r="C290" s="86"/>
      <c r="D290" s="86"/>
      <c r="E290" s="86"/>
      <c r="F290" s="86"/>
      <c r="G290" s="86"/>
      <c r="H290" s="86"/>
      <c r="I290" s="86"/>
      <c r="J290" s="86"/>
      <c r="K290" s="86"/>
      <c r="L290" s="86"/>
      <c r="N290" s="86"/>
    </row>
    <row r="291" spans="1:14" x14ac:dyDescent="0.25">
      <c r="A291" s="86"/>
      <c r="B291" s="86"/>
      <c r="C291" s="86"/>
      <c r="D291" s="86"/>
      <c r="E291" s="86"/>
      <c r="F291" s="86"/>
      <c r="G291" s="86"/>
      <c r="H291" s="86"/>
      <c r="I291" s="86"/>
      <c r="J291" s="86"/>
      <c r="K291" s="86"/>
      <c r="L291" s="86"/>
      <c r="N291" s="86"/>
    </row>
    <row r="292" spans="1:14" x14ac:dyDescent="0.25">
      <c r="A292" s="86"/>
      <c r="B292" s="86"/>
      <c r="C292" s="86"/>
      <c r="D292" s="86"/>
      <c r="E292" s="86"/>
      <c r="F292" s="86"/>
      <c r="G292" s="86"/>
      <c r="H292" s="86"/>
      <c r="I292" s="86"/>
      <c r="J292" s="86"/>
      <c r="K292" s="86"/>
      <c r="L292" s="86"/>
      <c r="N292" s="86"/>
    </row>
    <row r="293" spans="1:14" x14ac:dyDescent="0.25">
      <c r="A293" s="86"/>
      <c r="B293" s="86"/>
      <c r="C293" s="86"/>
      <c r="D293" s="86"/>
      <c r="E293" s="86"/>
      <c r="F293" s="86"/>
      <c r="G293" s="86"/>
      <c r="H293" s="86"/>
      <c r="I293" s="86"/>
      <c r="J293" s="86"/>
      <c r="K293" s="86"/>
      <c r="L293" s="86"/>
      <c r="N293" s="86"/>
    </row>
    <row r="294" spans="1:14" x14ac:dyDescent="0.25">
      <c r="A294" s="86"/>
      <c r="B294" s="86"/>
      <c r="C294" s="86"/>
      <c r="D294" s="86"/>
      <c r="E294" s="86"/>
      <c r="F294" s="86"/>
      <c r="G294" s="86"/>
      <c r="H294" s="86"/>
      <c r="I294" s="86"/>
      <c r="J294" s="86"/>
      <c r="K294" s="86"/>
      <c r="L294" s="86"/>
      <c r="N294" s="86"/>
    </row>
    <row r="295" spans="1:14" x14ac:dyDescent="0.25">
      <c r="A295" s="86"/>
      <c r="B295" s="86"/>
      <c r="C295" s="86"/>
      <c r="D295" s="86"/>
      <c r="E295" s="86"/>
      <c r="F295" s="86"/>
      <c r="G295" s="86"/>
      <c r="H295" s="86"/>
      <c r="I295" s="86"/>
      <c r="J295" s="86"/>
      <c r="K295" s="86"/>
      <c r="L295" s="86"/>
      <c r="N295" s="86"/>
    </row>
    <row r="296" spans="1:14" x14ac:dyDescent="0.25">
      <c r="A296" s="86"/>
      <c r="B296" s="86"/>
      <c r="C296" s="86"/>
      <c r="D296" s="86"/>
      <c r="E296" s="86"/>
      <c r="F296" s="86"/>
      <c r="G296" s="86"/>
      <c r="H296" s="86"/>
      <c r="I296" s="86"/>
      <c r="J296" s="86"/>
      <c r="K296" s="86"/>
      <c r="L296" s="86"/>
      <c r="N296" s="86"/>
    </row>
    <row r="297" spans="1:14" x14ac:dyDescent="0.25">
      <c r="A297" s="86"/>
      <c r="B297" s="86"/>
      <c r="C297" s="86"/>
      <c r="D297" s="86"/>
      <c r="E297" s="86"/>
      <c r="F297" s="86"/>
      <c r="G297" s="86"/>
      <c r="H297" s="86"/>
      <c r="I297" s="86"/>
      <c r="J297" s="86"/>
      <c r="K297" s="86"/>
      <c r="L297" s="86"/>
      <c r="N297" s="86"/>
    </row>
    <row r="298" spans="1:14" x14ac:dyDescent="0.25">
      <c r="A298" s="86"/>
      <c r="B298" s="86"/>
      <c r="C298" s="86"/>
      <c r="D298" s="86"/>
      <c r="E298" s="86"/>
      <c r="F298" s="86"/>
      <c r="G298" s="86"/>
      <c r="H298" s="86"/>
      <c r="I298" s="86"/>
      <c r="J298" s="86"/>
      <c r="K298" s="86"/>
      <c r="L298" s="86"/>
      <c r="N298" s="86"/>
    </row>
    <row r="299" spans="1:14" x14ac:dyDescent="0.25">
      <c r="A299" s="86"/>
      <c r="B299" s="86"/>
      <c r="C299" s="86"/>
      <c r="D299" s="86"/>
      <c r="E299" s="86"/>
      <c r="F299" s="86"/>
      <c r="G299" s="86"/>
      <c r="H299" s="86"/>
      <c r="I299" s="86"/>
      <c r="J299" s="86"/>
      <c r="K299" s="86"/>
      <c r="L299" s="86"/>
      <c r="N299" s="86"/>
    </row>
    <row r="300" spans="1:14" x14ac:dyDescent="0.25">
      <c r="A300" s="86"/>
      <c r="B300" s="86"/>
      <c r="C300" s="86"/>
      <c r="D300" s="86"/>
      <c r="E300" s="86"/>
      <c r="F300" s="86"/>
      <c r="G300" s="86"/>
      <c r="H300" s="86"/>
      <c r="I300" s="86"/>
      <c r="J300" s="86"/>
      <c r="K300" s="86"/>
      <c r="L300" s="86"/>
      <c r="N300" s="86"/>
    </row>
    <row r="301" spans="1:14" x14ac:dyDescent="0.25">
      <c r="A301" s="86"/>
      <c r="B301" s="86"/>
      <c r="C301" s="86"/>
      <c r="D301" s="86"/>
      <c r="E301" s="86"/>
      <c r="F301" s="86"/>
      <c r="G301" s="86"/>
      <c r="H301" s="86"/>
      <c r="I301" s="86"/>
      <c r="J301" s="86"/>
      <c r="K301" s="86"/>
      <c r="L301" s="86"/>
      <c r="N301" s="86"/>
    </row>
    <row r="302" spans="1:14" x14ac:dyDescent="0.25">
      <c r="A302" s="86"/>
      <c r="B302" s="86"/>
      <c r="C302" s="86"/>
      <c r="D302" s="86"/>
      <c r="E302" s="86"/>
      <c r="F302" s="86"/>
      <c r="G302" s="86"/>
      <c r="H302" s="86"/>
      <c r="I302" s="86"/>
      <c r="J302" s="86"/>
      <c r="K302" s="86"/>
      <c r="L302" s="86"/>
      <c r="N302" s="86"/>
    </row>
    <row r="303" spans="1:14" x14ac:dyDescent="0.25">
      <c r="A303" s="86"/>
      <c r="B303" s="86"/>
      <c r="C303" s="86"/>
      <c r="D303" s="86"/>
      <c r="E303" s="86"/>
      <c r="F303" s="86"/>
      <c r="G303" s="86"/>
      <c r="H303" s="86"/>
      <c r="I303" s="86"/>
      <c r="J303" s="86"/>
      <c r="K303" s="86"/>
      <c r="L303" s="86"/>
      <c r="N303" s="86"/>
    </row>
    <row r="304" spans="1:14" x14ac:dyDescent="0.25">
      <c r="A304" s="86"/>
      <c r="B304" s="86"/>
      <c r="C304" s="86"/>
      <c r="D304" s="86"/>
      <c r="E304" s="86"/>
      <c r="F304" s="86"/>
      <c r="G304" s="86"/>
      <c r="H304" s="86"/>
      <c r="I304" s="86"/>
      <c r="J304" s="86"/>
      <c r="K304" s="86"/>
      <c r="L304" s="86"/>
      <c r="N304" s="86"/>
    </row>
    <row r="305" spans="1:14" x14ac:dyDescent="0.25">
      <c r="A305" s="86"/>
      <c r="B305" s="86"/>
      <c r="C305" s="86"/>
      <c r="D305" s="86"/>
      <c r="E305" s="86"/>
      <c r="F305" s="86"/>
      <c r="G305" s="86"/>
      <c r="H305" s="86"/>
      <c r="I305" s="86"/>
      <c r="J305" s="86"/>
      <c r="K305" s="86"/>
      <c r="L305" s="86"/>
      <c r="N305" s="86"/>
    </row>
    <row r="306" spans="1:14" x14ac:dyDescent="0.25">
      <c r="A306" s="86"/>
      <c r="B306" s="86"/>
      <c r="C306" s="86"/>
      <c r="D306" s="86"/>
      <c r="E306" s="86"/>
      <c r="F306" s="86"/>
      <c r="G306" s="86"/>
      <c r="H306" s="86"/>
      <c r="I306" s="86"/>
      <c r="J306" s="86"/>
      <c r="K306" s="86"/>
      <c r="L306" s="86"/>
      <c r="N306" s="86"/>
    </row>
    <row r="307" spans="1:14" x14ac:dyDescent="0.25">
      <c r="A307" s="86"/>
      <c r="B307" s="86"/>
      <c r="C307" s="86"/>
      <c r="D307" s="86"/>
      <c r="E307" s="86"/>
      <c r="F307" s="86"/>
      <c r="G307" s="86"/>
      <c r="H307" s="86"/>
      <c r="I307" s="86"/>
      <c r="J307" s="86"/>
      <c r="K307" s="86"/>
      <c r="L307" s="86"/>
      <c r="N307" s="86"/>
    </row>
    <row r="308" spans="1:14" x14ac:dyDescent="0.25">
      <c r="A308" s="86"/>
      <c r="B308" s="86"/>
      <c r="C308" s="86"/>
      <c r="D308" s="86"/>
      <c r="E308" s="86"/>
      <c r="F308" s="86"/>
      <c r="G308" s="86"/>
      <c r="H308" s="86"/>
      <c r="I308" s="86"/>
      <c r="J308" s="86"/>
      <c r="K308" s="86"/>
      <c r="L308" s="86"/>
      <c r="N308" s="86"/>
    </row>
    <row r="309" spans="1:14" x14ac:dyDescent="0.25">
      <c r="A309" s="86"/>
      <c r="B309" s="86"/>
      <c r="C309" s="86"/>
      <c r="D309" s="86"/>
      <c r="E309" s="86"/>
      <c r="F309" s="86"/>
      <c r="G309" s="86"/>
      <c r="H309" s="86"/>
      <c r="I309" s="86"/>
      <c r="J309" s="86"/>
      <c r="K309" s="86"/>
      <c r="L309" s="86"/>
      <c r="N309" s="86"/>
    </row>
    <row r="310" spans="1:14" x14ac:dyDescent="0.25">
      <c r="A310" s="86"/>
      <c r="B310" s="86"/>
      <c r="C310" s="86"/>
      <c r="D310" s="86"/>
      <c r="E310" s="86"/>
      <c r="F310" s="86"/>
      <c r="G310" s="86"/>
      <c r="H310" s="86"/>
      <c r="I310" s="86"/>
      <c r="J310" s="86"/>
      <c r="K310" s="86"/>
      <c r="L310" s="86"/>
      <c r="N310" s="86"/>
    </row>
    <row r="311" spans="1:14" x14ac:dyDescent="0.25">
      <c r="A311" s="86"/>
      <c r="B311" s="86"/>
      <c r="C311" s="86"/>
      <c r="D311" s="86"/>
      <c r="E311" s="86"/>
      <c r="F311" s="86"/>
      <c r="G311" s="86"/>
      <c r="H311" s="86"/>
      <c r="I311" s="86"/>
      <c r="J311" s="86"/>
      <c r="K311" s="86"/>
      <c r="L311" s="86"/>
      <c r="N311" s="86"/>
    </row>
    <row r="312" spans="1:14" x14ac:dyDescent="0.25">
      <c r="A312" s="86"/>
      <c r="B312" s="86"/>
      <c r="C312" s="86"/>
      <c r="D312" s="86"/>
      <c r="E312" s="86"/>
      <c r="F312" s="86"/>
      <c r="G312" s="86"/>
      <c r="H312" s="86"/>
      <c r="I312" s="86"/>
      <c r="J312" s="86"/>
      <c r="K312" s="86"/>
      <c r="L312" s="86"/>
      <c r="N312" s="86"/>
    </row>
    <row r="313" spans="1:14" x14ac:dyDescent="0.25">
      <c r="A313" s="86"/>
      <c r="B313" s="86"/>
      <c r="C313" s="86"/>
      <c r="D313" s="86"/>
      <c r="E313" s="86"/>
      <c r="F313" s="86"/>
      <c r="G313" s="86"/>
      <c r="H313" s="86"/>
      <c r="I313" s="86"/>
      <c r="J313" s="86"/>
      <c r="K313" s="86"/>
      <c r="L313" s="86"/>
      <c r="N313" s="86"/>
    </row>
    <row r="314" spans="1:14" x14ac:dyDescent="0.25">
      <c r="A314" s="86"/>
      <c r="B314" s="86"/>
      <c r="C314" s="86"/>
      <c r="D314" s="86"/>
      <c r="E314" s="86"/>
      <c r="F314" s="86"/>
      <c r="G314" s="86"/>
      <c r="H314" s="86"/>
      <c r="I314" s="86"/>
      <c r="J314" s="86"/>
      <c r="K314" s="86"/>
      <c r="L314" s="86"/>
      <c r="N314" s="86"/>
    </row>
    <row r="315" spans="1:14" x14ac:dyDescent="0.25">
      <c r="A315" s="86"/>
      <c r="B315" s="86"/>
      <c r="C315" s="86"/>
      <c r="D315" s="86"/>
      <c r="E315" s="86"/>
      <c r="F315" s="86"/>
      <c r="G315" s="86"/>
      <c r="H315" s="86"/>
      <c r="I315" s="86"/>
      <c r="J315" s="86"/>
      <c r="K315" s="86"/>
      <c r="L315" s="86"/>
      <c r="N315" s="86"/>
    </row>
    <row r="316" spans="1:14" x14ac:dyDescent="0.25">
      <c r="A316" s="106"/>
      <c r="B316" s="107"/>
      <c r="C316" s="106"/>
      <c r="D316" s="106"/>
      <c r="E316" s="106"/>
      <c r="F316" s="99"/>
      <c r="G316" s="107"/>
      <c r="H316" s="107"/>
      <c r="I316" s="102"/>
      <c r="J316" s="102"/>
      <c r="K316" s="86"/>
      <c r="L316" s="107"/>
      <c r="N316" s="102"/>
    </row>
    <row r="317" spans="1:14" x14ac:dyDescent="0.25">
      <c r="A317" s="108"/>
      <c r="B317" s="107"/>
      <c r="C317" s="108"/>
      <c r="D317" s="108"/>
      <c r="E317" s="108"/>
      <c r="F317" s="107"/>
      <c r="G317" s="101"/>
      <c r="H317" s="124"/>
      <c r="I317" s="107"/>
      <c r="J317" s="107"/>
      <c r="K317" s="86"/>
      <c r="L317" s="101"/>
      <c r="N317" s="107"/>
    </row>
    <row r="318" spans="1:14" x14ac:dyDescent="0.25">
      <c r="A318" s="108"/>
      <c r="B318" s="107"/>
      <c r="C318" s="108"/>
      <c r="D318" s="108"/>
      <c r="E318" s="108"/>
      <c r="F318" s="107"/>
      <c r="G318" s="102"/>
      <c r="H318" s="102"/>
      <c r="I318" s="107"/>
      <c r="J318" s="107"/>
      <c r="K318" s="86"/>
      <c r="L318" s="102"/>
      <c r="N318" s="107"/>
    </row>
    <row r="319" spans="1:14" x14ac:dyDescent="0.25">
      <c r="A319" s="108"/>
      <c r="B319" s="107"/>
      <c r="C319" s="108"/>
      <c r="D319" s="108"/>
      <c r="E319" s="108"/>
      <c r="F319" s="107"/>
      <c r="G319" s="102"/>
      <c r="H319" s="102"/>
      <c r="I319" s="107"/>
      <c r="J319" s="107"/>
      <c r="K319" s="86"/>
      <c r="L319" s="102"/>
      <c r="N319" s="107"/>
    </row>
    <row r="320" spans="1:14" x14ac:dyDescent="0.25">
      <c r="A320" s="34"/>
      <c r="B320" s="23"/>
      <c r="C320" s="34"/>
      <c r="D320" s="34"/>
      <c r="E320" s="34"/>
      <c r="F320" s="23"/>
      <c r="G320" s="30"/>
      <c r="H320" s="30"/>
      <c r="I320" s="23"/>
      <c r="J320" s="23"/>
      <c r="L320" s="30"/>
      <c r="N320" s="264"/>
    </row>
    <row r="321" spans="1:14" x14ac:dyDescent="0.25">
      <c r="A321" s="35"/>
      <c r="B321" s="23"/>
      <c r="C321" s="35"/>
      <c r="D321" s="35"/>
      <c r="E321" s="35"/>
      <c r="F321" s="23"/>
      <c r="G321" s="31"/>
      <c r="H321" s="30"/>
      <c r="I321" s="23"/>
      <c r="J321" s="23"/>
      <c r="L321" s="31"/>
      <c r="N321" s="264"/>
    </row>
    <row r="322" spans="1:14" x14ac:dyDescent="0.25">
      <c r="A322" s="35"/>
      <c r="B322" s="28"/>
      <c r="C322" s="28"/>
      <c r="D322" s="28"/>
      <c r="E322" s="28"/>
      <c r="F322" s="23"/>
      <c r="G322" s="31"/>
      <c r="H322" s="30"/>
      <c r="I322" s="30"/>
      <c r="J322" s="29"/>
      <c r="L322" s="31"/>
      <c r="N322" s="30"/>
    </row>
    <row r="323" spans="1:14" x14ac:dyDescent="0.25">
      <c r="A323" s="26"/>
      <c r="B323" s="26"/>
      <c r="C323" s="26"/>
      <c r="D323" s="26"/>
      <c r="E323" s="26"/>
      <c r="F323" s="25"/>
      <c r="G323" s="27"/>
      <c r="H323" s="27"/>
      <c r="I323" s="27"/>
      <c r="J323" s="29"/>
      <c r="L323" s="27"/>
      <c r="N323" s="27"/>
    </row>
    <row r="324" spans="1:14" x14ac:dyDescent="0.25">
      <c r="A324" s="32"/>
      <c r="B324" s="26"/>
      <c r="C324" s="26"/>
      <c r="D324" s="26"/>
      <c r="E324" s="26"/>
      <c r="F324" s="25"/>
      <c r="G324" s="27"/>
      <c r="H324" s="27"/>
      <c r="I324" s="27"/>
      <c r="J324" s="29"/>
      <c r="L324" s="27"/>
      <c r="N324" s="27"/>
    </row>
  </sheetData>
  <mergeCells count="1">
    <mergeCell ref="A267:K267"/>
  </mergeCells>
  <conditionalFormatting sqref="H68:H70 H72:H89 H91:H96 H98:H100 H102 H104:H105 H66 H108:H262">
    <cfRule type="expression" dxfId="260" priority="346">
      <formula>O66="Total"</formula>
    </cfRule>
  </conditionalFormatting>
  <conditionalFormatting sqref="G66:G69 G76 G98:G99 G108:G110 G105 H71 H90 H97 H101 G107:H107 H103 G67:H67 H106 G113:G114 G116 G121:G122 G125:G126 G129:G130 G133:G134 G142:G143 G150:G151 G155:G156 G160:G162 G176:G177 G191:G192 G213 G223:G225 G229:G230 G235:G236 G239:G240 G261">
    <cfRule type="expression" dxfId="259" priority="394">
      <formula>O66="Total"</formula>
    </cfRule>
  </conditionalFormatting>
  <conditionalFormatting sqref="H66 H68:H70 H72:H89 H91:H96 H98:H100 H102 H104:H105 H108:H262">
    <cfRule type="expression" dxfId="258" priority="395">
      <formula>#REF!="Total"</formula>
    </cfRule>
  </conditionalFormatting>
  <conditionalFormatting sqref="J10 J46 J322 J48:J50 J35:J41 J14:J26 J28:J33 J43:J44">
    <cfRule type="expression" dxfId="257" priority="323">
      <formula>K10="Total"</formula>
    </cfRule>
  </conditionalFormatting>
  <conditionalFormatting sqref="J45">
    <cfRule type="expression" dxfId="256" priority="318">
      <formula>K45="Total"</formula>
    </cfRule>
  </conditionalFormatting>
  <conditionalFormatting sqref="I10 H48:I48 H46:I46 H322:I322 H19:I19 J316 H317:H321 I18 I20:I26 I35:I41 I28:I33 I43:I44">
    <cfRule type="expression" dxfId="255" priority="324">
      <formula>#REF!="Total"</formula>
    </cfRule>
  </conditionalFormatting>
  <conditionalFormatting sqref="J11:J12">
    <cfRule type="expression" dxfId="254" priority="320">
      <formula>K11="Total"</formula>
    </cfRule>
  </conditionalFormatting>
  <conditionalFormatting sqref="I11:I12 I14:I17">
    <cfRule type="expression" dxfId="253" priority="321">
      <formula>#REF!="Total"</formula>
    </cfRule>
  </conditionalFormatting>
  <conditionalFormatting sqref="I45">
    <cfRule type="expression" dxfId="252" priority="319">
      <formula>#REF!="Total"</formula>
    </cfRule>
  </conditionalFormatting>
  <conditionalFormatting sqref="J47">
    <cfRule type="expression" dxfId="251" priority="316">
      <formula>K47="Total"</formula>
    </cfRule>
  </conditionalFormatting>
  <conditionalFormatting sqref="I47">
    <cfRule type="expression" dxfId="250" priority="317">
      <formula>#REF!="Total"</formula>
    </cfRule>
  </conditionalFormatting>
  <conditionalFormatting sqref="A324">
    <cfRule type="expression" dxfId="249" priority="313">
      <formula>#REF!="Total"</formula>
    </cfRule>
  </conditionalFormatting>
  <conditionalFormatting sqref="I49:I50">
    <cfRule type="expression" dxfId="248" priority="314">
      <formula>#REF!="Total"</formula>
    </cfRule>
  </conditionalFormatting>
  <conditionalFormatting sqref="G322 G10:G41 G43:G50">
    <cfRule type="expression" dxfId="247" priority="325">
      <formula>#REF!="Total"</formula>
    </cfRule>
  </conditionalFormatting>
  <conditionalFormatting sqref="I316">
    <cfRule type="expression" dxfId="246" priority="326">
      <formula>#REF!="Total"</formula>
    </cfRule>
  </conditionalFormatting>
  <conditionalFormatting sqref="G317:G321">
    <cfRule type="expression" dxfId="245" priority="327">
      <formula>#REF!="Total"</formula>
    </cfRule>
  </conditionalFormatting>
  <conditionalFormatting sqref="H10">
    <cfRule type="expression" dxfId="244" priority="312">
      <formula>#REF!="Total"</formula>
    </cfRule>
  </conditionalFormatting>
  <conditionalFormatting sqref="H11">
    <cfRule type="expression" dxfId="243" priority="311">
      <formula>#REF!="Total"</formula>
    </cfRule>
  </conditionalFormatting>
  <conditionalFormatting sqref="H12">
    <cfRule type="expression" dxfId="242" priority="310">
      <formula>#REF!="Total"</formula>
    </cfRule>
  </conditionalFormatting>
  <conditionalFormatting sqref="H15">
    <cfRule type="expression" dxfId="241" priority="309">
      <formula>#REF!="Total"</formula>
    </cfRule>
  </conditionalFormatting>
  <conditionalFormatting sqref="H16">
    <cfRule type="expression" dxfId="240" priority="307">
      <formula>#REF!="Total"</formula>
    </cfRule>
  </conditionalFormatting>
  <conditionalFormatting sqref="H17">
    <cfRule type="expression" dxfId="239" priority="306">
      <formula>#REF!="Total"</formula>
    </cfRule>
  </conditionalFormatting>
  <conditionalFormatting sqref="H18">
    <cfRule type="expression" dxfId="238" priority="305">
      <formula>#REF!="Total"</formula>
    </cfRule>
  </conditionalFormatting>
  <conditionalFormatting sqref="H45">
    <cfRule type="expression" dxfId="237" priority="304">
      <formula>#REF!="Total"</formula>
    </cfRule>
  </conditionalFormatting>
  <conditionalFormatting sqref="H49:H50">
    <cfRule type="expression" dxfId="236" priority="303">
      <formula>#REF!="Total"</formula>
    </cfRule>
  </conditionalFormatting>
  <conditionalFormatting sqref="H47">
    <cfRule type="expression" dxfId="235" priority="302">
      <formula>#REF!="Total"</formula>
    </cfRule>
  </conditionalFormatting>
  <conditionalFormatting sqref="H20">
    <cfRule type="expression" dxfId="234" priority="301">
      <formula>#REF!="Total"</formula>
    </cfRule>
  </conditionalFormatting>
  <conditionalFormatting sqref="H21">
    <cfRule type="expression" dxfId="233" priority="300">
      <formula>#REF!="Total"</formula>
    </cfRule>
  </conditionalFormatting>
  <conditionalFormatting sqref="H22">
    <cfRule type="expression" dxfId="232" priority="299">
      <formula>#REF!="Total"</formula>
    </cfRule>
  </conditionalFormatting>
  <conditionalFormatting sqref="H23">
    <cfRule type="expression" dxfId="231" priority="298">
      <formula>#REF!="Total"</formula>
    </cfRule>
  </conditionalFormatting>
  <conditionalFormatting sqref="H24">
    <cfRule type="expression" dxfId="230" priority="297">
      <formula>#REF!="Total"</formula>
    </cfRule>
  </conditionalFormatting>
  <conditionalFormatting sqref="H25">
    <cfRule type="expression" dxfId="229" priority="296">
      <formula>#REF!="Total"</formula>
    </cfRule>
  </conditionalFormatting>
  <conditionalFormatting sqref="H26">
    <cfRule type="expression" dxfId="228" priority="295">
      <formula>#REF!="Total"</formula>
    </cfRule>
  </conditionalFormatting>
  <conditionalFormatting sqref="H29">
    <cfRule type="expression" dxfId="227" priority="293">
      <formula>#REF!="Total"</formula>
    </cfRule>
  </conditionalFormatting>
  <conditionalFormatting sqref="H30">
    <cfRule type="expression" dxfId="226" priority="292">
      <formula>#REF!="Total"</formula>
    </cfRule>
  </conditionalFormatting>
  <conditionalFormatting sqref="H31">
    <cfRule type="expression" dxfId="225" priority="291">
      <formula>#REF!="Total"</formula>
    </cfRule>
  </conditionalFormatting>
  <conditionalFormatting sqref="H32">
    <cfRule type="expression" dxfId="224" priority="290">
      <formula>#REF!="Total"</formula>
    </cfRule>
  </conditionalFormatting>
  <conditionalFormatting sqref="H33">
    <cfRule type="expression" dxfId="223" priority="289">
      <formula>#REF!="Total"</formula>
    </cfRule>
  </conditionalFormatting>
  <conditionalFormatting sqref="H36">
    <cfRule type="expression" dxfId="222" priority="287">
      <formula>#REF!="Total"</formula>
    </cfRule>
  </conditionalFormatting>
  <conditionalFormatting sqref="H37">
    <cfRule type="expression" dxfId="221" priority="286">
      <formula>#REF!="Total"</formula>
    </cfRule>
  </conditionalFormatting>
  <conditionalFormatting sqref="H38">
    <cfRule type="expression" dxfId="220" priority="284">
      <formula>#REF!="Total"</formula>
    </cfRule>
  </conditionalFormatting>
  <conditionalFormatting sqref="H39">
    <cfRule type="expression" dxfId="219" priority="283">
      <formula>#REF!="Total"</formula>
    </cfRule>
  </conditionalFormatting>
  <conditionalFormatting sqref="H40">
    <cfRule type="expression" dxfId="218" priority="282">
      <formula>#REF!="Total"</formula>
    </cfRule>
  </conditionalFormatting>
  <conditionalFormatting sqref="H41">
    <cfRule type="expression" dxfId="217" priority="281">
      <formula>#REF!="Total"</formula>
    </cfRule>
  </conditionalFormatting>
  <conditionalFormatting sqref="H44">
    <cfRule type="expression" dxfId="216" priority="279">
      <formula>#REF!="Total"</formula>
    </cfRule>
  </conditionalFormatting>
  <conditionalFormatting sqref="H34:H35">
    <cfRule type="expression" dxfId="215" priority="268">
      <formula>#REF!="Total"</formula>
    </cfRule>
  </conditionalFormatting>
  <conditionalFormatting sqref="J34">
    <cfRule type="expression" dxfId="214" priority="266">
      <formula>K34="Total"</formula>
    </cfRule>
  </conditionalFormatting>
  <conditionalFormatting sqref="I34">
    <cfRule type="expression" dxfId="213" priority="267">
      <formula>#REF!="Total"</formula>
    </cfRule>
  </conditionalFormatting>
  <conditionalFormatting sqref="J51 H52:H59">
    <cfRule type="expression" dxfId="212" priority="259">
      <formula>#REF!="Total"</formula>
    </cfRule>
  </conditionalFormatting>
  <conditionalFormatting sqref="O56:O59 G54">
    <cfRule type="expression" dxfId="211" priority="257">
      <formula>#REF!="Total"</formula>
    </cfRule>
  </conditionalFormatting>
  <conditionalFormatting sqref="I51">
    <cfRule type="expression" dxfId="210" priority="261">
      <formula>#REF!="Total"</formula>
    </cfRule>
  </conditionalFormatting>
  <conditionalFormatting sqref="G58:G59">
    <cfRule type="expression" dxfId="209" priority="262">
      <formula>#REF!="Total"</formula>
    </cfRule>
  </conditionalFormatting>
  <conditionalFormatting sqref="G55">
    <cfRule type="expression" dxfId="208" priority="251">
      <formula>#REF!="Total"</formula>
    </cfRule>
  </conditionalFormatting>
  <conditionalFormatting sqref="G56:G57">
    <cfRule type="expression" dxfId="207" priority="250">
      <formula>#REF!="Total"</formula>
    </cfRule>
  </conditionalFormatting>
  <conditionalFormatting sqref="G52">
    <cfRule type="expression" dxfId="206" priority="249">
      <formula>#REF!="Total"</formula>
    </cfRule>
  </conditionalFormatting>
  <conditionalFormatting sqref="G53">
    <cfRule type="expression" dxfId="205" priority="248">
      <formula>#REF!="Total"</formula>
    </cfRule>
  </conditionalFormatting>
  <conditionalFormatting sqref="H13">
    <cfRule type="expression" dxfId="204" priority="247">
      <formula>#REF!="Total"</formula>
    </cfRule>
  </conditionalFormatting>
  <conditionalFormatting sqref="J13">
    <cfRule type="expression" dxfId="203" priority="245">
      <formula>K13="Total"</formula>
    </cfRule>
  </conditionalFormatting>
  <conditionalFormatting sqref="I13">
    <cfRule type="expression" dxfId="202" priority="246">
      <formula>#REF!="Total"</formula>
    </cfRule>
  </conditionalFormatting>
  <conditionalFormatting sqref="H14">
    <cfRule type="expression" dxfId="201" priority="244">
      <formula>#REF!="Total"</formula>
    </cfRule>
  </conditionalFormatting>
  <conditionalFormatting sqref="J27">
    <cfRule type="expression" dxfId="200" priority="242">
      <formula>K27="Total"</formula>
    </cfRule>
  </conditionalFormatting>
  <conditionalFormatting sqref="I27">
    <cfRule type="expression" dxfId="199" priority="243">
      <formula>#REF!="Total"</formula>
    </cfRule>
  </conditionalFormatting>
  <conditionalFormatting sqref="H27">
    <cfRule type="expression" dxfId="198" priority="241">
      <formula>#REF!="Total"</formula>
    </cfRule>
  </conditionalFormatting>
  <conditionalFormatting sqref="H28">
    <cfRule type="expression" dxfId="197" priority="240">
      <formula>#REF!="Total"</formula>
    </cfRule>
  </conditionalFormatting>
  <conditionalFormatting sqref="G262">
    <cfRule type="expression" dxfId="196" priority="213">
      <formula>O262="Total"</formula>
    </cfRule>
  </conditionalFormatting>
  <conditionalFormatting sqref="G70:G75">
    <cfRule type="expression" dxfId="195" priority="239">
      <formula>O70="Total"</formula>
    </cfRule>
  </conditionalFormatting>
  <conditionalFormatting sqref="G77:G97">
    <cfRule type="expression" dxfId="194" priority="238">
      <formula>O77="Total"</formula>
    </cfRule>
  </conditionalFormatting>
  <conditionalFormatting sqref="G100:G102">
    <cfRule type="expression" dxfId="193" priority="237">
      <formula>O100="Total"</formula>
    </cfRule>
  </conditionalFormatting>
  <conditionalFormatting sqref="G104">
    <cfRule type="expression" dxfId="192" priority="234">
      <formula>N104="Total"</formula>
    </cfRule>
  </conditionalFormatting>
  <conditionalFormatting sqref="G103">
    <cfRule type="expression" dxfId="191" priority="235">
      <formula>O103="Total"</formula>
    </cfRule>
  </conditionalFormatting>
  <conditionalFormatting sqref="G104">
    <cfRule type="expression" dxfId="190" priority="236">
      <formula>#REF!="Total"</formula>
    </cfRule>
  </conditionalFormatting>
  <conditionalFormatting sqref="G106">
    <cfRule type="expression" dxfId="189" priority="233">
      <formula>O106="Total"</formula>
    </cfRule>
  </conditionalFormatting>
  <conditionalFormatting sqref="G111:G112">
    <cfRule type="expression" dxfId="188" priority="232">
      <formula>O111="Total"</formula>
    </cfRule>
  </conditionalFormatting>
  <conditionalFormatting sqref="G115">
    <cfRule type="expression" dxfId="187" priority="231">
      <formula>O115="Total"</formula>
    </cfRule>
  </conditionalFormatting>
  <conditionalFormatting sqref="G117:G120">
    <cfRule type="expression" dxfId="186" priority="230">
      <formula>O117="Total"</formula>
    </cfRule>
  </conditionalFormatting>
  <conditionalFormatting sqref="G123:G124">
    <cfRule type="expression" dxfId="185" priority="229">
      <formula>O123="Total"</formula>
    </cfRule>
  </conditionalFormatting>
  <conditionalFormatting sqref="G127:G128">
    <cfRule type="expression" dxfId="184" priority="228">
      <formula>O127="Total"</formula>
    </cfRule>
  </conditionalFormatting>
  <conditionalFormatting sqref="G131:G132">
    <cfRule type="expression" dxfId="183" priority="227">
      <formula>O131="Total"</formula>
    </cfRule>
  </conditionalFormatting>
  <conditionalFormatting sqref="G135:G141">
    <cfRule type="expression" dxfId="182" priority="226">
      <formula>O135="Total"</formula>
    </cfRule>
  </conditionalFormatting>
  <conditionalFormatting sqref="G144:G149">
    <cfRule type="expression" dxfId="181" priority="225">
      <formula>O144="Total"</formula>
    </cfRule>
  </conditionalFormatting>
  <conditionalFormatting sqref="G152:G154">
    <cfRule type="expression" dxfId="180" priority="224">
      <formula>O152="Total"</formula>
    </cfRule>
  </conditionalFormatting>
  <conditionalFormatting sqref="G157:G159">
    <cfRule type="expression" dxfId="179" priority="223">
      <formula>O157="Total"</formula>
    </cfRule>
  </conditionalFormatting>
  <conditionalFormatting sqref="G163:G175">
    <cfRule type="expression" dxfId="178" priority="222">
      <formula>O163="Total"</formula>
    </cfRule>
  </conditionalFormatting>
  <conditionalFormatting sqref="G178:G190">
    <cfRule type="expression" dxfId="177" priority="221">
      <formula>O178="Total"</formula>
    </cfRule>
  </conditionalFormatting>
  <conditionalFormatting sqref="G193:G211">
    <cfRule type="expression" dxfId="176" priority="220">
      <formula>O193="Total"</formula>
    </cfRule>
  </conditionalFormatting>
  <conditionalFormatting sqref="G212">
    <cfRule type="expression" dxfId="175" priority="219">
      <formula>O212="Total"</formula>
    </cfRule>
  </conditionalFormatting>
  <conditionalFormatting sqref="G214:G222">
    <cfRule type="expression" dxfId="174" priority="218">
      <formula>O214="Total"</formula>
    </cfRule>
  </conditionalFormatting>
  <conditionalFormatting sqref="G226:G228">
    <cfRule type="expression" dxfId="173" priority="217">
      <formula>O226="Total"</formula>
    </cfRule>
  </conditionalFormatting>
  <conditionalFormatting sqref="G231:G234">
    <cfRule type="expression" dxfId="172" priority="216">
      <formula>O231="Total"</formula>
    </cfRule>
  </conditionalFormatting>
  <conditionalFormatting sqref="G237:G238">
    <cfRule type="expression" dxfId="171" priority="215">
      <formula>O237="Total"</formula>
    </cfRule>
  </conditionalFormatting>
  <conditionalFormatting sqref="G241:G260">
    <cfRule type="expression" dxfId="170" priority="214">
      <formula>O241="Total"</formula>
    </cfRule>
  </conditionalFormatting>
  <conditionalFormatting sqref="J42">
    <cfRule type="expression" dxfId="169" priority="210">
      <formula>K42="Total"</formula>
    </cfRule>
  </conditionalFormatting>
  <conditionalFormatting sqref="I42">
    <cfRule type="expression" dxfId="168" priority="211">
      <formula>#REF!="Total"</formula>
    </cfRule>
  </conditionalFormatting>
  <conditionalFormatting sqref="G42">
    <cfRule type="expression" dxfId="167" priority="212">
      <formula>#REF!="Total"</formula>
    </cfRule>
  </conditionalFormatting>
  <conditionalFormatting sqref="H42">
    <cfRule type="expression" dxfId="166" priority="209">
      <formula>#REF!="Total"</formula>
    </cfRule>
  </conditionalFormatting>
  <conditionalFormatting sqref="H43">
    <cfRule type="expression" dxfId="165" priority="208">
      <formula>#REF!="Total"</formula>
    </cfRule>
  </conditionalFormatting>
  <conditionalFormatting sqref="M48 M46 M19">
    <cfRule type="expression" dxfId="164" priority="204">
      <formula>#REF!="Total"</formula>
    </cfRule>
  </conditionalFormatting>
  <conditionalFormatting sqref="M10">
    <cfRule type="expression" dxfId="163" priority="203">
      <formula>#REF!="Total"</formula>
    </cfRule>
  </conditionalFormatting>
  <conditionalFormatting sqref="M11">
    <cfRule type="expression" dxfId="162" priority="202">
      <formula>#REF!="Total"</formula>
    </cfRule>
  </conditionalFormatting>
  <conditionalFormatting sqref="M12">
    <cfRule type="expression" dxfId="161" priority="201">
      <formula>#REF!="Total"</formula>
    </cfRule>
  </conditionalFormatting>
  <conditionalFormatting sqref="M15">
    <cfRule type="expression" dxfId="160" priority="200">
      <formula>#REF!="Total"</formula>
    </cfRule>
  </conditionalFormatting>
  <conditionalFormatting sqref="M16">
    <cfRule type="expression" dxfId="159" priority="199">
      <formula>#REF!="Total"</formula>
    </cfRule>
  </conditionalFormatting>
  <conditionalFormatting sqref="M17">
    <cfRule type="expression" dxfId="158" priority="198">
      <formula>#REF!="Total"</formula>
    </cfRule>
  </conditionalFormatting>
  <conditionalFormatting sqref="M18">
    <cfRule type="expression" dxfId="157" priority="197">
      <formula>#REF!="Total"</formula>
    </cfRule>
  </conditionalFormatting>
  <conditionalFormatting sqref="M45">
    <cfRule type="expression" dxfId="156" priority="196">
      <formula>#REF!="Total"</formula>
    </cfRule>
  </conditionalFormatting>
  <conditionalFormatting sqref="M49:M50">
    <cfRule type="expression" dxfId="155" priority="195">
      <formula>#REF!="Total"</formula>
    </cfRule>
  </conditionalFormatting>
  <conditionalFormatting sqref="M44">
    <cfRule type="expression" dxfId="154" priority="175">
      <formula>#REF!="Total"</formula>
    </cfRule>
  </conditionalFormatting>
  <conditionalFormatting sqref="M13">
    <cfRule type="expression" dxfId="153" priority="172">
      <formula>#REF!="Total"</formula>
    </cfRule>
  </conditionalFormatting>
  <conditionalFormatting sqref="M42">
    <cfRule type="expression" dxfId="152" priority="168">
      <formula>#REF!="Total"</formula>
    </cfRule>
  </conditionalFormatting>
  <conditionalFormatting sqref="M43">
    <cfRule type="expression" dxfId="151" priority="167">
      <formula>#REF!="Total"</formula>
    </cfRule>
  </conditionalFormatting>
  <conditionalFormatting sqref="M52:M59">
    <cfRule type="expression" dxfId="150" priority="173">
      <formula>#REF!="Total"</formula>
    </cfRule>
  </conditionalFormatting>
  <conditionalFormatting sqref="M14">
    <cfRule type="expression" dxfId="149" priority="171">
      <formula>#REF!="Total"</formula>
    </cfRule>
  </conditionalFormatting>
  <conditionalFormatting sqref="M20:M41">
    <cfRule type="expression" dxfId="148" priority="150">
      <formula>#REF!="Total"</formula>
    </cfRule>
  </conditionalFormatting>
  <conditionalFormatting sqref="M47">
    <cfRule type="expression" dxfId="147" priority="149">
      <formula>#REF!="Total"</formula>
    </cfRule>
  </conditionalFormatting>
  <conditionalFormatting sqref="L322 L10:L41 L43:L50">
    <cfRule type="expression" dxfId="146" priority="132">
      <formula>#REF!="Total"</formula>
    </cfRule>
  </conditionalFormatting>
  <conditionalFormatting sqref="L317:L321">
    <cfRule type="expression" dxfId="145" priority="133">
      <formula>#REF!="Total"</formula>
    </cfRule>
  </conditionalFormatting>
  <conditionalFormatting sqref="L54">
    <cfRule type="expression" dxfId="144" priority="130">
      <formula>#REF!="Total"</formula>
    </cfRule>
  </conditionalFormatting>
  <conditionalFormatting sqref="L58:L59">
    <cfRule type="expression" dxfId="143" priority="131">
      <formula>#REF!="Total"</formula>
    </cfRule>
  </conditionalFormatting>
  <conditionalFormatting sqref="L55">
    <cfRule type="expression" dxfId="142" priority="129">
      <formula>#REF!="Total"</formula>
    </cfRule>
  </conditionalFormatting>
  <conditionalFormatting sqref="L56:L57">
    <cfRule type="expression" dxfId="141" priority="128">
      <formula>#REF!="Total"</formula>
    </cfRule>
  </conditionalFormatting>
  <conditionalFormatting sqref="L52">
    <cfRule type="expression" dxfId="140" priority="127">
      <formula>#REF!="Total"</formula>
    </cfRule>
  </conditionalFormatting>
  <conditionalFormatting sqref="L53">
    <cfRule type="expression" dxfId="139" priority="126">
      <formula>#REF!="Total"</formula>
    </cfRule>
  </conditionalFormatting>
  <conditionalFormatting sqref="L42">
    <cfRule type="expression" dxfId="138" priority="98">
      <formula>#REF!="Total"</formula>
    </cfRule>
  </conditionalFormatting>
  <conditionalFormatting sqref="L265:L282">
    <cfRule type="expression" dxfId="137" priority="70">
      <formula>T265="Total"</formula>
    </cfRule>
  </conditionalFormatting>
  <conditionalFormatting sqref="M68:M70 M72:M89 M91:M96 M98:M100 M102 M104:M105 M66 M108:M262">
    <cfRule type="expression" dxfId="136" priority="67">
      <formula>T66="Total"</formula>
    </cfRule>
  </conditionalFormatting>
  <conditionalFormatting sqref="L66:L69 L76 L98:L99 L108:L110 L105 M71 M90 M97 M101 L107:M107 M103 M67 M106 L113:L114 L116 L121:L122 L125:L126 L129:L130 L133:L134 L142:L143 L150:L151 L155:L156 L160:L162 L176:L177 L191:L192 L213 L223:L225 L229:L230 L235:L236 L239:L240 L261">
    <cfRule type="expression" dxfId="135" priority="68">
      <formula>T66="Total"</formula>
    </cfRule>
  </conditionalFormatting>
  <conditionalFormatting sqref="M66 M68:M70 M72:M89 M91:M96 M98:M100 M102 M104:M105 M108:M262">
    <cfRule type="expression" dxfId="134" priority="69">
      <formula>#REF!="Total"</formula>
    </cfRule>
  </conditionalFormatting>
  <conditionalFormatting sqref="L262">
    <cfRule type="expression" dxfId="133" priority="40">
      <formula>T262="Total"</formula>
    </cfRule>
  </conditionalFormatting>
  <conditionalFormatting sqref="L70:L75">
    <cfRule type="expression" dxfId="132" priority="66">
      <formula>T70="Total"</formula>
    </cfRule>
  </conditionalFormatting>
  <conditionalFormatting sqref="L77:L97">
    <cfRule type="expression" dxfId="131" priority="65">
      <formula>T77="Total"</formula>
    </cfRule>
  </conditionalFormatting>
  <conditionalFormatting sqref="L100:L102">
    <cfRule type="expression" dxfId="130" priority="64">
      <formula>T100="Total"</formula>
    </cfRule>
  </conditionalFormatting>
  <conditionalFormatting sqref="L104">
    <cfRule type="expression" dxfId="129" priority="61">
      <formula>S104="Total"</formula>
    </cfRule>
  </conditionalFormatting>
  <conditionalFormatting sqref="L103">
    <cfRule type="expression" dxfId="128" priority="62">
      <formula>T103="Total"</formula>
    </cfRule>
  </conditionalFormatting>
  <conditionalFormatting sqref="L104">
    <cfRule type="expression" dxfId="127" priority="63">
      <formula>#REF!="Total"</formula>
    </cfRule>
  </conditionalFormatting>
  <conditionalFormatting sqref="L106">
    <cfRule type="expression" dxfId="126" priority="60">
      <formula>T106="Total"</formula>
    </cfRule>
  </conditionalFormatting>
  <conditionalFormatting sqref="L111:L112">
    <cfRule type="expression" dxfId="125" priority="59">
      <formula>T111="Total"</formula>
    </cfRule>
  </conditionalFormatting>
  <conditionalFormatting sqref="L115">
    <cfRule type="expression" dxfId="124" priority="58">
      <formula>T115="Total"</formula>
    </cfRule>
  </conditionalFormatting>
  <conditionalFormatting sqref="L117:L120">
    <cfRule type="expression" dxfId="123" priority="57">
      <formula>T117="Total"</formula>
    </cfRule>
  </conditionalFormatting>
  <conditionalFormatting sqref="L123:L124">
    <cfRule type="expression" dxfId="122" priority="56">
      <formula>T123="Total"</formula>
    </cfRule>
  </conditionalFormatting>
  <conditionalFormatting sqref="L127:L128">
    <cfRule type="expression" dxfId="121" priority="55">
      <formula>T127="Total"</formula>
    </cfRule>
  </conditionalFormatting>
  <conditionalFormatting sqref="L131:L132">
    <cfRule type="expression" dxfId="120" priority="54">
      <formula>T131="Total"</formula>
    </cfRule>
  </conditionalFormatting>
  <conditionalFormatting sqref="L135:L141">
    <cfRule type="expression" dxfId="119" priority="53">
      <formula>T135="Total"</formula>
    </cfRule>
  </conditionalFormatting>
  <conditionalFormatting sqref="L144:L149">
    <cfRule type="expression" dxfId="118" priority="52">
      <formula>T144="Total"</formula>
    </cfRule>
  </conditionalFormatting>
  <conditionalFormatting sqref="L152:L154">
    <cfRule type="expression" dxfId="117" priority="51">
      <formula>T152="Total"</formula>
    </cfRule>
  </conditionalFormatting>
  <conditionalFormatting sqref="L157:L159">
    <cfRule type="expression" dxfId="116" priority="50">
      <formula>T157="Total"</formula>
    </cfRule>
  </conditionalFormatting>
  <conditionalFormatting sqref="L163:L175">
    <cfRule type="expression" dxfId="115" priority="49">
      <formula>T163="Total"</formula>
    </cfRule>
  </conditionalFormatting>
  <conditionalFormatting sqref="L178:L190">
    <cfRule type="expression" dxfId="114" priority="48">
      <formula>T178="Total"</formula>
    </cfRule>
  </conditionalFormatting>
  <conditionalFormatting sqref="L193:L211">
    <cfRule type="expression" dxfId="113" priority="47">
      <formula>T193="Total"</formula>
    </cfRule>
  </conditionalFormatting>
  <conditionalFormatting sqref="L212">
    <cfRule type="expression" dxfId="112" priority="46">
      <formula>T212="Total"</formula>
    </cfRule>
  </conditionalFormatting>
  <conditionalFormatting sqref="L214:L222">
    <cfRule type="expression" dxfId="111" priority="45">
      <formula>T214="Total"</formula>
    </cfRule>
  </conditionalFormatting>
  <conditionalFormatting sqref="L226:L228">
    <cfRule type="expression" dxfId="110" priority="44">
      <formula>T226="Total"</formula>
    </cfRule>
  </conditionalFormatting>
  <conditionalFormatting sqref="L231:L234">
    <cfRule type="expression" dxfId="109" priority="43">
      <formula>T231="Total"</formula>
    </cfRule>
  </conditionalFormatting>
  <conditionalFormatting sqref="L237:L238">
    <cfRule type="expression" dxfId="108" priority="42">
      <formula>T237="Total"</formula>
    </cfRule>
  </conditionalFormatting>
  <conditionalFormatting sqref="L241:L260">
    <cfRule type="expression" dxfId="107" priority="41">
      <formula>T241="Total"</formula>
    </cfRule>
  </conditionalFormatting>
  <conditionalFormatting sqref="N10 N48 N46 N322 N18:N26 N35:N41 N28:N33 N43:N44">
    <cfRule type="expression" dxfId="106" priority="10">
      <formula>#REF!="Total"</formula>
    </cfRule>
  </conditionalFormatting>
  <conditionalFormatting sqref="N11:N12 N14:N17">
    <cfRule type="expression" dxfId="105" priority="9">
      <formula>#REF!="Total"</formula>
    </cfRule>
  </conditionalFormatting>
  <conditionalFormatting sqref="N45">
    <cfRule type="expression" dxfId="104" priority="8">
      <formula>#REF!="Total"</formula>
    </cfRule>
  </conditionalFormatting>
  <conditionalFormatting sqref="N47">
    <cfRule type="expression" dxfId="103" priority="7">
      <formula>#REF!="Total"</formula>
    </cfRule>
  </conditionalFormatting>
  <conditionalFormatting sqref="N49:N50">
    <cfRule type="expression" dxfId="102" priority="6">
      <formula>#REF!="Total"</formula>
    </cfRule>
  </conditionalFormatting>
  <conditionalFormatting sqref="N316">
    <cfRule type="expression" dxfId="101" priority="11">
      <formula>#REF!="Total"</formula>
    </cfRule>
  </conditionalFormatting>
  <conditionalFormatting sqref="N34">
    <cfRule type="expression" dxfId="100" priority="5">
      <formula>#REF!="Total"</formula>
    </cfRule>
  </conditionalFormatting>
  <conditionalFormatting sqref="N51">
    <cfRule type="expression" dxfId="99" priority="4">
      <formula>#REF!="Total"</formula>
    </cfRule>
  </conditionalFormatting>
  <conditionalFormatting sqref="N13">
    <cfRule type="expression" dxfId="98" priority="3">
      <formula>#REF!="Total"</formula>
    </cfRule>
  </conditionalFormatting>
  <conditionalFormatting sqref="N27">
    <cfRule type="expression" dxfId="97" priority="2">
      <formula>#REF!="Total"</formula>
    </cfRule>
  </conditionalFormatting>
  <conditionalFormatting sqref="N42">
    <cfRule type="expression" dxfId="96" priority="1">
      <formula>#REF!="Total"</formula>
    </cfRule>
  </conditionalFormatting>
  <pageMargins left="0.5" right="0.5" top="0.5" bottom="0.75" header="0.3" footer="0.3"/>
  <pageSetup scale="80" fitToHeight="5" orientation="portrait" r:id="rId1"/>
  <headerFooter scaleWithDoc="0">
    <oddHeader>&amp;RPage &amp;P</oddHeader>
    <oddFooter>&amp;C&amp;G</oddFooter>
  </headerFooter>
  <rowBreaks count="2" manualBreakCount="2">
    <brk id="59" max="10" man="1"/>
    <brk id="108" max="10"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266"/>
  <sheetViews>
    <sheetView workbookViewId="0">
      <selection activeCell="K1" sqref="K1"/>
    </sheetView>
  </sheetViews>
  <sheetFormatPr defaultRowHeight="15" outlineLevelCol="1" x14ac:dyDescent="0.25"/>
  <cols>
    <col min="1" max="6" width="9.140625" customWidth="1" outlineLevel="1"/>
    <col min="7" max="7" width="11.5703125" customWidth="1" outlineLevel="1"/>
    <col min="8" max="8" width="10.85546875" customWidth="1" outlineLevel="1"/>
    <col min="9" max="9" width="11.5703125" customWidth="1" outlineLevel="1"/>
    <col min="10" max="11" width="9.140625" customWidth="1" outlineLevel="1"/>
  </cols>
  <sheetData>
    <row r="1" spans="1:11" x14ac:dyDescent="0.25">
      <c r="A1" s="112" t="s">
        <v>504</v>
      </c>
      <c r="B1" s="86"/>
      <c r="C1" s="86"/>
      <c r="D1" s="86"/>
      <c r="E1" s="86"/>
      <c r="F1" s="86"/>
      <c r="G1" s="86"/>
      <c r="H1" s="86"/>
      <c r="I1" s="86"/>
      <c r="J1" s="86"/>
      <c r="K1" s="168" t="str">
        <f>+Lookup!C1</f>
        <v>February 2017</v>
      </c>
    </row>
    <row r="2" spans="1:11" x14ac:dyDescent="0.25">
      <c r="A2" s="112" t="s">
        <v>679</v>
      </c>
      <c r="B2" s="86"/>
      <c r="C2" s="86"/>
      <c r="D2" s="86"/>
      <c r="E2" s="86"/>
      <c r="F2" s="86"/>
      <c r="G2" s="86"/>
      <c r="H2" s="86"/>
      <c r="I2" s="86"/>
      <c r="J2" s="86"/>
    </row>
    <row r="3" spans="1:11" x14ac:dyDescent="0.25">
      <c r="A3" s="112"/>
      <c r="B3" s="86"/>
      <c r="C3" s="86"/>
      <c r="D3" s="86"/>
      <c r="E3" s="86"/>
      <c r="F3" s="86"/>
      <c r="G3" s="86"/>
      <c r="H3" s="86"/>
      <c r="I3" s="86"/>
      <c r="J3" s="86"/>
      <c r="K3" s="168"/>
    </row>
    <row r="4" spans="1:11" x14ac:dyDescent="0.25">
      <c r="A4" s="80"/>
      <c r="B4" s="80"/>
      <c r="C4" s="80"/>
      <c r="D4" s="80"/>
      <c r="E4" s="80"/>
      <c r="F4" s="80"/>
      <c r="G4" s="80"/>
      <c r="H4" s="80"/>
      <c r="I4" s="80"/>
      <c r="J4" s="78"/>
    </row>
    <row r="5" spans="1:11" x14ac:dyDescent="0.25">
      <c r="A5" s="86"/>
      <c r="B5" s="86"/>
      <c r="C5" s="86"/>
      <c r="D5" s="86"/>
      <c r="E5" s="86"/>
      <c r="F5" s="86"/>
      <c r="G5" s="86"/>
      <c r="H5" s="86"/>
      <c r="I5" s="86"/>
      <c r="J5" s="87"/>
    </row>
    <row r="6" spans="1:11" x14ac:dyDescent="0.25">
      <c r="A6" s="86"/>
      <c r="B6" s="88"/>
      <c r="C6" s="88"/>
      <c r="D6" s="88"/>
      <c r="E6" s="88"/>
      <c r="F6" s="89"/>
      <c r="G6" s="90" t="str">
        <f>+Lookup!C2</f>
        <v>YTD 2/2017</v>
      </c>
      <c r="H6" s="91" t="s">
        <v>723</v>
      </c>
      <c r="I6" s="86"/>
      <c r="J6" s="92"/>
      <c r="K6" s="86"/>
    </row>
    <row r="7" spans="1:11" x14ac:dyDescent="0.25">
      <c r="A7" s="93"/>
      <c r="B7" s="93"/>
      <c r="C7" s="93"/>
      <c r="D7" s="93"/>
      <c r="E7" s="93"/>
      <c r="F7" s="93"/>
      <c r="G7" s="94" t="s">
        <v>354</v>
      </c>
      <c r="H7" s="94" t="s">
        <v>399</v>
      </c>
      <c r="I7" s="94" t="s">
        <v>400</v>
      </c>
      <c r="J7" s="94" t="s">
        <v>401</v>
      </c>
      <c r="K7" s="86"/>
    </row>
    <row r="8" spans="1:11" x14ac:dyDescent="0.25">
      <c r="A8" s="93"/>
      <c r="B8" s="93"/>
      <c r="C8" s="93"/>
      <c r="D8" s="93"/>
      <c r="E8" s="93"/>
      <c r="F8" s="93"/>
      <c r="G8" s="95" t="str">
        <f>+Network!M2</f>
        <v>(8 Months)</v>
      </c>
      <c r="H8" s="95" t="s">
        <v>477</v>
      </c>
      <c r="I8" s="94"/>
      <c r="J8" s="94"/>
      <c r="K8" s="86"/>
    </row>
    <row r="9" spans="1:11" x14ac:dyDescent="0.25">
      <c r="A9" s="96" t="s">
        <v>220</v>
      </c>
      <c r="B9" s="97"/>
      <c r="C9" s="97"/>
      <c r="D9" s="97"/>
      <c r="E9" s="97"/>
      <c r="F9" s="97"/>
      <c r="G9" s="98"/>
      <c r="H9" s="99"/>
      <c r="I9" s="99"/>
      <c r="J9" s="100"/>
      <c r="K9" s="126"/>
    </row>
    <row r="10" spans="1:11" x14ac:dyDescent="0.25">
      <c r="A10" s="88" t="s">
        <v>478</v>
      </c>
      <c r="B10" s="86"/>
      <c r="C10" s="86"/>
      <c r="D10" s="86"/>
      <c r="E10" s="86"/>
      <c r="F10" s="97"/>
      <c r="G10" s="127">
        <f>+'Income Statement'!EV7</f>
        <v>0</v>
      </c>
      <c r="H10" s="127">
        <f>+Budget!EJ8</f>
        <v>679162.89</v>
      </c>
      <c r="I10" s="128">
        <f>+G10-H10</f>
        <v>-679162.89</v>
      </c>
      <c r="J10" s="129">
        <f>+IF(H10=0,0,G10/H10)</f>
        <v>0</v>
      </c>
      <c r="K10" s="86"/>
    </row>
    <row r="11" spans="1:11" x14ac:dyDescent="0.25">
      <c r="A11" s="88" t="s">
        <v>225</v>
      </c>
      <c r="B11" s="86"/>
      <c r="C11" s="86"/>
      <c r="D11" s="86"/>
      <c r="E11" s="86"/>
      <c r="F11" s="97"/>
      <c r="G11" s="128">
        <f>+'Income Statement'!EV11</f>
        <v>0</v>
      </c>
      <c r="H11" s="128">
        <f>+Budget!EJ12</f>
        <v>10572850.86204</v>
      </c>
      <c r="I11" s="128">
        <f t="shared" ref="I11:I17" si="0">+G11-H11</f>
        <v>-10572850.86204</v>
      </c>
      <c r="J11" s="129">
        <f t="shared" ref="J11:J17" si="1">+IF(H11=0,0,G11/H11)</f>
        <v>0</v>
      </c>
      <c r="K11" s="86"/>
    </row>
    <row r="12" spans="1:11" x14ac:dyDescent="0.25">
      <c r="A12" s="88" t="s">
        <v>245</v>
      </c>
      <c r="B12" s="86"/>
      <c r="C12" s="86"/>
      <c r="D12" s="86"/>
      <c r="E12" s="86"/>
      <c r="F12" s="97"/>
      <c r="G12" s="128">
        <f>+'Income Statement'!EV41</f>
        <v>0</v>
      </c>
      <c r="H12" s="128">
        <f>+Budget!EJ42</f>
        <v>11623845.98244</v>
      </c>
      <c r="I12" s="128">
        <f t="shared" si="0"/>
        <v>-11623845.98244</v>
      </c>
      <c r="J12" s="129">
        <f t="shared" si="1"/>
        <v>0</v>
      </c>
      <c r="K12" s="86"/>
    </row>
    <row r="13" spans="1:11" x14ac:dyDescent="0.25">
      <c r="A13" s="88" t="s">
        <v>229</v>
      </c>
      <c r="B13" s="86"/>
      <c r="C13" s="86"/>
      <c r="D13" s="86"/>
      <c r="E13" s="86"/>
      <c r="F13" s="97"/>
      <c r="G13" s="128">
        <f>+'Income Statement'!EV17</f>
        <v>0</v>
      </c>
      <c r="H13" s="128">
        <f>+Budget!EJ18</f>
        <v>1186640.25</v>
      </c>
      <c r="I13" s="128">
        <f t="shared" si="0"/>
        <v>-1186640.25</v>
      </c>
      <c r="J13" s="129">
        <f t="shared" si="1"/>
        <v>0</v>
      </c>
      <c r="K13" s="86"/>
    </row>
    <row r="14" spans="1:11" x14ac:dyDescent="0.25">
      <c r="A14" s="88" t="s">
        <v>240</v>
      </c>
      <c r="B14" s="86"/>
      <c r="C14" s="86"/>
      <c r="D14" s="86"/>
      <c r="E14" s="86"/>
      <c r="F14" s="97"/>
      <c r="G14" s="128">
        <f>+'Income Statement'!EV37-'Income Statement'!EV17</f>
        <v>1119.3399999999999</v>
      </c>
      <c r="H14" s="128">
        <f>+Budget!EJ31</f>
        <v>2850</v>
      </c>
      <c r="I14" s="128">
        <f t="shared" si="0"/>
        <v>-1730.66</v>
      </c>
      <c r="J14" s="129">
        <f t="shared" si="1"/>
        <v>0.39275087719298241</v>
      </c>
      <c r="K14" s="86"/>
    </row>
    <row r="15" spans="1:11" x14ac:dyDescent="0.25">
      <c r="A15" s="88" t="s">
        <v>479</v>
      </c>
      <c r="B15" s="86"/>
      <c r="C15" s="86"/>
      <c r="D15" s="86"/>
      <c r="E15" s="86"/>
      <c r="F15" s="97"/>
      <c r="G15" s="128">
        <f>+'Income Statement'!EV12+'Income Statement'!EV13+'Income Statement'!EV14</f>
        <v>0</v>
      </c>
      <c r="H15" s="128">
        <v>0</v>
      </c>
      <c r="I15" s="128">
        <f t="shared" si="0"/>
        <v>0</v>
      </c>
      <c r="J15" s="129">
        <f t="shared" si="1"/>
        <v>0</v>
      </c>
      <c r="K15" s="86"/>
    </row>
    <row r="16" spans="1:11" x14ac:dyDescent="0.25">
      <c r="A16" s="88" t="s">
        <v>366</v>
      </c>
      <c r="B16" s="86"/>
      <c r="C16" s="86"/>
      <c r="D16" s="86"/>
      <c r="E16" s="86"/>
      <c r="F16" s="97"/>
      <c r="G16" s="130">
        <f>+'Income Statement'!EV42</f>
        <v>0</v>
      </c>
      <c r="H16" s="130">
        <v>0</v>
      </c>
      <c r="I16" s="130">
        <f t="shared" si="0"/>
        <v>0</v>
      </c>
      <c r="J16" s="131">
        <f t="shared" si="1"/>
        <v>0</v>
      </c>
      <c r="K16" s="86"/>
    </row>
    <row r="17" spans="1:11" x14ac:dyDescent="0.25">
      <c r="A17" s="97" t="s">
        <v>247</v>
      </c>
      <c r="B17" s="97"/>
      <c r="C17" s="97"/>
      <c r="D17" s="97"/>
      <c r="E17" s="97"/>
      <c r="F17" s="97"/>
      <c r="G17" s="128">
        <f>+SUM(G10:G16)</f>
        <v>1119.3399999999999</v>
      </c>
      <c r="H17" s="128">
        <f>+SUM(H10:H16)</f>
        <v>24065349.984480001</v>
      </c>
      <c r="I17" s="128">
        <f t="shared" si="0"/>
        <v>-24064230.644480001</v>
      </c>
      <c r="J17" s="129">
        <f t="shared" si="1"/>
        <v>4.6512516989026721E-5</v>
      </c>
      <c r="K17" s="86"/>
    </row>
    <row r="18" spans="1:11" x14ac:dyDescent="0.25">
      <c r="A18" s="97"/>
      <c r="B18" s="97"/>
      <c r="C18" s="97"/>
      <c r="D18" s="97"/>
      <c r="E18" s="97"/>
      <c r="F18" s="97"/>
      <c r="G18" s="132"/>
      <c r="H18" s="132"/>
      <c r="I18" s="128"/>
      <c r="J18" s="129"/>
      <c r="K18" s="86"/>
    </row>
    <row r="19" spans="1:11" x14ac:dyDescent="0.25">
      <c r="A19" s="96" t="s">
        <v>249</v>
      </c>
      <c r="B19" s="97"/>
      <c r="C19" s="97"/>
      <c r="D19" s="97"/>
      <c r="E19" s="97"/>
      <c r="F19" s="97"/>
      <c r="G19" s="128"/>
      <c r="H19" s="128"/>
      <c r="I19" s="128"/>
      <c r="J19" s="129"/>
      <c r="K19" s="86"/>
    </row>
    <row r="20" spans="1:11" x14ac:dyDescent="0.25">
      <c r="A20" s="88" t="s">
        <v>452</v>
      </c>
      <c r="B20" s="86"/>
      <c r="C20" s="86"/>
      <c r="D20" s="86"/>
      <c r="E20" s="86"/>
      <c r="F20" s="97"/>
      <c r="G20" s="128">
        <f>+'Income Statement'!EV52</f>
        <v>0</v>
      </c>
      <c r="H20" s="128">
        <f>+Budget!EJ53</f>
        <v>1641543.25</v>
      </c>
      <c r="I20" s="128">
        <f t="shared" ref="I20:I43" si="2">+G20-H20</f>
        <v>-1641543.25</v>
      </c>
      <c r="J20" s="129">
        <f t="shared" ref="J20:J49" si="3">+IF(H20=0,0,G20/H20)</f>
        <v>0</v>
      </c>
      <c r="K20" s="86"/>
    </row>
    <row r="21" spans="1:11" hidden="1" x14ac:dyDescent="0.25">
      <c r="A21" s="103" t="s">
        <v>250</v>
      </c>
      <c r="B21" s="104"/>
      <c r="C21" s="104"/>
      <c r="D21" s="104"/>
      <c r="E21" s="104"/>
      <c r="F21" s="105" t="s">
        <v>495</v>
      </c>
      <c r="G21" s="133">
        <v>0</v>
      </c>
      <c r="H21" s="133">
        <v>0</v>
      </c>
      <c r="I21" s="128">
        <f t="shared" si="2"/>
        <v>0</v>
      </c>
      <c r="J21" s="129">
        <f t="shared" si="3"/>
        <v>0</v>
      </c>
      <c r="K21" s="104"/>
    </row>
    <row r="22" spans="1:11" x14ac:dyDescent="0.25">
      <c r="A22" s="88" t="s">
        <v>369</v>
      </c>
      <c r="B22" s="86"/>
      <c r="C22" s="86"/>
      <c r="D22" s="86"/>
      <c r="E22" s="86"/>
      <c r="F22" s="97"/>
      <c r="G22" s="128">
        <f>+'Income Statement'!EV54</f>
        <v>0</v>
      </c>
      <c r="H22" s="128">
        <f>+Budget!EJ55</f>
        <v>0</v>
      </c>
      <c r="I22" s="128">
        <f t="shared" si="2"/>
        <v>0</v>
      </c>
      <c r="J22" s="129">
        <f t="shared" si="3"/>
        <v>0</v>
      </c>
      <c r="K22" s="86"/>
    </row>
    <row r="23" spans="1:11" x14ac:dyDescent="0.25">
      <c r="A23" s="88" t="s">
        <v>253</v>
      </c>
      <c r="B23" s="86"/>
      <c r="C23" s="86"/>
      <c r="D23" s="86"/>
      <c r="E23" s="86"/>
      <c r="F23" s="97"/>
      <c r="G23" s="128">
        <f>+'Income Statement'!EV60</f>
        <v>0</v>
      </c>
      <c r="H23" s="128">
        <f>+Budget!EJ61</f>
        <v>683202.70259999996</v>
      </c>
      <c r="I23" s="128">
        <f t="shared" si="2"/>
        <v>-683202.70259999996</v>
      </c>
      <c r="J23" s="129">
        <f t="shared" si="3"/>
        <v>0</v>
      </c>
      <c r="K23" s="86"/>
    </row>
    <row r="24" spans="1:11" x14ac:dyDescent="0.25">
      <c r="A24" s="88" t="s">
        <v>480</v>
      </c>
      <c r="B24" s="86"/>
      <c r="C24" s="86"/>
      <c r="D24" s="86"/>
      <c r="E24" s="86"/>
      <c r="F24" s="97"/>
      <c r="G24" s="128">
        <f>+'Income Statement'!EV64</f>
        <v>0</v>
      </c>
      <c r="H24" s="128">
        <f>+Budget!EJ65</f>
        <v>284116</v>
      </c>
      <c r="I24" s="128">
        <f t="shared" si="2"/>
        <v>-284116</v>
      </c>
      <c r="J24" s="129">
        <f t="shared" si="3"/>
        <v>0</v>
      </c>
      <c r="K24" s="86"/>
    </row>
    <row r="25" spans="1:11" x14ac:dyDescent="0.25">
      <c r="A25" s="88" t="s">
        <v>481</v>
      </c>
      <c r="B25" s="86"/>
      <c r="C25" s="86"/>
      <c r="D25" s="86"/>
      <c r="E25" s="86"/>
      <c r="F25" s="97"/>
      <c r="G25" s="128">
        <f>+'Income Statement'!EV68</f>
        <v>0</v>
      </c>
      <c r="H25" s="128">
        <f>+Budget!EJ69</f>
        <v>1171786.6688000001</v>
      </c>
      <c r="I25" s="128">
        <f t="shared" si="2"/>
        <v>-1171786.6688000001</v>
      </c>
      <c r="J25" s="129">
        <f t="shared" si="3"/>
        <v>0</v>
      </c>
      <c r="K25" s="86"/>
    </row>
    <row r="26" spans="1:11" x14ac:dyDescent="0.25">
      <c r="A26" s="88" t="s">
        <v>264</v>
      </c>
      <c r="B26" s="86"/>
      <c r="C26" s="86"/>
      <c r="D26" s="86"/>
      <c r="E26" s="86"/>
      <c r="F26" s="97"/>
      <c r="G26" s="128">
        <f>+'Income Statement'!EV72</f>
        <v>0</v>
      </c>
      <c r="H26" s="128">
        <f>+Budget!EJ73</f>
        <v>5078102.8317999998</v>
      </c>
      <c r="I26" s="128">
        <f t="shared" si="2"/>
        <v>-5078102.8317999998</v>
      </c>
      <c r="J26" s="129">
        <f t="shared" si="3"/>
        <v>0</v>
      </c>
      <c r="K26" s="86"/>
    </row>
    <row r="27" spans="1:11" x14ac:dyDescent="0.25">
      <c r="A27" s="88" t="s">
        <v>372</v>
      </c>
      <c r="B27" s="86"/>
      <c r="C27" s="86"/>
      <c r="D27" s="86"/>
      <c r="E27" s="86"/>
      <c r="F27" s="97"/>
      <c r="G27" s="128">
        <f>+'Income Statement'!EV74</f>
        <v>0</v>
      </c>
      <c r="H27" s="128">
        <f>+Budget!EJ75</f>
        <v>702275.38000999996</v>
      </c>
      <c r="I27" s="128">
        <f t="shared" si="2"/>
        <v>-702275.38000999996</v>
      </c>
      <c r="J27" s="129">
        <f t="shared" si="3"/>
        <v>0</v>
      </c>
      <c r="K27" s="86"/>
    </row>
    <row r="28" spans="1:11" x14ac:dyDescent="0.25">
      <c r="A28" s="88" t="s">
        <v>269</v>
      </c>
      <c r="B28" s="86"/>
      <c r="C28" s="86"/>
      <c r="D28" s="86"/>
      <c r="E28" s="86"/>
      <c r="F28" s="97"/>
      <c r="G28" s="128">
        <f>+'Income Statement'!EV81-'Income Statement'!EV74</f>
        <v>0</v>
      </c>
      <c r="H28" s="128">
        <f>+Budget!EJ82-Budget!EJ75</f>
        <v>528499.62159999995</v>
      </c>
      <c r="I28" s="128">
        <f t="shared" si="2"/>
        <v>-528499.62159999995</v>
      </c>
      <c r="J28" s="129">
        <f t="shared" si="3"/>
        <v>0</v>
      </c>
      <c r="K28" s="86"/>
    </row>
    <row r="29" spans="1:11" x14ac:dyDescent="0.25">
      <c r="A29" s="88" t="s">
        <v>275</v>
      </c>
      <c r="B29" s="86"/>
      <c r="C29" s="86"/>
      <c r="D29" s="86"/>
      <c r="E29" s="86"/>
      <c r="F29" s="97"/>
      <c r="G29" s="128">
        <f>+'Income Statement'!EV89</f>
        <v>0</v>
      </c>
      <c r="H29" s="128">
        <f>+Budget!EJ90</f>
        <v>880656.12</v>
      </c>
      <c r="I29" s="128">
        <f t="shared" si="2"/>
        <v>-880656.12</v>
      </c>
      <c r="J29" s="129">
        <f t="shared" si="3"/>
        <v>0</v>
      </c>
      <c r="K29" s="86"/>
    </row>
    <row r="30" spans="1:11" x14ac:dyDescent="0.25">
      <c r="A30" s="88" t="s">
        <v>281</v>
      </c>
      <c r="B30" s="86"/>
      <c r="C30" s="86"/>
      <c r="D30" s="86"/>
      <c r="E30" s="86"/>
      <c r="F30" s="97"/>
      <c r="G30" s="128">
        <f>+'Income Statement'!EV94</f>
        <v>0</v>
      </c>
      <c r="H30" s="128">
        <f>+Budget!EJ95</f>
        <v>448152.85015999997</v>
      </c>
      <c r="I30" s="128">
        <f t="shared" si="2"/>
        <v>-448152.85015999997</v>
      </c>
      <c r="J30" s="242">
        <f t="shared" si="3"/>
        <v>0</v>
      </c>
      <c r="K30" s="86"/>
    </row>
    <row r="31" spans="1:11" x14ac:dyDescent="0.25">
      <c r="A31" s="88" t="s">
        <v>465</v>
      </c>
      <c r="B31" s="86"/>
      <c r="C31" s="86"/>
      <c r="D31" s="86"/>
      <c r="E31" s="86"/>
      <c r="F31" s="97"/>
      <c r="G31" s="128">
        <f>+'Income Statement'!EV99</f>
        <v>0</v>
      </c>
      <c r="H31" s="128">
        <f>+Budget!EJ100</f>
        <v>245198.37169999999</v>
      </c>
      <c r="I31" s="128">
        <f t="shared" si="2"/>
        <v>-245198.37169999999</v>
      </c>
      <c r="J31" s="129">
        <f t="shared" si="3"/>
        <v>0</v>
      </c>
      <c r="K31" s="86"/>
    </row>
    <row r="32" spans="1:11" hidden="1" x14ac:dyDescent="0.25">
      <c r="A32" s="103" t="s">
        <v>379</v>
      </c>
      <c r="B32" s="104"/>
      <c r="C32" s="104"/>
      <c r="D32" s="104"/>
      <c r="E32" s="104"/>
      <c r="F32" s="105"/>
      <c r="G32" s="133">
        <v>0</v>
      </c>
      <c r="H32" s="133">
        <v>0</v>
      </c>
      <c r="I32" s="128">
        <f t="shared" si="2"/>
        <v>0</v>
      </c>
      <c r="J32" s="129">
        <f t="shared" si="3"/>
        <v>0</v>
      </c>
      <c r="K32" s="104"/>
    </row>
    <row r="33" spans="1:11" x14ac:dyDescent="0.25">
      <c r="A33" s="88" t="s">
        <v>292</v>
      </c>
      <c r="B33" s="86"/>
      <c r="C33" s="86"/>
      <c r="D33" s="86"/>
      <c r="E33" s="86"/>
      <c r="F33" s="97"/>
      <c r="G33" s="128">
        <f>+'Income Statement'!EV115</f>
        <v>0</v>
      </c>
      <c r="H33" s="128">
        <f>+Budget!EJ116</f>
        <v>733615.94200000004</v>
      </c>
      <c r="I33" s="128">
        <f t="shared" si="2"/>
        <v>-733615.94200000004</v>
      </c>
      <c r="J33" s="242">
        <f t="shared" si="3"/>
        <v>0</v>
      </c>
      <c r="K33" s="86"/>
    </row>
    <row r="34" spans="1:11" x14ac:dyDescent="0.25">
      <c r="A34" s="88" t="s">
        <v>496</v>
      </c>
      <c r="B34" s="86"/>
      <c r="C34" s="86"/>
      <c r="D34" s="86"/>
      <c r="E34" s="86"/>
      <c r="F34" s="97"/>
      <c r="G34" s="128">
        <f>+'Income Statement'!EV117</f>
        <v>0</v>
      </c>
      <c r="H34" s="128">
        <f>+Budget!EJ118</f>
        <v>161230.3493</v>
      </c>
      <c r="I34" s="128">
        <f t="shared" si="2"/>
        <v>-161230.3493</v>
      </c>
      <c r="J34" s="129">
        <f t="shared" si="3"/>
        <v>0</v>
      </c>
      <c r="K34" s="86"/>
    </row>
    <row r="35" spans="1:11" x14ac:dyDescent="0.25">
      <c r="A35" s="88" t="s">
        <v>497</v>
      </c>
      <c r="B35" s="86"/>
      <c r="C35" s="86"/>
      <c r="D35" s="86"/>
      <c r="E35" s="86"/>
      <c r="F35" s="97"/>
      <c r="G35" s="128">
        <f>+'Income Statement'!EV130-'Income Statement'!EV117</f>
        <v>0</v>
      </c>
      <c r="H35" s="128">
        <f>+Budget!EJ131-Budget!EJ118</f>
        <v>186248.04109999997</v>
      </c>
      <c r="I35" s="128">
        <f t="shared" si="2"/>
        <v>-186248.04109999997</v>
      </c>
      <c r="J35" s="129">
        <f t="shared" si="3"/>
        <v>0</v>
      </c>
      <c r="K35" s="86"/>
    </row>
    <row r="36" spans="1:11" x14ac:dyDescent="0.25">
      <c r="A36" s="88" t="s">
        <v>482</v>
      </c>
      <c r="B36" s="86"/>
      <c r="C36" s="86"/>
      <c r="D36" s="86"/>
      <c r="E36" s="86"/>
      <c r="F36" s="97"/>
      <c r="G36" s="128">
        <f>+'Income Statement'!EV150</f>
        <v>3398.14</v>
      </c>
      <c r="H36" s="128">
        <f>+Budget!EJ151</f>
        <v>1790533.0133799999</v>
      </c>
      <c r="I36" s="128">
        <f t="shared" si="2"/>
        <v>-1787134.87338</v>
      </c>
      <c r="J36" s="129">
        <f t="shared" si="3"/>
        <v>1.8978371102944987E-3</v>
      </c>
      <c r="K36" s="86"/>
    </row>
    <row r="37" spans="1:11" x14ac:dyDescent="0.25">
      <c r="A37" s="88" t="s">
        <v>483</v>
      </c>
      <c r="B37" s="86"/>
      <c r="C37" s="86"/>
      <c r="D37" s="86"/>
      <c r="E37" s="86"/>
      <c r="F37" s="97"/>
      <c r="G37" s="128">
        <f>+'Income Statement'!EV162</f>
        <v>0</v>
      </c>
      <c r="H37" s="128">
        <f>+Budget!EJ163</f>
        <v>653196.35759999999</v>
      </c>
      <c r="I37" s="128">
        <f t="shared" si="2"/>
        <v>-653196.35759999999</v>
      </c>
      <c r="J37" s="129">
        <f t="shared" si="3"/>
        <v>0</v>
      </c>
      <c r="K37" s="86"/>
    </row>
    <row r="38" spans="1:11" x14ac:dyDescent="0.25">
      <c r="A38" s="88" t="s">
        <v>282</v>
      </c>
      <c r="B38" s="86"/>
      <c r="C38" s="86"/>
      <c r="D38" s="86"/>
      <c r="E38" s="86"/>
      <c r="F38" s="97"/>
      <c r="G38" s="128">
        <f>+'Income Statement'!EV168</f>
        <v>0</v>
      </c>
      <c r="H38" s="128">
        <f>+Budget!EJ169</f>
        <v>6208676.8186100004</v>
      </c>
      <c r="I38" s="128">
        <f t="shared" si="2"/>
        <v>-6208676.8186100004</v>
      </c>
      <c r="J38" s="129">
        <f t="shared" si="3"/>
        <v>0</v>
      </c>
      <c r="K38" s="86"/>
    </row>
    <row r="39" spans="1:11" x14ac:dyDescent="0.25">
      <c r="A39" s="88" t="s">
        <v>333</v>
      </c>
      <c r="B39" s="86"/>
      <c r="C39" s="86"/>
      <c r="D39" s="86"/>
      <c r="E39" s="86"/>
      <c r="F39" s="97"/>
      <c r="G39" s="128">
        <f>+'Income Statement'!EV174</f>
        <v>0</v>
      </c>
      <c r="H39" s="128">
        <f>+Budget!EJ175</f>
        <v>126369.0772</v>
      </c>
      <c r="I39" s="128">
        <f t="shared" si="2"/>
        <v>-126369.0772</v>
      </c>
      <c r="J39" s="129">
        <f t="shared" si="3"/>
        <v>0</v>
      </c>
      <c r="K39" s="86"/>
    </row>
    <row r="40" spans="1:11" x14ac:dyDescent="0.25">
      <c r="A40" s="88" t="s">
        <v>336</v>
      </c>
      <c r="B40" s="86"/>
      <c r="C40" s="86"/>
      <c r="D40" s="86"/>
      <c r="E40" s="86"/>
      <c r="F40" s="97"/>
      <c r="G40" s="128">
        <f>+'Income Statement'!EV178</f>
        <v>0</v>
      </c>
      <c r="H40" s="128">
        <f>+Budget!EJ179</f>
        <v>26172.507699999998</v>
      </c>
      <c r="I40" s="128">
        <f t="shared" si="2"/>
        <v>-26172.507699999998</v>
      </c>
      <c r="J40" s="242">
        <f t="shared" si="3"/>
        <v>0</v>
      </c>
      <c r="K40" s="86"/>
    </row>
    <row r="41" spans="1:11" x14ac:dyDescent="0.25">
      <c r="A41" s="88" t="s">
        <v>350</v>
      </c>
      <c r="B41" s="86"/>
      <c r="C41" s="86"/>
      <c r="D41" s="86"/>
      <c r="E41" s="86"/>
      <c r="F41" s="97"/>
      <c r="G41" s="128">
        <f>+'Income Statement'!EV200</f>
        <v>0</v>
      </c>
      <c r="H41" s="128">
        <f>+Budget!EJ201</f>
        <v>1394343.0723999999</v>
      </c>
      <c r="I41" s="128">
        <f>+G41-H41</f>
        <v>-1394343.0723999999</v>
      </c>
      <c r="J41" s="129">
        <f>+IF(H41=0,0,G41/H41)</f>
        <v>0</v>
      </c>
      <c r="K41" s="129"/>
    </row>
    <row r="42" spans="1:11" s="274" customFormat="1" x14ac:dyDescent="0.25">
      <c r="A42" s="88" t="s">
        <v>693</v>
      </c>
      <c r="B42" s="86"/>
      <c r="C42" s="86"/>
      <c r="D42" s="86"/>
      <c r="E42" s="86"/>
      <c r="F42" s="97"/>
      <c r="G42" s="130">
        <f>+'Income Statement'!EV201</f>
        <v>0</v>
      </c>
      <c r="H42" s="128">
        <f>+Budget!EJ202</f>
        <v>0</v>
      </c>
      <c r="I42" s="128">
        <f>+G42-H42</f>
        <v>0</v>
      </c>
      <c r="J42" s="129">
        <f>+IF(H42=0,0,G42/H42)</f>
        <v>0</v>
      </c>
      <c r="K42" s="86"/>
    </row>
    <row r="43" spans="1:11" s="265" customFormat="1" x14ac:dyDescent="0.25">
      <c r="A43" s="97" t="s">
        <v>353</v>
      </c>
      <c r="B43" s="97"/>
      <c r="C43" s="97"/>
      <c r="D43" s="97"/>
      <c r="E43" s="97"/>
      <c r="F43" s="97"/>
      <c r="G43" s="128">
        <f>+SUM(G20:G42)</f>
        <v>3398.14</v>
      </c>
      <c r="H43" s="128">
        <f>+SUM(H20:H42)</f>
        <v>22943918.975959998</v>
      </c>
      <c r="I43" s="128">
        <f t="shared" si="2"/>
        <v>-22940520.835959997</v>
      </c>
      <c r="J43" s="129">
        <f t="shared" si="3"/>
        <v>1.4810634589323981E-4</v>
      </c>
      <c r="K43" s="86"/>
    </row>
    <row r="44" spans="1:11" x14ac:dyDescent="0.25">
      <c r="A44" s="97"/>
      <c r="B44" s="97"/>
      <c r="C44" s="97"/>
      <c r="D44" s="97"/>
      <c r="E44" s="97"/>
      <c r="F44" s="97"/>
      <c r="G44" s="128"/>
      <c r="H44" s="128"/>
      <c r="I44" s="128"/>
      <c r="J44" s="129"/>
      <c r="K44" s="86"/>
    </row>
    <row r="45" spans="1:11" x14ac:dyDescent="0.25">
      <c r="A45" s="97" t="s">
        <v>484</v>
      </c>
      <c r="B45" s="97"/>
      <c r="C45" s="97"/>
      <c r="D45" s="97"/>
      <c r="E45" s="97"/>
      <c r="F45" s="97"/>
      <c r="G45" s="135">
        <f>+G17-G43</f>
        <v>-2278.8000000000002</v>
      </c>
      <c r="H45" s="135">
        <f>+H17-H43</f>
        <v>1121431.0085200034</v>
      </c>
      <c r="I45" s="135">
        <f>+I17-I43</f>
        <v>-1123709.8085200042</v>
      </c>
      <c r="J45" s="129">
        <f t="shared" si="3"/>
        <v>-2.0320465393652903E-3</v>
      </c>
      <c r="K45" s="86"/>
    </row>
    <row r="46" spans="1:11" x14ac:dyDescent="0.25">
      <c r="A46" s="97"/>
      <c r="B46" s="97"/>
      <c r="C46" s="97"/>
      <c r="D46" s="97"/>
      <c r="E46" s="97"/>
      <c r="F46" s="97"/>
      <c r="G46" s="137"/>
      <c r="H46" s="137"/>
      <c r="I46" s="137"/>
      <c r="J46" s="137"/>
      <c r="K46" s="86"/>
    </row>
    <row r="47" spans="1:11" x14ac:dyDescent="0.25">
      <c r="A47" s="88" t="s">
        <v>489</v>
      </c>
      <c r="B47" s="97"/>
      <c r="C47" s="97"/>
      <c r="D47" s="97"/>
      <c r="E47" s="97"/>
      <c r="F47" s="97"/>
      <c r="G47" s="130">
        <f>+G25</f>
        <v>0</v>
      </c>
      <c r="H47" s="130">
        <f>+H25</f>
        <v>1171786.6688000001</v>
      </c>
      <c r="I47" s="130">
        <f>+I25</f>
        <v>-1171786.6688000001</v>
      </c>
      <c r="J47" s="131">
        <f t="shared" si="3"/>
        <v>0</v>
      </c>
      <c r="K47" s="86"/>
    </row>
    <row r="48" spans="1:11" x14ac:dyDescent="0.25">
      <c r="A48" s="97"/>
      <c r="B48" s="97"/>
      <c r="C48" s="97"/>
      <c r="D48" s="97"/>
      <c r="E48" s="97"/>
      <c r="F48" s="97"/>
      <c r="G48" s="128"/>
      <c r="H48" s="128"/>
      <c r="I48" s="128"/>
      <c r="J48" s="129"/>
      <c r="K48" s="86"/>
    </row>
    <row r="49" spans="1:11" x14ac:dyDescent="0.25">
      <c r="A49" s="97" t="s">
        <v>488</v>
      </c>
      <c r="B49" s="97"/>
      <c r="C49" s="97"/>
      <c r="D49" s="97"/>
      <c r="E49" s="97"/>
      <c r="F49" s="97"/>
      <c r="G49" s="137">
        <f>+G45+G47</f>
        <v>-2278.8000000000002</v>
      </c>
      <c r="H49" s="137">
        <f t="shared" ref="H49:I49" si="4">+H45+H47</f>
        <v>2293217.6773200035</v>
      </c>
      <c r="I49" s="137">
        <f t="shared" si="4"/>
        <v>-2295496.4773200043</v>
      </c>
      <c r="J49" s="241">
        <f t="shared" si="3"/>
        <v>-9.9371290503182737E-4</v>
      </c>
      <c r="K49" s="86"/>
    </row>
    <row r="50" spans="1:11" x14ac:dyDescent="0.25">
      <c r="A50" s="97"/>
      <c r="B50" s="97"/>
      <c r="C50" s="97"/>
      <c r="D50" s="97"/>
      <c r="E50" s="97"/>
      <c r="F50" s="97"/>
      <c r="G50" s="137"/>
      <c r="H50" s="137"/>
      <c r="I50" s="137"/>
      <c r="J50" s="138"/>
      <c r="K50" s="86"/>
    </row>
    <row r="51" spans="1:11" x14ac:dyDescent="0.25">
      <c r="A51" s="106" t="s">
        <v>485</v>
      </c>
      <c r="B51" s="107"/>
      <c r="C51" s="106"/>
      <c r="D51" s="106"/>
      <c r="E51" s="106"/>
      <c r="F51" s="99"/>
      <c r="G51" s="139"/>
      <c r="H51" s="139"/>
      <c r="I51" s="128"/>
      <c r="J51" s="128"/>
      <c r="K51" s="86"/>
    </row>
    <row r="52" spans="1:11" x14ac:dyDescent="0.25">
      <c r="A52" s="108" t="s">
        <v>136</v>
      </c>
      <c r="B52" s="107"/>
      <c r="C52" s="108"/>
      <c r="D52" s="108"/>
      <c r="E52" s="108"/>
      <c r="F52" s="107"/>
      <c r="G52" s="140">
        <f>+'Balance Sheet'!EV16</f>
        <v>0</v>
      </c>
      <c r="H52" s="141" t="s">
        <v>678</v>
      </c>
      <c r="I52" s="142"/>
      <c r="J52" s="142"/>
      <c r="K52" s="86"/>
    </row>
    <row r="53" spans="1:11" x14ac:dyDescent="0.25">
      <c r="A53" s="108" t="s">
        <v>137</v>
      </c>
      <c r="B53" s="107"/>
      <c r="C53" s="108"/>
      <c r="D53" s="108"/>
      <c r="E53" s="108"/>
      <c r="F53" s="107"/>
      <c r="G53" s="132">
        <f>+'Balance Sheet'!EV17</f>
        <v>0</v>
      </c>
      <c r="H53" s="141"/>
      <c r="I53" s="142"/>
      <c r="J53" s="142"/>
      <c r="K53" s="109"/>
    </row>
    <row r="54" spans="1:11" x14ac:dyDescent="0.25">
      <c r="A54" s="108" t="s">
        <v>486</v>
      </c>
      <c r="B54" s="107"/>
      <c r="C54" s="108"/>
      <c r="D54" s="108"/>
      <c r="E54" s="108"/>
      <c r="F54" s="107"/>
      <c r="G54" s="132">
        <f>+'Balance Sheet'!EV31</f>
        <v>0</v>
      </c>
      <c r="H54" s="132"/>
      <c r="I54" s="142"/>
      <c r="J54" s="142"/>
      <c r="K54" s="109"/>
    </row>
    <row r="55" spans="1:11" x14ac:dyDescent="0.25">
      <c r="A55" s="108" t="s">
        <v>147</v>
      </c>
      <c r="B55" s="107"/>
      <c r="C55" s="108"/>
      <c r="D55" s="108"/>
      <c r="E55" s="108"/>
      <c r="F55" s="107"/>
      <c r="G55" s="132">
        <f>+'Balance Sheet'!EV32</f>
        <v>0</v>
      </c>
      <c r="H55" s="132"/>
      <c r="I55" s="142"/>
      <c r="J55" s="142"/>
      <c r="K55" s="109"/>
    </row>
    <row r="56" spans="1:11" x14ac:dyDescent="0.25">
      <c r="A56" s="108" t="s">
        <v>148</v>
      </c>
      <c r="B56" s="107"/>
      <c r="C56" s="108"/>
      <c r="D56" s="108"/>
      <c r="E56" s="108"/>
      <c r="F56" s="107"/>
      <c r="G56" s="132">
        <f>+'Balance Sheet'!EV33</f>
        <v>0</v>
      </c>
      <c r="H56" s="132"/>
      <c r="I56" s="142"/>
      <c r="J56" s="142"/>
      <c r="K56" s="109"/>
    </row>
    <row r="57" spans="1:11" x14ac:dyDescent="0.25">
      <c r="A57" s="108" t="s">
        <v>149</v>
      </c>
      <c r="B57" s="107"/>
      <c r="C57" s="108"/>
      <c r="D57" s="108"/>
      <c r="E57" s="108"/>
      <c r="F57" s="107"/>
      <c r="G57" s="143">
        <f>+'Balance Sheet'!EV34</f>
        <v>0</v>
      </c>
      <c r="H57" s="132"/>
      <c r="I57" s="142"/>
      <c r="J57" s="142"/>
      <c r="K57" s="109"/>
    </row>
    <row r="58" spans="1:11" x14ac:dyDescent="0.25">
      <c r="A58" s="110" t="s">
        <v>487</v>
      </c>
      <c r="B58" s="107"/>
      <c r="C58" s="110"/>
      <c r="D58" s="110"/>
      <c r="E58" s="110"/>
      <c r="F58" s="107"/>
      <c r="G58" s="144">
        <f>+SUM(G52:G57)</f>
        <v>0</v>
      </c>
      <c r="H58" s="132"/>
      <c r="I58" s="142"/>
      <c r="J58" s="142"/>
      <c r="K58" s="109"/>
    </row>
    <row r="59" spans="1:11" x14ac:dyDescent="0.25">
      <c r="A59" s="110"/>
      <c r="B59" s="107"/>
      <c r="C59" s="110"/>
      <c r="D59" s="110"/>
      <c r="E59" s="110"/>
      <c r="F59" s="107"/>
      <c r="G59" s="144"/>
      <c r="H59" s="132"/>
      <c r="I59" s="142"/>
      <c r="J59" s="142"/>
      <c r="K59" s="109"/>
    </row>
    <row r="60" spans="1:11" x14ac:dyDescent="0.25">
      <c r="A60" s="111" t="str">
        <f>IF(MIN($G$52:$G$58)&lt;0,"   (a) Negative cash amounts denote balances guarantied by AOII Properties.","")</f>
        <v/>
      </c>
      <c r="B60" s="107"/>
      <c r="C60" s="110"/>
      <c r="D60" s="110"/>
      <c r="E60" s="110"/>
      <c r="F60" s="107"/>
      <c r="G60" s="144"/>
      <c r="H60" s="132"/>
      <c r="I60" s="142"/>
      <c r="J60" s="142"/>
      <c r="K60" s="109"/>
    </row>
    <row r="61" spans="1:11" x14ac:dyDescent="0.25">
      <c r="A61" s="112" t="s">
        <v>504</v>
      </c>
      <c r="B61" s="86"/>
      <c r="C61" s="86"/>
      <c r="D61" s="113"/>
      <c r="E61" s="86"/>
      <c r="F61" s="86"/>
      <c r="G61" s="145"/>
      <c r="H61" s="145"/>
      <c r="I61" s="146"/>
      <c r="J61" s="126"/>
      <c r="K61" s="109"/>
    </row>
    <row r="62" spans="1:11" x14ac:dyDescent="0.25">
      <c r="A62" s="112" t="s">
        <v>680</v>
      </c>
      <c r="B62" s="86"/>
      <c r="C62" s="86"/>
      <c r="D62" s="113"/>
      <c r="E62" s="86"/>
      <c r="F62" s="86"/>
      <c r="G62" s="145"/>
      <c r="H62" s="145"/>
      <c r="I62" s="146"/>
      <c r="J62" s="126"/>
      <c r="K62" s="167"/>
    </row>
    <row r="63" spans="1:11" x14ac:dyDescent="0.25">
      <c r="A63" s="112"/>
      <c r="B63" s="86"/>
      <c r="C63" s="86"/>
      <c r="D63" s="113"/>
      <c r="E63" s="86"/>
      <c r="F63" s="86"/>
      <c r="G63" s="145"/>
      <c r="H63" s="145"/>
      <c r="I63" s="146"/>
      <c r="J63" s="147"/>
      <c r="K63" s="168" t="str">
        <f>K1</f>
        <v>February 2017</v>
      </c>
    </row>
    <row r="64" spans="1:11" x14ac:dyDescent="0.25">
      <c r="A64" s="115"/>
      <c r="B64" s="115"/>
      <c r="C64" s="115"/>
      <c r="D64" s="115"/>
      <c r="E64" s="115"/>
      <c r="F64" s="115"/>
      <c r="G64" s="148" t="s">
        <v>354</v>
      </c>
      <c r="H64" s="148" t="s">
        <v>399</v>
      </c>
      <c r="I64" s="148" t="s">
        <v>400</v>
      </c>
      <c r="J64" s="148" t="s">
        <v>401</v>
      </c>
      <c r="K64" s="114"/>
    </row>
    <row r="65" spans="1:11" x14ac:dyDescent="0.25">
      <c r="A65" s="116" t="s">
        <v>220</v>
      </c>
      <c r="B65" s="116"/>
      <c r="C65" s="116"/>
      <c r="D65" s="116"/>
      <c r="E65" s="86"/>
      <c r="F65" s="86"/>
      <c r="G65" s="149"/>
      <c r="H65" s="150"/>
      <c r="I65" s="126"/>
      <c r="J65" s="151"/>
      <c r="K65" s="86"/>
    </row>
    <row r="66" spans="1:11" x14ac:dyDescent="0.25">
      <c r="A66" s="116"/>
      <c r="B66" s="116" t="s">
        <v>221</v>
      </c>
      <c r="C66" s="116"/>
      <c r="D66" s="116"/>
      <c r="E66" s="86"/>
      <c r="F66" s="86"/>
      <c r="G66" s="149"/>
      <c r="H66" s="126"/>
      <c r="I66" s="126"/>
      <c r="J66" s="151"/>
      <c r="K66" s="86"/>
    </row>
    <row r="67" spans="1:11" x14ac:dyDescent="0.25">
      <c r="A67" s="116"/>
      <c r="B67" s="116"/>
      <c r="C67" s="116" t="s">
        <v>222</v>
      </c>
      <c r="D67" s="116"/>
      <c r="E67" s="86"/>
      <c r="F67" s="86"/>
      <c r="G67" s="149">
        <f>+'Income Statement'!EV5</f>
        <v>0</v>
      </c>
      <c r="H67" s="149">
        <f>+Budget!EJ6</f>
        <v>679162.89</v>
      </c>
      <c r="I67" s="152">
        <f>+G67-H67</f>
        <v>-679162.89</v>
      </c>
      <c r="J67" s="153">
        <f t="shared" ref="J67:J109" si="5">+IF(H67=0,0,G67/H67)</f>
        <v>0</v>
      </c>
      <c r="K67" s="86"/>
    </row>
    <row r="68" spans="1:11" x14ac:dyDescent="0.25">
      <c r="A68" s="116"/>
      <c r="B68" s="116"/>
      <c r="C68" s="116" t="s">
        <v>355</v>
      </c>
      <c r="D68" s="116"/>
      <c r="E68" s="86"/>
      <c r="F68" s="86"/>
      <c r="G68" s="149">
        <f>+'Income Statement'!EV6</f>
        <v>0</v>
      </c>
      <c r="H68" s="155">
        <f>+Budget!EJ7</f>
        <v>0</v>
      </c>
      <c r="I68" s="152">
        <f t="shared" ref="I68:I69" si="6">+G68-H68</f>
        <v>0</v>
      </c>
      <c r="J68" s="153">
        <f t="shared" si="5"/>
        <v>0</v>
      </c>
      <c r="K68" s="86"/>
    </row>
    <row r="69" spans="1:11" x14ac:dyDescent="0.25">
      <c r="A69" s="116"/>
      <c r="B69" s="116" t="s">
        <v>223</v>
      </c>
      <c r="C69" s="116"/>
      <c r="D69" s="116"/>
      <c r="E69" s="86"/>
      <c r="F69" s="86"/>
      <c r="G69" s="149">
        <f>+'Income Statement'!EV7</f>
        <v>0</v>
      </c>
      <c r="H69" s="149">
        <f>+Budget!EJ8</f>
        <v>679162.89</v>
      </c>
      <c r="I69" s="152">
        <f t="shared" si="6"/>
        <v>-679162.89</v>
      </c>
      <c r="J69" s="153">
        <f t="shared" si="5"/>
        <v>0</v>
      </c>
      <c r="K69" s="86"/>
    </row>
    <row r="70" spans="1:11" x14ac:dyDescent="0.25">
      <c r="A70" s="116"/>
      <c r="B70" s="116" t="s">
        <v>224</v>
      </c>
      <c r="C70" s="116"/>
      <c r="D70" s="116"/>
      <c r="E70" s="86"/>
      <c r="F70" s="86"/>
      <c r="G70" s="149"/>
      <c r="H70" s="149"/>
      <c r="I70" s="152"/>
      <c r="J70" s="153"/>
      <c r="K70" s="86"/>
    </row>
    <row r="71" spans="1:11" x14ac:dyDescent="0.25">
      <c r="A71" s="116"/>
      <c r="B71" s="116"/>
      <c r="C71" s="116" t="s">
        <v>225</v>
      </c>
      <c r="D71" s="116"/>
      <c r="E71" s="86"/>
      <c r="F71" s="86"/>
      <c r="G71" s="149">
        <f>+'Income Statement'!EV9</f>
        <v>0</v>
      </c>
      <c r="H71" s="149">
        <f>+Budget!EJ10</f>
        <v>10572850.86204</v>
      </c>
      <c r="I71" s="152">
        <f t="shared" ref="I71:I76" si="7">+G71-H71</f>
        <v>-10572850.86204</v>
      </c>
      <c r="J71" s="153">
        <f t="shared" si="5"/>
        <v>0</v>
      </c>
      <c r="K71" s="86"/>
    </row>
    <row r="72" spans="1:11" x14ac:dyDescent="0.25">
      <c r="A72" s="116"/>
      <c r="B72" s="116"/>
      <c r="C72" s="116" t="s">
        <v>226</v>
      </c>
      <c r="D72" s="116"/>
      <c r="E72" s="86"/>
      <c r="F72" s="86"/>
      <c r="G72" s="149">
        <f>+'Income Statement'!EV10</f>
        <v>0</v>
      </c>
      <c r="H72" s="155">
        <f>+Budget!EJ11</f>
        <v>0</v>
      </c>
      <c r="I72" s="152">
        <f t="shared" si="7"/>
        <v>0</v>
      </c>
      <c r="J72" s="153">
        <f t="shared" si="5"/>
        <v>0</v>
      </c>
      <c r="K72" s="86"/>
    </row>
    <row r="73" spans="1:11" x14ac:dyDescent="0.25">
      <c r="A73" s="116"/>
      <c r="B73" s="116" t="s">
        <v>227</v>
      </c>
      <c r="C73" s="116"/>
      <c r="D73" s="116"/>
      <c r="E73" s="86"/>
      <c r="F73" s="86"/>
      <c r="G73" s="149">
        <f>+'Income Statement'!EV11</f>
        <v>0</v>
      </c>
      <c r="H73" s="149">
        <f>+Budget!EJ12</f>
        <v>10572850.86204</v>
      </c>
      <c r="I73" s="152">
        <f t="shared" si="7"/>
        <v>-10572850.86204</v>
      </c>
      <c r="J73" s="153">
        <f t="shared" si="5"/>
        <v>0</v>
      </c>
      <c r="K73" s="86"/>
    </row>
    <row r="74" spans="1:11" x14ac:dyDescent="0.25">
      <c r="A74" s="116"/>
      <c r="B74" s="116" t="s">
        <v>356</v>
      </c>
      <c r="C74" s="116"/>
      <c r="D74" s="116"/>
      <c r="E74" s="86"/>
      <c r="F74" s="86"/>
      <c r="G74" s="149">
        <f>+'Income Statement'!EV12</f>
        <v>0</v>
      </c>
      <c r="H74" s="149">
        <f>+Budget!EJ13</f>
        <v>0</v>
      </c>
      <c r="I74" s="152">
        <f t="shared" si="7"/>
        <v>0</v>
      </c>
      <c r="J74" s="153">
        <f t="shared" si="5"/>
        <v>0</v>
      </c>
      <c r="K74" s="86"/>
    </row>
    <row r="75" spans="1:11" x14ac:dyDescent="0.25">
      <c r="A75" s="116"/>
      <c r="B75" s="116" t="s">
        <v>357</v>
      </c>
      <c r="C75" s="116"/>
      <c r="D75" s="116"/>
      <c r="E75" s="86"/>
      <c r="F75" s="86"/>
      <c r="G75" s="149">
        <f>+'Income Statement'!EV13</f>
        <v>0</v>
      </c>
      <c r="H75" s="149">
        <f>+Budget!EJ14</f>
        <v>0</v>
      </c>
      <c r="I75" s="152">
        <f t="shared" si="7"/>
        <v>0</v>
      </c>
      <c r="J75" s="153">
        <f t="shared" si="5"/>
        <v>0</v>
      </c>
      <c r="K75" s="86"/>
    </row>
    <row r="76" spans="1:11" x14ac:dyDescent="0.25">
      <c r="A76" s="116"/>
      <c r="B76" s="116" t="s">
        <v>358</v>
      </c>
      <c r="C76" s="116"/>
      <c r="D76" s="116"/>
      <c r="E76" s="86"/>
      <c r="F76" s="86"/>
      <c r="G76" s="149">
        <f>+'Income Statement'!EV14</f>
        <v>0</v>
      </c>
      <c r="H76" s="149">
        <f>+Budget!EJ15</f>
        <v>0</v>
      </c>
      <c r="I76" s="152">
        <f t="shared" si="7"/>
        <v>0</v>
      </c>
      <c r="J76" s="153">
        <f t="shared" si="5"/>
        <v>0</v>
      </c>
      <c r="K76" s="86"/>
    </row>
    <row r="77" spans="1:11" x14ac:dyDescent="0.25">
      <c r="A77" s="116"/>
      <c r="B77" s="116" t="s">
        <v>228</v>
      </c>
      <c r="C77" s="116"/>
      <c r="D77" s="116"/>
      <c r="E77" s="86"/>
      <c r="F77" s="86"/>
      <c r="G77" s="149"/>
      <c r="H77" s="149"/>
      <c r="I77" s="152"/>
      <c r="J77" s="153"/>
      <c r="K77" s="86"/>
    </row>
    <row r="78" spans="1:11" x14ac:dyDescent="0.25">
      <c r="A78" s="116"/>
      <c r="B78" s="116"/>
      <c r="C78" s="116" t="s">
        <v>359</v>
      </c>
      <c r="D78" s="116"/>
      <c r="E78" s="86"/>
      <c r="F78" s="86"/>
      <c r="G78" s="149">
        <f>+'Income Statement'!EV16</f>
        <v>0</v>
      </c>
      <c r="H78" s="149">
        <f>+Budget!EJ17</f>
        <v>0</v>
      </c>
      <c r="I78" s="152">
        <f t="shared" ref="I78:I99" si="8">+G78-H78</f>
        <v>0</v>
      </c>
      <c r="J78" s="153">
        <f t="shared" si="5"/>
        <v>0</v>
      </c>
      <c r="K78" s="86"/>
    </row>
    <row r="79" spans="1:11" x14ac:dyDescent="0.25">
      <c r="A79" s="116"/>
      <c r="B79" s="116"/>
      <c r="C79" s="116" t="s">
        <v>229</v>
      </c>
      <c r="D79" s="116"/>
      <c r="E79" s="86"/>
      <c r="F79" s="86"/>
      <c r="G79" s="149">
        <f>+'Income Statement'!EV17</f>
        <v>0</v>
      </c>
      <c r="H79" s="149">
        <f>+Budget!EJ18</f>
        <v>1186640.25</v>
      </c>
      <c r="I79" s="152">
        <f t="shared" si="8"/>
        <v>-1186640.25</v>
      </c>
      <c r="J79" s="153">
        <f t="shared" si="5"/>
        <v>0</v>
      </c>
      <c r="K79" s="86"/>
    </row>
    <row r="80" spans="1:11" x14ac:dyDescent="0.25">
      <c r="A80" s="116"/>
      <c r="B80" s="116"/>
      <c r="C80" s="116" t="s">
        <v>360</v>
      </c>
      <c r="D80" s="116"/>
      <c r="E80" s="86"/>
      <c r="F80" s="86"/>
      <c r="G80" s="149">
        <f>+'Income Statement'!EV18</f>
        <v>0</v>
      </c>
      <c r="H80" s="149">
        <f>+Budget!EJ19</f>
        <v>0</v>
      </c>
      <c r="I80" s="152">
        <f t="shared" si="8"/>
        <v>0</v>
      </c>
      <c r="J80" s="153">
        <f t="shared" si="5"/>
        <v>0</v>
      </c>
      <c r="K80" s="86"/>
    </row>
    <row r="81" spans="1:11" x14ac:dyDescent="0.25">
      <c r="A81" s="116"/>
      <c r="B81" s="116"/>
      <c r="C81" s="116" t="s">
        <v>222</v>
      </c>
      <c r="D81" s="116"/>
      <c r="E81" s="86"/>
      <c r="F81" s="86"/>
      <c r="G81" s="149">
        <f>+'Income Statement'!EV19</f>
        <v>0</v>
      </c>
      <c r="H81" s="149">
        <f>+Budget!EJ20</f>
        <v>0</v>
      </c>
      <c r="I81" s="152">
        <f t="shared" si="8"/>
        <v>0</v>
      </c>
      <c r="J81" s="153">
        <f t="shared" si="5"/>
        <v>0</v>
      </c>
      <c r="K81" s="86"/>
    </row>
    <row r="82" spans="1:11" x14ac:dyDescent="0.25">
      <c r="A82" s="116"/>
      <c r="B82" s="116"/>
      <c r="C82" s="116" t="s">
        <v>230</v>
      </c>
      <c r="D82" s="116"/>
      <c r="E82" s="86"/>
      <c r="F82" s="86"/>
      <c r="G82" s="149">
        <f>+'Income Statement'!EQ20</f>
        <v>0</v>
      </c>
      <c r="H82" s="149">
        <f>+Budget!EJ21</f>
        <v>0</v>
      </c>
      <c r="I82" s="152">
        <f t="shared" si="8"/>
        <v>0</v>
      </c>
      <c r="J82" s="153">
        <f t="shared" si="5"/>
        <v>0</v>
      </c>
      <c r="K82" s="86"/>
    </row>
    <row r="83" spans="1:11" x14ac:dyDescent="0.25">
      <c r="A83" s="116"/>
      <c r="B83" s="116"/>
      <c r="C83" s="116" t="s">
        <v>231</v>
      </c>
      <c r="D83" s="116"/>
      <c r="E83" s="86"/>
      <c r="F83" s="86"/>
      <c r="G83" s="149">
        <f>+'Income Statement'!EV21</f>
        <v>0</v>
      </c>
      <c r="H83" s="149">
        <f>+Budget!EJ22</f>
        <v>0</v>
      </c>
      <c r="I83" s="152">
        <f t="shared" si="8"/>
        <v>0</v>
      </c>
      <c r="J83" s="153">
        <f t="shared" si="5"/>
        <v>0</v>
      </c>
      <c r="K83" s="86"/>
    </row>
    <row r="84" spans="1:11" x14ac:dyDescent="0.25">
      <c r="A84" s="116"/>
      <c r="B84" s="116"/>
      <c r="C84" s="116" t="s">
        <v>232</v>
      </c>
      <c r="D84" s="116"/>
      <c r="E84" s="86"/>
      <c r="F84" s="86"/>
      <c r="G84" s="149">
        <f>+'Income Statement'!EV22</f>
        <v>0</v>
      </c>
      <c r="H84" s="149">
        <f>+Budget!EJ23</f>
        <v>0</v>
      </c>
      <c r="I84" s="152">
        <f t="shared" si="8"/>
        <v>0</v>
      </c>
      <c r="J84" s="153">
        <f t="shared" si="5"/>
        <v>0</v>
      </c>
      <c r="K84" s="86"/>
    </row>
    <row r="85" spans="1:11" x14ac:dyDescent="0.25">
      <c r="A85" s="116"/>
      <c r="B85" s="116"/>
      <c r="C85" s="116" t="s">
        <v>233</v>
      </c>
      <c r="D85" s="116"/>
      <c r="E85" s="86"/>
      <c r="F85" s="86"/>
      <c r="G85" s="149">
        <f>+'Income Statement'!EV23</f>
        <v>0</v>
      </c>
      <c r="H85" s="149">
        <f>+Budget!EJ24</f>
        <v>0</v>
      </c>
      <c r="I85" s="152">
        <f t="shared" si="8"/>
        <v>0</v>
      </c>
      <c r="J85" s="153">
        <f t="shared" si="5"/>
        <v>0</v>
      </c>
      <c r="K85" s="86"/>
    </row>
    <row r="86" spans="1:11" x14ac:dyDescent="0.25">
      <c r="A86" s="116"/>
      <c r="B86" s="116"/>
      <c r="C86" s="116" t="s">
        <v>234</v>
      </c>
      <c r="D86" s="116"/>
      <c r="E86" s="86"/>
      <c r="F86" s="86"/>
      <c r="G86" s="149">
        <f>+'Income Statement'!EV24</f>
        <v>0</v>
      </c>
      <c r="H86" s="149">
        <f>+Budget!EJ25</f>
        <v>0</v>
      </c>
      <c r="I86" s="152">
        <f t="shared" si="8"/>
        <v>0</v>
      </c>
      <c r="J86" s="153">
        <f t="shared" si="5"/>
        <v>0</v>
      </c>
      <c r="K86" s="86"/>
    </row>
    <row r="87" spans="1:11" x14ac:dyDescent="0.25">
      <c r="A87" s="116"/>
      <c r="B87" s="116"/>
      <c r="C87" s="116" t="s">
        <v>469</v>
      </c>
      <c r="D87" s="116"/>
      <c r="E87" s="86"/>
      <c r="F87" s="86"/>
      <c r="G87" s="149">
        <f>+'Income Statement'!EQ25</f>
        <v>0</v>
      </c>
      <c r="H87" s="149">
        <f>+Budget!EJ26</f>
        <v>0</v>
      </c>
      <c r="I87" s="152">
        <f t="shared" si="8"/>
        <v>0</v>
      </c>
      <c r="J87" s="153">
        <f t="shared" si="5"/>
        <v>0</v>
      </c>
      <c r="K87" s="86"/>
    </row>
    <row r="88" spans="1:11" x14ac:dyDescent="0.25">
      <c r="A88" s="116"/>
      <c r="B88" s="116"/>
      <c r="C88" s="116" t="s">
        <v>235</v>
      </c>
      <c r="D88" s="116"/>
      <c r="E88" s="86"/>
      <c r="F88" s="86"/>
      <c r="G88" s="149">
        <f>+'Income Statement'!EV26</f>
        <v>0</v>
      </c>
      <c r="H88" s="149">
        <f>+Budget!EJ27</f>
        <v>0</v>
      </c>
      <c r="I88" s="152">
        <f t="shared" si="8"/>
        <v>0</v>
      </c>
      <c r="J88" s="153">
        <f t="shared" si="5"/>
        <v>0</v>
      </c>
      <c r="K88" s="86"/>
    </row>
    <row r="89" spans="1:11" x14ac:dyDescent="0.25">
      <c r="A89" s="116"/>
      <c r="B89" s="116"/>
      <c r="C89" s="116" t="s">
        <v>236</v>
      </c>
      <c r="D89" s="116"/>
      <c r="E89" s="86"/>
      <c r="F89" s="86"/>
      <c r="G89" s="149">
        <f>+'Income Statement'!EV27</f>
        <v>0</v>
      </c>
      <c r="H89" s="149">
        <f>+Budget!EJ28</f>
        <v>0</v>
      </c>
      <c r="I89" s="152">
        <f t="shared" si="8"/>
        <v>0</v>
      </c>
      <c r="J89" s="153">
        <f t="shared" si="5"/>
        <v>0</v>
      </c>
      <c r="K89" s="86"/>
    </row>
    <row r="90" spans="1:11" x14ac:dyDescent="0.25">
      <c r="A90" s="116"/>
      <c r="B90" s="116"/>
      <c r="C90" s="116" t="s">
        <v>237</v>
      </c>
      <c r="D90" s="116"/>
      <c r="E90" s="86"/>
      <c r="F90" s="86"/>
      <c r="G90" s="149">
        <f>+'Income Statement'!EV28</f>
        <v>0</v>
      </c>
      <c r="H90" s="149">
        <f>+Budget!EJ29</f>
        <v>0</v>
      </c>
      <c r="I90" s="152">
        <f t="shared" si="8"/>
        <v>0</v>
      </c>
      <c r="J90" s="153">
        <f t="shared" si="5"/>
        <v>0</v>
      </c>
      <c r="K90" s="86"/>
    </row>
    <row r="91" spans="1:11" x14ac:dyDescent="0.25">
      <c r="A91" s="116"/>
      <c r="B91" s="116"/>
      <c r="C91" s="116" t="s">
        <v>238</v>
      </c>
      <c r="D91" s="116"/>
      <c r="E91" s="86"/>
      <c r="F91" s="86"/>
      <c r="G91" s="149">
        <f>+'Income Statement'!EV29</f>
        <v>0</v>
      </c>
      <c r="H91" s="155">
        <f>+Budget!EJ30</f>
        <v>0</v>
      </c>
      <c r="I91" s="152">
        <f t="shared" si="8"/>
        <v>0</v>
      </c>
      <c r="J91" s="153">
        <f t="shared" si="5"/>
        <v>0</v>
      </c>
      <c r="K91" s="86"/>
    </row>
    <row r="92" spans="1:11" x14ac:dyDescent="0.25">
      <c r="A92" s="116"/>
      <c r="B92" s="116"/>
      <c r="C92" s="116" t="s">
        <v>239</v>
      </c>
      <c r="D92" s="116"/>
      <c r="E92" s="86"/>
      <c r="F92" s="86"/>
      <c r="G92" s="149">
        <f>+'Income Statement'!EV30</f>
        <v>0</v>
      </c>
      <c r="H92" s="149">
        <f>+Budget!EJ31</f>
        <v>2850</v>
      </c>
      <c r="I92" s="152">
        <f t="shared" si="8"/>
        <v>-2850</v>
      </c>
      <c r="J92" s="153">
        <f t="shared" si="5"/>
        <v>0</v>
      </c>
      <c r="K92" s="86"/>
    </row>
    <row r="93" spans="1:11" x14ac:dyDescent="0.25">
      <c r="A93" s="116"/>
      <c r="B93" s="116"/>
      <c r="C93" s="116" t="s">
        <v>240</v>
      </c>
      <c r="D93" s="116"/>
      <c r="E93" s="86"/>
      <c r="F93" s="86"/>
      <c r="G93" s="149">
        <f>+'Income Statement'!EV31</f>
        <v>1119.3399999999999</v>
      </c>
      <c r="H93" s="149">
        <f>+Budget!EJ32</f>
        <v>0</v>
      </c>
      <c r="I93" s="152">
        <f t="shared" si="8"/>
        <v>1119.3399999999999</v>
      </c>
      <c r="J93" s="153">
        <f t="shared" si="5"/>
        <v>0</v>
      </c>
      <c r="K93" s="86"/>
    </row>
    <row r="94" spans="1:11" x14ac:dyDescent="0.25">
      <c r="A94" s="116"/>
      <c r="B94" s="116"/>
      <c r="C94" s="116" t="s">
        <v>241</v>
      </c>
      <c r="D94" s="116"/>
      <c r="E94" s="86"/>
      <c r="F94" s="86"/>
      <c r="G94" s="149">
        <f>+'Income Statement'!EV32</f>
        <v>0</v>
      </c>
      <c r="H94" s="149">
        <f>+Budget!EJ33</f>
        <v>0</v>
      </c>
      <c r="I94" s="152">
        <f t="shared" si="8"/>
        <v>0</v>
      </c>
      <c r="J94" s="153">
        <f t="shared" si="5"/>
        <v>0</v>
      </c>
      <c r="K94" s="86"/>
    </row>
    <row r="95" spans="1:11" x14ac:dyDescent="0.25">
      <c r="A95" s="116"/>
      <c r="B95" s="116"/>
      <c r="C95" s="116" t="s">
        <v>362</v>
      </c>
      <c r="D95" s="116"/>
      <c r="E95" s="86"/>
      <c r="F95" s="86"/>
      <c r="G95" s="149">
        <f>+'Income Statement'!EV33</f>
        <v>0</v>
      </c>
      <c r="H95" s="149">
        <f>+Budget!EJ34</f>
        <v>0</v>
      </c>
      <c r="I95" s="152">
        <f t="shared" si="8"/>
        <v>0</v>
      </c>
      <c r="J95" s="153">
        <f t="shared" si="5"/>
        <v>0</v>
      </c>
      <c r="K95" s="86"/>
    </row>
    <row r="96" spans="1:11" x14ac:dyDescent="0.25">
      <c r="A96" s="116"/>
      <c r="B96" s="116"/>
      <c r="C96" s="116" t="s">
        <v>363</v>
      </c>
      <c r="D96" s="116"/>
      <c r="E96" s="86"/>
      <c r="F96" s="86"/>
      <c r="G96" s="149">
        <f>+'Income Statement'!EV34</f>
        <v>0</v>
      </c>
      <c r="H96" s="149">
        <f>+Budget!EJ35</f>
        <v>0</v>
      </c>
      <c r="I96" s="152">
        <f t="shared" si="8"/>
        <v>0</v>
      </c>
      <c r="J96" s="153">
        <f t="shared" si="5"/>
        <v>0</v>
      </c>
      <c r="K96" s="86"/>
    </row>
    <row r="97" spans="1:11" x14ac:dyDescent="0.25">
      <c r="A97" s="116"/>
      <c r="B97" s="116"/>
      <c r="C97" s="116" t="s">
        <v>242</v>
      </c>
      <c r="D97" s="116"/>
      <c r="E97" s="86"/>
      <c r="F97" s="86"/>
      <c r="G97" s="149">
        <f>+'Income Statement'!EQ35</f>
        <v>0</v>
      </c>
      <c r="H97" s="149">
        <f>+Budget!EJ36</f>
        <v>0</v>
      </c>
      <c r="I97" s="152">
        <f t="shared" si="8"/>
        <v>0</v>
      </c>
      <c r="J97" s="153">
        <f t="shared" si="5"/>
        <v>0</v>
      </c>
      <c r="K97" s="86"/>
    </row>
    <row r="98" spans="1:11" x14ac:dyDescent="0.25">
      <c r="A98" s="116"/>
      <c r="B98" s="116"/>
      <c r="C98" s="116" t="s">
        <v>364</v>
      </c>
      <c r="D98" s="116"/>
      <c r="E98" s="86"/>
      <c r="F98" s="86"/>
      <c r="G98" s="149">
        <f>+'Income Statement'!EV36</f>
        <v>0</v>
      </c>
      <c r="H98" s="155">
        <f>+Budget!EJ37</f>
        <v>0</v>
      </c>
      <c r="I98" s="152">
        <f t="shared" si="8"/>
        <v>0</v>
      </c>
      <c r="J98" s="153">
        <f t="shared" si="5"/>
        <v>0</v>
      </c>
      <c r="K98" s="86"/>
    </row>
    <row r="99" spans="1:11" x14ac:dyDescent="0.25">
      <c r="A99" s="116"/>
      <c r="B99" s="116" t="s">
        <v>243</v>
      </c>
      <c r="C99" s="116"/>
      <c r="D99" s="116"/>
      <c r="E99" s="86"/>
      <c r="F99" s="86"/>
      <c r="G99" s="149">
        <f>+'Income Statement'!EV37</f>
        <v>1119.3399999999999</v>
      </c>
      <c r="H99" s="155">
        <f>+Budget!EJ38</f>
        <v>1189490.25</v>
      </c>
      <c r="I99" s="152">
        <f t="shared" si="8"/>
        <v>-1188370.9099999999</v>
      </c>
      <c r="J99" s="153">
        <f t="shared" si="5"/>
        <v>9.4102494745122961E-4</v>
      </c>
      <c r="K99" s="86"/>
    </row>
    <row r="100" spans="1:11" x14ac:dyDescent="0.25">
      <c r="A100" s="116"/>
      <c r="B100" s="116" t="s">
        <v>244</v>
      </c>
      <c r="C100" s="116"/>
      <c r="D100" s="116"/>
      <c r="E100" s="86"/>
      <c r="F100" s="86"/>
      <c r="G100" s="149"/>
      <c r="H100" s="149"/>
      <c r="I100" s="152"/>
      <c r="J100" s="153"/>
      <c r="K100" s="86"/>
    </row>
    <row r="101" spans="1:11" x14ac:dyDescent="0.25">
      <c r="A101" s="116"/>
      <c r="B101" s="116"/>
      <c r="C101" s="116" t="s">
        <v>245</v>
      </c>
      <c r="D101" s="116"/>
      <c r="E101" s="86"/>
      <c r="F101" s="86"/>
      <c r="G101" s="149">
        <f>+'Income Statement'!EV39</f>
        <v>0</v>
      </c>
      <c r="H101" s="149">
        <f>+Budget!EJ40</f>
        <v>11623845.98244</v>
      </c>
      <c r="I101" s="152">
        <f t="shared" ref="I101:I105" si="9">+G101-H101</f>
        <v>-11623845.98244</v>
      </c>
      <c r="J101" s="153">
        <f t="shared" si="5"/>
        <v>0</v>
      </c>
      <c r="K101" s="86"/>
    </row>
    <row r="102" spans="1:11" x14ac:dyDescent="0.25">
      <c r="A102" s="116"/>
      <c r="B102" s="116"/>
      <c r="C102" s="116" t="s">
        <v>365</v>
      </c>
      <c r="D102" s="116"/>
      <c r="E102" s="86"/>
      <c r="F102" s="86"/>
      <c r="G102" s="149">
        <f>+'Income Statement'!EV40</f>
        <v>0</v>
      </c>
      <c r="H102" s="155">
        <f>+Budget!EJ41</f>
        <v>0</v>
      </c>
      <c r="I102" s="152">
        <f t="shared" si="9"/>
        <v>0</v>
      </c>
      <c r="J102" s="153">
        <f t="shared" si="5"/>
        <v>0</v>
      </c>
      <c r="K102" s="86"/>
    </row>
    <row r="103" spans="1:11" x14ac:dyDescent="0.25">
      <c r="A103" s="116"/>
      <c r="B103" s="116" t="s">
        <v>246</v>
      </c>
      <c r="C103" s="116"/>
      <c r="D103" s="116"/>
      <c r="E103" s="86"/>
      <c r="F103" s="86"/>
      <c r="G103" s="149">
        <f>+'Income Statement'!EV41</f>
        <v>0</v>
      </c>
      <c r="H103" s="149">
        <f>+Budget!EJ42</f>
        <v>11623845.98244</v>
      </c>
      <c r="I103" s="152">
        <f t="shared" si="9"/>
        <v>-11623845.98244</v>
      </c>
      <c r="J103" s="153">
        <f t="shared" si="5"/>
        <v>0</v>
      </c>
      <c r="K103" s="86"/>
    </row>
    <row r="104" spans="1:11" x14ac:dyDescent="0.25">
      <c r="A104" s="116"/>
      <c r="B104" s="116" t="s">
        <v>366</v>
      </c>
      <c r="C104" s="116"/>
      <c r="D104" s="116"/>
      <c r="E104" s="86"/>
      <c r="F104" s="86"/>
      <c r="G104" s="156">
        <f>+'Income Statement'!EV42</f>
        <v>0</v>
      </c>
      <c r="H104" s="156">
        <f>+Budget!EJ43</f>
        <v>0</v>
      </c>
      <c r="I104" s="152">
        <f t="shared" si="9"/>
        <v>0</v>
      </c>
      <c r="J104" s="153">
        <f t="shared" si="5"/>
        <v>0</v>
      </c>
      <c r="K104" s="86"/>
    </row>
    <row r="105" spans="1:11" x14ac:dyDescent="0.25">
      <c r="A105" s="116" t="s">
        <v>247</v>
      </c>
      <c r="B105" s="116"/>
      <c r="C105" s="116"/>
      <c r="D105" s="116"/>
      <c r="E105" s="86"/>
      <c r="F105" s="86"/>
      <c r="G105" s="149">
        <f>+'Income Statement'!EV43</f>
        <v>1119.3399999999999</v>
      </c>
      <c r="H105" s="149">
        <f>+Budget!EJ44</f>
        <v>24065349.984480001</v>
      </c>
      <c r="I105" s="152">
        <f t="shared" si="9"/>
        <v>-24064230.644480001</v>
      </c>
      <c r="J105" s="153">
        <f t="shared" si="5"/>
        <v>4.6512516989026721E-5</v>
      </c>
      <c r="K105" s="86"/>
    </row>
    <row r="106" spans="1:11" x14ac:dyDescent="0.25">
      <c r="A106" s="116" t="s">
        <v>367</v>
      </c>
      <c r="B106" s="116"/>
      <c r="C106" s="116"/>
      <c r="D106" s="116"/>
      <c r="E106" s="86"/>
      <c r="F106" s="86"/>
      <c r="G106" s="149"/>
      <c r="H106" s="149"/>
      <c r="I106" s="152"/>
      <c r="J106" s="153"/>
      <c r="K106" s="86"/>
    </row>
    <row r="107" spans="1:11" x14ac:dyDescent="0.25">
      <c r="A107" s="116"/>
      <c r="B107" s="116" t="s">
        <v>367</v>
      </c>
      <c r="C107" s="116"/>
      <c r="D107" s="116"/>
      <c r="E107" s="86"/>
      <c r="F107" s="86"/>
      <c r="G107" s="156">
        <f>+'Income Statement'!EV45</f>
        <v>0</v>
      </c>
      <c r="H107" s="156">
        <f>+Budget!EJ46</f>
        <v>0</v>
      </c>
      <c r="I107" s="152">
        <f t="shared" ref="I107:I109" si="10">+G107-H107</f>
        <v>0</v>
      </c>
      <c r="J107" s="153">
        <f t="shared" si="5"/>
        <v>0</v>
      </c>
      <c r="K107" s="86"/>
    </row>
    <row r="108" spans="1:11" x14ac:dyDescent="0.25">
      <c r="A108" s="116" t="s">
        <v>368</v>
      </c>
      <c r="B108" s="116"/>
      <c r="C108" s="116"/>
      <c r="D108" s="116"/>
      <c r="E108" s="86"/>
      <c r="F108" s="86"/>
      <c r="G108" s="156">
        <f>+'Income Statement'!EV46</f>
        <v>0</v>
      </c>
      <c r="H108" s="156">
        <f>+Budget!EJ47</f>
        <v>0</v>
      </c>
      <c r="I108" s="152">
        <f t="shared" si="10"/>
        <v>0</v>
      </c>
      <c r="J108" s="153">
        <f t="shared" si="5"/>
        <v>0</v>
      </c>
      <c r="K108" s="86"/>
    </row>
    <row r="109" spans="1:11" x14ac:dyDescent="0.25">
      <c r="A109" s="116" t="s">
        <v>248</v>
      </c>
      <c r="B109" s="86"/>
      <c r="C109" s="116"/>
      <c r="D109" s="116"/>
      <c r="E109" s="116"/>
      <c r="F109" s="116"/>
      <c r="G109" s="149">
        <f>+'Income Statement'!EV47</f>
        <v>1119.3399999999999</v>
      </c>
      <c r="H109" s="149">
        <f>+Budget!EJ48</f>
        <v>24065349.984480001</v>
      </c>
      <c r="I109" s="152">
        <f t="shared" si="10"/>
        <v>-24064230.644480001</v>
      </c>
      <c r="J109" s="153">
        <f t="shared" si="5"/>
        <v>4.6512516989026721E-5</v>
      </c>
      <c r="K109" s="86"/>
    </row>
    <row r="110" spans="1:11" x14ac:dyDescent="0.25">
      <c r="A110" s="116" t="s">
        <v>249</v>
      </c>
      <c r="B110" s="116"/>
      <c r="C110" s="116"/>
      <c r="D110" s="116"/>
      <c r="E110" s="86"/>
      <c r="F110" s="86"/>
      <c r="G110" s="149"/>
      <c r="H110" s="149"/>
      <c r="I110" s="152"/>
      <c r="J110" s="153"/>
      <c r="K110" s="86"/>
    </row>
    <row r="111" spans="1:11" x14ac:dyDescent="0.25">
      <c r="A111" s="116"/>
      <c r="B111" s="116" t="s">
        <v>451</v>
      </c>
      <c r="C111" s="116"/>
      <c r="D111" s="116"/>
      <c r="E111" s="86"/>
      <c r="F111" s="86"/>
      <c r="G111" s="149"/>
      <c r="H111" s="149"/>
      <c r="I111" s="152"/>
      <c r="J111" s="153"/>
      <c r="K111" s="86"/>
    </row>
    <row r="112" spans="1:11" x14ac:dyDescent="0.25">
      <c r="A112" s="116"/>
      <c r="B112" s="116"/>
      <c r="C112" s="116" t="s">
        <v>452</v>
      </c>
      <c r="D112" s="116"/>
      <c r="E112" s="86"/>
      <c r="F112" s="86"/>
      <c r="G112" s="149">
        <f>+'Income Statement'!EV50</f>
        <v>0</v>
      </c>
      <c r="H112" s="149">
        <f>+Budget!EJ51</f>
        <v>1641543.25</v>
      </c>
      <c r="I112" s="152">
        <f t="shared" ref="I112:I116" si="11">+G112-H112</f>
        <v>-1641543.25</v>
      </c>
      <c r="J112" s="153">
        <f t="shared" ref="J112:J116" si="12">+IF(H112=0,0,G112/H112)</f>
        <v>0</v>
      </c>
      <c r="K112" s="86"/>
    </row>
    <row r="113" spans="1:11" x14ac:dyDescent="0.25">
      <c r="A113" s="116"/>
      <c r="B113" s="116"/>
      <c r="C113" s="116" t="s">
        <v>453</v>
      </c>
      <c r="D113" s="116"/>
      <c r="E113" s="86"/>
      <c r="F113" s="86"/>
      <c r="G113" s="149">
        <f>+'Income Statement'!EV51</f>
        <v>0</v>
      </c>
      <c r="H113" s="149">
        <f>+Budget!EJ52</f>
        <v>0</v>
      </c>
      <c r="I113" s="152">
        <f t="shared" si="11"/>
        <v>0</v>
      </c>
      <c r="J113" s="153">
        <f t="shared" si="12"/>
        <v>0</v>
      </c>
      <c r="K113" s="86"/>
    </row>
    <row r="114" spans="1:11" x14ac:dyDescent="0.25">
      <c r="A114" s="116"/>
      <c r="B114" s="116" t="s">
        <v>454</v>
      </c>
      <c r="C114" s="116"/>
      <c r="D114" s="116"/>
      <c r="E114" s="86"/>
      <c r="F114" s="86"/>
      <c r="G114" s="149">
        <f>+'Income Statement'!EV52</f>
        <v>0</v>
      </c>
      <c r="H114" s="149">
        <f>+Budget!EJ53</f>
        <v>1641543.25</v>
      </c>
      <c r="I114" s="152">
        <f t="shared" si="11"/>
        <v>-1641543.25</v>
      </c>
      <c r="J114" s="153">
        <f t="shared" si="12"/>
        <v>0</v>
      </c>
      <c r="K114" s="86"/>
    </row>
    <row r="115" spans="1:11" x14ac:dyDescent="0.25">
      <c r="A115" s="118"/>
      <c r="B115" s="118" t="s">
        <v>473</v>
      </c>
      <c r="C115" s="118"/>
      <c r="D115" s="118"/>
      <c r="E115" s="119"/>
      <c r="F115" s="119"/>
      <c r="G115" s="157">
        <f>+'Income Statement'!EV53</f>
        <v>0</v>
      </c>
      <c r="H115" s="157">
        <f>+Budget!EJ54</f>
        <v>0</v>
      </c>
      <c r="I115" s="152">
        <f t="shared" si="11"/>
        <v>0</v>
      </c>
      <c r="J115" s="153">
        <f t="shared" si="12"/>
        <v>0</v>
      </c>
      <c r="K115" s="86"/>
    </row>
    <row r="116" spans="1:11" hidden="1" x14ac:dyDescent="0.25">
      <c r="A116" s="116"/>
      <c r="B116" s="116" t="s">
        <v>369</v>
      </c>
      <c r="C116" s="116"/>
      <c r="D116" s="116"/>
      <c r="E116" s="86"/>
      <c r="F116" s="86"/>
      <c r="G116" s="149">
        <f>+'Income Statement'!EQ54</f>
        <v>588.49</v>
      </c>
      <c r="H116" s="149">
        <f>+Budget!EJ55</f>
        <v>0</v>
      </c>
      <c r="I116" s="152">
        <f t="shared" si="11"/>
        <v>588.49</v>
      </c>
      <c r="J116" s="153">
        <f t="shared" si="12"/>
        <v>0</v>
      </c>
      <c r="K116" s="119"/>
    </row>
    <row r="117" spans="1:11" x14ac:dyDescent="0.25">
      <c r="A117" s="116"/>
      <c r="B117" s="116" t="s">
        <v>251</v>
      </c>
      <c r="C117" s="116"/>
      <c r="D117" s="116"/>
      <c r="E117" s="86"/>
      <c r="F117" s="86"/>
      <c r="G117" s="154"/>
      <c r="H117" s="154"/>
      <c r="I117" s="152"/>
      <c r="J117" s="153"/>
      <c r="K117" s="86"/>
    </row>
    <row r="118" spans="1:11" x14ac:dyDescent="0.25">
      <c r="A118" s="116"/>
      <c r="B118" s="116"/>
      <c r="C118" s="116" t="s">
        <v>252</v>
      </c>
      <c r="D118" s="116"/>
      <c r="E118" s="86"/>
      <c r="F118" s="86"/>
      <c r="G118" s="149">
        <f>+'Income Statement'!EV56</f>
        <v>0</v>
      </c>
      <c r="H118" s="149">
        <f>+Budget!EJ57</f>
        <v>98948.472299999994</v>
      </c>
      <c r="I118" s="152">
        <f t="shared" ref="I118:I122" si="13">+G118-H118</f>
        <v>-98948.472299999994</v>
      </c>
      <c r="J118" s="153">
        <f t="shared" ref="J118:J122" si="14">+IF(H118=0,0,G118/H118)</f>
        <v>0</v>
      </c>
      <c r="K118" s="86"/>
    </row>
    <row r="119" spans="1:11" x14ac:dyDescent="0.25">
      <c r="A119" s="116"/>
      <c r="B119" s="116"/>
      <c r="C119" s="116" t="s">
        <v>254</v>
      </c>
      <c r="D119" s="116"/>
      <c r="E119" s="86"/>
      <c r="F119" s="86"/>
      <c r="G119" s="149">
        <f>+'Income Statement'!EV57</f>
        <v>0</v>
      </c>
      <c r="H119" s="149">
        <f>+Budget!EJ58</f>
        <v>571534.15500000003</v>
      </c>
      <c r="I119" s="152">
        <f t="shared" si="13"/>
        <v>-571534.15500000003</v>
      </c>
      <c r="J119" s="153">
        <f t="shared" si="14"/>
        <v>0</v>
      </c>
      <c r="K119" s="86"/>
    </row>
    <row r="120" spans="1:11" x14ac:dyDescent="0.25">
      <c r="A120" s="116"/>
      <c r="B120" s="116"/>
      <c r="C120" s="116" t="s">
        <v>455</v>
      </c>
      <c r="D120" s="116"/>
      <c r="E120" s="86"/>
      <c r="F120" s="86"/>
      <c r="G120" s="149">
        <f>+'Income Statement'!EV58</f>
        <v>0</v>
      </c>
      <c r="H120" s="149">
        <f>+Budget!EJ59</f>
        <v>9120.0753000000004</v>
      </c>
      <c r="I120" s="152">
        <f t="shared" si="13"/>
        <v>-9120.0753000000004</v>
      </c>
      <c r="J120" s="153">
        <f t="shared" si="14"/>
        <v>0</v>
      </c>
      <c r="K120" s="86"/>
    </row>
    <row r="121" spans="1:11" x14ac:dyDescent="0.25">
      <c r="A121" s="116"/>
      <c r="B121" s="116"/>
      <c r="C121" s="116" t="s">
        <v>255</v>
      </c>
      <c r="D121" s="116"/>
      <c r="E121" s="86"/>
      <c r="F121" s="86"/>
      <c r="G121" s="149">
        <f>+'Income Statement'!EV59</f>
        <v>0</v>
      </c>
      <c r="H121" s="149">
        <f>+Budget!EJ60</f>
        <v>3600</v>
      </c>
      <c r="I121" s="152">
        <f t="shared" si="13"/>
        <v>-3600</v>
      </c>
      <c r="J121" s="153">
        <f t="shared" si="14"/>
        <v>0</v>
      </c>
      <c r="K121" s="86"/>
    </row>
    <row r="122" spans="1:11" x14ac:dyDescent="0.25">
      <c r="A122" s="116"/>
      <c r="B122" s="116" t="s">
        <v>256</v>
      </c>
      <c r="C122" s="116"/>
      <c r="D122" s="116"/>
      <c r="E122" s="86"/>
      <c r="F122" s="86"/>
      <c r="G122" s="149">
        <f>+'Income Statement'!EV60</f>
        <v>0</v>
      </c>
      <c r="H122" s="149">
        <f>+Budget!EJ61</f>
        <v>683202.70259999996</v>
      </c>
      <c r="I122" s="152">
        <f t="shared" si="13"/>
        <v>-683202.70259999996</v>
      </c>
      <c r="J122" s="153">
        <f t="shared" si="14"/>
        <v>0</v>
      </c>
      <c r="K122" s="86"/>
    </row>
    <row r="123" spans="1:11" x14ac:dyDescent="0.25">
      <c r="A123" s="116"/>
      <c r="B123" s="116" t="s">
        <v>257</v>
      </c>
      <c r="C123" s="116"/>
      <c r="D123" s="116"/>
      <c r="E123" s="86"/>
      <c r="F123" s="86"/>
      <c r="G123" s="149"/>
      <c r="H123" s="149"/>
      <c r="I123" s="152"/>
      <c r="J123" s="153"/>
      <c r="K123" s="86"/>
    </row>
    <row r="124" spans="1:11" x14ac:dyDescent="0.25">
      <c r="A124" s="116"/>
      <c r="B124" s="116"/>
      <c r="C124" s="116" t="s">
        <v>258</v>
      </c>
      <c r="D124" s="116"/>
      <c r="E124" s="86"/>
      <c r="F124" s="86"/>
      <c r="G124" s="149">
        <f>+'Income Statement'!EV62</f>
        <v>0</v>
      </c>
      <c r="H124" s="149">
        <f>+Budget!EJ63</f>
        <v>284116</v>
      </c>
      <c r="I124" s="152">
        <f t="shared" ref="I124:I126" si="15">+G124-H124</f>
        <v>-284116</v>
      </c>
      <c r="J124" s="153">
        <f t="shared" ref="J124:J126" si="16">+IF(H124=0,0,G124/H124)</f>
        <v>0</v>
      </c>
      <c r="K124" s="86"/>
    </row>
    <row r="125" spans="1:11" x14ac:dyDescent="0.25">
      <c r="A125" s="116"/>
      <c r="B125" s="116"/>
      <c r="C125" s="116" t="s">
        <v>370</v>
      </c>
      <c r="D125" s="116"/>
      <c r="E125" s="86"/>
      <c r="F125" s="86"/>
      <c r="G125" s="149">
        <f>+'Income Statement'!EV63</f>
        <v>0</v>
      </c>
      <c r="H125" s="149">
        <f>+Budget!EJ64</f>
        <v>0</v>
      </c>
      <c r="I125" s="152">
        <f t="shared" si="15"/>
        <v>0</v>
      </c>
      <c r="J125" s="153">
        <f t="shared" si="16"/>
        <v>0</v>
      </c>
      <c r="K125" s="86"/>
    </row>
    <row r="126" spans="1:11" x14ac:dyDescent="0.25">
      <c r="A126" s="116"/>
      <c r="B126" s="116" t="s">
        <v>259</v>
      </c>
      <c r="C126" s="116"/>
      <c r="D126" s="116"/>
      <c r="E126" s="86"/>
      <c r="F126" s="86"/>
      <c r="G126" s="149">
        <f>+'Income Statement'!EV64</f>
        <v>0</v>
      </c>
      <c r="H126" s="149">
        <f>+Budget!EJ65</f>
        <v>284116</v>
      </c>
      <c r="I126" s="152">
        <f t="shared" si="15"/>
        <v>-284116</v>
      </c>
      <c r="J126" s="153">
        <f t="shared" si="16"/>
        <v>0</v>
      </c>
      <c r="K126" s="86"/>
    </row>
    <row r="127" spans="1:11" x14ac:dyDescent="0.25">
      <c r="A127" s="116"/>
      <c r="B127" s="116" t="s">
        <v>260</v>
      </c>
      <c r="C127" s="116"/>
      <c r="D127" s="116"/>
      <c r="E127" s="86"/>
      <c r="F127" s="86"/>
      <c r="G127" s="149"/>
      <c r="H127" s="149"/>
      <c r="I127" s="152"/>
      <c r="J127" s="153"/>
      <c r="K127" s="86"/>
    </row>
    <row r="128" spans="1:11" x14ac:dyDescent="0.25">
      <c r="A128" s="116"/>
      <c r="B128" s="116"/>
      <c r="C128" s="116" t="s">
        <v>261</v>
      </c>
      <c r="D128" s="116"/>
      <c r="E128" s="86"/>
      <c r="F128" s="86"/>
      <c r="G128" s="149">
        <f>+'Income Statement'!EV66</f>
        <v>0</v>
      </c>
      <c r="H128" s="149">
        <f>+Budget!EJ67</f>
        <v>1171786.6688000001</v>
      </c>
      <c r="I128" s="152">
        <f t="shared" ref="I128:I130" si="17">+G128-H128</f>
        <v>-1171786.6688000001</v>
      </c>
      <c r="J128" s="153">
        <f t="shared" ref="J128:J130" si="18">+IF(H128=0,0,G128/H128)</f>
        <v>0</v>
      </c>
      <c r="K128" s="86"/>
    </row>
    <row r="129" spans="1:11" x14ac:dyDescent="0.25">
      <c r="A129" s="116"/>
      <c r="B129" s="116"/>
      <c r="C129" s="116" t="s">
        <v>371</v>
      </c>
      <c r="D129" s="116"/>
      <c r="E129" s="86"/>
      <c r="F129" s="86"/>
      <c r="G129" s="149">
        <f>+'Income Statement'!EV67</f>
        <v>0</v>
      </c>
      <c r="H129" s="149">
        <f>+Budget!EJ68</f>
        <v>0</v>
      </c>
      <c r="I129" s="152">
        <f t="shared" si="17"/>
        <v>0</v>
      </c>
      <c r="J129" s="153">
        <f t="shared" si="18"/>
        <v>0</v>
      </c>
      <c r="K129" s="86"/>
    </row>
    <row r="130" spans="1:11" x14ac:dyDescent="0.25">
      <c r="A130" s="116"/>
      <c r="B130" s="116" t="s">
        <v>262</v>
      </c>
      <c r="C130" s="116"/>
      <c r="D130" s="116"/>
      <c r="E130" s="86"/>
      <c r="F130" s="86"/>
      <c r="G130" s="149">
        <f>+'Income Statement'!EV68</f>
        <v>0</v>
      </c>
      <c r="H130" s="149">
        <f>+Budget!EJ69</f>
        <v>1171786.6688000001</v>
      </c>
      <c r="I130" s="152">
        <f t="shared" si="17"/>
        <v>-1171786.6688000001</v>
      </c>
      <c r="J130" s="153">
        <f t="shared" si="18"/>
        <v>0</v>
      </c>
      <c r="K130" s="86"/>
    </row>
    <row r="131" spans="1:11" x14ac:dyDescent="0.25">
      <c r="A131" s="116"/>
      <c r="B131" s="116" t="s">
        <v>263</v>
      </c>
      <c r="C131" s="116"/>
      <c r="D131" s="116"/>
      <c r="E131" s="86"/>
      <c r="F131" s="86"/>
      <c r="G131" s="149"/>
      <c r="H131" s="149"/>
      <c r="I131" s="152"/>
      <c r="J131" s="153"/>
      <c r="K131" s="86"/>
    </row>
    <row r="132" spans="1:11" x14ac:dyDescent="0.25">
      <c r="A132" s="116"/>
      <c r="B132" s="116"/>
      <c r="C132" s="116" t="s">
        <v>264</v>
      </c>
      <c r="D132" s="116"/>
      <c r="E132" s="86"/>
      <c r="F132" s="86"/>
      <c r="G132" s="149">
        <f>+'Income Statement'!EV70</f>
        <v>0</v>
      </c>
      <c r="H132" s="149">
        <f>+Budget!EJ71</f>
        <v>5078102.8317999998</v>
      </c>
      <c r="I132" s="152">
        <f t="shared" ref="I132:I134" si="19">+G132-H132</f>
        <v>-5078102.8317999998</v>
      </c>
      <c r="J132" s="153">
        <f t="shared" ref="J132:J134" si="20">+IF(H132=0,0,G132/H132)</f>
        <v>0</v>
      </c>
      <c r="K132" s="86"/>
    </row>
    <row r="133" spans="1:11" x14ac:dyDescent="0.25">
      <c r="A133" s="116"/>
      <c r="B133" s="116"/>
      <c r="C133" s="116" t="s">
        <v>265</v>
      </c>
      <c r="D133" s="116"/>
      <c r="E133" s="86"/>
      <c r="F133" s="86"/>
      <c r="G133" s="149">
        <f>+'Income Statement'!EV71</f>
        <v>0</v>
      </c>
      <c r="H133" s="149">
        <f>+Budget!EJ72</f>
        <v>0</v>
      </c>
      <c r="I133" s="152">
        <f t="shared" si="19"/>
        <v>0</v>
      </c>
      <c r="J133" s="153">
        <f t="shared" si="20"/>
        <v>0</v>
      </c>
      <c r="K133" s="86"/>
    </row>
    <row r="134" spans="1:11" x14ac:dyDescent="0.25">
      <c r="A134" s="116"/>
      <c r="B134" s="116" t="s">
        <v>266</v>
      </c>
      <c r="C134" s="116"/>
      <c r="D134" s="116"/>
      <c r="E134" s="86"/>
      <c r="F134" s="86"/>
      <c r="G134" s="149">
        <f>+'Income Statement'!EV72</f>
        <v>0</v>
      </c>
      <c r="H134" s="149">
        <f>+Budget!EJ73</f>
        <v>5078102.8317999998</v>
      </c>
      <c r="I134" s="152">
        <f t="shared" si="19"/>
        <v>-5078102.8317999998</v>
      </c>
      <c r="J134" s="153">
        <f t="shared" si="20"/>
        <v>0</v>
      </c>
      <c r="K134" s="86"/>
    </row>
    <row r="135" spans="1:11" x14ac:dyDescent="0.25">
      <c r="A135" s="116"/>
      <c r="B135" s="116" t="s">
        <v>267</v>
      </c>
      <c r="C135" s="116"/>
      <c r="D135" s="116"/>
      <c r="E135" s="86"/>
      <c r="F135" s="86"/>
      <c r="G135" s="149"/>
      <c r="H135" s="149"/>
      <c r="I135" s="152"/>
      <c r="J135" s="153"/>
      <c r="K135" s="86"/>
    </row>
    <row r="136" spans="1:11" x14ac:dyDescent="0.25">
      <c r="A136" s="116"/>
      <c r="B136" s="116"/>
      <c r="C136" s="116" t="s">
        <v>372</v>
      </c>
      <c r="D136" s="116"/>
      <c r="E136" s="86"/>
      <c r="F136" s="86"/>
      <c r="G136" s="149">
        <f>+'Income Statement'!EV74</f>
        <v>0</v>
      </c>
      <c r="H136" s="149">
        <f>+Budget!EJ75</f>
        <v>702275.38000999996</v>
      </c>
      <c r="I136" s="152">
        <f t="shared" ref="I136:I143" si="21">+G136-H136</f>
        <v>-702275.38000999996</v>
      </c>
      <c r="J136" s="153">
        <f t="shared" ref="J136:J143" si="22">+IF(H136=0,0,G136/H136)</f>
        <v>0</v>
      </c>
      <c r="K136" s="86"/>
    </row>
    <row r="137" spans="1:11" x14ac:dyDescent="0.25">
      <c r="A137" s="116"/>
      <c r="B137" s="116"/>
      <c r="C137" s="116" t="s">
        <v>268</v>
      </c>
      <c r="D137" s="116"/>
      <c r="E137" s="86"/>
      <c r="F137" s="86"/>
      <c r="G137" s="149">
        <f>+'Income Statement'!EV75</f>
        <v>0</v>
      </c>
      <c r="H137" s="149">
        <f>+Budget!EJ76</f>
        <v>480292.06209999998</v>
      </c>
      <c r="I137" s="152">
        <f t="shared" si="21"/>
        <v>-480292.06209999998</v>
      </c>
      <c r="J137" s="153">
        <f t="shared" si="22"/>
        <v>0</v>
      </c>
      <c r="K137" s="86"/>
    </row>
    <row r="138" spans="1:11" x14ac:dyDescent="0.25">
      <c r="A138" s="118"/>
      <c r="B138" s="118"/>
      <c r="C138" s="118" t="s">
        <v>474</v>
      </c>
      <c r="D138" s="118"/>
      <c r="E138" s="119"/>
      <c r="F138" s="119"/>
      <c r="G138" s="157">
        <f>+'Income Statement'!EV76</f>
        <v>0</v>
      </c>
      <c r="H138" s="157">
        <f>+Budget!EJ77</f>
        <v>0</v>
      </c>
      <c r="I138" s="152">
        <f t="shared" si="21"/>
        <v>0</v>
      </c>
      <c r="J138" s="153">
        <f t="shared" si="22"/>
        <v>0</v>
      </c>
      <c r="K138" s="86"/>
    </row>
    <row r="139" spans="1:11" x14ac:dyDescent="0.25">
      <c r="A139" s="116"/>
      <c r="B139" s="116"/>
      <c r="C139" s="116" t="s">
        <v>270</v>
      </c>
      <c r="D139" s="116"/>
      <c r="E139" s="86"/>
      <c r="F139" s="86"/>
      <c r="G139" s="149">
        <f>+'Income Statement'!EV77</f>
        <v>0</v>
      </c>
      <c r="H139" s="149">
        <f>+Budget!EJ78</f>
        <v>23129.572700000001</v>
      </c>
      <c r="I139" s="152">
        <f t="shared" si="21"/>
        <v>-23129.572700000001</v>
      </c>
      <c r="J139" s="153">
        <f t="shared" si="22"/>
        <v>0</v>
      </c>
      <c r="K139" s="119"/>
    </row>
    <row r="140" spans="1:11" x14ac:dyDescent="0.25">
      <c r="A140" s="116"/>
      <c r="B140" s="116"/>
      <c r="C140" s="116" t="s">
        <v>271</v>
      </c>
      <c r="D140" s="116"/>
      <c r="E140" s="86"/>
      <c r="F140" s="86"/>
      <c r="G140" s="149">
        <f>+'Income Statement'!EV78</f>
        <v>0</v>
      </c>
      <c r="H140" s="149">
        <f>+Budget!EJ79</f>
        <v>25077.986799999999</v>
      </c>
      <c r="I140" s="152">
        <f t="shared" si="21"/>
        <v>-25077.986799999999</v>
      </c>
      <c r="J140" s="153">
        <f t="shared" si="22"/>
        <v>0</v>
      </c>
      <c r="K140" s="86"/>
    </row>
    <row r="141" spans="1:11" x14ac:dyDescent="0.25">
      <c r="A141" s="116"/>
      <c r="B141" s="116"/>
      <c r="C141" s="116" t="s">
        <v>373</v>
      </c>
      <c r="D141" s="116"/>
      <c r="E141" s="86"/>
      <c r="F141" s="86"/>
      <c r="G141" s="149">
        <f>+'Income Statement'!EV79</f>
        <v>0</v>
      </c>
      <c r="H141" s="149">
        <f>+Budget!EJ80</f>
        <v>0</v>
      </c>
      <c r="I141" s="152">
        <f t="shared" si="21"/>
        <v>0</v>
      </c>
      <c r="J141" s="153">
        <f t="shared" si="22"/>
        <v>0</v>
      </c>
      <c r="K141" s="86"/>
    </row>
    <row r="142" spans="1:11" x14ac:dyDescent="0.25">
      <c r="A142" s="116"/>
      <c r="B142" s="116"/>
      <c r="C142" s="116" t="s">
        <v>374</v>
      </c>
      <c r="D142" s="116"/>
      <c r="E142" s="86"/>
      <c r="F142" s="86"/>
      <c r="G142" s="149">
        <f>+'Income Statement'!EV80</f>
        <v>0</v>
      </c>
      <c r="H142" s="149">
        <f>+Budget!EJ81</f>
        <v>0</v>
      </c>
      <c r="I142" s="152">
        <f t="shared" si="21"/>
        <v>0</v>
      </c>
      <c r="J142" s="153">
        <f t="shared" si="22"/>
        <v>0</v>
      </c>
      <c r="K142" s="86"/>
    </row>
    <row r="143" spans="1:11" x14ac:dyDescent="0.25">
      <c r="A143" s="116"/>
      <c r="B143" s="116" t="s">
        <v>272</v>
      </c>
      <c r="C143" s="116"/>
      <c r="D143" s="116"/>
      <c r="E143" s="86"/>
      <c r="F143" s="86"/>
      <c r="G143" s="149">
        <f>+'Income Statement'!EV81</f>
        <v>0</v>
      </c>
      <c r="H143" s="149">
        <f>+Budget!EJ82</f>
        <v>1230775.0016099999</v>
      </c>
      <c r="I143" s="152">
        <f t="shared" si="21"/>
        <v>-1230775.0016099999</v>
      </c>
      <c r="J143" s="153">
        <f t="shared" si="22"/>
        <v>0</v>
      </c>
      <c r="K143" s="86"/>
    </row>
    <row r="144" spans="1:11" x14ac:dyDescent="0.25">
      <c r="A144" s="116"/>
      <c r="B144" s="116" t="s">
        <v>273</v>
      </c>
      <c r="C144" s="116"/>
      <c r="D144" s="116"/>
      <c r="E144" s="86"/>
      <c r="F144" s="86"/>
      <c r="G144" s="149"/>
      <c r="H144" s="149"/>
      <c r="I144" s="152"/>
      <c r="J144" s="153"/>
      <c r="K144" s="86"/>
    </row>
    <row r="145" spans="1:11" x14ac:dyDescent="0.25">
      <c r="A145" s="116"/>
      <c r="B145" s="116"/>
      <c r="C145" s="116" t="s">
        <v>274</v>
      </c>
      <c r="D145" s="116"/>
      <c r="E145" s="86"/>
      <c r="F145" s="86"/>
      <c r="G145" s="149">
        <f>+'Income Statement'!EV83</f>
        <v>0</v>
      </c>
      <c r="H145" s="149">
        <f>+Budget!EJ84</f>
        <v>0</v>
      </c>
      <c r="I145" s="152">
        <f t="shared" ref="I145:I151" si="23">+G145-H145</f>
        <v>0</v>
      </c>
      <c r="J145" s="153">
        <f t="shared" ref="J145:J151" si="24">+IF(H145=0,0,G145/H145)</f>
        <v>0</v>
      </c>
      <c r="K145" s="86"/>
    </row>
    <row r="146" spans="1:11" x14ac:dyDescent="0.25">
      <c r="A146" s="116"/>
      <c r="B146" s="116"/>
      <c r="C146" s="116" t="s">
        <v>275</v>
      </c>
      <c r="D146" s="116"/>
      <c r="E146" s="86"/>
      <c r="F146" s="86"/>
      <c r="G146" s="149">
        <f>+'Income Statement'!EV84</f>
        <v>0</v>
      </c>
      <c r="H146" s="149">
        <f>+Budget!EJ85</f>
        <v>31045.86</v>
      </c>
      <c r="I146" s="152">
        <f t="shared" si="23"/>
        <v>-31045.86</v>
      </c>
      <c r="J146" s="153">
        <f t="shared" si="24"/>
        <v>0</v>
      </c>
      <c r="K146" s="86"/>
    </row>
    <row r="147" spans="1:11" x14ac:dyDescent="0.25">
      <c r="A147" s="116"/>
      <c r="B147" s="116"/>
      <c r="C147" s="116" t="s">
        <v>276</v>
      </c>
      <c r="D147" s="116"/>
      <c r="E147" s="86"/>
      <c r="F147" s="86"/>
      <c r="G147" s="149">
        <f>+'Income Statement'!EV85</f>
        <v>0</v>
      </c>
      <c r="H147" s="149">
        <f>+Budget!EJ86</f>
        <v>511493.72</v>
      </c>
      <c r="I147" s="152">
        <f t="shared" si="23"/>
        <v>-511493.72</v>
      </c>
      <c r="J147" s="153">
        <f t="shared" si="24"/>
        <v>0</v>
      </c>
      <c r="K147" s="86"/>
    </row>
    <row r="148" spans="1:11" x14ac:dyDescent="0.25">
      <c r="A148" s="116"/>
      <c r="B148" s="116"/>
      <c r="C148" s="116" t="s">
        <v>277</v>
      </c>
      <c r="D148" s="116"/>
      <c r="E148" s="86"/>
      <c r="F148" s="86"/>
      <c r="G148" s="149">
        <f>+'Income Statement'!EV86</f>
        <v>0</v>
      </c>
      <c r="H148" s="149">
        <f>+Budget!EJ87</f>
        <v>288061.34000000003</v>
      </c>
      <c r="I148" s="152">
        <f t="shared" si="23"/>
        <v>-288061.34000000003</v>
      </c>
      <c r="J148" s="153">
        <f t="shared" si="24"/>
        <v>0</v>
      </c>
      <c r="K148" s="86"/>
    </row>
    <row r="149" spans="1:11" x14ac:dyDescent="0.25">
      <c r="A149" s="116"/>
      <c r="B149" s="116"/>
      <c r="C149" s="116" t="s">
        <v>278</v>
      </c>
      <c r="D149" s="116"/>
      <c r="E149" s="86"/>
      <c r="F149" s="86"/>
      <c r="G149" s="149">
        <f>+'Income Statement'!EV87</f>
        <v>0</v>
      </c>
      <c r="H149" s="149">
        <f>+Budget!EJ88</f>
        <v>50055.199999999997</v>
      </c>
      <c r="I149" s="152">
        <f t="shared" si="23"/>
        <v>-50055.199999999997</v>
      </c>
      <c r="J149" s="153">
        <f t="shared" si="24"/>
        <v>0</v>
      </c>
      <c r="K149" s="86"/>
    </row>
    <row r="150" spans="1:11" x14ac:dyDescent="0.25">
      <c r="A150" s="116"/>
      <c r="B150" s="116"/>
      <c r="C150" s="116" t="s">
        <v>375</v>
      </c>
      <c r="D150" s="116"/>
      <c r="E150" s="86"/>
      <c r="F150" s="86"/>
      <c r="G150" s="149">
        <f>+'Income Statement'!EV88</f>
        <v>0</v>
      </c>
      <c r="H150" s="149">
        <f>+Budget!EJ89</f>
        <v>0</v>
      </c>
      <c r="I150" s="152">
        <f t="shared" si="23"/>
        <v>0</v>
      </c>
      <c r="J150" s="153">
        <f t="shared" si="24"/>
        <v>0</v>
      </c>
      <c r="K150" s="86"/>
    </row>
    <row r="151" spans="1:11" x14ac:dyDescent="0.25">
      <c r="A151" s="116"/>
      <c r="B151" s="116" t="s">
        <v>279</v>
      </c>
      <c r="C151" s="116"/>
      <c r="D151" s="116"/>
      <c r="E151" s="86"/>
      <c r="F151" s="86"/>
      <c r="G151" s="149">
        <f>+'Income Statement'!EV89</f>
        <v>0</v>
      </c>
      <c r="H151" s="154">
        <f>+Budget!EJ90</f>
        <v>880656.12</v>
      </c>
      <c r="I151" s="152">
        <f t="shared" si="23"/>
        <v>-880656.12</v>
      </c>
      <c r="J151" s="153">
        <f t="shared" si="24"/>
        <v>0</v>
      </c>
      <c r="K151" s="86"/>
    </row>
    <row r="152" spans="1:11" x14ac:dyDescent="0.25">
      <c r="A152" s="116"/>
      <c r="B152" s="116" t="s">
        <v>280</v>
      </c>
      <c r="C152" s="116"/>
      <c r="D152" s="116"/>
      <c r="E152" s="86"/>
      <c r="F152" s="86"/>
      <c r="G152" s="149"/>
      <c r="H152" s="149"/>
      <c r="I152" s="152"/>
      <c r="J152" s="153"/>
      <c r="K152" s="86"/>
    </row>
    <row r="153" spans="1:11" x14ac:dyDescent="0.25">
      <c r="A153" s="116"/>
      <c r="B153" s="116"/>
      <c r="C153" s="116" t="s">
        <v>281</v>
      </c>
      <c r="D153" s="116"/>
      <c r="E153" s="86"/>
      <c r="F153" s="86"/>
      <c r="G153" s="149">
        <f>+'Income Statement'!EV91</f>
        <v>0</v>
      </c>
      <c r="H153" s="149">
        <f>+Budget!EJ92</f>
        <v>448152.85015999997</v>
      </c>
      <c r="I153" s="152">
        <f t="shared" ref="I153:I156" si="25">+G153-H153</f>
        <v>-448152.85015999997</v>
      </c>
      <c r="J153" s="153">
        <f t="shared" ref="J153:J156" si="26">+IF(H153=0,0,G153/H153)</f>
        <v>0</v>
      </c>
      <c r="K153" s="86"/>
    </row>
    <row r="154" spans="1:11" x14ac:dyDescent="0.25">
      <c r="A154" s="116"/>
      <c r="B154" s="116"/>
      <c r="C154" s="116" t="s">
        <v>282</v>
      </c>
      <c r="D154" s="116"/>
      <c r="E154" s="86"/>
      <c r="F154" s="86"/>
      <c r="G154" s="149">
        <f>+'Income Statement'!EV92</f>
        <v>0</v>
      </c>
      <c r="H154" s="149">
        <f>+Budget!EJ93</f>
        <v>0</v>
      </c>
      <c r="I154" s="152">
        <f t="shared" si="25"/>
        <v>0</v>
      </c>
      <c r="J154" s="153">
        <f t="shared" si="26"/>
        <v>0</v>
      </c>
      <c r="K154" s="86"/>
    </row>
    <row r="155" spans="1:11" x14ac:dyDescent="0.25">
      <c r="A155" s="116"/>
      <c r="B155" s="116"/>
      <c r="C155" s="116" t="s">
        <v>376</v>
      </c>
      <c r="D155" s="116"/>
      <c r="E155" s="86"/>
      <c r="F155" s="86"/>
      <c r="G155" s="149">
        <f>+'Income Statement'!EV93</f>
        <v>0</v>
      </c>
      <c r="H155" s="149">
        <f>+Budget!EJ94</f>
        <v>0</v>
      </c>
      <c r="I155" s="152">
        <f t="shared" si="25"/>
        <v>0</v>
      </c>
      <c r="J155" s="153">
        <f t="shared" si="26"/>
        <v>0</v>
      </c>
      <c r="K155" s="86"/>
    </row>
    <row r="156" spans="1:11" x14ac:dyDescent="0.25">
      <c r="A156" s="116"/>
      <c r="B156" s="116" t="s">
        <v>283</v>
      </c>
      <c r="C156" s="116"/>
      <c r="D156" s="116"/>
      <c r="E156" s="86"/>
      <c r="F156" s="86"/>
      <c r="G156" s="149">
        <f>+'Income Statement'!EV94</f>
        <v>0</v>
      </c>
      <c r="H156" s="154">
        <f>+Budget!EJ95</f>
        <v>448152.85015999997</v>
      </c>
      <c r="I156" s="152">
        <f t="shared" si="25"/>
        <v>-448152.85015999997</v>
      </c>
      <c r="J156" s="153">
        <f t="shared" si="26"/>
        <v>0</v>
      </c>
      <c r="K156" s="86"/>
    </row>
    <row r="157" spans="1:11" x14ac:dyDescent="0.25">
      <c r="A157" s="116"/>
      <c r="B157" s="116" t="s">
        <v>284</v>
      </c>
      <c r="C157" s="116"/>
      <c r="D157" s="116"/>
      <c r="E157" s="86"/>
      <c r="F157" s="86"/>
      <c r="G157" s="149"/>
      <c r="H157" s="149"/>
      <c r="I157" s="152"/>
      <c r="J157" s="153"/>
      <c r="K157" s="86"/>
    </row>
    <row r="158" spans="1:11" x14ac:dyDescent="0.25">
      <c r="A158" s="116"/>
      <c r="B158" s="116"/>
      <c r="C158" s="116" t="s">
        <v>285</v>
      </c>
      <c r="D158" s="116"/>
      <c r="E158" s="86"/>
      <c r="F158" s="86"/>
      <c r="G158" s="149">
        <f>+'Income Statement'!EV96</f>
        <v>0</v>
      </c>
      <c r="H158" s="149">
        <f>+Budget!EJ97</f>
        <v>245198.37169999999</v>
      </c>
      <c r="I158" s="152">
        <f t="shared" ref="I158:I161" si="27">+G158-H158</f>
        <v>-245198.37169999999</v>
      </c>
      <c r="J158" s="153">
        <f t="shared" ref="J158:J161" si="28">+IF(H158=0,0,G158/H158)</f>
        <v>0</v>
      </c>
      <c r="K158" s="86"/>
    </row>
    <row r="159" spans="1:11" x14ac:dyDescent="0.25">
      <c r="A159" s="116"/>
      <c r="B159" s="116"/>
      <c r="C159" s="116" t="s">
        <v>377</v>
      </c>
      <c r="D159" s="116"/>
      <c r="E159" s="86"/>
      <c r="F159" s="86"/>
      <c r="G159" s="149">
        <f>+'Income Statement'!EV97</f>
        <v>0</v>
      </c>
      <c r="H159" s="149">
        <f>+Budget!EJ98</f>
        <v>0</v>
      </c>
      <c r="I159" s="152">
        <f t="shared" si="27"/>
        <v>0</v>
      </c>
      <c r="J159" s="153">
        <f t="shared" si="28"/>
        <v>0</v>
      </c>
      <c r="K159" s="86"/>
    </row>
    <row r="160" spans="1:11" x14ac:dyDescent="0.25">
      <c r="A160" s="116"/>
      <c r="B160" s="116"/>
      <c r="C160" s="116" t="s">
        <v>378</v>
      </c>
      <c r="D160" s="116"/>
      <c r="E160" s="86"/>
      <c r="F160" s="86"/>
      <c r="G160" s="149">
        <f>+'Income Statement'!EV98</f>
        <v>0</v>
      </c>
      <c r="H160" s="149">
        <f>+Budget!EJ99</f>
        <v>0</v>
      </c>
      <c r="I160" s="152">
        <f t="shared" si="27"/>
        <v>0</v>
      </c>
      <c r="J160" s="153">
        <f t="shared" si="28"/>
        <v>0</v>
      </c>
      <c r="K160" s="86"/>
    </row>
    <row r="161" spans="1:11" x14ac:dyDescent="0.25">
      <c r="A161" s="116"/>
      <c r="B161" s="116" t="s">
        <v>286</v>
      </c>
      <c r="C161" s="116"/>
      <c r="D161" s="116"/>
      <c r="E161" s="86"/>
      <c r="F161" s="86"/>
      <c r="G161" s="149">
        <f>+'Income Statement'!EV99</f>
        <v>0</v>
      </c>
      <c r="H161" s="149">
        <f>+Budget!EJ100</f>
        <v>245198.37169999999</v>
      </c>
      <c r="I161" s="152">
        <f t="shared" si="27"/>
        <v>-245198.37169999999</v>
      </c>
      <c r="J161" s="153">
        <f t="shared" si="28"/>
        <v>0</v>
      </c>
      <c r="K161" s="86"/>
    </row>
    <row r="162" spans="1:11" x14ac:dyDescent="0.25">
      <c r="A162" s="118"/>
      <c r="B162" s="118" t="s">
        <v>458</v>
      </c>
      <c r="C162" s="118"/>
      <c r="D162" s="118"/>
      <c r="E162" s="119"/>
      <c r="F162" s="119"/>
      <c r="G162" s="157">
        <f>+'Income Statement'!EV100</f>
        <v>0</v>
      </c>
      <c r="H162" s="157">
        <f>+Budget!EJ101</f>
        <v>0</v>
      </c>
      <c r="I162" s="158">
        <v>0</v>
      </c>
      <c r="J162" s="159">
        <v>0</v>
      </c>
      <c r="K162" s="86"/>
    </row>
    <row r="163" spans="1:11" hidden="1" x14ac:dyDescent="0.25">
      <c r="A163" s="116"/>
      <c r="B163" s="116" t="s">
        <v>287</v>
      </c>
      <c r="C163" s="116"/>
      <c r="D163" s="116"/>
      <c r="E163" s="86"/>
      <c r="F163" s="86"/>
      <c r="G163" s="149">
        <f>+'Income Statement'!EV101</f>
        <v>0</v>
      </c>
      <c r="H163" s="149"/>
      <c r="I163" s="152"/>
      <c r="J163" s="153"/>
      <c r="K163" s="119"/>
    </row>
    <row r="164" spans="1:11" x14ac:dyDescent="0.25">
      <c r="A164" s="116"/>
      <c r="B164" s="116"/>
      <c r="C164" s="116" t="s">
        <v>288</v>
      </c>
      <c r="D164" s="116"/>
      <c r="E164" s="86"/>
      <c r="F164" s="86"/>
      <c r="G164" s="149">
        <f>+'Income Statement'!EV102</f>
        <v>0</v>
      </c>
      <c r="H164" s="149">
        <f>+Budget!EJ103</f>
        <v>0</v>
      </c>
      <c r="I164" s="152">
        <f t="shared" ref="I164:I177" si="29">+G164-H164</f>
        <v>0</v>
      </c>
      <c r="J164" s="153">
        <f t="shared" ref="J164:J177" si="30">+IF(H164=0,0,G164/H164)</f>
        <v>0</v>
      </c>
      <c r="K164" s="86"/>
    </row>
    <row r="165" spans="1:11" x14ac:dyDescent="0.25">
      <c r="A165" s="116"/>
      <c r="B165" s="116"/>
      <c r="C165" s="116" t="s">
        <v>172</v>
      </c>
      <c r="D165" s="116"/>
      <c r="E165" s="86"/>
      <c r="F165" s="86"/>
      <c r="G165" s="149">
        <f>+'Income Statement'!EV103</f>
        <v>0</v>
      </c>
      <c r="H165" s="149">
        <f>+Budget!EJ104</f>
        <v>0</v>
      </c>
      <c r="I165" s="152">
        <f t="shared" si="29"/>
        <v>0</v>
      </c>
      <c r="J165" s="153">
        <f t="shared" si="30"/>
        <v>0</v>
      </c>
      <c r="K165" s="86"/>
    </row>
    <row r="166" spans="1:11" x14ac:dyDescent="0.25">
      <c r="A166" s="116"/>
      <c r="B166" s="116"/>
      <c r="C166" s="116" t="s">
        <v>289</v>
      </c>
      <c r="D166" s="116"/>
      <c r="E166" s="86"/>
      <c r="F166" s="86"/>
      <c r="G166" s="149">
        <f>+'Income Statement'!EV104</f>
        <v>0</v>
      </c>
      <c r="H166" s="149">
        <f>+Budget!EJ105</f>
        <v>0</v>
      </c>
      <c r="I166" s="152">
        <f t="shared" si="29"/>
        <v>0</v>
      </c>
      <c r="J166" s="153">
        <f t="shared" si="30"/>
        <v>0</v>
      </c>
      <c r="K166" s="86"/>
    </row>
    <row r="167" spans="1:11" x14ac:dyDescent="0.25">
      <c r="A167" s="118"/>
      <c r="B167" s="118"/>
      <c r="C167" s="118" t="s">
        <v>459</v>
      </c>
      <c r="D167" s="118"/>
      <c r="E167" s="119"/>
      <c r="F167" s="119"/>
      <c r="G167" s="157">
        <f>+'Income Statement'!EV105</f>
        <v>0</v>
      </c>
      <c r="H167" s="157">
        <f>+Budget!EJ106</f>
        <v>0</v>
      </c>
      <c r="I167" s="152">
        <f t="shared" si="29"/>
        <v>0</v>
      </c>
      <c r="J167" s="153">
        <f t="shared" si="30"/>
        <v>0</v>
      </c>
      <c r="K167" s="86"/>
    </row>
    <row r="168" spans="1:11" x14ac:dyDescent="0.25">
      <c r="A168" s="116"/>
      <c r="B168" s="116"/>
      <c r="C168" s="116" t="s">
        <v>268</v>
      </c>
      <c r="D168" s="116"/>
      <c r="E168" s="86"/>
      <c r="F168" s="86"/>
      <c r="G168" s="149">
        <f>+'Income Statement'!EV106</f>
        <v>0</v>
      </c>
      <c r="H168" s="149">
        <f>+Budget!EJ107</f>
        <v>0</v>
      </c>
      <c r="I168" s="152">
        <f t="shared" si="29"/>
        <v>0</v>
      </c>
      <c r="J168" s="153">
        <f t="shared" si="30"/>
        <v>0</v>
      </c>
      <c r="K168" s="119"/>
    </row>
    <row r="169" spans="1:11" x14ac:dyDescent="0.25">
      <c r="A169" s="116"/>
      <c r="B169" s="116"/>
      <c r="C169" s="116" t="s">
        <v>290</v>
      </c>
      <c r="D169" s="116"/>
      <c r="E169" s="86"/>
      <c r="F169" s="86"/>
      <c r="G169" s="149">
        <f>+'Income Statement'!EV107</f>
        <v>0</v>
      </c>
      <c r="H169" s="149">
        <f>+Budget!EJ108</f>
        <v>37404.457499999997</v>
      </c>
      <c r="I169" s="152">
        <f t="shared" si="29"/>
        <v>-37404.457499999997</v>
      </c>
      <c r="J169" s="153">
        <f t="shared" si="30"/>
        <v>0</v>
      </c>
      <c r="K169" s="86"/>
    </row>
    <row r="170" spans="1:11" x14ac:dyDescent="0.25">
      <c r="A170" s="116"/>
      <c r="B170" s="116"/>
      <c r="C170" s="116" t="s">
        <v>291</v>
      </c>
      <c r="D170" s="116"/>
      <c r="E170" s="86"/>
      <c r="F170" s="86"/>
      <c r="G170" s="149">
        <f>+'Income Statement'!EV108</f>
        <v>0</v>
      </c>
      <c r="H170" s="149">
        <f>+Budget!EJ109</f>
        <v>18938.924999999999</v>
      </c>
      <c r="I170" s="152">
        <f t="shared" si="29"/>
        <v>-18938.924999999999</v>
      </c>
      <c r="J170" s="153">
        <f t="shared" si="30"/>
        <v>0</v>
      </c>
      <c r="K170" s="86"/>
    </row>
    <row r="171" spans="1:11" x14ac:dyDescent="0.25">
      <c r="A171" s="118"/>
      <c r="B171" s="118"/>
      <c r="C171" s="118" t="s">
        <v>466</v>
      </c>
      <c r="D171" s="118"/>
      <c r="E171" s="119"/>
      <c r="F171" s="119"/>
      <c r="G171" s="157">
        <f>+'Income Statement'!EV109</f>
        <v>0</v>
      </c>
      <c r="H171" s="157">
        <f>+Budget!EJ110</f>
        <v>0</v>
      </c>
      <c r="I171" s="152">
        <f t="shared" si="29"/>
        <v>0</v>
      </c>
      <c r="J171" s="153">
        <f t="shared" si="30"/>
        <v>0</v>
      </c>
      <c r="K171" s="86"/>
    </row>
    <row r="172" spans="1:11" x14ac:dyDescent="0.25">
      <c r="A172" s="116"/>
      <c r="B172" s="116"/>
      <c r="C172" s="116" t="s">
        <v>293</v>
      </c>
      <c r="D172" s="116"/>
      <c r="E172" s="86"/>
      <c r="F172" s="86"/>
      <c r="G172" s="149">
        <f>+'Income Statement'!EV110</f>
        <v>0</v>
      </c>
      <c r="H172" s="149">
        <f>+Budget!EJ111</f>
        <v>35731.802900000002</v>
      </c>
      <c r="I172" s="152">
        <f t="shared" si="29"/>
        <v>-35731.802900000002</v>
      </c>
      <c r="J172" s="153">
        <f t="shared" si="30"/>
        <v>0</v>
      </c>
      <c r="K172" s="119"/>
    </row>
    <row r="173" spans="1:11" x14ac:dyDescent="0.25">
      <c r="A173" s="116"/>
      <c r="B173" s="116"/>
      <c r="C173" s="116" t="s">
        <v>294</v>
      </c>
      <c r="D173" s="116"/>
      <c r="E173" s="86"/>
      <c r="F173" s="86"/>
      <c r="G173" s="149">
        <f>+'Income Statement'!EV111</f>
        <v>0</v>
      </c>
      <c r="H173" s="149">
        <f>+Budget!EJ112</f>
        <v>32879.168799999999</v>
      </c>
      <c r="I173" s="152">
        <f t="shared" si="29"/>
        <v>-32879.168799999999</v>
      </c>
      <c r="J173" s="153">
        <f t="shared" si="30"/>
        <v>0</v>
      </c>
      <c r="K173" s="86"/>
    </row>
    <row r="174" spans="1:11" x14ac:dyDescent="0.25">
      <c r="A174" s="116"/>
      <c r="B174" s="116"/>
      <c r="C174" s="116" t="s">
        <v>282</v>
      </c>
      <c r="D174" s="116"/>
      <c r="E174" s="86"/>
      <c r="F174" s="86"/>
      <c r="G174" s="149">
        <f>+'Income Statement'!EV112</f>
        <v>0</v>
      </c>
      <c r="H174" s="149">
        <f>+Budget!EJ113</f>
        <v>0</v>
      </c>
      <c r="I174" s="152">
        <f t="shared" si="29"/>
        <v>0</v>
      </c>
      <c r="J174" s="153">
        <f t="shared" si="30"/>
        <v>0</v>
      </c>
      <c r="K174" s="86"/>
    </row>
    <row r="175" spans="1:11" x14ac:dyDescent="0.25">
      <c r="A175" s="116"/>
      <c r="B175" s="116"/>
      <c r="C175" s="116" t="s">
        <v>295</v>
      </c>
      <c r="D175" s="116"/>
      <c r="E175" s="86"/>
      <c r="F175" s="86"/>
      <c r="G175" s="149">
        <f>+'Income Statement'!EV113</f>
        <v>0</v>
      </c>
      <c r="H175" s="149">
        <f>+Budget!EJ114</f>
        <v>608661.58779999998</v>
      </c>
      <c r="I175" s="152">
        <f t="shared" si="29"/>
        <v>-608661.58779999998</v>
      </c>
      <c r="J175" s="153">
        <f t="shared" si="30"/>
        <v>0</v>
      </c>
      <c r="K175" s="86"/>
    </row>
    <row r="176" spans="1:11" x14ac:dyDescent="0.25">
      <c r="A176" s="116"/>
      <c r="B176" s="116"/>
      <c r="C176" s="116" t="s">
        <v>380</v>
      </c>
      <c r="D176" s="116"/>
      <c r="E176" s="86"/>
      <c r="F176" s="86"/>
      <c r="G176" s="149">
        <f>+'Income Statement'!EV114</f>
        <v>0</v>
      </c>
      <c r="H176" s="149">
        <f>+Budget!EJ115</f>
        <v>0</v>
      </c>
      <c r="I176" s="152">
        <f t="shared" si="29"/>
        <v>0</v>
      </c>
      <c r="J176" s="153">
        <f t="shared" si="30"/>
        <v>0</v>
      </c>
      <c r="K176" s="86"/>
    </row>
    <row r="177" spans="1:11" x14ac:dyDescent="0.25">
      <c r="A177" s="116"/>
      <c r="B177" s="116" t="s">
        <v>296</v>
      </c>
      <c r="C177" s="116"/>
      <c r="D177" s="116"/>
      <c r="E177" s="86"/>
      <c r="F177" s="86"/>
      <c r="G177" s="149">
        <f>+'Income Statement'!EV115</f>
        <v>0</v>
      </c>
      <c r="H177" s="149">
        <f>+Budget!EJ116</f>
        <v>733615.94200000004</v>
      </c>
      <c r="I177" s="152">
        <f t="shared" si="29"/>
        <v>-733615.94200000004</v>
      </c>
      <c r="J177" s="153">
        <f t="shared" si="30"/>
        <v>0</v>
      </c>
      <c r="K177" s="86"/>
    </row>
    <row r="178" spans="1:11" x14ac:dyDescent="0.25">
      <c r="A178" s="116"/>
      <c r="B178" s="116" t="s">
        <v>297</v>
      </c>
      <c r="C178" s="116"/>
      <c r="D178" s="116"/>
      <c r="E178" s="86"/>
      <c r="F178" s="86"/>
      <c r="G178" s="149"/>
      <c r="H178" s="149"/>
      <c r="I178" s="152"/>
      <c r="J178" s="153"/>
      <c r="K178" s="86"/>
    </row>
    <row r="179" spans="1:11" x14ac:dyDescent="0.25">
      <c r="A179" s="116"/>
      <c r="B179" s="116"/>
      <c r="C179" s="116" t="s">
        <v>298</v>
      </c>
      <c r="D179" s="116"/>
      <c r="E179" s="86"/>
      <c r="F179" s="86"/>
      <c r="G179" s="149">
        <f>+'Income Statement'!EV117</f>
        <v>0</v>
      </c>
      <c r="H179" s="149">
        <f>+Budget!EJ118</f>
        <v>161230.3493</v>
      </c>
      <c r="I179" s="152">
        <f t="shared" ref="I179:I192" si="31">+G179-H179</f>
        <v>-161230.3493</v>
      </c>
      <c r="J179" s="153">
        <f t="shared" ref="J179:J192" si="32">+IF(H179=0,0,G179/H179)</f>
        <v>0</v>
      </c>
      <c r="K179" s="86"/>
    </row>
    <row r="180" spans="1:11" x14ac:dyDescent="0.25">
      <c r="A180" s="116"/>
      <c r="B180" s="116"/>
      <c r="C180" s="116" t="s">
        <v>381</v>
      </c>
      <c r="D180" s="116"/>
      <c r="E180" s="86"/>
      <c r="F180" s="86"/>
      <c r="G180" s="149">
        <f>+'Income Statement'!EV118</f>
        <v>0</v>
      </c>
      <c r="H180" s="149">
        <f>+Budget!EJ119</f>
        <v>0</v>
      </c>
      <c r="I180" s="152">
        <f t="shared" si="31"/>
        <v>0</v>
      </c>
      <c r="J180" s="153">
        <f t="shared" si="32"/>
        <v>0</v>
      </c>
      <c r="K180" s="86"/>
    </row>
    <row r="181" spans="1:11" x14ac:dyDescent="0.25">
      <c r="A181" s="118"/>
      <c r="B181" s="118"/>
      <c r="C181" s="118" t="s">
        <v>475</v>
      </c>
      <c r="D181" s="118"/>
      <c r="E181" s="119"/>
      <c r="F181" s="119"/>
      <c r="G181" s="157">
        <f>+'Income Statement'!EV119</f>
        <v>0</v>
      </c>
      <c r="H181" s="157">
        <f>+Budget!EJ120</f>
        <v>0</v>
      </c>
      <c r="I181" s="152">
        <f t="shared" si="31"/>
        <v>0</v>
      </c>
      <c r="J181" s="153">
        <f t="shared" si="32"/>
        <v>0</v>
      </c>
      <c r="K181" s="86"/>
    </row>
    <row r="182" spans="1:11" hidden="1" x14ac:dyDescent="0.25">
      <c r="A182" s="116"/>
      <c r="B182" s="116"/>
      <c r="C182" s="116" t="s">
        <v>403</v>
      </c>
      <c r="D182" s="116"/>
      <c r="E182" s="86"/>
      <c r="F182" s="86"/>
      <c r="G182" s="149">
        <f>+'Income Statement'!EQ120</f>
        <v>0</v>
      </c>
      <c r="H182" s="149">
        <f>+Budget!EJ121</f>
        <v>0</v>
      </c>
      <c r="I182" s="152">
        <f t="shared" si="31"/>
        <v>0</v>
      </c>
      <c r="J182" s="153">
        <f t="shared" si="32"/>
        <v>0</v>
      </c>
      <c r="K182" s="119"/>
    </row>
    <row r="183" spans="1:11" x14ac:dyDescent="0.25">
      <c r="A183" s="116"/>
      <c r="B183" s="116"/>
      <c r="C183" s="116" t="s">
        <v>299</v>
      </c>
      <c r="D183" s="116"/>
      <c r="E183" s="86"/>
      <c r="F183" s="86"/>
      <c r="G183" s="149">
        <f>+'Income Statement'!EV121</f>
        <v>0</v>
      </c>
      <c r="H183" s="149">
        <f>+Budget!EJ122</f>
        <v>0</v>
      </c>
      <c r="I183" s="152">
        <f t="shared" si="31"/>
        <v>0</v>
      </c>
      <c r="J183" s="153">
        <f t="shared" si="32"/>
        <v>0</v>
      </c>
      <c r="K183" s="86"/>
    </row>
    <row r="184" spans="1:11" x14ac:dyDescent="0.25">
      <c r="A184" s="116"/>
      <c r="B184" s="116"/>
      <c r="C184" s="116" t="s">
        <v>300</v>
      </c>
      <c r="D184" s="116"/>
      <c r="E184" s="86"/>
      <c r="F184" s="86"/>
      <c r="G184" s="149">
        <f>+'Income Statement'!EV122</f>
        <v>0</v>
      </c>
      <c r="H184" s="149">
        <f>+Budget!EJ123</f>
        <v>0</v>
      </c>
      <c r="I184" s="152">
        <f t="shared" si="31"/>
        <v>0</v>
      </c>
      <c r="J184" s="153">
        <f t="shared" si="32"/>
        <v>0</v>
      </c>
      <c r="K184" s="86"/>
    </row>
    <row r="185" spans="1:11" x14ac:dyDescent="0.25">
      <c r="A185" s="116"/>
      <c r="B185" s="116"/>
      <c r="C185" s="116" t="s">
        <v>301</v>
      </c>
      <c r="D185" s="116"/>
      <c r="E185" s="86"/>
      <c r="F185" s="86"/>
      <c r="G185" s="149">
        <f>+'Income Statement'!EV123</f>
        <v>0</v>
      </c>
      <c r="H185" s="149">
        <f>+Budget!EJ124</f>
        <v>0</v>
      </c>
      <c r="I185" s="152">
        <f t="shared" si="31"/>
        <v>0</v>
      </c>
      <c r="J185" s="153">
        <f t="shared" si="32"/>
        <v>0</v>
      </c>
      <c r="K185" s="86"/>
    </row>
    <row r="186" spans="1:11" x14ac:dyDescent="0.25">
      <c r="A186" s="116"/>
      <c r="B186" s="116"/>
      <c r="C186" s="116" t="s">
        <v>382</v>
      </c>
      <c r="D186" s="116"/>
      <c r="E186" s="86"/>
      <c r="F186" s="86"/>
      <c r="G186" s="149">
        <f>+'Income Statement'!EV124</f>
        <v>0</v>
      </c>
      <c r="H186" s="149">
        <f>+Budget!EJ125</f>
        <v>0</v>
      </c>
      <c r="I186" s="152">
        <f t="shared" si="31"/>
        <v>0</v>
      </c>
      <c r="J186" s="153">
        <f t="shared" si="32"/>
        <v>0</v>
      </c>
      <c r="K186" s="86"/>
    </row>
    <row r="187" spans="1:11" x14ac:dyDescent="0.25">
      <c r="A187" s="116"/>
      <c r="B187" s="116"/>
      <c r="C187" s="116" t="s">
        <v>383</v>
      </c>
      <c r="D187" s="116"/>
      <c r="E187" s="86"/>
      <c r="F187" s="86"/>
      <c r="G187" s="149">
        <f>+'Income Statement'!EV125</f>
        <v>0</v>
      </c>
      <c r="H187" s="149">
        <f>+Budget!EJ126</f>
        <v>103715</v>
      </c>
      <c r="I187" s="152">
        <f t="shared" si="31"/>
        <v>-103715</v>
      </c>
      <c r="J187" s="153">
        <f t="shared" si="32"/>
        <v>0</v>
      </c>
      <c r="K187" s="86"/>
    </row>
    <row r="188" spans="1:11" x14ac:dyDescent="0.25">
      <c r="A188" s="116"/>
      <c r="B188" s="116"/>
      <c r="C188" s="116" t="s">
        <v>470</v>
      </c>
      <c r="D188" s="116"/>
      <c r="E188" s="86"/>
      <c r="F188" s="86"/>
      <c r="G188" s="149">
        <f>+'Income Statement'!EV126</f>
        <v>0</v>
      </c>
      <c r="H188" s="149">
        <f>+Budget!EJ127</f>
        <v>72065.001000000004</v>
      </c>
      <c r="I188" s="152">
        <f t="shared" si="31"/>
        <v>-72065.001000000004</v>
      </c>
      <c r="J188" s="153">
        <f t="shared" si="32"/>
        <v>0</v>
      </c>
      <c r="K188" s="86"/>
    </row>
    <row r="189" spans="1:11" x14ac:dyDescent="0.25">
      <c r="A189" s="116"/>
      <c r="B189" s="116"/>
      <c r="C189" s="116" t="s">
        <v>302</v>
      </c>
      <c r="D189" s="116"/>
      <c r="E189" s="86"/>
      <c r="F189" s="86"/>
      <c r="G189" s="149">
        <f>+'Income Statement'!EV127</f>
        <v>0</v>
      </c>
      <c r="H189" s="149">
        <f>+Budget!EJ128</f>
        <v>6750.0001000000002</v>
      </c>
      <c r="I189" s="152">
        <f t="shared" si="31"/>
        <v>-6750.0001000000002</v>
      </c>
      <c r="J189" s="153">
        <f t="shared" si="32"/>
        <v>0</v>
      </c>
      <c r="K189" s="86"/>
    </row>
    <row r="190" spans="1:11" x14ac:dyDescent="0.25">
      <c r="A190" s="116"/>
      <c r="B190" s="116"/>
      <c r="C190" s="116" t="s">
        <v>303</v>
      </c>
      <c r="D190" s="116"/>
      <c r="E190" s="86"/>
      <c r="F190" s="86"/>
      <c r="G190" s="149">
        <f>+'Income Statement'!EV128</f>
        <v>0</v>
      </c>
      <c r="H190" s="149">
        <f>+Budget!EJ129</f>
        <v>3718.04</v>
      </c>
      <c r="I190" s="152">
        <f t="shared" si="31"/>
        <v>-3718.04</v>
      </c>
      <c r="J190" s="153">
        <f t="shared" si="32"/>
        <v>0</v>
      </c>
      <c r="K190" s="86"/>
    </row>
    <row r="191" spans="1:11" x14ac:dyDescent="0.25">
      <c r="A191" s="116"/>
      <c r="B191" s="116"/>
      <c r="C191" s="116" t="s">
        <v>384</v>
      </c>
      <c r="D191" s="116"/>
      <c r="E191" s="86"/>
      <c r="F191" s="86"/>
      <c r="G191" s="149">
        <f>+'Income Statement'!EV129</f>
        <v>0</v>
      </c>
      <c r="H191" s="149">
        <f>+Budget!EJ130</f>
        <v>0</v>
      </c>
      <c r="I191" s="152">
        <f t="shared" si="31"/>
        <v>0</v>
      </c>
      <c r="J191" s="153">
        <f t="shared" si="32"/>
        <v>0</v>
      </c>
      <c r="K191" s="86"/>
    </row>
    <row r="192" spans="1:11" x14ac:dyDescent="0.25">
      <c r="A192" s="116"/>
      <c r="B192" s="116" t="s">
        <v>305</v>
      </c>
      <c r="C192" s="116"/>
      <c r="D192" s="116"/>
      <c r="E192" s="86"/>
      <c r="F192" s="86"/>
      <c r="G192" s="149">
        <f>+'Income Statement'!EV130</f>
        <v>0</v>
      </c>
      <c r="H192" s="149">
        <f>+Budget!EJ131</f>
        <v>347478.39039999997</v>
      </c>
      <c r="I192" s="152">
        <f t="shared" si="31"/>
        <v>-347478.39039999997</v>
      </c>
      <c r="J192" s="153">
        <f t="shared" si="32"/>
        <v>0</v>
      </c>
      <c r="K192" s="86"/>
    </row>
    <row r="193" spans="1:11" x14ac:dyDescent="0.25">
      <c r="A193" s="116"/>
      <c r="B193" s="116" t="s">
        <v>306</v>
      </c>
      <c r="C193" s="116"/>
      <c r="D193" s="116"/>
      <c r="E193" s="86"/>
      <c r="F193" s="86"/>
      <c r="G193" s="149"/>
      <c r="H193" s="149"/>
      <c r="I193" s="152"/>
      <c r="J193" s="153"/>
      <c r="K193" s="86"/>
    </row>
    <row r="194" spans="1:11" x14ac:dyDescent="0.25">
      <c r="A194" s="116"/>
      <c r="B194" s="116"/>
      <c r="C194" s="116" t="s">
        <v>307</v>
      </c>
      <c r="D194" s="116"/>
      <c r="E194" s="86"/>
      <c r="F194" s="86"/>
      <c r="G194" s="149">
        <f>+'Income Statement'!EV132</f>
        <v>0</v>
      </c>
      <c r="H194" s="149">
        <f>+Budget!EJ133</f>
        <v>323863.32579999999</v>
      </c>
      <c r="I194" s="152">
        <f t="shared" ref="I194:I213" si="33">+G194-H194</f>
        <v>-323863.32579999999</v>
      </c>
      <c r="J194" s="153">
        <f t="shared" ref="J194:J213" si="34">+IF(H194=0,0,G194/H194)</f>
        <v>0</v>
      </c>
      <c r="K194" s="86"/>
    </row>
    <row r="195" spans="1:11" x14ac:dyDescent="0.25">
      <c r="A195" s="116"/>
      <c r="B195" s="116"/>
      <c r="C195" s="116" t="s">
        <v>308</v>
      </c>
      <c r="D195" s="116"/>
      <c r="E195" s="86"/>
      <c r="F195" s="86"/>
      <c r="G195" s="149">
        <f>+'Income Statement'!EV133</f>
        <v>0</v>
      </c>
      <c r="H195" s="149">
        <f>+Budget!EJ134</f>
        <v>181280</v>
      </c>
      <c r="I195" s="152">
        <f t="shared" si="33"/>
        <v>-181280</v>
      </c>
      <c r="J195" s="153">
        <f t="shared" si="34"/>
        <v>0</v>
      </c>
      <c r="K195" s="86"/>
    </row>
    <row r="196" spans="1:11" x14ac:dyDescent="0.25">
      <c r="A196" s="116"/>
      <c r="B196" s="116"/>
      <c r="C196" s="116" t="s">
        <v>385</v>
      </c>
      <c r="D196" s="116"/>
      <c r="E196" s="86"/>
      <c r="F196" s="86"/>
      <c r="G196" s="149">
        <f>+'Income Statement'!EV134</f>
        <v>0</v>
      </c>
      <c r="H196" s="149">
        <f>+Budget!EJ135</f>
        <v>0</v>
      </c>
      <c r="I196" s="152">
        <f t="shared" si="33"/>
        <v>0</v>
      </c>
      <c r="J196" s="153">
        <f t="shared" si="34"/>
        <v>0</v>
      </c>
      <c r="K196" s="86"/>
    </row>
    <row r="197" spans="1:11" x14ac:dyDescent="0.25">
      <c r="A197" s="116"/>
      <c r="B197" s="116"/>
      <c r="C197" s="116" t="s">
        <v>386</v>
      </c>
      <c r="D197" s="116"/>
      <c r="E197" s="86"/>
      <c r="F197" s="86"/>
      <c r="G197" s="149">
        <f>+'Income Statement'!EV135</f>
        <v>0</v>
      </c>
      <c r="H197" s="149">
        <f>+Budget!EJ136</f>
        <v>0</v>
      </c>
      <c r="I197" s="152">
        <f t="shared" si="33"/>
        <v>0</v>
      </c>
      <c r="J197" s="153">
        <f t="shared" si="34"/>
        <v>0</v>
      </c>
      <c r="K197" s="86"/>
    </row>
    <row r="198" spans="1:11" x14ac:dyDescent="0.25">
      <c r="A198" s="116"/>
      <c r="B198" s="116"/>
      <c r="C198" s="116" t="s">
        <v>309</v>
      </c>
      <c r="D198" s="116"/>
      <c r="E198" s="86"/>
      <c r="F198" s="86"/>
      <c r="G198" s="149">
        <f>+'Income Statement'!EV136</f>
        <v>0</v>
      </c>
      <c r="H198" s="149">
        <f>+Budget!EJ137</f>
        <v>937.30025000000001</v>
      </c>
      <c r="I198" s="152">
        <f t="shared" si="33"/>
        <v>-937.30025000000001</v>
      </c>
      <c r="J198" s="153">
        <f t="shared" si="34"/>
        <v>0</v>
      </c>
      <c r="K198" s="86"/>
    </row>
    <row r="199" spans="1:11" x14ac:dyDescent="0.25">
      <c r="A199" s="116"/>
      <c r="B199" s="116"/>
      <c r="C199" s="116" t="s">
        <v>310</v>
      </c>
      <c r="D199" s="116"/>
      <c r="E199" s="86"/>
      <c r="F199" s="86"/>
      <c r="G199" s="149">
        <f>+'Income Statement'!EV137</f>
        <v>0</v>
      </c>
      <c r="H199" s="149">
        <f>+Budget!EJ138</f>
        <v>926630</v>
      </c>
      <c r="I199" s="152">
        <f t="shared" si="33"/>
        <v>-926630</v>
      </c>
      <c r="J199" s="153">
        <f t="shared" si="34"/>
        <v>0</v>
      </c>
      <c r="K199" s="86"/>
    </row>
    <row r="200" spans="1:11" x14ac:dyDescent="0.25">
      <c r="A200" s="116"/>
      <c r="B200" s="116"/>
      <c r="C200" s="116" t="s">
        <v>311</v>
      </c>
      <c r="D200" s="116"/>
      <c r="E200" s="86"/>
      <c r="F200" s="86"/>
      <c r="G200" s="149">
        <f>+'Income Statement'!EV138</f>
        <v>0</v>
      </c>
      <c r="H200" s="149">
        <f>+Budget!EJ139</f>
        <v>51.500030000000002</v>
      </c>
      <c r="I200" s="152">
        <f t="shared" si="33"/>
        <v>-51.500030000000002</v>
      </c>
      <c r="J200" s="153">
        <f t="shared" si="34"/>
        <v>0</v>
      </c>
      <c r="K200" s="86"/>
    </row>
    <row r="201" spans="1:11" x14ac:dyDescent="0.25">
      <c r="A201" s="116"/>
      <c r="B201" s="116"/>
      <c r="C201" s="116" t="s">
        <v>312</v>
      </c>
      <c r="D201" s="116"/>
      <c r="E201" s="86"/>
      <c r="F201" s="86"/>
      <c r="G201" s="149">
        <f>+'Income Statement'!EV139</f>
        <v>0</v>
      </c>
      <c r="H201" s="149">
        <f>+Budget!EJ140</f>
        <v>83795.353400000007</v>
      </c>
      <c r="I201" s="152">
        <f t="shared" si="33"/>
        <v>-83795.353400000007</v>
      </c>
      <c r="J201" s="153">
        <f t="shared" si="34"/>
        <v>0</v>
      </c>
      <c r="K201" s="86"/>
    </row>
    <row r="202" spans="1:11" x14ac:dyDescent="0.25">
      <c r="A202" s="116"/>
      <c r="B202" s="116"/>
      <c r="C202" s="116" t="s">
        <v>313</v>
      </c>
      <c r="D202" s="116"/>
      <c r="E202" s="86"/>
      <c r="F202" s="86"/>
      <c r="G202" s="149">
        <f>+'Income Statement'!EV140</f>
        <v>0</v>
      </c>
      <c r="H202" s="149">
        <f>+Budget!EJ141</f>
        <v>65493.846299999997</v>
      </c>
      <c r="I202" s="152">
        <f t="shared" si="33"/>
        <v>-65493.846299999997</v>
      </c>
      <c r="J202" s="153">
        <f t="shared" si="34"/>
        <v>0</v>
      </c>
      <c r="K202" s="86"/>
    </row>
    <row r="203" spans="1:11" x14ac:dyDescent="0.25">
      <c r="A203" s="116"/>
      <c r="B203" s="116"/>
      <c r="C203" s="116" t="s">
        <v>387</v>
      </c>
      <c r="D203" s="116"/>
      <c r="E203" s="86"/>
      <c r="F203" s="86"/>
      <c r="G203" s="149">
        <f>+'Income Statement'!EV141</f>
        <v>0</v>
      </c>
      <c r="H203" s="149">
        <f>+Budget!EJ142</f>
        <v>0</v>
      </c>
      <c r="I203" s="152">
        <f t="shared" si="33"/>
        <v>0</v>
      </c>
      <c r="J203" s="153">
        <f t="shared" si="34"/>
        <v>0</v>
      </c>
      <c r="K203" s="86"/>
    </row>
    <row r="204" spans="1:11" x14ac:dyDescent="0.25">
      <c r="A204" s="116"/>
      <c r="B204" s="116"/>
      <c r="C204" s="116" t="s">
        <v>314</v>
      </c>
      <c r="D204" s="116"/>
      <c r="E204" s="86"/>
      <c r="F204" s="86"/>
      <c r="G204" s="149">
        <f>+'Income Statement'!EV142</f>
        <v>0</v>
      </c>
      <c r="H204" s="149">
        <f>+Budget!EJ143</f>
        <v>75022.279200000004</v>
      </c>
      <c r="I204" s="152">
        <f t="shared" si="33"/>
        <v>-75022.279200000004</v>
      </c>
      <c r="J204" s="153">
        <f t="shared" si="34"/>
        <v>0</v>
      </c>
      <c r="K204" s="86"/>
    </row>
    <row r="205" spans="1:11" x14ac:dyDescent="0.25">
      <c r="A205" s="116"/>
      <c r="B205" s="116"/>
      <c r="C205" s="116" t="s">
        <v>315</v>
      </c>
      <c r="D205" s="116"/>
      <c r="E205" s="86"/>
      <c r="F205" s="86"/>
      <c r="G205" s="149">
        <f>+'Income Statement'!EV143</f>
        <v>0</v>
      </c>
      <c r="H205" s="149">
        <f>+Budget!EJ144</f>
        <v>122278.2743</v>
      </c>
      <c r="I205" s="152">
        <f t="shared" si="33"/>
        <v>-122278.2743</v>
      </c>
      <c r="J205" s="153">
        <f t="shared" si="34"/>
        <v>0</v>
      </c>
      <c r="K205" s="86"/>
    </row>
    <row r="206" spans="1:11" x14ac:dyDescent="0.25">
      <c r="A206" s="116"/>
      <c r="B206" s="116"/>
      <c r="C206" s="116" t="s">
        <v>316</v>
      </c>
      <c r="D206" s="116"/>
      <c r="E206" s="86"/>
      <c r="F206" s="86"/>
      <c r="G206" s="149">
        <f>+'Income Statement'!EV144</f>
        <v>0</v>
      </c>
      <c r="H206" s="149">
        <f>+Budget!EJ145</f>
        <v>-2075.7692999999999</v>
      </c>
      <c r="I206" s="152">
        <f t="shared" si="33"/>
        <v>2075.7692999999999</v>
      </c>
      <c r="J206" s="153">
        <f t="shared" si="34"/>
        <v>0</v>
      </c>
      <c r="K206" s="86"/>
    </row>
    <row r="207" spans="1:11" x14ac:dyDescent="0.25">
      <c r="A207" s="116"/>
      <c r="B207" s="116"/>
      <c r="C207" s="116" t="s">
        <v>317</v>
      </c>
      <c r="D207" s="116"/>
      <c r="E207" s="86"/>
      <c r="F207" s="86"/>
      <c r="G207" s="149">
        <f>+'Income Statement'!EV145</f>
        <v>0</v>
      </c>
      <c r="H207" s="149">
        <f>+Budget!EJ146</f>
        <v>5447.0108</v>
      </c>
      <c r="I207" s="152">
        <f t="shared" si="33"/>
        <v>-5447.0108</v>
      </c>
      <c r="J207" s="153">
        <f t="shared" si="34"/>
        <v>0</v>
      </c>
      <c r="K207" s="86"/>
    </row>
    <row r="208" spans="1:11" x14ac:dyDescent="0.25">
      <c r="A208" s="116"/>
      <c r="B208" s="116"/>
      <c r="C208" s="116" t="s">
        <v>318</v>
      </c>
      <c r="D208" s="116"/>
      <c r="E208" s="86"/>
      <c r="F208" s="86"/>
      <c r="G208" s="149">
        <f>+'Income Statement'!EV146</f>
        <v>0</v>
      </c>
      <c r="H208" s="149">
        <f>+Budget!EJ147</f>
        <v>2182.364</v>
      </c>
      <c r="I208" s="152">
        <f t="shared" si="33"/>
        <v>-2182.364</v>
      </c>
      <c r="J208" s="153">
        <f t="shared" si="34"/>
        <v>0</v>
      </c>
      <c r="K208" s="86"/>
    </row>
    <row r="209" spans="1:11" x14ac:dyDescent="0.25">
      <c r="A209" s="116"/>
      <c r="B209" s="116"/>
      <c r="C209" s="116" t="s">
        <v>388</v>
      </c>
      <c r="D209" s="116"/>
      <c r="E209" s="86"/>
      <c r="F209" s="86"/>
      <c r="G209" s="149">
        <f>+'Income Statement'!EV147</f>
        <v>0</v>
      </c>
      <c r="H209" s="149">
        <f>+Budget!EJ148</f>
        <v>0</v>
      </c>
      <c r="I209" s="152">
        <f t="shared" si="33"/>
        <v>0</v>
      </c>
      <c r="J209" s="153">
        <f t="shared" si="34"/>
        <v>0</v>
      </c>
      <c r="K209" s="86"/>
    </row>
    <row r="210" spans="1:11" x14ac:dyDescent="0.25">
      <c r="A210" s="116"/>
      <c r="B210" s="116"/>
      <c r="C210" s="116" t="s">
        <v>278</v>
      </c>
      <c r="D210" s="116"/>
      <c r="E210" s="86"/>
      <c r="F210" s="86"/>
      <c r="G210" s="149">
        <f>+'Income Statement'!EV148</f>
        <v>0</v>
      </c>
      <c r="H210" s="149">
        <f>+Budget!EJ149</f>
        <v>662.12519999999995</v>
      </c>
      <c r="I210" s="152">
        <f t="shared" si="33"/>
        <v>-662.12519999999995</v>
      </c>
      <c r="J210" s="153">
        <f t="shared" si="34"/>
        <v>0</v>
      </c>
      <c r="K210" s="86"/>
    </row>
    <row r="211" spans="1:11" x14ac:dyDescent="0.25">
      <c r="A211" s="116"/>
      <c r="B211" s="116"/>
      <c r="C211" s="116" t="s">
        <v>389</v>
      </c>
      <c r="D211" s="116"/>
      <c r="E211" s="86"/>
      <c r="F211" s="86"/>
      <c r="G211" s="149">
        <f>+'Income Statement'!EV149</f>
        <v>3398.14</v>
      </c>
      <c r="H211" s="149">
        <f>+Budget!EJ150</f>
        <v>4965.4034000000001</v>
      </c>
      <c r="I211" s="152">
        <f t="shared" si="33"/>
        <v>-1567.2634000000003</v>
      </c>
      <c r="J211" s="153">
        <f t="shared" si="34"/>
        <v>0.68436332886870777</v>
      </c>
      <c r="K211" s="86"/>
    </row>
    <row r="212" spans="1:11" x14ac:dyDescent="0.25">
      <c r="A212" s="116"/>
      <c r="B212" s="116" t="s">
        <v>319</v>
      </c>
      <c r="C212" s="116"/>
      <c r="D212" s="116"/>
      <c r="E212" s="86"/>
      <c r="F212" s="86"/>
      <c r="G212" s="149">
        <f>+'Income Statement'!EV150</f>
        <v>3398.14</v>
      </c>
      <c r="H212" s="149">
        <f>+Budget!EJ151</f>
        <v>1790533.0133799999</v>
      </c>
      <c r="I212" s="152">
        <f t="shared" si="33"/>
        <v>-1787134.87338</v>
      </c>
      <c r="J212" s="153">
        <f t="shared" si="34"/>
        <v>1.8978371102944987E-3</v>
      </c>
      <c r="K212" s="86"/>
    </row>
    <row r="213" spans="1:11" x14ac:dyDescent="0.25">
      <c r="A213" s="116"/>
      <c r="B213" s="116" t="s">
        <v>390</v>
      </c>
      <c r="C213" s="116"/>
      <c r="D213" s="116"/>
      <c r="E213" s="86"/>
      <c r="F213" s="86"/>
      <c r="G213" s="149">
        <f>+'Income Statement'!EV151</f>
        <v>0</v>
      </c>
      <c r="H213" s="149">
        <f>+Budget!EJ152</f>
        <v>0</v>
      </c>
      <c r="I213" s="152">
        <f t="shared" si="33"/>
        <v>0</v>
      </c>
      <c r="J213" s="153">
        <f t="shared" si="34"/>
        <v>0</v>
      </c>
      <c r="K213" s="86"/>
    </row>
    <row r="214" spans="1:11" x14ac:dyDescent="0.25">
      <c r="A214" s="116"/>
      <c r="B214" s="116" t="s">
        <v>320</v>
      </c>
      <c r="C214" s="116"/>
      <c r="D214" s="116"/>
      <c r="E214" s="86"/>
      <c r="F214" s="86"/>
      <c r="G214" s="149"/>
      <c r="H214" s="149"/>
      <c r="I214" s="152"/>
      <c r="J214" s="153"/>
      <c r="K214" s="86"/>
    </row>
    <row r="215" spans="1:11" x14ac:dyDescent="0.25">
      <c r="A215" s="116"/>
      <c r="B215" s="116"/>
      <c r="C215" s="116" t="s">
        <v>321</v>
      </c>
      <c r="D215" s="116"/>
      <c r="E215" s="86"/>
      <c r="F215" s="86"/>
      <c r="G215" s="149">
        <f>+'Income Statement'!EV153</f>
        <v>0</v>
      </c>
      <c r="H215" s="149">
        <f>+Budget!EJ154</f>
        <v>45360.000010000003</v>
      </c>
      <c r="I215" s="152">
        <f t="shared" ref="I215:I224" si="35">+G215-H215</f>
        <v>-45360.000010000003</v>
      </c>
      <c r="J215" s="153">
        <f t="shared" ref="J215:J224" si="36">+IF(H215=0,0,G215/H215)</f>
        <v>0</v>
      </c>
      <c r="K215" s="86"/>
    </row>
    <row r="216" spans="1:11" x14ac:dyDescent="0.25">
      <c r="A216" s="116"/>
      <c r="B216" s="116"/>
      <c r="C216" s="116" t="s">
        <v>322</v>
      </c>
      <c r="D216" s="116"/>
      <c r="E216" s="86"/>
      <c r="F216" s="86"/>
      <c r="G216" s="149">
        <f>+'Income Statement'!EV154</f>
        <v>0</v>
      </c>
      <c r="H216" s="149">
        <f>+Budget!EJ155</f>
        <v>0</v>
      </c>
      <c r="I216" s="152">
        <f t="shared" si="35"/>
        <v>0</v>
      </c>
      <c r="J216" s="153">
        <f t="shared" si="36"/>
        <v>0</v>
      </c>
      <c r="K216" s="86"/>
    </row>
    <row r="217" spans="1:11" x14ac:dyDescent="0.25">
      <c r="A217" s="116"/>
      <c r="B217" s="116"/>
      <c r="C217" s="116" t="s">
        <v>323</v>
      </c>
      <c r="D217" s="116"/>
      <c r="E217" s="86"/>
      <c r="F217" s="86"/>
      <c r="G217" s="149">
        <f>+'Income Statement'!EV155</f>
        <v>0</v>
      </c>
      <c r="H217" s="149">
        <f>+Budget!EJ156</f>
        <v>607311.40758999996</v>
      </c>
      <c r="I217" s="152">
        <f t="shared" si="35"/>
        <v>-607311.40758999996</v>
      </c>
      <c r="J217" s="153">
        <f t="shared" si="36"/>
        <v>0</v>
      </c>
      <c r="K217" s="86"/>
    </row>
    <row r="218" spans="1:11" x14ac:dyDescent="0.25">
      <c r="A218" s="116"/>
      <c r="B218" s="116"/>
      <c r="C218" s="116" t="s">
        <v>324</v>
      </c>
      <c r="D218" s="116"/>
      <c r="E218" s="86"/>
      <c r="F218" s="86"/>
      <c r="G218" s="149">
        <f>+'Income Statement'!EV156</f>
        <v>0</v>
      </c>
      <c r="H218" s="149">
        <f>+Budget!EJ157</f>
        <v>25</v>
      </c>
      <c r="I218" s="152">
        <f t="shared" si="35"/>
        <v>-25</v>
      </c>
      <c r="J218" s="153">
        <f t="shared" si="36"/>
        <v>0</v>
      </c>
      <c r="K218" s="86"/>
    </row>
    <row r="219" spans="1:11" x14ac:dyDescent="0.25">
      <c r="A219" s="116"/>
      <c r="B219" s="116"/>
      <c r="C219" s="116" t="s">
        <v>325</v>
      </c>
      <c r="D219" s="116"/>
      <c r="E219" s="86"/>
      <c r="F219" s="86"/>
      <c r="G219" s="149">
        <f>+'Income Statement'!EV157</f>
        <v>0</v>
      </c>
      <c r="H219" s="149">
        <f>+Budget!EJ158</f>
        <v>0</v>
      </c>
      <c r="I219" s="152">
        <f t="shared" si="35"/>
        <v>0</v>
      </c>
      <c r="J219" s="153">
        <f t="shared" si="36"/>
        <v>0</v>
      </c>
      <c r="K219" s="86"/>
    </row>
    <row r="220" spans="1:11" x14ac:dyDescent="0.25">
      <c r="A220" s="116"/>
      <c r="B220" s="116"/>
      <c r="C220" s="116" t="s">
        <v>326</v>
      </c>
      <c r="D220" s="116"/>
      <c r="E220" s="86"/>
      <c r="F220" s="86"/>
      <c r="G220" s="149">
        <f>+'Income Statement'!EV158</f>
        <v>0</v>
      </c>
      <c r="H220" s="149">
        <f>+Budget!EJ159</f>
        <v>0</v>
      </c>
      <c r="I220" s="152">
        <f t="shared" si="35"/>
        <v>0</v>
      </c>
      <c r="J220" s="153">
        <f t="shared" si="36"/>
        <v>0</v>
      </c>
      <c r="K220" s="86"/>
    </row>
    <row r="221" spans="1:11" x14ac:dyDescent="0.25">
      <c r="A221" s="116"/>
      <c r="B221" s="116"/>
      <c r="C221" s="116" t="s">
        <v>327</v>
      </c>
      <c r="D221" s="116"/>
      <c r="E221" s="86"/>
      <c r="F221" s="86"/>
      <c r="G221" s="149">
        <f>+'Income Statement'!EV159</f>
        <v>0</v>
      </c>
      <c r="H221" s="149">
        <f>+Budget!EJ160</f>
        <v>0</v>
      </c>
      <c r="I221" s="152">
        <f t="shared" si="35"/>
        <v>0</v>
      </c>
      <c r="J221" s="153">
        <f t="shared" si="36"/>
        <v>0</v>
      </c>
      <c r="K221" s="86"/>
    </row>
    <row r="222" spans="1:11" x14ac:dyDescent="0.25">
      <c r="A222" s="116"/>
      <c r="B222" s="116"/>
      <c r="C222" s="116" t="s">
        <v>328</v>
      </c>
      <c r="D222" s="116"/>
      <c r="E222" s="86"/>
      <c r="F222" s="86"/>
      <c r="G222" s="149">
        <f>+'Income Statement'!EV160</f>
        <v>0</v>
      </c>
      <c r="H222" s="149">
        <f>+Budget!EJ161</f>
        <v>499.95</v>
      </c>
      <c r="I222" s="152">
        <f t="shared" si="35"/>
        <v>-499.95</v>
      </c>
      <c r="J222" s="153">
        <f t="shared" si="36"/>
        <v>0</v>
      </c>
      <c r="K222" s="86"/>
    </row>
    <row r="223" spans="1:11" x14ac:dyDescent="0.25">
      <c r="A223" s="116"/>
      <c r="B223" s="116"/>
      <c r="C223" s="116" t="s">
        <v>391</v>
      </c>
      <c r="D223" s="116"/>
      <c r="E223" s="86"/>
      <c r="F223" s="86"/>
      <c r="G223" s="149">
        <f>+'Income Statement'!EV161</f>
        <v>0</v>
      </c>
      <c r="H223" s="149">
        <f>+Budget!EJ162</f>
        <v>0</v>
      </c>
      <c r="I223" s="152">
        <f t="shared" si="35"/>
        <v>0</v>
      </c>
      <c r="J223" s="153">
        <f t="shared" si="36"/>
        <v>0</v>
      </c>
      <c r="K223" s="86"/>
    </row>
    <row r="224" spans="1:11" x14ac:dyDescent="0.25">
      <c r="A224" s="116"/>
      <c r="B224" s="116" t="s">
        <v>329</v>
      </c>
      <c r="C224" s="116"/>
      <c r="D224" s="116"/>
      <c r="E224" s="86"/>
      <c r="F224" s="86"/>
      <c r="G224" s="149">
        <f>+'Income Statement'!EV162</f>
        <v>0</v>
      </c>
      <c r="H224" s="149">
        <f>+Budget!EJ163</f>
        <v>653196.35759999999</v>
      </c>
      <c r="I224" s="152">
        <f t="shared" si="35"/>
        <v>-653196.35759999999</v>
      </c>
      <c r="J224" s="153">
        <f t="shared" si="36"/>
        <v>0</v>
      </c>
      <c r="K224" s="86"/>
    </row>
    <row r="225" spans="1:11" x14ac:dyDescent="0.25">
      <c r="A225" s="118"/>
      <c r="B225" s="118" t="s">
        <v>392</v>
      </c>
      <c r="C225" s="118"/>
      <c r="D225" s="118"/>
      <c r="E225" s="119"/>
      <c r="F225" s="119"/>
      <c r="G225" s="157">
        <f>+'Income Statement'!EV163</f>
        <v>0</v>
      </c>
      <c r="H225" s="157">
        <f>+Budget!EJ164</f>
        <v>0</v>
      </c>
      <c r="I225" s="158">
        <v>0</v>
      </c>
      <c r="J225" s="159">
        <v>0</v>
      </c>
      <c r="K225" s="86"/>
    </row>
    <row r="226" spans="1:11" hidden="1" x14ac:dyDescent="0.25">
      <c r="A226" s="116"/>
      <c r="B226" s="116" t="s">
        <v>330</v>
      </c>
      <c r="C226" s="116"/>
      <c r="D226" s="116"/>
      <c r="E226" s="86"/>
      <c r="F226" s="86"/>
      <c r="G226" s="149">
        <f>+'Income Statement'!EV164</f>
        <v>0</v>
      </c>
      <c r="H226" s="149"/>
      <c r="I226" s="152"/>
      <c r="J226" s="153"/>
      <c r="K226" s="119"/>
    </row>
    <row r="227" spans="1:11" x14ac:dyDescent="0.25">
      <c r="A227" s="116"/>
      <c r="B227" s="116"/>
      <c r="C227" s="116" t="s">
        <v>282</v>
      </c>
      <c r="D227" s="116"/>
      <c r="E227" s="86"/>
      <c r="F227" s="86"/>
      <c r="G227" s="149">
        <f>+'Income Statement'!EV165</f>
        <v>0</v>
      </c>
      <c r="H227" s="149">
        <f>+Budget!EJ166</f>
        <v>6129265.1653100001</v>
      </c>
      <c r="I227" s="152">
        <f t="shared" ref="I227:I230" si="37">+G227-H227</f>
        <v>-6129265.1653100001</v>
      </c>
      <c r="J227" s="153">
        <f t="shared" ref="J227:J230" si="38">+IF(H227=0,0,G227/H227)</f>
        <v>0</v>
      </c>
      <c r="K227" s="86"/>
    </row>
    <row r="228" spans="1:11" x14ac:dyDescent="0.25">
      <c r="A228" s="116"/>
      <c r="B228" s="116"/>
      <c r="C228" s="116" t="s">
        <v>304</v>
      </c>
      <c r="D228" s="116"/>
      <c r="E228" s="86"/>
      <c r="F228" s="86"/>
      <c r="G228" s="149">
        <f>+'Income Statement'!EV166</f>
        <v>0</v>
      </c>
      <c r="H228" s="149">
        <f>+Budget!EJ167</f>
        <v>79411.653300000005</v>
      </c>
      <c r="I228" s="152">
        <f t="shared" si="37"/>
        <v>-79411.653300000005</v>
      </c>
      <c r="J228" s="153">
        <f t="shared" si="38"/>
        <v>0</v>
      </c>
      <c r="K228" s="86"/>
    </row>
    <row r="229" spans="1:11" x14ac:dyDescent="0.25">
      <c r="A229" s="116"/>
      <c r="B229" s="116"/>
      <c r="C229" s="116" t="s">
        <v>393</v>
      </c>
      <c r="D229" s="116"/>
      <c r="E229" s="86"/>
      <c r="F229" s="86"/>
      <c r="G229" s="149">
        <f>+'Income Statement'!EV167</f>
        <v>0</v>
      </c>
      <c r="H229" s="149">
        <f>+Budget!EJ168</f>
        <v>0</v>
      </c>
      <c r="I229" s="152">
        <f t="shared" si="37"/>
        <v>0</v>
      </c>
      <c r="J229" s="153">
        <f t="shared" si="38"/>
        <v>0</v>
      </c>
      <c r="K229" s="86"/>
    </row>
    <row r="230" spans="1:11" x14ac:dyDescent="0.25">
      <c r="A230" s="116"/>
      <c r="B230" s="116" t="s">
        <v>331</v>
      </c>
      <c r="C230" s="116"/>
      <c r="D230" s="116"/>
      <c r="E230" s="86"/>
      <c r="F230" s="86"/>
      <c r="G230" s="149">
        <f>+'Income Statement'!EV168</f>
        <v>0</v>
      </c>
      <c r="H230" s="149">
        <f>+Budget!EJ169</f>
        <v>6208676.8186100004</v>
      </c>
      <c r="I230" s="152">
        <f t="shared" si="37"/>
        <v>-6208676.8186100004</v>
      </c>
      <c r="J230" s="153">
        <f t="shared" si="38"/>
        <v>0</v>
      </c>
      <c r="K230" s="86"/>
    </row>
    <row r="231" spans="1:11" x14ac:dyDescent="0.25">
      <c r="A231" s="116"/>
      <c r="B231" s="116" t="s">
        <v>332</v>
      </c>
      <c r="C231" s="116"/>
      <c r="D231" s="116"/>
      <c r="E231" s="86"/>
      <c r="F231" s="86"/>
      <c r="G231" s="149"/>
      <c r="H231" s="149"/>
      <c r="I231" s="152"/>
      <c r="J231" s="153"/>
      <c r="K231" s="86"/>
    </row>
    <row r="232" spans="1:11" x14ac:dyDescent="0.25">
      <c r="A232" s="116"/>
      <c r="B232" s="116"/>
      <c r="C232" s="116" t="s">
        <v>253</v>
      </c>
      <c r="D232" s="116"/>
      <c r="E232" s="86"/>
      <c r="F232" s="86"/>
      <c r="G232" s="149">
        <f>+'Income Statement'!EV170</f>
        <v>0</v>
      </c>
      <c r="H232" s="149">
        <f>+Budget!EJ171</f>
        <v>14668.417600000001</v>
      </c>
      <c r="I232" s="152">
        <f t="shared" ref="I232:I236" si="39">+G232-H232</f>
        <v>-14668.417600000001</v>
      </c>
      <c r="J232" s="153">
        <f t="shared" ref="J232:J236" si="40">+IF(H232=0,0,G232/H232)</f>
        <v>0</v>
      </c>
      <c r="K232" s="86"/>
    </row>
    <row r="233" spans="1:11" x14ac:dyDescent="0.25">
      <c r="A233" s="116"/>
      <c r="B233" s="116"/>
      <c r="C233" s="116" t="s">
        <v>270</v>
      </c>
      <c r="D233" s="116"/>
      <c r="E233" s="86"/>
      <c r="F233" s="86"/>
      <c r="G233" s="149">
        <f>+'Income Statement'!EV171</f>
        <v>0</v>
      </c>
      <c r="H233" s="149">
        <f>+Budget!EJ172</f>
        <v>111700.6596</v>
      </c>
      <c r="I233" s="152">
        <f t="shared" si="39"/>
        <v>-111700.6596</v>
      </c>
      <c r="J233" s="153">
        <f t="shared" si="40"/>
        <v>0</v>
      </c>
      <c r="K233" s="86"/>
    </row>
    <row r="234" spans="1:11" x14ac:dyDescent="0.25">
      <c r="A234" s="116"/>
      <c r="B234" s="116"/>
      <c r="C234" s="116" t="s">
        <v>333</v>
      </c>
      <c r="D234" s="116"/>
      <c r="E234" s="86"/>
      <c r="F234" s="86"/>
      <c r="G234" s="149">
        <f>+'Income Statement'!EV172</f>
        <v>0</v>
      </c>
      <c r="H234" s="149">
        <f>+Budget!EJ173</f>
        <v>0</v>
      </c>
      <c r="I234" s="152">
        <f t="shared" si="39"/>
        <v>0</v>
      </c>
      <c r="J234" s="153">
        <f t="shared" si="40"/>
        <v>0</v>
      </c>
      <c r="K234" s="86"/>
    </row>
    <row r="235" spans="1:11" x14ac:dyDescent="0.25">
      <c r="A235" s="116"/>
      <c r="B235" s="116"/>
      <c r="C235" s="116" t="s">
        <v>394</v>
      </c>
      <c r="D235" s="116"/>
      <c r="E235" s="86"/>
      <c r="F235" s="86"/>
      <c r="G235" s="149">
        <f>+'Income Statement'!EV173</f>
        <v>0</v>
      </c>
      <c r="H235" s="149">
        <f>+Budget!EJ174</f>
        <v>0</v>
      </c>
      <c r="I235" s="152">
        <f t="shared" si="39"/>
        <v>0</v>
      </c>
      <c r="J235" s="153">
        <f t="shared" si="40"/>
        <v>0</v>
      </c>
      <c r="K235" s="86"/>
    </row>
    <row r="236" spans="1:11" x14ac:dyDescent="0.25">
      <c r="A236" s="116"/>
      <c r="B236" s="116" t="s">
        <v>334</v>
      </c>
      <c r="C236" s="116"/>
      <c r="D236" s="116"/>
      <c r="E236" s="86"/>
      <c r="F236" s="86"/>
      <c r="G236" s="149">
        <f>+'Income Statement'!EV174</f>
        <v>0</v>
      </c>
      <c r="H236" s="149">
        <f>+Budget!EJ175</f>
        <v>126369.0772</v>
      </c>
      <c r="I236" s="152">
        <f t="shared" si="39"/>
        <v>-126369.0772</v>
      </c>
      <c r="J236" s="153">
        <f t="shared" si="40"/>
        <v>0</v>
      </c>
      <c r="K236" s="86"/>
    </row>
    <row r="237" spans="1:11" x14ac:dyDescent="0.25">
      <c r="A237" s="116"/>
      <c r="B237" s="116" t="s">
        <v>335</v>
      </c>
      <c r="C237" s="116"/>
      <c r="D237" s="116"/>
      <c r="E237" s="86"/>
      <c r="F237" s="86"/>
      <c r="G237" s="149"/>
      <c r="H237" s="149"/>
      <c r="I237" s="152"/>
      <c r="J237" s="153"/>
      <c r="K237" s="86"/>
    </row>
    <row r="238" spans="1:11" x14ac:dyDescent="0.25">
      <c r="A238" s="116"/>
      <c r="B238" s="116"/>
      <c r="C238" s="116" t="s">
        <v>336</v>
      </c>
      <c r="D238" s="116"/>
      <c r="E238" s="86"/>
      <c r="F238" s="86"/>
      <c r="G238" s="149">
        <f>+'Income Statement'!EV176</f>
        <v>0</v>
      </c>
      <c r="H238" s="149">
        <f>+Budget!EJ177</f>
        <v>26128.9277</v>
      </c>
      <c r="I238" s="152">
        <f t="shared" ref="I238:I240" si="41">+G238-H238</f>
        <v>-26128.9277</v>
      </c>
      <c r="J238" s="153">
        <f t="shared" ref="J238:J240" si="42">+IF(H238=0,0,G238/H238)</f>
        <v>0</v>
      </c>
      <c r="K238" s="86"/>
    </row>
    <row r="239" spans="1:11" x14ac:dyDescent="0.25">
      <c r="A239" s="116"/>
      <c r="B239" s="116"/>
      <c r="C239" s="116" t="s">
        <v>337</v>
      </c>
      <c r="D239" s="116"/>
      <c r="E239" s="86"/>
      <c r="F239" s="86"/>
      <c r="G239" s="149">
        <f>+'Income Statement'!EV177</f>
        <v>0</v>
      </c>
      <c r="H239" s="149">
        <f>+Budget!EJ178</f>
        <v>43.58</v>
      </c>
      <c r="I239" s="152">
        <f t="shared" si="41"/>
        <v>-43.58</v>
      </c>
      <c r="J239" s="153">
        <f t="shared" si="42"/>
        <v>0</v>
      </c>
      <c r="K239" s="86"/>
    </row>
    <row r="240" spans="1:11" x14ac:dyDescent="0.25">
      <c r="A240" s="116"/>
      <c r="B240" s="116" t="s">
        <v>338</v>
      </c>
      <c r="C240" s="116"/>
      <c r="D240" s="116"/>
      <c r="E240" s="86"/>
      <c r="F240" s="86"/>
      <c r="G240" s="149">
        <f>+'Income Statement'!EV178</f>
        <v>0</v>
      </c>
      <c r="H240" s="149">
        <f>+Budget!EJ179</f>
        <v>26172.507699999998</v>
      </c>
      <c r="I240" s="152">
        <f t="shared" si="41"/>
        <v>-26172.507699999998</v>
      </c>
      <c r="J240" s="153">
        <f t="shared" si="42"/>
        <v>0</v>
      </c>
      <c r="K240" s="86"/>
    </row>
    <row r="241" spans="1:11" x14ac:dyDescent="0.25">
      <c r="A241" s="116"/>
      <c r="B241" s="116" t="s">
        <v>339</v>
      </c>
      <c r="C241" s="116"/>
      <c r="D241" s="116"/>
      <c r="E241" s="86"/>
      <c r="F241" s="86"/>
      <c r="G241" s="149"/>
      <c r="H241" s="149"/>
      <c r="I241" s="152"/>
      <c r="J241" s="153"/>
      <c r="K241" s="86"/>
    </row>
    <row r="242" spans="1:11" x14ac:dyDescent="0.25">
      <c r="A242" s="116"/>
      <c r="B242" s="116"/>
      <c r="C242" s="116" t="s">
        <v>404</v>
      </c>
      <c r="D242" s="116"/>
      <c r="E242" s="86"/>
      <c r="F242" s="86"/>
      <c r="G242" s="149">
        <f>+'Income Statement'!EV180</f>
        <v>0</v>
      </c>
      <c r="H242" s="149">
        <f>+Budget!EJ181</f>
        <v>15358.6492</v>
      </c>
      <c r="I242" s="152">
        <f t="shared" ref="I242:I265" si="43">+G242-H242</f>
        <v>-15358.6492</v>
      </c>
      <c r="J242" s="153">
        <f t="shared" ref="J242:J265" si="44">+IF(H242=0,0,G242/H242)</f>
        <v>0</v>
      </c>
      <c r="K242" s="86"/>
    </row>
    <row r="243" spans="1:11" x14ac:dyDescent="0.25">
      <c r="A243" s="116"/>
      <c r="B243" s="116"/>
      <c r="C243" s="116" t="s">
        <v>340</v>
      </c>
      <c r="D243" s="116"/>
      <c r="E243" s="86"/>
      <c r="F243" s="86"/>
      <c r="G243" s="149">
        <f>+'Income Statement'!EV181</f>
        <v>0</v>
      </c>
      <c r="H243" s="149">
        <f>+Budget!EJ182</f>
        <v>87932.090899999996</v>
      </c>
      <c r="I243" s="152">
        <f t="shared" si="43"/>
        <v>-87932.090899999996</v>
      </c>
      <c r="J243" s="153">
        <f t="shared" si="44"/>
        <v>0</v>
      </c>
      <c r="K243" s="86"/>
    </row>
    <row r="244" spans="1:11" x14ac:dyDescent="0.25">
      <c r="A244" s="116"/>
      <c r="B244" s="116"/>
      <c r="C244" s="116" t="s">
        <v>341</v>
      </c>
      <c r="D244" s="116"/>
      <c r="E244" s="86"/>
      <c r="F244" s="86"/>
      <c r="G244" s="149">
        <f>+'Income Statement'!EV182</f>
        <v>0</v>
      </c>
      <c r="H244" s="149">
        <f>+Budget!EJ183</f>
        <v>36481.2713</v>
      </c>
      <c r="I244" s="152">
        <f t="shared" si="43"/>
        <v>-36481.2713</v>
      </c>
      <c r="J244" s="153">
        <f t="shared" si="44"/>
        <v>0</v>
      </c>
      <c r="K244" s="86"/>
    </row>
    <row r="245" spans="1:11" x14ac:dyDescent="0.25">
      <c r="A245" s="116"/>
      <c r="B245" s="116"/>
      <c r="C245" s="116" t="s">
        <v>342</v>
      </c>
      <c r="D245" s="116"/>
      <c r="E245" s="86"/>
      <c r="F245" s="86"/>
      <c r="G245" s="149">
        <f>+'Income Statement'!EV183</f>
        <v>0</v>
      </c>
      <c r="H245" s="149">
        <f>+Budget!EJ184</f>
        <v>547033.3432</v>
      </c>
      <c r="I245" s="152">
        <f t="shared" si="43"/>
        <v>-547033.3432</v>
      </c>
      <c r="J245" s="153">
        <f t="shared" si="44"/>
        <v>0</v>
      </c>
      <c r="K245" s="86"/>
    </row>
    <row r="246" spans="1:11" x14ac:dyDescent="0.25">
      <c r="A246" s="116"/>
      <c r="B246" s="116"/>
      <c r="C246" s="116" t="s">
        <v>395</v>
      </c>
      <c r="D246" s="116"/>
      <c r="E246" s="86"/>
      <c r="F246" s="86"/>
      <c r="G246" s="149">
        <f>+'Income Statement'!EV184</f>
        <v>0</v>
      </c>
      <c r="H246" s="149">
        <f>+Budget!EJ185</f>
        <v>0</v>
      </c>
      <c r="I246" s="152">
        <f t="shared" si="43"/>
        <v>0</v>
      </c>
      <c r="J246" s="153">
        <f t="shared" si="44"/>
        <v>0</v>
      </c>
      <c r="K246" s="86"/>
    </row>
    <row r="247" spans="1:11" x14ac:dyDescent="0.25">
      <c r="A247" s="116"/>
      <c r="B247" s="116"/>
      <c r="C247" s="116" t="s">
        <v>343</v>
      </c>
      <c r="D247" s="116"/>
      <c r="E247" s="86"/>
      <c r="F247" s="86"/>
      <c r="G247" s="149">
        <f>+'Income Statement'!EV185</f>
        <v>0</v>
      </c>
      <c r="H247" s="149">
        <f>+Budget!EJ186</f>
        <v>161724.57670000001</v>
      </c>
      <c r="I247" s="152">
        <f t="shared" si="43"/>
        <v>-161724.57670000001</v>
      </c>
      <c r="J247" s="153">
        <f t="shared" si="44"/>
        <v>0</v>
      </c>
      <c r="K247" s="86"/>
    </row>
    <row r="248" spans="1:11" x14ac:dyDescent="0.25">
      <c r="A248" s="116"/>
      <c r="B248" s="116"/>
      <c r="C248" s="116" t="s">
        <v>344</v>
      </c>
      <c r="D248" s="116"/>
      <c r="E248" s="86"/>
      <c r="F248" s="86"/>
      <c r="G248" s="149">
        <f>+'Income Statement'!EV186</f>
        <v>0</v>
      </c>
      <c r="H248" s="149">
        <f>+Budget!EJ187</f>
        <v>675.32979999999998</v>
      </c>
      <c r="I248" s="152">
        <f t="shared" si="43"/>
        <v>-675.32979999999998</v>
      </c>
      <c r="J248" s="153">
        <f t="shared" si="44"/>
        <v>0</v>
      </c>
      <c r="K248" s="86"/>
    </row>
    <row r="249" spans="1:11" x14ac:dyDescent="0.25">
      <c r="A249" s="116"/>
      <c r="B249" s="116"/>
      <c r="C249" s="116" t="s">
        <v>345</v>
      </c>
      <c r="D249" s="116"/>
      <c r="E249" s="86"/>
      <c r="F249" s="86"/>
      <c r="G249" s="149">
        <f>+'Income Statement'!EV187</f>
        <v>0</v>
      </c>
      <c r="H249" s="149">
        <f>+Budget!EJ188</f>
        <v>52223.652900000001</v>
      </c>
      <c r="I249" s="152">
        <f t="shared" si="43"/>
        <v>-52223.652900000001</v>
      </c>
      <c r="J249" s="153">
        <f t="shared" si="44"/>
        <v>0</v>
      </c>
      <c r="K249" s="86"/>
    </row>
    <row r="250" spans="1:11" x14ac:dyDescent="0.25">
      <c r="A250" s="116"/>
      <c r="B250" s="116"/>
      <c r="C250" s="116" t="s">
        <v>291</v>
      </c>
      <c r="D250" s="116"/>
      <c r="E250" s="86"/>
      <c r="F250" s="86"/>
      <c r="G250" s="149">
        <f>+'Income Statement'!EV188</f>
        <v>0</v>
      </c>
      <c r="H250" s="149">
        <f>+Budget!EJ189</f>
        <v>108155.28660000001</v>
      </c>
      <c r="I250" s="152">
        <f t="shared" si="43"/>
        <v>-108155.28660000001</v>
      </c>
      <c r="J250" s="153">
        <f t="shared" si="44"/>
        <v>0</v>
      </c>
      <c r="K250" s="86"/>
    </row>
    <row r="251" spans="1:11" x14ac:dyDescent="0.25">
      <c r="A251" s="116"/>
      <c r="B251" s="116"/>
      <c r="C251" s="116" t="s">
        <v>346</v>
      </c>
      <c r="D251" s="116"/>
      <c r="E251" s="86"/>
      <c r="F251" s="86"/>
      <c r="G251" s="149">
        <f>+'Income Statement'!EV189</f>
        <v>0</v>
      </c>
      <c r="H251" s="149">
        <f>+Budget!EJ190</f>
        <v>0</v>
      </c>
      <c r="I251" s="152">
        <f t="shared" si="43"/>
        <v>0</v>
      </c>
      <c r="J251" s="153">
        <f t="shared" si="44"/>
        <v>0</v>
      </c>
      <c r="K251" s="86"/>
    </row>
    <row r="252" spans="1:11" x14ac:dyDescent="0.25">
      <c r="A252" s="116"/>
      <c r="B252" s="116"/>
      <c r="C252" s="116" t="s">
        <v>396</v>
      </c>
      <c r="D252" s="116"/>
      <c r="E252" s="86"/>
      <c r="F252" s="86"/>
      <c r="G252" s="149">
        <f>+'Income Statement'!EV190</f>
        <v>0</v>
      </c>
      <c r="H252" s="149">
        <f>+Budget!EJ191</f>
        <v>0</v>
      </c>
      <c r="I252" s="152">
        <f t="shared" si="43"/>
        <v>0</v>
      </c>
      <c r="J252" s="153">
        <f t="shared" si="44"/>
        <v>0</v>
      </c>
      <c r="K252" s="86"/>
    </row>
    <row r="253" spans="1:11" x14ac:dyDescent="0.25">
      <c r="A253" s="118"/>
      <c r="B253" s="118"/>
      <c r="C253" s="118" t="s">
        <v>457</v>
      </c>
      <c r="D253" s="118"/>
      <c r="E253" s="119"/>
      <c r="F253" s="119"/>
      <c r="G253" s="157">
        <f>+'Income Statement'!EV191</f>
        <v>0</v>
      </c>
      <c r="H253" s="157">
        <f>+Budget!EJ192</f>
        <v>0</v>
      </c>
      <c r="I253" s="152">
        <f t="shared" si="43"/>
        <v>0</v>
      </c>
      <c r="J253" s="153">
        <f t="shared" si="44"/>
        <v>0</v>
      </c>
      <c r="K253" s="86"/>
    </row>
    <row r="254" spans="1:11" x14ac:dyDescent="0.25">
      <c r="A254" s="116"/>
      <c r="B254" s="116"/>
      <c r="C254" s="116" t="s">
        <v>347</v>
      </c>
      <c r="D254" s="116"/>
      <c r="E254" s="86"/>
      <c r="F254" s="86"/>
      <c r="G254" s="149">
        <f>+'Income Statement'!EV192</f>
        <v>0</v>
      </c>
      <c r="H254" s="149">
        <f>+Budget!EJ193</f>
        <v>3425.2649999999999</v>
      </c>
      <c r="I254" s="152">
        <f t="shared" si="43"/>
        <v>-3425.2649999999999</v>
      </c>
      <c r="J254" s="153">
        <f t="shared" si="44"/>
        <v>0</v>
      </c>
      <c r="K254" s="119"/>
    </row>
    <row r="255" spans="1:11" x14ac:dyDescent="0.25">
      <c r="A255" s="116"/>
      <c r="B255" s="116"/>
      <c r="C255" s="116" t="s">
        <v>397</v>
      </c>
      <c r="D255" s="116"/>
      <c r="E255" s="86"/>
      <c r="F255" s="86"/>
      <c r="G255" s="149">
        <f>+'Income Statement'!EV193</f>
        <v>0</v>
      </c>
      <c r="H255" s="149">
        <f>+Budget!EJ194</f>
        <v>0</v>
      </c>
      <c r="I255" s="152">
        <f t="shared" si="43"/>
        <v>0</v>
      </c>
      <c r="J255" s="153">
        <f t="shared" si="44"/>
        <v>0</v>
      </c>
      <c r="K255" s="86"/>
    </row>
    <row r="256" spans="1:11" x14ac:dyDescent="0.25">
      <c r="A256" s="116"/>
      <c r="B256" s="116"/>
      <c r="C256" s="116" t="s">
        <v>303</v>
      </c>
      <c r="D256" s="116"/>
      <c r="E256" s="86"/>
      <c r="F256" s="86"/>
      <c r="G256" s="149">
        <f>+'Income Statement'!EV194</f>
        <v>0</v>
      </c>
      <c r="H256" s="149">
        <f>+Budget!EJ195</f>
        <v>72723.476599999995</v>
      </c>
      <c r="I256" s="152">
        <f t="shared" si="43"/>
        <v>-72723.476599999995</v>
      </c>
      <c r="J256" s="153">
        <f t="shared" si="44"/>
        <v>0</v>
      </c>
      <c r="K256" s="86"/>
    </row>
    <row r="257" spans="1:11" x14ac:dyDescent="0.25">
      <c r="A257" s="116"/>
      <c r="B257" s="116"/>
      <c r="C257" s="116" t="s">
        <v>348</v>
      </c>
      <c r="D257" s="116"/>
      <c r="E257" s="86"/>
      <c r="F257" s="86"/>
      <c r="G257" s="149">
        <f>+'Income Statement'!EV195</f>
        <v>0</v>
      </c>
      <c r="H257" s="149">
        <f>+Budget!EJ196</f>
        <v>17380.7762</v>
      </c>
      <c r="I257" s="152">
        <f t="shared" si="43"/>
        <v>-17380.7762</v>
      </c>
      <c r="J257" s="153">
        <f t="shared" si="44"/>
        <v>0</v>
      </c>
      <c r="K257" s="86"/>
    </row>
    <row r="258" spans="1:11" x14ac:dyDescent="0.25">
      <c r="A258" s="116"/>
      <c r="B258" s="116"/>
      <c r="C258" s="116" t="s">
        <v>349</v>
      </c>
      <c r="D258" s="116"/>
      <c r="E258" s="86"/>
      <c r="F258" s="86"/>
      <c r="G258" s="149">
        <f>+'Income Statement'!EV196</f>
        <v>0</v>
      </c>
      <c r="H258" s="149">
        <f>+Budget!EJ197</f>
        <v>105299.228</v>
      </c>
      <c r="I258" s="152">
        <f t="shared" si="43"/>
        <v>-105299.228</v>
      </c>
      <c r="J258" s="153">
        <f t="shared" si="44"/>
        <v>0</v>
      </c>
      <c r="K258" s="86"/>
    </row>
    <row r="259" spans="1:11" x14ac:dyDescent="0.25">
      <c r="A259" s="116"/>
      <c r="B259" s="116"/>
      <c r="C259" s="116" t="s">
        <v>350</v>
      </c>
      <c r="D259" s="116"/>
      <c r="E259" s="86"/>
      <c r="F259" s="86"/>
      <c r="G259" s="149">
        <f>+'Income Statement'!EV197</f>
        <v>0</v>
      </c>
      <c r="H259" s="149">
        <f>+Budget!EJ198</f>
        <v>0</v>
      </c>
      <c r="I259" s="152">
        <f t="shared" si="43"/>
        <v>0</v>
      </c>
      <c r="J259" s="153">
        <f t="shared" si="44"/>
        <v>0</v>
      </c>
      <c r="K259" s="86"/>
    </row>
    <row r="260" spans="1:11" x14ac:dyDescent="0.25">
      <c r="A260" s="116"/>
      <c r="B260" s="116"/>
      <c r="C260" s="116" t="s">
        <v>351</v>
      </c>
      <c r="D260" s="116"/>
      <c r="E260" s="86"/>
      <c r="F260" s="86"/>
      <c r="G260" s="149">
        <f>+'Income Statement'!EV198</f>
        <v>0</v>
      </c>
      <c r="H260" s="149">
        <f>+Budget!EJ199</f>
        <v>185930.12599999999</v>
      </c>
      <c r="I260" s="152">
        <f t="shared" si="43"/>
        <v>-185930.12599999999</v>
      </c>
      <c r="J260" s="153">
        <f t="shared" si="44"/>
        <v>0</v>
      </c>
      <c r="K260" s="86"/>
    </row>
    <row r="261" spans="1:11" x14ac:dyDescent="0.25">
      <c r="A261" s="116"/>
      <c r="B261" s="116"/>
      <c r="C261" s="116" t="s">
        <v>398</v>
      </c>
      <c r="D261" s="116"/>
      <c r="E261" s="86"/>
      <c r="F261" s="86"/>
      <c r="G261" s="149">
        <f>+'Income Statement'!EV199</f>
        <v>0</v>
      </c>
      <c r="H261" s="155">
        <f>+Budget!EJ200</f>
        <v>0</v>
      </c>
      <c r="I261" s="152">
        <f t="shared" si="43"/>
        <v>0</v>
      </c>
      <c r="J261" s="153">
        <f t="shared" si="44"/>
        <v>0</v>
      </c>
      <c r="K261" s="86"/>
    </row>
    <row r="262" spans="1:11" x14ac:dyDescent="0.25">
      <c r="A262" s="116"/>
      <c r="B262" s="116" t="s">
        <v>352</v>
      </c>
      <c r="C262" s="116"/>
      <c r="D262" s="116"/>
      <c r="E262" s="86"/>
      <c r="F262" s="86"/>
      <c r="G262" s="149">
        <f>+'Income Statement'!EV200</f>
        <v>0</v>
      </c>
      <c r="H262" s="154">
        <f>+Budget!EJ201</f>
        <v>1394343.0723999999</v>
      </c>
      <c r="I262" s="152">
        <f t="shared" si="43"/>
        <v>-1394343.0723999999</v>
      </c>
      <c r="J262" s="153">
        <f t="shared" si="44"/>
        <v>0</v>
      </c>
      <c r="K262" s="86"/>
    </row>
    <row r="263" spans="1:11" s="274" customFormat="1" ht="15.75" thickBot="1" x14ac:dyDescent="0.3">
      <c r="A263" s="116"/>
      <c r="B263" s="272" t="s">
        <v>693</v>
      </c>
      <c r="C263" s="116"/>
      <c r="D263" s="116"/>
      <c r="E263" s="86"/>
      <c r="F263" s="86"/>
      <c r="G263" s="154">
        <f>+'Income Statement'!EV201</f>
        <v>0</v>
      </c>
      <c r="H263" s="154">
        <v>0</v>
      </c>
      <c r="I263" s="152">
        <f t="shared" ref="I263" si="45">+G263-H263</f>
        <v>0</v>
      </c>
      <c r="J263" s="153">
        <f t="shared" ref="J263" si="46">+IF(H263=0,0,G263/H263)</f>
        <v>0</v>
      </c>
      <c r="K263" s="86"/>
    </row>
    <row r="264" spans="1:11" ht="15.75" thickBot="1" x14ac:dyDescent="0.3">
      <c r="A264" s="116" t="s">
        <v>353</v>
      </c>
      <c r="B264" s="116"/>
      <c r="C264" s="116"/>
      <c r="D264" s="116"/>
      <c r="E264" s="86"/>
      <c r="F264" s="86"/>
      <c r="G264" s="160">
        <f>+'Income Statement'!EV202</f>
        <v>3398.14</v>
      </c>
      <c r="H264" s="160">
        <f>+Budget!EJ203</f>
        <v>22943918.975960001</v>
      </c>
      <c r="I264" s="152">
        <f t="shared" si="43"/>
        <v>-22940520.835960001</v>
      </c>
      <c r="J264" s="153">
        <f t="shared" si="44"/>
        <v>1.4810634589323979E-4</v>
      </c>
      <c r="K264" s="86"/>
    </row>
    <row r="265" spans="1:11" ht="15.75" thickBot="1" x14ac:dyDescent="0.3">
      <c r="A265" s="116" t="s">
        <v>217</v>
      </c>
      <c r="B265" s="116"/>
      <c r="C265" s="116"/>
      <c r="D265" s="116"/>
      <c r="E265" s="116"/>
      <c r="F265" s="116"/>
      <c r="G265" s="161">
        <f>+'Income Statement'!EV203</f>
        <v>-2278.8000000000002</v>
      </c>
      <c r="H265" s="161">
        <f>+Budget!EJ204</f>
        <v>1121431.0085199999</v>
      </c>
      <c r="I265" s="162">
        <f t="shared" si="43"/>
        <v>-1123709.80852</v>
      </c>
      <c r="J265" s="163">
        <f t="shared" si="44"/>
        <v>-2.0320465393652964E-3</v>
      </c>
      <c r="K265" s="86"/>
    </row>
    <row r="266" spans="1:11" ht="15.75" thickTop="1" x14ac:dyDescent="0.25">
      <c r="K266" s="86"/>
    </row>
  </sheetData>
  <conditionalFormatting sqref="H69:H71 H73:H90 H92:H97 H100:H101 H103 H105:H106 H67 H109:H261">
    <cfRule type="expression" dxfId="95" priority="103">
      <formula>N68="Total"</formula>
    </cfRule>
  </conditionalFormatting>
  <conditionalFormatting sqref="H72 H91 H98 H102 G107:H108 H104 G68:H68 G109:G114 G67:G106 G116:G137 G139:G161 G163:G166 G168:G170 G172:G180 G182:G224 G226:G252 G254:G262">
    <cfRule type="expression" dxfId="94" priority="104">
      <formula>N68="Total"</formula>
    </cfRule>
  </conditionalFormatting>
  <conditionalFormatting sqref="H67 H69:H71 H73:H90 H92:H97 H100:H101 H103 H105:H106 H109:H263">
    <cfRule type="expression" dxfId="93" priority="105">
      <formula>#REF!="Total"</formula>
    </cfRule>
  </conditionalFormatting>
  <conditionalFormatting sqref="J10:J42">
    <cfRule type="expression" dxfId="92" priority="100">
      <formula>K10="Total"</formula>
    </cfRule>
  </conditionalFormatting>
  <conditionalFormatting sqref="H19:I19 I10:I18 I44">
    <cfRule type="expression" dxfId="91" priority="101">
      <formula>#REF!="Total"</formula>
    </cfRule>
  </conditionalFormatting>
  <conditionalFormatting sqref="I50">
    <cfRule type="expression" dxfId="90" priority="93">
      <formula>#REF!="Total"</formula>
    </cfRule>
  </conditionalFormatting>
  <conditionalFormatting sqref="G10:G16 H43 H45:I49 G18:G50">
    <cfRule type="expression" dxfId="89" priority="102">
      <formula>#REF!="Total"</formula>
    </cfRule>
  </conditionalFormatting>
  <conditionalFormatting sqref="H10">
    <cfRule type="expression" dxfId="88" priority="92">
      <formula>#REF!="Total"</formula>
    </cfRule>
  </conditionalFormatting>
  <conditionalFormatting sqref="H11">
    <cfRule type="expression" dxfId="87" priority="91">
      <formula>#REF!="Total"</formula>
    </cfRule>
  </conditionalFormatting>
  <conditionalFormatting sqref="H12">
    <cfRule type="expression" dxfId="86" priority="90">
      <formula>#REF!="Total"</formula>
    </cfRule>
  </conditionalFormatting>
  <conditionalFormatting sqref="H15">
    <cfRule type="expression" dxfId="85" priority="89">
      <formula>#REF!="Total"</formula>
    </cfRule>
  </conditionalFormatting>
  <conditionalFormatting sqref="H16">
    <cfRule type="expression" dxfId="84" priority="88">
      <formula>#REF!="Total"</formula>
    </cfRule>
  </conditionalFormatting>
  <conditionalFormatting sqref="H17">
    <cfRule type="expression" dxfId="83" priority="87">
      <formula>#REF!="Total"</formula>
    </cfRule>
  </conditionalFormatting>
  <conditionalFormatting sqref="H18">
    <cfRule type="expression" dxfId="82" priority="86">
      <formula>#REF!="Total"</formula>
    </cfRule>
  </conditionalFormatting>
  <conditionalFormatting sqref="H50">
    <cfRule type="expression" dxfId="81" priority="84">
      <formula>#REF!="Total"</formula>
    </cfRule>
  </conditionalFormatting>
  <conditionalFormatting sqref="H20">
    <cfRule type="expression" dxfId="80" priority="82">
      <formula>#REF!="Total"</formula>
    </cfRule>
  </conditionalFormatting>
  <conditionalFormatting sqref="H21">
    <cfRule type="expression" dxfId="79" priority="81">
      <formula>#REF!="Total"</formula>
    </cfRule>
  </conditionalFormatting>
  <conditionalFormatting sqref="H22">
    <cfRule type="expression" dxfId="78" priority="80">
      <formula>#REF!="Total"</formula>
    </cfRule>
  </conditionalFormatting>
  <conditionalFormatting sqref="H23">
    <cfRule type="expression" dxfId="77" priority="79">
      <formula>#REF!="Total"</formula>
    </cfRule>
  </conditionalFormatting>
  <conditionalFormatting sqref="H24">
    <cfRule type="expression" dxfId="76" priority="78">
      <formula>#REF!="Total"</formula>
    </cfRule>
  </conditionalFormatting>
  <conditionalFormatting sqref="H25">
    <cfRule type="expression" dxfId="75" priority="77">
      <formula>#REF!="Total"</formula>
    </cfRule>
  </conditionalFormatting>
  <conditionalFormatting sqref="H26">
    <cfRule type="expression" dxfId="74" priority="76">
      <formula>#REF!="Total"</formula>
    </cfRule>
  </conditionalFormatting>
  <conditionalFormatting sqref="H29">
    <cfRule type="expression" dxfId="73" priority="75">
      <formula>#REF!="Total"</formula>
    </cfRule>
  </conditionalFormatting>
  <conditionalFormatting sqref="H30">
    <cfRule type="expression" dxfId="72" priority="74">
      <formula>#REF!="Total"</formula>
    </cfRule>
  </conditionalFormatting>
  <conditionalFormatting sqref="H31">
    <cfRule type="expression" dxfId="71" priority="73">
      <formula>#REF!="Total"</formula>
    </cfRule>
  </conditionalFormatting>
  <conditionalFormatting sqref="H32">
    <cfRule type="expression" dxfId="70" priority="72">
      <formula>#REF!="Total"</formula>
    </cfRule>
  </conditionalFormatting>
  <conditionalFormatting sqref="H33">
    <cfRule type="expression" dxfId="69" priority="71">
      <formula>#REF!="Total"</formula>
    </cfRule>
  </conditionalFormatting>
  <conditionalFormatting sqref="H36">
    <cfRule type="expression" dxfId="68" priority="70">
      <formula>#REF!="Total"</formula>
    </cfRule>
  </conditionalFormatting>
  <conditionalFormatting sqref="H37">
    <cfRule type="expression" dxfId="67" priority="69">
      <formula>#REF!="Total"</formula>
    </cfRule>
  </conditionalFormatting>
  <conditionalFormatting sqref="H38">
    <cfRule type="expression" dxfId="66" priority="68">
      <formula>#REF!="Total"</formula>
    </cfRule>
  </conditionalFormatting>
  <conditionalFormatting sqref="H39">
    <cfRule type="expression" dxfId="65" priority="67">
      <formula>#REF!="Total"</formula>
    </cfRule>
  </conditionalFormatting>
  <conditionalFormatting sqref="H40">
    <cfRule type="expression" dxfId="64" priority="66">
      <formula>#REF!="Total"</formula>
    </cfRule>
  </conditionalFormatting>
  <conditionalFormatting sqref="H41:H42">
    <cfRule type="expression" dxfId="63" priority="65">
      <formula>#REF!="Total"</formula>
    </cfRule>
  </conditionalFormatting>
  <conditionalFormatting sqref="H44">
    <cfRule type="expression" dxfId="62" priority="63">
      <formula>#REF!="Total"</formula>
    </cfRule>
  </conditionalFormatting>
  <conditionalFormatting sqref="H34:H35">
    <cfRule type="expression" dxfId="61" priority="62">
      <formula>#REF!="Total"</formula>
    </cfRule>
  </conditionalFormatting>
  <conditionalFormatting sqref="J51 H52:H60">
    <cfRule type="expression" dxfId="60" priority="57">
      <formula>#REF!="Total"</formula>
    </cfRule>
  </conditionalFormatting>
  <conditionalFormatting sqref="G54">
    <cfRule type="expression" dxfId="59" priority="56">
      <formula>#REF!="Total"</formula>
    </cfRule>
  </conditionalFormatting>
  <conditionalFormatting sqref="I51">
    <cfRule type="expression" dxfId="58" priority="58">
      <formula>#REF!="Total"</formula>
    </cfRule>
  </conditionalFormatting>
  <conditionalFormatting sqref="G58:G60">
    <cfRule type="expression" dxfId="57" priority="59">
      <formula>#REF!="Total"</formula>
    </cfRule>
  </conditionalFormatting>
  <conditionalFormatting sqref="A60">
    <cfRule type="expression" dxfId="56" priority="55">
      <formula>#REF!="Total"</formula>
    </cfRule>
  </conditionalFormatting>
  <conditionalFormatting sqref="G55">
    <cfRule type="expression" dxfId="55" priority="54">
      <formula>#REF!="Total"</formula>
    </cfRule>
  </conditionalFormatting>
  <conditionalFormatting sqref="G56:G57">
    <cfRule type="expression" dxfId="54" priority="53">
      <formula>#REF!="Total"</formula>
    </cfRule>
  </conditionalFormatting>
  <conditionalFormatting sqref="G52">
    <cfRule type="expression" dxfId="53" priority="52">
      <formula>#REF!="Total"</formula>
    </cfRule>
  </conditionalFormatting>
  <conditionalFormatting sqref="G53">
    <cfRule type="expression" dxfId="52" priority="51">
      <formula>#REF!="Total"</formula>
    </cfRule>
  </conditionalFormatting>
  <conditionalFormatting sqref="H13">
    <cfRule type="expression" dxfId="51" priority="50">
      <formula>#REF!="Total"</formula>
    </cfRule>
  </conditionalFormatting>
  <conditionalFormatting sqref="H14">
    <cfRule type="expression" dxfId="50" priority="47">
      <formula>#REF!="Total"</formula>
    </cfRule>
  </conditionalFormatting>
  <conditionalFormatting sqref="H27">
    <cfRule type="expression" dxfId="49" priority="44">
      <formula>#REF!="Total"</formula>
    </cfRule>
  </conditionalFormatting>
  <conditionalFormatting sqref="H28">
    <cfRule type="expression" dxfId="48" priority="43">
      <formula>#REF!="Total"</formula>
    </cfRule>
  </conditionalFormatting>
  <conditionalFormatting sqref="G17">
    <cfRule type="expression" dxfId="47" priority="42">
      <formula>#REF!="Total"</formula>
    </cfRule>
  </conditionalFormatting>
  <conditionalFormatting sqref="I20:I43">
    <cfRule type="expression" dxfId="46" priority="40">
      <formula>#REF!="Total"</formula>
    </cfRule>
  </conditionalFormatting>
  <conditionalFormatting sqref="J48 J50 J43:J46">
    <cfRule type="expression" dxfId="45" priority="39">
      <formula>K44="Total"</formula>
    </cfRule>
  </conditionalFormatting>
  <conditionalFormatting sqref="J47">
    <cfRule type="expression" dxfId="44" priority="38">
      <formula>K48="Total"</formula>
    </cfRule>
  </conditionalFormatting>
  <conditionalFormatting sqref="J49">
    <cfRule type="expression" dxfId="43" priority="36">
      <formula>#REF!="Total"</formula>
    </cfRule>
  </conditionalFormatting>
  <conditionalFormatting sqref="G115">
    <cfRule type="expression" dxfId="42" priority="29">
      <formula>M116="Total"</formula>
    </cfRule>
  </conditionalFormatting>
  <conditionalFormatting sqref="G115">
    <cfRule type="expression" dxfId="41" priority="30">
      <formula>#REF!="Total"</formula>
    </cfRule>
  </conditionalFormatting>
  <conditionalFormatting sqref="G138">
    <cfRule type="expression" dxfId="40" priority="27">
      <formula>M139="Total"</formula>
    </cfRule>
  </conditionalFormatting>
  <conditionalFormatting sqref="G138">
    <cfRule type="expression" dxfId="39" priority="28">
      <formula>#REF!="Total"</formula>
    </cfRule>
  </conditionalFormatting>
  <conditionalFormatting sqref="G181">
    <cfRule type="expression" dxfId="38" priority="19">
      <formula>M182="Total"</formula>
    </cfRule>
  </conditionalFormatting>
  <conditionalFormatting sqref="G181">
    <cfRule type="expression" dxfId="37" priority="20">
      <formula>#REF!="Total"</formula>
    </cfRule>
  </conditionalFormatting>
  <conditionalFormatting sqref="G263:H263 H262">
    <cfRule type="expression" dxfId="36" priority="15">
      <formula>M264="Total"</formula>
    </cfRule>
  </conditionalFormatting>
  <conditionalFormatting sqref="G263">
    <cfRule type="expression" dxfId="35" priority="16">
      <formula>#REF!="Total"</formula>
    </cfRule>
  </conditionalFormatting>
  <conditionalFormatting sqref="H99">
    <cfRule type="expression" dxfId="34" priority="12">
      <formula>O100="Total"</formula>
    </cfRule>
  </conditionalFormatting>
  <conditionalFormatting sqref="K41">
    <cfRule type="expression" dxfId="33" priority="11">
      <formula>L41="Total"</formula>
    </cfRule>
  </conditionalFormatting>
  <conditionalFormatting sqref="G162">
    <cfRule type="expression" dxfId="32" priority="9">
      <formula>M163="Total"</formula>
    </cfRule>
  </conditionalFormatting>
  <conditionalFormatting sqref="G162">
    <cfRule type="expression" dxfId="31" priority="10">
      <formula>#REF!="Total"</formula>
    </cfRule>
  </conditionalFormatting>
  <conditionalFormatting sqref="G167">
    <cfRule type="expression" dxfId="30" priority="7">
      <formula>M168="Total"</formula>
    </cfRule>
  </conditionalFormatting>
  <conditionalFormatting sqref="G167">
    <cfRule type="expression" dxfId="29" priority="8">
      <formula>#REF!="Total"</formula>
    </cfRule>
  </conditionalFormatting>
  <conditionalFormatting sqref="G171">
    <cfRule type="expression" dxfId="28" priority="5">
      <formula>M172="Total"</formula>
    </cfRule>
  </conditionalFormatting>
  <conditionalFormatting sqref="G171">
    <cfRule type="expression" dxfId="27" priority="6">
      <formula>#REF!="Total"</formula>
    </cfRule>
  </conditionalFormatting>
  <conditionalFormatting sqref="G225">
    <cfRule type="expression" dxfId="26" priority="3">
      <formula>M226="Total"</formula>
    </cfRule>
  </conditionalFormatting>
  <conditionalFormatting sqref="G225">
    <cfRule type="expression" dxfId="25" priority="4">
      <formula>#REF!="Total"</formula>
    </cfRule>
  </conditionalFormatting>
  <conditionalFormatting sqref="G253">
    <cfRule type="expression" dxfId="24" priority="1">
      <formula>M254="Total"</formula>
    </cfRule>
  </conditionalFormatting>
  <conditionalFormatting sqref="G253">
    <cfRule type="expression" dxfId="23" priority="2">
      <formula>#REF!="Total"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39997558519241921"/>
  </sheetPr>
  <dimension ref="A1:KA167"/>
  <sheetViews>
    <sheetView workbookViewId="0">
      <pane xSplit="7" ySplit="2" topLeftCell="EP142" activePane="bottomRight" state="frozenSplit"/>
      <selection activeCell="H2" sqref="H2:ER2"/>
      <selection pane="topRight" activeCell="H2" sqref="H2:ER2"/>
      <selection pane="bottomLeft" activeCell="H2" sqref="H2:ER2"/>
      <selection pane="bottomRight" activeCell="EY1" sqref="EY1"/>
    </sheetView>
  </sheetViews>
  <sheetFormatPr defaultColWidth="8.85546875" defaultRowHeight="15" outlineLevelCol="1" x14ac:dyDescent="0.25"/>
  <cols>
    <col min="1" max="1" width="5.42578125" style="20" customWidth="1" outlineLevel="1"/>
    <col min="2" max="6" width="3" style="14" customWidth="1" outlineLevel="1"/>
    <col min="7" max="7" width="24" style="14" customWidth="1" outlineLevel="1"/>
    <col min="8" max="151" width="11.7109375" style="15" customWidth="1" outlineLevel="1"/>
    <col min="152" max="271" width="11.7109375" style="15" customWidth="1"/>
    <col min="272" max="282" width="11.7109375" style="5" customWidth="1"/>
    <col min="283" max="283" width="11.7109375" style="15" customWidth="1"/>
    <col min="284" max="284" width="11.7109375" style="5" customWidth="1"/>
    <col min="285" max="285" width="11.7109375" style="15" customWidth="1"/>
    <col min="286" max="16384" width="8.85546875" style="5"/>
  </cols>
  <sheetData>
    <row r="1" spans="1:287" s="20" customFormat="1" x14ac:dyDescent="0.25">
      <c r="A1" s="48"/>
      <c r="B1" s="49"/>
      <c r="C1" s="49"/>
      <c r="D1" s="49"/>
      <c r="E1" s="49"/>
      <c r="F1" s="49"/>
      <c r="G1" s="49"/>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t="s">
        <v>125</v>
      </c>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48"/>
      <c r="JM1" s="48"/>
      <c r="JN1" s="48"/>
      <c r="JO1" s="48"/>
      <c r="JP1" s="48"/>
      <c r="JQ1" s="48"/>
      <c r="JR1" s="48"/>
      <c r="JS1" s="48"/>
      <c r="JT1" s="48"/>
      <c r="JU1" s="48"/>
      <c r="JV1" s="48"/>
      <c r="JW1" s="50"/>
      <c r="JX1" s="48"/>
      <c r="JY1" s="50"/>
    </row>
    <row r="2" spans="1:287" s="2" customFormat="1" ht="15.75" thickBot="1" x14ac:dyDescent="0.3">
      <c r="A2" s="56">
        <v>1</v>
      </c>
      <c r="B2" s="13"/>
      <c r="C2" s="13"/>
      <c r="D2" s="13"/>
      <c r="E2" s="13"/>
      <c r="F2" s="13"/>
      <c r="G2" s="13"/>
      <c r="H2" s="305" t="s">
        <v>0</v>
      </c>
      <c r="I2" s="305" t="s">
        <v>1</v>
      </c>
      <c r="J2" s="305" t="s">
        <v>2</v>
      </c>
      <c r="K2" s="305" t="s">
        <v>501</v>
      </c>
      <c r="L2" s="305" t="s">
        <v>3</v>
      </c>
      <c r="M2" s="305" t="s">
        <v>4</v>
      </c>
      <c r="N2" s="305" t="s">
        <v>471</v>
      </c>
      <c r="O2" s="305" t="s">
        <v>5</v>
      </c>
      <c r="P2" s="305" t="s">
        <v>6</v>
      </c>
      <c r="Q2" s="305" t="s">
        <v>449</v>
      </c>
      <c r="R2" s="305" t="s">
        <v>7</v>
      </c>
      <c r="S2" s="305" t="s">
        <v>8</v>
      </c>
      <c r="T2" s="305" t="s">
        <v>9</v>
      </c>
      <c r="U2" s="305" t="s">
        <v>10</v>
      </c>
      <c r="V2" s="305" t="s">
        <v>715</v>
      </c>
      <c r="W2" s="305" t="s">
        <v>11</v>
      </c>
      <c r="X2" s="305" t="s">
        <v>12</v>
      </c>
      <c r="Y2" s="305" t="s">
        <v>713</v>
      </c>
      <c r="Z2" s="305" t="s">
        <v>13</v>
      </c>
      <c r="AA2" s="305" t="s">
        <v>716</v>
      </c>
      <c r="AB2" s="305" t="s">
        <v>14</v>
      </c>
      <c r="AC2" s="305" t="s">
        <v>15</v>
      </c>
      <c r="AD2" s="305" t="s">
        <v>16</v>
      </c>
      <c r="AE2" s="305" t="s">
        <v>17</v>
      </c>
      <c r="AF2" s="305" t="s">
        <v>18</v>
      </c>
      <c r="AG2" s="305" t="s">
        <v>19</v>
      </c>
      <c r="AH2" s="305" t="s">
        <v>20</v>
      </c>
      <c r="AI2" s="305" t="s">
        <v>21</v>
      </c>
      <c r="AJ2" s="305" t="s">
        <v>22</v>
      </c>
      <c r="AK2" s="305" t="s">
        <v>23</v>
      </c>
      <c r="AL2" s="305" t="s">
        <v>24</v>
      </c>
      <c r="AM2" s="305" t="s">
        <v>25</v>
      </c>
      <c r="AN2" s="305" t="s">
        <v>727</v>
      </c>
      <c r="AO2" s="305" t="s">
        <v>26</v>
      </c>
      <c r="AP2" s="305" t="s">
        <v>27</v>
      </c>
      <c r="AQ2" s="305" t="s">
        <v>692</v>
      </c>
      <c r="AR2" s="305" t="s">
        <v>28</v>
      </c>
      <c r="AS2" s="305" t="s">
        <v>29</v>
      </c>
      <c r="AT2" s="305" t="s">
        <v>31</v>
      </c>
      <c r="AU2" s="305" t="s">
        <v>32</v>
      </c>
      <c r="AV2" s="305" t="s">
        <v>33</v>
      </c>
      <c r="AW2" s="305" t="s">
        <v>34</v>
      </c>
      <c r="AX2" s="305" t="s">
        <v>35</v>
      </c>
      <c r="AY2" s="305" t="s">
        <v>36</v>
      </c>
      <c r="AZ2" s="305" t="s">
        <v>37</v>
      </c>
      <c r="BA2" s="305" t="s">
        <v>38</v>
      </c>
      <c r="BB2" s="305" t="s">
        <v>39</v>
      </c>
      <c r="BC2" s="305" t="s">
        <v>40</v>
      </c>
      <c r="BD2" s="305" t="s">
        <v>41</v>
      </c>
      <c r="BE2" s="305" t="s">
        <v>42</v>
      </c>
      <c r="BF2" s="305" t="s">
        <v>43</v>
      </c>
      <c r="BG2" s="305" t="s">
        <v>44</v>
      </c>
      <c r="BH2" s="305" t="s">
        <v>45</v>
      </c>
      <c r="BI2" s="305" t="s">
        <v>472</v>
      </c>
      <c r="BJ2" s="305" t="s">
        <v>46</v>
      </c>
      <c r="BK2" s="305" t="s">
        <v>47</v>
      </c>
      <c r="BL2" s="305" t="s">
        <v>48</v>
      </c>
      <c r="BM2" s="305" t="s">
        <v>49</v>
      </c>
      <c r="BN2" s="305" t="s">
        <v>50</v>
      </c>
      <c r="BO2" s="305" t="s">
        <v>51</v>
      </c>
      <c r="BP2" s="305" t="s">
        <v>52</v>
      </c>
      <c r="BQ2" s="305" t="s">
        <v>53</v>
      </c>
      <c r="BR2" s="305" t="s">
        <v>462</v>
      </c>
      <c r="BS2" s="305" t="s">
        <v>54</v>
      </c>
      <c r="BT2" s="305" t="s">
        <v>55</v>
      </c>
      <c r="BU2" s="305" t="s">
        <v>56</v>
      </c>
      <c r="BV2" s="305" t="s">
        <v>57</v>
      </c>
      <c r="BW2" s="305" t="s">
        <v>58</v>
      </c>
      <c r="BX2" s="305" t="s">
        <v>59</v>
      </c>
      <c r="BY2" s="305" t="s">
        <v>60</v>
      </c>
      <c r="BZ2" s="305" t="s">
        <v>61</v>
      </c>
      <c r="CA2" s="305" t="s">
        <v>62</v>
      </c>
      <c r="CB2" s="305" t="s">
        <v>63</v>
      </c>
      <c r="CC2" s="305" t="s">
        <v>64</v>
      </c>
      <c r="CD2" s="305" t="s">
        <v>65</v>
      </c>
      <c r="CE2" s="305" t="s">
        <v>460</v>
      </c>
      <c r="CF2" s="305" t="s">
        <v>66</v>
      </c>
      <c r="CG2" s="305" t="s">
        <v>67</v>
      </c>
      <c r="CH2" s="305" t="s">
        <v>450</v>
      </c>
      <c r="CI2" s="305" t="s">
        <v>730</v>
      </c>
      <c r="CJ2" s="305" t="s">
        <v>68</v>
      </c>
      <c r="CK2" s="305" t="s">
        <v>69</v>
      </c>
      <c r="CL2" s="305" t="s">
        <v>70</v>
      </c>
      <c r="CM2" s="305" t="s">
        <v>71</v>
      </c>
      <c r="CN2" s="305" t="s">
        <v>72</v>
      </c>
      <c r="CO2" s="305" t="s">
        <v>73</v>
      </c>
      <c r="CP2" s="305" t="s">
        <v>74</v>
      </c>
      <c r="CQ2" s="305" t="s">
        <v>75</v>
      </c>
      <c r="CR2" s="305" t="s">
        <v>76</v>
      </c>
      <c r="CS2" s="305" t="s">
        <v>77</v>
      </c>
      <c r="CT2" s="305" t="s">
        <v>78</v>
      </c>
      <c r="CU2" s="305" t="s">
        <v>79</v>
      </c>
      <c r="CV2" s="305" t="s">
        <v>80</v>
      </c>
      <c r="CW2" s="305" t="s">
        <v>714</v>
      </c>
      <c r="CX2" s="305" t="s">
        <v>731</v>
      </c>
      <c r="CY2" s="305" t="s">
        <v>81</v>
      </c>
      <c r="CZ2" s="305" t="s">
        <v>82</v>
      </c>
      <c r="DA2" s="305" t="s">
        <v>463</v>
      </c>
      <c r="DB2" s="305" t="s">
        <v>83</v>
      </c>
      <c r="DC2" s="305" t="s">
        <v>84</v>
      </c>
      <c r="DD2" s="305" t="s">
        <v>85</v>
      </c>
      <c r="DE2" s="305" t="s">
        <v>86</v>
      </c>
      <c r="DF2" s="305" t="s">
        <v>87</v>
      </c>
      <c r="DG2" s="305" t="s">
        <v>88</v>
      </c>
      <c r="DH2" s="305" t="s">
        <v>464</v>
      </c>
      <c r="DI2" s="305" t="s">
        <v>89</v>
      </c>
      <c r="DJ2" s="305" t="s">
        <v>90</v>
      </c>
      <c r="DK2" s="305" t="s">
        <v>91</v>
      </c>
      <c r="DL2" s="305" t="s">
        <v>92</v>
      </c>
      <c r="DM2" s="305" t="s">
        <v>94</v>
      </c>
      <c r="DN2" s="305" t="s">
        <v>95</v>
      </c>
      <c r="DO2" s="305" t="s">
        <v>96</v>
      </c>
      <c r="DP2" s="305" t="s">
        <v>97</v>
      </c>
      <c r="DQ2" s="305" t="s">
        <v>98</v>
      </c>
      <c r="DR2" s="305" t="s">
        <v>99</v>
      </c>
      <c r="DS2" s="305" t="s">
        <v>100</v>
      </c>
      <c r="DT2" s="305" t="s">
        <v>101</v>
      </c>
      <c r="DU2" s="305" t="s">
        <v>102</v>
      </c>
      <c r="DV2" s="305" t="s">
        <v>448</v>
      </c>
      <c r="DW2" s="305" t="s">
        <v>104</v>
      </c>
      <c r="DX2" s="305" t="s">
        <v>105</v>
      </c>
      <c r="DY2" s="305" t="s">
        <v>106</v>
      </c>
      <c r="DZ2" s="305" t="s">
        <v>732</v>
      </c>
      <c r="EA2" s="305" t="s">
        <v>107</v>
      </c>
      <c r="EB2" s="305" t="s">
        <v>108</v>
      </c>
      <c r="EC2" s="305" t="s">
        <v>109</v>
      </c>
      <c r="ED2" s="305" t="s">
        <v>110</v>
      </c>
      <c r="EE2" s="305" t="s">
        <v>111</v>
      </c>
      <c r="EF2" s="305" t="s">
        <v>112</v>
      </c>
      <c r="EG2" s="305" t="s">
        <v>113</v>
      </c>
      <c r="EH2" s="305" t="s">
        <v>114</v>
      </c>
      <c r="EI2" s="305" t="s">
        <v>709</v>
      </c>
      <c r="EJ2" s="305" t="s">
        <v>115</v>
      </c>
      <c r="EK2" s="305" t="s">
        <v>116</v>
      </c>
      <c r="EL2" s="305" t="s">
        <v>117</v>
      </c>
      <c r="EM2" s="305" t="s">
        <v>118</v>
      </c>
      <c r="EN2" s="305" t="s">
        <v>119</v>
      </c>
      <c r="EO2" s="305" t="s">
        <v>120</v>
      </c>
      <c r="EP2" s="305" t="s">
        <v>121</v>
      </c>
      <c r="EQ2" s="305" t="s">
        <v>122</v>
      </c>
      <c r="ER2" s="305" t="s">
        <v>123</v>
      </c>
      <c r="ES2" s="305" t="s">
        <v>461</v>
      </c>
      <c r="ET2" s="305" t="s">
        <v>704</v>
      </c>
      <c r="EU2" s="305" t="s">
        <v>733</v>
      </c>
      <c r="EV2" s="305" t="s">
        <v>705</v>
      </c>
      <c r="EW2" s="305" t="s">
        <v>706</v>
      </c>
      <c r="EX2" s="305" t="s">
        <v>124</v>
      </c>
      <c r="EY2" s="305" t="s">
        <v>125</v>
      </c>
      <c r="EZ2" s="63"/>
      <c r="FA2" s="62"/>
      <c r="FB2" s="63"/>
      <c r="FC2" s="62"/>
      <c r="FD2" s="63"/>
      <c r="FE2" s="62"/>
      <c r="FF2" s="63"/>
      <c r="FG2" s="62"/>
      <c r="FH2" s="63"/>
      <c r="FI2" s="62"/>
      <c r="FJ2" s="63"/>
      <c r="FK2" s="62"/>
      <c r="FL2" s="63"/>
      <c r="FM2" s="62"/>
      <c r="FN2" s="63"/>
      <c r="FO2" s="62"/>
      <c r="FP2" s="63"/>
      <c r="FQ2" s="62"/>
      <c r="FR2" s="63"/>
      <c r="FS2" s="62"/>
      <c r="FT2" s="63"/>
      <c r="FU2" s="62"/>
      <c r="FV2" s="63"/>
      <c r="FW2" s="62"/>
      <c r="FX2" s="63"/>
      <c r="FY2" s="62"/>
      <c r="FZ2" s="63"/>
      <c r="GA2" s="62"/>
      <c r="GB2" s="63"/>
      <c r="GC2" s="62"/>
      <c r="GD2" s="63"/>
      <c r="GE2" s="62"/>
      <c r="GF2" s="63"/>
      <c r="GG2" s="62"/>
      <c r="GH2" s="63"/>
      <c r="GI2" s="62"/>
      <c r="GJ2" s="63"/>
      <c r="GK2" s="62"/>
      <c r="GL2" s="63"/>
      <c r="GM2" s="62"/>
      <c r="GN2" s="63"/>
      <c r="GO2" s="62"/>
      <c r="GP2" s="63"/>
      <c r="GQ2" s="62"/>
      <c r="GR2" s="63"/>
      <c r="GS2" s="62"/>
      <c r="GT2" s="63"/>
      <c r="GU2" s="62"/>
      <c r="GV2" s="63"/>
      <c r="GW2" s="62"/>
      <c r="GX2" s="63"/>
      <c r="GY2" s="62"/>
      <c r="GZ2" s="63"/>
      <c r="HA2" s="62"/>
      <c r="HB2" s="63"/>
      <c r="HC2" s="62"/>
      <c r="HD2" s="63"/>
      <c r="HE2" s="62"/>
      <c r="HF2" s="63"/>
      <c r="HG2" s="62"/>
      <c r="HH2" s="63"/>
      <c r="HI2" s="62"/>
      <c r="HJ2" s="63"/>
      <c r="HK2" s="62"/>
      <c r="HL2" s="63"/>
      <c r="HM2" s="62"/>
      <c r="HN2" s="63"/>
      <c r="HO2" s="62"/>
      <c r="HP2" s="63"/>
      <c r="HQ2" s="62"/>
      <c r="HR2" s="63"/>
      <c r="HS2" s="62"/>
      <c r="HT2" s="63"/>
      <c r="HU2" s="62"/>
      <c r="HV2" s="63"/>
      <c r="HW2" s="62"/>
      <c r="HX2" s="63"/>
      <c r="HY2" s="62"/>
      <c r="HZ2" s="63"/>
      <c r="IA2" s="62"/>
      <c r="IB2" s="63"/>
      <c r="IC2" s="62"/>
      <c r="ID2" s="63"/>
      <c r="IE2" s="62"/>
      <c r="IF2" s="63"/>
      <c r="IG2" s="62"/>
      <c r="IH2" s="63"/>
      <c r="II2" s="62"/>
      <c r="IJ2" s="63"/>
      <c r="IK2" s="62"/>
      <c r="IL2" s="63"/>
      <c r="IM2" s="62"/>
      <c r="IN2" s="63"/>
      <c r="IO2" s="62"/>
      <c r="IP2" s="63"/>
      <c r="IQ2" s="62"/>
      <c r="IR2" s="63"/>
      <c r="IS2" s="62"/>
      <c r="IT2" s="63"/>
      <c r="IU2" s="62"/>
      <c r="IV2" s="63"/>
      <c r="IW2" s="62"/>
      <c r="IX2" s="63"/>
      <c r="IY2" s="62"/>
      <c r="IZ2" s="63"/>
      <c r="JA2" s="62"/>
      <c r="JB2" s="63"/>
      <c r="JC2" s="62"/>
      <c r="JD2" s="63"/>
      <c r="JE2" s="62"/>
      <c r="JF2" s="63"/>
      <c r="JG2" s="62"/>
      <c r="JH2" s="63"/>
      <c r="JI2" s="62"/>
      <c r="JJ2" s="63"/>
      <c r="JK2" s="62"/>
      <c r="JL2" s="63"/>
      <c r="JM2" s="62"/>
      <c r="JN2" s="63"/>
      <c r="JO2" s="62"/>
      <c r="JP2" s="63"/>
      <c r="JQ2" s="62"/>
      <c r="JR2" s="63"/>
      <c r="JS2" s="62"/>
      <c r="JT2" s="63"/>
      <c r="JU2" s="62"/>
      <c r="JV2" s="63"/>
      <c r="JW2" s="62"/>
      <c r="JX2" s="63"/>
      <c r="JY2" s="62"/>
      <c r="JZ2" s="64"/>
      <c r="KA2" s="64"/>
    </row>
    <row r="3" spans="1:287" ht="15.75" thickTop="1" x14ac:dyDescent="0.25">
      <c r="A3" s="56">
        <f>+A2+1</f>
        <v>2</v>
      </c>
      <c r="B3" s="272" t="s">
        <v>126</v>
      </c>
      <c r="C3" s="272"/>
      <c r="D3" s="272"/>
      <c r="E3" s="272"/>
      <c r="F3" s="272"/>
      <c r="G3" s="272"/>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c r="BL3" s="293"/>
      <c r="BM3" s="293"/>
      <c r="BN3" s="293"/>
      <c r="BO3" s="293"/>
      <c r="BP3" s="293"/>
      <c r="BQ3" s="293"/>
      <c r="BR3" s="293"/>
      <c r="BS3" s="293"/>
      <c r="BT3" s="293"/>
      <c r="BU3" s="293"/>
      <c r="BV3" s="293"/>
      <c r="BW3" s="293"/>
      <c r="BX3" s="293"/>
      <c r="BY3" s="293"/>
      <c r="BZ3" s="293"/>
      <c r="CA3" s="293"/>
      <c r="CB3" s="293"/>
      <c r="CC3" s="293"/>
      <c r="CD3" s="293"/>
      <c r="CE3" s="293"/>
      <c r="CF3" s="293"/>
      <c r="CG3" s="293"/>
      <c r="CH3" s="293"/>
      <c r="CI3" s="293"/>
      <c r="CJ3" s="293"/>
      <c r="CK3" s="293"/>
      <c r="CL3" s="293"/>
      <c r="CM3" s="293"/>
      <c r="CN3" s="293"/>
      <c r="CO3" s="293"/>
      <c r="CP3" s="293"/>
      <c r="CQ3" s="293"/>
      <c r="CR3" s="293"/>
      <c r="CS3" s="293"/>
      <c r="CT3" s="293"/>
      <c r="CU3" s="293"/>
      <c r="CV3" s="293"/>
      <c r="CW3" s="293"/>
      <c r="CX3" s="293"/>
      <c r="CY3" s="293"/>
      <c r="CZ3" s="293"/>
      <c r="DA3" s="293"/>
      <c r="DB3" s="293"/>
      <c r="DC3" s="293"/>
      <c r="DD3" s="293"/>
      <c r="DE3" s="293"/>
      <c r="DF3" s="293"/>
      <c r="DG3" s="293"/>
      <c r="DH3" s="293"/>
      <c r="DI3" s="293"/>
      <c r="DJ3" s="293"/>
      <c r="DK3" s="293"/>
      <c r="DL3" s="293"/>
      <c r="DM3" s="293"/>
      <c r="DN3" s="293"/>
      <c r="DO3" s="293"/>
      <c r="DP3" s="293"/>
      <c r="DQ3" s="293"/>
      <c r="DR3" s="293"/>
      <c r="DS3" s="293"/>
      <c r="DT3" s="293"/>
      <c r="DU3" s="293"/>
      <c r="DV3" s="293"/>
      <c r="DW3" s="293"/>
      <c r="DX3" s="293"/>
      <c r="DY3" s="293"/>
      <c r="DZ3" s="293"/>
      <c r="EA3" s="293"/>
      <c r="EB3" s="293"/>
      <c r="EC3" s="293"/>
      <c r="ED3" s="293"/>
      <c r="EE3" s="293"/>
      <c r="EF3" s="293"/>
      <c r="EG3" s="293"/>
      <c r="EH3" s="293"/>
      <c r="EI3" s="293"/>
      <c r="EJ3" s="293"/>
      <c r="EK3" s="293"/>
      <c r="EL3" s="293"/>
      <c r="EM3" s="293"/>
      <c r="EN3" s="293"/>
      <c r="EO3" s="293"/>
      <c r="EP3" s="293"/>
      <c r="EQ3" s="293"/>
      <c r="ER3" s="293"/>
      <c r="ES3" s="293"/>
      <c r="ET3" s="293"/>
      <c r="EU3" s="293"/>
      <c r="EV3" s="293"/>
      <c r="EW3" s="293"/>
      <c r="EX3" s="293"/>
      <c r="EY3" s="293"/>
      <c r="EZ3" s="65"/>
      <c r="FA3" s="61"/>
      <c r="FB3" s="65"/>
      <c r="FC3" s="61"/>
      <c r="FD3" s="65"/>
      <c r="FE3" s="61"/>
      <c r="FF3" s="65"/>
      <c r="FG3" s="61"/>
      <c r="FH3" s="65"/>
      <c r="FI3" s="61"/>
      <c r="FJ3" s="65"/>
      <c r="FK3" s="61"/>
      <c r="FL3" s="65"/>
      <c r="FM3" s="61"/>
      <c r="FN3" s="65"/>
      <c r="FO3" s="61"/>
      <c r="FP3" s="65"/>
      <c r="FQ3" s="61"/>
      <c r="FR3" s="65"/>
      <c r="FS3" s="61"/>
      <c r="FT3" s="65"/>
      <c r="FU3" s="61"/>
      <c r="FV3" s="65"/>
      <c r="FW3" s="61"/>
      <c r="FX3" s="65"/>
      <c r="FY3" s="61"/>
      <c r="FZ3" s="65"/>
      <c r="GA3" s="61"/>
      <c r="GB3" s="65"/>
      <c r="GC3" s="61"/>
      <c r="GD3" s="65"/>
      <c r="GE3" s="61"/>
      <c r="GF3" s="65"/>
      <c r="GG3" s="61"/>
      <c r="GH3" s="65"/>
      <c r="GI3" s="61"/>
      <c r="GJ3" s="65"/>
      <c r="GK3" s="61"/>
      <c r="GL3" s="65"/>
      <c r="GM3" s="61"/>
      <c r="GN3" s="65"/>
      <c r="GO3" s="61"/>
      <c r="GP3" s="65"/>
      <c r="GQ3" s="61"/>
      <c r="GR3" s="65"/>
      <c r="GS3" s="61"/>
      <c r="GT3" s="65"/>
      <c r="GU3" s="61"/>
      <c r="GV3" s="65"/>
      <c r="GW3" s="61"/>
      <c r="GX3" s="65"/>
      <c r="GY3" s="61"/>
      <c r="GZ3" s="65"/>
      <c r="HA3" s="61"/>
      <c r="HB3" s="65"/>
      <c r="HC3" s="61"/>
      <c r="HD3" s="65"/>
      <c r="HE3" s="61"/>
      <c r="HF3" s="65"/>
      <c r="HG3" s="61"/>
      <c r="HH3" s="65"/>
      <c r="HI3" s="61"/>
      <c r="HJ3" s="65"/>
      <c r="HK3" s="61"/>
      <c r="HL3" s="65"/>
      <c r="HM3" s="61"/>
      <c r="HN3" s="65"/>
      <c r="HO3" s="61"/>
      <c r="HP3" s="65"/>
      <c r="HQ3" s="61"/>
      <c r="HR3" s="65"/>
      <c r="HS3" s="61"/>
      <c r="HT3" s="65"/>
      <c r="HU3" s="61"/>
      <c r="HV3" s="65"/>
      <c r="HW3" s="61"/>
      <c r="HX3" s="65"/>
      <c r="HY3" s="61"/>
      <c r="HZ3" s="65"/>
      <c r="IA3" s="61"/>
      <c r="IB3" s="65"/>
      <c r="IC3" s="61"/>
      <c r="ID3" s="65"/>
      <c r="IE3" s="61"/>
      <c r="IF3" s="65"/>
      <c r="IG3" s="61"/>
      <c r="IH3" s="65"/>
      <c r="II3" s="61"/>
      <c r="IJ3" s="65"/>
      <c r="IK3" s="61"/>
      <c r="IL3" s="65"/>
      <c r="IM3" s="61"/>
      <c r="IN3" s="65"/>
      <c r="IO3" s="61"/>
      <c r="IP3" s="65"/>
      <c r="IQ3" s="61"/>
      <c r="IR3" s="65"/>
      <c r="IS3" s="61"/>
      <c r="IT3" s="65"/>
      <c r="IU3" s="61"/>
      <c r="IV3" s="65"/>
      <c r="IW3" s="61"/>
      <c r="IX3" s="65"/>
      <c r="IY3" s="61"/>
      <c r="IZ3" s="65"/>
      <c r="JA3" s="61"/>
      <c r="JB3" s="65"/>
      <c r="JC3" s="61"/>
      <c r="JD3" s="65"/>
      <c r="JE3" s="61"/>
      <c r="JF3" s="65"/>
      <c r="JG3" s="61"/>
      <c r="JH3" s="65"/>
      <c r="JI3" s="61"/>
      <c r="JJ3" s="65"/>
      <c r="JK3" s="61"/>
      <c r="JL3" s="65"/>
      <c r="JM3" s="61"/>
      <c r="JN3" s="65"/>
      <c r="JO3" s="61"/>
      <c r="JP3" s="65"/>
      <c r="JQ3" s="61"/>
      <c r="JR3" s="65"/>
      <c r="JS3" s="61"/>
      <c r="JT3" s="65"/>
      <c r="JU3" s="61"/>
      <c r="JV3" s="65"/>
      <c r="JW3" s="61"/>
      <c r="JX3" s="65"/>
      <c r="JY3" s="61"/>
      <c r="JZ3" s="66"/>
      <c r="KA3" s="66"/>
    </row>
    <row r="4" spans="1:287" x14ac:dyDescent="0.25">
      <c r="A4" s="56">
        <f t="shared" ref="A4:A67" si="0">+A3+1</f>
        <v>3</v>
      </c>
      <c r="B4" s="272"/>
      <c r="C4" s="272" t="s">
        <v>127</v>
      </c>
      <c r="D4" s="272"/>
      <c r="E4" s="272"/>
      <c r="F4" s="272"/>
      <c r="G4" s="272"/>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c r="EM4" s="293"/>
      <c r="EN4" s="293"/>
      <c r="EO4" s="293"/>
      <c r="EP4" s="293"/>
      <c r="EQ4" s="293"/>
      <c r="ER4" s="293"/>
      <c r="ES4" s="293"/>
      <c r="ET4" s="293"/>
      <c r="EU4" s="293"/>
      <c r="EV4" s="293"/>
      <c r="EW4" s="293"/>
      <c r="EX4" s="293"/>
      <c r="EY4" s="293"/>
      <c r="EZ4" s="65"/>
      <c r="FA4" s="61"/>
      <c r="FB4" s="65"/>
      <c r="FC4" s="61"/>
      <c r="FD4" s="65"/>
      <c r="FE4" s="61"/>
      <c r="FF4" s="65"/>
      <c r="FG4" s="61"/>
      <c r="FH4" s="65"/>
      <c r="FI4" s="61"/>
      <c r="FJ4" s="65"/>
      <c r="FK4" s="61"/>
      <c r="FL4" s="65"/>
      <c r="FM4" s="61"/>
      <c r="FN4" s="65"/>
      <c r="FO4" s="61"/>
      <c r="FP4" s="65"/>
      <c r="FQ4" s="61"/>
      <c r="FR4" s="65"/>
      <c r="FS4" s="61"/>
      <c r="FT4" s="65"/>
      <c r="FU4" s="61"/>
      <c r="FV4" s="65"/>
      <c r="FW4" s="61"/>
      <c r="FX4" s="65"/>
      <c r="FY4" s="61"/>
      <c r="FZ4" s="65"/>
      <c r="GA4" s="61"/>
      <c r="GB4" s="65"/>
      <c r="GC4" s="61"/>
      <c r="GD4" s="65"/>
      <c r="GE4" s="61"/>
      <c r="GF4" s="65"/>
      <c r="GG4" s="61"/>
      <c r="GH4" s="65"/>
      <c r="GI4" s="61"/>
      <c r="GJ4" s="65"/>
      <c r="GK4" s="61"/>
      <c r="GL4" s="65"/>
      <c r="GM4" s="61"/>
      <c r="GN4" s="65"/>
      <c r="GO4" s="61"/>
      <c r="GP4" s="65"/>
      <c r="GQ4" s="61"/>
      <c r="GR4" s="65"/>
      <c r="GS4" s="61"/>
      <c r="GT4" s="65"/>
      <c r="GU4" s="61"/>
      <c r="GV4" s="65"/>
      <c r="GW4" s="61"/>
      <c r="GX4" s="65"/>
      <c r="GY4" s="61"/>
      <c r="GZ4" s="65"/>
      <c r="HA4" s="61"/>
      <c r="HB4" s="65"/>
      <c r="HC4" s="61"/>
      <c r="HD4" s="65"/>
      <c r="HE4" s="61"/>
      <c r="HF4" s="65"/>
      <c r="HG4" s="61"/>
      <c r="HH4" s="65"/>
      <c r="HI4" s="61"/>
      <c r="HJ4" s="65"/>
      <c r="HK4" s="61"/>
      <c r="HL4" s="65"/>
      <c r="HM4" s="61"/>
      <c r="HN4" s="65"/>
      <c r="HO4" s="61"/>
      <c r="HP4" s="65"/>
      <c r="HQ4" s="61"/>
      <c r="HR4" s="65"/>
      <c r="HS4" s="61"/>
      <c r="HT4" s="65"/>
      <c r="HU4" s="61"/>
      <c r="HV4" s="65"/>
      <c r="HW4" s="61"/>
      <c r="HX4" s="65"/>
      <c r="HY4" s="61"/>
      <c r="HZ4" s="65"/>
      <c r="IA4" s="61"/>
      <c r="IB4" s="65"/>
      <c r="IC4" s="61"/>
      <c r="ID4" s="65"/>
      <c r="IE4" s="61"/>
      <c r="IF4" s="65"/>
      <c r="IG4" s="61"/>
      <c r="IH4" s="65"/>
      <c r="II4" s="61"/>
      <c r="IJ4" s="65"/>
      <c r="IK4" s="61"/>
      <c r="IL4" s="65"/>
      <c r="IM4" s="61"/>
      <c r="IN4" s="65"/>
      <c r="IO4" s="61"/>
      <c r="IP4" s="65"/>
      <c r="IQ4" s="61"/>
      <c r="IR4" s="65"/>
      <c r="IS4" s="61"/>
      <c r="IT4" s="65"/>
      <c r="IU4" s="61"/>
      <c r="IV4" s="65"/>
      <c r="IW4" s="61"/>
      <c r="IX4" s="65"/>
      <c r="IY4" s="61"/>
      <c r="IZ4" s="65"/>
      <c r="JA4" s="61"/>
      <c r="JB4" s="65"/>
      <c r="JC4" s="61"/>
      <c r="JD4" s="65"/>
      <c r="JE4" s="61"/>
      <c r="JF4" s="65"/>
      <c r="JG4" s="61"/>
      <c r="JH4" s="65"/>
      <c r="JI4" s="61"/>
      <c r="JJ4" s="65"/>
      <c r="JK4" s="61"/>
      <c r="JL4" s="65"/>
      <c r="JM4" s="61"/>
      <c r="JN4" s="65"/>
      <c r="JO4" s="61"/>
      <c r="JP4" s="65"/>
      <c r="JQ4" s="61"/>
      <c r="JR4" s="65"/>
      <c r="JS4" s="61"/>
      <c r="JT4" s="65"/>
      <c r="JU4" s="61"/>
      <c r="JV4" s="65"/>
      <c r="JW4" s="61"/>
      <c r="JX4" s="65"/>
      <c r="JY4" s="61"/>
      <c r="JZ4" s="66"/>
      <c r="KA4" s="66"/>
    </row>
    <row r="5" spans="1:287" x14ac:dyDescent="0.25">
      <c r="A5" s="56">
        <f t="shared" si="0"/>
        <v>4</v>
      </c>
      <c r="B5" s="272"/>
      <c r="C5" s="272"/>
      <c r="D5" s="272" t="s">
        <v>128</v>
      </c>
      <c r="E5" s="272"/>
      <c r="F5" s="272"/>
      <c r="G5" s="272"/>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3"/>
      <c r="AQ5" s="293"/>
      <c r="AR5" s="293"/>
      <c r="AS5" s="293"/>
      <c r="AT5" s="293"/>
      <c r="AU5" s="293"/>
      <c r="AV5" s="293"/>
      <c r="AW5" s="293"/>
      <c r="AX5" s="293"/>
      <c r="AY5" s="293"/>
      <c r="AZ5" s="293"/>
      <c r="BA5" s="293"/>
      <c r="BB5" s="293"/>
      <c r="BC5" s="293"/>
      <c r="BD5" s="293"/>
      <c r="BE5" s="293"/>
      <c r="BF5" s="293"/>
      <c r="BG5" s="293"/>
      <c r="BH5" s="293"/>
      <c r="BI5" s="293"/>
      <c r="BJ5" s="293"/>
      <c r="BK5" s="293"/>
      <c r="BL5" s="293"/>
      <c r="BM5" s="293"/>
      <c r="BN5" s="293"/>
      <c r="BO5" s="293"/>
      <c r="BP5" s="293"/>
      <c r="BQ5" s="293"/>
      <c r="BR5" s="293"/>
      <c r="BS5" s="293"/>
      <c r="BT5" s="293"/>
      <c r="BU5" s="293"/>
      <c r="BV5" s="293"/>
      <c r="BW5" s="293"/>
      <c r="BX5" s="293"/>
      <c r="BY5" s="293"/>
      <c r="BZ5" s="293"/>
      <c r="CA5" s="293"/>
      <c r="CB5" s="293"/>
      <c r="CC5" s="293"/>
      <c r="CD5" s="293"/>
      <c r="CE5" s="293"/>
      <c r="CF5" s="293"/>
      <c r="CG5" s="293"/>
      <c r="CH5" s="293"/>
      <c r="CI5" s="293"/>
      <c r="CJ5" s="293"/>
      <c r="CK5" s="293"/>
      <c r="CL5" s="293"/>
      <c r="CM5" s="293"/>
      <c r="CN5" s="293"/>
      <c r="CO5" s="293"/>
      <c r="CP5" s="293"/>
      <c r="CQ5" s="293"/>
      <c r="CR5" s="293"/>
      <c r="CS5" s="293"/>
      <c r="CT5" s="293"/>
      <c r="CU5" s="293"/>
      <c r="CV5" s="293"/>
      <c r="CW5" s="293"/>
      <c r="CX5" s="293"/>
      <c r="CY5" s="293"/>
      <c r="CZ5" s="293"/>
      <c r="DA5" s="293"/>
      <c r="DB5" s="293"/>
      <c r="DC5" s="293"/>
      <c r="DD5" s="293"/>
      <c r="DE5" s="293"/>
      <c r="DF5" s="293"/>
      <c r="DG5" s="293"/>
      <c r="DH5" s="293"/>
      <c r="DI5" s="293"/>
      <c r="DJ5" s="293"/>
      <c r="DK5" s="293"/>
      <c r="DL5" s="293"/>
      <c r="DM5" s="293"/>
      <c r="DN5" s="293"/>
      <c r="DO5" s="293"/>
      <c r="DP5" s="293"/>
      <c r="DQ5" s="293"/>
      <c r="DR5" s="293"/>
      <c r="DS5" s="293"/>
      <c r="DT5" s="293"/>
      <c r="DU5" s="293"/>
      <c r="DV5" s="293"/>
      <c r="DW5" s="293"/>
      <c r="DX5" s="293"/>
      <c r="DY5" s="293"/>
      <c r="DZ5" s="293"/>
      <c r="EA5" s="293"/>
      <c r="EB5" s="293"/>
      <c r="EC5" s="293"/>
      <c r="ED5" s="293"/>
      <c r="EE5" s="293"/>
      <c r="EF5" s="293"/>
      <c r="EG5" s="293"/>
      <c r="EH5" s="293"/>
      <c r="EI5" s="293"/>
      <c r="EJ5" s="293"/>
      <c r="EK5" s="293"/>
      <c r="EL5" s="293"/>
      <c r="EM5" s="293"/>
      <c r="EN5" s="293"/>
      <c r="EO5" s="293"/>
      <c r="EP5" s="293"/>
      <c r="EQ5" s="293"/>
      <c r="ER5" s="293"/>
      <c r="ES5" s="293"/>
      <c r="ET5" s="293"/>
      <c r="EU5" s="293"/>
      <c r="EV5" s="293"/>
      <c r="EW5" s="293"/>
      <c r="EX5" s="293"/>
      <c r="EY5" s="293"/>
      <c r="EZ5" s="65"/>
      <c r="FA5" s="61"/>
      <c r="FB5" s="65"/>
      <c r="FC5" s="61"/>
      <c r="FD5" s="65"/>
      <c r="FE5" s="61"/>
      <c r="FF5" s="65"/>
      <c r="FG5" s="61"/>
      <c r="FH5" s="65"/>
      <c r="FI5" s="61"/>
      <c r="FJ5" s="65"/>
      <c r="FK5" s="61"/>
      <c r="FL5" s="65"/>
      <c r="FM5" s="61"/>
      <c r="FN5" s="65"/>
      <c r="FO5" s="61"/>
      <c r="FP5" s="65"/>
      <c r="FQ5" s="61"/>
      <c r="FR5" s="65"/>
      <c r="FS5" s="61"/>
      <c r="FT5" s="65"/>
      <c r="FU5" s="61"/>
      <c r="FV5" s="65"/>
      <c r="FW5" s="61"/>
      <c r="FX5" s="65"/>
      <c r="FY5" s="61"/>
      <c r="FZ5" s="65"/>
      <c r="GA5" s="61"/>
      <c r="GB5" s="65"/>
      <c r="GC5" s="61"/>
      <c r="GD5" s="65"/>
      <c r="GE5" s="61"/>
      <c r="GF5" s="65"/>
      <c r="GG5" s="61"/>
      <c r="GH5" s="65"/>
      <c r="GI5" s="61"/>
      <c r="GJ5" s="65"/>
      <c r="GK5" s="61"/>
      <c r="GL5" s="65"/>
      <c r="GM5" s="61"/>
      <c r="GN5" s="65"/>
      <c r="GO5" s="61"/>
      <c r="GP5" s="65"/>
      <c r="GQ5" s="61"/>
      <c r="GR5" s="65"/>
      <c r="GS5" s="61"/>
      <c r="GT5" s="65"/>
      <c r="GU5" s="61"/>
      <c r="GV5" s="65"/>
      <c r="GW5" s="61"/>
      <c r="GX5" s="65"/>
      <c r="GY5" s="61"/>
      <c r="GZ5" s="65"/>
      <c r="HA5" s="61"/>
      <c r="HB5" s="65"/>
      <c r="HC5" s="61"/>
      <c r="HD5" s="65"/>
      <c r="HE5" s="61"/>
      <c r="HF5" s="65"/>
      <c r="HG5" s="61"/>
      <c r="HH5" s="65"/>
      <c r="HI5" s="61"/>
      <c r="HJ5" s="65"/>
      <c r="HK5" s="61"/>
      <c r="HL5" s="65"/>
      <c r="HM5" s="61"/>
      <c r="HN5" s="65"/>
      <c r="HO5" s="61"/>
      <c r="HP5" s="65"/>
      <c r="HQ5" s="61"/>
      <c r="HR5" s="65"/>
      <c r="HS5" s="61"/>
      <c r="HT5" s="65"/>
      <c r="HU5" s="61"/>
      <c r="HV5" s="65"/>
      <c r="HW5" s="61"/>
      <c r="HX5" s="65"/>
      <c r="HY5" s="61"/>
      <c r="HZ5" s="65"/>
      <c r="IA5" s="61"/>
      <c r="IB5" s="65"/>
      <c r="IC5" s="61"/>
      <c r="ID5" s="65"/>
      <c r="IE5" s="61"/>
      <c r="IF5" s="65"/>
      <c r="IG5" s="61"/>
      <c r="IH5" s="65"/>
      <c r="II5" s="61"/>
      <c r="IJ5" s="65"/>
      <c r="IK5" s="61"/>
      <c r="IL5" s="65"/>
      <c r="IM5" s="61"/>
      <c r="IN5" s="65"/>
      <c r="IO5" s="61"/>
      <c r="IP5" s="65"/>
      <c r="IQ5" s="61"/>
      <c r="IR5" s="65"/>
      <c r="IS5" s="61"/>
      <c r="IT5" s="65"/>
      <c r="IU5" s="61"/>
      <c r="IV5" s="65"/>
      <c r="IW5" s="61"/>
      <c r="IX5" s="65"/>
      <c r="IY5" s="61"/>
      <c r="IZ5" s="65"/>
      <c r="JA5" s="61"/>
      <c r="JB5" s="65"/>
      <c r="JC5" s="61"/>
      <c r="JD5" s="65"/>
      <c r="JE5" s="61"/>
      <c r="JF5" s="65"/>
      <c r="JG5" s="61"/>
      <c r="JH5" s="65"/>
      <c r="JI5" s="61"/>
      <c r="JJ5" s="65"/>
      <c r="JK5" s="61"/>
      <c r="JL5" s="65"/>
      <c r="JM5" s="61"/>
      <c r="JN5" s="65"/>
      <c r="JO5" s="61"/>
      <c r="JP5" s="65"/>
      <c r="JQ5" s="61"/>
      <c r="JR5" s="65"/>
      <c r="JS5" s="61"/>
      <c r="JT5" s="65"/>
      <c r="JU5" s="61"/>
      <c r="JV5" s="65"/>
      <c r="JW5" s="61"/>
      <c r="JX5" s="65"/>
      <c r="JY5" s="61"/>
      <c r="JZ5" s="66"/>
      <c r="KA5" s="66"/>
    </row>
    <row r="6" spans="1:287" x14ac:dyDescent="0.25">
      <c r="A6" s="56">
        <f t="shared" si="0"/>
        <v>5</v>
      </c>
      <c r="B6" s="272"/>
      <c r="C6" s="272"/>
      <c r="D6" s="272"/>
      <c r="E6" s="272" t="s">
        <v>405</v>
      </c>
      <c r="F6" s="272"/>
      <c r="G6" s="272"/>
      <c r="H6" s="293">
        <v>0</v>
      </c>
      <c r="I6" s="293">
        <v>0</v>
      </c>
      <c r="J6" s="293">
        <v>0</v>
      </c>
      <c r="K6" s="293">
        <v>0</v>
      </c>
      <c r="L6" s="293">
        <v>0</v>
      </c>
      <c r="M6" s="293">
        <v>0</v>
      </c>
      <c r="N6" s="293">
        <v>0</v>
      </c>
      <c r="O6" s="293">
        <v>0</v>
      </c>
      <c r="P6" s="293">
        <v>0</v>
      </c>
      <c r="Q6" s="293">
        <v>0</v>
      </c>
      <c r="R6" s="293">
        <v>0</v>
      </c>
      <c r="S6" s="293">
        <v>0</v>
      </c>
      <c r="T6" s="293">
        <v>0</v>
      </c>
      <c r="U6" s="293">
        <v>0</v>
      </c>
      <c r="V6" s="293">
        <v>0</v>
      </c>
      <c r="W6" s="293">
        <v>0</v>
      </c>
      <c r="X6" s="293">
        <v>0</v>
      </c>
      <c r="Y6" s="293">
        <v>0</v>
      </c>
      <c r="Z6" s="293">
        <v>0</v>
      </c>
      <c r="AA6" s="293">
        <v>0</v>
      </c>
      <c r="AB6" s="293">
        <v>0</v>
      </c>
      <c r="AC6" s="293">
        <v>0</v>
      </c>
      <c r="AD6" s="293">
        <v>0</v>
      </c>
      <c r="AE6" s="293">
        <v>0</v>
      </c>
      <c r="AF6" s="293">
        <v>0</v>
      </c>
      <c r="AG6" s="293">
        <v>0</v>
      </c>
      <c r="AH6" s="293">
        <v>0</v>
      </c>
      <c r="AI6" s="293">
        <v>0</v>
      </c>
      <c r="AJ6" s="293">
        <v>0</v>
      </c>
      <c r="AK6" s="293">
        <v>0</v>
      </c>
      <c r="AL6" s="293">
        <v>0</v>
      </c>
      <c r="AM6" s="293">
        <v>0</v>
      </c>
      <c r="AN6" s="293">
        <v>0</v>
      </c>
      <c r="AO6" s="293">
        <v>0</v>
      </c>
      <c r="AP6" s="293">
        <v>0</v>
      </c>
      <c r="AQ6" s="293">
        <v>0</v>
      </c>
      <c r="AR6" s="293">
        <v>0</v>
      </c>
      <c r="AS6" s="293">
        <v>0</v>
      </c>
      <c r="AT6" s="293">
        <v>0</v>
      </c>
      <c r="AU6" s="293">
        <v>0</v>
      </c>
      <c r="AV6" s="293">
        <v>0</v>
      </c>
      <c r="AW6" s="293">
        <v>0</v>
      </c>
      <c r="AX6" s="293">
        <v>0</v>
      </c>
      <c r="AY6" s="293">
        <v>0</v>
      </c>
      <c r="AZ6" s="293">
        <v>0</v>
      </c>
      <c r="BA6" s="293">
        <v>0</v>
      </c>
      <c r="BB6" s="293">
        <v>0</v>
      </c>
      <c r="BC6" s="293">
        <v>0</v>
      </c>
      <c r="BD6" s="293">
        <v>0</v>
      </c>
      <c r="BE6" s="293">
        <v>0</v>
      </c>
      <c r="BF6" s="293">
        <v>0</v>
      </c>
      <c r="BG6" s="293">
        <v>0</v>
      </c>
      <c r="BH6" s="293">
        <v>0</v>
      </c>
      <c r="BI6" s="293">
        <v>0</v>
      </c>
      <c r="BJ6" s="293">
        <v>0</v>
      </c>
      <c r="BK6" s="293">
        <v>0</v>
      </c>
      <c r="BL6" s="293">
        <v>0</v>
      </c>
      <c r="BM6" s="293">
        <v>0</v>
      </c>
      <c r="BN6" s="293">
        <v>0</v>
      </c>
      <c r="BO6" s="293">
        <v>0</v>
      </c>
      <c r="BP6" s="293">
        <v>0</v>
      </c>
      <c r="BQ6" s="293">
        <v>0</v>
      </c>
      <c r="BR6" s="293">
        <v>0</v>
      </c>
      <c r="BS6" s="293">
        <v>0</v>
      </c>
      <c r="BT6" s="293">
        <v>0</v>
      </c>
      <c r="BU6" s="293">
        <v>0</v>
      </c>
      <c r="BV6" s="293">
        <v>0</v>
      </c>
      <c r="BW6" s="293">
        <v>0</v>
      </c>
      <c r="BX6" s="293">
        <v>0</v>
      </c>
      <c r="BY6" s="293">
        <v>0</v>
      </c>
      <c r="BZ6" s="293">
        <v>0</v>
      </c>
      <c r="CA6" s="293">
        <v>0</v>
      </c>
      <c r="CB6" s="293">
        <v>0</v>
      </c>
      <c r="CC6" s="293">
        <v>0</v>
      </c>
      <c r="CD6" s="293">
        <v>0</v>
      </c>
      <c r="CE6" s="293">
        <v>0</v>
      </c>
      <c r="CF6" s="293">
        <v>0</v>
      </c>
      <c r="CG6" s="293">
        <v>0</v>
      </c>
      <c r="CH6" s="293">
        <v>0</v>
      </c>
      <c r="CI6" s="293">
        <v>0</v>
      </c>
      <c r="CJ6" s="293">
        <v>0</v>
      </c>
      <c r="CK6" s="293">
        <v>0</v>
      </c>
      <c r="CL6" s="293">
        <v>0</v>
      </c>
      <c r="CM6" s="293">
        <v>0</v>
      </c>
      <c r="CN6" s="293">
        <v>0</v>
      </c>
      <c r="CO6" s="293">
        <v>0</v>
      </c>
      <c r="CP6" s="293">
        <v>0</v>
      </c>
      <c r="CQ6" s="293">
        <v>0</v>
      </c>
      <c r="CR6" s="293">
        <v>0</v>
      </c>
      <c r="CS6" s="293">
        <v>0</v>
      </c>
      <c r="CT6" s="293">
        <v>0</v>
      </c>
      <c r="CU6" s="293">
        <v>0</v>
      </c>
      <c r="CV6" s="293">
        <v>0</v>
      </c>
      <c r="CW6" s="293">
        <v>0</v>
      </c>
      <c r="CX6" s="293">
        <v>0</v>
      </c>
      <c r="CY6" s="293">
        <v>0</v>
      </c>
      <c r="CZ6" s="293">
        <v>0</v>
      </c>
      <c r="DA6" s="293">
        <v>0</v>
      </c>
      <c r="DB6" s="293">
        <v>0</v>
      </c>
      <c r="DC6" s="293">
        <v>0</v>
      </c>
      <c r="DD6" s="293">
        <v>0</v>
      </c>
      <c r="DE6" s="293">
        <v>0</v>
      </c>
      <c r="DF6" s="293">
        <v>0</v>
      </c>
      <c r="DG6" s="293">
        <v>0</v>
      </c>
      <c r="DH6" s="293">
        <v>0</v>
      </c>
      <c r="DI6" s="293">
        <v>0</v>
      </c>
      <c r="DJ6" s="293">
        <v>0</v>
      </c>
      <c r="DK6" s="293">
        <v>0</v>
      </c>
      <c r="DL6" s="293">
        <v>0</v>
      </c>
      <c r="DM6" s="293">
        <v>0</v>
      </c>
      <c r="DN6" s="293">
        <v>0</v>
      </c>
      <c r="DO6" s="293">
        <v>0</v>
      </c>
      <c r="DP6" s="293">
        <v>0</v>
      </c>
      <c r="DQ6" s="293">
        <v>0</v>
      </c>
      <c r="DR6" s="293">
        <v>0</v>
      </c>
      <c r="DS6" s="293">
        <v>0</v>
      </c>
      <c r="DT6" s="293">
        <v>0</v>
      </c>
      <c r="DU6" s="293">
        <v>0</v>
      </c>
      <c r="DV6" s="293">
        <v>0</v>
      </c>
      <c r="DW6" s="293">
        <v>0</v>
      </c>
      <c r="DX6" s="293">
        <v>0</v>
      </c>
      <c r="DY6" s="293">
        <v>0</v>
      </c>
      <c r="DZ6" s="293">
        <v>0</v>
      </c>
      <c r="EA6" s="293">
        <v>0</v>
      </c>
      <c r="EB6" s="293">
        <v>0</v>
      </c>
      <c r="EC6" s="293">
        <v>0</v>
      </c>
      <c r="ED6" s="293">
        <v>0</v>
      </c>
      <c r="EE6" s="293">
        <v>0</v>
      </c>
      <c r="EF6" s="293">
        <v>0</v>
      </c>
      <c r="EG6" s="293">
        <v>0</v>
      </c>
      <c r="EH6" s="293">
        <v>0</v>
      </c>
      <c r="EI6" s="293">
        <v>0</v>
      </c>
      <c r="EJ6" s="293">
        <v>0</v>
      </c>
      <c r="EK6" s="293">
        <v>0</v>
      </c>
      <c r="EL6" s="293">
        <v>0</v>
      </c>
      <c r="EM6" s="293">
        <v>0</v>
      </c>
      <c r="EN6" s="293">
        <v>0</v>
      </c>
      <c r="EO6" s="293">
        <v>0</v>
      </c>
      <c r="EP6" s="293">
        <v>0</v>
      </c>
      <c r="EQ6" s="293">
        <v>0</v>
      </c>
      <c r="ER6" s="293">
        <v>0</v>
      </c>
      <c r="ES6" s="293">
        <v>0</v>
      </c>
      <c r="ET6" s="293">
        <v>0</v>
      </c>
      <c r="EU6" s="293">
        <v>0</v>
      </c>
      <c r="EV6" s="293">
        <v>0</v>
      </c>
      <c r="EW6" s="293">
        <v>0</v>
      </c>
      <c r="EX6" s="293">
        <v>0</v>
      </c>
      <c r="EY6" s="293">
        <v>0</v>
      </c>
      <c r="EZ6" s="65"/>
      <c r="FA6" s="61"/>
      <c r="FB6" s="65"/>
      <c r="FC6" s="61"/>
      <c r="FD6" s="65"/>
      <c r="FE6" s="61"/>
      <c r="FF6" s="65"/>
      <c r="FG6" s="61"/>
      <c r="FH6" s="65"/>
      <c r="FI6" s="61"/>
      <c r="FJ6" s="65"/>
      <c r="FK6" s="61"/>
      <c r="FL6" s="65"/>
      <c r="FM6" s="61"/>
      <c r="FN6" s="65"/>
      <c r="FO6" s="61"/>
      <c r="FP6" s="65"/>
      <c r="FQ6" s="61"/>
      <c r="FR6" s="65"/>
      <c r="FS6" s="61"/>
      <c r="FT6" s="65"/>
      <c r="FU6" s="61"/>
      <c r="FV6" s="65"/>
      <c r="FW6" s="61"/>
      <c r="FX6" s="65"/>
      <c r="FY6" s="61"/>
      <c r="FZ6" s="65"/>
      <c r="GA6" s="61"/>
      <c r="GB6" s="65"/>
      <c r="GC6" s="61"/>
      <c r="GD6" s="65"/>
      <c r="GE6" s="61"/>
      <c r="GF6" s="65"/>
      <c r="GG6" s="61"/>
      <c r="GH6" s="65"/>
      <c r="GI6" s="61"/>
      <c r="GJ6" s="65"/>
      <c r="GK6" s="61"/>
      <c r="GL6" s="65"/>
      <c r="GM6" s="61"/>
      <c r="GN6" s="65"/>
      <c r="GO6" s="61"/>
      <c r="GP6" s="65"/>
      <c r="GQ6" s="61"/>
      <c r="GR6" s="65"/>
      <c r="GS6" s="61"/>
      <c r="GT6" s="65"/>
      <c r="GU6" s="61"/>
      <c r="GV6" s="65"/>
      <c r="GW6" s="61"/>
      <c r="GX6" s="65"/>
      <c r="GY6" s="61"/>
      <c r="GZ6" s="65"/>
      <c r="HA6" s="61"/>
      <c r="HB6" s="65"/>
      <c r="HC6" s="61"/>
      <c r="HD6" s="65"/>
      <c r="HE6" s="61"/>
      <c r="HF6" s="65"/>
      <c r="HG6" s="61"/>
      <c r="HH6" s="65"/>
      <c r="HI6" s="61"/>
      <c r="HJ6" s="65"/>
      <c r="HK6" s="61"/>
      <c r="HL6" s="65"/>
      <c r="HM6" s="61"/>
      <c r="HN6" s="65"/>
      <c r="HO6" s="61"/>
      <c r="HP6" s="65"/>
      <c r="HQ6" s="61"/>
      <c r="HR6" s="65"/>
      <c r="HS6" s="61"/>
      <c r="HT6" s="65"/>
      <c r="HU6" s="61"/>
      <c r="HV6" s="65"/>
      <c r="HW6" s="61"/>
      <c r="HX6" s="65"/>
      <c r="HY6" s="61"/>
      <c r="HZ6" s="65"/>
      <c r="IA6" s="61"/>
      <c r="IB6" s="65"/>
      <c r="IC6" s="61"/>
      <c r="ID6" s="65"/>
      <c r="IE6" s="61"/>
      <c r="IF6" s="65"/>
      <c r="IG6" s="61"/>
      <c r="IH6" s="65"/>
      <c r="II6" s="61"/>
      <c r="IJ6" s="65"/>
      <c r="IK6" s="61"/>
      <c r="IL6" s="65"/>
      <c r="IM6" s="61"/>
      <c r="IN6" s="65"/>
      <c r="IO6" s="61"/>
      <c r="IP6" s="65"/>
      <c r="IQ6" s="61"/>
      <c r="IR6" s="65"/>
      <c r="IS6" s="61"/>
      <c r="IT6" s="65"/>
      <c r="IU6" s="61"/>
      <c r="IV6" s="65"/>
      <c r="IW6" s="61"/>
      <c r="IX6" s="65"/>
      <c r="IY6" s="61"/>
      <c r="IZ6" s="65"/>
      <c r="JA6" s="61"/>
      <c r="JB6" s="65"/>
      <c r="JC6" s="61"/>
      <c r="JD6" s="65"/>
      <c r="JE6" s="61"/>
      <c r="JF6" s="65"/>
      <c r="JG6" s="61"/>
      <c r="JH6" s="65"/>
      <c r="JI6" s="61"/>
      <c r="JJ6" s="65"/>
      <c r="JK6" s="61"/>
      <c r="JL6" s="65"/>
      <c r="JM6" s="61"/>
      <c r="JN6" s="65"/>
      <c r="JO6" s="61"/>
      <c r="JP6" s="65"/>
      <c r="JQ6" s="61"/>
      <c r="JR6" s="65"/>
      <c r="JS6" s="61"/>
      <c r="JT6" s="65"/>
      <c r="JU6" s="61"/>
      <c r="JV6" s="65"/>
      <c r="JW6" s="61"/>
      <c r="JX6" s="65"/>
      <c r="JY6" s="61"/>
      <c r="JZ6" s="66"/>
      <c r="KA6" s="66"/>
    </row>
    <row r="7" spans="1:287" x14ac:dyDescent="0.25">
      <c r="A7" s="56">
        <f t="shared" si="0"/>
        <v>6</v>
      </c>
      <c r="B7" s="272"/>
      <c r="C7" s="272"/>
      <c r="D7" s="272"/>
      <c r="E7" s="272" t="s">
        <v>129</v>
      </c>
      <c r="F7" s="272"/>
      <c r="G7" s="272"/>
      <c r="H7" s="293">
        <v>0</v>
      </c>
      <c r="I7" s="293">
        <v>0</v>
      </c>
      <c r="J7" s="293">
        <v>0</v>
      </c>
      <c r="K7" s="293">
        <v>0</v>
      </c>
      <c r="L7" s="293">
        <v>0</v>
      </c>
      <c r="M7" s="293">
        <v>0</v>
      </c>
      <c r="N7" s="293">
        <v>0</v>
      </c>
      <c r="O7" s="293">
        <v>0</v>
      </c>
      <c r="P7" s="293">
        <v>0</v>
      </c>
      <c r="Q7" s="293">
        <v>0</v>
      </c>
      <c r="R7" s="293">
        <v>0</v>
      </c>
      <c r="S7" s="293">
        <v>0</v>
      </c>
      <c r="T7" s="293">
        <v>0</v>
      </c>
      <c r="U7" s="293">
        <v>0</v>
      </c>
      <c r="V7" s="293">
        <v>0</v>
      </c>
      <c r="W7" s="293">
        <v>0</v>
      </c>
      <c r="X7" s="293">
        <v>0</v>
      </c>
      <c r="Y7" s="293">
        <v>0</v>
      </c>
      <c r="Z7" s="293">
        <v>0</v>
      </c>
      <c r="AA7" s="293">
        <v>0</v>
      </c>
      <c r="AB7" s="293">
        <v>0</v>
      </c>
      <c r="AC7" s="293">
        <v>0</v>
      </c>
      <c r="AD7" s="293">
        <v>0</v>
      </c>
      <c r="AE7" s="293">
        <v>0</v>
      </c>
      <c r="AF7" s="293">
        <v>0</v>
      </c>
      <c r="AG7" s="293">
        <v>0</v>
      </c>
      <c r="AH7" s="293">
        <v>0</v>
      </c>
      <c r="AI7" s="293">
        <v>0</v>
      </c>
      <c r="AJ7" s="293">
        <v>0</v>
      </c>
      <c r="AK7" s="293">
        <v>0</v>
      </c>
      <c r="AL7" s="293">
        <v>0</v>
      </c>
      <c r="AM7" s="293">
        <v>0</v>
      </c>
      <c r="AN7" s="293">
        <v>0</v>
      </c>
      <c r="AO7" s="293">
        <v>0</v>
      </c>
      <c r="AP7" s="293">
        <v>0</v>
      </c>
      <c r="AQ7" s="293">
        <v>0</v>
      </c>
      <c r="AR7" s="293">
        <v>0</v>
      </c>
      <c r="AS7" s="293">
        <v>0</v>
      </c>
      <c r="AT7" s="293">
        <v>0</v>
      </c>
      <c r="AU7" s="293">
        <v>0</v>
      </c>
      <c r="AV7" s="293">
        <v>0</v>
      </c>
      <c r="AW7" s="293">
        <v>0</v>
      </c>
      <c r="AX7" s="293">
        <v>0</v>
      </c>
      <c r="AY7" s="293">
        <v>0</v>
      </c>
      <c r="AZ7" s="293">
        <v>0</v>
      </c>
      <c r="BA7" s="293">
        <v>0</v>
      </c>
      <c r="BB7" s="293">
        <v>0</v>
      </c>
      <c r="BC7" s="293">
        <v>0</v>
      </c>
      <c r="BD7" s="293">
        <v>0</v>
      </c>
      <c r="BE7" s="293">
        <v>0</v>
      </c>
      <c r="BF7" s="293">
        <v>0</v>
      </c>
      <c r="BG7" s="293">
        <v>0</v>
      </c>
      <c r="BH7" s="293">
        <v>0</v>
      </c>
      <c r="BI7" s="293">
        <v>0</v>
      </c>
      <c r="BJ7" s="293">
        <v>0</v>
      </c>
      <c r="BK7" s="293">
        <v>0</v>
      </c>
      <c r="BL7" s="293">
        <v>0</v>
      </c>
      <c r="BM7" s="293">
        <v>0</v>
      </c>
      <c r="BN7" s="293">
        <v>0</v>
      </c>
      <c r="BO7" s="293">
        <v>0</v>
      </c>
      <c r="BP7" s="293">
        <v>0</v>
      </c>
      <c r="BQ7" s="293">
        <v>0</v>
      </c>
      <c r="BR7" s="293">
        <v>0</v>
      </c>
      <c r="BS7" s="293">
        <v>0</v>
      </c>
      <c r="BT7" s="293">
        <v>0</v>
      </c>
      <c r="BU7" s="293">
        <v>0</v>
      </c>
      <c r="BV7" s="293">
        <v>0</v>
      </c>
      <c r="BW7" s="293">
        <v>0</v>
      </c>
      <c r="BX7" s="293">
        <v>0</v>
      </c>
      <c r="BY7" s="293">
        <v>0</v>
      </c>
      <c r="BZ7" s="293">
        <v>0</v>
      </c>
      <c r="CA7" s="293">
        <v>0</v>
      </c>
      <c r="CB7" s="293">
        <v>0</v>
      </c>
      <c r="CC7" s="293">
        <v>0</v>
      </c>
      <c r="CD7" s="293">
        <v>0</v>
      </c>
      <c r="CE7" s="293">
        <v>0</v>
      </c>
      <c r="CF7" s="293">
        <v>0</v>
      </c>
      <c r="CG7" s="293">
        <v>0</v>
      </c>
      <c r="CH7" s="293">
        <v>0</v>
      </c>
      <c r="CI7" s="293">
        <v>0</v>
      </c>
      <c r="CJ7" s="293">
        <v>0</v>
      </c>
      <c r="CK7" s="293">
        <v>0</v>
      </c>
      <c r="CL7" s="293">
        <v>0</v>
      </c>
      <c r="CM7" s="293">
        <v>0</v>
      </c>
      <c r="CN7" s="293">
        <v>0</v>
      </c>
      <c r="CO7" s="293">
        <v>0</v>
      </c>
      <c r="CP7" s="293">
        <v>0</v>
      </c>
      <c r="CQ7" s="293">
        <v>0</v>
      </c>
      <c r="CR7" s="293">
        <v>0</v>
      </c>
      <c r="CS7" s="293">
        <v>0</v>
      </c>
      <c r="CT7" s="293">
        <v>0</v>
      </c>
      <c r="CU7" s="293">
        <v>0</v>
      </c>
      <c r="CV7" s="293">
        <v>0</v>
      </c>
      <c r="CW7" s="293">
        <v>0</v>
      </c>
      <c r="CX7" s="293">
        <v>0</v>
      </c>
      <c r="CY7" s="293">
        <v>0</v>
      </c>
      <c r="CZ7" s="293">
        <v>0</v>
      </c>
      <c r="DA7" s="293">
        <v>0</v>
      </c>
      <c r="DB7" s="293">
        <v>0</v>
      </c>
      <c r="DC7" s="293">
        <v>0</v>
      </c>
      <c r="DD7" s="293">
        <v>0</v>
      </c>
      <c r="DE7" s="293">
        <v>0</v>
      </c>
      <c r="DF7" s="293">
        <v>0</v>
      </c>
      <c r="DG7" s="293">
        <v>0</v>
      </c>
      <c r="DH7" s="293">
        <v>0</v>
      </c>
      <c r="DI7" s="293">
        <v>0</v>
      </c>
      <c r="DJ7" s="293">
        <v>0</v>
      </c>
      <c r="DK7" s="293">
        <v>0</v>
      </c>
      <c r="DL7" s="293">
        <v>0</v>
      </c>
      <c r="DM7" s="293">
        <v>0</v>
      </c>
      <c r="DN7" s="293">
        <v>0</v>
      </c>
      <c r="DO7" s="293">
        <v>0</v>
      </c>
      <c r="DP7" s="293">
        <v>0</v>
      </c>
      <c r="DQ7" s="293">
        <v>0</v>
      </c>
      <c r="DR7" s="293">
        <v>0</v>
      </c>
      <c r="DS7" s="293">
        <v>0</v>
      </c>
      <c r="DT7" s="293">
        <v>0</v>
      </c>
      <c r="DU7" s="293">
        <v>0</v>
      </c>
      <c r="DV7" s="293">
        <v>0</v>
      </c>
      <c r="DW7" s="293">
        <v>0</v>
      </c>
      <c r="DX7" s="293">
        <v>0</v>
      </c>
      <c r="DY7" s="293">
        <v>0</v>
      </c>
      <c r="DZ7" s="293">
        <v>0</v>
      </c>
      <c r="EA7" s="293">
        <v>0</v>
      </c>
      <c r="EB7" s="293">
        <v>0</v>
      </c>
      <c r="EC7" s="293">
        <v>0</v>
      </c>
      <c r="ED7" s="293">
        <v>0</v>
      </c>
      <c r="EE7" s="293">
        <v>0</v>
      </c>
      <c r="EF7" s="293">
        <v>0</v>
      </c>
      <c r="EG7" s="293">
        <v>0</v>
      </c>
      <c r="EH7" s="293">
        <v>0</v>
      </c>
      <c r="EI7" s="293">
        <v>0</v>
      </c>
      <c r="EJ7" s="293">
        <v>0</v>
      </c>
      <c r="EK7" s="293">
        <v>0</v>
      </c>
      <c r="EL7" s="293">
        <v>0</v>
      </c>
      <c r="EM7" s="293">
        <v>0</v>
      </c>
      <c r="EN7" s="293">
        <v>0</v>
      </c>
      <c r="EO7" s="293">
        <v>0</v>
      </c>
      <c r="EP7" s="293">
        <v>0</v>
      </c>
      <c r="EQ7" s="293">
        <v>0</v>
      </c>
      <c r="ER7" s="293">
        <v>0</v>
      </c>
      <c r="ES7" s="293">
        <v>0</v>
      </c>
      <c r="ET7" s="293">
        <v>0</v>
      </c>
      <c r="EU7" s="293">
        <v>0</v>
      </c>
      <c r="EV7" s="293">
        <v>0</v>
      </c>
      <c r="EW7" s="293">
        <v>0</v>
      </c>
      <c r="EX7" s="293">
        <v>0</v>
      </c>
      <c r="EY7" s="293">
        <v>0</v>
      </c>
      <c r="EZ7" s="65"/>
      <c r="FA7" s="61"/>
      <c r="FB7" s="65"/>
      <c r="FC7" s="61"/>
      <c r="FD7" s="65"/>
      <c r="FE7" s="61"/>
      <c r="FF7" s="65"/>
      <c r="FG7" s="61"/>
      <c r="FH7" s="65"/>
      <c r="FI7" s="61"/>
      <c r="FJ7" s="65"/>
      <c r="FK7" s="61"/>
      <c r="FL7" s="65"/>
      <c r="FM7" s="61"/>
      <c r="FN7" s="65"/>
      <c r="FO7" s="61"/>
      <c r="FP7" s="65"/>
      <c r="FQ7" s="61"/>
      <c r="FR7" s="65"/>
      <c r="FS7" s="61"/>
      <c r="FT7" s="65"/>
      <c r="FU7" s="61"/>
      <c r="FV7" s="65"/>
      <c r="FW7" s="61"/>
      <c r="FX7" s="65"/>
      <c r="FY7" s="61"/>
      <c r="FZ7" s="65"/>
      <c r="GA7" s="61"/>
      <c r="GB7" s="65"/>
      <c r="GC7" s="61"/>
      <c r="GD7" s="65"/>
      <c r="GE7" s="61"/>
      <c r="GF7" s="65"/>
      <c r="GG7" s="61"/>
      <c r="GH7" s="65"/>
      <c r="GI7" s="61"/>
      <c r="GJ7" s="65"/>
      <c r="GK7" s="61"/>
      <c r="GL7" s="65"/>
      <c r="GM7" s="61"/>
      <c r="GN7" s="65"/>
      <c r="GO7" s="61"/>
      <c r="GP7" s="65"/>
      <c r="GQ7" s="61"/>
      <c r="GR7" s="65"/>
      <c r="GS7" s="61"/>
      <c r="GT7" s="65"/>
      <c r="GU7" s="61"/>
      <c r="GV7" s="65"/>
      <c r="GW7" s="61"/>
      <c r="GX7" s="65"/>
      <c r="GY7" s="61"/>
      <c r="GZ7" s="65"/>
      <c r="HA7" s="61"/>
      <c r="HB7" s="65"/>
      <c r="HC7" s="61"/>
      <c r="HD7" s="65"/>
      <c r="HE7" s="61"/>
      <c r="HF7" s="65"/>
      <c r="HG7" s="61"/>
      <c r="HH7" s="65"/>
      <c r="HI7" s="61"/>
      <c r="HJ7" s="65"/>
      <c r="HK7" s="61"/>
      <c r="HL7" s="65"/>
      <c r="HM7" s="61"/>
      <c r="HN7" s="65"/>
      <c r="HO7" s="61"/>
      <c r="HP7" s="65"/>
      <c r="HQ7" s="61"/>
      <c r="HR7" s="65"/>
      <c r="HS7" s="61"/>
      <c r="HT7" s="65"/>
      <c r="HU7" s="61"/>
      <c r="HV7" s="65"/>
      <c r="HW7" s="61"/>
      <c r="HX7" s="65"/>
      <c r="HY7" s="61"/>
      <c r="HZ7" s="65"/>
      <c r="IA7" s="61"/>
      <c r="IB7" s="65"/>
      <c r="IC7" s="61"/>
      <c r="ID7" s="65"/>
      <c r="IE7" s="61"/>
      <c r="IF7" s="65"/>
      <c r="IG7" s="61"/>
      <c r="IH7" s="65"/>
      <c r="II7" s="61"/>
      <c r="IJ7" s="65"/>
      <c r="IK7" s="61"/>
      <c r="IL7" s="65"/>
      <c r="IM7" s="61"/>
      <c r="IN7" s="65"/>
      <c r="IO7" s="61"/>
      <c r="IP7" s="65"/>
      <c r="IQ7" s="61"/>
      <c r="IR7" s="65"/>
      <c r="IS7" s="61"/>
      <c r="IT7" s="65"/>
      <c r="IU7" s="61"/>
      <c r="IV7" s="65"/>
      <c r="IW7" s="61"/>
      <c r="IX7" s="65"/>
      <c r="IY7" s="61"/>
      <c r="IZ7" s="65"/>
      <c r="JA7" s="61"/>
      <c r="JB7" s="65"/>
      <c r="JC7" s="61"/>
      <c r="JD7" s="65"/>
      <c r="JE7" s="61"/>
      <c r="JF7" s="65"/>
      <c r="JG7" s="61"/>
      <c r="JH7" s="65"/>
      <c r="JI7" s="61"/>
      <c r="JJ7" s="65"/>
      <c r="JK7" s="61"/>
      <c r="JL7" s="65"/>
      <c r="JM7" s="61"/>
      <c r="JN7" s="65"/>
      <c r="JO7" s="61"/>
      <c r="JP7" s="65"/>
      <c r="JQ7" s="61"/>
      <c r="JR7" s="65"/>
      <c r="JS7" s="61"/>
      <c r="JT7" s="65"/>
      <c r="JU7" s="61"/>
      <c r="JV7" s="65"/>
      <c r="JW7" s="61"/>
      <c r="JX7" s="65"/>
      <c r="JY7" s="61"/>
      <c r="JZ7" s="66"/>
      <c r="KA7" s="66"/>
    </row>
    <row r="8" spans="1:287" x14ac:dyDescent="0.25">
      <c r="A8" s="56">
        <f t="shared" si="0"/>
        <v>7</v>
      </c>
      <c r="B8" s="272"/>
      <c r="C8" s="272"/>
      <c r="D8" s="272"/>
      <c r="E8" s="272" t="s">
        <v>130</v>
      </c>
      <c r="F8" s="272"/>
      <c r="G8" s="272"/>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93"/>
      <c r="EZ8" s="65"/>
      <c r="FA8" s="61"/>
      <c r="FB8" s="65"/>
      <c r="FC8" s="61"/>
      <c r="FD8" s="65"/>
      <c r="FE8" s="61"/>
      <c r="FF8" s="65"/>
      <c r="FG8" s="61"/>
      <c r="FH8" s="65"/>
      <c r="FI8" s="61"/>
      <c r="FJ8" s="65"/>
      <c r="FK8" s="61"/>
      <c r="FL8" s="65"/>
      <c r="FM8" s="61"/>
      <c r="FN8" s="65"/>
      <c r="FO8" s="61"/>
      <c r="FP8" s="65"/>
      <c r="FQ8" s="61"/>
      <c r="FR8" s="65"/>
      <c r="FS8" s="61"/>
      <c r="FT8" s="65"/>
      <c r="FU8" s="61"/>
      <c r="FV8" s="65"/>
      <c r="FW8" s="61"/>
      <c r="FX8" s="65"/>
      <c r="FY8" s="61"/>
      <c r="FZ8" s="65"/>
      <c r="GA8" s="61"/>
      <c r="GB8" s="65"/>
      <c r="GC8" s="61"/>
      <c r="GD8" s="65"/>
      <c r="GE8" s="61"/>
      <c r="GF8" s="65"/>
      <c r="GG8" s="61"/>
      <c r="GH8" s="65"/>
      <c r="GI8" s="61"/>
      <c r="GJ8" s="65"/>
      <c r="GK8" s="61"/>
      <c r="GL8" s="65"/>
      <c r="GM8" s="61"/>
      <c r="GN8" s="65"/>
      <c r="GO8" s="61"/>
      <c r="GP8" s="65"/>
      <c r="GQ8" s="61"/>
      <c r="GR8" s="65"/>
      <c r="GS8" s="61"/>
      <c r="GT8" s="65"/>
      <c r="GU8" s="61"/>
      <c r="GV8" s="65"/>
      <c r="GW8" s="61"/>
      <c r="GX8" s="65"/>
      <c r="GY8" s="61"/>
      <c r="GZ8" s="65"/>
      <c r="HA8" s="61"/>
      <c r="HB8" s="65"/>
      <c r="HC8" s="61"/>
      <c r="HD8" s="65"/>
      <c r="HE8" s="61"/>
      <c r="HF8" s="65"/>
      <c r="HG8" s="61"/>
      <c r="HH8" s="65"/>
      <c r="HI8" s="61"/>
      <c r="HJ8" s="65"/>
      <c r="HK8" s="61"/>
      <c r="HL8" s="65"/>
      <c r="HM8" s="61"/>
      <c r="HN8" s="65"/>
      <c r="HO8" s="61"/>
      <c r="HP8" s="65"/>
      <c r="HQ8" s="61"/>
      <c r="HR8" s="65"/>
      <c r="HS8" s="61"/>
      <c r="HT8" s="65"/>
      <c r="HU8" s="61"/>
      <c r="HV8" s="65"/>
      <c r="HW8" s="61"/>
      <c r="HX8" s="65"/>
      <c r="HY8" s="61"/>
      <c r="HZ8" s="65"/>
      <c r="IA8" s="61"/>
      <c r="IB8" s="65"/>
      <c r="IC8" s="61"/>
      <c r="ID8" s="65"/>
      <c r="IE8" s="61"/>
      <c r="IF8" s="65"/>
      <c r="IG8" s="61"/>
      <c r="IH8" s="65"/>
      <c r="II8" s="61"/>
      <c r="IJ8" s="65"/>
      <c r="IK8" s="61"/>
      <c r="IL8" s="65"/>
      <c r="IM8" s="61"/>
      <c r="IN8" s="65"/>
      <c r="IO8" s="61"/>
      <c r="IP8" s="65"/>
      <c r="IQ8" s="61"/>
      <c r="IR8" s="65"/>
      <c r="IS8" s="61"/>
      <c r="IT8" s="65"/>
      <c r="IU8" s="61"/>
      <c r="IV8" s="65"/>
      <c r="IW8" s="61"/>
      <c r="IX8" s="65"/>
      <c r="IY8" s="61"/>
      <c r="IZ8" s="65"/>
      <c r="JA8" s="61"/>
      <c r="JB8" s="65"/>
      <c r="JC8" s="61"/>
      <c r="JD8" s="65"/>
      <c r="JE8" s="61"/>
      <c r="JF8" s="65"/>
      <c r="JG8" s="61"/>
      <c r="JH8" s="65"/>
      <c r="JI8" s="61"/>
      <c r="JJ8" s="65"/>
      <c r="JK8" s="61"/>
      <c r="JL8" s="65"/>
      <c r="JM8" s="61"/>
      <c r="JN8" s="65"/>
      <c r="JO8" s="61"/>
      <c r="JP8" s="65"/>
      <c r="JQ8" s="61"/>
      <c r="JR8" s="65"/>
      <c r="JS8" s="61"/>
      <c r="JT8" s="65"/>
      <c r="JU8" s="61"/>
      <c r="JV8" s="65"/>
      <c r="JW8" s="61"/>
      <c r="JX8" s="65"/>
      <c r="JY8" s="61"/>
      <c r="JZ8" s="66"/>
      <c r="KA8" s="66"/>
    </row>
    <row r="9" spans="1:287" x14ac:dyDescent="0.25">
      <c r="A9" s="56">
        <f t="shared" si="0"/>
        <v>8</v>
      </c>
      <c r="B9" s="272"/>
      <c r="C9" s="272"/>
      <c r="D9" s="272"/>
      <c r="E9" s="272"/>
      <c r="F9" s="272" t="s">
        <v>131</v>
      </c>
      <c r="G9" s="272"/>
      <c r="H9" s="293">
        <v>0</v>
      </c>
      <c r="I9" s="293">
        <v>0</v>
      </c>
      <c r="J9" s="293">
        <v>0</v>
      </c>
      <c r="K9" s="293">
        <v>0</v>
      </c>
      <c r="L9" s="293">
        <v>0</v>
      </c>
      <c r="M9" s="293">
        <v>0</v>
      </c>
      <c r="N9" s="293">
        <v>0</v>
      </c>
      <c r="O9" s="293">
        <v>0</v>
      </c>
      <c r="P9" s="293">
        <v>0</v>
      </c>
      <c r="Q9" s="293">
        <v>0</v>
      </c>
      <c r="R9" s="293">
        <v>0</v>
      </c>
      <c r="S9" s="293">
        <v>0</v>
      </c>
      <c r="T9" s="293">
        <v>0</v>
      </c>
      <c r="U9" s="293">
        <v>0</v>
      </c>
      <c r="V9" s="293">
        <v>0</v>
      </c>
      <c r="W9" s="293">
        <v>0</v>
      </c>
      <c r="X9" s="293">
        <v>0</v>
      </c>
      <c r="Y9" s="293">
        <v>0</v>
      </c>
      <c r="Z9" s="293">
        <v>0</v>
      </c>
      <c r="AA9" s="293">
        <v>0</v>
      </c>
      <c r="AB9" s="293">
        <v>0</v>
      </c>
      <c r="AC9" s="293">
        <v>0</v>
      </c>
      <c r="AD9" s="293">
        <v>0</v>
      </c>
      <c r="AE9" s="293">
        <v>0</v>
      </c>
      <c r="AF9" s="293">
        <v>0</v>
      </c>
      <c r="AG9" s="293">
        <v>0</v>
      </c>
      <c r="AH9" s="293">
        <v>0</v>
      </c>
      <c r="AI9" s="293">
        <v>0</v>
      </c>
      <c r="AJ9" s="293">
        <v>0</v>
      </c>
      <c r="AK9" s="293">
        <v>0</v>
      </c>
      <c r="AL9" s="293">
        <v>0</v>
      </c>
      <c r="AM9" s="293">
        <v>0</v>
      </c>
      <c r="AN9" s="293">
        <v>0</v>
      </c>
      <c r="AO9" s="293">
        <v>0</v>
      </c>
      <c r="AP9" s="293">
        <v>0</v>
      </c>
      <c r="AQ9" s="293">
        <v>0</v>
      </c>
      <c r="AR9" s="293">
        <v>0</v>
      </c>
      <c r="AS9" s="293">
        <v>0</v>
      </c>
      <c r="AT9" s="293">
        <v>0</v>
      </c>
      <c r="AU9" s="293">
        <v>0</v>
      </c>
      <c r="AV9" s="293">
        <v>0</v>
      </c>
      <c r="AW9" s="293">
        <v>0</v>
      </c>
      <c r="AX9" s="293">
        <v>0</v>
      </c>
      <c r="AY9" s="293">
        <v>0</v>
      </c>
      <c r="AZ9" s="293">
        <v>0</v>
      </c>
      <c r="BA9" s="293">
        <v>0</v>
      </c>
      <c r="BB9" s="293">
        <v>0</v>
      </c>
      <c r="BC9" s="293">
        <v>0</v>
      </c>
      <c r="BD9" s="293">
        <v>0</v>
      </c>
      <c r="BE9" s="293">
        <v>0</v>
      </c>
      <c r="BF9" s="293">
        <v>0</v>
      </c>
      <c r="BG9" s="293">
        <v>0</v>
      </c>
      <c r="BH9" s="293">
        <v>0</v>
      </c>
      <c r="BI9" s="293">
        <v>0</v>
      </c>
      <c r="BJ9" s="293">
        <v>0</v>
      </c>
      <c r="BK9" s="293">
        <v>0</v>
      </c>
      <c r="BL9" s="293">
        <v>0</v>
      </c>
      <c r="BM9" s="293">
        <v>0</v>
      </c>
      <c r="BN9" s="293">
        <v>0</v>
      </c>
      <c r="BO9" s="293">
        <v>0</v>
      </c>
      <c r="BP9" s="293">
        <v>0</v>
      </c>
      <c r="BQ9" s="293">
        <v>0</v>
      </c>
      <c r="BR9" s="293">
        <v>0</v>
      </c>
      <c r="BS9" s="293">
        <v>0</v>
      </c>
      <c r="BT9" s="293">
        <v>0</v>
      </c>
      <c r="BU9" s="293">
        <v>0</v>
      </c>
      <c r="BV9" s="293">
        <v>0</v>
      </c>
      <c r="BW9" s="293">
        <v>0</v>
      </c>
      <c r="BX9" s="293">
        <v>0</v>
      </c>
      <c r="BY9" s="293">
        <v>0</v>
      </c>
      <c r="BZ9" s="293">
        <v>0</v>
      </c>
      <c r="CA9" s="293">
        <v>0</v>
      </c>
      <c r="CB9" s="293">
        <v>0</v>
      </c>
      <c r="CC9" s="293">
        <v>0</v>
      </c>
      <c r="CD9" s="293">
        <v>0</v>
      </c>
      <c r="CE9" s="293">
        <v>0</v>
      </c>
      <c r="CF9" s="293">
        <v>0</v>
      </c>
      <c r="CG9" s="293">
        <v>0</v>
      </c>
      <c r="CH9" s="293">
        <v>0</v>
      </c>
      <c r="CI9" s="293">
        <v>0</v>
      </c>
      <c r="CJ9" s="293">
        <v>0</v>
      </c>
      <c r="CK9" s="293">
        <v>0</v>
      </c>
      <c r="CL9" s="293">
        <v>0</v>
      </c>
      <c r="CM9" s="293">
        <v>0</v>
      </c>
      <c r="CN9" s="293">
        <v>0</v>
      </c>
      <c r="CO9" s="293">
        <v>0</v>
      </c>
      <c r="CP9" s="293">
        <v>0</v>
      </c>
      <c r="CQ9" s="293">
        <v>0</v>
      </c>
      <c r="CR9" s="293">
        <v>0</v>
      </c>
      <c r="CS9" s="293">
        <v>0</v>
      </c>
      <c r="CT9" s="293">
        <v>0</v>
      </c>
      <c r="CU9" s="293">
        <v>0</v>
      </c>
      <c r="CV9" s="293">
        <v>0</v>
      </c>
      <c r="CW9" s="293">
        <v>0</v>
      </c>
      <c r="CX9" s="293">
        <v>0</v>
      </c>
      <c r="CY9" s="293">
        <v>0</v>
      </c>
      <c r="CZ9" s="293">
        <v>0</v>
      </c>
      <c r="DA9" s="293">
        <v>0</v>
      </c>
      <c r="DB9" s="293">
        <v>0</v>
      </c>
      <c r="DC9" s="293">
        <v>0</v>
      </c>
      <c r="DD9" s="293">
        <v>0</v>
      </c>
      <c r="DE9" s="293">
        <v>0</v>
      </c>
      <c r="DF9" s="293">
        <v>0</v>
      </c>
      <c r="DG9" s="293">
        <v>0</v>
      </c>
      <c r="DH9" s="293">
        <v>0</v>
      </c>
      <c r="DI9" s="293">
        <v>0</v>
      </c>
      <c r="DJ9" s="293">
        <v>0</v>
      </c>
      <c r="DK9" s="293">
        <v>0</v>
      </c>
      <c r="DL9" s="293">
        <v>0</v>
      </c>
      <c r="DM9" s="293">
        <v>0</v>
      </c>
      <c r="DN9" s="293">
        <v>0</v>
      </c>
      <c r="DO9" s="293">
        <v>0</v>
      </c>
      <c r="DP9" s="293">
        <v>0</v>
      </c>
      <c r="DQ9" s="293">
        <v>0</v>
      </c>
      <c r="DR9" s="293">
        <v>0</v>
      </c>
      <c r="DS9" s="293">
        <v>0</v>
      </c>
      <c r="DT9" s="293">
        <v>0</v>
      </c>
      <c r="DU9" s="293">
        <v>0</v>
      </c>
      <c r="DV9" s="293">
        <v>0</v>
      </c>
      <c r="DW9" s="293">
        <v>0</v>
      </c>
      <c r="DX9" s="293">
        <v>0</v>
      </c>
      <c r="DY9" s="293">
        <v>0</v>
      </c>
      <c r="DZ9" s="293">
        <v>0</v>
      </c>
      <c r="EA9" s="293">
        <v>0</v>
      </c>
      <c r="EB9" s="293">
        <v>0</v>
      </c>
      <c r="EC9" s="293">
        <v>0</v>
      </c>
      <c r="ED9" s="293">
        <v>0</v>
      </c>
      <c r="EE9" s="293">
        <v>0</v>
      </c>
      <c r="EF9" s="293">
        <v>0</v>
      </c>
      <c r="EG9" s="293">
        <v>0</v>
      </c>
      <c r="EH9" s="293">
        <v>0</v>
      </c>
      <c r="EI9" s="293">
        <v>0</v>
      </c>
      <c r="EJ9" s="293">
        <v>0</v>
      </c>
      <c r="EK9" s="293">
        <v>0</v>
      </c>
      <c r="EL9" s="293">
        <v>0</v>
      </c>
      <c r="EM9" s="293">
        <v>0</v>
      </c>
      <c r="EN9" s="293">
        <v>0</v>
      </c>
      <c r="EO9" s="293">
        <v>0</v>
      </c>
      <c r="EP9" s="293">
        <v>0</v>
      </c>
      <c r="EQ9" s="293">
        <v>0</v>
      </c>
      <c r="ER9" s="293">
        <v>0</v>
      </c>
      <c r="ES9" s="293">
        <v>0</v>
      </c>
      <c r="ET9" s="293">
        <v>0</v>
      </c>
      <c r="EU9" s="293">
        <v>0</v>
      </c>
      <c r="EV9" s="293">
        <v>0</v>
      </c>
      <c r="EW9" s="293">
        <v>0</v>
      </c>
      <c r="EX9" s="293">
        <v>0</v>
      </c>
      <c r="EY9" s="293">
        <v>0</v>
      </c>
      <c r="EZ9" s="65"/>
      <c r="FA9" s="61"/>
      <c r="FB9" s="65"/>
      <c r="FC9" s="61"/>
      <c r="FD9" s="65"/>
      <c r="FE9" s="61"/>
      <c r="FF9" s="65"/>
      <c r="FG9" s="61"/>
      <c r="FH9" s="65"/>
      <c r="FI9" s="61"/>
      <c r="FJ9" s="65"/>
      <c r="FK9" s="61"/>
      <c r="FL9" s="65"/>
      <c r="FM9" s="61"/>
      <c r="FN9" s="65"/>
      <c r="FO9" s="61"/>
      <c r="FP9" s="65"/>
      <c r="FQ9" s="61"/>
      <c r="FR9" s="65"/>
      <c r="FS9" s="61"/>
      <c r="FT9" s="65"/>
      <c r="FU9" s="61"/>
      <c r="FV9" s="65"/>
      <c r="FW9" s="61"/>
      <c r="FX9" s="65"/>
      <c r="FY9" s="61"/>
      <c r="FZ9" s="65"/>
      <c r="GA9" s="61"/>
      <c r="GB9" s="65"/>
      <c r="GC9" s="61"/>
      <c r="GD9" s="65"/>
      <c r="GE9" s="61"/>
      <c r="GF9" s="65"/>
      <c r="GG9" s="61"/>
      <c r="GH9" s="65"/>
      <c r="GI9" s="61"/>
      <c r="GJ9" s="65"/>
      <c r="GK9" s="61"/>
      <c r="GL9" s="65"/>
      <c r="GM9" s="61"/>
      <c r="GN9" s="65"/>
      <c r="GO9" s="61"/>
      <c r="GP9" s="65"/>
      <c r="GQ9" s="61"/>
      <c r="GR9" s="65"/>
      <c r="GS9" s="61"/>
      <c r="GT9" s="65"/>
      <c r="GU9" s="61"/>
      <c r="GV9" s="65"/>
      <c r="GW9" s="61"/>
      <c r="GX9" s="65"/>
      <c r="GY9" s="61"/>
      <c r="GZ9" s="65"/>
      <c r="HA9" s="61"/>
      <c r="HB9" s="65"/>
      <c r="HC9" s="61"/>
      <c r="HD9" s="65"/>
      <c r="HE9" s="61"/>
      <c r="HF9" s="65"/>
      <c r="HG9" s="61"/>
      <c r="HH9" s="65"/>
      <c r="HI9" s="61"/>
      <c r="HJ9" s="65"/>
      <c r="HK9" s="61"/>
      <c r="HL9" s="65"/>
      <c r="HM9" s="61"/>
      <c r="HN9" s="65"/>
      <c r="HO9" s="61"/>
      <c r="HP9" s="65"/>
      <c r="HQ9" s="61"/>
      <c r="HR9" s="65"/>
      <c r="HS9" s="61"/>
      <c r="HT9" s="65"/>
      <c r="HU9" s="61"/>
      <c r="HV9" s="65"/>
      <c r="HW9" s="61"/>
      <c r="HX9" s="65"/>
      <c r="HY9" s="61"/>
      <c r="HZ9" s="65"/>
      <c r="IA9" s="61"/>
      <c r="IB9" s="65"/>
      <c r="IC9" s="61"/>
      <c r="ID9" s="65"/>
      <c r="IE9" s="61"/>
      <c r="IF9" s="65"/>
      <c r="IG9" s="61"/>
      <c r="IH9" s="65"/>
      <c r="II9" s="61"/>
      <c r="IJ9" s="65"/>
      <c r="IK9" s="61"/>
      <c r="IL9" s="65"/>
      <c r="IM9" s="61"/>
      <c r="IN9" s="65"/>
      <c r="IO9" s="61"/>
      <c r="IP9" s="65"/>
      <c r="IQ9" s="61"/>
      <c r="IR9" s="65"/>
      <c r="IS9" s="61"/>
      <c r="IT9" s="65"/>
      <c r="IU9" s="61"/>
      <c r="IV9" s="65"/>
      <c r="IW9" s="61"/>
      <c r="IX9" s="65"/>
      <c r="IY9" s="61"/>
      <c r="IZ9" s="65"/>
      <c r="JA9" s="61"/>
      <c r="JB9" s="65"/>
      <c r="JC9" s="61"/>
      <c r="JD9" s="65"/>
      <c r="JE9" s="61"/>
      <c r="JF9" s="65"/>
      <c r="JG9" s="61"/>
      <c r="JH9" s="65"/>
      <c r="JI9" s="61"/>
      <c r="JJ9" s="65"/>
      <c r="JK9" s="61"/>
      <c r="JL9" s="65"/>
      <c r="JM9" s="61"/>
      <c r="JN9" s="65"/>
      <c r="JO9" s="61"/>
      <c r="JP9" s="65"/>
      <c r="JQ9" s="61"/>
      <c r="JR9" s="65"/>
      <c r="JS9" s="61"/>
      <c r="JT9" s="65"/>
      <c r="JU9" s="61"/>
      <c r="JV9" s="65"/>
      <c r="JW9" s="61"/>
      <c r="JX9" s="65"/>
      <c r="JY9" s="61"/>
      <c r="JZ9" s="66"/>
      <c r="KA9" s="66"/>
    </row>
    <row r="10" spans="1:287" x14ac:dyDescent="0.25">
      <c r="A10" s="56">
        <f t="shared" si="0"/>
        <v>9</v>
      </c>
      <c r="B10" s="272"/>
      <c r="C10" s="272"/>
      <c r="D10" s="272"/>
      <c r="E10" s="272"/>
      <c r="F10" s="272" t="s">
        <v>132</v>
      </c>
      <c r="G10" s="272"/>
      <c r="H10" s="293">
        <v>580.05999999999995</v>
      </c>
      <c r="I10" s="293">
        <v>1541.41</v>
      </c>
      <c r="J10" s="293">
        <v>26080.75</v>
      </c>
      <c r="K10" s="293">
        <v>0</v>
      </c>
      <c r="L10" s="293">
        <v>9348.56</v>
      </c>
      <c r="M10" s="293">
        <v>1939.41</v>
      </c>
      <c r="N10" s="293">
        <v>53.35</v>
      </c>
      <c r="O10" s="293">
        <v>1.22</v>
      </c>
      <c r="P10" s="293">
        <v>6030.36</v>
      </c>
      <c r="Q10" s="293">
        <v>12223.67</v>
      </c>
      <c r="R10" s="293">
        <v>-4.9000000000000004</v>
      </c>
      <c r="S10" s="293">
        <v>960.8</v>
      </c>
      <c r="T10" s="293">
        <v>87.72</v>
      </c>
      <c r="U10" s="293">
        <v>37.5</v>
      </c>
      <c r="V10" s="293">
        <v>0</v>
      </c>
      <c r="W10" s="293">
        <v>7458.31</v>
      </c>
      <c r="X10" s="293">
        <v>0</v>
      </c>
      <c r="Y10" s="293">
        <v>225.12</v>
      </c>
      <c r="Z10" s="293">
        <v>10079.16</v>
      </c>
      <c r="AA10" s="293">
        <v>79.959999999999994</v>
      </c>
      <c r="AB10" s="293">
        <v>0</v>
      </c>
      <c r="AC10" s="293">
        <v>0.26</v>
      </c>
      <c r="AD10" s="293">
        <v>2.75</v>
      </c>
      <c r="AE10" s="293">
        <v>5663.46</v>
      </c>
      <c r="AF10" s="293">
        <v>2.2400000000000002</v>
      </c>
      <c r="AG10" s="293">
        <v>0.7</v>
      </c>
      <c r="AH10" s="293">
        <v>64618.74</v>
      </c>
      <c r="AI10" s="293">
        <v>0.16</v>
      </c>
      <c r="AJ10" s="293">
        <v>-2.0499999999999998</v>
      </c>
      <c r="AK10" s="293">
        <v>346.14</v>
      </c>
      <c r="AL10" s="293">
        <v>5.86</v>
      </c>
      <c r="AM10" s="293">
        <v>2898.49</v>
      </c>
      <c r="AN10" s="293">
        <v>0</v>
      </c>
      <c r="AO10" s="293">
        <v>1316.6</v>
      </c>
      <c r="AP10" s="293">
        <v>0.55000000000000004</v>
      </c>
      <c r="AQ10" s="293">
        <v>786.12</v>
      </c>
      <c r="AR10" s="293">
        <v>-13.77</v>
      </c>
      <c r="AS10" s="293">
        <v>120.47</v>
      </c>
      <c r="AT10" s="293">
        <v>0.3</v>
      </c>
      <c r="AU10" s="293">
        <v>13754.35</v>
      </c>
      <c r="AV10" s="293">
        <v>1.52</v>
      </c>
      <c r="AW10" s="293">
        <v>52.93</v>
      </c>
      <c r="AX10" s="293">
        <v>-48.39</v>
      </c>
      <c r="AY10" s="293">
        <v>75.400000000000006</v>
      </c>
      <c r="AZ10" s="293">
        <v>742.85</v>
      </c>
      <c r="BA10" s="293">
        <v>228.27</v>
      </c>
      <c r="BB10" s="293">
        <v>100.13</v>
      </c>
      <c r="BC10" s="293">
        <v>63.87</v>
      </c>
      <c r="BD10" s="293">
        <v>50.21</v>
      </c>
      <c r="BE10" s="293">
        <v>4539.0200000000004</v>
      </c>
      <c r="BF10" s="293">
        <v>0</v>
      </c>
      <c r="BG10" s="293">
        <v>101.71</v>
      </c>
      <c r="BH10" s="293">
        <v>8859.2800000000007</v>
      </c>
      <c r="BI10" s="293">
        <v>0</v>
      </c>
      <c r="BJ10" s="293">
        <v>197.94</v>
      </c>
      <c r="BK10" s="293">
        <v>361.36</v>
      </c>
      <c r="BL10" s="293">
        <v>5761.45</v>
      </c>
      <c r="BM10" s="293">
        <v>0</v>
      </c>
      <c r="BN10" s="293">
        <v>5459.2</v>
      </c>
      <c r="BO10" s="293">
        <v>144.61000000000001</v>
      </c>
      <c r="BP10" s="293">
        <v>249.71</v>
      </c>
      <c r="BQ10" s="293">
        <v>395.38</v>
      </c>
      <c r="BR10" s="293">
        <v>0</v>
      </c>
      <c r="BS10" s="293">
        <v>0.48</v>
      </c>
      <c r="BT10" s="293">
        <v>2.2200000000000002</v>
      </c>
      <c r="BU10" s="293">
        <v>0</v>
      </c>
      <c r="BV10" s="293">
        <v>2408.92</v>
      </c>
      <c r="BW10" s="293">
        <v>109.3</v>
      </c>
      <c r="BX10" s="293">
        <v>0</v>
      </c>
      <c r="BY10" s="293">
        <v>4462.03</v>
      </c>
      <c r="BZ10" s="293">
        <v>50.66</v>
      </c>
      <c r="CA10" s="293">
        <v>13056.5</v>
      </c>
      <c r="CB10" s="293">
        <v>50.22</v>
      </c>
      <c r="CC10" s="293">
        <v>3542.08</v>
      </c>
      <c r="CD10" s="293">
        <v>-73.260000000000005</v>
      </c>
      <c r="CE10" s="293">
        <v>0</v>
      </c>
      <c r="CF10" s="293">
        <v>0</v>
      </c>
      <c r="CG10" s="293">
        <v>4586.8999999999996</v>
      </c>
      <c r="CH10" s="293">
        <v>15.91</v>
      </c>
      <c r="CI10" s="293">
        <v>60163.31</v>
      </c>
      <c r="CJ10" s="293">
        <v>0.15</v>
      </c>
      <c r="CK10" s="293">
        <v>568.82000000000005</v>
      </c>
      <c r="CL10" s="293">
        <v>5366.09</v>
      </c>
      <c r="CM10" s="293">
        <v>375.2</v>
      </c>
      <c r="CN10" s="293">
        <v>2394.65</v>
      </c>
      <c r="CO10" s="293">
        <v>256.70999999999998</v>
      </c>
      <c r="CP10" s="293">
        <v>9454.99</v>
      </c>
      <c r="CQ10" s="293">
        <v>349.75</v>
      </c>
      <c r="CR10" s="293">
        <v>37680.57</v>
      </c>
      <c r="CS10" s="293">
        <v>69.209999999999994</v>
      </c>
      <c r="CT10" s="293">
        <v>19966.11</v>
      </c>
      <c r="CU10" s="293">
        <v>5386.71</v>
      </c>
      <c r="CV10" s="293">
        <v>48275.63</v>
      </c>
      <c r="CW10" s="293">
        <v>55980.03</v>
      </c>
      <c r="CX10" s="293">
        <v>14437.9</v>
      </c>
      <c r="CY10" s="293">
        <v>1286.9000000000001</v>
      </c>
      <c r="CZ10" s="293">
        <v>0.54</v>
      </c>
      <c r="DA10" s="293">
        <v>0</v>
      </c>
      <c r="DB10" s="293">
        <v>180</v>
      </c>
      <c r="DC10" s="293">
        <v>23.23</v>
      </c>
      <c r="DD10" s="293">
        <v>0.46</v>
      </c>
      <c r="DE10" s="293">
        <v>3964.99</v>
      </c>
      <c r="DF10" s="293">
        <v>209.39</v>
      </c>
      <c r="DG10" s="293">
        <v>16228.05</v>
      </c>
      <c r="DH10" s="293">
        <v>227.85</v>
      </c>
      <c r="DI10" s="293">
        <v>453.25</v>
      </c>
      <c r="DJ10" s="293">
        <v>0.2</v>
      </c>
      <c r="DK10" s="293">
        <v>112.85</v>
      </c>
      <c r="DL10" s="293">
        <v>115.56</v>
      </c>
      <c r="DM10" s="293">
        <v>7324.75</v>
      </c>
      <c r="DN10" s="293">
        <v>0</v>
      </c>
      <c r="DO10" s="293">
        <v>6170.98</v>
      </c>
      <c r="DP10" s="293">
        <v>113.4</v>
      </c>
      <c r="DQ10" s="293">
        <v>-3.36</v>
      </c>
      <c r="DR10" s="293">
        <v>700.97</v>
      </c>
      <c r="DS10" s="293">
        <v>376.73</v>
      </c>
      <c r="DT10" s="293">
        <v>0.17</v>
      </c>
      <c r="DU10" s="293">
        <v>70.540000000000006</v>
      </c>
      <c r="DV10" s="293">
        <v>151.97999999999999</v>
      </c>
      <c r="DW10" s="293">
        <v>5218.1400000000003</v>
      </c>
      <c r="DX10" s="293">
        <v>439.47</v>
      </c>
      <c r="DY10" s="293">
        <v>298.39999999999998</v>
      </c>
      <c r="DZ10" s="293">
        <v>129068.88</v>
      </c>
      <c r="EA10" s="293">
        <v>1.19</v>
      </c>
      <c r="EB10" s="293">
        <v>0</v>
      </c>
      <c r="EC10" s="293">
        <v>33.5</v>
      </c>
      <c r="ED10" s="293">
        <v>0.19</v>
      </c>
      <c r="EE10" s="293">
        <v>338.66</v>
      </c>
      <c r="EF10" s="293">
        <v>429.73</v>
      </c>
      <c r="EG10" s="293">
        <v>106.13</v>
      </c>
      <c r="EH10" s="293">
        <v>10960.78</v>
      </c>
      <c r="EI10" s="293">
        <v>0</v>
      </c>
      <c r="EJ10" s="293">
        <v>4851.6099999999997</v>
      </c>
      <c r="EK10" s="293">
        <v>52</v>
      </c>
      <c r="EL10" s="293">
        <v>65.06</v>
      </c>
      <c r="EM10" s="293">
        <v>6073.12</v>
      </c>
      <c r="EN10" s="293">
        <v>10705.46</v>
      </c>
      <c r="EO10" s="293">
        <v>163.91</v>
      </c>
      <c r="EP10" s="293">
        <v>14200.22</v>
      </c>
      <c r="EQ10" s="293">
        <v>24012.12</v>
      </c>
      <c r="ER10" s="293">
        <v>3178.29</v>
      </c>
      <c r="ES10" s="293">
        <v>1041.6400000000001</v>
      </c>
      <c r="ET10" s="293">
        <v>0.05</v>
      </c>
      <c r="EU10" s="293">
        <v>0</v>
      </c>
      <c r="EV10" s="293">
        <v>0</v>
      </c>
      <c r="EW10" s="293">
        <v>0</v>
      </c>
      <c r="EX10" s="293">
        <v>0</v>
      </c>
      <c r="EY10" s="293">
        <v>731446.05</v>
      </c>
      <c r="EZ10" s="65"/>
      <c r="FA10" s="61"/>
      <c r="FB10" s="65"/>
      <c r="FC10" s="61"/>
      <c r="FD10" s="65"/>
      <c r="FE10" s="61"/>
      <c r="FF10" s="65"/>
      <c r="FG10" s="61"/>
      <c r="FH10" s="65"/>
      <c r="FI10" s="61"/>
      <c r="FJ10" s="65"/>
      <c r="FK10" s="61"/>
      <c r="FL10" s="65"/>
      <c r="FM10" s="61"/>
      <c r="FN10" s="65"/>
      <c r="FO10" s="61"/>
      <c r="FP10" s="65"/>
      <c r="FQ10" s="61"/>
      <c r="FR10" s="65"/>
      <c r="FS10" s="61"/>
      <c r="FT10" s="65"/>
      <c r="FU10" s="61"/>
      <c r="FV10" s="65"/>
      <c r="FW10" s="61"/>
      <c r="FX10" s="65"/>
      <c r="FY10" s="61"/>
      <c r="FZ10" s="65"/>
      <c r="GA10" s="61"/>
      <c r="GB10" s="65"/>
      <c r="GC10" s="61"/>
      <c r="GD10" s="65"/>
      <c r="GE10" s="61"/>
      <c r="GF10" s="65"/>
      <c r="GG10" s="61"/>
      <c r="GH10" s="65"/>
      <c r="GI10" s="61"/>
      <c r="GJ10" s="65"/>
      <c r="GK10" s="61"/>
      <c r="GL10" s="65"/>
      <c r="GM10" s="61"/>
      <c r="GN10" s="65"/>
      <c r="GO10" s="61"/>
      <c r="GP10" s="65"/>
      <c r="GQ10" s="61"/>
      <c r="GR10" s="65"/>
      <c r="GS10" s="61"/>
      <c r="GT10" s="65"/>
      <c r="GU10" s="61"/>
      <c r="GV10" s="65"/>
      <c r="GW10" s="61"/>
      <c r="GX10" s="65"/>
      <c r="GY10" s="61"/>
      <c r="GZ10" s="65"/>
      <c r="HA10" s="61"/>
      <c r="HB10" s="65"/>
      <c r="HC10" s="61"/>
      <c r="HD10" s="65"/>
      <c r="HE10" s="61"/>
      <c r="HF10" s="65"/>
      <c r="HG10" s="61"/>
      <c r="HH10" s="65"/>
      <c r="HI10" s="61"/>
      <c r="HJ10" s="65"/>
      <c r="HK10" s="61"/>
      <c r="HL10" s="65"/>
      <c r="HM10" s="61"/>
      <c r="HN10" s="65"/>
      <c r="HO10" s="61"/>
      <c r="HP10" s="65"/>
      <c r="HQ10" s="61"/>
      <c r="HR10" s="65"/>
      <c r="HS10" s="61"/>
      <c r="HT10" s="65"/>
      <c r="HU10" s="61"/>
      <c r="HV10" s="65"/>
      <c r="HW10" s="61"/>
      <c r="HX10" s="65"/>
      <c r="HY10" s="61"/>
      <c r="HZ10" s="65"/>
      <c r="IA10" s="61"/>
      <c r="IB10" s="65"/>
      <c r="IC10" s="61"/>
      <c r="ID10" s="65"/>
      <c r="IE10" s="61"/>
      <c r="IF10" s="65"/>
      <c r="IG10" s="61"/>
      <c r="IH10" s="65"/>
      <c r="II10" s="61"/>
      <c r="IJ10" s="65"/>
      <c r="IK10" s="61"/>
      <c r="IL10" s="65"/>
      <c r="IM10" s="61"/>
      <c r="IN10" s="65"/>
      <c r="IO10" s="61"/>
      <c r="IP10" s="65"/>
      <c r="IQ10" s="61"/>
      <c r="IR10" s="65"/>
      <c r="IS10" s="61"/>
      <c r="IT10" s="65"/>
      <c r="IU10" s="61"/>
      <c r="IV10" s="65"/>
      <c r="IW10" s="61"/>
      <c r="IX10" s="65"/>
      <c r="IY10" s="61"/>
      <c r="IZ10" s="65"/>
      <c r="JA10" s="61"/>
      <c r="JB10" s="65"/>
      <c r="JC10" s="61"/>
      <c r="JD10" s="65"/>
      <c r="JE10" s="61"/>
      <c r="JF10" s="65"/>
      <c r="JG10" s="61"/>
      <c r="JH10" s="65"/>
      <c r="JI10" s="61"/>
      <c r="JJ10" s="65"/>
      <c r="JK10" s="61"/>
      <c r="JL10" s="65"/>
      <c r="JM10" s="61"/>
      <c r="JN10" s="65"/>
      <c r="JO10" s="61"/>
      <c r="JP10" s="65"/>
      <c r="JQ10" s="61"/>
      <c r="JR10" s="65"/>
      <c r="JS10" s="61"/>
      <c r="JT10" s="65"/>
      <c r="JU10" s="61"/>
      <c r="JV10" s="65"/>
      <c r="JW10" s="61"/>
      <c r="JX10" s="65"/>
      <c r="JY10" s="61"/>
      <c r="JZ10" s="66"/>
      <c r="KA10" s="66"/>
    </row>
    <row r="11" spans="1:287" x14ac:dyDescent="0.25">
      <c r="A11" s="56">
        <f t="shared" si="0"/>
        <v>10</v>
      </c>
      <c r="B11" s="272"/>
      <c r="C11" s="272"/>
      <c r="D11" s="272"/>
      <c r="E11" s="272"/>
      <c r="F11" s="272" t="s">
        <v>133</v>
      </c>
      <c r="G11" s="272"/>
      <c r="H11" s="293">
        <v>0</v>
      </c>
      <c r="I11" s="293">
        <v>0</v>
      </c>
      <c r="J11" s="293">
        <v>0</v>
      </c>
      <c r="K11" s="293">
        <v>0</v>
      </c>
      <c r="L11" s="293">
        <v>0</v>
      </c>
      <c r="M11" s="293">
        <v>0</v>
      </c>
      <c r="N11" s="293">
        <v>0</v>
      </c>
      <c r="O11" s="293">
        <v>0</v>
      </c>
      <c r="P11" s="293">
        <v>0</v>
      </c>
      <c r="Q11" s="293">
        <v>0</v>
      </c>
      <c r="R11" s="293">
        <v>0</v>
      </c>
      <c r="S11" s="293">
        <v>0</v>
      </c>
      <c r="T11" s="293">
        <v>0</v>
      </c>
      <c r="U11" s="293">
        <v>0</v>
      </c>
      <c r="V11" s="293">
        <v>0</v>
      </c>
      <c r="W11" s="293">
        <v>54591.02</v>
      </c>
      <c r="X11" s="293">
        <v>0</v>
      </c>
      <c r="Y11" s="293">
        <v>0</v>
      </c>
      <c r="Z11" s="293">
        <v>0</v>
      </c>
      <c r="AA11" s="293">
        <v>0</v>
      </c>
      <c r="AB11" s="293">
        <v>0</v>
      </c>
      <c r="AC11" s="293">
        <v>0</v>
      </c>
      <c r="AD11" s="293">
        <v>0</v>
      </c>
      <c r="AE11" s="293">
        <v>0</v>
      </c>
      <c r="AF11" s="293">
        <v>0</v>
      </c>
      <c r="AG11" s="293">
        <v>0</v>
      </c>
      <c r="AH11" s="293">
        <v>0</v>
      </c>
      <c r="AI11" s="293">
        <v>0</v>
      </c>
      <c r="AJ11" s="293">
        <v>0</v>
      </c>
      <c r="AK11" s="293">
        <v>0</v>
      </c>
      <c r="AL11" s="293">
        <v>0</v>
      </c>
      <c r="AM11" s="293">
        <v>0</v>
      </c>
      <c r="AN11" s="293">
        <v>0</v>
      </c>
      <c r="AO11" s="293">
        <v>0</v>
      </c>
      <c r="AP11" s="293">
        <v>0</v>
      </c>
      <c r="AQ11" s="293">
        <v>0</v>
      </c>
      <c r="AR11" s="293">
        <v>0</v>
      </c>
      <c r="AS11" s="293">
        <v>0</v>
      </c>
      <c r="AT11" s="293">
        <v>0</v>
      </c>
      <c r="AU11" s="293">
        <v>0</v>
      </c>
      <c r="AV11" s="293">
        <v>0</v>
      </c>
      <c r="AW11" s="293">
        <v>0</v>
      </c>
      <c r="AX11" s="293">
        <v>0</v>
      </c>
      <c r="AY11" s="293">
        <v>0</v>
      </c>
      <c r="AZ11" s="293">
        <v>0</v>
      </c>
      <c r="BA11" s="293">
        <v>0</v>
      </c>
      <c r="BB11" s="293">
        <v>0</v>
      </c>
      <c r="BC11" s="293">
        <v>0</v>
      </c>
      <c r="BD11" s="293">
        <v>0</v>
      </c>
      <c r="BE11" s="293">
        <v>0</v>
      </c>
      <c r="BF11" s="293">
        <v>0</v>
      </c>
      <c r="BG11" s="293">
        <v>0</v>
      </c>
      <c r="BH11" s="293">
        <v>0</v>
      </c>
      <c r="BI11" s="293">
        <v>0</v>
      </c>
      <c r="BJ11" s="293">
        <v>0</v>
      </c>
      <c r="BK11" s="293">
        <v>0</v>
      </c>
      <c r="BL11" s="293">
        <v>113984.44</v>
      </c>
      <c r="BM11" s="293">
        <v>0</v>
      </c>
      <c r="BN11" s="293">
        <v>0</v>
      </c>
      <c r="BO11" s="293">
        <v>0</v>
      </c>
      <c r="BP11" s="293">
        <v>0</v>
      </c>
      <c r="BQ11" s="293">
        <v>0</v>
      </c>
      <c r="BR11" s="293">
        <v>0</v>
      </c>
      <c r="BS11" s="293">
        <v>0</v>
      </c>
      <c r="BT11" s="293">
        <v>29659.41</v>
      </c>
      <c r="BU11" s="293">
        <v>0</v>
      </c>
      <c r="BV11" s="293">
        <v>0</v>
      </c>
      <c r="BW11" s="293">
        <v>0</v>
      </c>
      <c r="BX11" s="293">
        <v>0</v>
      </c>
      <c r="BY11" s="293">
        <v>0</v>
      </c>
      <c r="BZ11" s="293">
        <v>0</v>
      </c>
      <c r="CA11" s="293">
        <v>0</v>
      </c>
      <c r="CB11" s="293">
        <v>0</v>
      </c>
      <c r="CC11" s="293">
        <v>0</v>
      </c>
      <c r="CD11" s="293">
        <v>0</v>
      </c>
      <c r="CE11" s="293">
        <v>0</v>
      </c>
      <c r="CF11" s="293">
        <v>0</v>
      </c>
      <c r="CG11" s="293">
        <v>0</v>
      </c>
      <c r="CH11" s="293">
        <v>0</v>
      </c>
      <c r="CI11" s="293">
        <v>0</v>
      </c>
      <c r="CJ11" s="293">
        <v>0</v>
      </c>
      <c r="CK11" s="293">
        <v>0</v>
      </c>
      <c r="CL11" s="293">
        <v>0</v>
      </c>
      <c r="CM11" s="293">
        <v>0</v>
      </c>
      <c r="CN11" s="293">
        <v>0</v>
      </c>
      <c r="CO11" s="293">
        <v>0</v>
      </c>
      <c r="CP11" s="293">
        <v>0</v>
      </c>
      <c r="CQ11" s="293">
        <v>0</v>
      </c>
      <c r="CR11" s="293">
        <v>95661.73</v>
      </c>
      <c r="CS11" s="293">
        <v>0</v>
      </c>
      <c r="CT11" s="293">
        <v>0</v>
      </c>
      <c r="CU11" s="293">
        <v>0</v>
      </c>
      <c r="CV11" s="293">
        <v>0</v>
      </c>
      <c r="CW11" s="293">
        <v>0</v>
      </c>
      <c r="CX11" s="293">
        <v>0</v>
      </c>
      <c r="CY11" s="293">
        <v>0</v>
      </c>
      <c r="CZ11" s="293">
        <v>10305.030000000001</v>
      </c>
      <c r="DA11" s="293">
        <v>0</v>
      </c>
      <c r="DB11" s="293">
        <v>0</v>
      </c>
      <c r="DC11" s="293">
        <v>0</v>
      </c>
      <c r="DD11" s="293">
        <v>0</v>
      </c>
      <c r="DE11" s="293">
        <v>0</v>
      </c>
      <c r="DF11" s="293">
        <v>0</v>
      </c>
      <c r="DG11" s="293">
        <v>0</v>
      </c>
      <c r="DH11" s="293">
        <v>0</v>
      </c>
      <c r="DI11" s="293">
        <v>0</v>
      </c>
      <c r="DJ11" s="293">
        <v>0</v>
      </c>
      <c r="DK11" s="293">
        <v>0</v>
      </c>
      <c r="DL11" s="293">
        <v>0</v>
      </c>
      <c r="DM11" s="293">
        <v>0</v>
      </c>
      <c r="DN11" s="293">
        <v>0</v>
      </c>
      <c r="DO11" s="293">
        <v>0</v>
      </c>
      <c r="DP11" s="293">
        <v>0</v>
      </c>
      <c r="DQ11" s="293">
        <v>0</v>
      </c>
      <c r="DR11" s="293">
        <v>0</v>
      </c>
      <c r="DS11" s="293">
        <v>0</v>
      </c>
      <c r="DT11" s="293">
        <v>0</v>
      </c>
      <c r="DU11" s="293">
        <v>0</v>
      </c>
      <c r="DV11" s="293">
        <v>0</v>
      </c>
      <c r="DW11" s="293">
        <v>0</v>
      </c>
      <c r="DX11" s="293">
        <v>0</v>
      </c>
      <c r="DY11" s="293">
        <v>0</v>
      </c>
      <c r="DZ11" s="293">
        <v>0</v>
      </c>
      <c r="EA11" s="293">
        <v>0</v>
      </c>
      <c r="EB11" s="293">
        <v>0</v>
      </c>
      <c r="EC11" s="293">
        <v>0</v>
      </c>
      <c r="ED11" s="293">
        <v>0</v>
      </c>
      <c r="EE11" s="293">
        <v>0</v>
      </c>
      <c r="EF11" s="293">
        <v>0</v>
      </c>
      <c r="EG11" s="293">
        <v>0</v>
      </c>
      <c r="EH11" s="293">
        <v>0</v>
      </c>
      <c r="EI11" s="293">
        <v>0</v>
      </c>
      <c r="EJ11" s="293">
        <v>0</v>
      </c>
      <c r="EK11" s="293">
        <v>0</v>
      </c>
      <c r="EL11" s="293">
        <v>0</v>
      </c>
      <c r="EM11" s="293">
        <v>0</v>
      </c>
      <c r="EN11" s="293">
        <v>0</v>
      </c>
      <c r="EO11" s="293">
        <v>0</v>
      </c>
      <c r="EP11" s="293">
        <v>0</v>
      </c>
      <c r="EQ11" s="293">
        <v>0</v>
      </c>
      <c r="ER11" s="293">
        <v>0</v>
      </c>
      <c r="ES11" s="293">
        <v>0</v>
      </c>
      <c r="ET11" s="293">
        <v>0</v>
      </c>
      <c r="EU11" s="293">
        <v>0</v>
      </c>
      <c r="EV11" s="293">
        <v>0</v>
      </c>
      <c r="EW11" s="293">
        <v>0</v>
      </c>
      <c r="EX11" s="293">
        <v>0</v>
      </c>
      <c r="EY11" s="293">
        <v>304201.63</v>
      </c>
      <c r="EZ11" s="65"/>
      <c r="FA11" s="61"/>
      <c r="FB11" s="65"/>
      <c r="FC11" s="61"/>
      <c r="FD11" s="65"/>
      <c r="FE11" s="61"/>
      <c r="FF11" s="65"/>
      <c r="FG11" s="61"/>
      <c r="FH11" s="65"/>
      <c r="FI11" s="61"/>
      <c r="FJ11" s="65"/>
      <c r="FK11" s="61"/>
      <c r="FL11" s="65"/>
      <c r="FM11" s="61"/>
      <c r="FN11" s="65"/>
      <c r="FO11" s="61"/>
      <c r="FP11" s="65"/>
      <c r="FQ11" s="61"/>
      <c r="FR11" s="65"/>
      <c r="FS11" s="61"/>
      <c r="FT11" s="65"/>
      <c r="FU11" s="61"/>
      <c r="FV11" s="65"/>
      <c r="FW11" s="61"/>
      <c r="FX11" s="65"/>
      <c r="FY11" s="61"/>
      <c r="FZ11" s="65"/>
      <c r="GA11" s="61"/>
      <c r="GB11" s="65"/>
      <c r="GC11" s="61"/>
      <c r="GD11" s="65"/>
      <c r="GE11" s="61"/>
      <c r="GF11" s="65"/>
      <c r="GG11" s="61"/>
      <c r="GH11" s="65"/>
      <c r="GI11" s="61"/>
      <c r="GJ11" s="65"/>
      <c r="GK11" s="61"/>
      <c r="GL11" s="65"/>
      <c r="GM11" s="61"/>
      <c r="GN11" s="65"/>
      <c r="GO11" s="61"/>
      <c r="GP11" s="65"/>
      <c r="GQ11" s="61"/>
      <c r="GR11" s="65"/>
      <c r="GS11" s="61"/>
      <c r="GT11" s="65"/>
      <c r="GU11" s="61"/>
      <c r="GV11" s="65"/>
      <c r="GW11" s="61"/>
      <c r="GX11" s="65"/>
      <c r="GY11" s="61"/>
      <c r="GZ11" s="65"/>
      <c r="HA11" s="61"/>
      <c r="HB11" s="65"/>
      <c r="HC11" s="61"/>
      <c r="HD11" s="65"/>
      <c r="HE11" s="61"/>
      <c r="HF11" s="65"/>
      <c r="HG11" s="61"/>
      <c r="HH11" s="65"/>
      <c r="HI11" s="61"/>
      <c r="HJ11" s="65"/>
      <c r="HK11" s="61"/>
      <c r="HL11" s="65"/>
      <c r="HM11" s="61"/>
      <c r="HN11" s="65"/>
      <c r="HO11" s="61"/>
      <c r="HP11" s="65"/>
      <c r="HQ11" s="61"/>
      <c r="HR11" s="65"/>
      <c r="HS11" s="61"/>
      <c r="HT11" s="65"/>
      <c r="HU11" s="61"/>
      <c r="HV11" s="65"/>
      <c r="HW11" s="61"/>
      <c r="HX11" s="65"/>
      <c r="HY11" s="61"/>
      <c r="HZ11" s="65"/>
      <c r="IA11" s="61"/>
      <c r="IB11" s="65"/>
      <c r="IC11" s="61"/>
      <c r="ID11" s="65"/>
      <c r="IE11" s="61"/>
      <c r="IF11" s="65"/>
      <c r="IG11" s="61"/>
      <c r="IH11" s="65"/>
      <c r="II11" s="61"/>
      <c r="IJ11" s="65"/>
      <c r="IK11" s="61"/>
      <c r="IL11" s="65"/>
      <c r="IM11" s="61"/>
      <c r="IN11" s="65"/>
      <c r="IO11" s="61"/>
      <c r="IP11" s="65"/>
      <c r="IQ11" s="61"/>
      <c r="IR11" s="65"/>
      <c r="IS11" s="61"/>
      <c r="IT11" s="65"/>
      <c r="IU11" s="61"/>
      <c r="IV11" s="65"/>
      <c r="IW11" s="61"/>
      <c r="IX11" s="65"/>
      <c r="IY11" s="61"/>
      <c r="IZ11" s="65"/>
      <c r="JA11" s="61"/>
      <c r="JB11" s="65"/>
      <c r="JC11" s="61"/>
      <c r="JD11" s="65"/>
      <c r="JE11" s="61"/>
      <c r="JF11" s="65"/>
      <c r="JG11" s="61"/>
      <c r="JH11" s="65"/>
      <c r="JI11" s="61"/>
      <c r="JJ11" s="65"/>
      <c r="JK11" s="61"/>
      <c r="JL11" s="65"/>
      <c r="JM11" s="61"/>
      <c r="JN11" s="65"/>
      <c r="JO11" s="61"/>
      <c r="JP11" s="65"/>
      <c r="JQ11" s="61"/>
      <c r="JR11" s="65"/>
      <c r="JS11" s="61"/>
      <c r="JT11" s="65"/>
      <c r="JU11" s="61"/>
      <c r="JV11" s="65"/>
      <c r="JW11" s="61"/>
      <c r="JX11" s="65"/>
      <c r="JY11" s="61"/>
      <c r="JZ11" s="66"/>
      <c r="KA11" s="66"/>
    </row>
    <row r="12" spans="1:287" x14ac:dyDescent="0.25">
      <c r="A12" s="56">
        <f t="shared" si="0"/>
        <v>11</v>
      </c>
      <c r="B12" s="272"/>
      <c r="C12" s="272"/>
      <c r="D12" s="272"/>
      <c r="E12" s="272"/>
      <c r="F12" s="272" t="s">
        <v>134</v>
      </c>
      <c r="G12" s="272"/>
      <c r="H12" s="293">
        <v>0</v>
      </c>
      <c r="I12" s="293">
        <v>0</v>
      </c>
      <c r="J12" s="293">
        <v>0</v>
      </c>
      <c r="K12" s="293">
        <v>0</v>
      </c>
      <c r="L12" s="293">
        <v>0</v>
      </c>
      <c r="M12" s="293">
        <v>0</v>
      </c>
      <c r="N12" s="293">
        <v>0</v>
      </c>
      <c r="O12" s="293">
        <v>0</v>
      </c>
      <c r="P12" s="293">
        <v>0</v>
      </c>
      <c r="Q12" s="293">
        <v>0</v>
      </c>
      <c r="R12" s="293">
        <v>0</v>
      </c>
      <c r="S12" s="293">
        <v>0</v>
      </c>
      <c r="T12" s="293">
        <v>0</v>
      </c>
      <c r="U12" s="293">
        <v>0</v>
      </c>
      <c r="V12" s="293">
        <v>0</v>
      </c>
      <c r="W12" s="293">
        <v>0</v>
      </c>
      <c r="X12" s="293">
        <v>0</v>
      </c>
      <c r="Y12" s="293">
        <v>0</v>
      </c>
      <c r="Z12" s="293">
        <v>0</v>
      </c>
      <c r="AA12" s="293">
        <v>0</v>
      </c>
      <c r="AB12" s="293">
        <v>0</v>
      </c>
      <c r="AC12" s="293">
        <v>0</v>
      </c>
      <c r="AD12" s="293">
        <v>0</v>
      </c>
      <c r="AE12" s="293">
        <v>0</v>
      </c>
      <c r="AF12" s="293">
        <v>0</v>
      </c>
      <c r="AG12" s="293">
        <v>0</v>
      </c>
      <c r="AH12" s="293">
        <v>0</v>
      </c>
      <c r="AI12" s="293">
        <v>0</v>
      </c>
      <c r="AJ12" s="293">
        <v>0</v>
      </c>
      <c r="AK12" s="293">
        <v>0</v>
      </c>
      <c r="AL12" s="293">
        <v>0</v>
      </c>
      <c r="AM12" s="293">
        <v>0</v>
      </c>
      <c r="AN12" s="293">
        <v>0</v>
      </c>
      <c r="AO12" s="293">
        <v>0</v>
      </c>
      <c r="AP12" s="293">
        <v>0</v>
      </c>
      <c r="AQ12" s="293">
        <v>0</v>
      </c>
      <c r="AR12" s="293">
        <v>0</v>
      </c>
      <c r="AS12" s="293">
        <v>0</v>
      </c>
      <c r="AT12" s="293">
        <v>0</v>
      </c>
      <c r="AU12" s="293">
        <v>0</v>
      </c>
      <c r="AV12" s="293">
        <v>0</v>
      </c>
      <c r="AW12" s="293">
        <v>0</v>
      </c>
      <c r="AX12" s="293">
        <v>0</v>
      </c>
      <c r="AY12" s="293">
        <v>0</v>
      </c>
      <c r="AZ12" s="293">
        <v>0</v>
      </c>
      <c r="BA12" s="293">
        <v>0</v>
      </c>
      <c r="BB12" s="293">
        <v>0</v>
      </c>
      <c r="BC12" s="293">
        <v>0</v>
      </c>
      <c r="BD12" s="293">
        <v>0</v>
      </c>
      <c r="BE12" s="293">
        <v>0</v>
      </c>
      <c r="BF12" s="293">
        <v>0</v>
      </c>
      <c r="BG12" s="293">
        <v>0</v>
      </c>
      <c r="BH12" s="293">
        <v>0</v>
      </c>
      <c r="BI12" s="293">
        <v>0</v>
      </c>
      <c r="BJ12" s="293">
        <v>0</v>
      </c>
      <c r="BK12" s="293">
        <v>0</v>
      </c>
      <c r="BL12" s="293">
        <v>0</v>
      </c>
      <c r="BM12" s="293">
        <v>0</v>
      </c>
      <c r="BN12" s="293">
        <v>0</v>
      </c>
      <c r="BO12" s="293">
        <v>0</v>
      </c>
      <c r="BP12" s="293">
        <v>0</v>
      </c>
      <c r="BQ12" s="293">
        <v>0</v>
      </c>
      <c r="BR12" s="293">
        <v>0</v>
      </c>
      <c r="BS12" s="293">
        <v>0</v>
      </c>
      <c r="BT12" s="293">
        <v>0</v>
      </c>
      <c r="BU12" s="293">
        <v>0</v>
      </c>
      <c r="BV12" s="293">
        <v>0</v>
      </c>
      <c r="BW12" s="293">
        <v>0</v>
      </c>
      <c r="BX12" s="293">
        <v>0</v>
      </c>
      <c r="BY12" s="293">
        <v>0</v>
      </c>
      <c r="BZ12" s="293">
        <v>0</v>
      </c>
      <c r="CA12" s="293">
        <v>0</v>
      </c>
      <c r="CB12" s="293">
        <v>0</v>
      </c>
      <c r="CC12" s="293">
        <v>0</v>
      </c>
      <c r="CD12" s="293">
        <v>0</v>
      </c>
      <c r="CE12" s="293">
        <v>0</v>
      </c>
      <c r="CF12" s="293">
        <v>0</v>
      </c>
      <c r="CG12" s="293">
        <v>0</v>
      </c>
      <c r="CH12" s="293">
        <v>0</v>
      </c>
      <c r="CI12" s="293">
        <v>0</v>
      </c>
      <c r="CJ12" s="293">
        <v>0</v>
      </c>
      <c r="CK12" s="293">
        <v>0</v>
      </c>
      <c r="CL12" s="293">
        <v>0</v>
      </c>
      <c r="CM12" s="293">
        <v>0</v>
      </c>
      <c r="CN12" s="293">
        <v>0</v>
      </c>
      <c r="CO12" s="293">
        <v>0</v>
      </c>
      <c r="CP12" s="293">
        <v>0</v>
      </c>
      <c r="CQ12" s="293">
        <v>0</v>
      </c>
      <c r="CR12" s="293">
        <v>0</v>
      </c>
      <c r="CS12" s="293">
        <v>0</v>
      </c>
      <c r="CT12" s="293">
        <v>0</v>
      </c>
      <c r="CU12" s="293">
        <v>0</v>
      </c>
      <c r="CV12" s="293">
        <v>0</v>
      </c>
      <c r="CW12" s="293">
        <v>0</v>
      </c>
      <c r="CX12" s="293">
        <v>0</v>
      </c>
      <c r="CY12" s="293">
        <v>0</v>
      </c>
      <c r="CZ12" s="293">
        <v>0</v>
      </c>
      <c r="DA12" s="293">
        <v>0</v>
      </c>
      <c r="DB12" s="293">
        <v>0</v>
      </c>
      <c r="DC12" s="293">
        <v>0</v>
      </c>
      <c r="DD12" s="293">
        <v>0</v>
      </c>
      <c r="DE12" s="293">
        <v>0</v>
      </c>
      <c r="DF12" s="293">
        <v>0</v>
      </c>
      <c r="DG12" s="293">
        <v>0</v>
      </c>
      <c r="DH12" s="293">
        <v>0</v>
      </c>
      <c r="DI12" s="293">
        <v>0</v>
      </c>
      <c r="DJ12" s="293">
        <v>0</v>
      </c>
      <c r="DK12" s="293">
        <v>0</v>
      </c>
      <c r="DL12" s="293">
        <v>0</v>
      </c>
      <c r="DM12" s="293">
        <v>0</v>
      </c>
      <c r="DN12" s="293">
        <v>0</v>
      </c>
      <c r="DO12" s="293">
        <v>0</v>
      </c>
      <c r="DP12" s="293">
        <v>0</v>
      </c>
      <c r="DQ12" s="293">
        <v>0</v>
      </c>
      <c r="DR12" s="293">
        <v>0</v>
      </c>
      <c r="DS12" s="293">
        <v>0</v>
      </c>
      <c r="DT12" s="293">
        <v>0</v>
      </c>
      <c r="DU12" s="293">
        <v>0</v>
      </c>
      <c r="DV12" s="293">
        <v>0</v>
      </c>
      <c r="DW12" s="293">
        <v>0</v>
      </c>
      <c r="DX12" s="293">
        <v>0</v>
      </c>
      <c r="DY12" s="293">
        <v>0</v>
      </c>
      <c r="DZ12" s="293">
        <v>0</v>
      </c>
      <c r="EA12" s="293">
        <v>0</v>
      </c>
      <c r="EB12" s="293">
        <v>0</v>
      </c>
      <c r="EC12" s="293">
        <v>0</v>
      </c>
      <c r="ED12" s="293">
        <v>0</v>
      </c>
      <c r="EE12" s="293">
        <v>0</v>
      </c>
      <c r="EF12" s="293">
        <v>0</v>
      </c>
      <c r="EG12" s="293">
        <v>0</v>
      </c>
      <c r="EH12" s="293">
        <v>0</v>
      </c>
      <c r="EI12" s="293">
        <v>0</v>
      </c>
      <c r="EJ12" s="293">
        <v>0</v>
      </c>
      <c r="EK12" s="293">
        <v>0</v>
      </c>
      <c r="EL12" s="293">
        <v>0</v>
      </c>
      <c r="EM12" s="293">
        <v>0</v>
      </c>
      <c r="EN12" s="293">
        <v>0</v>
      </c>
      <c r="EO12" s="293">
        <v>0</v>
      </c>
      <c r="EP12" s="293">
        <v>0</v>
      </c>
      <c r="EQ12" s="293">
        <v>0</v>
      </c>
      <c r="ER12" s="293">
        <v>0</v>
      </c>
      <c r="ES12" s="293">
        <v>0</v>
      </c>
      <c r="ET12" s="293">
        <v>0</v>
      </c>
      <c r="EU12" s="293">
        <v>0</v>
      </c>
      <c r="EV12" s="293">
        <v>0</v>
      </c>
      <c r="EW12" s="293">
        <v>0</v>
      </c>
      <c r="EX12" s="293">
        <v>0</v>
      </c>
      <c r="EY12" s="293">
        <v>0</v>
      </c>
      <c r="EZ12" s="65"/>
      <c r="FA12" s="61"/>
      <c r="FB12" s="65"/>
      <c r="FC12" s="61"/>
      <c r="FD12" s="65"/>
      <c r="FE12" s="61"/>
      <c r="FF12" s="65"/>
      <c r="FG12" s="61"/>
      <c r="FH12" s="65"/>
      <c r="FI12" s="61"/>
      <c r="FJ12" s="65"/>
      <c r="FK12" s="61"/>
      <c r="FL12" s="65"/>
      <c r="FM12" s="61"/>
      <c r="FN12" s="65"/>
      <c r="FO12" s="61"/>
      <c r="FP12" s="65"/>
      <c r="FQ12" s="61"/>
      <c r="FR12" s="65"/>
      <c r="FS12" s="61"/>
      <c r="FT12" s="65"/>
      <c r="FU12" s="61"/>
      <c r="FV12" s="65"/>
      <c r="FW12" s="61"/>
      <c r="FX12" s="65"/>
      <c r="FY12" s="61"/>
      <c r="FZ12" s="65"/>
      <c r="GA12" s="61"/>
      <c r="GB12" s="65"/>
      <c r="GC12" s="61"/>
      <c r="GD12" s="65"/>
      <c r="GE12" s="61"/>
      <c r="GF12" s="65"/>
      <c r="GG12" s="61"/>
      <c r="GH12" s="65"/>
      <c r="GI12" s="61"/>
      <c r="GJ12" s="65"/>
      <c r="GK12" s="61"/>
      <c r="GL12" s="65"/>
      <c r="GM12" s="61"/>
      <c r="GN12" s="65"/>
      <c r="GO12" s="61"/>
      <c r="GP12" s="65"/>
      <c r="GQ12" s="61"/>
      <c r="GR12" s="65"/>
      <c r="GS12" s="61"/>
      <c r="GT12" s="65"/>
      <c r="GU12" s="61"/>
      <c r="GV12" s="65"/>
      <c r="GW12" s="61"/>
      <c r="GX12" s="65"/>
      <c r="GY12" s="61"/>
      <c r="GZ12" s="65"/>
      <c r="HA12" s="61"/>
      <c r="HB12" s="65"/>
      <c r="HC12" s="61"/>
      <c r="HD12" s="65"/>
      <c r="HE12" s="61"/>
      <c r="HF12" s="65"/>
      <c r="HG12" s="61"/>
      <c r="HH12" s="65"/>
      <c r="HI12" s="61"/>
      <c r="HJ12" s="65"/>
      <c r="HK12" s="61"/>
      <c r="HL12" s="65"/>
      <c r="HM12" s="61"/>
      <c r="HN12" s="65"/>
      <c r="HO12" s="61"/>
      <c r="HP12" s="65"/>
      <c r="HQ12" s="61"/>
      <c r="HR12" s="65"/>
      <c r="HS12" s="61"/>
      <c r="HT12" s="65"/>
      <c r="HU12" s="61"/>
      <c r="HV12" s="65"/>
      <c r="HW12" s="61"/>
      <c r="HX12" s="65"/>
      <c r="HY12" s="61"/>
      <c r="HZ12" s="65"/>
      <c r="IA12" s="61"/>
      <c r="IB12" s="65"/>
      <c r="IC12" s="61"/>
      <c r="ID12" s="65"/>
      <c r="IE12" s="61"/>
      <c r="IF12" s="65"/>
      <c r="IG12" s="61"/>
      <c r="IH12" s="65"/>
      <c r="II12" s="61"/>
      <c r="IJ12" s="65"/>
      <c r="IK12" s="61"/>
      <c r="IL12" s="65"/>
      <c r="IM12" s="61"/>
      <c r="IN12" s="65"/>
      <c r="IO12" s="61"/>
      <c r="IP12" s="65"/>
      <c r="IQ12" s="61"/>
      <c r="IR12" s="65"/>
      <c r="IS12" s="61"/>
      <c r="IT12" s="65"/>
      <c r="IU12" s="61"/>
      <c r="IV12" s="65"/>
      <c r="IW12" s="61"/>
      <c r="IX12" s="65"/>
      <c r="IY12" s="61"/>
      <c r="IZ12" s="65"/>
      <c r="JA12" s="61"/>
      <c r="JB12" s="65"/>
      <c r="JC12" s="61"/>
      <c r="JD12" s="65"/>
      <c r="JE12" s="61"/>
      <c r="JF12" s="65"/>
      <c r="JG12" s="61"/>
      <c r="JH12" s="65"/>
      <c r="JI12" s="61"/>
      <c r="JJ12" s="65"/>
      <c r="JK12" s="61"/>
      <c r="JL12" s="65"/>
      <c r="JM12" s="61"/>
      <c r="JN12" s="65"/>
      <c r="JO12" s="61"/>
      <c r="JP12" s="65"/>
      <c r="JQ12" s="61"/>
      <c r="JR12" s="65"/>
      <c r="JS12" s="61"/>
      <c r="JT12" s="65"/>
      <c r="JU12" s="61"/>
      <c r="JV12" s="65"/>
      <c r="JW12" s="61"/>
      <c r="JX12" s="65"/>
      <c r="JY12" s="61"/>
      <c r="JZ12" s="66"/>
      <c r="KA12" s="66"/>
    </row>
    <row r="13" spans="1:287" x14ac:dyDescent="0.25">
      <c r="A13" s="56">
        <f t="shared" si="0"/>
        <v>12</v>
      </c>
      <c r="B13" s="272"/>
      <c r="C13" s="272"/>
      <c r="D13" s="272"/>
      <c r="E13" s="272"/>
      <c r="F13" s="272" t="s">
        <v>406</v>
      </c>
      <c r="G13" s="272"/>
      <c r="H13" s="293">
        <v>0</v>
      </c>
      <c r="I13" s="293">
        <v>0</v>
      </c>
      <c r="J13" s="293">
        <v>0</v>
      </c>
      <c r="K13" s="293">
        <v>0</v>
      </c>
      <c r="L13" s="293">
        <v>0</v>
      </c>
      <c r="M13" s="293">
        <v>0</v>
      </c>
      <c r="N13" s="293">
        <v>0</v>
      </c>
      <c r="O13" s="293">
        <v>0</v>
      </c>
      <c r="P13" s="293">
        <v>0</v>
      </c>
      <c r="Q13" s="293">
        <v>0</v>
      </c>
      <c r="R13" s="293">
        <v>0</v>
      </c>
      <c r="S13" s="293">
        <v>0</v>
      </c>
      <c r="T13" s="293">
        <v>0</v>
      </c>
      <c r="U13" s="293">
        <v>0</v>
      </c>
      <c r="V13" s="293">
        <v>0</v>
      </c>
      <c r="W13" s="293">
        <v>0</v>
      </c>
      <c r="X13" s="293">
        <v>0</v>
      </c>
      <c r="Y13" s="293">
        <v>0</v>
      </c>
      <c r="Z13" s="293">
        <v>0</v>
      </c>
      <c r="AA13" s="293">
        <v>0</v>
      </c>
      <c r="AB13" s="293">
        <v>0</v>
      </c>
      <c r="AC13" s="293">
        <v>0</v>
      </c>
      <c r="AD13" s="293">
        <v>0</v>
      </c>
      <c r="AE13" s="293">
        <v>0</v>
      </c>
      <c r="AF13" s="293">
        <v>0</v>
      </c>
      <c r="AG13" s="293">
        <v>0</v>
      </c>
      <c r="AH13" s="293">
        <v>0</v>
      </c>
      <c r="AI13" s="293">
        <v>0</v>
      </c>
      <c r="AJ13" s="293">
        <v>0</v>
      </c>
      <c r="AK13" s="293">
        <v>0</v>
      </c>
      <c r="AL13" s="293">
        <v>0</v>
      </c>
      <c r="AM13" s="293">
        <v>0</v>
      </c>
      <c r="AN13" s="293">
        <v>0</v>
      </c>
      <c r="AO13" s="293">
        <v>0</v>
      </c>
      <c r="AP13" s="293">
        <v>0</v>
      </c>
      <c r="AQ13" s="293">
        <v>0</v>
      </c>
      <c r="AR13" s="293">
        <v>0</v>
      </c>
      <c r="AS13" s="293">
        <v>0</v>
      </c>
      <c r="AT13" s="293">
        <v>0</v>
      </c>
      <c r="AU13" s="293">
        <v>0</v>
      </c>
      <c r="AV13" s="293">
        <v>0</v>
      </c>
      <c r="AW13" s="293">
        <v>0</v>
      </c>
      <c r="AX13" s="293">
        <v>0</v>
      </c>
      <c r="AY13" s="293">
        <v>0</v>
      </c>
      <c r="AZ13" s="293">
        <v>0</v>
      </c>
      <c r="BA13" s="293">
        <v>0</v>
      </c>
      <c r="BB13" s="293">
        <v>0</v>
      </c>
      <c r="BC13" s="293">
        <v>0</v>
      </c>
      <c r="BD13" s="293">
        <v>0</v>
      </c>
      <c r="BE13" s="293">
        <v>0</v>
      </c>
      <c r="BF13" s="293">
        <v>0</v>
      </c>
      <c r="BG13" s="293">
        <v>0</v>
      </c>
      <c r="BH13" s="293">
        <v>0</v>
      </c>
      <c r="BI13" s="293">
        <v>0</v>
      </c>
      <c r="BJ13" s="293">
        <v>0</v>
      </c>
      <c r="BK13" s="293">
        <v>0</v>
      </c>
      <c r="BL13" s="293">
        <v>0</v>
      </c>
      <c r="BM13" s="293">
        <v>0</v>
      </c>
      <c r="BN13" s="293">
        <v>0</v>
      </c>
      <c r="BO13" s="293">
        <v>0</v>
      </c>
      <c r="BP13" s="293">
        <v>0</v>
      </c>
      <c r="BQ13" s="293">
        <v>0</v>
      </c>
      <c r="BR13" s="293">
        <v>0</v>
      </c>
      <c r="BS13" s="293">
        <v>0</v>
      </c>
      <c r="BT13" s="293">
        <v>0</v>
      </c>
      <c r="BU13" s="293">
        <v>0</v>
      </c>
      <c r="BV13" s="293">
        <v>0</v>
      </c>
      <c r="BW13" s="293">
        <v>0</v>
      </c>
      <c r="BX13" s="293">
        <v>0</v>
      </c>
      <c r="BY13" s="293">
        <v>0</v>
      </c>
      <c r="BZ13" s="293">
        <v>0</v>
      </c>
      <c r="CA13" s="293">
        <v>0</v>
      </c>
      <c r="CB13" s="293">
        <v>0</v>
      </c>
      <c r="CC13" s="293">
        <v>0</v>
      </c>
      <c r="CD13" s="293">
        <v>0</v>
      </c>
      <c r="CE13" s="293">
        <v>0</v>
      </c>
      <c r="CF13" s="293">
        <v>0</v>
      </c>
      <c r="CG13" s="293">
        <v>0</v>
      </c>
      <c r="CH13" s="293">
        <v>0</v>
      </c>
      <c r="CI13" s="293">
        <v>0</v>
      </c>
      <c r="CJ13" s="293">
        <v>0</v>
      </c>
      <c r="CK13" s="293">
        <v>0</v>
      </c>
      <c r="CL13" s="293">
        <v>0</v>
      </c>
      <c r="CM13" s="293">
        <v>0</v>
      </c>
      <c r="CN13" s="293">
        <v>0</v>
      </c>
      <c r="CO13" s="293">
        <v>0</v>
      </c>
      <c r="CP13" s="293">
        <v>0</v>
      </c>
      <c r="CQ13" s="293">
        <v>0</v>
      </c>
      <c r="CR13" s="293">
        <v>0</v>
      </c>
      <c r="CS13" s="293">
        <v>0</v>
      </c>
      <c r="CT13" s="293">
        <v>0</v>
      </c>
      <c r="CU13" s="293">
        <v>0</v>
      </c>
      <c r="CV13" s="293">
        <v>0</v>
      </c>
      <c r="CW13" s="293">
        <v>0</v>
      </c>
      <c r="CX13" s="293">
        <v>0</v>
      </c>
      <c r="CY13" s="293">
        <v>0</v>
      </c>
      <c r="CZ13" s="293">
        <v>0</v>
      </c>
      <c r="DA13" s="293">
        <v>0</v>
      </c>
      <c r="DB13" s="293">
        <v>0</v>
      </c>
      <c r="DC13" s="293">
        <v>0</v>
      </c>
      <c r="DD13" s="293">
        <v>0</v>
      </c>
      <c r="DE13" s="293">
        <v>0</v>
      </c>
      <c r="DF13" s="293">
        <v>0</v>
      </c>
      <c r="DG13" s="293">
        <v>0</v>
      </c>
      <c r="DH13" s="293">
        <v>0</v>
      </c>
      <c r="DI13" s="293">
        <v>0</v>
      </c>
      <c r="DJ13" s="293">
        <v>0</v>
      </c>
      <c r="DK13" s="293">
        <v>0</v>
      </c>
      <c r="DL13" s="293">
        <v>0</v>
      </c>
      <c r="DM13" s="293">
        <v>0</v>
      </c>
      <c r="DN13" s="293">
        <v>0</v>
      </c>
      <c r="DO13" s="293">
        <v>0</v>
      </c>
      <c r="DP13" s="293">
        <v>0</v>
      </c>
      <c r="DQ13" s="293">
        <v>0</v>
      </c>
      <c r="DR13" s="293">
        <v>0</v>
      </c>
      <c r="DS13" s="293">
        <v>0</v>
      </c>
      <c r="DT13" s="293">
        <v>0</v>
      </c>
      <c r="DU13" s="293">
        <v>0</v>
      </c>
      <c r="DV13" s="293">
        <v>0</v>
      </c>
      <c r="DW13" s="293">
        <v>0</v>
      </c>
      <c r="DX13" s="293">
        <v>0</v>
      </c>
      <c r="DY13" s="293">
        <v>0</v>
      </c>
      <c r="DZ13" s="293">
        <v>0</v>
      </c>
      <c r="EA13" s="293">
        <v>0</v>
      </c>
      <c r="EB13" s="293">
        <v>0</v>
      </c>
      <c r="EC13" s="293">
        <v>0</v>
      </c>
      <c r="ED13" s="293">
        <v>0</v>
      </c>
      <c r="EE13" s="293">
        <v>0</v>
      </c>
      <c r="EF13" s="293">
        <v>0</v>
      </c>
      <c r="EG13" s="293">
        <v>0</v>
      </c>
      <c r="EH13" s="293">
        <v>0</v>
      </c>
      <c r="EI13" s="293">
        <v>0</v>
      </c>
      <c r="EJ13" s="293">
        <v>0</v>
      </c>
      <c r="EK13" s="293">
        <v>0</v>
      </c>
      <c r="EL13" s="293">
        <v>0</v>
      </c>
      <c r="EM13" s="293">
        <v>0</v>
      </c>
      <c r="EN13" s="293">
        <v>0</v>
      </c>
      <c r="EO13" s="293">
        <v>0</v>
      </c>
      <c r="EP13" s="293">
        <v>0</v>
      </c>
      <c r="EQ13" s="293">
        <v>0</v>
      </c>
      <c r="ER13" s="293">
        <v>0</v>
      </c>
      <c r="ES13" s="293">
        <v>0</v>
      </c>
      <c r="ET13" s="293">
        <v>0</v>
      </c>
      <c r="EU13" s="293">
        <v>0</v>
      </c>
      <c r="EV13" s="293">
        <v>0</v>
      </c>
      <c r="EW13" s="293">
        <v>0</v>
      </c>
      <c r="EX13" s="293">
        <v>0</v>
      </c>
      <c r="EY13" s="293">
        <v>0</v>
      </c>
      <c r="EZ13" s="65"/>
      <c r="FA13" s="61"/>
      <c r="FB13" s="65"/>
      <c r="FC13" s="61"/>
      <c r="FD13" s="65"/>
      <c r="FE13" s="61"/>
      <c r="FF13" s="65"/>
      <c r="FG13" s="61"/>
      <c r="FH13" s="65"/>
      <c r="FI13" s="61"/>
      <c r="FJ13" s="65"/>
      <c r="FK13" s="61"/>
      <c r="FL13" s="65"/>
      <c r="FM13" s="61"/>
      <c r="FN13" s="65"/>
      <c r="FO13" s="61"/>
      <c r="FP13" s="65"/>
      <c r="FQ13" s="61"/>
      <c r="FR13" s="65"/>
      <c r="FS13" s="61"/>
      <c r="FT13" s="65"/>
      <c r="FU13" s="61"/>
      <c r="FV13" s="65"/>
      <c r="FW13" s="61"/>
      <c r="FX13" s="65"/>
      <c r="FY13" s="61"/>
      <c r="FZ13" s="65"/>
      <c r="GA13" s="61"/>
      <c r="GB13" s="65"/>
      <c r="GC13" s="61"/>
      <c r="GD13" s="65"/>
      <c r="GE13" s="61"/>
      <c r="GF13" s="65"/>
      <c r="GG13" s="61"/>
      <c r="GH13" s="65"/>
      <c r="GI13" s="61"/>
      <c r="GJ13" s="65"/>
      <c r="GK13" s="61"/>
      <c r="GL13" s="65"/>
      <c r="GM13" s="61"/>
      <c r="GN13" s="65"/>
      <c r="GO13" s="61"/>
      <c r="GP13" s="65"/>
      <c r="GQ13" s="61"/>
      <c r="GR13" s="65"/>
      <c r="GS13" s="61"/>
      <c r="GT13" s="65"/>
      <c r="GU13" s="61"/>
      <c r="GV13" s="65"/>
      <c r="GW13" s="61"/>
      <c r="GX13" s="65"/>
      <c r="GY13" s="61"/>
      <c r="GZ13" s="65"/>
      <c r="HA13" s="61"/>
      <c r="HB13" s="65"/>
      <c r="HC13" s="61"/>
      <c r="HD13" s="65"/>
      <c r="HE13" s="61"/>
      <c r="HF13" s="65"/>
      <c r="HG13" s="61"/>
      <c r="HH13" s="65"/>
      <c r="HI13" s="61"/>
      <c r="HJ13" s="65"/>
      <c r="HK13" s="61"/>
      <c r="HL13" s="65"/>
      <c r="HM13" s="61"/>
      <c r="HN13" s="65"/>
      <c r="HO13" s="61"/>
      <c r="HP13" s="65"/>
      <c r="HQ13" s="61"/>
      <c r="HR13" s="65"/>
      <c r="HS13" s="61"/>
      <c r="HT13" s="65"/>
      <c r="HU13" s="61"/>
      <c r="HV13" s="65"/>
      <c r="HW13" s="61"/>
      <c r="HX13" s="65"/>
      <c r="HY13" s="61"/>
      <c r="HZ13" s="65"/>
      <c r="IA13" s="61"/>
      <c r="IB13" s="65"/>
      <c r="IC13" s="61"/>
      <c r="ID13" s="65"/>
      <c r="IE13" s="61"/>
      <c r="IF13" s="65"/>
      <c r="IG13" s="61"/>
      <c r="IH13" s="65"/>
      <c r="II13" s="61"/>
      <c r="IJ13" s="65"/>
      <c r="IK13" s="61"/>
      <c r="IL13" s="65"/>
      <c r="IM13" s="61"/>
      <c r="IN13" s="65"/>
      <c r="IO13" s="61"/>
      <c r="IP13" s="65"/>
      <c r="IQ13" s="61"/>
      <c r="IR13" s="65"/>
      <c r="IS13" s="61"/>
      <c r="IT13" s="65"/>
      <c r="IU13" s="61"/>
      <c r="IV13" s="65"/>
      <c r="IW13" s="61"/>
      <c r="IX13" s="65"/>
      <c r="IY13" s="61"/>
      <c r="IZ13" s="65"/>
      <c r="JA13" s="61"/>
      <c r="JB13" s="65"/>
      <c r="JC13" s="61"/>
      <c r="JD13" s="65"/>
      <c r="JE13" s="61"/>
      <c r="JF13" s="65"/>
      <c r="JG13" s="61"/>
      <c r="JH13" s="65"/>
      <c r="JI13" s="61"/>
      <c r="JJ13" s="65"/>
      <c r="JK13" s="61"/>
      <c r="JL13" s="65"/>
      <c r="JM13" s="61"/>
      <c r="JN13" s="65"/>
      <c r="JO13" s="61"/>
      <c r="JP13" s="65"/>
      <c r="JQ13" s="61"/>
      <c r="JR13" s="65"/>
      <c r="JS13" s="61"/>
      <c r="JT13" s="65"/>
      <c r="JU13" s="61"/>
      <c r="JV13" s="65"/>
      <c r="JW13" s="61"/>
      <c r="JX13" s="65"/>
      <c r="JY13" s="61"/>
      <c r="JZ13" s="66"/>
      <c r="KA13" s="66"/>
    </row>
    <row r="14" spans="1:287" x14ac:dyDescent="0.25">
      <c r="A14" s="56">
        <f t="shared" si="0"/>
        <v>13</v>
      </c>
      <c r="B14" s="272"/>
      <c r="C14" s="272"/>
      <c r="D14" s="272"/>
      <c r="E14" s="272"/>
      <c r="F14" s="272" t="s">
        <v>135</v>
      </c>
      <c r="G14" s="272"/>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c r="BQ14" s="293">
        <v>0</v>
      </c>
      <c r="BR14" s="293">
        <v>0</v>
      </c>
      <c r="BS14" s="293">
        <v>0</v>
      </c>
      <c r="BT14" s="293">
        <v>0</v>
      </c>
      <c r="BU14" s="293">
        <v>0</v>
      </c>
      <c r="BV14" s="293">
        <v>0</v>
      </c>
      <c r="BW14" s="293">
        <v>0</v>
      </c>
      <c r="BX14" s="293">
        <v>0</v>
      </c>
      <c r="BY14" s="293">
        <v>0</v>
      </c>
      <c r="BZ14" s="293">
        <v>0</v>
      </c>
      <c r="CA14" s="293">
        <v>0</v>
      </c>
      <c r="CB14" s="293">
        <v>0</v>
      </c>
      <c r="CC14" s="293">
        <v>0</v>
      </c>
      <c r="CD14" s="293">
        <v>0</v>
      </c>
      <c r="CE14" s="293">
        <v>0</v>
      </c>
      <c r="CF14" s="293">
        <v>0</v>
      </c>
      <c r="CG14" s="293">
        <v>0</v>
      </c>
      <c r="CH14" s="293">
        <v>0</v>
      </c>
      <c r="CI14" s="293">
        <v>0</v>
      </c>
      <c r="CJ14" s="293">
        <v>0</v>
      </c>
      <c r="CK14" s="293">
        <v>0</v>
      </c>
      <c r="CL14" s="293">
        <v>0</v>
      </c>
      <c r="CM14" s="293">
        <v>0</v>
      </c>
      <c r="CN14" s="293">
        <v>0</v>
      </c>
      <c r="CO14" s="293">
        <v>0</v>
      </c>
      <c r="CP14" s="293">
        <v>0</v>
      </c>
      <c r="CQ14" s="293">
        <v>0</v>
      </c>
      <c r="CR14" s="293">
        <v>0</v>
      </c>
      <c r="CS14" s="293">
        <v>0</v>
      </c>
      <c r="CT14" s="293">
        <v>0</v>
      </c>
      <c r="CU14" s="293">
        <v>0</v>
      </c>
      <c r="CV14" s="293">
        <v>0</v>
      </c>
      <c r="CW14" s="293">
        <v>0</v>
      </c>
      <c r="CX14" s="293">
        <v>0</v>
      </c>
      <c r="CY14" s="293">
        <v>0</v>
      </c>
      <c r="CZ14" s="293">
        <v>0</v>
      </c>
      <c r="DA14" s="293">
        <v>0</v>
      </c>
      <c r="DB14" s="293">
        <v>0</v>
      </c>
      <c r="DC14" s="293">
        <v>0</v>
      </c>
      <c r="DD14" s="293">
        <v>0</v>
      </c>
      <c r="DE14" s="293">
        <v>0</v>
      </c>
      <c r="DF14" s="293">
        <v>0</v>
      </c>
      <c r="DG14" s="293">
        <v>0</v>
      </c>
      <c r="DH14" s="293">
        <v>0</v>
      </c>
      <c r="DI14" s="293">
        <v>0</v>
      </c>
      <c r="DJ14" s="293">
        <v>0</v>
      </c>
      <c r="DK14" s="293">
        <v>0</v>
      </c>
      <c r="DL14" s="293">
        <v>0</v>
      </c>
      <c r="DM14" s="293">
        <v>0</v>
      </c>
      <c r="DN14" s="293">
        <v>0</v>
      </c>
      <c r="DO14" s="293">
        <v>0</v>
      </c>
      <c r="DP14" s="293">
        <v>0</v>
      </c>
      <c r="DQ14" s="293">
        <v>0</v>
      </c>
      <c r="DR14" s="293">
        <v>0</v>
      </c>
      <c r="DS14" s="293">
        <v>0</v>
      </c>
      <c r="DT14" s="293">
        <v>0</v>
      </c>
      <c r="DU14" s="293">
        <v>0</v>
      </c>
      <c r="DV14" s="293">
        <v>0</v>
      </c>
      <c r="DW14" s="293">
        <v>0</v>
      </c>
      <c r="DX14" s="293">
        <v>0</v>
      </c>
      <c r="DY14" s="293">
        <v>0</v>
      </c>
      <c r="DZ14" s="293">
        <v>0</v>
      </c>
      <c r="EA14" s="293">
        <v>0</v>
      </c>
      <c r="EB14" s="293">
        <v>0</v>
      </c>
      <c r="EC14" s="293">
        <v>0</v>
      </c>
      <c r="ED14" s="293">
        <v>0</v>
      </c>
      <c r="EE14" s="293">
        <v>0</v>
      </c>
      <c r="EF14" s="293">
        <v>0</v>
      </c>
      <c r="EG14" s="293">
        <v>0</v>
      </c>
      <c r="EH14" s="293">
        <v>0</v>
      </c>
      <c r="EI14" s="293">
        <v>0</v>
      </c>
      <c r="EJ14" s="293">
        <v>0</v>
      </c>
      <c r="EK14" s="293">
        <v>0</v>
      </c>
      <c r="EL14" s="293">
        <v>0</v>
      </c>
      <c r="EM14" s="293">
        <v>0</v>
      </c>
      <c r="EN14" s="293">
        <v>0</v>
      </c>
      <c r="EO14" s="293">
        <v>0</v>
      </c>
      <c r="EP14" s="293">
        <v>0</v>
      </c>
      <c r="EQ14" s="293">
        <v>0</v>
      </c>
      <c r="ER14" s="293">
        <v>0</v>
      </c>
      <c r="ES14" s="293">
        <v>0</v>
      </c>
      <c r="ET14" s="293">
        <v>0</v>
      </c>
      <c r="EU14" s="293">
        <v>0</v>
      </c>
      <c r="EV14" s="293">
        <v>0</v>
      </c>
      <c r="EW14" s="293">
        <v>0</v>
      </c>
      <c r="EX14" s="293">
        <v>0</v>
      </c>
      <c r="EY14" s="293">
        <v>0</v>
      </c>
      <c r="EZ14" s="65"/>
      <c r="FA14" s="61"/>
      <c r="FB14" s="65"/>
      <c r="FC14" s="61"/>
      <c r="FD14" s="65"/>
      <c r="FE14" s="61"/>
      <c r="FF14" s="65"/>
      <c r="FG14" s="61"/>
      <c r="FH14" s="65"/>
      <c r="FI14" s="61"/>
      <c r="FJ14" s="65"/>
      <c r="FK14" s="61"/>
      <c r="FL14" s="65"/>
      <c r="FM14" s="61"/>
      <c r="FN14" s="65"/>
      <c r="FO14" s="61"/>
      <c r="FP14" s="65"/>
      <c r="FQ14" s="61"/>
      <c r="FR14" s="65"/>
      <c r="FS14" s="61"/>
      <c r="FT14" s="65"/>
      <c r="FU14" s="61"/>
      <c r="FV14" s="65"/>
      <c r="FW14" s="61"/>
      <c r="FX14" s="65"/>
      <c r="FY14" s="61"/>
      <c r="FZ14" s="65"/>
      <c r="GA14" s="61"/>
      <c r="GB14" s="65"/>
      <c r="GC14" s="61"/>
      <c r="GD14" s="65"/>
      <c r="GE14" s="61"/>
      <c r="GF14" s="65"/>
      <c r="GG14" s="61"/>
      <c r="GH14" s="65"/>
      <c r="GI14" s="61"/>
      <c r="GJ14" s="65"/>
      <c r="GK14" s="61"/>
      <c r="GL14" s="65"/>
      <c r="GM14" s="61"/>
      <c r="GN14" s="65"/>
      <c r="GO14" s="61"/>
      <c r="GP14" s="65"/>
      <c r="GQ14" s="61"/>
      <c r="GR14" s="65"/>
      <c r="GS14" s="61"/>
      <c r="GT14" s="65"/>
      <c r="GU14" s="61"/>
      <c r="GV14" s="65"/>
      <c r="GW14" s="61"/>
      <c r="GX14" s="65"/>
      <c r="GY14" s="61"/>
      <c r="GZ14" s="65"/>
      <c r="HA14" s="61"/>
      <c r="HB14" s="65"/>
      <c r="HC14" s="61"/>
      <c r="HD14" s="65"/>
      <c r="HE14" s="61"/>
      <c r="HF14" s="65"/>
      <c r="HG14" s="61"/>
      <c r="HH14" s="65"/>
      <c r="HI14" s="61"/>
      <c r="HJ14" s="65"/>
      <c r="HK14" s="61"/>
      <c r="HL14" s="65"/>
      <c r="HM14" s="61"/>
      <c r="HN14" s="65"/>
      <c r="HO14" s="61"/>
      <c r="HP14" s="65"/>
      <c r="HQ14" s="61"/>
      <c r="HR14" s="65"/>
      <c r="HS14" s="61"/>
      <c r="HT14" s="65"/>
      <c r="HU14" s="61"/>
      <c r="HV14" s="65"/>
      <c r="HW14" s="61"/>
      <c r="HX14" s="65"/>
      <c r="HY14" s="61"/>
      <c r="HZ14" s="65"/>
      <c r="IA14" s="61"/>
      <c r="IB14" s="65"/>
      <c r="IC14" s="61"/>
      <c r="ID14" s="65"/>
      <c r="IE14" s="61"/>
      <c r="IF14" s="65"/>
      <c r="IG14" s="61"/>
      <c r="IH14" s="65"/>
      <c r="II14" s="61"/>
      <c r="IJ14" s="65"/>
      <c r="IK14" s="61"/>
      <c r="IL14" s="65"/>
      <c r="IM14" s="61"/>
      <c r="IN14" s="65"/>
      <c r="IO14" s="61"/>
      <c r="IP14" s="65"/>
      <c r="IQ14" s="61"/>
      <c r="IR14" s="65"/>
      <c r="IS14" s="61"/>
      <c r="IT14" s="65"/>
      <c r="IU14" s="61"/>
      <c r="IV14" s="65"/>
      <c r="IW14" s="61"/>
      <c r="IX14" s="65"/>
      <c r="IY14" s="61"/>
      <c r="IZ14" s="65"/>
      <c r="JA14" s="61"/>
      <c r="JB14" s="65"/>
      <c r="JC14" s="61"/>
      <c r="JD14" s="65"/>
      <c r="JE14" s="61"/>
      <c r="JF14" s="65"/>
      <c r="JG14" s="61"/>
      <c r="JH14" s="65"/>
      <c r="JI14" s="61"/>
      <c r="JJ14" s="65"/>
      <c r="JK14" s="61"/>
      <c r="JL14" s="65"/>
      <c r="JM14" s="61"/>
      <c r="JN14" s="65"/>
      <c r="JO14" s="61"/>
      <c r="JP14" s="65"/>
      <c r="JQ14" s="61"/>
      <c r="JR14" s="65"/>
      <c r="JS14" s="61"/>
      <c r="JT14" s="65"/>
      <c r="JU14" s="61"/>
      <c r="JV14" s="65"/>
      <c r="JW14" s="61"/>
      <c r="JX14" s="65"/>
      <c r="JY14" s="61"/>
      <c r="JZ14" s="66"/>
      <c r="KA14" s="66"/>
    </row>
    <row r="15" spans="1:287" x14ac:dyDescent="0.25">
      <c r="A15" s="56">
        <f t="shared" si="0"/>
        <v>14</v>
      </c>
      <c r="B15" s="272"/>
      <c r="C15" s="272"/>
      <c r="D15" s="272"/>
      <c r="E15" s="272"/>
      <c r="F15" s="272" t="s">
        <v>402</v>
      </c>
      <c r="G15" s="272"/>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93">
        <v>0</v>
      </c>
      <c r="AK15" s="293">
        <v>0</v>
      </c>
      <c r="AL15" s="293">
        <v>0</v>
      </c>
      <c r="AM15" s="293">
        <v>0</v>
      </c>
      <c r="AN15" s="293">
        <v>0</v>
      </c>
      <c r="AO15" s="293">
        <v>0</v>
      </c>
      <c r="AP15" s="293">
        <v>0</v>
      </c>
      <c r="AQ15" s="293">
        <v>0</v>
      </c>
      <c r="AR15" s="293">
        <v>0</v>
      </c>
      <c r="AS15" s="293">
        <v>0</v>
      </c>
      <c r="AT15" s="293">
        <v>0</v>
      </c>
      <c r="AU15" s="293">
        <v>0</v>
      </c>
      <c r="AV15" s="293">
        <v>0</v>
      </c>
      <c r="AW15" s="293">
        <v>0</v>
      </c>
      <c r="AX15" s="293">
        <v>0</v>
      </c>
      <c r="AY15" s="293">
        <v>0</v>
      </c>
      <c r="AZ15" s="293">
        <v>0</v>
      </c>
      <c r="BA15" s="293">
        <v>0</v>
      </c>
      <c r="BB15" s="293">
        <v>0</v>
      </c>
      <c r="BC15" s="293">
        <v>0</v>
      </c>
      <c r="BD15" s="293">
        <v>0</v>
      </c>
      <c r="BE15" s="293">
        <v>0</v>
      </c>
      <c r="BF15" s="293">
        <v>0</v>
      </c>
      <c r="BG15" s="293">
        <v>0</v>
      </c>
      <c r="BH15" s="293">
        <v>0</v>
      </c>
      <c r="BI15" s="293">
        <v>0</v>
      </c>
      <c r="BJ15" s="293">
        <v>0</v>
      </c>
      <c r="BK15" s="293">
        <v>0</v>
      </c>
      <c r="BL15" s="293">
        <v>0</v>
      </c>
      <c r="BM15" s="293">
        <v>0</v>
      </c>
      <c r="BN15" s="293">
        <v>0</v>
      </c>
      <c r="BO15" s="293">
        <v>0</v>
      </c>
      <c r="BP15" s="293">
        <v>0</v>
      </c>
      <c r="BQ15" s="293">
        <v>0</v>
      </c>
      <c r="BR15" s="293">
        <v>0</v>
      </c>
      <c r="BS15" s="293">
        <v>0</v>
      </c>
      <c r="BT15" s="293">
        <v>0</v>
      </c>
      <c r="BU15" s="293">
        <v>0</v>
      </c>
      <c r="BV15" s="293">
        <v>0</v>
      </c>
      <c r="BW15" s="293">
        <v>0</v>
      </c>
      <c r="BX15" s="293">
        <v>0</v>
      </c>
      <c r="BY15" s="293">
        <v>0</v>
      </c>
      <c r="BZ15" s="293">
        <v>0</v>
      </c>
      <c r="CA15" s="293">
        <v>0</v>
      </c>
      <c r="CB15" s="293">
        <v>0</v>
      </c>
      <c r="CC15" s="293">
        <v>0</v>
      </c>
      <c r="CD15" s="293">
        <v>0</v>
      </c>
      <c r="CE15" s="293">
        <v>0</v>
      </c>
      <c r="CF15" s="293">
        <v>0</v>
      </c>
      <c r="CG15" s="293">
        <v>0</v>
      </c>
      <c r="CH15" s="293">
        <v>0</v>
      </c>
      <c r="CI15" s="293">
        <v>0</v>
      </c>
      <c r="CJ15" s="293">
        <v>0</v>
      </c>
      <c r="CK15" s="293">
        <v>0</v>
      </c>
      <c r="CL15" s="293">
        <v>0</v>
      </c>
      <c r="CM15" s="293">
        <v>0</v>
      </c>
      <c r="CN15" s="293">
        <v>0</v>
      </c>
      <c r="CO15" s="293">
        <v>0</v>
      </c>
      <c r="CP15" s="293">
        <v>0</v>
      </c>
      <c r="CQ15" s="293">
        <v>0</v>
      </c>
      <c r="CR15" s="293">
        <v>0</v>
      </c>
      <c r="CS15" s="293">
        <v>0</v>
      </c>
      <c r="CT15" s="293">
        <v>0</v>
      </c>
      <c r="CU15" s="293">
        <v>0</v>
      </c>
      <c r="CV15" s="293">
        <v>0</v>
      </c>
      <c r="CW15" s="293">
        <v>0</v>
      </c>
      <c r="CX15" s="293">
        <v>0</v>
      </c>
      <c r="CY15" s="293">
        <v>0</v>
      </c>
      <c r="CZ15" s="293">
        <v>0</v>
      </c>
      <c r="DA15" s="293">
        <v>0</v>
      </c>
      <c r="DB15" s="293">
        <v>0</v>
      </c>
      <c r="DC15" s="293">
        <v>0</v>
      </c>
      <c r="DD15" s="293">
        <v>0</v>
      </c>
      <c r="DE15" s="293">
        <v>0</v>
      </c>
      <c r="DF15" s="293">
        <v>0</v>
      </c>
      <c r="DG15" s="293">
        <v>0</v>
      </c>
      <c r="DH15" s="293">
        <v>0</v>
      </c>
      <c r="DI15" s="293">
        <v>0</v>
      </c>
      <c r="DJ15" s="293">
        <v>0</v>
      </c>
      <c r="DK15" s="293">
        <v>0</v>
      </c>
      <c r="DL15" s="293">
        <v>0</v>
      </c>
      <c r="DM15" s="293">
        <v>0</v>
      </c>
      <c r="DN15" s="293">
        <v>0</v>
      </c>
      <c r="DO15" s="293">
        <v>0</v>
      </c>
      <c r="DP15" s="293">
        <v>0</v>
      </c>
      <c r="DQ15" s="293">
        <v>0</v>
      </c>
      <c r="DR15" s="293">
        <v>0</v>
      </c>
      <c r="DS15" s="293">
        <v>0</v>
      </c>
      <c r="DT15" s="293">
        <v>0</v>
      </c>
      <c r="DU15" s="293">
        <v>0</v>
      </c>
      <c r="DV15" s="293">
        <v>0</v>
      </c>
      <c r="DW15" s="293">
        <v>0</v>
      </c>
      <c r="DX15" s="293">
        <v>0</v>
      </c>
      <c r="DY15" s="293">
        <v>0</v>
      </c>
      <c r="DZ15" s="293">
        <v>0</v>
      </c>
      <c r="EA15" s="293">
        <v>0</v>
      </c>
      <c r="EB15" s="293">
        <v>0</v>
      </c>
      <c r="EC15" s="293">
        <v>0</v>
      </c>
      <c r="ED15" s="293">
        <v>0</v>
      </c>
      <c r="EE15" s="293">
        <v>0</v>
      </c>
      <c r="EF15" s="293">
        <v>0</v>
      </c>
      <c r="EG15" s="293">
        <v>0</v>
      </c>
      <c r="EH15" s="293">
        <v>0</v>
      </c>
      <c r="EI15" s="293">
        <v>0</v>
      </c>
      <c r="EJ15" s="293">
        <v>0</v>
      </c>
      <c r="EK15" s="293">
        <v>0</v>
      </c>
      <c r="EL15" s="293">
        <v>0</v>
      </c>
      <c r="EM15" s="293">
        <v>0</v>
      </c>
      <c r="EN15" s="293">
        <v>0</v>
      </c>
      <c r="EO15" s="293">
        <v>0</v>
      </c>
      <c r="EP15" s="293">
        <v>0</v>
      </c>
      <c r="EQ15" s="293">
        <v>0</v>
      </c>
      <c r="ER15" s="293">
        <v>0</v>
      </c>
      <c r="ES15" s="293">
        <v>0</v>
      </c>
      <c r="ET15" s="293">
        <v>0</v>
      </c>
      <c r="EU15" s="293">
        <v>0</v>
      </c>
      <c r="EV15" s="293">
        <v>0</v>
      </c>
      <c r="EW15" s="293">
        <v>0</v>
      </c>
      <c r="EX15" s="293">
        <v>0</v>
      </c>
      <c r="EY15" s="293">
        <v>0</v>
      </c>
      <c r="EZ15" s="65"/>
      <c r="FA15" s="61"/>
      <c r="FB15" s="65"/>
      <c r="FC15" s="61"/>
      <c r="FD15" s="65"/>
      <c r="FE15" s="61"/>
      <c r="FF15" s="65"/>
      <c r="FG15" s="61"/>
      <c r="FH15" s="65"/>
      <c r="FI15" s="61"/>
      <c r="FJ15" s="65"/>
      <c r="FK15" s="61"/>
      <c r="FL15" s="65"/>
      <c r="FM15" s="61"/>
      <c r="FN15" s="65"/>
      <c r="FO15" s="61"/>
      <c r="FP15" s="65"/>
      <c r="FQ15" s="61"/>
      <c r="FR15" s="65"/>
      <c r="FS15" s="61"/>
      <c r="FT15" s="65"/>
      <c r="FU15" s="61"/>
      <c r="FV15" s="65"/>
      <c r="FW15" s="61"/>
      <c r="FX15" s="65"/>
      <c r="FY15" s="61"/>
      <c r="FZ15" s="65"/>
      <c r="GA15" s="61"/>
      <c r="GB15" s="65"/>
      <c r="GC15" s="61"/>
      <c r="GD15" s="65"/>
      <c r="GE15" s="61"/>
      <c r="GF15" s="65"/>
      <c r="GG15" s="61"/>
      <c r="GH15" s="65"/>
      <c r="GI15" s="61"/>
      <c r="GJ15" s="65"/>
      <c r="GK15" s="61"/>
      <c r="GL15" s="65"/>
      <c r="GM15" s="61"/>
      <c r="GN15" s="65"/>
      <c r="GO15" s="61"/>
      <c r="GP15" s="65"/>
      <c r="GQ15" s="61"/>
      <c r="GR15" s="65"/>
      <c r="GS15" s="61"/>
      <c r="GT15" s="65"/>
      <c r="GU15" s="61"/>
      <c r="GV15" s="65"/>
      <c r="GW15" s="61"/>
      <c r="GX15" s="65"/>
      <c r="GY15" s="61"/>
      <c r="GZ15" s="65"/>
      <c r="HA15" s="61"/>
      <c r="HB15" s="65"/>
      <c r="HC15" s="61"/>
      <c r="HD15" s="65"/>
      <c r="HE15" s="61"/>
      <c r="HF15" s="65"/>
      <c r="HG15" s="61"/>
      <c r="HH15" s="65"/>
      <c r="HI15" s="61"/>
      <c r="HJ15" s="65"/>
      <c r="HK15" s="61"/>
      <c r="HL15" s="65"/>
      <c r="HM15" s="61"/>
      <c r="HN15" s="65"/>
      <c r="HO15" s="61"/>
      <c r="HP15" s="65"/>
      <c r="HQ15" s="61"/>
      <c r="HR15" s="65"/>
      <c r="HS15" s="61"/>
      <c r="HT15" s="65"/>
      <c r="HU15" s="61"/>
      <c r="HV15" s="65"/>
      <c r="HW15" s="61"/>
      <c r="HX15" s="65"/>
      <c r="HY15" s="61"/>
      <c r="HZ15" s="65"/>
      <c r="IA15" s="61"/>
      <c r="IB15" s="65"/>
      <c r="IC15" s="61"/>
      <c r="ID15" s="65"/>
      <c r="IE15" s="61"/>
      <c r="IF15" s="65"/>
      <c r="IG15" s="61"/>
      <c r="IH15" s="65"/>
      <c r="II15" s="61"/>
      <c r="IJ15" s="65"/>
      <c r="IK15" s="61"/>
      <c r="IL15" s="65"/>
      <c r="IM15" s="61"/>
      <c r="IN15" s="65"/>
      <c r="IO15" s="61"/>
      <c r="IP15" s="65"/>
      <c r="IQ15" s="61"/>
      <c r="IR15" s="65"/>
      <c r="IS15" s="61"/>
      <c r="IT15" s="65"/>
      <c r="IU15" s="61"/>
      <c r="IV15" s="65"/>
      <c r="IW15" s="61"/>
      <c r="IX15" s="65"/>
      <c r="IY15" s="61"/>
      <c r="IZ15" s="65"/>
      <c r="JA15" s="61"/>
      <c r="JB15" s="65"/>
      <c r="JC15" s="61"/>
      <c r="JD15" s="65"/>
      <c r="JE15" s="61"/>
      <c r="JF15" s="65"/>
      <c r="JG15" s="61"/>
      <c r="JH15" s="65"/>
      <c r="JI15" s="61"/>
      <c r="JJ15" s="65"/>
      <c r="JK15" s="61"/>
      <c r="JL15" s="65"/>
      <c r="JM15" s="61"/>
      <c r="JN15" s="65"/>
      <c r="JO15" s="61"/>
      <c r="JP15" s="65"/>
      <c r="JQ15" s="61"/>
      <c r="JR15" s="65"/>
      <c r="JS15" s="61"/>
      <c r="JT15" s="65"/>
      <c r="JU15" s="61"/>
      <c r="JV15" s="65"/>
      <c r="JW15" s="61"/>
      <c r="JX15" s="65"/>
      <c r="JY15" s="61"/>
      <c r="JZ15" s="66"/>
      <c r="KA15" s="66"/>
    </row>
    <row r="16" spans="1:287" x14ac:dyDescent="0.25">
      <c r="A16" s="56">
        <f t="shared" si="0"/>
        <v>15</v>
      </c>
      <c r="B16" s="272"/>
      <c r="C16" s="272"/>
      <c r="D16" s="272"/>
      <c r="E16" s="272"/>
      <c r="F16" s="272" t="s">
        <v>136</v>
      </c>
      <c r="G16" s="272"/>
      <c r="H16" s="293">
        <v>109760.01</v>
      </c>
      <c r="I16" s="293">
        <v>53215.85</v>
      </c>
      <c r="J16" s="293">
        <v>2242889.5699999998</v>
      </c>
      <c r="K16" s="293">
        <v>5514.58</v>
      </c>
      <c r="L16" s="293">
        <v>-30934.240000000002</v>
      </c>
      <c r="M16" s="293">
        <v>123105.9</v>
      </c>
      <c r="N16" s="293">
        <v>7648.08</v>
      </c>
      <c r="O16" s="293">
        <v>35853.08</v>
      </c>
      <c r="P16" s="293">
        <v>-104510.28</v>
      </c>
      <c r="Q16" s="293">
        <v>128692.06</v>
      </c>
      <c r="R16" s="293">
        <v>-27160.7</v>
      </c>
      <c r="S16" s="293">
        <v>-277796.43</v>
      </c>
      <c r="T16" s="293">
        <v>-6839.74</v>
      </c>
      <c r="U16" s="293">
        <v>8016.37</v>
      </c>
      <c r="V16" s="293">
        <v>644.41999999999996</v>
      </c>
      <c r="W16" s="293">
        <v>27720.28</v>
      </c>
      <c r="X16" s="293">
        <v>0</v>
      </c>
      <c r="Y16" s="293">
        <v>55680.57</v>
      </c>
      <c r="Z16" s="293">
        <v>227062</v>
      </c>
      <c r="AA16" s="293">
        <v>18160.560000000001</v>
      </c>
      <c r="AB16" s="293">
        <v>0</v>
      </c>
      <c r="AC16" s="293">
        <v>24872.44</v>
      </c>
      <c r="AD16" s="293">
        <v>115836.15</v>
      </c>
      <c r="AE16" s="293">
        <v>-47515.5</v>
      </c>
      <c r="AF16" s="293">
        <v>-3576.74</v>
      </c>
      <c r="AG16" s="293">
        <v>4789.8999999999996</v>
      </c>
      <c r="AH16" s="293">
        <v>472735.43</v>
      </c>
      <c r="AI16" s="293">
        <v>10686.27</v>
      </c>
      <c r="AJ16" s="293">
        <v>25293.33</v>
      </c>
      <c r="AK16" s="293">
        <v>51166.15</v>
      </c>
      <c r="AL16" s="293">
        <v>60031.88</v>
      </c>
      <c r="AM16" s="293">
        <v>7037.68</v>
      </c>
      <c r="AN16" s="293">
        <v>-6607.66</v>
      </c>
      <c r="AO16" s="293">
        <v>44051.13</v>
      </c>
      <c r="AP16" s="293">
        <v>8096.81</v>
      </c>
      <c r="AQ16" s="293">
        <v>213477.63</v>
      </c>
      <c r="AR16" s="293">
        <v>38275.879999999997</v>
      </c>
      <c r="AS16" s="293">
        <v>47859.14</v>
      </c>
      <c r="AT16" s="293">
        <v>2362.31</v>
      </c>
      <c r="AU16" s="293">
        <v>-362102.03</v>
      </c>
      <c r="AV16" s="293">
        <v>-27027.31</v>
      </c>
      <c r="AW16" s="293">
        <v>77217.87</v>
      </c>
      <c r="AX16" s="293">
        <v>17035.3</v>
      </c>
      <c r="AY16" s="293">
        <v>5018.72</v>
      </c>
      <c r="AZ16" s="293">
        <v>2018.89</v>
      </c>
      <c r="BA16" s="293">
        <v>86240.71</v>
      </c>
      <c r="BB16" s="293">
        <v>12720.16</v>
      </c>
      <c r="BC16" s="293">
        <v>978.69</v>
      </c>
      <c r="BD16" s="293">
        <v>8101.02</v>
      </c>
      <c r="BE16" s="293">
        <v>1894.61</v>
      </c>
      <c r="BF16" s="293">
        <v>0</v>
      </c>
      <c r="BG16" s="293">
        <v>21709.5</v>
      </c>
      <c r="BH16" s="293">
        <v>418868.33</v>
      </c>
      <c r="BI16" s="293">
        <v>28113.72</v>
      </c>
      <c r="BJ16" s="293">
        <v>7909.01</v>
      </c>
      <c r="BK16" s="293">
        <v>156808.04</v>
      </c>
      <c r="BL16" s="293">
        <v>-60598.45</v>
      </c>
      <c r="BM16" s="293">
        <v>216.17</v>
      </c>
      <c r="BN16" s="293">
        <v>122266.37</v>
      </c>
      <c r="BO16" s="293">
        <v>26279</v>
      </c>
      <c r="BP16" s="293">
        <v>29775.35</v>
      </c>
      <c r="BQ16" s="293">
        <v>42120.77</v>
      </c>
      <c r="BR16" s="293">
        <v>4072.4</v>
      </c>
      <c r="BS16" s="293">
        <v>-475.26</v>
      </c>
      <c r="BT16" s="293">
        <v>107140.82</v>
      </c>
      <c r="BU16" s="293">
        <v>0</v>
      </c>
      <c r="BV16" s="293">
        <v>-319374.08000000002</v>
      </c>
      <c r="BW16" s="293">
        <v>31632.17</v>
      </c>
      <c r="BX16" s="293">
        <v>0</v>
      </c>
      <c r="BY16" s="293">
        <v>-21111.87</v>
      </c>
      <c r="BZ16" s="293">
        <v>3531.46</v>
      </c>
      <c r="CA16" s="293">
        <v>-31552.23</v>
      </c>
      <c r="CB16" s="293">
        <v>3893.86</v>
      </c>
      <c r="CC16" s="293">
        <v>108731.2</v>
      </c>
      <c r="CD16" s="293">
        <v>30463.07</v>
      </c>
      <c r="CE16" s="293">
        <v>5980.24</v>
      </c>
      <c r="CF16" s="293">
        <v>0</v>
      </c>
      <c r="CG16" s="293">
        <v>81794.92</v>
      </c>
      <c r="CH16" s="293">
        <v>50082.03</v>
      </c>
      <c r="CI16" s="293">
        <v>-18708.919999999998</v>
      </c>
      <c r="CJ16" s="293">
        <v>-286.19</v>
      </c>
      <c r="CK16" s="293">
        <v>51502.13</v>
      </c>
      <c r="CL16" s="293">
        <v>389090.3</v>
      </c>
      <c r="CM16" s="293">
        <v>52671.96</v>
      </c>
      <c r="CN16" s="293">
        <v>65229.18</v>
      </c>
      <c r="CO16" s="293">
        <v>33166.18</v>
      </c>
      <c r="CP16" s="293">
        <v>829209.83</v>
      </c>
      <c r="CQ16" s="293">
        <v>22508.27</v>
      </c>
      <c r="CR16" s="293">
        <v>78844.070000000007</v>
      </c>
      <c r="CS16" s="293">
        <v>22339.279999999999</v>
      </c>
      <c r="CT16" s="293">
        <v>-543082.64</v>
      </c>
      <c r="CU16" s="293">
        <v>198755.56</v>
      </c>
      <c r="CV16" s="293">
        <v>399902.65</v>
      </c>
      <c r="CW16" s="293">
        <v>-194891.03</v>
      </c>
      <c r="CX16" s="293">
        <v>-8906</v>
      </c>
      <c r="CY16" s="293">
        <v>6432.05</v>
      </c>
      <c r="CZ16" s="293">
        <v>15751.75</v>
      </c>
      <c r="DA16" s="293">
        <v>8249.64</v>
      </c>
      <c r="DB16" s="293">
        <v>-93280.73</v>
      </c>
      <c r="DC16" s="293">
        <v>21494.400000000001</v>
      </c>
      <c r="DD16" s="293">
        <v>12782.35</v>
      </c>
      <c r="DE16" s="293">
        <v>455480.78</v>
      </c>
      <c r="DF16" s="293">
        <v>34928.89</v>
      </c>
      <c r="DG16" s="293">
        <v>-218315.9</v>
      </c>
      <c r="DH16" s="293">
        <v>5009.53</v>
      </c>
      <c r="DI16" s="293">
        <v>78717.63</v>
      </c>
      <c r="DJ16" s="293">
        <v>32948.559999999998</v>
      </c>
      <c r="DK16" s="293">
        <v>-12831.6</v>
      </c>
      <c r="DL16" s="293">
        <v>-2422.7600000000002</v>
      </c>
      <c r="DM16" s="293">
        <v>61815.23</v>
      </c>
      <c r="DN16" s="293">
        <v>5686.36</v>
      </c>
      <c r="DO16" s="293">
        <v>-70401.73</v>
      </c>
      <c r="DP16" s="293">
        <v>1365.4</v>
      </c>
      <c r="DQ16" s="293">
        <v>12547.73</v>
      </c>
      <c r="DR16" s="293">
        <v>352428.39</v>
      </c>
      <c r="DS16" s="293">
        <v>82947.98</v>
      </c>
      <c r="DT16" s="293">
        <v>11530.75</v>
      </c>
      <c r="DU16" s="293">
        <v>-3717.62</v>
      </c>
      <c r="DV16" s="293">
        <v>38327.29</v>
      </c>
      <c r="DW16" s="293">
        <v>10129.290000000001</v>
      </c>
      <c r="DX16" s="293">
        <v>26208.93</v>
      </c>
      <c r="DY16" s="293">
        <v>10291.93</v>
      </c>
      <c r="DZ16" s="293">
        <v>-81678.14</v>
      </c>
      <c r="EA16" s="293">
        <v>10512.17</v>
      </c>
      <c r="EB16" s="293">
        <v>148072.34</v>
      </c>
      <c r="EC16" s="293">
        <v>2784.71</v>
      </c>
      <c r="ED16" s="293">
        <v>362.14</v>
      </c>
      <c r="EE16" s="293">
        <v>40923.42</v>
      </c>
      <c r="EF16" s="293">
        <v>-2041.41</v>
      </c>
      <c r="EG16" s="293">
        <v>7576.95</v>
      </c>
      <c r="EH16" s="293">
        <v>58636.39</v>
      </c>
      <c r="EI16" s="293">
        <v>1205.43</v>
      </c>
      <c r="EJ16" s="293">
        <v>134898.44</v>
      </c>
      <c r="EK16" s="293">
        <v>11351.02</v>
      </c>
      <c r="EL16" s="293">
        <v>8952.08</v>
      </c>
      <c r="EM16" s="293">
        <v>-541633.63</v>
      </c>
      <c r="EN16" s="293">
        <v>30122.45</v>
      </c>
      <c r="EO16" s="293">
        <v>49857.01</v>
      </c>
      <c r="EP16" s="293">
        <v>525978.43999999994</v>
      </c>
      <c r="EQ16" s="293">
        <v>41749.39</v>
      </c>
      <c r="ER16" s="293">
        <v>29124.89</v>
      </c>
      <c r="ES16" s="293">
        <v>22464.32</v>
      </c>
      <c r="ET16" s="293">
        <v>6838.03</v>
      </c>
      <c r="EU16" s="293">
        <v>1300000</v>
      </c>
      <c r="EV16" s="293">
        <v>0</v>
      </c>
      <c r="EW16" s="293">
        <v>-2838.47</v>
      </c>
      <c r="EX16" s="293">
        <v>-28051.01</v>
      </c>
      <c r="EY16" s="293">
        <v>8372583.4500000002</v>
      </c>
      <c r="EZ16" s="65"/>
      <c r="FA16" s="61"/>
      <c r="FB16" s="61"/>
      <c r="FC16" s="61"/>
      <c r="FD16" s="65"/>
      <c r="FE16" s="61"/>
      <c r="FF16" s="65"/>
      <c r="FG16" s="61"/>
      <c r="FH16" s="65"/>
      <c r="FI16" s="61"/>
      <c r="FJ16" s="65"/>
      <c r="FK16" s="61"/>
      <c r="FL16" s="65"/>
      <c r="FM16" s="61"/>
      <c r="FN16" s="65"/>
      <c r="FO16" s="61"/>
      <c r="FP16" s="65"/>
      <c r="FQ16" s="61"/>
      <c r="FR16" s="65"/>
      <c r="FS16" s="61"/>
      <c r="FT16" s="65"/>
      <c r="FU16" s="61"/>
      <c r="FV16" s="65"/>
      <c r="FW16" s="61"/>
      <c r="FX16" s="65"/>
      <c r="FY16" s="61"/>
      <c r="FZ16" s="65"/>
      <c r="GA16" s="61"/>
      <c r="GB16" s="65"/>
      <c r="GC16" s="61"/>
      <c r="GD16" s="65"/>
      <c r="GE16" s="61"/>
      <c r="GF16" s="65"/>
      <c r="GG16" s="61"/>
      <c r="GH16" s="65"/>
      <c r="GI16" s="61"/>
      <c r="GJ16" s="65"/>
      <c r="GK16" s="61"/>
      <c r="GL16" s="65"/>
      <c r="GM16" s="61"/>
      <c r="GN16" s="65"/>
      <c r="GO16" s="61"/>
      <c r="GP16" s="65"/>
      <c r="GQ16" s="61"/>
      <c r="GR16" s="65"/>
      <c r="GS16" s="61"/>
      <c r="GT16" s="65"/>
      <c r="GU16" s="61"/>
      <c r="GV16" s="65"/>
      <c r="GW16" s="61"/>
      <c r="GX16" s="65"/>
      <c r="GY16" s="61"/>
      <c r="GZ16" s="65"/>
      <c r="HA16" s="61"/>
      <c r="HB16" s="65"/>
      <c r="HC16" s="61"/>
      <c r="HD16" s="65"/>
      <c r="HE16" s="61"/>
      <c r="HF16" s="65"/>
      <c r="HG16" s="61"/>
      <c r="HH16" s="65"/>
      <c r="HI16" s="61"/>
      <c r="HJ16" s="65"/>
      <c r="HK16" s="61"/>
      <c r="HL16" s="65"/>
      <c r="HM16" s="61"/>
      <c r="HN16" s="61"/>
      <c r="HO16" s="61"/>
      <c r="HP16" s="65"/>
      <c r="HQ16" s="61"/>
      <c r="HR16" s="65"/>
      <c r="HS16" s="61"/>
      <c r="HT16" s="65"/>
      <c r="HU16" s="61"/>
      <c r="HV16" s="65"/>
      <c r="HW16" s="61"/>
      <c r="HX16" s="65"/>
      <c r="HY16" s="61"/>
      <c r="HZ16" s="65"/>
      <c r="IA16" s="61"/>
      <c r="IB16" s="65"/>
      <c r="IC16" s="61"/>
      <c r="ID16" s="65"/>
      <c r="IE16" s="61"/>
      <c r="IF16" s="65"/>
      <c r="IG16" s="61"/>
      <c r="IH16" s="65"/>
      <c r="II16" s="61"/>
      <c r="IJ16" s="65"/>
      <c r="IK16" s="61"/>
      <c r="IL16" s="65"/>
      <c r="IM16" s="61"/>
      <c r="IN16" s="65"/>
      <c r="IO16" s="61"/>
      <c r="IP16" s="65"/>
      <c r="IQ16" s="61"/>
      <c r="IR16" s="65"/>
      <c r="IS16" s="61"/>
      <c r="IT16" s="65"/>
      <c r="IU16" s="61"/>
      <c r="IV16" s="65"/>
      <c r="IW16" s="61"/>
      <c r="IX16" s="65"/>
      <c r="IY16" s="61"/>
      <c r="IZ16" s="65"/>
      <c r="JA16" s="61"/>
      <c r="JB16" s="65"/>
      <c r="JC16" s="61"/>
      <c r="JD16" s="65"/>
      <c r="JE16" s="61"/>
      <c r="JF16" s="65"/>
      <c r="JG16" s="61"/>
      <c r="JH16" s="65"/>
      <c r="JI16" s="61"/>
      <c r="JJ16" s="65"/>
      <c r="JK16" s="61"/>
      <c r="JL16" s="65"/>
      <c r="JM16" s="61"/>
      <c r="JN16" s="65"/>
      <c r="JO16" s="61"/>
      <c r="JP16" s="65"/>
      <c r="JQ16" s="61"/>
      <c r="JR16" s="65"/>
      <c r="JS16" s="61"/>
      <c r="JT16" s="65"/>
      <c r="JU16" s="61"/>
      <c r="JV16" s="65"/>
      <c r="JW16" s="61"/>
      <c r="JX16" s="65"/>
      <c r="JY16" s="61"/>
      <c r="JZ16" s="66"/>
      <c r="KA16" s="66"/>
    </row>
    <row r="17" spans="1:287" x14ac:dyDescent="0.25">
      <c r="A17" s="56">
        <f t="shared" si="0"/>
        <v>16</v>
      </c>
      <c r="B17" s="272"/>
      <c r="C17" s="272"/>
      <c r="D17" s="272"/>
      <c r="E17" s="272"/>
      <c r="F17" s="272" t="s">
        <v>137</v>
      </c>
      <c r="G17" s="272"/>
      <c r="H17" s="293">
        <v>32.229999999999997</v>
      </c>
      <c r="I17" s="293">
        <v>256.95999999999998</v>
      </c>
      <c r="J17" s="293">
        <v>556.32000000000005</v>
      </c>
      <c r="K17" s="293">
        <v>6.32</v>
      </c>
      <c r="L17" s="293">
        <v>219139.89</v>
      </c>
      <c r="M17" s="293">
        <v>340.98</v>
      </c>
      <c r="N17" s="293">
        <v>13.3</v>
      </c>
      <c r="O17" s="293">
        <v>1825.28</v>
      </c>
      <c r="P17" s="293">
        <v>100.25</v>
      </c>
      <c r="Q17" s="293">
        <v>306.25</v>
      </c>
      <c r="R17" s="293">
        <v>18.149999999999999</v>
      </c>
      <c r="S17" s="293">
        <v>54.51</v>
      </c>
      <c r="T17" s="293">
        <v>1909.92</v>
      </c>
      <c r="U17" s="293">
        <v>7.82</v>
      </c>
      <c r="V17" s="293">
        <v>0</v>
      </c>
      <c r="W17" s="293">
        <v>88145.8</v>
      </c>
      <c r="X17" s="293">
        <v>0</v>
      </c>
      <c r="Y17" s="293">
        <v>0</v>
      </c>
      <c r="Z17" s="293">
        <v>20339.77</v>
      </c>
      <c r="AA17" s="293">
        <v>0</v>
      </c>
      <c r="AB17" s="293">
        <v>0</v>
      </c>
      <c r="AC17" s="293">
        <v>14.96</v>
      </c>
      <c r="AD17" s="293">
        <v>27916.25</v>
      </c>
      <c r="AE17" s="293">
        <v>73991.100000000006</v>
      </c>
      <c r="AF17" s="293">
        <v>32157.8</v>
      </c>
      <c r="AG17" s="293">
        <v>6619.43</v>
      </c>
      <c r="AH17" s="293">
        <v>190.92</v>
      </c>
      <c r="AI17" s="293">
        <v>1515.6</v>
      </c>
      <c r="AJ17" s="293">
        <v>920.73</v>
      </c>
      <c r="AK17" s="293">
        <v>5221.38</v>
      </c>
      <c r="AL17" s="293">
        <v>71.650000000000006</v>
      </c>
      <c r="AM17" s="293">
        <v>18.670000000000002</v>
      </c>
      <c r="AN17" s="293">
        <v>0</v>
      </c>
      <c r="AO17" s="293">
        <v>24438.55</v>
      </c>
      <c r="AP17" s="293">
        <v>1398.09</v>
      </c>
      <c r="AQ17" s="293">
        <v>22.41</v>
      </c>
      <c r="AR17" s="293">
        <v>42.88</v>
      </c>
      <c r="AS17" s="293">
        <v>1207.98</v>
      </c>
      <c r="AT17" s="293">
        <v>5116.47</v>
      </c>
      <c r="AU17" s="293">
        <v>86676.83</v>
      </c>
      <c r="AV17" s="293">
        <v>910.58</v>
      </c>
      <c r="AW17" s="293">
        <v>31329.46</v>
      </c>
      <c r="AX17" s="293">
        <v>1136.54</v>
      </c>
      <c r="AY17" s="293">
        <v>47.57</v>
      </c>
      <c r="AZ17" s="293">
        <v>8248.66</v>
      </c>
      <c r="BA17" s="293">
        <v>49799.61</v>
      </c>
      <c r="BB17" s="293">
        <v>1086.3800000000001</v>
      </c>
      <c r="BC17" s="293">
        <v>3751.12</v>
      </c>
      <c r="BD17" s="293">
        <v>3751.54</v>
      </c>
      <c r="BE17" s="293">
        <v>41.16</v>
      </c>
      <c r="BF17" s="293">
        <v>0</v>
      </c>
      <c r="BG17" s="293">
        <v>19.3</v>
      </c>
      <c r="BH17" s="293">
        <v>49535.19</v>
      </c>
      <c r="BI17" s="293">
        <v>16.77</v>
      </c>
      <c r="BJ17" s="293">
        <v>744.23</v>
      </c>
      <c r="BK17" s="293">
        <v>14950.49</v>
      </c>
      <c r="BL17" s="293">
        <v>305.12</v>
      </c>
      <c r="BM17" s="293">
        <v>0</v>
      </c>
      <c r="BN17" s="293">
        <v>63062.06</v>
      </c>
      <c r="BO17" s="293">
        <v>2027.82</v>
      </c>
      <c r="BP17" s="293">
        <v>1885.09</v>
      </c>
      <c r="BQ17" s="293">
        <v>20.149999999999999</v>
      </c>
      <c r="BR17" s="293">
        <v>8.27</v>
      </c>
      <c r="BS17" s="293">
        <v>2678.7</v>
      </c>
      <c r="BT17" s="293">
        <v>3767.51</v>
      </c>
      <c r="BU17" s="293">
        <v>0</v>
      </c>
      <c r="BV17" s="293">
        <v>353.21</v>
      </c>
      <c r="BW17" s="293">
        <v>455.14</v>
      </c>
      <c r="BX17" s="293">
        <v>0</v>
      </c>
      <c r="BY17" s="293">
        <v>11232.68</v>
      </c>
      <c r="BZ17" s="293">
        <v>8200.75</v>
      </c>
      <c r="CA17" s="293">
        <v>23.96</v>
      </c>
      <c r="CB17" s="293">
        <v>646.61</v>
      </c>
      <c r="CC17" s="293">
        <v>598.34</v>
      </c>
      <c r="CD17" s="293">
        <v>18240.650000000001</v>
      </c>
      <c r="CE17" s="293">
        <v>9.94</v>
      </c>
      <c r="CF17" s="293">
        <v>0</v>
      </c>
      <c r="CG17" s="293">
        <v>11413.4</v>
      </c>
      <c r="CH17" s="293">
        <v>26.17</v>
      </c>
      <c r="CI17" s="293">
        <v>0</v>
      </c>
      <c r="CJ17" s="293">
        <v>644.39</v>
      </c>
      <c r="CK17" s="293">
        <v>9990.3799999999992</v>
      </c>
      <c r="CL17" s="293">
        <v>217104.7</v>
      </c>
      <c r="CM17" s="293">
        <v>32214.82</v>
      </c>
      <c r="CN17" s="293">
        <v>31819.89</v>
      </c>
      <c r="CO17" s="293">
        <v>18772.810000000001</v>
      </c>
      <c r="CP17" s="293">
        <v>245742.23</v>
      </c>
      <c r="CQ17" s="293">
        <v>26.58</v>
      </c>
      <c r="CR17" s="293">
        <v>122.82</v>
      </c>
      <c r="CS17" s="293">
        <v>57.1</v>
      </c>
      <c r="CT17" s="293">
        <v>73681.84</v>
      </c>
      <c r="CU17" s="293">
        <v>271.37</v>
      </c>
      <c r="CV17" s="293">
        <v>297.55</v>
      </c>
      <c r="CW17" s="293">
        <v>0</v>
      </c>
      <c r="CX17" s="293">
        <v>0</v>
      </c>
      <c r="CY17" s="293">
        <v>11.76</v>
      </c>
      <c r="CZ17" s="293">
        <v>4089.39</v>
      </c>
      <c r="DA17" s="293">
        <v>9.61</v>
      </c>
      <c r="DB17" s="293">
        <v>106.55</v>
      </c>
      <c r="DC17" s="293">
        <v>2764.74</v>
      </c>
      <c r="DD17" s="293">
        <v>84875.26</v>
      </c>
      <c r="DE17" s="293">
        <v>107.74</v>
      </c>
      <c r="DF17" s="293">
        <v>37.67</v>
      </c>
      <c r="DG17" s="293">
        <v>245.62</v>
      </c>
      <c r="DH17" s="293">
        <v>10.11</v>
      </c>
      <c r="DI17" s="293">
        <v>1666.15</v>
      </c>
      <c r="DJ17" s="293">
        <v>1192.57</v>
      </c>
      <c r="DK17" s="293">
        <v>1093.07</v>
      </c>
      <c r="DL17" s="293">
        <v>267.99</v>
      </c>
      <c r="DM17" s="293">
        <v>212.41</v>
      </c>
      <c r="DN17" s="293">
        <v>37.840000000000003</v>
      </c>
      <c r="DO17" s="293">
        <v>28550.17</v>
      </c>
      <c r="DP17" s="293">
        <v>12.87</v>
      </c>
      <c r="DQ17" s="293">
        <v>8647.92</v>
      </c>
      <c r="DR17" s="293">
        <v>2383.61</v>
      </c>
      <c r="DS17" s="293">
        <v>3981.25</v>
      </c>
      <c r="DT17" s="293">
        <v>13.98</v>
      </c>
      <c r="DU17" s="293">
        <v>5739.28</v>
      </c>
      <c r="DV17" s="293">
        <v>14.92</v>
      </c>
      <c r="DW17" s="293">
        <v>13.2</v>
      </c>
      <c r="DX17" s="293">
        <v>5727.03</v>
      </c>
      <c r="DY17" s="293">
        <v>4903.74</v>
      </c>
      <c r="DZ17" s="293">
        <v>0</v>
      </c>
      <c r="EA17" s="293">
        <v>1035.23</v>
      </c>
      <c r="EB17" s="293">
        <v>54225.3</v>
      </c>
      <c r="EC17" s="293">
        <v>9174.7900000000009</v>
      </c>
      <c r="ED17" s="293">
        <v>2533.96</v>
      </c>
      <c r="EE17" s="293">
        <v>10031.1</v>
      </c>
      <c r="EF17" s="293">
        <v>2663.77</v>
      </c>
      <c r="EG17" s="293">
        <v>13.55</v>
      </c>
      <c r="EH17" s="293">
        <v>19.579999999999998</v>
      </c>
      <c r="EI17" s="293">
        <v>0</v>
      </c>
      <c r="EJ17" s="293">
        <v>190.72</v>
      </c>
      <c r="EK17" s="293">
        <v>7.97</v>
      </c>
      <c r="EL17" s="293">
        <v>249.35</v>
      </c>
      <c r="EM17" s="293">
        <v>58748.75</v>
      </c>
      <c r="EN17" s="293">
        <v>12661.98</v>
      </c>
      <c r="EO17" s="293">
        <v>44.58</v>
      </c>
      <c r="EP17" s="293">
        <v>222.38</v>
      </c>
      <c r="EQ17" s="293">
        <v>31.76</v>
      </c>
      <c r="ER17" s="293">
        <v>244.98</v>
      </c>
      <c r="ES17" s="293">
        <v>27.39</v>
      </c>
      <c r="ET17" s="293">
        <v>1.37</v>
      </c>
      <c r="EU17" s="293">
        <v>-1300000</v>
      </c>
      <c r="EV17" s="293">
        <v>0</v>
      </c>
      <c r="EW17" s="293">
        <v>0</v>
      </c>
      <c r="EX17" s="293">
        <v>0</v>
      </c>
      <c r="EY17" s="293">
        <v>530511.06000000006</v>
      </c>
      <c r="EZ17" s="65"/>
      <c r="FA17" s="61"/>
      <c r="FB17" s="61"/>
      <c r="FC17" s="61"/>
      <c r="FD17" s="65"/>
      <c r="FE17" s="61"/>
      <c r="FF17" s="65"/>
      <c r="FG17" s="61"/>
      <c r="FH17" s="65"/>
      <c r="FI17" s="61"/>
      <c r="FJ17" s="65"/>
      <c r="FK17" s="61"/>
      <c r="FL17" s="65"/>
      <c r="FM17" s="61"/>
      <c r="FN17" s="65"/>
      <c r="FO17" s="61"/>
      <c r="FP17" s="65"/>
      <c r="FQ17" s="61"/>
      <c r="FR17" s="65"/>
      <c r="FS17" s="61"/>
      <c r="FT17" s="65"/>
      <c r="FU17" s="61"/>
      <c r="FV17" s="65"/>
      <c r="FW17" s="61"/>
      <c r="FX17" s="65"/>
      <c r="FY17" s="61"/>
      <c r="FZ17" s="65"/>
      <c r="GA17" s="61"/>
      <c r="GB17" s="65"/>
      <c r="GC17" s="61"/>
      <c r="GD17" s="65"/>
      <c r="GE17" s="61"/>
      <c r="GF17" s="65"/>
      <c r="GG17" s="61"/>
      <c r="GH17" s="65"/>
      <c r="GI17" s="61"/>
      <c r="GJ17" s="65"/>
      <c r="GK17" s="61"/>
      <c r="GL17" s="65"/>
      <c r="GM17" s="61"/>
      <c r="GN17" s="65"/>
      <c r="GO17" s="61"/>
      <c r="GP17" s="65"/>
      <c r="GQ17" s="61"/>
      <c r="GR17" s="65"/>
      <c r="GS17" s="61"/>
      <c r="GT17" s="65"/>
      <c r="GU17" s="61"/>
      <c r="GV17" s="65"/>
      <c r="GW17" s="61"/>
      <c r="GX17" s="65"/>
      <c r="GY17" s="61"/>
      <c r="GZ17" s="65"/>
      <c r="HA17" s="61"/>
      <c r="HB17" s="65"/>
      <c r="HC17" s="61"/>
      <c r="HD17" s="65"/>
      <c r="HE17" s="61"/>
      <c r="HF17" s="65"/>
      <c r="HG17" s="61"/>
      <c r="HH17" s="65"/>
      <c r="HI17" s="61"/>
      <c r="HJ17" s="65"/>
      <c r="HK17" s="61"/>
      <c r="HL17" s="65"/>
      <c r="HM17" s="61"/>
      <c r="HN17" s="61"/>
      <c r="HO17" s="61"/>
      <c r="HP17" s="65"/>
      <c r="HQ17" s="61"/>
      <c r="HR17" s="65"/>
      <c r="HS17" s="61"/>
      <c r="HT17" s="65"/>
      <c r="HU17" s="61"/>
      <c r="HV17" s="65"/>
      <c r="HW17" s="61"/>
      <c r="HX17" s="65"/>
      <c r="HY17" s="61"/>
      <c r="HZ17" s="65"/>
      <c r="IA17" s="61"/>
      <c r="IB17" s="65"/>
      <c r="IC17" s="61"/>
      <c r="ID17" s="65"/>
      <c r="IE17" s="61"/>
      <c r="IF17" s="65"/>
      <c r="IG17" s="61"/>
      <c r="IH17" s="65"/>
      <c r="II17" s="61"/>
      <c r="IJ17" s="65"/>
      <c r="IK17" s="61"/>
      <c r="IL17" s="65"/>
      <c r="IM17" s="61"/>
      <c r="IN17" s="65"/>
      <c r="IO17" s="61"/>
      <c r="IP17" s="65"/>
      <c r="IQ17" s="61"/>
      <c r="IR17" s="65"/>
      <c r="IS17" s="61"/>
      <c r="IT17" s="65"/>
      <c r="IU17" s="61"/>
      <c r="IV17" s="65"/>
      <c r="IW17" s="61"/>
      <c r="IX17" s="65"/>
      <c r="IY17" s="61"/>
      <c r="IZ17" s="65"/>
      <c r="JA17" s="61"/>
      <c r="JB17" s="65"/>
      <c r="JC17" s="61"/>
      <c r="JD17" s="65"/>
      <c r="JE17" s="61"/>
      <c r="JF17" s="65"/>
      <c r="JG17" s="61"/>
      <c r="JH17" s="65"/>
      <c r="JI17" s="61"/>
      <c r="JJ17" s="65"/>
      <c r="JK17" s="61"/>
      <c r="JL17" s="65"/>
      <c r="JM17" s="61"/>
      <c r="JN17" s="65"/>
      <c r="JO17" s="61"/>
      <c r="JP17" s="65"/>
      <c r="JQ17" s="61"/>
      <c r="JR17" s="65"/>
      <c r="JS17" s="61"/>
      <c r="JT17" s="65"/>
      <c r="JU17" s="61"/>
      <c r="JV17" s="65"/>
      <c r="JW17" s="61"/>
      <c r="JX17" s="65"/>
      <c r="JY17" s="61"/>
      <c r="JZ17" s="66"/>
      <c r="KA17" s="66"/>
    </row>
    <row r="18" spans="1:287" ht="15.75" thickBot="1" x14ac:dyDescent="0.3">
      <c r="A18" s="56">
        <f t="shared" si="0"/>
        <v>17</v>
      </c>
      <c r="B18" s="272"/>
      <c r="C18" s="272"/>
      <c r="D18" s="272"/>
      <c r="E18" s="272"/>
      <c r="F18" s="272" t="s">
        <v>407</v>
      </c>
      <c r="G18" s="272"/>
      <c r="H18" s="306">
        <v>0</v>
      </c>
      <c r="I18" s="306">
        <v>0</v>
      </c>
      <c r="J18" s="306">
        <v>0</v>
      </c>
      <c r="K18" s="306">
        <v>0</v>
      </c>
      <c r="L18" s="306">
        <v>0</v>
      </c>
      <c r="M18" s="306">
        <v>0</v>
      </c>
      <c r="N18" s="306">
        <v>0</v>
      </c>
      <c r="O18" s="306">
        <v>0</v>
      </c>
      <c r="P18" s="306">
        <v>0</v>
      </c>
      <c r="Q18" s="306">
        <v>0</v>
      </c>
      <c r="R18" s="306">
        <v>0</v>
      </c>
      <c r="S18" s="306">
        <v>0</v>
      </c>
      <c r="T18" s="306">
        <v>0</v>
      </c>
      <c r="U18" s="306">
        <v>0</v>
      </c>
      <c r="V18" s="306">
        <v>0</v>
      </c>
      <c r="W18" s="306">
        <v>0</v>
      </c>
      <c r="X18" s="306">
        <v>0</v>
      </c>
      <c r="Y18" s="306">
        <v>0</v>
      </c>
      <c r="Z18" s="306">
        <v>0</v>
      </c>
      <c r="AA18" s="306">
        <v>0</v>
      </c>
      <c r="AB18" s="306">
        <v>0</v>
      </c>
      <c r="AC18" s="306">
        <v>0</v>
      </c>
      <c r="AD18" s="306">
        <v>0</v>
      </c>
      <c r="AE18" s="306">
        <v>0</v>
      </c>
      <c r="AF18" s="306">
        <v>0</v>
      </c>
      <c r="AG18" s="306">
        <v>0</v>
      </c>
      <c r="AH18" s="306">
        <v>0</v>
      </c>
      <c r="AI18" s="306">
        <v>0</v>
      </c>
      <c r="AJ18" s="306">
        <v>0</v>
      </c>
      <c r="AK18" s="306">
        <v>0</v>
      </c>
      <c r="AL18" s="306">
        <v>0</v>
      </c>
      <c r="AM18" s="306">
        <v>0</v>
      </c>
      <c r="AN18" s="306">
        <v>0</v>
      </c>
      <c r="AO18" s="306">
        <v>0</v>
      </c>
      <c r="AP18" s="306">
        <v>0</v>
      </c>
      <c r="AQ18" s="306">
        <v>0</v>
      </c>
      <c r="AR18" s="306">
        <v>0</v>
      </c>
      <c r="AS18" s="306">
        <v>0</v>
      </c>
      <c r="AT18" s="306">
        <v>0</v>
      </c>
      <c r="AU18" s="306">
        <v>0</v>
      </c>
      <c r="AV18" s="306">
        <v>0</v>
      </c>
      <c r="AW18" s="306">
        <v>0</v>
      </c>
      <c r="AX18" s="306">
        <v>0</v>
      </c>
      <c r="AY18" s="306">
        <v>0</v>
      </c>
      <c r="AZ18" s="306">
        <v>0</v>
      </c>
      <c r="BA18" s="306">
        <v>0</v>
      </c>
      <c r="BB18" s="306">
        <v>0</v>
      </c>
      <c r="BC18" s="306">
        <v>0</v>
      </c>
      <c r="BD18" s="306">
        <v>0</v>
      </c>
      <c r="BE18" s="306">
        <v>0</v>
      </c>
      <c r="BF18" s="306">
        <v>0</v>
      </c>
      <c r="BG18" s="306">
        <v>0</v>
      </c>
      <c r="BH18" s="306">
        <v>0</v>
      </c>
      <c r="BI18" s="306">
        <v>0</v>
      </c>
      <c r="BJ18" s="306">
        <v>0</v>
      </c>
      <c r="BK18" s="306">
        <v>0</v>
      </c>
      <c r="BL18" s="306">
        <v>0</v>
      </c>
      <c r="BM18" s="306">
        <v>0</v>
      </c>
      <c r="BN18" s="306">
        <v>0</v>
      </c>
      <c r="BO18" s="306">
        <v>0</v>
      </c>
      <c r="BP18" s="306">
        <v>0</v>
      </c>
      <c r="BQ18" s="306">
        <v>0</v>
      </c>
      <c r="BR18" s="306">
        <v>0</v>
      </c>
      <c r="BS18" s="306">
        <v>0</v>
      </c>
      <c r="BT18" s="306">
        <v>0</v>
      </c>
      <c r="BU18" s="306">
        <v>0</v>
      </c>
      <c r="BV18" s="306">
        <v>0</v>
      </c>
      <c r="BW18" s="306">
        <v>0</v>
      </c>
      <c r="BX18" s="306">
        <v>0</v>
      </c>
      <c r="BY18" s="306">
        <v>0</v>
      </c>
      <c r="BZ18" s="306">
        <v>0</v>
      </c>
      <c r="CA18" s="306">
        <v>0</v>
      </c>
      <c r="CB18" s="306">
        <v>0</v>
      </c>
      <c r="CC18" s="306">
        <v>0</v>
      </c>
      <c r="CD18" s="306">
        <v>0</v>
      </c>
      <c r="CE18" s="306">
        <v>0</v>
      </c>
      <c r="CF18" s="306">
        <v>0</v>
      </c>
      <c r="CG18" s="306">
        <v>0</v>
      </c>
      <c r="CH18" s="306">
        <v>0</v>
      </c>
      <c r="CI18" s="306">
        <v>0</v>
      </c>
      <c r="CJ18" s="306">
        <v>0</v>
      </c>
      <c r="CK18" s="306">
        <v>0</v>
      </c>
      <c r="CL18" s="306">
        <v>0</v>
      </c>
      <c r="CM18" s="306">
        <v>0</v>
      </c>
      <c r="CN18" s="306">
        <v>0</v>
      </c>
      <c r="CO18" s="306">
        <v>0</v>
      </c>
      <c r="CP18" s="306">
        <v>0</v>
      </c>
      <c r="CQ18" s="306">
        <v>0</v>
      </c>
      <c r="CR18" s="306">
        <v>0</v>
      </c>
      <c r="CS18" s="306">
        <v>0</v>
      </c>
      <c r="CT18" s="306">
        <v>0</v>
      </c>
      <c r="CU18" s="306">
        <v>0</v>
      </c>
      <c r="CV18" s="306">
        <v>0</v>
      </c>
      <c r="CW18" s="306">
        <v>0</v>
      </c>
      <c r="CX18" s="306">
        <v>0</v>
      </c>
      <c r="CY18" s="306">
        <v>0</v>
      </c>
      <c r="CZ18" s="306">
        <v>0</v>
      </c>
      <c r="DA18" s="306">
        <v>0</v>
      </c>
      <c r="DB18" s="306">
        <v>0</v>
      </c>
      <c r="DC18" s="306">
        <v>0</v>
      </c>
      <c r="DD18" s="306">
        <v>0</v>
      </c>
      <c r="DE18" s="306">
        <v>0</v>
      </c>
      <c r="DF18" s="306">
        <v>0</v>
      </c>
      <c r="DG18" s="306">
        <v>0</v>
      </c>
      <c r="DH18" s="306">
        <v>0</v>
      </c>
      <c r="DI18" s="306">
        <v>0</v>
      </c>
      <c r="DJ18" s="306">
        <v>0</v>
      </c>
      <c r="DK18" s="306">
        <v>0</v>
      </c>
      <c r="DL18" s="306">
        <v>0</v>
      </c>
      <c r="DM18" s="306">
        <v>0</v>
      </c>
      <c r="DN18" s="306">
        <v>0</v>
      </c>
      <c r="DO18" s="306">
        <v>0</v>
      </c>
      <c r="DP18" s="306">
        <v>0</v>
      </c>
      <c r="DQ18" s="306">
        <v>0</v>
      </c>
      <c r="DR18" s="306">
        <v>0</v>
      </c>
      <c r="DS18" s="306">
        <v>0</v>
      </c>
      <c r="DT18" s="306">
        <v>0</v>
      </c>
      <c r="DU18" s="306">
        <v>0</v>
      </c>
      <c r="DV18" s="306">
        <v>0</v>
      </c>
      <c r="DW18" s="306">
        <v>0</v>
      </c>
      <c r="DX18" s="306">
        <v>0</v>
      </c>
      <c r="DY18" s="306">
        <v>0</v>
      </c>
      <c r="DZ18" s="306">
        <v>0</v>
      </c>
      <c r="EA18" s="306">
        <v>0</v>
      </c>
      <c r="EB18" s="306">
        <v>0</v>
      </c>
      <c r="EC18" s="306">
        <v>0</v>
      </c>
      <c r="ED18" s="306">
        <v>0</v>
      </c>
      <c r="EE18" s="306">
        <v>0</v>
      </c>
      <c r="EF18" s="306">
        <v>0</v>
      </c>
      <c r="EG18" s="306">
        <v>0</v>
      </c>
      <c r="EH18" s="306">
        <v>0</v>
      </c>
      <c r="EI18" s="306">
        <v>0</v>
      </c>
      <c r="EJ18" s="306">
        <v>0</v>
      </c>
      <c r="EK18" s="306">
        <v>0</v>
      </c>
      <c r="EL18" s="306">
        <v>0</v>
      </c>
      <c r="EM18" s="306">
        <v>0</v>
      </c>
      <c r="EN18" s="306">
        <v>0</v>
      </c>
      <c r="EO18" s="306">
        <v>0</v>
      </c>
      <c r="EP18" s="306">
        <v>0</v>
      </c>
      <c r="EQ18" s="306">
        <v>0</v>
      </c>
      <c r="ER18" s="306">
        <v>0</v>
      </c>
      <c r="ES18" s="306">
        <v>0</v>
      </c>
      <c r="ET18" s="306">
        <v>0</v>
      </c>
      <c r="EU18" s="306">
        <v>0</v>
      </c>
      <c r="EV18" s="306">
        <v>0</v>
      </c>
      <c r="EW18" s="306">
        <v>0</v>
      </c>
      <c r="EX18" s="306">
        <v>0</v>
      </c>
      <c r="EY18" s="306">
        <v>0</v>
      </c>
      <c r="EZ18" s="65"/>
      <c r="FA18" s="61"/>
      <c r="FB18" s="65"/>
      <c r="FC18" s="61"/>
      <c r="FD18" s="65"/>
      <c r="FE18" s="61"/>
      <c r="FF18" s="65"/>
      <c r="FG18" s="61"/>
      <c r="FH18" s="65"/>
      <c r="FI18" s="61"/>
      <c r="FJ18" s="65"/>
      <c r="FK18" s="61"/>
      <c r="FL18" s="65"/>
      <c r="FM18" s="61"/>
      <c r="FN18" s="65"/>
      <c r="FO18" s="61"/>
      <c r="FP18" s="65"/>
      <c r="FQ18" s="61"/>
      <c r="FR18" s="65"/>
      <c r="FS18" s="61"/>
      <c r="FT18" s="65"/>
      <c r="FU18" s="61"/>
      <c r="FV18" s="65"/>
      <c r="FW18" s="61"/>
      <c r="FX18" s="65"/>
      <c r="FY18" s="61"/>
      <c r="FZ18" s="65"/>
      <c r="GA18" s="61"/>
      <c r="GB18" s="65"/>
      <c r="GC18" s="61"/>
      <c r="GD18" s="65"/>
      <c r="GE18" s="61"/>
      <c r="GF18" s="65"/>
      <c r="GG18" s="61"/>
      <c r="GH18" s="65"/>
      <c r="GI18" s="61"/>
      <c r="GJ18" s="65"/>
      <c r="GK18" s="61"/>
      <c r="GL18" s="65"/>
      <c r="GM18" s="61"/>
      <c r="GN18" s="65"/>
      <c r="GO18" s="61"/>
      <c r="GP18" s="65"/>
      <c r="GQ18" s="61"/>
      <c r="GR18" s="65"/>
      <c r="GS18" s="61"/>
      <c r="GT18" s="65"/>
      <c r="GU18" s="61"/>
      <c r="GV18" s="65"/>
      <c r="GW18" s="61"/>
      <c r="GX18" s="65"/>
      <c r="GY18" s="61"/>
      <c r="GZ18" s="65"/>
      <c r="HA18" s="61"/>
      <c r="HB18" s="65"/>
      <c r="HC18" s="61"/>
      <c r="HD18" s="65"/>
      <c r="HE18" s="61"/>
      <c r="HF18" s="65"/>
      <c r="HG18" s="61"/>
      <c r="HH18" s="65"/>
      <c r="HI18" s="61"/>
      <c r="HJ18" s="65"/>
      <c r="HK18" s="61"/>
      <c r="HL18" s="65"/>
      <c r="HM18" s="61"/>
      <c r="HN18" s="65"/>
      <c r="HO18" s="61"/>
      <c r="HP18" s="65"/>
      <c r="HQ18" s="61"/>
      <c r="HR18" s="65"/>
      <c r="HS18" s="61"/>
      <c r="HT18" s="65"/>
      <c r="HU18" s="61"/>
      <c r="HV18" s="65"/>
      <c r="HW18" s="61"/>
      <c r="HX18" s="65"/>
      <c r="HY18" s="61"/>
      <c r="HZ18" s="65"/>
      <c r="IA18" s="61"/>
      <c r="IB18" s="65"/>
      <c r="IC18" s="61"/>
      <c r="ID18" s="65"/>
      <c r="IE18" s="61"/>
      <c r="IF18" s="65"/>
      <c r="IG18" s="61"/>
      <c r="IH18" s="65"/>
      <c r="II18" s="61"/>
      <c r="IJ18" s="65"/>
      <c r="IK18" s="61"/>
      <c r="IL18" s="65"/>
      <c r="IM18" s="61"/>
      <c r="IN18" s="65"/>
      <c r="IO18" s="61"/>
      <c r="IP18" s="65"/>
      <c r="IQ18" s="61"/>
      <c r="IR18" s="65"/>
      <c r="IS18" s="61"/>
      <c r="IT18" s="65"/>
      <c r="IU18" s="61"/>
      <c r="IV18" s="65"/>
      <c r="IW18" s="61"/>
      <c r="IX18" s="65"/>
      <c r="IY18" s="61"/>
      <c r="IZ18" s="65"/>
      <c r="JA18" s="61"/>
      <c r="JB18" s="65"/>
      <c r="JC18" s="61"/>
      <c r="JD18" s="65"/>
      <c r="JE18" s="61"/>
      <c r="JF18" s="65"/>
      <c r="JG18" s="61"/>
      <c r="JH18" s="65"/>
      <c r="JI18" s="61"/>
      <c r="JJ18" s="65"/>
      <c r="JK18" s="61"/>
      <c r="JL18" s="65"/>
      <c r="JM18" s="61"/>
      <c r="JN18" s="65"/>
      <c r="JO18" s="61"/>
      <c r="JP18" s="65"/>
      <c r="JQ18" s="61"/>
      <c r="JR18" s="65"/>
      <c r="JS18" s="61"/>
      <c r="JT18" s="65"/>
      <c r="JU18" s="61"/>
      <c r="JV18" s="65"/>
      <c r="JW18" s="61"/>
      <c r="JX18" s="65"/>
      <c r="JY18" s="61"/>
      <c r="JZ18" s="66"/>
      <c r="KA18" s="66"/>
    </row>
    <row r="19" spans="1:287" x14ac:dyDescent="0.25">
      <c r="A19" s="56">
        <f t="shared" si="0"/>
        <v>18</v>
      </c>
      <c r="B19" s="272"/>
      <c r="C19" s="272"/>
      <c r="D19" s="272"/>
      <c r="E19" s="272" t="s">
        <v>138</v>
      </c>
      <c r="F19" s="272"/>
      <c r="G19" s="272"/>
      <c r="H19" s="293">
        <v>110372.3</v>
      </c>
      <c r="I19" s="293">
        <v>55014.22</v>
      </c>
      <c r="J19" s="293">
        <v>2269526.64</v>
      </c>
      <c r="K19" s="293">
        <v>5520.9</v>
      </c>
      <c r="L19" s="293">
        <v>197554.21</v>
      </c>
      <c r="M19" s="293">
        <v>125386.29</v>
      </c>
      <c r="N19" s="293">
        <v>7714.73</v>
      </c>
      <c r="O19" s="293">
        <v>37679.58</v>
      </c>
      <c r="P19" s="293">
        <v>-98379.67</v>
      </c>
      <c r="Q19" s="293">
        <v>141221.98000000001</v>
      </c>
      <c r="R19" s="293">
        <v>-27147.45</v>
      </c>
      <c r="S19" s="293">
        <v>-276781.12</v>
      </c>
      <c r="T19" s="293">
        <v>-4842.1000000000004</v>
      </c>
      <c r="U19" s="293">
        <v>8061.69</v>
      </c>
      <c r="V19" s="293">
        <v>644.41999999999996</v>
      </c>
      <c r="W19" s="293">
        <v>177915.41</v>
      </c>
      <c r="X19" s="293">
        <v>0</v>
      </c>
      <c r="Y19" s="293">
        <v>55905.69</v>
      </c>
      <c r="Z19" s="293">
        <v>257480.93</v>
      </c>
      <c r="AA19" s="293">
        <v>18240.52</v>
      </c>
      <c r="AB19" s="293">
        <v>0</v>
      </c>
      <c r="AC19" s="293">
        <v>24887.66</v>
      </c>
      <c r="AD19" s="293">
        <v>143755.15</v>
      </c>
      <c r="AE19" s="293">
        <v>32139.06</v>
      </c>
      <c r="AF19" s="293">
        <v>28583.3</v>
      </c>
      <c r="AG19" s="293">
        <v>11410.03</v>
      </c>
      <c r="AH19" s="293">
        <v>537545.09</v>
      </c>
      <c r="AI19" s="293">
        <v>12202.03</v>
      </c>
      <c r="AJ19" s="293">
        <v>26212.01</v>
      </c>
      <c r="AK19" s="293">
        <v>56733.67</v>
      </c>
      <c r="AL19" s="293">
        <v>60109.39</v>
      </c>
      <c r="AM19" s="293">
        <v>9954.84</v>
      </c>
      <c r="AN19" s="293">
        <v>-6607.66</v>
      </c>
      <c r="AO19" s="293">
        <v>69806.28</v>
      </c>
      <c r="AP19" s="293">
        <v>9495.4500000000007</v>
      </c>
      <c r="AQ19" s="293">
        <v>214286.16</v>
      </c>
      <c r="AR19" s="293">
        <v>38304.99</v>
      </c>
      <c r="AS19" s="293">
        <v>49187.59</v>
      </c>
      <c r="AT19" s="293">
        <v>7479.08</v>
      </c>
      <c r="AU19" s="293">
        <v>-261670.85</v>
      </c>
      <c r="AV19" s="293">
        <v>-26115.21</v>
      </c>
      <c r="AW19" s="293">
        <v>108600.26</v>
      </c>
      <c r="AX19" s="293">
        <v>18123.45</v>
      </c>
      <c r="AY19" s="293">
        <v>5141.6899999999996</v>
      </c>
      <c r="AZ19" s="293">
        <v>11010.4</v>
      </c>
      <c r="BA19" s="293">
        <v>136268.59</v>
      </c>
      <c r="BB19" s="293">
        <v>13906.67</v>
      </c>
      <c r="BC19" s="293">
        <v>4793.68</v>
      </c>
      <c r="BD19" s="293">
        <v>11902.77</v>
      </c>
      <c r="BE19" s="293">
        <v>6474.79</v>
      </c>
      <c r="BF19" s="293">
        <v>0</v>
      </c>
      <c r="BG19" s="293">
        <v>21830.51</v>
      </c>
      <c r="BH19" s="293">
        <v>477262.8</v>
      </c>
      <c r="BI19" s="293">
        <v>28130.49</v>
      </c>
      <c r="BJ19" s="293">
        <v>8851.18</v>
      </c>
      <c r="BK19" s="293">
        <v>172119.89</v>
      </c>
      <c r="BL19" s="293">
        <v>59452.56</v>
      </c>
      <c r="BM19" s="293">
        <v>216.17</v>
      </c>
      <c r="BN19" s="293">
        <v>190787.63</v>
      </c>
      <c r="BO19" s="293">
        <v>28451.43</v>
      </c>
      <c r="BP19" s="293">
        <v>31910.15</v>
      </c>
      <c r="BQ19" s="293">
        <v>42536.3</v>
      </c>
      <c r="BR19" s="293">
        <v>4080.67</v>
      </c>
      <c r="BS19" s="293">
        <v>2203.92</v>
      </c>
      <c r="BT19" s="293">
        <v>140569.96</v>
      </c>
      <c r="BU19" s="293">
        <v>0</v>
      </c>
      <c r="BV19" s="293">
        <v>-316611.95</v>
      </c>
      <c r="BW19" s="293">
        <v>32196.61</v>
      </c>
      <c r="BX19" s="293">
        <v>0</v>
      </c>
      <c r="BY19" s="293">
        <v>-5417.16</v>
      </c>
      <c r="BZ19" s="293">
        <v>11782.87</v>
      </c>
      <c r="CA19" s="293">
        <v>-18471.77</v>
      </c>
      <c r="CB19" s="293">
        <v>4590.6899999999996</v>
      </c>
      <c r="CC19" s="293">
        <v>112871.62</v>
      </c>
      <c r="CD19" s="293">
        <v>48630.46</v>
      </c>
      <c r="CE19" s="293">
        <v>5990.18</v>
      </c>
      <c r="CF19" s="293">
        <v>0</v>
      </c>
      <c r="CG19" s="293">
        <v>97795.22</v>
      </c>
      <c r="CH19" s="293">
        <v>50124.11</v>
      </c>
      <c r="CI19" s="293">
        <v>41454.39</v>
      </c>
      <c r="CJ19" s="293">
        <v>358.35</v>
      </c>
      <c r="CK19" s="293">
        <v>62061.33</v>
      </c>
      <c r="CL19" s="293">
        <v>611561.09</v>
      </c>
      <c r="CM19" s="293">
        <v>85261.98</v>
      </c>
      <c r="CN19" s="293">
        <v>99443.72</v>
      </c>
      <c r="CO19" s="293">
        <v>52195.7</v>
      </c>
      <c r="CP19" s="293">
        <v>1084407.05</v>
      </c>
      <c r="CQ19" s="293">
        <v>22884.6</v>
      </c>
      <c r="CR19" s="293">
        <v>212309.19</v>
      </c>
      <c r="CS19" s="293">
        <v>22465.59</v>
      </c>
      <c r="CT19" s="293">
        <v>-449434.69</v>
      </c>
      <c r="CU19" s="293">
        <v>204413.64</v>
      </c>
      <c r="CV19" s="293">
        <v>448475.83</v>
      </c>
      <c r="CW19" s="293">
        <v>-138911</v>
      </c>
      <c r="CX19" s="293">
        <v>5531.9</v>
      </c>
      <c r="CY19" s="293">
        <v>7730.71</v>
      </c>
      <c r="CZ19" s="293">
        <v>30146.71</v>
      </c>
      <c r="DA19" s="293">
        <v>8259.25</v>
      </c>
      <c r="DB19" s="293">
        <v>-92994.18</v>
      </c>
      <c r="DC19" s="293">
        <v>24282.37</v>
      </c>
      <c r="DD19" s="293">
        <v>97658.07</v>
      </c>
      <c r="DE19" s="293">
        <v>459553.51</v>
      </c>
      <c r="DF19" s="293">
        <v>35175.949999999997</v>
      </c>
      <c r="DG19" s="293">
        <v>-201842.23</v>
      </c>
      <c r="DH19" s="293">
        <v>5247.49</v>
      </c>
      <c r="DI19" s="293">
        <v>80837.03</v>
      </c>
      <c r="DJ19" s="293">
        <v>34141.33</v>
      </c>
      <c r="DK19" s="293">
        <v>-11625.68</v>
      </c>
      <c r="DL19" s="293">
        <v>-2039.21</v>
      </c>
      <c r="DM19" s="293">
        <v>69352.39</v>
      </c>
      <c r="DN19" s="293">
        <v>5724.2</v>
      </c>
      <c r="DO19" s="293">
        <v>-35680.58</v>
      </c>
      <c r="DP19" s="293">
        <v>1491.67</v>
      </c>
      <c r="DQ19" s="293">
        <v>21192.29</v>
      </c>
      <c r="DR19" s="293">
        <v>355512.97</v>
      </c>
      <c r="DS19" s="293">
        <v>87305.96</v>
      </c>
      <c r="DT19" s="293">
        <v>11544.9</v>
      </c>
      <c r="DU19" s="293">
        <v>2092.1999999999998</v>
      </c>
      <c r="DV19" s="293">
        <v>38494.19</v>
      </c>
      <c r="DW19" s="293">
        <v>15360.63</v>
      </c>
      <c r="DX19" s="293">
        <v>32375.43</v>
      </c>
      <c r="DY19" s="293">
        <v>15494.07</v>
      </c>
      <c r="DZ19" s="293">
        <v>47390.74</v>
      </c>
      <c r="EA19" s="293">
        <v>11548.59</v>
      </c>
      <c r="EB19" s="293">
        <v>202297.64</v>
      </c>
      <c r="EC19" s="293">
        <v>11993</v>
      </c>
      <c r="ED19" s="293">
        <v>2896.29</v>
      </c>
      <c r="EE19" s="293">
        <v>51293.18</v>
      </c>
      <c r="EF19" s="293">
        <v>1052.0899999999999</v>
      </c>
      <c r="EG19" s="293">
        <v>7696.63</v>
      </c>
      <c r="EH19" s="293">
        <v>69616.75</v>
      </c>
      <c r="EI19" s="293">
        <v>1205.43</v>
      </c>
      <c r="EJ19" s="293">
        <v>139940.76999999999</v>
      </c>
      <c r="EK19" s="293">
        <v>11410.99</v>
      </c>
      <c r="EL19" s="293">
        <v>9266.49</v>
      </c>
      <c r="EM19" s="293">
        <v>-476811.76</v>
      </c>
      <c r="EN19" s="293">
        <v>53489.89</v>
      </c>
      <c r="EO19" s="293">
        <v>50065.5</v>
      </c>
      <c r="EP19" s="293">
        <v>540401.04</v>
      </c>
      <c r="EQ19" s="293">
        <v>65793.27</v>
      </c>
      <c r="ER19" s="293">
        <v>32548.16</v>
      </c>
      <c r="ES19" s="293">
        <v>23533.35</v>
      </c>
      <c r="ET19" s="293">
        <v>6839.45</v>
      </c>
      <c r="EU19" s="293">
        <v>0</v>
      </c>
      <c r="EV19" s="293">
        <v>0</v>
      </c>
      <c r="EW19" s="293">
        <v>-2838.47</v>
      </c>
      <c r="EX19" s="293">
        <v>-28051.01</v>
      </c>
      <c r="EY19" s="293">
        <v>9938742.1899999995</v>
      </c>
      <c r="EZ19" s="65"/>
      <c r="FA19" s="61"/>
      <c r="FB19" s="65"/>
      <c r="FC19" s="61"/>
      <c r="FD19" s="65"/>
      <c r="FE19" s="61"/>
      <c r="FF19" s="65"/>
      <c r="FG19" s="61"/>
      <c r="FH19" s="65"/>
      <c r="FI19" s="61"/>
      <c r="FJ19" s="65"/>
      <c r="FK19" s="61"/>
      <c r="FL19" s="65"/>
      <c r="FM19" s="61"/>
      <c r="FN19" s="65"/>
      <c r="FO19" s="61"/>
      <c r="FP19" s="65"/>
      <c r="FQ19" s="61"/>
      <c r="FR19" s="65"/>
      <c r="FS19" s="61"/>
      <c r="FT19" s="65"/>
      <c r="FU19" s="61"/>
      <c r="FV19" s="65"/>
      <c r="FW19" s="61"/>
      <c r="FX19" s="65"/>
      <c r="FY19" s="61"/>
      <c r="FZ19" s="65"/>
      <c r="GA19" s="61"/>
      <c r="GB19" s="65"/>
      <c r="GC19" s="61"/>
      <c r="GD19" s="65"/>
      <c r="GE19" s="61"/>
      <c r="GF19" s="65"/>
      <c r="GG19" s="61"/>
      <c r="GH19" s="65"/>
      <c r="GI19" s="61"/>
      <c r="GJ19" s="65"/>
      <c r="GK19" s="61"/>
      <c r="GL19" s="65"/>
      <c r="GM19" s="61"/>
      <c r="GN19" s="65"/>
      <c r="GO19" s="61"/>
      <c r="GP19" s="65"/>
      <c r="GQ19" s="61"/>
      <c r="GR19" s="65"/>
      <c r="GS19" s="61"/>
      <c r="GT19" s="65"/>
      <c r="GU19" s="61"/>
      <c r="GV19" s="65"/>
      <c r="GW19" s="61"/>
      <c r="GX19" s="65"/>
      <c r="GY19" s="61"/>
      <c r="GZ19" s="65"/>
      <c r="HA19" s="61"/>
      <c r="HB19" s="65"/>
      <c r="HC19" s="61"/>
      <c r="HD19" s="65"/>
      <c r="HE19" s="61"/>
      <c r="HF19" s="65"/>
      <c r="HG19" s="61"/>
      <c r="HH19" s="65"/>
      <c r="HI19" s="61"/>
      <c r="HJ19" s="65"/>
      <c r="HK19" s="61"/>
      <c r="HL19" s="65"/>
      <c r="HM19" s="61"/>
      <c r="HN19" s="65"/>
      <c r="HO19" s="61"/>
      <c r="HP19" s="65"/>
      <c r="HQ19" s="61"/>
      <c r="HR19" s="65"/>
      <c r="HS19" s="61"/>
      <c r="HT19" s="65"/>
      <c r="HU19" s="61"/>
      <c r="HV19" s="65"/>
      <c r="HW19" s="61"/>
      <c r="HX19" s="65"/>
      <c r="HY19" s="61"/>
      <c r="HZ19" s="65"/>
      <c r="IA19" s="61"/>
      <c r="IB19" s="65"/>
      <c r="IC19" s="61"/>
      <c r="ID19" s="65"/>
      <c r="IE19" s="61"/>
      <c r="IF19" s="65"/>
      <c r="IG19" s="61"/>
      <c r="IH19" s="65"/>
      <c r="II19" s="61"/>
      <c r="IJ19" s="65"/>
      <c r="IK19" s="61"/>
      <c r="IL19" s="65"/>
      <c r="IM19" s="61"/>
      <c r="IN19" s="65"/>
      <c r="IO19" s="61"/>
      <c r="IP19" s="65"/>
      <c r="IQ19" s="61"/>
      <c r="IR19" s="65"/>
      <c r="IS19" s="61"/>
      <c r="IT19" s="65"/>
      <c r="IU19" s="61"/>
      <c r="IV19" s="65"/>
      <c r="IW19" s="61"/>
      <c r="IX19" s="65"/>
      <c r="IY19" s="61"/>
      <c r="IZ19" s="65"/>
      <c r="JA19" s="61"/>
      <c r="JB19" s="65"/>
      <c r="JC19" s="61"/>
      <c r="JD19" s="65"/>
      <c r="JE19" s="61"/>
      <c r="JF19" s="65"/>
      <c r="JG19" s="61"/>
      <c r="JH19" s="65"/>
      <c r="JI19" s="61"/>
      <c r="JJ19" s="65"/>
      <c r="JK19" s="61"/>
      <c r="JL19" s="65"/>
      <c r="JM19" s="61"/>
      <c r="JN19" s="65"/>
      <c r="JO19" s="61"/>
      <c r="JP19" s="65"/>
      <c r="JQ19" s="61"/>
      <c r="JR19" s="65"/>
      <c r="JS19" s="61"/>
      <c r="JT19" s="65"/>
      <c r="JU19" s="61"/>
      <c r="JV19" s="65"/>
      <c r="JW19" s="61"/>
      <c r="JX19" s="65"/>
      <c r="JY19" s="61"/>
      <c r="JZ19" s="66"/>
      <c r="KA19" s="66"/>
    </row>
    <row r="20" spans="1:287" ht="30" customHeight="1" x14ac:dyDescent="0.25">
      <c r="A20" s="56">
        <f t="shared" si="0"/>
        <v>19</v>
      </c>
      <c r="B20" s="272"/>
      <c r="C20" s="272"/>
      <c r="D20" s="272"/>
      <c r="E20" s="272" t="s">
        <v>139</v>
      </c>
      <c r="F20" s="272"/>
      <c r="G20" s="272"/>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c r="AL20" s="293"/>
      <c r="AM20" s="293"/>
      <c r="AN20" s="293"/>
      <c r="AO20" s="293"/>
      <c r="AP20" s="293"/>
      <c r="AQ20" s="293"/>
      <c r="AR20" s="293"/>
      <c r="AS20" s="293"/>
      <c r="AT20" s="293"/>
      <c r="AU20" s="293"/>
      <c r="AV20" s="293"/>
      <c r="AW20" s="293"/>
      <c r="AX20" s="293"/>
      <c r="AY20" s="293"/>
      <c r="AZ20" s="293"/>
      <c r="BA20" s="293"/>
      <c r="BB20" s="293"/>
      <c r="BC20" s="293"/>
      <c r="BD20" s="293"/>
      <c r="BE20" s="293"/>
      <c r="BF20" s="293"/>
      <c r="BG20" s="293"/>
      <c r="BH20" s="293"/>
      <c r="BI20" s="293"/>
      <c r="BJ20" s="293"/>
      <c r="BK20" s="293"/>
      <c r="BL20" s="293"/>
      <c r="BM20" s="293"/>
      <c r="BN20" s="293"/>
      <c r="BO20" s="293"/>
      <c r="BP20" s="293"/>
      <c r="BQ20" s="293"/>
      <c r="BR20" s="293"/>
      <c r="BS20" s="293"/>
      <c r="BT20" s="293"/>
      <c r="BU20" s="293"/>
      <c r="BV20" s="293"/>
      <c r="BW20" s="293"/>
      <c r="BX20" s="293"/>
      <c r="BY20" s="293"/>
      <c r="BZ20" s="293"/>
      <c r="CA20" s="293"/>
      <c r="CB20" s="293"/>
      <c r="CC20" s="293"/>
      <c r="CD20" s="293"/>
      <c r="CE20" s="293"/>
      <c r="CF20" s="293"/>
      <c r="CG20" s="293"/>
      <c r="CH20" s="293"/>
      <c r="CI20" s="293"/>
      <c r="CJ20" s="293"/>
      <c r="CK20" s="293"/>
      <c r="CL20" s="293"/>
      <c r="CM20" s="293"/>
      <c r="CN20" s="293"/>
      <c r="CO20" s="293"/>
      <c r="CP20" s="293"/>
      <c r="CQ20" s="293"/>
      <c r="CR20" s="293"/>
      <c r="CS20" s="293"/>
      <c r="CT20" s="293"/>
      <c r="CU20" s="293"/>
      <c r="CV20" s="293"/>
      <c r="CW20" s="293"/>
      <c r="CX20" s="293"/>
      <c r="CY20" s="293"/>
      <c r="CZ20" s="293"/>
      <c r="DA20" s="293"/>
      <c r="DB20" s="293"/>
      <c r="DC20" s="293"/>
      <c r="DD20" s="293"/>
      <c r="DE20" s="293"/>
      <c r="DF20" s="293"/>
      <c r="DG20" s="293"/>
      <c r="DH20" s="293"/>
      <c r="DI20" s="293"/>
      <c r="DJ20" s="293"/>
      <c r="DK20" s="293"/>
      <c r="DL20" s="293"/>
      <c r="DM20" s="293"/>
      <c r="DN20" s="293"/>
      <c r="DO20" s="293"/>
      <c r="DP20" s="293"/>
      <c r="DQ20" s="293"/>
      <c r="DR20" s="293"/>
      <c r="DS20" s="293"/>
      <c r="DT20" s="293"/>
      <c r="DU20" s="293"/>
      <c r="DV20" s="293"/>
      <c r="DW20" s="293"/>
      <c r="DX20" s="293"/>
      <c r="DY20" s="293"/>
      <c r="DZ20" s="293"/>
      <c r="EA20" s="293"/>
      <c r="EB20" s="293"/>
      <c r="EC20" s="293"/>
      <c r="ED20" s="293"/>
      <c r="EE20" s="293"/>
      <c r="EF20" s="293"/>
      <c r="EG20" s="293"/>
      <c r="EH20" s="293"/>
      <c r="EI20" s="293"/>
      <c r="EJ20" s="293"/>
      <c r="EK20" s="293"/>
      <c r="EL20" s="293"/>
      <c r="EM20" s="293"/>
      <c r="EN20" s="293"/>
      <c r="EO20" s="293"/>
      <c r="EP20" s="293"/>
      <c r="EQ20" s="293"/>
      <c r="ER20" s="293"/>
      <c r="ES20" s="293"/>
      <c r="ET20" s="293"/>
      <c r="EU20" s="293"/>
      <c r="EV20" s="293"/>
      <c r="EW20" s="293"/>
      <c r="EX20" s="293"/>
      <c r="EY20" s="293"/>
      <c r="EZ20" s="65"/>
      <c r="FA20" s="61"/>
      <c r="FB20" s="65"/>
      <c r="FC20" s="61"/>
      <c r="FD20" s="65"/>
      <c r="FE20" s="61"/>
      <c r="FF20" s="65"/>
      <c r="FG20" s="61"/>
      <c r="FH20" s="65"/>
      <c r="FI20" s="61"/>
      <c r="FJ20" s="65"/>
      <c r="FK20" s="61"/>
      <c r="FL20" s="65"/>
      <c r="FM20" s="61"/>
      <c r="FN20" s="65"/>
      <c r="FO20" s="61"/>
      <c r="FP20" s="65"/>
      <c r="FQ20" s="61"/>
      <c r="FR20" s="65"/>
      <c r="FS20" s="61"/>
      <c r="FT20" s="65"/>
      <c r="FU20" s="61"/>
      <c r="FV20" s="65"/>
      <c r="FW20" s="61"/>
      <c r="FX20" s="65"/>
      <c r="FY20" s="61"/>
      <c r="FZ20" s="65"/>
      <c r="GA20" s="61"/>
      <c r="GB20" s="65"/>
      <c r="GC20" s="61"/>
      <c r="GD20" s="65"/>
      <c r="GE20" s="61"/>
      <c r="GF20" s="65"/>
      <c r="GG20" s="61"/>
      <c r="GH20" s="65"/>
      <c r="GI20" s="61"/>
      <c r="GJ20" s="65"/>
      <c r="GK20" s="61"/>
      <c r="GL20" s="65"/>
      <c r="GM20" s="61"/>
      <c r="GN20" s="65"/>
      <c r="GO20" s="61"/>
      <c r="GP20" s="65"/>
      <c r="GQ20" s="61"/>
      <c r="GR20" s="65"/>
      <c r="GS20" s="61"/>
      <c r="GT20" s="65"/>
      <c r="GU20" s="61"/>
      <c r="GV20" s="65"/>
      <c r="GW20" s="61"/>
      <c r="GX20" s="65"/>
      <c r="GY20" s="61"/>
      <c r="GZ20" s="65"/>
      <c r="HA20" s="61"/>
      <c r="HB20" s="65"/>
      <c r="HC20" s="61"/>
      <c r="HD20" s="65"/>
      <c r="HE20" s="61"/>
      <c r="HF20" s="65"/>
      <c r="HG20" s="61"/>
      <c r="HH20" s="65"/>
      <c r="HI20" s="61"/>
      <c r="HJ20" s="65"/>
      <c r="HK20" s="61"/>
      <c r="HL20" s="65"/>
      <c r="HM20" s="61"/>
      <c r="HN20" s="65"/>
      <c r="HO20" s="61"/>
      <c r="HP20" s="65"/>
      <c r="HQ20" s="61"/>
      <c r="HR20" s="65"/>
      <c r="HS20" s="61"/>
      <c r="HT20" s="65"/>
      <c r="HU20" s="61"/>
      <c r="HV20" s="65"/>
      <c r="HW20" s="61"/>
      <c r="HX20" s="65"/>
      <c r="HY20" s="61"/>
      <c r="HZ20" s="65"/>
      <c r="IA20" s="61"/>
      <c r="IB20" s="65"/>
      <c r="IC20" s="61"/>
      <c r="ID20" s="65"/>
      <c r="IE20" s="61"/>
      <c r="IF20" s="65"/>
      <c r="IG20" s="61"/>
      <c r="IH20" s="65"/>
      <c r="II20" s="61"/>
      <c r="IJ20" s="65"/>
      <c r="IK20" s="61"/>
      <c r="IL20" s="65"/>
      <c r="IM20" s="61"/>
      <c r="IN20" s="65"/>
      <c r="IO20" s="61"/>
      <c r="IP20" s="65"/>
      <c r="IQ20" s="61"/>
      <c r="IR20" s="65"/>
      <c r="IS20" s="61"/>
      <c r="IT20" s="65"/>
      <c r="IU20" s="61"/>
      <c r="IV20" s="65"/>
      <c r="IW20" s="61"/>
      <c r="IX20" s="65"/>
      <c r="IY20" s="61"/>
      <c r="IZ20" s="65"/>
      <c r="JA20" s="61"/>
      <c r="JB20" s="65"/>
      <c r="JC20" s="61"/>
      <c r="JD20" s="65"/>
      <c r="JE20" s="61"/>
      <c r="JF20" s="65"/>
      <c r="JG20" s="61"/>
      <c r="JH20" s="65"/>
      <c r="JI20" s="61"/>
      <c r="JJ20" s="65"/>
      <c r="JK20" s="61"/>
      <c r="JL20" s="65"/>
      <c r="JM20" s="61"/>
      <c r="JN20" s="65"/>
      <c r="JO20" s="61"/>
      <c r="JP20" s="65"/>
      <c r="JQ20" s="61"/>
      <c r="JR20" s="65"/>
      <c r="JS20" s="61"/>
      <c r="JT20" s="65"/>
      <c r="JU20" s="61"/>
      <c r="JV20" s="65"/>
      <c r="JW20" s="61"/>
      <c r="JX20" s="65"/>
      <c r="JY20" s="61"/>
      <c r="JZ20" s="66"/>
      <c r="KA20" s="66"/>
    </row>
    <row r="21" spans="1:287" x14ac:dyDescent="0.25">
      <c r="A21" s="56">
        <f t="shared" si="0"/>
        <v>20</v>
      </c>
      <c r="B21" s="272"/>
      <c r="C21" s="272"/>
      <c r="D21" s="272"/>
      <c r="E21" s="272"/>
      <c r="F21" s="272" t="s">
        <v>140</v>
      </c>
      <c r="G21" s="272"/>
      <c r="H21" s="293">
        <v>0</v>
      </c>
      <c r="I21" s="293">
        <v>0</v>
      </c>
      <c r="J21" s="293">
        <v>0</v>
      </c>
      <c r="K21" s="293">
        <v>0</v>
      </c>
      <c r="L21" s="293">
        <v>0</v>
      </c>
      <c r="M21" s="293">
        <v>0</v>
      </c>
      <c r="N21" s="293">
        <v>0</v>
      </c>
      <c r="O21" s="293">
        <v>0</v>
      </c>
      <c r="P21" s="293">
        <v>0</v>
      </c>
      <c r="Q21" s="293">
        <v>0</v>
      </c>
      <c r="R21" s="293">
        <v>0</v>
      </c>
      <c r="S21" s="293">
        <v>0</v>
      </c>
      <c r="T21" s="293">
        <v>0</v>
      </c>
      <c r="U21" s="293">
        <v>0</v>
      </c>
      <c r="V21" s="293">
        <v>0</v>
      </c>
      <c r="W21" s="293">
        <v>0</v>
      </c>
      <c r="X21" s="293">
        <v>0</v>
      </c>
      <c r="Y21" s="293">
        <v>0</v>
      </c>
      <c r="Z21" s="293">
        <v>0</v>
      </c>
      <c r="AA21" s="293">
        <v>0</v>
      </c>
      <c r="AB21" s="293">
        <v>0</v>
      </c>
      <c r="AC21" s="293">
        <v>0</v>
      </c>
      <c r="AD21" s="293">
        <v>0</v>
      </c>
      <c r="AE21" s="293">
        <v>0</v>
      </c>
      <c r="AF21" s="293">
        <v>0</v>
      </c>
      <c r="AG21" s="293">
        <v>0</v>
      </c>
      <c r="AH21" s="293">
        <v>0</v>
      </c>
      <c r="AI21" s="293">
        <v>0</v>
      </c>
      <c r="AJ21" s="293">
        <v>0</v>
      </c>
      <c r="AK21" s="293">
        <v>0</v>
      </c>
      <c r="AL21" s="293">
        <v>0</v>
      </c>
      <c r="AM21" s="293">
        <v>0</v>
      </c>
      <c r="AN21" s="293">
        <v>0</v>
      </c>
      <c r="AO21" s="293">
        <v>0</v>
      </c>
      <c r="AP21" s="293">
        <v>0</v>
      </c>
      <c r="AQ21" s="293">
        <v>0</v>
      </c>
      <c r="AR21" s="293">
        <v>0</v>
      </c>
      <c r="AS21" s="293">
        <v>0</v>
      </c>
      <c r="AT21" s="293">
        <v>0</v>
      </c>
      <c r="AU21" s="293">
        <v>0</v>
      </c>
      <c r="AV21" s="293">
        <v>0</v>
      </c>
      <c r="AW21" s="293">
        <v>0</v>
      </c>
      <c r="AX21" s="293">
        <v>0</v>
      </c>
      <c r="AY21" s="293">
        <v>0</v>
      </c>
      <c r="AZ21" s="293">
        <v>0</v>
      </c>
      <c r="BA21" s="293">
        <v>0</v>
      </c>
      <c r="BB21" s="293">
        <v>0</v>
      </c>
      <c r="BC21" s="293">
        <v>0</v>
      </c>
      <c r="BD21" s="293">
        <v>0</v>
      </c>
      <c r="BE21" s="293">
        <v>0</v>
      </c>
      <c r="BF21" s="293">
        <v>0</v>
      </c>
      <c r="BG21" s="293">
        <v>0</v>
      </c>
      <c r="BH21" s="293">
        <v>0</v>
      </c>
      <c r="BI21" s="293">
        <v>0</v>
      </c>
      <c r="BJ21" s="293">
        <v>0</v>
      </c>
      <c r="BK21" s="293">
        <v>0</v>
      </c>
      <c r="BL21" s="293">
        <v>0</v>
      </c>
      <c r="BM21" s="293">
        <v>0</v>
      </c>
      <c r="BN21" s="293">
        <v>0</v>
      </c>
      <c r="BO21" s="293">
        <v>0</v>
      </c>
      <c r="BP21" s="293">
        <v>0</v>
      </c>
      <c r="BQ21" s="293">
        <v>0</v>
      </c>
      <c r="BR21" s="293">
        <v>0</v>
      </c>
      <c r="BS21" s="293">
        <v>0</v>
      </c>
      <c r="BT21" s="293">
        <v>0</v>
      </c>
      <c r="BU21" s="293">
        <v>0</v>
      </c>
      <c r="BV21" s="293">
        <v>0</v>
      </c>
      <c r="BW21" s="293">
        <v>0</v>
      </c>
      <c r="BX21" s="293">
        <v>0</v>
      </c>
      <c r="BY21" s="293">
        <v>0</v>
      </c>
      <c r="BZ21" s="293">
        <v>0</v>
      </c>
      <c r="CA21" s="293">
        <v>0</v>
      </c>
      <c r="CB21" s="293">
        <v>0</v>
      </c>
      <c r="CC21" s="293">
        <v>0</v>
      </c>
      <c r="CD21" s="293">
        <v>0</v>
      </c>
      <c r="CE21" s="293">
        <v>0</v>
      </c>
      <c r="CF21" s="293">
        <v>0</v>
      </c>
      <c r="CG21" s="293">
        <v>0</v>
      </c>
      <c r="CH21" s="293">
        <v>0</v>
      </c>
      <c r="CI21" s="293">
        <v>0</v>
      </c>
      <c r="CJ21" s="293">
        <v>0</v>
      </c>
      <c r="CK21" s="293">
        <v>0</v>
      </c>
      <c r="CL21" s="293">
        <v>0</v>
      </c>
      <c r="CM21" s="293">
        <v>0</v>
      </c>
      <c r="CN21" s="293">
        <v>0</v>
      </c>
      <c r="CO21" s="293">
        <v>0</v>
      </c>
      <c r="CP21" s="293">
        <v>0</v>
      </c>
      <c r="CQ21" s="293">
        <v>0</v>
      </c>
      <c r="CR21" s="293">
        <v>0</v>
      </c>
      <c r="CS21" s="293">
        <v>0</v>
      </c>
      <c r="CT21" s="293">
        <v>0</v>
      </c>
      <c r="CU21" s="293">
        <v>0</v>
      </c>
      <c r="CV21" s="293">
        <v>0</v>
      </c>
      <c r="CW21" s="293">
        <v>0</v>
      </c>
      <c r="CX21" s="293">
        <v>0</v>
      </c>
      <c r="CY21" s="293">
        <v>0</v>
      </c>
      <c r="CZ21" s="293">
        <v>0</v>
      </c>
      <c r="DA21" s="293">
        <v>0</v>
      </c>
      <c r="DB21" s="293">
        <v>0</v>
      </c>
      <c r="DC21" s="293">
        <v>0</v>
      </c>
      <c r="DD21" s="293">
        <v>0</v>
      </c>
      <c r="DE21" s="293">
        <v>0</v>
      </c>
      <c r="DF21" s="293">
        <v>0</v>
      </c>
      <c r="DG21" s="293">
        <v>0</v>
      </c>
      <c r="DH21" s="293">
        <v>0</v>
      </c>
      <c r="DI21" s="293">
        <v>0</v>
      </c>
      <c r="DJ21" s="293">
        <v>0</v>
      </c>
      <c r="DK21" s="293">
        <v>0</v>
      </c>
      <c r="DL21" s="293">
        <v>0</v>
      </c>
      <c r="DM21" s="293">
        <v>0</v>
      </c>
      <c r="DN21" s="293">
        <v>0</v>
      </c>
      <c r="DO21" s="293">
        <v>0</v>
      </c>
      <c r="DP21" s="293">
        <v>0</v>
      </c>
      <c r="DQ21" s="293">
        <v>0</v>
      </c>
      <c r="DR21" s="293">
        <v>0</v>
      </c>
      <c r="DS21" s="293">
        <v>0</v>
      </c>
      <c r="DT21" s="293">
        <v>0</v>
      </c>
      <c r="DU21" s="293">
        <v>0</v>
      </c>
      <c r="DV21" s="293">
        <v>0</v>
      </c>
      <c r="DW21" s="293">
        <v>0</v>
      </c>
      <c r="DX21" s="293">
        <v>0</v>
      </c>
      <c r="DY21" s="293">
        <v>0</v>
      </c>
      <c r="DZ21" s="293">
        <v>0</v>
      </c>
      <c r="EA21" s="293">
        <v>0</v>
      </c>
      <c r="EB21" s="293">
        <v>0</v>
      </c>
      <c r="EC21" s="293">
        <v>0</v>
      </c>
      <c r="ED21" s="293">
        <v>0</v>
      </c>
      <c r="EE21" s="293">
        <v>0</v>
      </c>
      <c r="EF21" s="293">
        <v>0</v>
      </c>
      <c r="EG21" s="293">
        <v>0</v>
      </c>
      <c r="EH21" s="293">
        <v>0</v>
      </c>
      <c r="EI21" s="293">
        <v>0</v>
      </c>
      <c r="EJ21" s="293">
        <v>0</v>
      </c>
      <c r="EK21" s="293">
        <v>0</v>
      </c>
      <c r="EL21" s="293">
        <v>0</v>
      </c>
      <c r="EM21" s="293">
        <v>0</v>
      </c>
      <c r="EN21" s="293">
        <v>0</v>
      </c>
      <c r="EO21" s="293">
        <v>0</v>
      </c>
      <c r="EP21" s="293">
        <v>0</v>
      </c>
      <c r="EQ21" s="293">
        <v>0</v>
      </c>
      <c r="ER21" s="293">
        <v>0</v>
      </c>
      <c r="ES21" s="293">
        <v>0</v>
      </c>
      <c r="ET21" s="293">
        <v>0</v>
      </c>
      <c r="EU21" s="293">
        <v>0</v>
      </c>
      <c r="EV21" s="293">
        <v>0</v>
      </c>
      <c r="EW21" s="293">
        <v>0</v>
      </c>
      <c r="EX21" s="293">
        <v>0</v>
      </c>
      <c r="EY21" s="293">
        <v>0</v>
      </c>
      <c r="EZ21" s="65"/>
      <c r="FA21" s="61"/>
      <c r="FB21" s="65"/>
      <c r="FC21" s="61"/>
      <c r="FD21" s="65"/>
      <c r="FE21" s="61"/>
      <c r="FF21" s="65"/>
      <c r="FG21" s="61"/>
      <c r="FH21" s="65"/>
      <c r="FI21" s="61"/>
      <c r="FJ21" s="65"/>
      <c r="FK21" s="61"/>
      <c r="FL21" s="65"/>
      <c r="FM21" s="61"/>
      <c r="FN21" s="65"/>
      <c r="FO21" s="61"/>
      <c r="FP21" s="65"/>
      <c r="FQ21" s="61"/>
      <c r="FR21" s="65"/>
      <c r="FS21" s="61"/>
      <c r="FT21" s="65"/>
      <c r="FU21" s="61"/>
      <c r="FV21" s="65"/>
      <c r="FW21" s="61"/>
      <c r="FX21" s="65"/>
      <c r="FY21" s="61"/>
      <c r="FZ21" s="65"/>
      <c r="GA21" s="61"/>
      <c r="GB21" s="65"/>
      <c r="GC21" s="61"/>
      <c r="GD21" s="65"/>
      <c r="GE21" s="61"/>
      <c r="GF21" s="65"/>
      <c r="GG21" s="61"/>
      <c r="GH21" s="65"/>
      <c r="GI21" s="61"/>
      <c r="GJ21" s="65"/>
      <c r="GK21" s="61"/>
      <c r="GL21" s="65"/>
      <c r="GM21" s="61"/>
      <c r="GN21" s="65"/>
      <c r="GO21" s="61"/>
      <c r="GP21" s="65"/>
      <c r="GQ21" s="61"/>
      <c r="GR21" s="65"/>
      <c r="GS21" s="61"/>
      <c r="GT21" s="65"/>
      <c r="GU21" s="61"/>
      <c r="GV21" s="65"/>
      <c r="GW21" s="61"/>
      <c r="GX21" s="65"/>
      <c r="GY21" s="61"/>
      <c r="GZ21" s="65"/>
      <c r="HA21" s="61"/>
      <c r="HB21" s="65"/>
      <c r="HC21" s="61"/>
      <c r="HD21" s="65"/>
      <c r="HE21" s="61"/>
      <c r="HF21" s="65"/>
      <c r="HG21" s="61"/>
      <c r="HH21" s="65"/>
      <c r="HI21" s="61"/>
      <c r="HJ21" s="65"/>
      <c r="HK21" s="61"/>
      <c r="HL21" s="65"/>
      <c r="HM21" s="61"/>
      <c r="HN21" s="65"/>
      <c r="HO21" s="61"/>
      <c r="HP21" s="65"/>
      <c r="HQ21" s="61"/>
      <c r="HR21" s="65"/>
      <c r="HS21" s="61"/>
      <c r="HT21" s="65"/>
      <c r="HU21" s="61"/>
      <c r="HV21" s="65"/>
      <c r="HW21" s="61"/>
      <c r="HX21" s="65"/>
      <c r="HY21" s="61"/>
      <c r="HZ21" s="65"/>
      <c r="IA21" s="61"/>
      <c r="IB21" s="65"/>
      <c r="IC21" s="61"/>
      <c r="ID21" s="65"/>
      <c r="IE21" s="61"/>
      <c r="IF21" s="65"/>
      <c r="IG21" s="61"/>
      <c r="IH21" s="65"/>
      <c r="II21" s="61"/>
      <c r="IJ21" s="65"/>
      <c r="IK21" s="61"/>
      <c r="IL21" s="65"/>
      <c r="IM21" s="61"/>
      <c r="IN21" s="65"/>
      <c r="IO21" s="61"/>
      <c r="IP21" s="65"/>
      <c r="IQ21" s="61"/>
      <c r="IR21" s="65"/>
      <c r="IS21" s="61"/>
      <c r="IT21" s="65"/>
      <c r="IU21" s="61"/>
      <c r="IV21" s="65"/>
      <c r="IW21" s="61"/>
      <c r="IX21" s="65"/>
      <c r="IY21" s="61"/>
      <c r="IZ21" s="65"/>
      <c r="JA21" s="61"/>
      <c r="JB21" s="65"/>
      <c r="JC21" s="61"/>
      <c r="JD21" s="65"/>
      <c r="JE21" s="61"/>
      <c r="JF21" s="65"/>
      <c r="JG21" s="61"/>
      <c r="JH21" s="65"/>
      <c r="JI21" s="61"/>
      <c r="JJ21" s="65"/>
      <c r="JK21" s="61"/>
      <c r="JL21" s="65"/>
      <c r="JM21" s="61"/>
      <c r="JN21" s="65"/>
      <c r="JO21" s="61"/>
      <c r="JP21" s="65"/>
      <c r="JQ21" s="61"/>
      <c r="JR21" s="65"/>
      <c r="JS21" s="61"/>
      <c r="JT21" s="65"/>
      <c r="JU21" s="61"/>
      <c r="JV21" s="65"/>
      <c r="JW21" s="61"/>
      <c r="JX21" s="65"/>
      <c r="JY21" s="61"/>
      <c r="JZ21" s="66"/>
      <c r="KA21" s="66"/>
    </row>
    <row r="22" spans="1:287" x14ac:dyDescent="0.25">
      <c r="A22" s="56">
        <f t="shared" si="0"/>
        <v>21</v>
      </c>
      <c r="B22" s="272"/>
      <c r="C22" s="272"/>
      <c r="D22" s="272"/>
      <c r="E22" s="272"/>
      <c r="F22" s="272" t="s">
        <v>408</v>
      </c>
      <c r="G22" s="272"/>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0</v>
      </c>
      <c r="Y22" s="293">
        <v>0</v>
      </c>
      <c r="Z22" s="293">
        <v>0</v>
      </c>
      <c r="AA22" s="293">
        <v>0</v>
      </c>
      <c r="AB22" s="293">
        <v>0</v>
      </c>
      <c r="AC22" s="293">
        <v>0</v>
      </c>
      <c r="AD22" s="293">
        <v>0</v>
      </c>
      <c r="AE22" s="293">
        <v>0</v>
      </c>
      <c r="AF22" s="293">
        <v>0</v>
      </c>
      <c r="AG22" s="293">
        <v>0</v>
      </c>
      <c r="AH22" s="293">
        <v>0</v>
      </c>
      <c r="AI22" s="293">
        <v>0</v>
      </c>
      <c r="AJ22" s="293">
        <v>0</v>
      </c>
      <c r="AK22" s="293">
        <v>0</v>
      </c>
      <c r="AL22" s="293">
        <v>0</v>
      </c>
      <c r="AM22" s="293">
        <v>0</v>
      </c>
      <c r="AN22" s="293">
        <v>0</v>
      </c>
      <c r="AO22" s="293">
        <v>0</v>
      </c>
      <c r="AP22" s="293">
        <v>0</v>
      </c>
      <c r="AQ22" s="293">
        <v>0</v>
      </c>
      <c r="AR22" s="293">
        <v>0</v>
      </c>
      <c r="AS22" s="293">
        <v>0</v>
      </c>
      <c r="AT22" s="293">
        <v>0</v>
      </c>
      <c r="AU22" s="293">
        <v>0</v>
      </c>
      <c r="AV22" s="293">
        <v>0</v>
      </c>
      <c r="AW22" s="293">
        <v>0</v>
      </c>
      <c r="AX22" s="293">
        <v>0</v>
      </c>
      <c r="AY22" s="293">
        <v>0</v>
      </c>
      <c r="AZ22" s="293">
        <v>0</v>
      </c>
      <c r="BA22" s="293">
        <v>0</v>
      </c>
      <c r="BB22" s="293">
        <v>0</v>
      </c>
      <c r="BC22" s="293">
        <v>0</v>
      </c>
      <c r="BD22" s="293">
        <v>0</v>
      </c>
      <c r="BE22" s="293">
        <v>0</v>
      </c>
      <c r="BF22" s="293">
        <v>0</v>
      </c>
      <c r="BG22" s="293">
        <v>0</v>
      </c>
      <c r="BH22" s="293">
        <v>0</v>
      </c>
      <c r="BI22" s="293">
        <v>0</v>
      </c>
      <c r="BJ22" s="293">
        <v>0</v>
      </c>
      <c r="BK22" s="293">
        <v>0</v>
      </c>
      <c r="BL22" s="293">
        <v>0</v>
      </c>
      <c r="BM22" s="293">
        <v>0</v>
      </c>
      <c r="BN22" s="293">
        <v>0</v>
      </c>
      <c r="BO22" s="293">
        <v>0</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U22" s="293">
        <v>0</v>
      </c>
      <c r="CV22" s="293">
        <v>0</v>
      </c>
      <c r="CW22" s="293">
        <v>0</v>
      </c>
      <c r="CX22" s="293">
        <v>0</v>
      </c>
      <c r="CY22" s="293">
        <v>0</v>
      </c>
      <c r="CZ22" s="293">
        <v>0</v>
      </c>
      <c r="DA22" s="293">
        <v>0</v>
      </c>
      <c r="DB22" s="293">
        <v>0</v>
      </c>
      <c r="DC22" s="293">
        <v>0</v>
      </c>
      <c r="DD22" s="293">
        <v>0</v>
      </c>
      <c r="DE22" s="293">
        <v>0</v>
      </c>
      <c r="DF22" s="293">
        <v>0</v>
      </c>
      <c r="DG22" s="293">
        <v>0</v>
      </c>
      <c r="DH22" s="293">
        <v>0</v>
      </c>
      <c r="DI22" s="293">
        <v>0</v>
      </c>
      <c r="DJ22" s="293">
        <v>0</v>
      </c>
      <c r="DK22" s="293">
        <v>0</v>
      </c>
      <c r="DL22" s="293">
        <v>0</v>
      </c>
      <c r="DM22" s="293">
        <v>0</v>
      </c>
      <c r="DN22" s="293">
        <v>0</v>
      </c>
      <c r="DO22" s="293">
        <v>0</v>
      </c>
      <c r="DP22" s="293">
        <v>0</v>
      </c>
      <c r="DQ22" s="293">
        <v>0</v>
      </c>
      <c r="DR22" s="293">
        <v>0</v>
      </c>
      <c r="DS22" s="293">
        <v>0</v>
      </c>
      <c r="DT22" s="293">
        <v>0</v>
      </c>
      <c r="DU22" s="293">
        <v>0</v>
      </c>
      <c r="DV22" s="293">
        <v>0</v>
      </c>
      <c r="DW22" s="293">
        <v>0</v>
      </c>
      <c r="DX22" s="293">
        <v>0</v>
      </c>
      <c r="DY22" s="293">
        <v>0</v>
      </c>
      <c r="DZ22" s="293">
        <v>0</v>
      </c>
      <c r="EA22" s="293">
        <v>0</v>
      </c>
      <c r="EB22" s="293">
        <v>0</v>
      </c>
      <c r="EC22" s="293">
        <v>0</v>
      </c>
      <c r="ED22" s="293">
        <v>0</v>
      </c>
      <c r="EE22" s="293">
        <v>0</v>
      </c>
      <c r="EF22" s="293">
        <v>0</v>
      </c>
      <c r="EG22" s="293">
        <v>0</v>
      </c>
      <c r="EH22" s="293">
        <v>0</v>
      </c>
      <c r="EI22" s="293">
        <v>0</v>
      </c>
      <c r="EJ22" s="293">
        <v>0</v>
      </c>
      <c r="EK22" s="293">
        <v>0</v>
      </c>
      <c r="EL22" s="293">
        <v>0</v>
      </c>
      <c r="EM22" s="293">
        <v>0</v>
      </c>
      <c r="EN22" s="293">
        <v>0</v>
      </c>
      <c r="EO22" s="293">
        <v>0</v>
      </c>
      <c r="EP22" s="293">
        <v>0</v>
      </c>
      <c r="EQ22" s="293">
        <v>0</v>
      </c>
      <c r="ER22" s="293">
        <v>0</v>
      </c>
      <c r="ES22" s="293">
        <v>0</v>
      </c>
      <c r="ET22" s="293">
        <v>0</v>
      </c>
      <c r="EU22" s="293">
        <v>0</v>
      </c>
      <c r="EV22" s="293">
        <v>0</v>
      </c>
      <c r="EW22" s="293">
        <v>0</v>
      </c>
      <c r="EX22" s="293">
        <v>0</v>
      </c>
      <c r="EY22" s="293">
        <v>0</v>
      </c>
      <c r="EZ22" s="65"/>
      <c r="FA22" s="61"/>
      <c r="FB22" s="65"/>
      <c r="FC22" s="61"/>
      <c r="FD22" s="65"/>
      <c r="FE22" s="61"/>
      <c r="FF22" s="65"/>
      <c r="FG22" s="61"/>
      <c r="FH22" s="65"/>
      <c r="FI22" s="61"/>
      <c r="FJ22" s="65"/>
      <c r="FK22" s="61"/>
      <c r="FL22" s="65"/>
      <c r="FM22" s="61"/>
      <c r="FN22" s="65"/>
      <c r="FO22" s="61"/>
      <c r="FP22" s="65"/>
      <c r="FQ22" s="61"/>
      <c r="FR22" s="65"/>
      <c r="FS22" s="61"/>
      <c r="FT22" s="65"/>
      <c r="FU22" s="61"/>
      <c r="FV22" s="65"/>
      <c r="FW22" s="61"/>
      <c r="FX22" s="65"/>
      <c r="FY22" s="61"/>
      <c r="FZ22" s="65"/>
      <c r="GA22" s="61"/>
      <c r="GB22" s="65"/>
      <c r="GC22" s="61"/>
      <c r="GD22" s="65"/>
      <c r="GE22" s="61"/>
      <c r="GF22" s="65"/>
      <c r="GG22" s="61"/>
      <c r="GH22" s="65"/>
      <c r="GI22" s="61"/>
      <c r="GJ22" s="65"/>
      <c r="GK22" s="61"/>
      <c r="GL22" s="65"/>
      <c r="GM22" s="61"/>
      <c r="GN22" s="65"/>
      <c r="GO22" s="61"/>
      <c r="GP22" s="65"/>
      <c r="GQ22" s="61"/>
      <c r="GR22" s="65"/>
      <c r="GS22" s="61"/>
      <c r="GT22" s="65"/>
      <c r="GU22" s="61"/>
      <c r="GV22" s="65"/>
      <c r="GW22" s="61"/>
      <c r="GX22" s="65"/>
      <c r="GY22" s="61"/>
      <c r="GZ22" s="65"/>
      <c r="HA22" s="61"/>
      <c r="HB22" s="65"/>
      <c r="HC22" s="61"/>
      <c r="HD22" s="65"/>
      <c r="HE22" s="61"/>
      <c r="HF22" s="65"/>
      <c r="HG22" s="61"/>
      <c r="HH22" s="65"/>
      <c r="HI22" s="61"/>
      <c r="HJ22" s="65"/>
      <c r="HK22" s="61"/>
      <c r="HL22" s="65"/>
      <c r="HM22" s="61"/>
      <c r="HN22" s="65"/>
      <c r="HO22" s="61"/>
      <c r="HP22" s="65"/>
      <c r="HQ22" s="61"/>
      <c r="HR22" s="65"/>
      <c r="HS22" s="61"/>
      <c r="HT22" s="65"/>
      <c r="HU22" s="61"/>
      <c r="HV22" s="65"/>
      <c r="HW22" s="61"/>
      <c r="HX22" s="65"/>
      <c r="HY22" s="61"/>
      <c r="HZ22" s="65"/>
      <c r="IA22" s="61"/>
      <c r="IB22" s="65"/>
      <c r="IC22" s="61"/>
      <c r="ID22" s="65"/>
      <c r="IE22" s="61"/>
      <c r="IF22" s="65"/>
      <c r="IG22" s="61"/>
      <c r="IH22" s="65"/>
      <c r="II22" s="61"/>
      <c r="IJ22" s="65"/>
      <c r="IK22" s="61"/>
      <c r="IL22" s="65"/>
      <c r="IM22" s="61"/>
      <c r="IN22" s="65"/>
      <c r="IO22" s="61"/>
      <c r="IP22" s="65"/>
      <c r="IQ22" s="61"/>
      <c r="IR22" s="65"/>
      <c r="IS22" s="61"/>
      <c r="IT22" s="65"/>
      <c r="IU22" s="61"/>
      <c r="IV22" s="65"/>
      <c r="IW22" s="61"/>
      <c r="IX22" s="65"/>
      <c r="IY22" s="61"/>
      <c r="IZ22" s="65"/>
      <c r="JA22" s="61"/>
      <c r="JB22" s="65"/>
      <c r="JC22" s="61"/>
      <c r="JD22" s="65"/>
      <c r="JE22" s="61"/>
      <c r="JF22" s="65"/>
      <c r="JG22" s="61"/>
      <c r="JH22" s="65"/>
      <c r="JI22" s="61"/>
      <c r="JJ22" s="65"/>
      <c r="JK22" s="61"/>
      <c r="JL22" s="65"/>
      <c r="JM22" s="61"/>
      <c r="JN22" s="65"/>
      <c r="JO22" s="61"/>
      <c r="JP22" s="65"/>
      <c r="JQ22" s="61"/>
      <c r="JR22" s="65"/>
      <c r="JS22" s="61"/>
      <c r="JT22" s="65"/>
      <c r="JU22" s="61"/>
      <c r="JV22" s="65"/>
      <c r="JW22" s="61"/>
      <c r="JX22" s="65"/>
      <c r="JY22" s="61"/>
      <c r="JZ22" s="66"/>
      <c r="KA22" s="66"/>
    </row>
    <row r="23" spans="1:287" x14ac:dyDescent="0.25">
      <c r="A23" s="56">
        <f t="shared" si="0"/>
        <v>22</v>
      </c>
      <c r="B23" s="272"/>
      <c r="C23" s="272"/>
      <c r="D23" s="272"/>
      <c r="E23" s="272"/>
      <c r="F23" s="272" t="s">
        <v>409</v>
      </c>
      <c r="G23" s="272"/>
      <c r="H23" s="293">
        <v>0</v>
      </c>
      <c r="I23" s="293">
        <v>0</v>
      </c>
      <c r="J23" s="293">
        <v>0</v>
      </c>
      <c r="K23" s="293">
        <v>0</v>
      </c>
      <c r="L23" s="293">
        <v>0</v>
      </c>
      <c r="M23" s="293">
        <v>0</v>
      </c>
      <c r="N23" s="293">
        <v>0</v>
      </c>
      <c r="O23" s="293">
        <v>0</v>
      </c>
      <c r="P23" s="293">
        <v>0</v>
      </c>
      <c r="Q23" s="293">
        <v>0</v>
      </c>
      <c r="R23" s="293">
        <v>0</v>
      </c>
      <c r="S23" s="293">
        <v>0</v>
      </c>
      <c r="T23" s="293">
        <v>0</v>
      </c>
      <c r="U23" s="293">
        <v>0</v>
      </c>
      <c r="V23" s="293">
        <v>0</v>
      </c>
      <c r="W23" s="293">
        <v>0</v>
      </c>
      <c r="X23" s="293">
        <v>0</v>
      </c>
      <c r="Y23" s="293">
        <v>0</v>
      </c>
      <c r="Z23" s="293">
        <v>0</v>
      </c>
      <c r="AA23" s="293">
        <v>0</v>
      </c>
      <c r="AB23" s="293">
        <v>0</v>
      </c>
      <c r="AC23" s="293">
        <v>0</v>
      </c>
      <c r="AD23" s="293">
        <v>0</v>
      </c>
      <c r="AE23" s="293">
        <v>0</v>
      </c>
      <c r="AF23" s="293">
        <v>0</v>
      </c>
      <c r="AG23" s="293">
        <v>0</v>
      </c>
      <c r="AH23" s="293">
        <v>0</v>
      </c>
      <c r="AI23" s="293">
        <v>0</v>
      </c>
      <c r="AJ23" s="293">
        <v>0</v>
      </c>
      <c r="AK23" s="293">
        <v>0</v>
      </c>
      <c r="AL23" s="293">
        <v>0</v>
      </c>
      <c r="AM23" s="293">
        <v>0</v>
      </c>
      <c r="AN23" s="293">
        <v>0</v>
      </c>
      <c r="AO23" s="293">
        <v>0</v>
      </c>
      <c r="AP23" s="293">
        <v>0</v>
      </c>
      <c r="AQ23" s="293">
        <v>0</v>
      </c>
      <c r="AR23" s="293">
        <v>0</v>
      </c>
      <c r="AS23" s="293">
        <v>0</v>
      </c>
      <c r="AT23" s="293">
        <v>0</v>
      </c>
      <c r="AU23" s="293">
        <v>0</v>
      </c>
      <c r="AV23" s="293">
        <v>0</v>
      </c>
      <c r="AW23" s="293">
        <v>0</v>
      </c>
      <c r="AX23" s="293">
        <v>0</v>
      </c>
      <c r="AY23" s="293">
        <v>0</v>
      </c>
      <c r="AZ23" s="293">
        <v>0</v>
      </c>
      <c r="BA23" s="293">
        <v>0</v>
      </c>
      <c r="BB23" s="293">
        <v>0</v>
      </c>
      <c r="BC23" s="293">
        <v>0</v>
      </c>
      <c r="BD23" s="293">
        <v>0</v>
      </c>
      <c r="BE23" s="293">
        <v>0</v>
      </c>
      <c r="BF23" s="293">
        <v>0</v>
      </c>
      <c r="BG23" s="293">
        <v>0</v>
      </c>
      <c r="BH23" s="293">
        <v>0</v>
      </c>
      <c r="BI23" s="293">
        <v>0</v>
      </c>
      <c r="BJ23" s="293">
        <v>0</v>
      </c>
      <c r="BK23" s="293">
        <v>0</v>
      </c>
      <c r="BL23" s="293">
        <v>0</v>
      </c>
      <c r="BM23" s="293">
        <v>0</v>
      </c>
      <c r="BN23" s="293">
        <v>0</v>
      </c>
      <c r="BO23" s="293">
        <v>0</v>
      </c>
      <c r="BP23" s="293">
        <v>0</v>
      </c>
      <c r="BQ23" s="293">
        <v>0</v>
      </c>
      <c r="BR23" s="293">
        <v>0</v>
      </c>
      <c r="BS23" s="293">
        <v>0</v>
      </c>
      <c r="BT23" s="293">
        <v>0</v>
      </c>
      <c r="BU23" s="293">
        <v>0</v>
      </c>
      <c r="BV23" s="293">
        <v>0</v>
      </c>
      <c r="BW23" s="293">
        <v>0</v>
      </c>
      <c r="BX23" s="293">
        <v>0</v>
      </c>
      <c r="BY23" s="293">
        <v>0</v>
      </c>
      <c r="BZ23" s="293">
        <v>0</v>
      </c>
      <c r="CA23" s="293">
        <v>0</v>
      </c>
      <c r="CB23" s="293">
        <v>0</v>
      </c>
      <c r="CC23" s="293">
        <v>0</v>
      </c>
      <c r="CD23" s="293">
        <v>0</v>
      </c>
      <c r="CE23" s="293">
        <v>0</v>
      </c>
      <c r="CF23" s="293">
        <v>0</v>
      </c>
      <c r="CG23" s="293">
        <v>0</v>
      </c>
      <c r="CH23" s="293">
        <v>0</v>
      </c>
      <c r="CI23" s="293">
        <v>0</v>
      </c>
      <c r="CJ23" s="293">
        <v>0</v>
      </c>
      <c r="CK23" s="293">
        <v>0</v>
      </c>
      <c r="CL23" s="293">
        <v>0</v>
      </c>
      <c r="CM23" s="293">
        <v>0</v>
      </c>
      <c r="CN23" s="293">
        <v>0</v>
      </c>
      <c r="CO23" s="293">
        <v>0</v>
      </c>
      <c r="CP23" s="293">
        <v>0</v>
      </c>
      <c r="CQ23" s="293">
        <v>0</v>
      </c>
      <c r="CR23" s="293">
        <v>0</v>
      </c>
      <c r="CS23" s="293">
        <v>0</v>
      </c>
      <c r="CT23" s="293">
        <v>0</v>
      </c>
      <c r="CU23" s="293">
        <v>0</v>
      </c>
      <c r="CV23" s="293">
        <v>0</v>
      </c>
      <c r="CW23" s="293">
        <v>0</v>
      </c>
      <c r="CX23" s="293">
        <v>0</v>
      </c>
      <c r="CY23" s="293">
        <v>0</v>
      </c>
      <c r="CZ23" s="293">
        <v>0</v>
      </c>
      <c r="DA23" s="293">
        <v>0</v>
      </c>
      <c r="DB23" s="293">
        <v>0</v>
      </c>
      <c r="DC23" s="293">
        <v>0</v>
      </c>
      <c r="DD23" s="293">
        <v>0</v>
      </c>
      <c r="DE23" s="293">
        <v>0</v>
      </c>
      <c r="DF23" s="293">
        <v>0</v>
      </c>
      <c r="DG23" s="293">
        <v>0</v>
      </c>
      <c r="DH23" s="293">
        <v>0</v>
      </c>
      <c r="DI23" s="293">
        <v>0</v>
      </c>
      <c r="DJ23" s="293">
        <v>0</v>
      </c>
      <c r="DK23" s="293">
        <v>0</v>
      </c>
      <c r="DL23" s="293">
        <v>0</v>
      </c>
      <c r="DM23" s="293">
        <v>0</v>
      </c>
      <c r="DN23" s="293">
        <v>0</v>
      </c>
      <c r="DO23" s="293">
        <v>0</v>
      </c>
      <c r="DP23" s="293">
        <v>0</v>
      </c>
      <c r="DQ23" s="293">
        <v>0</v>
      </c>
      <c r="DR23" s="293">
        <v>0</v>
      </c>
      <c r="DS23" s="293">
        <v>0</v>
      </c>
      <c r="DT23" s="293">
        <v>0</v>
      </c>
      <c r="DU23" s="293">
        <v>0</v>
      </c>
      <c r="DV23" s="293">
        <v>0</v>
      </c>
      <c r="DW23" s="293">
        <v>0</v>
      </c>
      <c r="DX23" s="293">
        <v>0</v>
      </c>
      <c r="DY23" s="293">
        <v>0</v>
      </c>
      <c r="DZ23" s="293">
        <v>0</v>
      </c>
      <c r="EA23" s="293">
        <v>0</v>
      </c>
      <c r="EB23" s="293">
        <v>0</v>
      </c>
      <c r="EC23" s="293">
        <v>0</v>
      </c>
      <c r="ED23" s="293">
        <v>0</v>
      </c>
      <c r="EE23" s="293">
        <v>0</v>
      </c>
      <c r="EF23" s="293">
        <v>0</v>
      </c>
      <c r="EG23" s="293">
        <v>0</v>
      </c>
      <c r="EH23" s="293">
        <v>0</v>
      </c>
      <c r="EI23" s="293">
        <v>0</v>
      </c>
      <c r="EJ23" s="293">
        <v>0</v>
      </c>
      <c r="EK23" s="293">
        <v>0</v>
      </c>
      <c r="EL23" s="293">
        <v>0</v>
      </c>
      <c r="EM23" s="293">
        <v>0</v>
      </c>
      <c r="EN23" s="293">
        <v>0</v>
      </c>
      <c r="EO23" s="293">
        <v>0</v>
      </c>
      <c r="EP23" s="293">
        <v>0</v>
      </c>
      <c r="EQ23" s="293">
        <v>0</v>
      </c>
      <c r="ER23" s="293">
        <v>0</v>
      </c>
      <c r="ES23" s="293">
        <v>0</v>
      </c>
      <c r="ET23" s="293">
        <v>0</v>
      </c>
      <c r="EU23" s="293">
        <v>0</v>
      </c>
      <c r="EV23" s="293">
        <v>0</v>
      </c>
      <c r="EW23" s="293">
        <v>0</v>
      </c>
      <c r="EX23" s="293">
        <v>0</v>
      </c>
      <c r="EY23" s="293">
        <v>0</v>
      </c>
      <c r="EZ23" s="65"/>
      <c r="FA23" s="61"/>
      <c r="FB23" s="65"/>
      <c r="FC23" s="61"/>
      <c r="FD23" s="65"/>
      <c r="FE23" s="61"/>
      <c r="FF23" s="65"/>
      <c r="FG23" s="61"/>
      <c r="FH23" s="65"/>
      <c r="FI23" s="61"/>
      <c r="FJ23" s="65"/>
      <c r="FK23" s="61"/>
      <c r="FL23" s="65"/>
      <c r="FM23" s="61"/>
      <c r="FN23" s="65"/>
      <c r="FO23" s="61"/>
      <c r="FP23" s="65"/>
      <c r="FQ23" s="61"/>
      <c r="FR23" s="65"/>
      <c r="FS23" s="61"/>
      <c r="FT23" s="65"/>
      <c r="FU23" s="61"/>
      <c r="FV23" s="65"/>
      <c r="FW23" s="61"/>
      <c r="FX23" s="65"/>
      <c r="FY23" s="61"/>
      <c r="FZ23" s="65"/>
      <c r="GA23" s="61"/>
      <c r="GB23" s="65"/>
      <c r="GC23" s="61"/>
      <c r="GD23" s="65"/>
      <c r="GE23" s="61"/>
      <c r="GF23" s="65"/>
      <c r="GG23" s="61"/>
      <c r="GH23" s="65"/>
      <c r="GI23" s="61"/>
      <c r="GJ23" s="65"/>
      <c r="GK23" s="61"/>
      <c r="GL23" s="65"/>
      <c r="GM23" s="61"/>
      <c r="GN23" s="65"/>
      <c r="GO23" s="61"/>
      <c r="GP23" s="65"/>
      <c r="GQ23" s="61"/>
      <c r="GR23" s="65"/>
      <c r="GS23" s="61"/>
      <c r="GT23" s="65"/>
      <c r="GU23" s="61"/>
      <c r="GV23" s="65"/>
      <c r="GW23" s="61"/>
      <c r="GX23" s="65"/>
      <c r="GY23" s="61"/>
      <c r="GZ23" s="65"/>
      <c r="HA23" s="61"/>
      <c r="HB23" s="65"/>
      <c r="HC23" s="61"/>
      <c r="HD23" s="65"/>
      <c r="HE23" s="61"/>
      <c r="HF23" s="65"/>
      <c r="HG23" s="61"/>
      <c r="HH23" s="65"/>
      <c r="HI23" s="61"/>
      <c r="HJ23" s="65"/>
      <c r="HK23" s="61"/>
      <c r="HL23" s="65"/>
      <c r="HM23" s="61"/>
      <c r="HN23" s="65"/>
      <c r="HO23" s="61"/>
      <c r="HP23" s="65"/>
      <c r="HQ23" s="61"/>
      <c r="HR23" s="65"/>
      <c r="HS23" s="61"/>
      <c r="HT23" s="65"/>
      <c r="HU23" s="61"/>
      <c r="HV23" s="65"/>
      <c r="HW23" s="61"/>
      <c r="HX23" s="65"/>
      <c r="HY23" s="61"/>
      <c r="HZ23" s="65"/>
      <c r="IA23" s="61"/>
      <c r="IB23" s="65"/>
      <c r="IC23" s="61"/>
      <c r="ID23" s="65"/>
      <c r="IE23" s="61"/>
      <c r="IF23" s="65"/>
      <c r="IG23" s="61"/>
      <c r="IH23" s="65"/>
      <c r="II23" s="61"/>
      <c r="IJ23" s="65"/>
      <c r="IK23" s="61"/>
      <c r="IL23" s="65"/>
      <c r="IM23" s="61"/>
      <c r="IN23" s="65"/>
      <c r="IO23" s="61"/>
      <c r="IP23" s="65"/>
      <c r="IQ23" s="61"/>
      <c r="IR23" s="65"/>
      <c r="IS23" s="61"/>
      <c r="IT23" s="65"/>
      <c r="IU23" s="61"/>
      <c r="IV23" s="65"/>
      <c r="IW23" s="61"/>
      <c r="IX23" s="65"/>
      <c r="IY23" s="61"/>
      <c r="IZ23" s="65"/>
      <c r="JA23" s="61"/>
      <c r="JB23" s="65"/>
      <c r="JC23" s="61"/>
      <c r="JD23" s="65"/>
      <c r="JE23" s="61"/>
      <c r="JF23" s="65"/>
      <c r="JG23" s="61"/>
      <c r="JH23" s="65"/>
      <c r="JI23" s="61"/>
      <c r="JJ23" s="65"/>
      <c r="JK23" s="61"/>
      <c r="JL23" s="65"/>
      <c r="JM23" s="61"/>
      <c r="JN23" s="65"/>
      <c r="JO23" s="61"/>
      <c r="JP23" s="65"/>
      <c r="JQ23" s="61"/>
      <c r="JR23" s="65"/>
      <c r="JS23" s="61"/>
      <c r="JT23" s="65"/>
      <c r="JU23" s="61"/>
      <c r="JV23" s="65"/>
      <c r="JW23" s="61"/>
      <c r="JX23" s="65"/>
      <c r="JY23" s="61"/>
      <c r="JZ23" s="66"/>
      <c r="KA23" s="66"/>
    </row>
    <row r="24" spans="1:287" x14ac:dyDescent="0.25">
      <c r="A24" s="56">
        <f t="shared" si="0"/>
        <v>23</v>
      </c>
      <c r="B24" s="272"/>
      <c r="C24" s="272"/>
      <c r="D24" s="272"/>
      <c r="E24" s="272"/>
      <c r="F24" s="272" t="s">
        <v>410</v>
      </c>
      <c r="G24" s="272"/>
      <c r="H24" s="293">
        <v>0</v>
      </c>
      <c r="I24" s="293">
        <v>0</v>
      </c>
      <c r="J24" s="293">
        <v>0</v>
      </c>
      <c r="K24" s="293">
        <v>0</v>
      </c>
      <c r="L24" s="293">
        <v>0</v>
      </c>
      <c r="M24" s="293">
        <v>0</v>
      </c>
      <c r="N24" s="293">
        <v>0</v>
      </c>
      <c r="O24" s="293">
        <v>0</v>
      </c>
      <c r="P24" s="293">
        <v>0</v>
      </c>
      <c r="Q24" s="293">
        <v>0</v>
      </c>
      <c r="R24" s="293">
        <v>0</v>
      </c>
      <c r="S24" s="293">
        <v>0</v>
      </c>
      <c r="T24" s="293">
        <v>0</v>
      </c>
      <c r="U24" s="293">
        <v>0</v>
      </c>
      <c r="V24" s="293">
        <v>0</v>
      </c>
      <c r="W24" s="293">
        <v>0</v>
      </c>
      <c r="X24" s="293">
        <v>0</v>
      </c>
      <c r="Y24" s="293">
        <v>0</v>
      </c>
      <c r="Z24" s="293">
        <v>0</v>
      </c>
      <c r="AA24" s="293">
        <v>0</v>
      </c>
      <c r="AB24" s="293">
        <v>0</v>
      </c>
      <c r="AC24" s="293">
        <v>0</v>
      </c>
      <c r="AD24" s="293">
        <v>0</v>
      </c>
      <c r="AE24" s="293">
        <v>0</v>
      </c>
      <c r="AF24" s="293">
        <v>0</v>
      </c>
      <c r="AG24" s="293">
        <v>0</v>
      </c>
      <c r="AH24" s="293">
        <v>0</v>
      </c>
      <c r="AI24" s="293">
        <v>0</v>
      </c>
      <c r="AJ24" s="293">
        <v>0</v>
      </c>
      <c r="AK24" s="293">
        <v>0</v>
      </c>
      <c r="AL24" s="293">
        <v>0</v>
      </c>
      <c r="AM24" s="293">
        <v>0</v>
      </c>
      <c r="AN24" s="293">
        <v>0</v>
      </c>
      <c r="AO24" s="293">
        <v>0</v>
      </c>
      <c r="AP24" s="293">
        <v>0</v>
      </c>
      <c r="AQ24" s="293">
        <v>0</v>
      </c>
      <c r="AR24" s="293">
        <v>0</v>
      </c>
      <c r="AS24" s="293">
        <v>0</v>
      </c>
      <c r="AT24" s="293">
        <v>0</v>
      </c>
      <c r="AU24" s="293">
        <v>0</v>
      </c>
      <c r="AV24" s="293">
        <v>0</v>
      </c>
      <c r="AW24" s="293">
        <v>0</v>
      </c>
      <c r="AX24" s="293">
        <v>0</v>
      </c>
      <c r="AY24" s="293">
        <v>0</v>
      </c>
      <c r="AZ24" s="293">
        <v>0</v>
      </c>
      <c r="BA24" s="293">
        <v>0</v>
      </c>
      <c r="BB24" s="293">
        <v>0</v>
      </c>
      <c r="BC24" s="293">
        <v>0</v>
      </c>
      <c r="BD24" s="293">
        <v>0</v>
      </c>
      <c r="BE24" s="293">
        <v>0</v>
      </c>
      <c r="BF24" s="293">
        <v>0</v>
      </c>
      <c r="BG24" s="293">
        <v>0</v>
      </c>
      <c r="BH24" s="293">
        <v>0</v>
      </c>
      <c r="BI24" s="293">
        <v>0</v>
      </c>
      <c r="BJ24" s="293">
        <v>0</v>
      </c>
      <c r="BK24" s="293">
        <v>0</v>
      </c>
      <c r="BL24" s="293">
        <v>0</v>
      </c>
      <c r="BM24" s="293">
        <v>0</v>
      </c>
      <c r="BN24" s="293">
        <v>0</v>
      </c>
      <c r="BO24" s="293">
        <v>0</v>
      </c>
      <c r="BP24" s="293">
        <v>0</v>
      </c>
      <c r="BQ24" s="293">
        <v>0</v>
      </c>
      <c r="BR24" s="293">
        <v>0</v>
      </c>
      <c r="BS24" s="293">
        <v>0</v>
      </c>
      <c r="BT24" s="293">
        <v>0</v>
      </c>
      <c r="BU24" s="293">
        <v>0</v>
      </c>
      <c r="BV24" s="293">
        <v>0</v>
      </c>
      <c r="BW24" s="293">
        <v>0</v>
      </c>
      <c r="BX24" s="293">
        <v>0</v>
      </c>
      <c r="BY24" s="293">
        <v>0</v>
      </c>
      <c r="BZ24" s="293">
        <v>0</v>
      </c>
      <c r="CA24" s="293">
        <v>0</v>
      </c>
      <c r="CB24" s="293">
        <v>0</v>
      </c>
      <c r="CC24" s="293">
        <v>0</v>
      </c>
      <c r="CD24" s="293">
        <v>0</v>
      </c>
      <c r="CE24" s="293">
        <v>0</v>
      </c>
      <c r="CF24" s="293">
        <v>0</v>
      </c>
      <c r="CG24" s="293">
        <v>0</v>
      </c>
      <c r="CH24" s="293">
        <v>0</v>
      </c>
      <c r="CI24" s="293">
        <v>0</v>
      </c>
      <c r="CJ24" s="293">
        <v>0</v>
      </c>
      <c r="CK24" s="293">
        <v>0</v>
      </c>
      <c r="CL24" s="293">
        <v>0</v>
      </c>
      <c r="CM24" s="293">
        <v>0</v>
      </c>
      <c r="CN24" s="293">
        <v>0</v>
      </c>
      <c r="CO24" s="293">
        <v>0</v>
      </c>
      <c r="CP24" s="293">
        <v>0</v>
      </c>
      <c r="CQ24" s="293">
        <v>0</v>
      </c>
      <c r="CR24" s="293">
        <v>0</v>
      </c>
      <c r="CS24" s="293">
        <v>0</v>
      </c>
      <c r="CT24" s="293">
        <v>0</v>
      </c>
      <c r="CU24" s="293">
        <v>0</v>
      </c>
      <c r="CV24" s="293">
        <v>0</v>
      </c>
      <c r="CW24" s="293">
        <v>0</v>
      </c>
      <c r="CX24" s="293">
        <v>0</v>
      </c>
      <c r="CY24" s="293">
        <v>0</v>
      </c>
      <c r="CZ24" s="293">
        <v>0</v>
      </c>
      <c r="DA24" s="293">
        <v>0</v>
      </c>
      <c r="DB24" s="293">
        <v>0</v>
      </c>
      <c r="DC24" s="293">
        <v>0</v>
      </c>
      <c r="DD24" s="293">
        <v>0</v>
      </c>
      <c r="DE24" s="293">
        <v>0</v>
      </c>
      <c r="DF24" s="293">
        <v>0</v>
      </c>
      <c r="DG24" s="293">
        <v>0</v>
      </c>
      <c r="DH24" s="293">
        <v>0</v>
      </c>
      <c r="DI24" s="293">
        <v>0</v>
      </c>
      <c r="DJ24" s="293">
        <v>0</v>
      </c>
      <c r="DK24" s="293">
        <v>0</v>
      </c>
      <c r="DL24" s="293">
        <v>0</v>
      </c>
      <c r="DM24" s="293">
        <v>0</v>
      </c>
      <c r="DN24" s="293">
        <v>0</v>
      </c>
      <c r="DO24" s="293">
        <v>0</v>
      </c>
      <c r="DP24" s="293">
        <v>0</v>
      </c>
      <c r="DQ24" s="293">
        <v>0</v>
      </c>
      <c r="DR24" s="293">
        <v>0</v>
      </c>
      <c r="DS24" s="293">
        <v>0</v>
      </c>
      <c r="DT24" s="293">
        <v>0</v>
      </c>
      <c r="DU24" s="293">
        <v>0</v>
      </c>
      <c r="DV24" s="293">
        <v>0</v>
      </c>
      <c r="DW24" s="293">
        <v>0</v>
      </c>
      <c r="DX24" s="293">
        <v>0</v>
      </c>
      <c r="DY24" s="293">
        <v>0</v>
      </c>
      <c r="DZ24" s="293">
        <v>0</v>
      </c>
      <c r="EA24" s="293">
        <v>0</v>
      </c>
      <c r="EB24" s="293">
        <v>0</v>
      </c>
      <c r="EC24" s="293">
        <v>0</v>
      </c>
      <c r="ED24" s="293">
        <v>0</v>
      </c>
      <c r="EE24" s="293">
        <v>0</v>
      </c>
      <c r="EF24" s="293">
        <v>0</v>
      </c>
      <c r="EG24" s="293">
        <v>0</v>
      </c>
      <c r="EH24" s="293">
        <v>0</v>
      </c>
      <c r="EI24" s="293">
        <v>0</v>
      </c>
      <c r="EJ24" s="293">
        <v>0</v>
      </c>
      <c r="EK24" s="293">
        <v>0</v>
      </c>
      <c r="EL24" s="293">
        <v>0</v>
      </c>
      <c r="EM24" s="293">
        <v>0</v>
      </c>
      <c r="EN24" s="293">
        <v>0</v>
      </c>
      <c r="EO24" s="293">
        <v>0</v>
      </c>
      <c r="EP24" s="293">
        <v>0</v>
      </c>
      <c r="EQ24" s="293">
        <v>0</v>
      </c>
      <c r="ER24" s="293">
        <v>0</v>
      </c>
      <c r="ES24" s="293">
        <v>0</v>
      </c>
      <c r="ET24" s="293">
        <v>0</v>
      </c>
      <c r="EU24" s="293">
        <v>0</v>
      </c>
      <c r="EV24" s="293">
        <v>0</v>
      </c>
      <c r="EW24" s="293">
        <v>0</v>
      </c>
      <c r="EX24" s="293">
        <v>0</v>
      </c>
      <c r="EY24" s="293">
        <v>0</v>
      </c>
      <c r="EZ24" s="65"/>
      <c r="FA24" s="61"/>
      <c r="FB24" s="65"/>
      <c r="FC24" s="61"/>
      <c r="FD24" s="65"/>
      <c r="FE24" s="61"/>
      <c r="FF24" s="65"/>
      <c r="FG24" s="61"/>
      <c r="FH24" s="65"/>
      <c r="FI24" s="61"/>
      <c r="FJ24" s="65"/>
      <c r="FK24" s="61"/>
      <c r="FL24" s="65"/>
      <c r="FM24" s="61"/>
      <c r="FN24" s="65"/>
      <c r="FO24" s="61"/>
      <c r="FP24" s="65"/>
      <c r="FQ24" s="61"/>
      <c r="FR24" s="65"/>
      <c r="FS24" s="61"/>
      <c r="FT24" s="65"/>
      <c r="FU24" s="61"/>
      <c r="FV24" s="65"/>
      <c r="FW24" s="61"/>
      <c r="FX24" s="65"/>
      <c r="FY24" s="61"/>
      <c r="FZ24" s="65"/>
      <c r="GA24" s="61"/>
      <c r="GB24" s="65"/>
      <c r="GC24" s="61"/>
      <c r="GD24" s="65"/>
      <c r="GE24" s="61"/>
      <c r="GF24" s="65"/>
      <c r="GG24" s="61"/>
      <c r="GH24" s="65"/>
      <c r="GI24" s="61"/>
      <c r="GJ24" s="65"/>
      <c r="GK24" s="61"/>
      <c r="GL24" s="65"/>
      <c r="GM24" s="61"/>
      <c r="GN24" s="65"/>
      <c r="GO24" s="61"/>
      <c r="GP24" s="65"/>
      <c r="GQ24" s="61"/>
      <c r="GR24" s="65"/>
      <c r="GS24" s="61"/>
      <c r="GT24" s="65"/>
      <c r="GU24" s="61"/>
      <c r="GV24" s="65"/>
      <c r="GW24" s="61"/>
      <c r="GX24" s="65"/>
      <c r="GY24" s="61"/>
      <c r="GZ24" s="65"/>
      <c r="HA24" s="61"/>
      <c r="HB24" s="65"/>
      <c r="HC24" s="61"/>
      <c r="HD24" s="65"/>
      <c r="HE24" s="61"/>
      <c r="HF24" s="65"/>
      <c r="HG24" s="61"/>
      <c r="HH24" s="65"/>
      <c r="HI24" s="61"/>
      <c r="HJ24" s="65"/>
      <c r="HK24" s="61"/>
      <c r="HL24" s="65"/>
      <c r="HM24" s="61"/>
      <c r="HN24" s="65"/>
      <c r="HO24" s="61"/>
      <c r="HP24" s="65"/>
      <c r="HQ24" s="61"/>
      <c r="HR24" s="65"/>
      <c r="HS24" s="61"/>
      <c r="HT24" s="65"/>
      <c r="HU24" s="61"/>
      <c r="HV24" s="65"/>
      <c r="HW24" s="61"/>
      <c r="HX24" s="65"/>
      <c r="HY24" s="61"/>
      <c r="HZ24" s="65"/>
      <c r="IA24" s="61"/>
      <c r="IB24" s="65"/>
      <c r="IC24" s="61"/>
      <c r="ID24" s="65"/>
      <c r="IE24" s="61"/>
      <c r="IF24" s="65"/>
      <c r="IG24" s="61"/>
      <c r="IH24" s="65"/>
      <c r="II24" s="61"/>
      <c r="IJ24" s="65"/>
      <c r="IK24" s="61"/>
      <c r="IL24" s="65"/>
      <c r="IM24" s="61"/>
      <c r="IN24" s="65"/>
      <c r="IO24" s="61"/>
      <c r="IP24" s="65"/>
      <c r="IQ24" s="61"/>
      <c r="IR24" s="65"/>
      <c r="IS24" s="61"/>
      <c r="IT24" s="65"/>
      <c r="IU24" s="61"/>
      <c r="IV24" s="65"/>
      <c r="IW24" s="61"/>
      <c r="IX24" s="65"/>
      <c r="IY24" s="61"/>
      <c r="IZ24" s="65"/>
      <c r="JA24" s="61"/>
      <c r="JB24" s="65"/>
      <c r="JC24" s="61"/>
      <c r="JD24" s="65"/>
      <c r="JE24" s="61"/>
      <c r="JF24" s="65"/>
      <c r="JG24" s="61"/>
      <c r="JH24" s="65"/>
      <c r="JI24" s="61"/>
      <c r="JJ24" s="65"/>
      <c r="JK24" s="61"/>
      <c r="JL24" s="65"/>
      <c r="JM24" s="61"/>
      <c r="JN24" s="65"/>
      <c r="JO24" s="61"/>
      <c r="JP24" s="65"/>
      <c r="JQ24" s="61"/>
      <c r="JR24" s="65"/>
      <c r="JS24" s="61"/>
      <c r="JT24" s="65"/>
      <c r="JU24" s="61"/>
      <c r="JV24" s="65"/>
      <c r="JW24" s="61"/>
      <c r="JX24" s="65"/>
      <c r="JY24" s="61"/>
      <c r="JZ24" s="66"/>
      <c r="KA24" s="66"/>
    </row>
    <row r="25" spans="1:287" x14ac:dyDescent="0.25">
      <c r="A25" s="56">
        <f t="shared" si="0"/>
        <v>24</v>
      </c>
      <c r="B25" s="272"/>
      <c r="C25" s="272"/>
      <c r="D25" s="272"/>
      <c r="E25" s="272"/>
      <c r="F25" s="272" t="s">
        <v>141</v>
      </c>
      <c r="G25" s="272"/>
      <c r="H25" s="293">
        <v>0</v>
      </c>
      <c r="I25" s="293">
        <v>0</v>
      </c>
      <c r="J25" s="293">
        <v>0</v>
      </c>
      <c r="K25" s="293">
        <v>0</v>
      </c>
      <c r="L25" s="293">
        <v>0</v>
      </c>
      <c r="M25" s="293">
        <v>0</v>
      </c>
      <c r="N25" s="293">
        <v>0</v>
      </c>
      <c r="O25" s="293">
        <v>0</v>
      </c>
      <c r="P25" s="293">
        <v>0</v>
      </c>
      <c r="Q25" s="293">
        <v>0</v>
      </c>
      <c r="R25" s="293">
        <v>0</v>
      </c>
      <c r="S25" s="293">
        <v>0</v>
      </c>
      <c r="T25" s="293">
        <v>0</v>
      </c>
      <c r="U25" s="293">
        <v>0</v>
      </c>
      <c r="V25" s="293">
        <v>0</v>
      </c>
      <c r="W25" s="293">
        <v>0</v>
      </c>
      <c r="X25" s="293">
        <v>0</v>
      </c>
      <c r="Y25" s="293">
        <v>0</v>
      </c>
      <c r="Z25" s="293">
        <v>0</v>
      </c>
      <c r="AA25" s="293">
        <v>0</v>
      </c>
      <c r="AB25" s="293">
        <v>0</v>
      </c>
      <c r="AC25" s="293">
        <v>0</v>
      </c>
      <c r="AD25" s="293">
        <v>0</v>
      </c>
      <c r="AE25" s="293">
        <v>0</v>
      </c>
      <c r="AF25" s="293">
        <v>0</v>
      </c>
      <c r="AG25" s="293">
        <v>0</v>
      </c>
      <c r="AH25" s="293">
        <v>0</v>
      </c>
      <c r="AI25" s="293">
        <v>0</v>
      </c>
      <c r="AJ25" s="293">
        <v>0</v>
      </c>
      <c r="AK25" s="293">
        <v>0</v>
      </c>
      <c r="AL25" s="293">
        <v>0</v>
      </c>
      <c r="AM25" s="293">
        <v>0</v>
      </c>
      <c r="AN25" s="293">
        <v>0</v>
      </c>
      <c r="AO25" s="293">
        <v>0</v>
      </c>
      <c r="AP25" s="293">
        <v>0</v>
      </c>
      <c r="AQ25" s="293">
        <v>0</v>
      </c>
      <c r="AR25" s="293">
        <v>0</v>
      </c>
      <c r="AS25" s="293">
        <v>0</v>
      </c>
      <c r="AT25" s="293">
        <v>0</v>
      </c>
      <c r="AU25" s="293">
        <v>0</v>
      </c>
      <c r="AV25" s="293">
        <v>0</v>
      </c>
      <c r="AW25" s="293">
        <v>0</v>
      </c>
      <c r="AX25" s="293">
        <v>0</v>
      </c>
      <c r="AY25" s="293">
        <v>0</v>
      </c>
      <c r="AZ25" s="293">
        <v>0</v>
      </c>
      <c r="BA25" s="293">
        <v>0</v>
      </c>
      <c r="BB25" s="293">
        <v>0</v>
      </c>
      <c r="BC25" s="293">
        <v>0</v>
      </c>
      <c r="BD25" s="293">
        <v>0</v>
      </c>
      <c r="BE25" s="293">
        <v>0</v>
      </c>
      <c r="BF25" s="293">
        <v>0</v>
      </c>
      <c r="BG25" s="293">
        <v>0</v>
      </c>
      <c r="BH25" s="293">
        <v>0</v>
      </c>
      <c r="BI25" s="293">
        <v>0</v>
      </c>
      <c r="BJ25" s="293">
        <v>0</v>
      </c>
      <c r="BK25" s="293">
        <v>0</v>
      </c>
      <c r="BL25" s="293">
        <v>0</v>
      </c>
      <c r="BM25" s="293">
        <v>0</v>
      </c>
      <c r="BN25" s="293">
        <v>0</v>
      </c>
      <c r="BO25" s="293">
        <v>0</v>
      </c>
      <c r="BP25" s="293">
        <v>0</v>
      </c>
      <c r="BQ25" s="293">
        <v>0</v>
      </c>
      <c r="BR25" s="293">
        <v>0</v>
      </c>
      <c r="BS25" s="293">
        <v>0</v>
      </c>
      <c r="BT25" s="293">
        <v>0</v>
      </c>
      <c r="BU25" s="293">
        <v>0</v>
      </c>
      <c r="BV25" s="293">
        <v>0</v>
      </c>
      <c r="BW25" s="293">
        <v>0</v>
      </c>
      <c r="BX25" s="293">
        <v>0</v>
      </c>
      <c r="BY25" s="293">
        <v>0</v>
      </c>
      <c r="BZ25" s="293">
        <v>0</v>
      </c>
      <c r="CA25" s="293">
        <v>0</v>
      </c>
      <c r="CB25" s="293">
        <v>0</v>
      </c>
      <c r="CC25" s="293">
        <v>0</v>
      </c>
      <c r="CD25" s="293">
        <v>0</v>
      </c>
      <c r="CE25" s="293">
        <v>0</v>
      </c>
      <c r="CF25" s="293">
        <v>0</v>
      </c>
      <c r="CG25" s="293">
        <v>0</v>
      </c>
      <c r="CH25" s="293">
        <v>0</v>
      </c>
      <c r="CI25" s="293">
        <v>0</v>
      </c>
      <c r="CJ25" s="293">
        <v>0</v>
      </c>
      <c r="CK25" s="293">
        <v>0</v>
      </c>
      <c r="CL25" s="293">
        <v>0</v>
      </c>
      <c r="CM25" s="293">
        <v>0</v>
      </c>
      <c r="CN25" s="293">
        <v>0</v>
      </c>
      <c r="CO25" s="293">
        <v>0</v>
      </c>
      <c r="CP25" s="293">
        <v>0</v>
      </c>
      <c r="CQ25" s="293">
        <v>0</v>
      </c>
      <c r="CR25" s="293">
        <v>0</v>
      </c>
      <c r="CS25" s="293">
        <v>0</v>
      </c>
      <c r="CT25" s="293">
        <v>0</v>
      </c>
      <c r="CU25" s="293">
        <v>0</v>
      </c>
      <c r="CV25" s="293">
        <v>0</v>
      </c>
      <c r="CW25" s="293">
        <v>0</v>
      </c>
      <c r="CX25" s="293">
        <v>0</v>
      </c>
      <c r="CY25" s="293">
        <v>0</v>
      </c>
      <c r="CZ25" s="293">
        <v>0</v>
      </c>
      <c r="DA25" s="293">
        <v>0</v>
      </c>
      <c r="DB25" s="293">
        <v>0</v>
      </c>
      <c r="DC25" s="293">
        <v>0</v>
      </c>
      <c r="DD25" s="293">
        <v>0</v>
      </c>
      <c r="DE25" s="293">
        <v>0</v>
      </c>
      <c r="DF25" s="293">
        <v>0</v>
      </c>
      <c r="DG25" s="293">
        <v>0</v>
      </c>
      <c r="DH25" s="293">
        <v>0</v>
      </c>
      <c r="DI25" s="293">
        <v>0</v>
      </c>
      <c r="DJ25" s="293">
        <v>0</v>
      </c>
      <c r="DK25" s="293">
        <v>0</v>
      </c>
      <c r="DL25" s="293">
        <v>0</v>
      </c>
      <c r="DM25" s="293">
        <v>0</v>
      </c>
      <c r="DN25" s="293">
        <v>0</v>
      </c>
      <c r="DO25" s="293">
        <v>0</v>
      </c>
      <c r="DP25" s="293">
        <v>0</v>
      </c>
      <c r="DQ25" s="293">
        <v>0</v>
      </c>
      <c r="DR25" s="293">
        <v>0</v>
      </c>
      <c r="DS25" s="293">
        <v>0</v>
      </c>
      <c r="DT25" s="293">
        <v>0</v>
      </c>
      <c r="DU25" s="293">
        <v>0</v>
      </c>
      <c r="DV25" s="293">
        <v>0</v>
      </c>
      <c r="DW25" s="293">
        <v>0</v>
      </c>
      <c r="DX25" s="293">
        <v>0</v>
      </c>
      <c r="DY25" s="293">
        <v>0</v>
      </c>
      <c r="DZ25" s="293">
        <v>0</v>
      </c>
      <c r="EA25" s="293">
        <v>0</v>
      </c>
      <c r="EB25" s="293">
        <v>0</v>
      </c>
      <c r="EC25" s="293">
        <v>0</v>
      </c>
      <c r="ED25" s="293">
        <v>0</v>
      </c>
      <c r="EE25" s="293">
        <v>0</v>
      </c>
      <c r="EF25" s="293">
        <v>0</v>
      </c>
      <c r="EG25" s="293">
        <v>0</v>
      </c>
      <c r="EH25" s="293">
        <v>0</v>
      </c>
      <c r="EI25" s="293">
        <v>0</v>
      </c>
      <c r="EJ25" s="293">
        <v>0</v>
      </c>
      <c r="EK25" s="293">
        <v>0</v>
      </c>
      <c r="EL25" s="293">
        <v>0</v>
      </c>
      <c r="EM25" s="293">
        <v>0</v>
      </c>
      <c r="EN25" s="293">
        <v>0</v>
      </c>
      <c r="EO25" s="293">
        <v>0</v>
      </c>
      <c r="EP25" s="293">
        <v>0</v>
      </c>
      <c r="EQ25" s="293">
        <v>0</v>
      </c>
      <c r="ER25" s="293">
        <v>0</v>
      </c>
      <c r="ES25" s="293">
        <v>0</v>
      </c>
      <c r="ET25" s="293">
        <v>0</v>
      </c>
      <c r="EU25" s="293">
        <v>0</v>
      </c>
      <c r="EV25" s="293">
        <v>0</v>
      </c>
      <c r="EW25" s="293">
        <v>0</v>
      </c>
      <c r="EX25" s="293">
        <v>0</v>
      </c>
      <c r="EY25" s="293">
        <v>0</v>
      </c>
      <c r="EZ25" s="65"/>
      <c r="FA25" s="61"/>
      <c r="FB25" s="65"/>
      <c r="FC25" s="61"/>
      <c r="FD25" s="65"/>
      <c r="FE25" s="61"/>
      <c r="FF25" s="65"/>
      <c r="FG25" s="61"/>
      <c r="FH25" s="65"/>
      <c r="FI25" s="61"/>
      <c r="FJ25" s="65"/>
      <c r="FK25" s="61"/>
      <c r="FL25" s="65"/>
      <c r="FM25" s="61"/>
      <c r="FN25" s="65"/>
      <c r="FO25" s="61"/>
      <c r="FP25" s="65"/>
      <c r="FQ25" s="61"/>
      <c r="FR25" s="65"/>
      <c r="FS25" s="61"/>
      <c r="FT25" s="65"/>
      <c r="FU25" s="61"/>
      <c r="FV25" s="65"/>
      <c r="FW25" s="61"/>
      <c r="FX25" s="65"/>
      <c r="FY25" s="61"/>
      <c r="FZ25" s="65"/>
      <c r="GA25" s="61"/>
      <c r="GB25" s="65"/>
      <c r="GC25" s="61"/>
      <c r="GD25" s="65"/>
      <c r="GE25" s="61"/>
      <c r="GF25" s="65"/>
      <c r="GG25" s="61"/>
      <c r="GH25" s="65"/>
      <c r="GI25" s="61"/>
      <c r="GJ25" s="65"/>
      <c r="GK25" s="61"/>
      <c r="GL25" s="65"/>
      <c r="GM25" s="61"/>
      <c r="GN25" s="65"/>
      <c r="GO25" s="61"/>
      <c r="GP25" s="65"/>
      <c r="GQ25" s="61"/>
      <c r="GR25" s="65"/>
      <c r="GS25" s="61"/>
      <c r="GT25" s="65"/>
      <c r="GU25" s="61"/>
      <c r="GV25" s="65"/>
      <c r="GW25" s="61"/>
      <c r="GX25" s="65"/>
      <c r="GY25" s="61"/>
      <c r="GZ25" s="65"/>
      <c r="HA25" s="61"/>
      <c r="HB25" s="65"/>
      <c r="HC25" s="61"/>
      <c r="HD25" s="65"/>
      <c r="HE25" s="61"/>
      <c r="HF25" s="65"/>
      <c r="HG25" s="61"/>
      <c r="HH25" s="65"/>
      <c r="HI25" s="61"/>
      <c r="HJ25" s="65"/>
      <c r="HK25" s="61"/>
      <c r="HL25" s="65"/>
      <c r="HM25" s="61"/>
      <c r="HN25" s="65"/>
      <c r="HO25" s="61"/>
      <c r="HP25" s="65"/>
      <c r="HQ25" s="61"/>
      <c r="HR25" s="65"/>
      <c r="HS25" s="61"/>
      <c r="HT25" s="65"/>
      <c r="HU25" s="61"/>
      <c r="HV25" s="65"/>
      <c r="HW25" s="61"/>
      <c r="HX25" s="65"/>
      <c r="HY25" s="61"/>
      <c r="HZ25" s="65"/>
      <c r="IA25" s="61"/>
      <c r="IB25" s="65"/>
      <c r="IC25" s="61"/>
      <c r="ID25" s="65"/>
      <c r="IE25" s="61"/>
      <c r="IF25" s="65"/>
      <c r="IG25" s="61"/>
      <c r="IH25" s="65"/>
      <c r="II25" s="61"/>
      <c r="IJ25" s="65"/>
      <c r="IK25" s="61"/>
      <c r="IL25" s="65"/>
      <c r="IM25" s="61"/>
      <c r="IN25" s="65"/>
      <c r="IO25" s="61"/>
      <c r="IP25" s="65"/>
      <c r="IQ25" s="61"/>
      <c r="IR25" s="65"/>
      <c r="IS25" s="61"/>
      <c r="IT25" s="65"/>
      <c r="IU25" s="61"/>
      <c r="IV25" s="65"/>
      <c r="IW25" s="61"/>
      <c r="IX25" s="65"/>
      <c r="IY25" s="61"/>
      <c r="IZ25" s="65"/>
      <c r="JA25" s="61"/>
      <c r="JB25" s="65"/>
      <c r="JC25" s="61"/>
      <c r="JD25" s="65"/>
      <c r="JE25" s="61"/>
      <c r="JF25" s="65"/>
      <c r="JG25" s="61"/>
      <c r="JH25" s="65"/>
      <c r="JI25" s="61"/>
      <c r="JJ25" s="65"/>
      <c r="JK25" s="61"/>
      <c r="JL25" s="65"/>
      <c r="JM25" s="61"/>
      <c r="JN25" s="65"/>
      <c r="JO25" s="61"/>
      <c r="JP25" s="65"/>
      <c r="JQ25" s="61"/>
      <c r="JR25" s="65"/>
      <c r="JS25" s="61"/>
      <c r="JT25" s="65"/>
      <c r="JU25" s="61"/>
      <c r="JV25" s="65"/>
      <c r="JW25" s="61"/>
      <c r="JX25" s="65"/>
      <c r="JY25" s="61"/>
      <c r="JZ25" s="66"/>
      <c r="KA25" s="66"/>
    </row>
    <row r="26" spans="1:287" x14ac:dyDescent="0.25">
      <c r="A26" s="56">
        <f t="shared" si="0"/>
        <v>25</v>
      </c>
      <c r="B26" s="272"/>
      <c r="C26" s="272"/>
      <c r="D26" s="272"/>
      <c r="E26" s="272"/>
      <c r="F26" s="272" t="s">
        <v>142</v>
      </c>
      <c r="G26" s="272"/>
      <c r="H26" s="293">
        <v>0</v>
      </c>
      <c r="I26" s="293">
        <v>0</v>
      </c>
      <c r="J26" s="293">
        <v>0</v>
      </c>
      <c r="K26" s="293">
        <v>0</v>
      </c>
      <c r="L26" s="293">
        <v>0</v>
      </c>
      <c r="M26" s="293">
        <v>0</v>
      </c>
      <c r="N26" s="293">
        <v>0</v>
      </c>
      <c r="O26" s="293">
        <v>0</v>
      </c>
      <c r="P26" s="293">
        <v>0</v>
      </c>
      <c r="Q26" s="293">
        <v>0</v>
      </c>
      <c r="R26" s="293">
        <v>0</v>
      </c>
      <c r="S26" s="293">
        <v>0</v>
      </c>
      <c r="T26" s="293">
        <v>0</v>
      </c>
      <c r="U26" s="293">
        <v>0</v>
      </c>
      <c r="V26" s="293">
        <v>0</v>
      </c>
      <c r="W26" s="293">
        <v>0</v>
      </c>
      <c r="X26" s="293">
        <v>0</v>
      </c>
      <c r="Y26" s="293">
        <v>0</v>
      </c>
      <c r="Z26" s="293">
        <v>0</v>
      </c>
      <c r="AA26" s="293">
        <v>0</v>
      </c>
      <c r="AB26" s="293">
        <v>0</v>
      </c>
      <c r="AC26" s="293">
        <v>0</v>
      </c>
      <c r="AD26" s="293">
        <v>0</v>
      </c>
      <c r="AE26" s="293">
        <v>0</v>
      </c>
      <c r="AF26" s="293">
        <v>0</v>
      </c>
      <c r="AG26" s="293">
        <v>0</v>
      </c>
      <c r="AH26" s="293">
        <v>0</v>
      </c>
      <c r="AI26" s="293">
        <v>0</v>
      </c>
      <c r="AJ26" s="293">
        <v>0</v>
      </c>
      <c r="AK26" s="293">
        <v>0</v>
      </c>
      <c r="AL26" s="293">
        <v>0</v>
      </c>
      <c r="AM26" s="293">
        <v>0</v>
      </c>
      <c r="AN26" s="293">
        <v>0</v>
      </c>
      <c r="AO26" s="293">
        <v>0</v>
      </c>
      <c r="AP26" s="293">
        <v>0</v>
      </c>
      <c r="AQ26" s="293">
        <v>0</v>
      </c>
      <c r="AR26" s="293">
        <v>0</v>
      </c>
      <c r="AS26" s="293">
        <v>0</v>
      </c>
      <c r="AT26" s="293">
        <v>0</v>
      </c>
      <c r="AU26" s="293">
        <v>0</v>
      </c>
      <c r="AV26" s="293">
        <v>0</v>
      </c>
      <c r="AW26" s="293">
        <v>0</v>
      </c>
      <c r="AX26" s="293">
        <v>0</v>
      </c>
      <c r="AY26" s="293">
        <v>0</v>
      </c>
      <c r="AZ26" s="293">
        <v>0</v>
      </c>
      <c r="BA26" s="293">
        <v>0</v>
      </c>
      <c r="BB26" s="293">
        <v>0</v>
      </c>
      <c r="BC26" s="293">
        <v>0</v>
      </c>
      <c r="BD26" s="293">
        <v>0</v>
      </c>
      <c r="BE26" s="293">
        <v>0</v>
      </c>
      <c r="BF26" s="293">
        <v>0</v>
      </c>
      <c r="BG26" s="293">
        <v>0</v>
      </c>
      <c r="BH26" s="293">
        <v>0</v>
      </c>
      <c r="BI26" s="293">
        <v>0</v>
      </c>
      <c r="BJ26" s="293">
        <v>0</v>
      </c>
      <c r="BK26" s="293">
        <v>0</v>
      </c>
      <c r="BL26" s="293">
        <v>0</v>
      </c>
      <c r="BM26" s="293">
        <v>0</v>
      </c>
      <c r="BN26" s="293">
        <v>0</v>
      </c>
      <c r="BO26" s="293">
        <v>0</v>
      </c>
      <c r="BP26" s="293">
        <v>0</v>
      </c>
      <c r="BQ26" s="293">
        <v>0</v>
      </c>
      <c r="BR26" s="293">
        <v>0</v>
      </c>
      <c r="BS26" s="293">
        <v>0</v>
      </c>
      <c r="BT26" s="293">
        <v>0</v>
      </c>
      <c r="BU26" s="293">
        <v>0</v>
      </c>
      <c r="BV26" s="293">
        <v>0</v>
      </c>
      <c r="BW26" s="293">
        <v>0</v>
      </c>
      <c r="BX26" s="293">
        <v>0</v>
      </c>
      <c r="BY26" s="293">
        <v>0</v>
      </c>
      <c r="BZ26" s="293">
        <v>0</v>
      </c>
      <c r="CA26" s="293">
        <v>0</v>
      </c>
      <c r="CB26" s="293">
        <v>0</v>
      </c>
      <c r="CC26" s="293">
        <v>0</v>
      </c>
      <c r="CD26" s="293">
        <v>0</v>
      </c>
      <c r="CE26" s="293">
        <v>0</v>
      </c>
      <c r="CF26" s="293">
        <v>0</v>
      </c>
      <c r="CG26" s="293">
        <v>0</v>
      </c>
      <c r="CH26" s="293">
        <v>0</v>
      </c>
      <c r="CI26" s="293">
        <v>0</v>
      </c>
      <c r="CJ26" s="293">
        <v>0</v>
      </c>
      <c r="CK26" s="293">
        <v>0</v>
      </c>
      <c r="CL26" s="293">
        <v>0</v>
      </c>
      <c r="CM26" s="293">
        <v>0</v>
      </c>
      <c r="CN26" s="293">
        <v>0</v>
      </c>
      <c r="CO26" s="293">
        <v>0</v>
      </c>
      <c r="CP26" s="293">
        <v>0</v>
      </c>
      <c r="CQ26" s="293">
        <v>0</v>
      </c>
      <c r="CR26" s="293">
        <v>0</v>
      </c>
      <c r="CS26" s="293">
        <v>0</v>
      </c>
      <c r="CT26" s="293">
        <v>227618.81</v>
      </c>
      <c r="CU26" s="293">
        <v>0</v>
      </c>
      <c r="CV26" s="293">
        <v>0</v>
      </c>
      <c r="CW26" s="293">
        <v>0</v>
      </c>
      <c r="CX26" s="293">
        <v>0</v>
      </c>
      <c r="CY26" s="293">
        <v>0</v>
      </c>
      <c r="CZ26" s="293">
        <v>0</v>
      </c>
      <c r="DA26" s="293">
        <v>0</v>
      </c>
      <c r="DB26" s="293">
        <v>0</v>
      </c>
      <c r="DC26" s="293">
        <v>0</v>
      </c>
      <c r="DD26" s="293">
        <v>0</v>
      </c>
      <c r="DE26" s="293">
        <v>0</v>
      </c>
      <c r="DF26" s="293">
        <v>0</v>
      </c>
      <c r="DG26" s="293">
        <v>0</v>
      </c>
      <c r="DH26" s="293">
        <v>0</v>
      </c>
      <c r="DI26" s="293">
        <v>0</v>
      </c>
      <c r="DJ26" s="293">
        <v>0</v>
      </c>
      <c r="DK26" s="293">
        <v>0</v>
      </c>
      <c r="DL26" s="293">
        <v>0</v>
      </c>
      <c r="DM26" s="293">
        <v>0</v>
      </c>
      <c r="DN26" s="293">
        <v>0</v>
      </c>
      <c r="DO26" s="293">
        <v>0</v>
      </c>
      <c r="DP26" s="293">
        <v>0</v>
      </c>
      <c r="DQ26" s="293">
        <v>0</v>
      </c>
      <c r="DR26" s="293">
        <v>0</v>
      </c>
      <c r="DS26" s="293">
        <v>0</v>
      </c>
      <c r="DT26" s="293">
        <v>0</v>
      </c>
      <c r="DU26" s="293">
        <v>0</v>
      </c>
      <c r="DV26" s="293">
        <v>0</v>
      </c>
      <c r="DW26" s="293">
        <v>0</v>
      </c>
      <c r="DX26" s="293">
        <v>0</v>
      </c>
      <c r="DY26" s="293">
        <v>0</v>
      </c>
      <c r="DZ26" s="293">
        <v>0</v>
      </c>
      <c r="EA26" s="293">
        <v>0</v>
      </c>
      <c r="EB26" s="293">
        <v>0</v>
      </c>
      <c r="EC26" s="293">
        <v>0</v>
      </c>
      <c r="ED26" s="293">
        <v>0</v>
      </c>
      <c r="EE26" s="293">
        <v>0</v>
      </c>
      <c r="EF26" s="293">
        <v>0</v>
      </c>
      <c r="EG26" s="293">
        <v>0</v>
      </c>
      <c r="EH26" s="293">
        <v>0</v>
      </c>
      <c r="EI26" s="293">
        <v>0</v>
      </c>
      <c r="EJ26" s="293">
        <v>0</v>
      </c>
      <c r="EK26" s="293">
        <v>0</v>
      </c>
      <c r="EL26" s="293">
        <v>0</v>
      </c>
      <c r="EM26" s="293">
        <v>0</v>
      </c>
      <c r="EN26" s="293">
        <v>0</v>
      </c>
      <c r="EO26" s="293">
        <v>0</v>
      </c>
      <c r="EP26" s="293">
        <v>0</v>
      </c>
      <c r="EQ26" s="293">
        <v>0</v>
      </c>
      <c r="ER26" s="293">
        <v>0</v>
      </c>
      <c r="ES26" s="293">
        <v>0</v>
      </c>
      <c r="ET26" s="293">
        <v>0</v>
      </c>
      <c r="EU26" s="293">
        <v>0</v>
      </c>
      <c r="EV26" s="293">
        <v>0</v>
      </c>
      <c r="EW26" s="293">
        <v>0</v>
      </c>
      <c r="EX26" s="293">
        <v>0</v>
      </c>
      <c r="EY26" s="293">
        <v>227618.81</v>
      </c>
      <c r="EZ26" s="65"/>
      <c r="FA26" s="61"/>
      <c r="FB26" s="65"/>
      <c r="FC26" s="61"/>
      <c r="FD26" s="65"/>
      <c r="FE26" s="61"/>
      <c r="FF26" s="65"/>
      <c r="FG26" s="61"/>
      <c r="FH26" s="65"/>
      <c r="FI26" s="61"/>
      <c r="FJ26" s="65"/>
      <c r="FK26" s="61"/>
      <c r="FL26" s="65"/>
      <c r="FM26" s="61"/>
      <c r="FN26" s="65"/>
      <c r="FO26" s="61"/>
      <c r="FP26" s="65"/>
      <c r="FQ26" s="61"/>
      <c r="FR26" s="65"/>
      <c r="FS26" s="61"/>
      <c r="FT26" s="65"/>
      <c r="FU26" s="61"/>
      <c r="FV26" s="65"/>
      <c r="FW26" s="61"/>
      <c r="FX26" s="65"/>
      <c r="FY26" s="61"/>
      <c r="FZ26" s="65"/>
      <c r="GA26" s="61"/>
      <c r="GB26" s="65"/>
      <c r="GC26" s="61"/>
      <c r="GD26" s="65"/>
      <c r="GE26" s="61"/>
      <c r="GF26" s="65"/>
      <c r="GG26" s="61"/>
      <c r="GH26" s="65"/>
      <c r="GI26" s="61"/>
      <c r="GJ26" s="65"/>
      <c r="GK26" s="61"/>
      <c r="GL26" s="65"/>
      <c r="GM26" s="61"/>
      <c r="GN26" s="65"/>
      <c r="GO26" s="61"/>
      <c r="GP26" s="65"/>
      <c r="GQ26" s="61"/>
      <c r="GR26" s="65"/>
      <c r="GS26" s="61"/>
      <c r="GT26" s="65"/>
      <c r="GU26" s="61"/>
      <c r="GV26" s="65"/>
      <c r="GW26" s="61"/>
      <c r="GX26" s="65"/>
      <c r="GY26" s="61"/>
      <c r="GZ26" s="65"/>
      <c r="HA26" s="61"/>
      <c r="HB26" s="65"/>
      <c r="HC26" s="61"/>
      <c r="HD26" s="65"/>
      <c r="HE26" s="61"/>
      <c r="HF26" s="65"/>
      <c r="HG26" s="61"/>
      <c r="HH26" s="65"/>
      <c r="HI26" s="61"/>
      <c r="HJ26" s="65"/>
      <c r="HK26" s="61"/>
      <c r="HL26" s="65"/>
      <c r="HM26" s="61"/>
      <c r="HN26" s="65"/>
      <c r="HO26" s="61"/>
      <c r="HP26" s="65"/>
      <c r="HQ26" s="61"/>
      <c r="HR26" s="65"/>
      <c r="HS26" s="61"/>
      <c r="HT26" s="65"/>
      <c r="HU26" s="61"/>
      <c r="HV26" s="65"/>
      <c r="HW26" s="61"/>
      <c r="HX26" s="65"/>
      <c r="HY26" s="61"/>
      <c r="HZ26" s="65"/>
      <c r="IA26" s="61"/>
      <c r="IB26" s="65"/>
      <c r="IC26" s="61"/>
      <c r="ID26" s="65"/>
      <c r="IE26" s="61"/>
      <c r="IF26" s="65"/>
      <c r="IG26" s="61"/>
      <c r="IH26" s="65"/>
      <c r="II26" s="61"/>
      <c r="IJ26" s="65"/>
      <c r="IK26" s="61"/>
      <c r="IL26" s="65"/>
      <c r="IM26" s="61"/>
      <c r="IN26" s="65"/>
      <c r="IO26" s="61"/>
      <c r="IP26" s="65"/>
      <c r="IQ26" s="61"/>
      <c r="IR26" s="65"/>
      <c r="IS26" s="61"/>
      <c r="IT26" s="65"/>
      <c r="IU26" s="61"/>
      <c r="IV26" s="65"/>
      <c r="IW26" s="61"/>
      <c r="IX26" s="65"/>
      <c r="IY26" s="61"/>
      <c r="IZ26" s="65"/>
      <c r="JA26" s="61"/>
      <c r="JB26" s="65"/>
      <c r="JC26" s="61"/>
      <c r="JD26" s="65"/>
      <c r="JE26" s="61"/>
      <c r="JF26" s="65"/>
      <c r="JG26" s="61"/>
      <c r="JH26" s="65"/>
      <c r="JI26" s="61"/>
      <c r="JJ26" s="65"/>
      <c r="JK26" s="61"/>
      <c r="JL26" s="65"/>
      <c r="JM26" s="61"/>
      <c r="JN26" s="65"/>
      <c r="JO26" s="61"/>
      <c r="JP26" s="65"/>
      <c r="JQ26" s="61"/>
      <c r="JR26" s="65"/>
      <c r="JS26" s="61"/>
      <c r="JT26" s="65"/>
      <c r="JU26" s="61"/>
      <c r="JV26" s="65"/>
      <c r="JW26" s="61"/>
      <c r="JX26" s="65"/>
      <c r="JY26" s="61"/>
      <c r="JZ26" s="66"/>
      <c r="KA26" s="66"/>
    </row>
    <row r="27" spans="1:287" x14ac:dyDescent="0.25">
      <c r="A27" s="56">
        <f t="shared" si="0"/>
        <v>26</v>
      </c>
      <c r="B27" s="272"/>
      <c r="C27" s="272"/>
      <c r="D27" s="272"/>
      <c r="E27" s="272"/>
      <c r="F27" s="272" t="s">
        <v>143</v>
      </c>
      <c r="G27" s="272"/>
      <c r="H27" s="293">
        <v>0</v>
      </c>
      <c r="I27" s="293">
        <v>8887.61</v>
      </c>
      <c r="J27" s="293">
        <v>73795.850000000006</v>
      </c>
      <c r="K27" s="293">
        <v>0</v>
      </c>
      <c r="L27" s="293">
        <v>41062.31</v>
      </c>
      <c r="M27" s="293">
        <v>4705.8100000000004</v>
      </c>
      <c r="N27" s="293">
        <v>0</v>
      </c>
      <c r="O27" s="293">
        <v>0</v>
      </c>
      <c r="P27" s="293">
        <v>15915.83</v>
      </c>
      <c r="Q27" s="293">
        <v>4470.24</v>
      </c>
      <c r="R27" s="293">
        <v>686.34</v>
      </c>
      <c r="S27" s="293">
        <v>1272.8699999999999</v>
      </c>
      <c r="T27" s="293">
        <v>0</v>
      </c>
      <c r="U27" s="293">
        <v>0</v>
      </c>
      <c r="V27" s="293">
        <v>0</v>
      </c>
      <c r="W27" s="293">
        <v>22204.22</v>
      </c>
      <c r="X27" s="293">
        <v>0</v>
      </c>
      <c r="Y27" s="293">
        <v>0</v>
      </c>
      <c r="Z27" s="293">
        <v>2883.13</v>
      </c>
      <c r="AA27" s="293">
        <v>0</v>
      </c>
      <c r="AB27" s="293">
        <v>0</v>
      </c>
      <c r="AC27" s="293">
        <v>0</v>
      </c>
      <c r="AD27" s="293">
        <v>0</v>
      </c>
      <c r="AE27" s="293">
        <v>11982.28</v>
      </c>
      <c r="AF27" s="293">
        <v>0</v>
      </c>
      <c r="AG27" s="293">
        <v>0</v>
      </c>
      <c r="AH27" s="293">
        <v>29117.03</v>
      </c>
      <c r="AI27" s="293">
        <v>0</v>
      </c>
      <c r="AJ27" s="293">
        <v>0</v>
      </c>
      <c r="AK27" s="293">
        <v>0</v>
      </c>
      <c r="AL27" s="293">
        <v>0</v>
      </c>
      <c r="AM27" s="293">
        <v>0</v>
      </c>
      <c r="AN27" s="293">
        <v>0</v>
      </c>
      <c r="AO27" s="293">
        <v>0</v>
      </c>
      <c r="AP27" s="293">
        <v>0</v>
      </c>
      <c r="AQ27" s="293">
        <v>0</v>
      </c>
      <c r="AR27" s="293">
        <v>0</v>
      </c>
      <c r="AS27" s="293">
        <v>0</v>
      </c>
      <c r="AT27" s="293">
        <v>0</v>
      </c>
      <c r="AU27" s="293">
        <v>13482.12</v>
      </c>
      <c r="AV27" s="293">
        <v>0</v>
      </c>
      <c r="AW27" s="293">
        <v>0</v>
      </c>
      <c r="AX27" s="293">
        <v>0</v>
      </c>
      <c r="AY27" s="293">
        <v>0</v>
      </c>
      <c r="AZ27" s="293">
        <v>0</v>
      </c>
      <c r="BA27" s="293">
        <v>14484.97</v>
      </c>
      <c r="BB27" s="293">
        <v>0</v>
      </c>
      <c r="BC27" s="293">
        <v>0</v>
      </c>
      <c r="BD27" s="293">
        <v>0</v>
      </c>
      <c r="BE27" s="293">
        <v>0</v>
      </c>
      <c r="BF27" s="293">
        <v>0</v>
      </c>
      <c r="BG27" s="293">
        <v>0</v>
      </c>
      <c r="BH27" s="293">
        <v>17682.400000000001</v>
      </c>
      <c r="BI27" s="293">
        <v>0</v>
      </c>
      <c r="BJ27" s="293">
        <v>0</v>
      </c>
      <c r="BK27" s="293">
        <v>0</v>
      </c>
      <c r="BL27" s="293">
        <v>10419.07</v>
      </c>
      <c r="BM27" s="293">
        <v>0</v>
      </c>
      <c r="BN27" s="293">
        <v>18760.13</v>
      </c>
      <c r="BO27" s="293">
        <v>0</v>
      </c>
      <c r="BP27" s="293">
        <v>0</v>
      </c>
      <c r="BQ27" s="293">
        <v>0</v>
      </c>
      <c r="BR27" s="293">
        <v>0</v>
      </c>
      <c r="BS27" s="293">
        <v>0</v>
      </c>
      <c r="BT27" s="293">
        <v>0</v>
      </c>
      <c r="BU27" s="293">
        <v>0</v>
      </c>
      <c r="BV27" s="293">
        <v>23996.71</v>
      </c>
      <c r="BW27" s="293">
        <v>0</v>
      </c>
      <c r="BX27" s="293">
        <v>0</v>
      </c>
      <c r="BY27" s="293">
        <v>19152.38</v>
      </c>
      <c r="BZ27" s="293">
        <v>0</v>
      </c>
      <c r="CA27" s="293">
        <v>0</v>
      </c>
      <c r="CB27" s="293">
        <v>0</v>
      </c>
      <c r="CC27" s="293">
        <v>19111.46</v>
      </c>
      <c r="CD27" s="293">
        <v>0</v>
      </c>
      <c r="CE27" s="293">
        <v>0</v>
      </c>
      <c r="CF27" s="293">
        <v>0</v>
      </c>
      <c r="CG27" s="293">
        <v>7817.15</v>
      </c>
      <c r="CH27" s="293">
        <v>0</v>
      </c>
      <c r="CI27" s="293">
        <v>0</v>
      </c>
      <c r="CJ27" s="293">
        <v>0</v>
      </c>
      <c r="CK27" s="293">
        <v>0</v>
      </c>
      <c r="CL27" s="293">
        <v>10362.57</v>
      </c>
      <c r="CM27" s="293">
        <v>0</v>
      </c>
      <c r="CN27" s="293">
        <v>0</v>
      </c>
      <c r="CO27" s="293">
        <v>0</v>
      </c>
      <c r="CP27" s="293">
        <v>23137.15</v>
      </c>
      <c r="CQ27" s="293">
        <v>0</v>
      </c>
      <c r="CR27" s="293">
        <v>1710.97</v>
      </c>
      <c r="CS27" s="293">
        <v>0</v>
      </c>
      <c r="CT27" s="293">
        <v>16787.490000000002</v>
      </c>
      <c r="CU27" s="293">
        <v>16826.2</v>
      </c>
      <c r="CV27" s="293">
        <v>15858.8</v>
      </c>
      <c r="CW27" s="293">
        <v>0</v>
      </c>
      <c r="CX27" s="293">
        <v>0</v>
      </c>
      <c r="CY27" s="293">
        <v>0</v>
      </c>
      <c r="CZ27" s="293">
        <v>0</v>
      </c>
      <c r="DA27" s="293">
        <v>0</v>
      </c>
      <c r="DB27" s="293">
        <v>388.54</v>
      </c>
      <c r="DC27" s="293">
        <v>0</v>
      </c>
      <c r="DD27" s="293">
        <v>0</v>
      </c>
      <c r="DE27" s="293">
        <v>5954.62</v>
      </c>
      <c r="DF27" s="293">
        <v>0</v>
      </c>
      <c r="DG27" s="293">
        <v>3171</v>
      </c>
      <c r="DH27" s="293">
        <v>0</v>
      </c>
      <c r="DI27" s="293">
        <v>0</v>
      </c>
      <c r="DJ27" s="293">
        <v>0</v>
      </c>
      <c r="DK27" s="293">
        <v>0</v>
      </c>
      <c r="DL27" s="293">
        <v>0</v>
      </c>
      <c r="DM27" s="293">
        <v>16590.98</v>
      </c>
      <c r="DN27" s="293">
        <v>0</v>
      </c>
      <c r="DO27" s="293">
        <v>4071.17</v>
      </c>
      <c r="DP27" s="293">
        <v>0</v>
      </c>
      <c r="DQ27" s="293">
        <v>0</v>
      </c>
      <c r="DR27" s="293">
        <v>0</v>
      </c>
      <c r="DS27" s="293">
        <v>13954.05</v>
      </c>
      <c r="DT27" s="293">
        <v>0</v>
      </c>
      <c r="DU27" s="293">
        <v>0</v>
      </c>
      <c r="DV27" s="293">
        <v>0</v>
      </c>
      <c r="DW27" s="293">
        <v>0</v>
      </c>
      <c r="DX27" s="293">
        <v>19565.740000000002</v>
      </c>
      <c r="DY27" s="293">
        <v>0</v>
      </c>
      <c r="DZ27" s="293">
        <v>0</v>
      </c>
      <c r="EA27" s="293">
        <v>0</v>
      </c>
      <c r="EB27" s="293">
        <v>0</v>
      </c>
      <c r="EC27" s="293">
        <v>0</v>
      </c>
      <c r="ED27" s="293">
        <v>0</v>
      </c>
      <c r="EE27" s="293">
        <v>0</v>
      </c>
      <c r="EF27" s="293">
        <v>0</v>
      </c>
      <c r="EG27" s="293">
        <v>0</v>
      </c>
      <c r="EH27" s="293">
        <v>0</v>
      </c>
      <c r="EI27" s="293">
        <v>0</v>
      </c>
      <c r="EJ27" s="293">
        <v>998.3</v>
      </c>
      <c r="EK27" s="293">
        <v>0</v>
      </c>
      <c r="EL27" s="293">
        <v>0</v>
      </c>
      <c r="EM27" s="293">
        <v>25404.9</v>
      </c>
      <c r="EN27" s="293">
        <v>42889.03</v>
      </c>
      <c r="EO27" s="293">
        <v>0</v>
      </c>
      <c r="EP27" s="293">
        <v>37831.78</v>
      </c>
      <c r="EQ27" s="293">
        <v>0</v>
      </c>
      <c r="ER27" s="293">
        <v>21747.55</v>
      </c>
      <c r="ES27" s="293">
        <v>9995.15</v>
      </c>
      <c r="ET27" s="293">
        <v>0</v>
      </c>
      <c r="EU27" s="293">
        <v>0</v>
      </c>
      <c r="EV27" s="293">
        <v>0</v>
      </c>
      <c r="EW27" s="293">
        <v>0</v>
      </c>
      <c r="EX27" s="293">
        <v>0</v>
      </c>
      <c r="EY27" s="293">
        <v>649135.9</v>
      </c>
      <c r="EZ27" s="65"/>
      <c r="FA27" s="61"/>
      <c r="FB27" s="65"/>
      <c r="FC27" s="61"/>
      <c r="FD27" s="65"/>
      <c r="FE27" s="61"/>
      <c r="FF27" s="65"/>
      <c r="FG27" s="61"/>
      <c r="FH27" s="65"/>
      <c r="FI27" s="61"/>
      <c r="FJ27" s="65"/>
      <c r="FK27" s="61"/>
      <c r="FL27" s="65"/>
      <c r="FM27" s="61"/>
      <c r="FN27" s="65"/>
      <c r="FO27" s="61"/>
      <c r="FP27" s="65"/>
      <c r="FQ27" s="61"/>
      <c r="FR27" s="65"/>
      <c r="FS27" s="61"/>
      <c r="FT27" s="65"/>
      <c r="FU27" s="61"/>
      <c r="FV27" s="65"/>
      <c r="FW27" s="61"/>
      <c r="FX27" s="65"/>
      <c r="FY27" s="61"/>
      <c r="FZ27" s="65"/>
      <c r="GA27" s="61"/>
      <c r="GB27" s="65"/>
      <c r="GC27" s="61"/>
      <c r="GD27" s="65"/>
      <c r="GE27" s="61"/>
      <c r="GF27" s="65"/>
      <c r="GG27" s="61"/>
      <c r="GH27" s="65"/>
      <c r="GI27" s="61"/>
      <c r="GJ27" s="65"/>
      <c r="GK27" s="61"/>
      <c r="GL27" s="65"/>
      <c r="GM27" s="61"/>
      <c r="GN27" s="65"/>
      <c r="GO27" s="61"/>
      <c r="GP27" s="65"/>
      <c r="GQ27" s="61"/>
      <c r="GR27" s="65"/>
      <c r="GS27" s="61"/>
      <c r="GT27" s="65"/>
      <c r="GU27" s="61"/>
      <c r="GV27" s="65"/>
      <c r="GW27" s="61"/>
      <c r="GX27" s="65"/>
      <c r="GY27" s="61"/>
      <c r="GZ27" s="65"/>
      <c r="HA27" s="61"/>
      <c r="HB27" s="65"/>
      <c r="HC27" s="61"/>
      <c r="HD27" s="65"/>
      <c r="HE27" s="61"/>
      <c r="HF27" s="65"/>
      <c r="HG27" s="61"/>
      <c r="HH27" s="65"/>
      <c r="HI27" s="61"/>
      <c r="HJ27" s="65"/>
      <c r="HK27" s="61"/>
      <c r="HL27" s="65"/>
      <c r="HM27" s="61"/>
      <c r="HN27" s="65"/>
      <c r="HO27" s="61"/>
      <c r="HP27" s="65"/>
      <c r="HQ27" s="61"/>
      <c r="HR27" s="65"/>
      <c r="HS27" s="61"/>
      <c r="HT27" s="65"/>
      <c r="HU27" s="61"/>
      <c r="HV27" s="65"/>
      <c r="HW27" s="61"/>
      <c r="HX27" s="65"/>
      <c r="HY27" s="61"/>
      <c r="HZ27" s="65"/>
      <c r="IA27" s="61"/>
      <c r="IB27" s="65"/>
      <c r="IC27" s="61"/>
      <c r="ID27" s="65"/>
      <c r="IE27" s="61"/>
      <c r="IF27" s="65"/>
      <c r="IG27" s="61"/>
      <c r="IH27" s="65"/>
      <c r="II27" s="61"/>
      <c r="IJ27" s="65"/>
      <c r="IK27" s="61"/>
      <c r="IL27" s="65"/>
      <c r="IM27" s="61"/>
      <c r="IN27" s="65"/>
      <c r="IO27" s="61"/>
      <c r="IP27" s="65"/>
      <c r="IQ27" s="61"/>
      <c r="IR27" s="65"/>
      <c r="IS27" s="61"/>
      <c r="IT27" s="65"/>
      <c r="IU27" s="61"/>
      <c r="IV27" s="65"/>
      <c r="IW27" s="61"/>
      <c r="IX27" s="65"/>
      <c r="IY27" s="61"/>
      <c r="IZ27" s="65"/>
      <c r="JA27" s="61"/>
      <c r="JB27" s="65"/>
      <c r="JC27" s="61"/>
      <c r="JD27" s="65"/>
      <c r="JE27" s="61"/>
      <c r="JF27" s="65"/>
      <c r="JG27" s="61"/>
      <c r="JH27" s="65"/>
      <c r="JI27" s="61"/>
      <c r="JJ27" s="65"/>
      <c r="JK27" s="61"/>
      <c r="JL27" s="65"/>
      <c r="JM27" s="61"/>
      <c r="JN27" s="65"/>
      <c r="JO27" s="61"/>
      <c r="JP27" s="65"/>
      <c r="JQ27" s="61"/>
      <c r="JR27" s="65"/>
      <c r="JS27" s="61"/>
      <c r="JT27" s="65"/>
      <c r="JU27" s="61"/>
      <c r="JV27" s="65"/>
      <c r="JW27" s="61"/>
      <c r="JX27" s="65"/>
      <c r="JY27" s="61"/>
      <c r="JZ27" s="66"/>
      <c r="KA27" s="66"/>
    </row>
    <row r="28" spans="1:287" x14ac:dyDescent="0.25">
      <c r="A28" s="56">
        <f t="shared" si="0"/>
        <v>27</v>
      </c>
      <c r="B28" s="272"/>
      <c r="C28" s="272"/>
      <c r="D28" s="272"/>
      <c r="E28" s="272"/>
      <c r="F28" s="272" t="s">
        <v>144</v>
      </c>
      <c r="G28" s="272"/>
      <c r="H28" s="293">
        <v>0</v>
      </c>
      <c r="I28" s="293">
        <v>0</v>
      </c>
      <c r="J28" s="293">
        <v>0</v>
      </c>
      <c r="K28" s="293">
        <v>0</v>
      </c>
      <c r="L28" s="293">
        <v>0</v>
      </c>
      <c r="M28" s="293">
        <v>0</v>
      </c>
      <c r="N28" s="293">
        <v>0</v>
      </c>
      <c r="O28" s="293">
        <v>0</v>
      </c>
      <c r="P28" s="293">
        <v>0</v>
      </c>
      <c r="Q28" s="293">
        <v>0</v>
      </c>
      <c r="R28" s="293">
        <v>0</v>
      </c>
      <c r="S28" s="293">
        <v>0</v>
      </c>
      <c r="T28" s="293">
        <v>0</v>
      </c>
      <c r="U28" s="293">
        <v>0</v>
      </c>
      <c r="V28" s="293">
        <v>0</v>
      </c>
      <c r="W28" s="293">
        <v>0</v>
      </c>
      <c r="X28" s="293">
        <v>0</v>
      </c>
      <c r="Y28" s="293">
        <v>0</v>
      </c>
      <c r="Z28" s="293">
        <v>0</v>
      </c>
      <c r="AA28" s="293">
        <v>0</v>
      </c>
      <c r="AB28" s="293">
        <v>0</v>
      </c>
      <c r="AC28" s="293">
        <v>0</v>
      </c>
      <c r="AD28" s="293">
        <v>0</v>
      </c>
      <c r="AE28" s="293">
        <v>0</v>
      </c>
      <c r="AF28" s="293">
        <v>0</v>
      </c>
      <c r="AG28" s="293">
        <v>0</v>
      </c>
      <c r="AH28" s="293">
        <v>0</v>
      </c>
      <c r="AI28" s="293">
        <v>0</v>
      </c>
      <c r="AJ28" s="293">
        <v>0</v>
      </c>
      <c r="AK28" s="293">
        <v>0</v>
      </c>
      <c r="AL28" s="293">
        <v>0</v>
      </c>
      <c r="AM28" s="293">
        <v>0</v>
      </c>
      <c r="AN28" s="293">
        <v>0</v>
      </c>
      <c r="AO28" s="293">
        <v>0</v>
      </c>
      <c r="AP28" s="293">
        <v>0</v>
      </c>
      <c r="AQ28" s="293">
        <v>0</v>
      </c>
      <c r="AR28" s="293">
        <v>0</v>
      </c>
      <c r="AS28" s="293">
        <v>0</v>
      </c>
      <c r="AT28" s="293">
        <v>0</v>
      </c>
      <c r="AU28" s="293">
        <v>0</v>
      </c>
      <c r="AV28" s="293">
        <v>0</v>
      </c>
      <c r="AW28" s="293">
        <v>0</v>
      </c>
      <c r="AX28" s="293">
        <v>0</v>
      </c>
      <c r="AY28" s="293">
        <v>0</v>
      </c>
      <c r="AZ28" s="293">
        <v>0</v>
      </c>
      <c r="BA28" s="293">
        <v>0</v>
      </c>
      <c r="BB28" s="293">
        <v>0</v>
      </c>
      <c r="BC28" s="293">
        <v>0</v>
      </c>
      <c r="BD28" s="293">
        <v>0</v>
      </c>
      <c r="BE28" s="293">
        <v>0</v>
      </c>
      <c r="BF28" s="293">
        <v>0</v>
      </c>
      <c r="BG28" s="293">
        <v>0</v>
      </c>
      <c r="BH28" s="293">
        <v>0</v>
      </c>
      <c r="BI28" s="293">
        <v>0</v>
      </c>
      <c r="BJ28" s="293">
        <v>0</v>
      </c>
      <c r="BK28" s="293">
        <v>0</v>
      </c>
      <c r="BL28" s="293">
        <v>0</v>
      </c>
      <c r="BM28" s="293">
        <v>0</v>
      </c>
      <c r="BN28" s="293">
        <v>0</v>
      </c>
      <c r="BO28" s="293">
        <v>0</v>
      </c>
      <c r="BP28" s="293">
        <v>0</v>
      </c>
      <c r="BQ28" s="293">
        <v>0</v>
      </c>
      <c r="BR28" s="293">
        <v>0</v>
      </c>
      <c r="BS28" s="293">
        <v>0</v>
      </c>
      <c r="BT28" s="293">
        <v>0</v>
      </c>
      <c r="BU28" s="293">
        <v>0</v>
      </c>
      <c r="BV28" s="293">
        <v>0</v>
      </c>
      <c r="BW28" s="293">
        <v>0</v>
      </c>
      <c r="BX28" s="293">
        <v>0</v>
      </c>
      <c r="BY28" s="293">
        <v>0</v>
      </c>
      <c r="BZ28" s="293">
        <v>0</v>
      </c>
      <c r="CA28" s="293">
        <v>0</v>
      </c>
      <c r="CB28" s="293">
        <v>0</v>
      </c>
      <c r="CC28" s="293">
        <v>0</v>
      </c>
      <c r="CD28" s="293">
        <v>0</v>
      </c>
      <c r="CE28" s="293">
        <v>0</v>
      </c>
      <c r="CF28" s="293">
        <v>0</v>
      </c>
      <c r="CG28" s="293">
        <v>0</v>
      </c>
      <c r="CH28" s="293">
        <v>0</v>
      </c>
      <c r="CI28" s="293">
        <v>0</v>
      </c>
      <c r="CJ28" s="293">
        <v>0</v>
      </c>
      <c r="CK28" s="293">
        <v>0</v>
      </c>
      <c r="CL28" s="293">
        <v>0</v>
      </c>
      <c r="CM28" s="293">
        <v>0</v>
      </c>
      <c r="CN28" s="293">
        <v>0</v>
      </c>
      <c r="CO28" s="293">
        <v>0</v>
      </c>
      <c r="CP28" s="293">
        <v>0</v>
      </c>
      <c r="CQ28" s="293">
        <v>0</v>
      </c>
      <c r="CR28" s="293">
        <v>0</v>
      </c>
      <c r="CS28" s="293">
        <v>0</v>
      </c>
      <c r="CT28" s="293">
        <v>0</v>
      </c>
      <c r="CU28" s="293">
        <v>0</v>
      </c>
      <c r="CV28" s="293">
        <v>0</v>
      </c>
      <c r="CW28" s="293">
        <v>0</v>
      </c>
      <c r="CX28" s="293">
        <v>0</v>
      </c>
      <c r="CY28" s="293">
        <v>0</v>
      </c>
      <c r="CZ28" s="293">
        <v>0</v>
      </c>
      <c r="DA28" s="293">
        <v>0</v>
      </c>
      <c r="DB28" s="293">
        <v>0</v>
      </c>
      <c r="DC28" s="293">
        <v>0</v>
      </c>
      <c r="DD28" s="293">
        <v>0</v>
      </c>
      <c r="DE28" s="293">
        <v>0</v>
      </c>
      <c r="DF28" s="293">
        <v>0</v>
      </c>
      <c r="DG28" s="293">
        <v>0</v>
      </c>
      <c r="DH28" s="293">
        <v>0</v>
      </c>
      <c r="DI28" s="293">
        <v>0</v>
      </c>
      <c r="DJ28" s="293">
        <v>0</v>
      </c>
      <c r="DK28" s="293">
        <v>0</v>
      </c>
      <c r="DL28" s="293">
        <v>0</v>
      </c>
      <c r="DM28" s="293">
        <v>0</v>
      </c>
      <c r="DN28" s="293">
        <v>0</v>
      </c>
      <c r="DO28" s="293">
        <v>0</v>
      </c>
      <c r="DP28" s="293">
        <v>0</v>
      </c>
      <c r="DQ28" s="293">
        <v>0</v>
      </c>
      <c r="DR28" s="293">
        <v>0</v>
      </c>
      <c r="DS28" s="293">
        <v>0</v>
      </c>
      <c r="DT28" s="293">
        <v>0</v>
      </c>
      <c r="DU28" s="293">
        <v>0</v>
      </c>
      <c r="DV28" s="293">
        <v>0</v>
      </c>
      <c r="DW28" s="293">
        <v>0</v>
      </c>
      <c r="DX28" s="293">
        <v>0</v>
      </c>
      <c r="DY28" s="293">
        <v>0</v>
      </c>
      <c r="DZ28" s="293">
        <v>0</v>
      </c>
      <c r="EA28" s="293">
        <v>0</v>
      </c>
      <c r="EB28" s="293">
        <v>0</v>
      </c>
      <c r="EC28" s="293">
        <v>0</v>
      </c>
      <c r="ED28" s="293">
        <v>0</v>
      </c>
      <c r="EE28" s="293">
        <v>0</v>
      </c>
      <c r="EF28" s="293">
        <v>0</v>
      </c>
      <c r="EG28" s="293">
        <v>0</v>
      </c>
      <c r="EH28" s="293">
        <v>0</v>
      </c>
      <c r="EI28" s="293">
        <v>0</v>
      </c>
      <c r="EJ28" s="293">
        <v>0</v>
      </c>
      <c r="EK28" s="293">
        <v>0</v>
      </c>
      <c r="EL28" s="293">
        <v>0</v>
      </c>
      <c r="EM28" s="293">
        <v>0</v>
      </c>
      <c r="EN28" s="293">
        <v>0</v>
      </c>
      <c r="EO28" s="293">
        <v>0</v>
      </c>
      <c r="EP28" s="293">
        <v>0</v>
      </c>
      <c r="EQ28" s="293">
        <v>0</v>
      </c>
      <c r="ER28" s="293">
        <v>0</v>
      </c>
      <c r="ES28" s="293">
        <v>0</v>
      </c>
      <c r="ET28" s="293">
        <v>0</v>
      </c>
      <c r="EU28" s="293">
        <v>0</v>
      </c>
      <c r="EV28" s="293">
        <v>0</v>
      </c>
      <c r="EW28" s="293">
        <v>0</v>
      </c>
      <c r="EX28" s="293">
        <v>0</v>
      </c>
      <c r="EY28" s="293">
        <v>0</v>
      </c>
      <c r="EZ28" s="65"/>
      <c r="FA28" s="61"/>
      <c r="FB28" s="65"/>
      <c r="FC28" s="61"/>
      <c r="FD28" s="65"/>
      <c r="FE28" s="61"/>
      <c r="FF28" s="65"/>
      <c r="FG28" s="61"/>
      <c r="FH28" s="65"/>
      <c r="FI28" s="61"/>
      <c r="FJ28" s="65"/>
      <c r="FK28" s="61"/>
      <c r="FL28" s="65"/>
      <c r="FM28" s="61"/>
      <c r="FN28" s="65"/>
      <c r="FO28" s="61"/>
      <c r="FP28" s="65"/>
      <c r="FQ28" s="61"/>
      <c r="FR28" s="65"/>
      <c r="FS28" s="61"/>
      <c r="FT28" s="65"/>
      <c r="FU28" s="61"/>
      <c r="FV28" s="65"/>
      <c r="FW28" s="61"/>
      <c r="FX28" s="65"/>
      <c r="FY28" s="61"/>
      <c r="FZ28" s="65"/>
      <c r="GA28" s="61"/>
      <c r="GB28" s="65"/>
      <c r="GC28" s="61"/>
      <c r="GD28" s="65"/>
      <c r="GE28" s="61"/>
      <c r="GF28" s="65"/>
      <c r="GG28" s="61"/>
      <c r="GH28" s="65"/>
      <c r="GI28" s="61"/>
      <c r="GJ28" s="65"/>
      <c r="GK28" s="61"/>
      <c r="GL28" s="65"/>
      <c r="GM28" s="61"/>
      <c r="GN28" s="65"/>
      <c r="GO28" s="61"/>
      <c r="GP28" s="65"/>
      <c r="GQ28" s="61"/>
      <c r="GR28" s="65"/>
      <c r="GS28" s="61"/>
      <c r="GT28" s="65"/>
      <c r="GU28" s="61"/>
      <c r="GV28" s="65"/>
      <c r="GW28" s="61"/>
      <c r="GX28" s="65"/>
      <c r="GY28" s="61"/>
      <c r="GZ28" s="65"/>
      <c r="HA28" s="61"/>
      <c r="HB28" s="65"/>
      <c r="HC28" s="61"/>
      <c r="HD28" s="65"/>
      <c r="HE28" s="61"/>
      <c r="HF28" s="65"/>
      <c r="HG28" s="61"/>
      <c r="HH28" s="65"/>
      <c r="HI28" s="61"/>
      <c r="HJ28" s="65"/>
      <c r="HK28" s="61"/>
      <c r="HL28" s="65"/>
      <c r="HM28" s="61"/>
      <c r="HN28" s="65"/>
      <c r="HO28" s="61"/>
      <c r="HP28" s="65"/>
      <c r="HQ28" s="61"/>
      <c r="HR28" s="65"/>
      <c r="HS28" s="61"/>
      <c r="HT28" s="65"/>
      <c r="HU28" s="61"/>
      <c r="HV28" s="65"/>
      <c r="HW28" s="61"/>
      <c r="HX28" s="65"/>
      <c r="HY28" s="61"/>
      <c r="HZ28" s="65"/>
      <c r="IA28" s="61"/>
      <c r="IB28" s="65"/>
      <c r="IC28" s="61"/>
      <c r="ID28" s="65"/>
      <c r="IE28" s="61"/>
      <c r="IF28" s="65"/>
      <c r="IG28" s="61"/>
      <c r="IH28" s="65"/>
      <c r="II28" s="61"/>
      <c r="IJ28" s="65"/>
      <c r="IK28" s="61"/>
      <c r="IL28" s="65"/>
      <c r="IM28" s="61"/>
      <c r="IN28" s="65"/>
      <c r="IO28" s="61"/>
      <c r="IP28" s="65"/>
      <c r="IQ28" s="61"/>
      <c r="IR28" s="65"/>
      <c r="IS28" s="61"/>
      <c r="IT28" s="65"/>
      <c r="IU28" s="61"/>
      <c r="IV28" s="65"/>
      <c r="IW28" s="61"/>
      <c r="IX28" s="65"/>
      <c r="IY28" s="61"/>
      <c r="IZ28" s="65"/>
      <c r="JA28" s="61"/>
      <c r="JB28" s="65"/>
      <c r="JC28" s="61"/>
      <c r="JD28" s="65"/>
      <c r="JE28" s="61"/>
      <c r="JF28" s="65"/>
      <c r="JG28" s="61"/>
      <c r="JH28" s="65"/>
      <c r="JI28" s="61"/>
      <c r="JJ28" s="65"/>
      <c r="JK28" s="61"/>
      <c r="JL28" s="65"/>
      <c r="JM28" s="61"/>
      <c r="JN28" s="65"/>
      <c r="JO28" s="61"/>
      <c r="JP28" s="65"/>
      <c r="JQ28" s="61"/>
      <c r="JR28" s="65"/>
      <c r="JS28" s="61"/>
      <c r="JT28" s="65"/>
      <c r="JU28" s="61"/>
      <c r="JV28" s="65"/>
      <c r="JW28" s="61"/>
      <c r="JX28" s="65"/>
      <c r="JY28" s="61"/>
      <c r="JZ28" s="66"/>
      <c r="KA28" s="66"/>
    </row>
    <row r="29" spans="1:287" x14ac:dyDescent="0.25">
      <c r="A29" s="56">
        <f t="shared" si="0"/>
        <v>28</v>
      </c>
      <c r="B29" s="272"/>
      <c r="C29" s="272"/>
      <c r="D29" s="272"/>
      <c r="E29" s="272"/>
      <c r="F29" s="272" t="s">
        <v>145</v>
      </c>
      <c r="G29" s="272"/>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0</v>
      </c>
      <c r="AC29" s="293">
        <v>0</v>
      </c>
      <c r="AD29" s="293">
        <v>0</v>
      </c>
      <c r="AE29" s="293">
        <v>0</v>
      </c>
      <c r="AF29" s="293">
        <v>0</v>
      </c>
      <c r="AG29" s="293">
        <v>0</v>
      </c>
      <c r="AH29" s="293">
        <v>0</v>
      </c>
      <c r="AI29" s="293">
        <v>0</v>
      </c>
      <c r="AJ29" s="293">
        <v>0</v>
      </c>
      <c r="AK29" s="293">
        <v>0</v>
      </c>
      <c r="AL29" s="293">
        <v>0</v>
      </c>
      <c r="AM29" s="293">
        <v>0</v>
      </c>
      <c r="AN29" s="293">
        <v>0</v>
      </c>
      <c r="AO29" s="293">
        <v>0</v>
      </c>
      <c r="AP29" s="293">
        <v>0</v>
      </c>
      <c r="AQ29" s="293">
        <v>0</v>
      </c>
      <c r="AR29" s="293">
        <v>0</v>
      </c>
      <c r="AS29" s="293">
        <v>0</v>
      </c>
      <c r="AT29" s="293">
        <v>0</v>
      </c>
      <c r="AU29" s="293">
        <v>0</v>
      </c>
      <c r="AV29" s="293">
        <v>0</v>
      </c>
      <c r="AW29" s="293">
        <v>0</v>
      </c>
      <c r="AX29" s="293">
        <v>0</v>
      </c>
      <c r="AY29" s="293">
        <v>0</v>
      </c>
      <c r="AZ29" s="293">
        <v>0</v>
      </c>
      <c r="BA29" s="293">
        <v>0</v>
      </c>
      <c r="BB29" s="293">
        <v>0</v>
      </c>
      <c r="BC29" s="293">
        <v>0</v>
      </c>
      <c r="BD29" s="293">
        <v>0</v>
      </c>
      <c r="BE29" s="293">
        <v>0</v>
      </c>
      <c r="BF29" s="293">
        <v>0</v>
      </c>
      <c r="BG29" s="293">
        <v>0</v>
      </c>
      <c r="BH29" s="293">
        <v>0</v>
      </c>
      <c r="BI29" s="293">
        <v>0</v>
      </c>
      <c r="BJ29" s="293">
        <v>0</v>
      </c>
      <c r="BK29" s="293">
        <v>0</v>
      </c>
      <c r="BL29" s="293">
        <v>0</v>
      </c>
      <c r="BM29" s="293">
        <v>0</v>
      </c>
      <c r="BN29" s="293">
        <v>0</v>
      </c>
      <c r="BO29" s="293">
        <v>0</v>
      </c>
      <c r="BP29" s="293">
        <v>0</v>
      </c>
      <c r="BQ29" s="293">
        <v>0</v>
      </c>
      <c r="BR29" s="293">
        <v>0</v>
      </c>
      <c r="BS29" s="293">
        <v>0</v>
      </c>
      <c r="BT29" s="293">
        <v>0</v>
      </c>
      <c r="BU29" s="293">
        <v>0</v>
      </c>
      <c r="BV29" s="293">
        <v>0</v>
      </c>
      <c r="BW29" s="293">
        <v>0</v>
      </c>
      <c r="BX29" s="293">
        <v>0</v>
      </c>
      <c r="BY29" s="293">
        <v>0</v>
      </c>
      <c r="BZ29" s="293">
        <v>0</v>
      </c>
      <c r="CA29" s="293">
        <v>0</v>
      </c>
      <c r="CB29" s="293">
        <v>0</v>
      </c>
      <c r="CC29" s="293">
        <v>0</v>
      </c>
      <c r="CD29" s="293">
        <v>0</v>
      </c>
      <c r="CE29" s="293">
        <v>0</v>
      </c>
      <c r="CF29" s="293">
        <v>0</v>
      </c>
      <c r="CG29" s="293">
        <v>0</v>
      </c>
      <c r="CH29" s="293">
        <v>0</v>
      </c>
      <c r="CI29" s="293">
        <v>0</v>
      </c>
      <c r="CJ29" s="293">
        <v>0</v>
      </c>
      <c r="CK29" s="293">
        <v>0</v>
      </c>
      <c r="CL29" s="293">
        <v>0</v>
      </c>
      <c r="CM29" s="293">
        <v>0</v>
      </c>
      <c r="CN29" s="293">
        <v>0</v>
      </c>
      <c r="CO29" s="293">
        <v>0</v>
      </c>
      <c r="CP29" s="293">
        <v>0</v>
      </c>
      <c r="CQ29" s="293">
        <v>0</v>
      </c>
      <c r="CR29" s="293">
        <v>0</v>
      </c>
      <c r="CS29" s="293">
        <v>0</v>
      </c>
      <c r="CT29" s="293">
        <v>0</v>
      </c>
      <c r="CU29" s="293">
        <v>0</v>
      </c>
      <c r="CV29" s="293">
        <v>0</v>
      </c>
      <c r="CW29" s="293">
        <v>0</v>
      </c>
      <c r="CX29" s="293">
        <v>0</v>
      </c>
      <c r="CY29" s="293">
        <v>0</v>
      </c>
      <c r="CZ29" s="293">
        <v>0</v>
      </c>
      <c r="DA29" s="293">
        <v>0</v>
      </c>
      <c r="DB29" s="293">
        <v>0</v>
      </c>
      <c r="DC29" s="293">
        <v>0</v>
      </c>
      <c r="DD29" s="293">
        <v>0</v>
      </c>
      <c r="DE29" s="293">
        <v>0</v>
      </c>
      <c r="DF29" s="293">
        <v>0</v>
      </c>
      <c r="DG29" s="293">
        <v>0</v>
      </c>
      <c r="DH29" s="293">
        <v>0</v>
      </c>
      <c r="DI29" s="293">
        <v>0</v>
      </c>
      <c r="DJ29" s="293">
        <v>0</v>
      </c>
      <c r="DK29" s="293">
        <v>0</v>
      </c>
      <c r="DL29" s="293">
        <v>0</v>
      </c>
      <c r="DM29" s="293">
        <v>0</v>
      </c>
      <c r="DN29" s="293">
        <v>0</v>
      </c>
      <c r="DO29" s="293">
        <v>0</v>
      </c>
      <c r="DP29" s="293">
        <v>0</v>
      </c>
      <c r="DQ29" s="293">
        <v>0</v>
      </c>
      <c r="DR29" s="293">
        <v>0</v>
      </c>
      <c r="DS29" s="293">
        <v>0</v>
      </c>
      <c r="DT29" s="293">
        <v>0</v>
      </c>
      <c r="DU29" s="293">
        <v>0</v>
      </c>
      <c r="DV29" s="293">
        <v>0</v>
      </c>
      <c r="DW29" s="293">
        <v>0</v>
      </c>
      <c r="DX29" s="293">
        <v>0</v>
      </c>
      <c r="DY29" s="293">
        <v>0</v>
      </c>
      <c r="DZ29" s="293">
        <v>0</v>
      </c>
      <c r="EA29" s="293">
        <v>0</v>
      </c>
      <c r="EB29" s="293">
        <v>0</v>
      </c>
      <c r="EC29" s="293">
        <v>0</v>
      </c>
      <c r="ED29" s="293">
        <v>0</v>
      </c>
      <c r="EE29" s="293">
        <v>0</v>
      </c>
      <c r="EF29" s="293">
        <v>0</v>
      </c>
      <c r="EG29" s="293">
        <v>0</v>
      </c>
      <c r="EH29" s="293">
        <v>0</v>
      </c>
      <c r="EI29" s="293">
        <v>0</v>
      </c>
      <c r="EJ29" s="293">
        <v>0</v>
      </c>
      <c r="EK29" s="293">
        <v>0</v>
      </c>
      <c r="EL29" s="293">
        <v>0</v>
      </c>
      <c r="EM29" s="293">
        <v>0</v>
      </c>
      <c r="EN29" s="293">
        <v>0</v>
      </c>
      <c r="EO29" s="293">
        <v>0</v>
      </c>
      <c r="EP29" s="293">
        <v>0</v>
      </c>
      <c r="EQ29" s="293">
        <v>0</v>
      </c>
      <c r="ER29" s="293">
        <v>0</v>
      </c>
      <c r="ES29" s="293">
        <v>0</v>
      </c>
      <c r="ET29" s="293">
        <v>0</v>
      </c>
      <c r="EU29" s="293">
        <v>0</v>
      </c>
      <c r="EV29" s="293">
        <v>0</v>
      </c>
      <c r="EW29" s="293">
        <v>0</v>
      </c>
      <c r="EX29" s="293">
        <v>0</v>
      </c>
      <c r="EY29" s="293">
        <v>0</v>
      </c>
      <c r="EZ29" s="65"/>
      <c r="FA29" s="61"/>
      <c r="FB29" s="65"/>
      <c r="FC29" s="61"/>
      <c r="FD29" s="65"/>
      <c r="FE29" s="61"/>
      <c r="FF29" s="65"/>
      <c r="FG29" s="61"/>
      <c r="FH29" s="65"/>
      <c r="FI29" s="61"/>
      <c r="FJ29" s="65"/>
      <c r="FK29" s="61"/>
      <c r="FL29" s="65"/>
      <c r="FM29" s="61"/>
      <c r="FN29" s="65"/>
      <c r="FO29" s="61"/>
      <c r="FP29" s="65"/>
      <c r="FQ29" s="61"/>
      <c r="FR29" s="65"/>
      <c r="FS29" s="61"/>
      <c r="FT29" s="65"/>
      <c r="FU29" s="61"/>
      <c r="FV29" s="65"/>
      <c r="FW29" s="61"/>
      <c r="FX29" s="65"/>
      <c r="FY29" s="61"/>
      <c r="FZ29" s="65"/>
      <c r="GA29" s="61"/>
      <c r="GB29" s="65"/>
      <c r="GC29" s="61"/>
      <c r="GD29" s="65"/>
      <c r="GE29" s="61"/>
      <c r="GF29" s="65"/>
      <c r="GG29" s="61"/>
      <c r="GH29" s="65"/>
      <c r="GI29" s="61"/>
      <c r="GJ29" s="65"/>
      <c r="GK29" s="61"/>
      <c r="GL29" s="65"/>
      <c r="GM29" s="61"/>
      <c r="GN29" s="65"/>
      <c r="GO29" s="61"/>
      <c r="GP29" s="65"/>
      <c r="GQ29" s="61"/>
      <c r="GR29" s="65"/>
      <c r="GS29" s="61"/>
      <c r="GT29" s="65"/>
      <c r="GU29" s="61"/>
      <c r="GV29" s="65"/>
      <c r="GW29" s="61"/>
      <c r="GX29" s="65"/>
      <c r="GY29" s="61"/>
      <c r="GZ29" s="65"/>
      <c r="HA29" s="61"/>
      <c r="HB29" s="65"/>
      <c r="HC29" s="61"/>
      <c r="HD29" s="65"/>
      <c r="HE29" s="61"/>
      <c r="HF29" s="65"/>
      <c r="HG29" s="61"/>
      <c r="HH29" s="65"/>
      <c r="HI29" s="61"/>
      <c r="HJ29" s="65"/>
      <c r="HK29" s="61"/>
      <c r="HL29" s="65"/>
      <c r="HM29" s="61"/>
      <c r="HN29" s="65"/>
      <c r="HO29" s="61"/>
      <c r="HP29" s="65"/>
      <c r="HQ29" s="61"/>
      <c r="HR29" s="65"/>
      <c r="HS29" s="61"/>
      <c r="HT29" s="65"/>
      <c r="HU29" s="61"/>
      <c r="HV29" s="65"/>
      <c r="HW29" s="61"/>
      <c r="HX29" s="65"/>
      <c r="HY29" s="61"/>
      <c r="HZ29" s="65"/>
      <c r="IA29" s="61"/>
      <c r="IB29" s="65"/>
      <c r="IC29" s="61"/>
      <c r="ID29" s="65"/>
      <c r="IE29" s="61"/>
      <c r="IF29" s="65"/>
      <c r="IG29" s="61"/>
      <c r="IH29" s="65"/>
      <c r="II29" s="61"/>
      <c r="IJ29" s="65"/>
      <c r="IK29" s="61"/>
      <c r="IL29" s="65"/>
      <c r="IM29" s="61"/>
      <c r="IN29" s="65"/>
      <c r="IO29" s="61"/>
      <c r="IP29" s="65"/>
      <c r="IQ29" s="61"/>
      <c r="IR29" s="65"/>
      <c r="IS29" s="61"/>
      <c r="IT29" s="65"/>
      <c r="IU29" s="61"/>
      <c r="IV29" s="65"/>
      <c r="IW29" s="61"/>
      <c r="IX29" s="65"/>
      <c r="IY29" s="61"/>
      <c r="IZ29" s="65"/>
      <c r="JA29" s="61"/>
      <c r="JB29" s="65"/>
      <c r="JC29" s="61"/>
      <c r="JD29" s="65"/>
      <c r="JE29" s="61"/>
      <c r="JF29" s="65"/>
      <c r="JG29" s="61"/>
      <c r="JH29" s="65"/>
      <c r="JI29" s="61"/>
      <c r="JJ29" s="65"/>
      <c r="JK29" s="61"/>
      <c r="JL29" s="65"/>
      <c r="JM29" s="61"/>
      <c r="JN29" s="65"/>
      <c r="JO29" s="61"/>
      <c r="JP29" s="65"/>
      <c r="JQ29" s="61"/>
      <c r="JR29" s="65"/>
      <c r="JS29" s="61"/>
      <c r="JT29" s="65"/>
      <c r="JU29" s="61"/>
      <c r="JV29" s="65"/>
      <c r="JW29" s="61"/>
      <c r="JX29" s="65"/>
      <c r="JY29" s="61"/>
      <c r="JZ29" s="66"/>
      <c r="KA29" s="66"/>
    </row>
    <row r="30" spans="1:287" x14ac:dyDescent="0.25">
      <c r="A30" s="56">
        <f t="shared" si="0"/>
        <v>29</v>
      </c>
      <c r="B30" s="272"/>
      <c r="C30" s="272"/>
      <c r="D30" s="272"/>
      <c r="E30" s="272"/>
      <c r="F30" s="272" t="s">
        <v>411</v>
      </c>
      <c r="G30" s="272"/>
      <c r="H30" s="293">
        <v>0</v>
      </c>
      <c r="I30" s="293">
        <v>0</v>
      </c>
      <c r="J30" s="293">
        <v>0</v>
      </c>
      <c r="K30" s="293">
        <v>0</v>
      </c>
      <c r="L30" s="293">
        <v>0</v>
      </c>
      <c r="M30" s="293">
        <v>0</v>
      </c>
      <c r="N30" s="293">
        <v>0</v>
      </c>
      <c r="O30" s="293">
        <v>0</v>
      </c>
      <c r="P30" s="293">
        <v>0</v>
      </c>
      <c r="Q30" s="293">
        <v>0</v>
      </c>
      <c r="R30" s="293">
        <v>0</v>
      </c>
      <c r="S30" s="293">
        <v>0</v>
      </c>
      <c r="T30" s="293">
        <v>0</v>
      </c>
      <c r="U30" s="293">
        <v>0</v>
      </c>
      <c r="V30" s="293">
        <v>0</v>
      </c>
      <c r="W30" s="293">
        <v>0</v>
      </c>
      <c r="X30" s="293">
        <v>0</v>
      </c>
      <c r="Y30" s="293">
        <v>0</v>
      </c>
      <c r="Z30" s="293">
        <v>0</v>
      </c>
      <c r="AA30" s="293">
        <v>0</v>
      </c>
      <c r="AB30" s="293">
        <v>0</v>
      </c>
      <c r="AC30" s="293">
        <v>0</v>
      </c>
      <c r="AD30" s="293">
        <v>0</v>
      </c>
      <c r="AE30" s="293">
        <v>0</v>
      </c>
      <c r="AF30" s="293">
        <v>0</v>
      </c>
      <c r="AG30" s="293">
        <v>0</v>
      </c>
      <c r="AH30" s="293">
        <v>0</v>
      </c>
      <c r="AI30" s="293">
        <v>0</v>
      </c>
      <c r="AJ30" s="293">
        <v>0</v>
      </c>
      <c r="AK30" s="293">
        <v>0</v>
      </c>
      <c r="AL30" s="293">
        <v>0</v>
      </c>
      <c r="AM30" s="293">
        <v>0</v>
      </c>
      <c r="AN30" s="293">
        <v>0</v>
      </c>
      <c r="AO30" s="293">
        <v>0</v>
      </c>
      <c r="AP30" s="293">
        <v>0</v>
      </c>
      <c r="AQ30" s="293">
        <v>0</v>
      </c>
      <c r="AR30" s="293">
        <v>0</v>
      </c>
      <c r="AS30" s="293">
        <v>0</v>
      </c>
      <c r="AT30" s="293">
        <v>0</v>
      </c>
      <c r="AU30" s="293">
        <v>0</v>
      </c>
      <c r="AV30" s="293">
        <v>0</v>
      </c>
      <c r="AW30" s="293">
        <v>0</v>
      </c>
      <c r="AX30" s="293">
        <v>0</v>
      </c>
      <c r="AY30" s="293">
        <v>0</v>
      </c>
      <c r="AZ30" s="293">
        <v>0</v>
      </c>
      <c r="BA30" s="293">
        <v>0</v>
      </c>
      <c r="BB30" s="293">
        <v>0</v>
      </c>
      <c r="BC30" s="293">
        <v>0</v>
      </c>
      <c r="BD30" s="293">
        <v>0</v>
      </c>
      <c r="BE30" s="293">
        <v>0</v>
      </c>
      <c r="BF30" s="293">
        <v>0</v>
      </c>
      <c r="BG30" s="293">
        <v>0</v>
      </c>
      <c r="BH30" s="293">
        <v>0</v>
      </c>
      <c r="BI30" s="293">
        <v>0</v>
      </c>
      <c r="BJ30" s="293">
        <v>0</v>
      </c>
      <c r="BK30" s="293">
        <v>0</v>
      </c>
      <c r="BL30" s="293">
        <v>0</v>
      </c>
      <c r="BM30" s="293">
        <v>0</v>
      </c>
      <c r="BN30" s="293">
        <v>0</v>
      </c>
      <c r="BO30" s="293">
        <v>0</v>
      </c>
      <c r="BP30" s="293">
        <v>0</v>
      </c>
      <c r="BQ30" s="293">
        <v>0</v>
      </c>
      <c r="BR30" s="293">
        <v>0</v>
      </c>
      <c r="BS30" s="293">
        <v>0</v>
      </c>
      <c r="BT30" s="293">
        <v>0</v>
      </c>
      <c r="BU30" s="293">
        <v>0</v>
      </c>
      <c r="BV30" s="293">
        <v>0</v>
      </c>
      <c r="BW30" s="293">
        <v>0</v>
      </c>
      <c r="BX30" s="293">
        <v>0</v>
      </c>
      <c r="BY30" s="293">
        <v>0</v>
      </c>
      <c r="BZ30" s="293">
        <v>0</v>
      </c>
      <c r="CA30" s="293">
        <v>0</v>
      </c>
      <c r="CB30" s="293">
        <v>0</v>
      </c>
      <c r="CC30" s="293">
        <v>0</v>
      </c>
      <c r="CD30" s="293">
        <v>0</v>
      </c>
      <c r="CE30" s="293">
        <v>0</v>
      </c>
      <c r="CF30" s="293">
        <v>0</v>
      </c>
      <c r="CG30" s="293">
        <v>0</v>
      </c>
      <c r="CH30" s="293">
        <v>0</v>
      </c>
      <c r="CI30" s="293">
        <v>0</v>
      </c>
      <c r="CJ30" s="293">
        <v>0</v>
      </c>
      <c r="CK30" s="293">
        <v>0</v>
      </c>
      <c r="CL30" s="293">
        <v>0</v>
      </c>
      <c r="CM30" s="293">
        <v>0</v>
      </c>
      <c r="CN30" s="293">
        <v>0</v>
      </c>
      <c r="CO30" s="293">
        <v>0</v>
      </c>
      <c r="CP30" s="293">
        <v>0</v>
      </c>
      <c r="CQ30" s="293">
        <v>0</v>
      </c>
      <c r="CR30" s="293">
        <v>0</v>
      </c>
      <c r="CS30" s="293">
        <v>0</v>
      </c>
      <c r="CT30" s="293">
        <v>0</v>
      </c>
      <c r="CU30" s="293">
        <v>0</v>
      </c>
      <c r="CV30" s="293">
        <v>0</v>
      </c>
      <c r="CW30" s="293">
        <v>0</v>
      </c>
      <c r="CX30" s="293">
        <v>0</v>
      </c>
      <c r="CY30" s="293">
        <v>0</v>
      </c>
      <c r="CZ30" s="293">
        <v>0</v>
      </c>
      <c r="DA30" s="293">
        <v>0</v>
      </c>
      <c r="DB30" s="293">
        <v>0</v>
      </c>
      <c r="DC30" s="293">
        <v>0</v>
      </c>
      <c r="DD30" s="293">
        <v>0</v>
      </c>
      <c r="DE30" s="293">
        <v>0</v>
      </c>
      <c r="DF30" s="293">
        <v>0</v>
      </c>
      <c r="DG30" s="293">
        <v>0</v>
      </c>
      <c r="DH30" s="293">
        <v>0</v>
      </c>
      <c r="DI30" s="293">
        <v>0</v>
      </c>
      <c r="DJ30" s="293">
        <v>0</v>
      </c>
      <c r="DK30" s="293">
        <v>0</v>
      </c>
      <c r="DL30" s="293">
        <v>0</v>
      </c>
      <c r="DM30" s="293">
        <v>0</v>
      </c>
      <c r="DN30" s="293">
        <v>0</v>
      </c>
      <c r="DO30" s="293">
        <v>0</v>
      </c>
      <c r="DP30" s="293">
        <v>0</v>
      </c>
      <c r="DQ30" s="293">
        <v>0</v>
      </c>
      <c r="DR30" s="293">
        <v>0</v>
      </c>
      <c r="DS30" s="293">
        <v>0</v>
      </c>
      <c r="DT30" s="293">
        <v>0</v>
      </c>
      <c r="DU30" s="293">
        <v>0</v>
      </c>
      <c r="DV30" s="293">
        <v>0</v>
      </c>
      <c r="DW30" s="293">
        <v>0</v>
      </c>
      <c r="DX30" s="293">
        <v>0</v>
      </c>
      <c r="DY30" s="293">
        <v>0</v>
      </c>
      <c r="DZ30" s="293">
        <v>0</v>
      </c>
      <c r="EA30" s="293">
        <v>0</v>
      </c>
      <c r="EB30" s="293">
        <v>0</v>
      </c>
      <c r="EC30" s="293">
        <v>0</v>
      </c>
      <c r="ED30" s="293">
        <v>0</v>
      </c>
      <c r="EE30" s="293">
        <v>0</v>
      </c>
      <c r="EF30" s="293">
        <v>0</v>
      </c>
      <c r="EG30" s="293">
        <v>0</v>
      </c>
      <c r="EH30" s="293">
        <v>0</v>
      </c>
      <c r="EI30" s="293">
        <v>0</v>
      </c>
      <c r="EJ30" s="293">
        <v>0</v>
      </c>
      <c r="EK30" s="293">
        <v>0</v>
      </c>
      <c r="EL30" s="293">
        <v>0</v>
      </c>
      <c r="EM30" s="293">
        <v>0</v>
      </c>
      <c r="EN30" s="293">
        <v>0</v>
      </c>
      <c r="EO30" s="293">
        <v>0</v>
      </c>
      <c r="EP30" s="293">
        <v>0</v>
      </c>
      <c r="EQ30" s="293">
        <v>0</v>
      </c>
      <c r="ER30" s="293">
        <v>0</v>
      </c>
      <c r="ES30" s="293">
        <v>0</v>
      </c>
      <c r="ET30" s="293">
        <v>0</v>
      </c>
      <c r="EU30" s="293">
        <v>0</v>
      </c>
      <c r="EV30" s="293">
        <v>0</v>
      </c>
      <c r="EW30" s="293">
        <v>0</v>
      </c>
      <c r="EX30" s="293">
        <v>0</v>
      </c>
      <c r="EY30" s="293">
        <v>0</v>
      </c>
      <c r="EZ30" s="65"/>
      <c r="FA30" s="61"/>
      <c r="FB30" s="65"/>
      <c r="FC30" s="61"/>
      <c r="FD30" s="65"/>
      <c r="FE30" s="61"/>
      <c r="FF30" s="65"/>
      <c r="FG30" s="61"/>
      <c r="FH30" s="65"/>
      <c r="FI30" s="61"/>
      <c r="FJ30" s="65"/>
      <c r="FK30" s="61"/>
      <c r="FL30" s="65"/>
      <c r="FM30" s="61"/>
      <c r="FN30" s="65"/>
      <c r="FO30" s="61"/>
      <c r="FP30" s="65"/>
      <c r="FQ30" s="61"/>
      <c r="FR30" s="65"/>
      <c r="FS30" s="61"/>
      <c r="FT30" s="65"/>
      <c r="FU30" s="61"/>
      <c r="FV30" s="65"/>
      <c r="FW30" s="61"/>
      <c r="FX30" s="65"/>
      <c r="FY30" s="61"/>
      <c r="FZ30" s="65"/>
      <c r="GA30" s="61"/>
      <c r="GB30" s="65"/>
      <c r="GC30" s="61"/>
      <c r="GD30" s="65"/>
      <c r="GE30" s="61"/>
      <c r="GF30" s="65"/>
      <c r="GG30" s="61"/>
      <c r="GH30" s="65"/>
      <c r="GI30" s="61"/>
      <c r="GJ30" s="65"/>
      <c r="GK30" s="61"/>
      <c r="GL30" s="65"/>
      <c r="GM30" s="61"/>
      <c r="GN30" s="65"/>
      <c r="GO30" s="61"/>
      <c r="GP30" s="65"/>
      <c r="GQ30" s="61"/>
      <c r="GR30" s="65"/>
      <c r="GS30" s="61"/>
      <c r="GT30" s="65"/>
      <c r="GU30" s="61"/>
      <c r="GV30" s="65"/>
      <c r="GW30" s="61"/>
      <c r="GX30" s="65"/>
      <c r="GY30" s="61"/>
      <c r="GZ30" s="65"/>
      <c r="HA30" s="61"/>
      <c r="HB30" s="65"/>
      <c r="HC30" s="61"/>
      <c r="HD30" s="65"/>
      <c r="HE30" s="61"/>
      <c r="HF30" s="65"/>
      <c r="HG30" s="61"/>
      <c r="HH30" s="65"/>
      <c r="HI30" s="61"/>
      <c r="HJ30" s="65"/>
      <c r="HK30" s="61"/>
      <c r="HL30" s="65"/>
      <c r="HM30" s="61"/>
      <c r="HN30" s="65"/>
      <c r="HO30" s="61"/>
      <c r="HP30" s="65"/>
      <c r="HQ30" s="61"/>
      <c r="HR30" s="65"/>
      <c r="HS30" s="61"/>
      <c r="HT30" s="65"/>
      <c r="HU30" s="61"/>
      <c r="HV30" s="65"/>
      <c r="HW30" s="61"/>
      <c r="HX30" s="65"/>
      <c r="HY30" s="61"/>
      <c r="HZ30" s="65"/>
      <c r="IA30" s="61"/>
      <c r="IB30" s="65"/>
      <c r="IC30" s="61"/>
      <c r="ID30" s="65"/>
      <c r="IE30" s="61"/>
      <c r="IF30" s="65"/>
      <c r="IG30" s="61"/>
      <c r="IH30" s="65"/>
      <c r="II30" s="61"/>
      <c r="IJ30" s="65"/>
      <c r="IK30" s="61"/>
      <c r="IL30" s="65"/>
      <c r="IM30" s="61"/>
      <c r="IN30" s="65"/>
      <c r="IO30" s="61"/>
      <c r="IP30" s="65"/>
      <c r="IQ30" s="61"/>
      <c r="IR30" s="65"/>
      <c r="IS30" s="61"/>
      <c r="IT30" s="65"/>
      <c r="IU30" s="61"/>
      <c r="IV30" s="65"/>
      <c r="IW30" s="61"/>
      <c r="IX30" s="65"/>
      <c r="IY30" s="61"/>
      <c r="IZ30" s="65"/>
      <c r="JA30" s="61"/>
      <c r="JB30" s="65"/>
      <c r="JC30" s="61"/>
      <c r="JD30" s="65"/>
      <c r="JE30" s="61"/>
      <c r="JF30" s="65"/>
      <c r="JG30" s="61"/>
      <c r="JH30" s="65"/>
      <c r="JI30" s="61"/>
      <c r="JJ30" s="65"/>
      <c r="JK30" s="61"/>
      <c r="JL30" s="65"/>
      <c r="JM30" s="61"/>
      <c r="JN30" s="65"/>
      <c r="JO30" s="61"/>
      <c r="JP30" s="65"/>
      <c r="JQ30" s="61"/>
      <c r="JR30" s="65"/>
      <c r="JS30" s="61"/>
      <c r="JT30" s="65"/>
      <c r="JU30" s="61"/>
      <c r="JV30" s="65"/>
      <c r="JW30" s="61"/>
      <c r="JX30" s="65"/>
      <c r="JY30" s="61"/>
      <c r="JZ30" s="66"/>
      <c r="KA30" s="66"/>
    </row>
    <row r="31" spans="1:287" x14ac:dyDescent="0.25">
      <c r="A31" s="56">
        <f t="shared" si="0"/>
        <v>30</v>
      </c>
      <c r="B31" s="272"/>
      <c r="C31" s="272"/>
      <c r="D31" s="272"/>
      <c r="E31" s="272"/>
      <c r="F31" s="272" t="s">
        <v>146</v>
      </c>
      <c r="G31" s="272"/>
      <c r="H31" s="293">
        <v>37058.379999999997</v>
      </c>
      <c r="I31" s="293">
        <v>8050</v>
      </c>
      <c r="J31" s="293">
        <v>72500</v>
      </c>
      <c r="K31" s="293">
        <v>4708.34</v>
      </c>
      <c r="L31" s="293">
        <v>12739.51</v>
      </c>
      <c r="M31" s="293">
        <v>18791.669999999998</v>
      </c>
      <c r="N31" s="293">
        <v>6423.7</v>
      </c>
      <c r="O31" s="293">
        <v>3511.01</v>
      </c>
      <c r="P31" s="293">
        <v>8583.33</v>
      </c>
      <c r="Q31" s="293">
        <v>25188.42</v>
      </c>
      <c r="R31" s="293">
        <v>20361.38</v>
      </c>
      <c r="S31" s="293">
        <v>13040</v>
      </c>
      <c r="T31" s="293">
        <v>5619.02</v>
      </c>
      <c r="U31" s="293">
        <v>3422.42</v>
      </c>
      <c r="V31" s="293">
        <v>7652</v>
      </c>
      <c r="W31" s="293">
        <v>17275</v>
      </c>
      <c r="X31" s="293">
        <v>0</v>
      </c>
      <c r="Y31" s="293">
        <v>43189.16</v>
      </c>
      <c r="Z31" s="293">
        <v>5800</v>
      </c>
      <c r="AA31" s="293">
        <v>10200</v>
      </c>
      <c r="AB31" s="293">
        <v>0</v>
      </c>
      <c r="AC31" s="293">
        <v>8816.58</v>
      </c>
      <c r="AD31" s="293">
        <v>30796.799999999999</v>
      </c>
      <c r="AE31" s="293">
        <v>533.32000000000005</v>
      </c>
      <c r="AF31" s="293">
        <v>10736.63</v>
      </c>
      <c r="AG31" s="293">
        <v>6750.53</v>
      </c>
      <c r="AH31" s="293">
        <v>30900</v>
      </c>
      <c r="AI31" s="293">
        <v>6525</v>
      </c>
      <c r="AJ31" s="293">
        <v>21379.35</v>
      </c>
      <c r="AK31" s="293">
        <v>13690.38</v>
      </c>
      <c r="AL31" s="293">
        <v>45984.04</v>
      </c>
      <c r="AM31" s="293">
        <v>18558</v>
      </c>
      <c r="AN31" s="293">
        <v>0</v>
      </c>
      <c r="AO31" s="293">
        <v>9239.7999999999993</v>
      </c>
      <c r="AP31" s="293">
        <v>10865.62</v>
      </c>
      <c r="AQ31" s="293">
        <v>52131.67</v>
      </c>
      <c r="AR31" s="293">
        <v>1750</v>
      </c>
      <c r="AS31" s="293">
        <v>25766.15</v>
      </c>
      <c r="AT31" s="293">
        <v>18607.169999999998</v>
      </c>
      <c r="AU31" s="293">
        <v>3600</v>
      </c>
      <c r="AV31" s="293">
        <v>6903.94</v>
      </c>
      <c r="AW31" s="293">
        <v>2750</v>
      </c>
      <c r="AX31" s="293">
        <v>3971.33</v>
      </c>
      <c r="AY31" s="293">
        <v>14910.5</v>
      </c>
      <c r="AZ31" s="293">
        <v>28584.35</v>
      </c>
      <c r="BA31" s="293">
        <v>2766.65</v>
      </c>
      <c r="BB31" s="293">
        <v>12046.87</v>
      </c>
      <c r="BC31" s="293">
        <v>900</v>
      </c>
      <c r="BD31" s="293">
        <v>8697.85</v>
      </c>
      <c r="BE31" s="293">
        <v>31353.599999999999</v>
      </c>
      <c r="BF31" s="293">
        <v>0</v>
      </c>
      <c r="BG31" s="293">
        <v>42015.45</v>
      </c>
      <c r="BH31" s="293">
        <v>22725</v>
      </c>
      <c r="BI31" s="293">
        <v>4955</v>
      </c>
      <c r="BJ31" s="293">
        <v>25159.919999999998</v>
      </c>
      <c r="BK31" s="293">
        <v>60340.78</v>
      </c>
      <c r="BL31" s="293">
        <v>15120</v>
      </c>
      <c r="BM31" s="293">
        <v>0</v>
      </c>
      <c r="BN31" s="293">
        <v>6711.67</v>
      </c>
      <c r="BO31" s="293">
        <v>10606</v>
      </c>
      <c r="BP31" s="293">
        <v>11557.18</v>
      </c>
      <c r="BQ31" s="293">
        <v>17062.34</v>
      </c>
      <c r="BR31" s="293">
        <v>3608.75</v>
      </c>
      <c r="BS31" s="293">
        <v>10773.99</v>
      </c>
      <c r="BT31" s="293">
        <v>16112.68</v>
      </c>
      <c r="BU31" s="293">
        <v>0</v>
      </c>
      <c r="BV31" s="293">
        <v>15083.33</v>
      </c>
      <c r="BW31" s="293">
        <v>0</v>
      </c>
      <c r="BX31" s="293">
        <v>0</v>
      </c>
      <c r="BY31" s="293">
        <v>4425</v>
      </c>
      <c r="BZ31" s="293">
        <v>715.97</v>
      </c>
      <c r="CA31" s="293">
        <v>10156.51</v>
      </c>
      <c r="CB31" s="293">
        <v>2566.69</v>
      </c>
      <c r="CC31" s="293">
        <v>3450</v>
      </c>
      <c r="CD31" s="293">
        <v>9206.73</v>
      </c>
      <c r="CE31" s="293">
        <v>7489.48</v>
      </c>
      <c r="CF31" s="293">
        <v>0</v>
      </c>
      <c r="CG31" s="293">
        <v>6200</v>
      </c>
      <c r="CH31" s="293">
        <v>19553.599999999999</v>
      </c>
      <c r="CI31" s="293">
        <v>17990</v>
      </c>
      <c r="CJ31" s="293">
        <v>2467.42</v>
      </c>
      <c r="CK31" s="293">
        <v>42194.8</v>
      </c>
      <c r="CL31" s="293">
        <v>26800</v>
      </c>
      <c r="CM31" s="293">
        <v>19750.27</v>
      </c>
      <c r="CN31" s="293">
        <v>4189.43</v>
      </c>
      <c r="CO31" s="293">
        <v>18416.36</v>
      </c>
      <c r="CP31" s="293">
        <v>107657.60000000001</v>
      </c>
      <c r="CQ31" s="293">
        <v>15079.66</v>
      </c>
      <c r="CR31" s="293">
        <v>2812.5</v>
      </c>
      <c r="CS31" s="293">
        <v>2555.4</v>
      </c>
      <c r="CT31" s="293">
        <v>26550</v>
      </c>
      <c r="CU31" s="293">
        <v>11653.12</v>
      </c>
      <c r="CV31" s="293">
        <v>9150</v>
      </c>
      <c r="CW31" s="293">
        <v>18150</v>
      </c>
      <c r="CX31" s="293">
        <v>8906</v>
      </c>
      <c r="CY31" s="293">
        <v>4231</v>
      </c>
      <c r="CZ31" s="293">
        <v>20613.77</v>
      </c>
      <c r="DA31" s="293">
        <v>5020.99</v>
      </c>
      <c r="DB31" s="293">
        <v>8300</v>
      </c>
      <c r="DC31" s="293">
        <v>7112.35</v>
      </c>
      <c r="DD31" s="293">
        <v>18190.990000000002</v>
      </c>
      <c r="DE31" s="293">
        <v>15516.68</v>
      </c>
      <c r="DF31" s="293">
        <v>3966.66</v>
      </c>
      <c r="DG31" s="293">
        <v>0</v>
      </c>
      <c r="DH31" s="293">
        <v>3799.98</v>
      </c>
      <c r="DI31" s="293">
        <v>6291.04</v>
      </c>
      <c r="DJ31" s="293">
        <v>23374.14</v>
      </c>
      <c r="DK31" s="293">
        <v>30434.12</v>
      </c>
      <c r="DL31" s="293">
        <v>11442.74</v>
      </c>
      <c r="DM31" s="293">
        <v>4180</v>
      </c>
      <c r="DN31" s="293">
        <v>11143</v>
      </c>
      <c r="DO31" s="293">
        <v>200</v>
      </c>
      <c r="DP31" s="293">
        <v>4713</v>
      </c>
      <c r="DQ31" s="293">
        <v>56206.43</v>
      </c>
      <c r="DR31" s="293">
        <v>62749.03</v>
      </c>
      <c r="DS31" s="293">
        <v>8000</v>
      </c>
      <c r="DT31" s="293">
        <v>8521.49</v>
      </c>
      <c r="DU31" s="293">
        <v>6197.42</v>
      </c>
      <c r="DV31" s="293">
        <v>33843.94</v>
      </c>
      <c r="DW31" s="293">
        <v>10964.72</v>
      </c>
      <c r="DX31" s="293">
        <v>-100</v>
      </c>
      <c r="DY31" s="293">
        <v>6406.14</v>
      </c>
      <c r="DZ31" s="293">
        <v>33355</v>
      </c>
      <c r="EA31" s="293">
        <v>14610.73</v>
      </c>
      <c r="EB31" s="293">
        <v>20059.259999999998</v>
      </c>
      <c r="EC31" s="293">
        <v>17829.73</v>
      </c>
      <c r="ED31" s="293">
        <v>838.13</v>
      </c>
      <c r="EE31" s="293">
        <v>16359.36</v>
      </c>
      <c r="EF31" s="293">
        <v>31209.83</v>
      </c>
      <c r="EG31" s="293">
        <v>2600</v>
      </c>
      <c r="EH31" s="293">
        <v>15072</v>
      </c>
      <c r="EI31" s="293">
        <v>12832.5</v>
      </c>
      <c r="EJ31" s="293">
        <v>11200</v>
      </c>
      <c r="EK31" s="293">
        <v>2350</v>
      </c>
      <c r="EL31" s="293">
        <v>23613.33</v>
      </c>
      <c r="EM31" s="293">
        <v>26562.5</v>
      </c>
      <c r="EN31" s="293">
        <v>42500</v>
      </c>
      <c r="EO31" s="293">
        <v>21193.43</v>
      </c>
      <c r="EP31" s="293">
        <v>14040</v>
      </c>
      <c r="EQ31" s="293">
        <v>11970</v>
      </c>
      <c r="ER31" s="293">
        <v>17250</v>
      </c>
      <c r="ES31" s="293">
        <v>299.97000000000003</v>
      </c>
      <c r="ET31" s="293">
        <v>1736.7</v>
      </c>
      <c r="EU31" s="293">
        <v>0</v>
      </c>
      <c r="EV31" s="293">
        <v>0</v>
      </c>
      <c r="EW31" s="293">
        <v>0</v>
      </c>
      <c r="EX31" s="293">
        <v>0</v>
      </c>
      <c r="EY31" s="293">
        <v>2122350.2000000002</v>
      </c>
      <c r="EZ31" s="65"/>
      <c r="FA31" s="61"/>
      <c r="FB31" s="65"/>
      <c r="FC31" s="61"/>
      <c r="FD31" s="65"/>
      <c r="FE31" s="61"/>
      <c r="FF31" s="65"/>
      <c r="FG31" s="61"/>
      <c r="FH31" s="65"/>
      <c r="FI31" s="61"/>
      <c r="FJ31" s="65"/>
      <c r="FK31" s="61"/>
      <c r="FL31" s="65"/>
      <c r="FM31" s="61"/>
      <c r="FN31" s="65"/>
      <c r="FO31" s="61"/>
      <c r="FP31" s="65"/>
      <c r="FQ31" s="61"/>
      <c r="FR31" s="65"/>
      <c r="FS31" s="61"/>
      <c r="FT31" s="65"/>
      <c r="FU31" s="61"/>
      <c r="FV31" s="65"/>
      <c r="FW31" s="61"/>
      <c r="FX31" s="65"/>
      <c r="FY31" s="61"/>
      <c r="FZ31" s="65"/>
      <c r="GA31" s="61"/>
      <c r="GB31" s="65"/>
      <c r="GC31" s="61"/>
      <c r="GD31" s="65"/>
      <c r="GE31" s="61"/>
      <c r="GF31" s="65"/>
      <c r="GG31" s="61"/>
      <c r="GH31" s="65"/>
      <c r="GI31" s="61"/>
      <c r="GJ31" s="65"/>
      <c r="GK31" s="61"/>
      <c r="GL31" s="65"/>
      <c r="GM31" s="61"/>
      <c r="GN31" s="65"/>
      <c r="GO31" s="61"/>
      <c r="GP31" s="65"/>
      <c r="GQ31" s="61"/>
      <c r="GR31" s="65"/>
      <c r="GS31" s="61"/>
      <c r="GT31" s="65"/>
      <c r="GU31" s="61"/>
      <c r="GV31" s="65"/>
      <c r="GW31" s="61"/>
      <c r="GX31" s="65"/>
      <c r="GY31" s="61"/>
      <c r="GZ31" s="65"/>
      <c r="HA31" s="61"/>
      <c r="HB31" s="65"/>
      <c r="HC31" s="61"/>
      <c r="HD31" s="65"/>
      <c r="HE31" s="61"/>
      <c r="HF31" s="65"/>
      <c r="HG31" s="61"/>
      <c r="HH31" s="65"/>
      <c r="HI31" s="61"/>
      <c r="HJ31" s="65"/>
      <c r="HK31" s="61"/>
      <c r="HL31" s="65"/>
      <c r="HM31" s="61"/>
      <c r="HN31" s="65"/>
      <c r="HO31" s="61"/>
      <c r="HP31" s="65"/>
      <c r="HQ31" s="61"/>
      <c r="HR31" s="65"/>
      <c r="HS31" s="61"/>
      <c r="HT31" s="65"/>
      <c r="HU31" s="61"/>
      <c r="HV31" s="65"/>
      <c r="HW31" s="61"/>
      <c r="HX31" s="65"/>
      <c r="HY31" s="61"/>
      <c r="HZ31" s="65"/>
      <c r="IA31" s="61"/>
      <c r="IB31" s="65"/>
      <c r="IC31" s="61"/>
      <c r="ID31" s="65"/>
      <c r="IE31" s="61"/>
      <c r="IF31" s="65"/>
      <c r="IG31" s="61"/>
      <c r="IH31" s="65"/>
      <c r="II31" s="61"/>
      <c r="IJ31" s="65"/>
      <c r="IK31" s="61"/>
      <c r="IL31" s="65"/>
      <c r="IM31" s="61"/>
      <c r="IN31" s="65"/>
      <c r="IO31" s="61"/>
      <c r="IP31" s="65"/>
      <c r="IQ31" s="61"/>
      <c r="IR31" s="65"/>
      <c r="IS31" s="61"/>
      <c r="IT31" s="65"/>
      <c r="IU31" s="61"/>
      <c r="IV31" s="65"/>
      <c r="IW31" s="61"/>
      <c r="IX31" s="65"/>
      <c r="IY31" s="61"/>
      <c r="IZ31" s="65"/>
      <c r="JA31" s="61"/>
      <c r="JB31" s="65"/>
      <c r="JC31" s="61"/>
      <c r="JD31" s="65"/>
      <c r="JE31" s="61"/>
      <c r="JF31" s="65"/>
      <c r="JG31" s="61"/>
      <c r="JH31" s="65"/>
      <c r="JI31" s="61"/>
      <c r="JJ31" s="65"/>
      <c r="JK31" s="61"/>
      <c r="JL31" s="65"/>
      <c r="JM31" s="61"/>
      <c r="JN31" s="65"/>
      <c r="JO31" s="61"/>
      <c r="JP31" s="65"/>
      <c r="JQ31" s="61"/>
      <c r="JR31" s="65"/>
      <c r="JS31" s="61"/>
      <c r="JT31" s="65"/>
      <c r="JU31" s="61"/>
      <c r="JV31" s="65"/>
      <c r="JW31" s="61"/>
      <c r="JX31" s="65"/>
      <c r="JY31" s="61"/>
      <c r="JZ31" s="66"/>
      <c r="KA31" s="66"/>
    </row>
    <row r="32" spans="1:287" x14ac:dyDescent="0.25">
      <c r="A32" s="56">
        <f t="shared" si="0"/>
        <v>31</v>
      </c>
      <c r="B32" s="272"/>
      <c r="C32" s="272"/>
      <c r="D32" s="272"/>
      <c r="E32" s="272"/>
      <c r="F32" s="272" t="s">
        <v>147</v>
      </c>
      <c r="G32" s="272"/>
      <c r="H32" s="293">
        <v>0</v>
      </c>
      <c r="I32" s="293">
        <v>0</v>
      </c>
      <c r="J32" s="293">
        <v>0</v>
      </c>
      <c r="K32" s="293">
        <v>0</v>
      </c>
      <c r="L32" s="293">
        <v>0</v>
      </c>
      <c r="M32" s="293">
        <v>0</v>
      </c>
      <c r="N32" s="293">
        <v>0</v>
      </c>
      <c r="O32" s="293">
        <v>0</v>
      </c>
      <c r="P32" s="293">
        <v>0</v>
      </c>
      <c r="Q32" s="293">
        <v>0</v>
      </c>
      <c r="R32" s="293">
        <v>0</v>
      </c>
      <c r="S32" s="293">
        <v>0</v>
      </c>
      <c r="T32" s="293">
        <v>0</v>
      </c>
      <c r="U32" s="293">
        <v>0</v>
      </c>
      <c r="V32" s="293">
        <v>0</v>
      </c>
      <c r="W32" s="293">
        <v>0</v>
      </c>
      <c r="X32" s="293">
        <v>0</v>
      </c>
      <c r="Y32" s="293">
        <v>0</v>
      </c>
      <c r="Z32" s="293">
        <v>0</v>
      </c>
      <c r="AA32" s="293">
        <v>0</v>
      </c>
      <c r="AB32" s="293">
        <v>0</v>
      </c>
      <c r="AC32" s="293">
        <v>0</v>
      </c>
      <c r="AD32" s="293">
        <v>0</v>
      </c>
      <c r="AE32" s="293">
        <v>0</v>
      </c>
      <c r="AF32" s="293">
        <v>0</v>
      </c>
      <c r="AG32" s="293">
        <v>0</v>
      </c>
      <c r="AH32" s="293">
        <v>0</v>
      </c>
      <c r="AI32" s="293">
        <v>0</v>
      </c>
      <c r="AJ32" s="293">
        <v>0</v>
      </c>
      <c r="AK32" s="293">
        <v>0</v>
      </c>
      <c r="AL32" s="293">
        <v>0</v>
      </c>
      <c r="AM32" s="293">
        <v>0</v>
      </c>
      <c r="AN32" s="293">
        <v>0</v>
      </c>
      <c r="AO32" s="293">
        <v>0</v>
      </c>
      <c r="AP32" s="293">
        <v>0</v>
      </c>
      <c r="AQ32" s="293">
        <v>0</v>
      </c>
      <c r="AR32" s="293">
        <v>0</v>
      </c>
      <c r="AS32" s="293">
        <v>0</v>
      </c>
      <c r="AT32" s="293">
        <v>0</v>
      </c>
      <c r="AU32" s="293">
        <v>0</v>
      </c>
      <c r="AV32" s="293">
        <v>0</v>
      </c>
      <c r="AW32" s="293">
        <v>0</v>
      </c>
      <c r="AX32" s="293">
        <v>0</v>
      </c>
      <c r="AY32" s="293">
        <v>0</v>
      </c>
      <c r="AZ32" s="293">
        <v>0</v>
      </c>
      <c r="BA32" s="293">
        <v>0</v>
      </c>
      <c r="BB32" s="293">
        <v>0</v>
      </c>
      <c r="BC32" s="293">
        <v>0</v>
      </c>
      <c r="BD32" s="293">
        <v>0</v>
      </c>
      <c r="BE32" s="293">
        <v>0</v>
      </c>
      <c r="BF32" s="293">
        <v>0</v>
      </c>
      <c r="BG32" s="293">
        <v>0</v>
      </c>
      <c r="BH32" s="293">
        <v>0</v>
      </c>
      <c r="BI32" s="293">
        <v>0</v>
      </c>
      <c r="BJ32" s="293">
        <v>0</v>
      </c>
      <c r="BK32" s="293">
        <v>0</v>
      </c>
      <c r="BL32" s="293">
        <v>0</v>
      </c>
      <c r="BM32" s="293">
        <v>0</v>
      </c>
      <c r="BN32" s="293">
        <v>0</v>
      </c>
      <c r="BO32" s="293">
        <v>0</v>
      </c>
      <c r="BP32" s="293">
        <v>0</v>
      </c>
      <c r="BQ32" s="293">
        <v>0</v>
      </c>
      <c r="BR32" s="293">
        <v>0</v>
      </c>
      <c r="BS32" s="293">
        <v>0</v>
      </c>
      <c r="BT32" s="293">
        <v>0</v>
      </c>
      <c r="BU32" s="293">
        <v>0</v>
      </c>
      <c r="BV32" s="293">
        <v>0</v>
      </c>
      <c r="BW32" s="293">
        <v>0</v>
      </c>
      <c r="BX32" s="293">
        <v>0</v>
      </c>
      <c r="BY32" s="293">
        <v>0</v>
      </c>
      <c r="BZ32" s="293">
        <v>0</v>
      </c>
      <c r="CA32" s="293">
        <v>0</v>
      </c>
      <c r="CB32" s="293">
        <v>0</v>
      </c>
      <c r="CC32" s="293">
        <v>0</v>
      </c>
      <c r="CD32" s="293">
        <v>0</v>
      </c>
      <c r="CE32" s="293">
        <v>0</v>
      </c>
      <c r="CF32" s="293">
        <v>0</v>
      </c>
      <c r="CG32" s="293">
        <v>0</v>
      </c>
      <c r="CH32" s="293">
        <v>0</v>
      </c>
      <c r="CI32" s="293">
        <v>0</v>
      </c>
      <c r="CJ32" s="293">
        <v>0</v>
      </c>
      <c r="CK32" s="293">
        <v>0</v>
      </c>
      <c r="CL32" s="293">
        <v>0</v>
      </c>
      <c r="CM32" s="293">
        <v>0</v>
      </c>
      <c r="CN32" s="293">
        <v>0</v>
      </c>
      <c r="CO32" s="293">
        <v>0</v>
      </c>
      <c r="CP32" s="293">
        <v>0</v>
      </c>
      <c r="CQ32" s="293">
        <v>0</v>
      </c>
      <c r="CR32" s="293">
        <v>0</v>
      </c>
      <c r="CS32" s="293">
        <v>0</v>
      </c>
      <c r="CT32" s="293">
        <v>0</v>
      </c>
      <c r="CU32" s="293">
        <v>0</v>
      </c>
      <c r="CV32" s="293">
        <v>0</v>
      </c>
      <c r="CW32" s="293">
        <v>0</v>
      </c>
      <c r="CX32" s="293">
        <v>0</v>
      </c>
      <c r="CY32" s="293">
        <v>0</v>
      </c>
      <c r="CZ32" s="293">
        <v>0</v>
      </c>
      <c r="DA32" s="293">
        <v>0</v>
      </c>
      <c r="DB32" s="293">
        <v>0</v>
      </c>
      <c r="DC32" s="293">
        <v>0</v>
      </c>
      <c r="DD32" s="293">
        <v>0</v>
      </c>
      <c r="DE32" s="293">
        <v>0</v>
      </c>
      <c r="DF32" s="293">
        <v>0</v>
      </c>
      <c r="DG32" s="293">
        <v>0</v>
      </c>
      <c r="DH32" s="293">
        <v>0</v>
      </c>
      <c r="DI32" s="293">
        <v>0</v>
      </c>
      <c r="DJ32" s="293">
        <v>0</v>
      </c>
      <c r="DK32" s="293">
        <v>0</v>
      </c>
      <c r="DL32" s="293">
        <v>0</v>
      </c>
      <c r="DM32" s="293">
        <v>0</v>
      </c>
      <c r="DN32" s="293">
        <v>0</v>
      </c>
      <c r="DO32" s="293">
        <v>0</v>
      </c>
      <c r="DP32" s="293">
        <v>0</v>
      </c>
      <c r="DQ32" s="293">
        <v>0</v>
      </c>
      <c r="DR32" s="293">
        <v>0</v>
      </c>
      <c r="DS32" s="293">
        <v>0</v>
      </c>
      <c r="DT32" s="293">
        <v>0</v>
      </c>
      <c r="DU32" s="293">
        <v>0</v>
      </c>
      <c r="DV32" s="293">
        <v>0</v>
      </c>
      <c r="DW32" s="293">
        <v>0</v>
      </c>
      <c r="DX32" s="293">
        <v>0</v>
      </c>
      <c r="DY32" s="293">
        <v>0</v>
      </c>
      <c r="DZ32" s="293">
        <v>0</v>
      </c>
      <c r="EA32" s="293">
        <v>0</v>
      </c>
      <c r="EB32" s="293">
        <v>0</v>
      </c>
      <c r="EC32" s="293">
        <v>0</v>
      </c>
      <c r="ED32" s="293">
        <v>0</v>
      </c>
      <c r="EE32" s="293">
        <v>0</v>
      </c>
      <c r="EF32" s="293">
        <v>0</v>
      </c>
      <c r="EG32" s="293">
        <v>0</v>
      </c>
      <c r="EH32" s="293">
        <v>0</v>
      </c>
      <c r="EI32" s="293">
        <v>0</v>
      </c>
      <c r="EJ32" s="293">
        <v>0</v>
      </c>
      <c r="EK32" s="293">
        <v>0</v>
      </c>
      <c r="EL32" s="293">
        <v>0</v>
      </c>
      <c r="EM32" s="293">
        <v>0</v>
      </c>
      <c r="EN32" s="293">
        <v>0</v>
      </c>
      <c r="EO32" s="293">
        <v>0</v>
      </c>
      <c r="EP32" s="293">
        <v>0</v>
      </c>
      <c r="EQ32" s="293">
        <v>0</v>
      </c>
      <c r="ER32" s="293">
        <v>0</v>
      </c>
      <c r="ES32" s="293">
        <v>0</v>
      </c>
      <c r="ET32" s="293">
        <v>0</v>
      </c>
      <c r="EU32" s="293">
        <v>0</v>
      </c>
      <c r="EV32" s="293">
        <v>0</v>
      </c>
      <c r="EW32" s="293">
        <v>0</v>
      </c>
      <c r="EX32" s="293">
        <v>0</v>
      </c>
      <c r="EY32" s="293">
        <v>0</v>
      </c>
      <c r="EZ32" s="65"/>
      <c r="FA32" s="61"/>
      <c r="FB32" s="65"/>
      <c r="FC32" s="61"/>
      <c r="FD32" s="65"/>
      <c r="FE32" s="61"/>
      <c r="FF32" s="65"/>
      <c r="FG32" s="61"/>
      <c r="FH32" s="65"/>
      <c r="FI32" s="61"/>
      <c r="FJ32" s="65"/>
      <c r="FK32" s="61"/>
      <c r="FL32" s="65"/>
      <c r="FM32" s="61"/>
      <c r="FN32" s="65"/>
      <c r="FO32" s="61"/>
      <c r="FP32" s="65"/>
      <c r="FQ32" s="61"/>
      <c r="FR32" s="65"/>
      <c r="FS32" s="61"/>
      <c r="FT32" s="65"/>
      <c r="FU32" s="61"/>
      <c r="FV32" s="65"/>
      <c r="FW32" s="61"/>
      <c r="FX32" s="65"/>
      <c r="FY32" s="61"/>
      <c r="FZ32" s="65"/>
      <c r="GA32" s="61"/>
      <c r="GB32" s="65"/>
      <c r="GC32" s="61"/>
      <c r="GD32" s="65"/>
      <c r="GE32" s="61"/>
      <c r="GF32" s="65"/>
      <c r="GG32" s="61"/>
      <c r="GH32" s="65"/>
      <c r="GI32" s="61"/>
      <c r="GJ32" s="65"/>
      <c r="GK32" s="61"/>
      <c r="GL32" s="65"/>
      <c r="GM32" s="61"/>
      <c r="GN32" s="65"/>
      <c r="GO32" s="61"/>
      <c r="GP32" s="65"/>
      <c r="GQ32" s="61"/>
      <c r="GR32" s="65"/>
      <c r="GS32" s="61"/>
      <c r="GT32" s="65"/>
      <c r="GU32" s="61"/>
      <c r="GV32" s="65"/>
      <c r="GW32" s="61"/>
      <c r="GX32" s="65"/>
      <c r="GY32" s="61"/>
      <c r="GZ32" s="65"/>
      <c r="HA32" s="61"/>
      <c r="HB32" s="65"/>
      <c r="HC32" s="61"/>
      <c r="HD32" s="65"/>
      <c r="HE32" s="61"/>
      <c r="HF32" s="65"/>
      <c r="HG32" s="61"/>
      <c r="HH32" s="65"/>
      <c r="HI32" s="61"/>
      <c r="HJ32" s="65"/>
      <c r="HK32" s="61"/>
      <c r="HL32" s="65"/>
      <c r="HM32" s="61"/>
      <c r="HN32" s="65"/>
      <c r="HO32" s="61"/>
      <c r="HP32" s="65"/>
      <c r="HQ32" s="61"/>
      <c r="HR32" s="65"/>
      <c r="HS32" s="61"/>
      <c r="HT32" s="65"/>
      <c r="HU32" s="61"/>
      <c r="HV32" s="65"/>
      <c r="HW32" s="61"/>
      <c r="HX32" s="65"/>
      <c r="HY32" s="61"/>
      <c r="HZ32" s="65"/>
      <c r="IA32" s="61"/>
      <c r="IB32" s="65"/>
      <c r="IC32" s="61"/>
      <c r="ID32" s="65"/>
      <c r="IE32" s="61"/>
      <c r="IF32" s="65"/>
      <c r="IG32" s="61"/>
      <c r="IH32" s="65"/>
      <c r="II32" s="61"/>
      <c r="IJ32" s="65"/>
      <c r="IK32" s="61"/>
      <c r="IL32" s="65"/>
      <c r="IM32" s="61"/>
      <c r="IN32" s="65"/>
      <c r="IO32" s="61"/>
      <c r="IP32" s="65"/>
      <c r="IQ32" s="61"/>
      <c r="IR32" s="65"/>
      <c r="IS32" s="61"/>
      <c r="IT32" s="65"/>
      <c r="IU32" s="61"/>
      <c r="IV32" s="65"/>
      <c r="IW32" s="61"/>
      <c r="IX32" s="65"/>
      <c r="IY32" s="61"/>
      <c r="IZ32" s="65"/>
      <c r="JA32" s="61"/>
      <c r="JB32" s="65"/>
      <c r="JC32" s="61"/>
      <c r="JD32" s="65"/>
      <c r="JE32" s="61"/>
      <c r="JF32" s="65"/>
      <c r="JG32" s="61"/>
      <c r="JH32" s="65"/>
      <c r="JI32" s="61"/>
      <c r="JJ32" s="65"/>
      <c r="JK32" s="61"/>
      <c r="JL32" s="65"/>
      <c r="JM32" s="61"/>
      <c r="JN32" s="65"/>
      <c r="JO32" s="61"/>
      <c r="JP32" s="65"/>
      <c r="JQ32" s="61"/>
      <c r="JR32" s="65"/>
      <c r="JS32" s="61"/>
      <c r="JT32" s="65"/>
      <c r="JU32" s="61"/>
      <c r="JV32" s="65"/>
      <c r="JW32" s="61"/>
      <c r="JX32" s="65"/>
      <c r="JY32" s="61"/>
      <c r="JZ32" s="66"/>
      <c r="KA32" s="66"/>
    </row>
    <row r="33" spans="1:287" x14ac:dyDescent="0.25">
      <c r="A33" s="56">
        <f t="shared" si="0"/>
        <v>32</v>
      </c>
      <c r="B33" s="272"/>
      <c r="C33" s="272"/>
      <c r="D33" s="272"/>
      <c r="E33" s="272"/>
      <c r="F33" s="272" t="s">
        <v>148</v>
      </c>
      <c r="G33" s="272"/>
      <c r="H33" s="293">
        <v>0</v>
      </c>
      <c r="I33" s="293">
        <v>0</v>
      </c>
      <c r="J33" s="293">
        <v>14946.77</v>
      </c>
      <c r="K33" s="293">
        <v>0</v>
      </c>
      <c r="L33" s="293">
        <v>4550.1899999999996</v>
      </c>
      <c r="M33" s="293">
        <v>0</v>
      </c>
      <c r="N33" s="293">
        <v>0</v>
      </c>
      <c r="O33" s="293">
        <v>500</v>
      </c>
      <c r="P33" s="293">
        <v>0</v>
      </c>
      <c r="Q33" s="293">
        <v>0</v>
      </c>
      <c r="R33" s="293">
        <v>0</v>
      </c>
      <c r="S33" s="293">
        <v>0</v>
      </c>
      <c r="T33" s="293">
        <v>0</v>
      </c>
      <c r="U33" s="293">
        <v>0</v>
      </c>
      <c r="V33" s="293">
        <v>0</v>
      </c>
      <c r="W33" s="293">
        <v>1535.5</v>
      </c>
      <c r="X33" s="293">
        <v>0</v>
      </c>
      <c r="Y33" s="293">
        <v>0</v>
      </c>
      <c r="Z33" s="293">
        <v>0</v>
      </c>
      <c r="AA33" s="293">
        <v>0</v>
      </c>
      <c r="AB33" s="293">
        <v>0</v>
      </c>
      <c r="AC33" s="293">
        <v>700</v>
      </c>
      <c r="AD33" s="293">
        <v>0</v>
      </c>
      <c r="AE33" s="293">
        <v>0</v>
      </c>
      <c r="AF33" s="293">
        <v>410</v>
      </c>
      <c r="AG33" s="293">
        <v>4732.1000000000004</v>
      </c>
      <c r="AH33" s="293">
        <v>0</v>
      </c>
      <c r="AI33" s="293">
        <v>0</v>
      </c>
      <c r="AJ33" s="293">
        <v>1459.75</v>
      </c>
      <c r="AK33" s="293">
        <v>0</v>
      </c>
      <c r="AL33" s="293">
        <v>0</v>
      </c>
      <c r="AM33" s="293">
        <v>0</v>
      </c>
      <c r="AN33" s="293">
        <v>0</v>
      </c>
      <c r="AO33" s="293">
        <v>2350.5300000000002</v>
      </c>
      <c r="AP33" s="293">
        <v>825.11</v>
      </c>
      <c r="AQ33" s="293">
        <v>0</v>
      </c>
      <c r="AR33" s="293">
        <v>0</v>
      </c>
      <c r="AS33" s="293">
        <v>725.18</v>
      </c>
      <c r="AT33" s="293">
        <v>0</v>
      </c>
      <c r="AU33" s="293">
        <v>725</v>
      </c>
      <c r="AV33" s="293">
        <v>125.05</v>
      </c>
      <c r="AW33" s="293">
        <v>3410.85</v>
      </c>
      <c r="AX33" s="293">
        <v>0</v>
      </c>
      <c r="AY33" s="293">
        <v>0</v>
      </c>
      <c r="AZ33" s="293">
        <v>0</v>
      </c>
      <c r="BA33" s="293">
        <v>1001.11</v>
      </c>
      <c r="BB33" s="293">
        <v>0</v>
      </c>
      <c r="BC33" s="293">
        <v>0</v>
      </c>
      <c r="BD33" s="293">
        <v>0</v>
      </c>
      <c r="BE33" s="293">
        <v>0</v>
      </c>
      <c r="BF33" s="293">
        <v>0</v>
      </c>
      <c r="BG33" s="293">
        <v>175</v>
      </c>
      <c r="BH33" s="293">
        <v>0</v>
      </c>
      <c r="BI33" s="293">
        <v>0</v>
      </c>
      <c r="BJ33" s="293">
        <v>0</v>
      </c>
      <c r="BK33" s="293">
        <v>1500.06</v>
      </c>
      <c r="BL33" s="293">
        <v>3373.49</v>
      </c>
      <c r="BM33" s="293">
        <v>0</v>
      </c>
      <c r="BN33" s="293">
        <v>16700.39</v>
      </c>
      <c r="BO33" s="293">
        <v>500</v>
      </c>
      <c r="BP33" s="293">
        <v>0</v>
      </c>
      <c r="BQ33" s="293">
        <v>0</v>
      </c>
      <c r="BR33" s="293">
        <v>0</v>
      </c>
      <c r="BS33" s="293">
        <v>0</v>
      </c>
      <c r="BT33" s="293">
        <v>410</v>
      </c>
      <c r="BU33" s="293">
        <v>0</v>
      </c>
      <c r="BV33" s="293">
        <v>0</v>
      </c>
      <c r="BW33" s="293">
        <v>0</v>
      </c>
      <c r="BX33" s="293">
        <v>0</v>
      </c>
      <c r="BY33" s="293">
        <v>2004.03</v>
      </c>
      <c r="BZ33" s="293">
        <v>1250.94</v>
      </c>
      <c r="CA33" s="293">
        <v>0</v>
      </c>
      <c r="CB33" s="293">
        <v>0</v>
      </c>
      <c r="CC33" s="293">
        <v>0</v>
      </c>
      <c r="CD33" s="293">
        <v>0</v>
      </c>
      <c r="CE33" s="293">
        <v>0</v>
      </c>
      <c r="CF33" s="293">
        <v>0</v>
      </c>
      <c r="CG33" s="293">
        <v>1205</v>
      </c>
      <c r="CH33" s="293">
        <v>0</v>
      </c>
      <c r="CI33" s="293">
        <v>0</v>
      </c>
      <c r="CJ33" s="293">
        <v>0</v>
      </c>
      <c r="CK33" s="293">
        <v>0</v>
      </c>
      <c r="CL33" s="293">
        <v>735.57</v>
      </c>
      <c r="CM33" s="293">
        <v>0</v>
      </c>
      <c r="CN33" s="293">
        <v>0</v>
      </c>
      <c r="CO33" s="293">
        <v>0</v>
      </c>
      <c r="CP33" s="293">
        <v>16312.86</v>
      </c>
      <c r="CQ33" s="293">
        <v>0</v>
      </c>
      <c r="CR33" s="293">
        <v>0</v>
      </c>
      <c r="CS33" s="293">
        <v>0</v>
      </c>
      <c r="CT33" s="293">
        <v>0</v>
      </c>
      <c r="CU33" s="293">
        <v>0</v>
      </c>
      <c r="CV33" s="293">
        <v>0</v>
      </c>
      <c r="CW33" s="293">
        <v>0</v>
      </c>
      <c r="CX33" s="293">
        <v>0</v>
      </c>
      <c r="CY33" s="293">
        <v>0</v>
      </c>
      <c r="CZ33" s="293">
        <v>1000.04</v>
      </c>
      <c r="DA33" s="293">
        <v>0</v>
      </c>
      <c r="DB33" s="293">
        <v>0</v>
      </c>
      <c r="DC33" s="293">
        <v>0</v>
      </c>
      <c r="DD33" s="293">
        <v>0</v>
      </c>
      <c r="DE33" s="293">
        <v>410</v>
      </c>
      <c r="DF33" s="293">
        <v>725.14</v>
      </c>
      <c r="DG33" s="293">
        <v>272.04000000000002</v>
      </c>
      <c r="DH33" s="293">
        <v>0</v>
      </c>
      <c r="DI33" s="293">
        <v>887.2</v>
      </c>
      <c r="DJ33" s="293">
        <v>1175.3399999999999</v>
      </c>
      <c r="DK33" s="293">
        <v>0</v>
      </c>
      <c r="DL33" s="293">
        <v>0</v>
      </c>
      <c r="DM33" s="293">
        <v>0</v>
      </c>
      <c r="DN33" s="293">
        <v>0</v>
      </c>
      <c r="DO33" s="293">
        <v>0</v>
      </c>
      <c r="DP33" s="293">
        <v>0</v>
      </c>
      <c r="DQ33" s="293">
        <v>1575.58</v>
      </c>
      <c r="DR33" s="293">
        <v>1001.11</v>
      </c>
      <c r="DS33" s="293">
        <v>0</v>
      </c>
      <c r="DT33" s="293">
        <v>0</v>
      </c>
      <c r="DU33" s="293">
        <v>0</v>
      </c>
      <c r="DV33" s="293">
        <v>0</v>
      </c>
      <c r="DW33" s="293">
        <v>0</v>
      </c>
      <c r="DX33" s="293">
        <v>0</v>
      </c>
      <c r="DY33" s="293">
        <v>0</v>
      </c>
      <c r="DZ33" s="293">
        <v>0</v>
      </c>
      <c r="EA33" s="293">
        <v>0</v>
      </c>
      <c r="EB33" s="293">
        <v>1001.11</v>
      </c>
      <c r="EC33" s="293">
        <v>0</v>
      </c>
      <c r="ED33" s="293">
        <v>500.43</v>
      </c>
      <c r="EE33" s="293">
        <v>0</v>
      </c>
      <c r="EF33" s="293">
        <v>0</v>
      </c>
      <c r="EG33" s="293">
        <v>0</v>
      </c>
      <c r="EH33" s="293">
        <v>0</v>
      </c>
      <c r="EI33" s="293">
        <v>0</v>
      </c>
      <c r="EJ33" s="293">
        <v>0</v>
      </c>
      <c r="EK33" s="293">
        <v>0</v>
      </c>
      <c r="EL33" s="293">
        <v>0</v>
      </c>
      <c r="EM33" s="293">
        <v>0</v>
      </c>
      <c r="EN33" s="293">
        <v>0</v>
      </c>
      <c r="EO33" s="293">
        <v>0</v>
      </c>
      <c r="EP33" s="293">
        <v>0</v>
      </c>
      <c r="EQ33" s="293">
        <v>0</v>
      </c>
      <c r="ER33" s="293">
        <v>0</v>
      </c>
      <c r="ES33" s="293">
        <v>0</v>
      </c>
      <c r="ET33" s="293">
        <v>250</v>
      </c>
      <c r="EU33" s="293">
        <v>0</v>
      </c>
      <c r="EV33" s="293">
        <v>0</v>
      </c>
      <c r="EW33" s="293">
        <v>0</v>
      </c>
      <c r="EX33" s="293">
        <v>0</v>
      </c>
      <c r="EY33" s="293">
        <v>90962.47</v>
      </c>
      <c r="EZ33" s="65"/>
      <c r="FA33" s="61"/>
      <c r="FB33" s="65"/>
      <c r="FC33" s="61"/>
      <c r="FD33" s="65"/>
      <c r="FE33" s="61"/>
      <c r="FF33" s="65"/>
      <c r="FG33" s="61"/>
      <c r="FH33" s="65"/>
      <c r="FI33" s="61"/>
      <c r="FJ33" s="65"/>
      <c r="FK33" s="61"/>
      <c r="FL33" s="65"/>
      <c r="FM33" s="61"/>
      <c r="FN33" s="65"/>
      <c r="FO33" s="61"/>
      <c r="FP33" s="65"/>
      <c r="FQ33" s="61"/>
      <c r="FR33" s="65"/>
      <c r="FS33" s="61"/>
      <c r="FT33" s="65"/>
      <c r="FU33" s="61"/>
      <c r="FV33" s="65"/>
      <c r="FW33" s="61"/>
      <c r="FX33" s="65"/>
      <c r="FY33" s="61"/>
      <c r="FZ33" s="65"/>
      <c r="GA33" s="61"/>
      <c r="GB33" s="65"/>
      <c r="GC33" s="61"/>
      <c r="GD33" s="65"/>
      <c r="GE33" s="61"/>
      <c r="GF33" s="65"/>
      <c r="GG33" s="61"/>
      <c r="GH33" s="65"/>
      <c r="GI33" s="61"/>
      <c r="GJ33" s="65"/>
      <c r="GK33" s="61"/>
      <c r="GL33" s="65"/>
      <c r="GM33" s="61"/>
      <c r="GN33" s="65"/>
      <c r="GO33" s="61"/>
      <c r="GP33" s="65"/>
      <c r="GQ33" s="61"/>
      <c r="GR33" s="65"/>
      <c r="GS33" s="61"/>
      <c r="GT33" s="65"/>
      <c r="GU33" s="61"/>
      <c r="GV33" s="65"/>
      <c r="GW33" s="61"/>
      <c r="GX33" s="65"/>
      <c r="GY33" s="61"/>
      <c r="GZ33" s="65"/>
      <c r="HA33" s="61"/>
      <c r="HB33" s="65"/>
      <c r="HC33" s="61"/>
      <c r="HD33" s="65"/>
      <c r="HE33" s="61"/>
      <c r="HF33" s="65"/>
      <c r="HG33" s="61"/>
      <c r="HH33" s="65"/>
      <c r="HI33" s="61"/>
      <c r="HJ33" s="65"/>
      <c r="HK33" s="61"/>
      <c r="HL33" s="65"/>
      <c r="HM33" s="61"/>
      <c r="HN33" s="65"/>
      <c r="HO33" s="61"/>
      <c r="HP33" s="65"/>
      <c r="HQ33" s="61"/>
      <c r="HR33" s="65"/>
      <c r="HS33" s="61"/>
      <c r="HT33" s="65"/>
      <c r="HU33" s="61"/>
      <c r="HV33" s="65"/>
      <c r="HW33" s="61"/>
      <c r="HX33" s="65"/>
      <c r="HY33" s="61"/>
      <c r="HZ33" s="65"/>
      <c r="IA33" s="61"/>
      <c r="IB33" s="65"/>
      <c r="IC33" s="61"/>
      <c r="ID33" s="65"/>
      <c r="IE33" s="61"/>
      <c r="IF33" s="65"/>
      <c r="IG33" s="61"/>
      <c r="IH33" s="65"/>
      <c r="II33" s="61"/>
      <c r="IJ33" s="65"/>
      <c r="IK33" s="61"/>
      <c r="IL33" s="65"/>
      <c r="IM33" s="61"/>
      <c r="IN33" s="65"/>
      <c r="IO33" s="61"/>
      <c r="IP33" s="65"/>
      <c r="IQ33" s="61"/>
      <c r="IR33" s="65"/>
      <c r="IS33" s="61"/>
      <c r="IT33" s="65"/>
      <c r="IU33" s="61"/>
      <c r="IV33" s="65"/>
      <c r="IW33" s="61"/>
      <c r="IX33" s="65"/>
      <c r="IY33" s="61"/>
      <c r="IZ33" s="65"/>
      <c r="JA33" s="61"/>
      <c r="JB33" s="65"/>
      <c r="JC33" s="61"/>
      <c r="JD33" s="65"/>
      <c r="JE33" s="61"/>
      <c r="JF33" s="65"/>
      <c r="JG33" s="61"/>
      <c r="JH33" s="65"/>
      <c r="JI33" s="61"/>
      <c r="JJ33" s="65"/>
      <c r="JK33" s="61"/>
      <c r="JL33" s="65"/>
      <c r="JM33" s="61"/>
      <c r="JN33" s="65"/>
      <c r="JO33" s="61"/>
      <c r="JP33" s="65"/>
      <c r="JQ33" s="61"/>
      <c r="JR33" s="65"/>
      <c r="JS33" s="61"/>
      <c r="JT33" s="65"/>
      <c r="JU33" s="61"/>
      <c r="JV33" s="65"/>
      <c r="JW33" s="61"/>
      <c r="JX33" s="65"/>
      <c r="JY33" s="61"/>
      <c r="JZ33" s="66"/>
      <c r="KA33" s="66"/>
    </row>
    <row r="34" spans="1:287" x14ac:dyDescent="0.25">
      <c r="A34" s="56">
        <f t="shared" si="0"/>
        <v>33</v>
      </c>
      <c r="B34" s="272"/>
      <c r="C34" s="272"/>
      <c r="D34" s="272"/>
      <c r="E34" s="272"/>
      <c r="F34" s="272" t="s">
        <v>677</v>
      </c>
      <c r="G34" s="272"/>
      <c r="H34" s="293">
        <v>600</v>
      </c>
      <c r="I34" s="293">
        <v>0</v>
      </c>
      <c r="J34" s="293">
        <v>12175</v>
      </c>
      <c r="K34" s="293">
        <v>0</v>
      </c>
      <c r="L34" s="293">
        <v>0</v>
      </c>
      <c r="M34" s="293">
        <v>0</v>
      </c>
      <c r="N34" s="293">
        <v>0</v>
      </c>
      <c r="O34" s="293">
        <v>3500</v>
      </c>
      <c r="P34" s="293">
        <v>0</v>
      </c>
      <c r="Q34" s="293">
        <v>2420.64</v>
      </c>
      <c r="R34" s="293">
        <v>0</v>
      </c>
      <c r="S34" s="293">
        <v>0</v>
      </c>
      <c r="T34" s="293">
        <v>1510.01</v>
      </c>
      <c r="U34" s="293">
        <v>0</v>
      </c>
      <c r="V34" s="293">
        <v>0</v>
      </c>
      <c r="W34" s="293">
        <v>0</v>
      </c>
      <c r="X34" s="293">
        <v>0</v>
      </c>
      <c r="Y34" s="293">
        <v>0</v>
      </c>
      <c r="Z34" s="293">
        <v>14333.01</v>
      </c>
      <c r="AA34" s="293">
        <v>0</v>
      </c>
      <c r="AB34" s="293">
        <v>0</v>
      </c>
      <c r="AC34" s="293">
        <v>1000</v>
      </c>
      <c r="AD34" s="293">
        <v>36</v>
      </c>
      <c r="AE34" s="293">
        <v>0</v>
      </c>
      <c r="AF34" s="293">
        <v>500</v>
      </c>
      <c r="AG34" s="293">
        <v>0</v>
      </c>
      <c r="AH34" s="293">
        <v>0</v>
      </c>
      <c r="AI34" s="293">
        <v>0</v>
      </c>
      <c r="AJ34" s="293">
        <v>761.94</v>
      </c>
      <c r="AK34" s="293">
        <v>0</v>
      </c>
      <c r="AL34" s="293">
        <v>4453.57</v>
      </c>
      <c r="AM34" s="293">
        <v>0</v>
      </c>
      <c r="AN34" s="293">
        <v>0</v>
      </c>
      <c r="AO34" s="293">
        <v>0</v>
      </c>
      <c r="AP34" s="293">
        <v>0</v>
      </c>
      <c r="AQ34" s="293">
        <v>0</v>
      </c>
      <c r="AR34" s="293">
        <v>0</v>
      </c>
      <c r="AS34" s="293">
        <v>0</v>
      </c>
      <c r="AT34" s="293">
        <v>128</v>
      </c>
      <c r="AU34" s="293">
        <v>0</v>
      </c>
      <c r="AV34" s="293">
        <v>0</v>
      </c>
      <c r="AW34" s="293">
        <v>0</v>
      </c>
      <c r="AX34" s="293">
        <v>196</v>
      </c>
      <c r="AY34" s="293">
        <v>0</v>
      </c>
      <c r="AZ34" s="293">
        <v>0</v>
      </c>
      <c r="BA34" s="293">
        <v>0</v>
      </c>
      <c r="BB34" s="293">
        <v>41.63</v>
      </c>
      <c r="BC34" s="293">
        <v>0</v>
      </c>
      <c r="BD34" s="293">
        <v>0</v>
      </c>
      <c r="BE34" s="293">
        <v>0</v>
      </c>
      <c r="BF34" s="293">
        <v>0</v>
      </c>
      <c r="BG34" s="293">
        <v>0</v>
      </c>
      <c r="BH34" s="293">
        <v>0</v>
      </c>
      <c r="BI34" s="293">
        <v>1250</v>
      </c>
      <c r="BJ34" s="293">
        <v>1095</v>
      </c>
      <c r="BK34" s="293">
        <v>600</v>
      </c>
      <c r="BL34" s="293">
        <v>0</v>
      </c>
      <c r="BM34" s="293">
        <v>0</v>
      </c>
      <c r="BN34" s="293">
        <v>11711.31</v>
      </c>
      <c r="BO34" s="293">
        <v>0</v>
      </c>
      <c r="BP34" s="293">
        <v>0</v>
      </c>
      <c r="BQ34" s="293">
        <v>0</v>
      </c>
      <c r="BR34" s="293">
        <v>0</v>
      </c>
      <c r="BS34" s="293">
        <v>0</v>
      </c>
      <c r="BT34" s="293">
        <v>100</v>
      </c>
      <c r="BU34" s="293">
        <v>0</v>
      </c>
      <c r="BV34" s="293">
        <v>0</v>
      </c>
      <c r="BW34" s="293">
        <v>0</v>
      </c>
      <c r="BX34" s="293">
        <v>0</v>
      </c>
      <c r="BY34" s="293">
        <v>0</v>
      </c>
      <c r="BZ34" s="293">
        <v>0</v>
      </c>
      <c r="CA34" s="293">
        <v>0</v>
      </c>
      <c r="CB34" s="293">
        <v>0</v>
      </c>
      <c r="CC34" s="293">
        <v>500</v>
      </c>
      <c r="CD34" s="293">
        <v>1000</v>
      </c>
      <c r="CE34" s="293">
        <v>-404</v>
      </c>
      <c r="CF34" s="293">
        <v>0</v>
      </c>
      <c r="CG34" s="293">
        <v>2000</v>
      </c>
      <c r="CH34" s="293">
        <v>0</v>
      </c>
      <c r="CI34" s="293">
        <v>0</v>
      </c>
      <c r="CJ34" s="293">
        <v>0</v>
      </c>
      <c r="CK34" s="293">
        <v>4595.3</v>
      </c>
      <c r="CL34" s="293">
        <v>9800</v>
      </c>
      <c r="CM34" s="293">
        <v>0</v>
      </c>
      <c r="CN34" s="293">
        <v>4500</v>
      </c>
      <c r="CO34" s="293">
        <v>0</v>
      </c>
      <c r="CP34" s="293">
        <v>0</v>
      </c>
      <c r="CQ34" s="293">
        <v>111</v>
      </c>
      <c r="CR34" s="293">
        <v>10084.120000000001</v>
      </c>
      <c r="CS34" s="293">
        <v>12000</v>
      </c>
      <c r="CT34" s="293">
        <v>0</v>
      </c>
      <c r="CU34" s="293">
        <v>8119</v>
      </c>
      <c r="CV34" s="293">
        <v>6520</v>
      </c>
      <c r="CW34" s="293">
        <v>0</v>
      </c>
      <c r="CX34" s="293">
        <v>0</v>
      </c>
      <c r="CY34" s="293">
        <v>0</v>
      </c>
      <c r="CZ34" s="293">
        <v>2500</v>
      </c>
      <c r="DA34" s="293">
        <v>0</v>
      </c>
      <c r="DB34" s="293">
        <v>0</v>
      </c>
      <c r="DC34" s="293">
        <v>0</v>
      </c>
      <c r="DD34" s="293">
        <v>0</v>
      </c>
      <c r="DE34" s="293">
        <v>0</v>
      </c>
      <c r="DF34" s="293">
        <v>1450</v>
      </c>
      <c r="DG34" s="293">
        <v>0</v>
      </c>
      <c r="DH34" s="293">
        <v>67.08</v>
      </c>
      <c r="DI34" s="293">
        <v>42</v>
      </c>
      <c r="DJ34" s="293">
        <v>4887.3999999999996</v>
      </c>
      <c r="DK34" s="293">
        <v>0</v>
      </c>
      <c r="DL34" s="293">
        <v>0</v>
      </c>
      <c r="DM34" s="293">
        <v>0</v>
      </c>
      <c r="DN34" s="293">
        <v>0</v>
      </c>
      <c r="DO34" s="293">
        <v>0</v>
      </c>
      <c r="DP34" s="293">
        <v>0</v>
      </c>
      <c r="DQ34" s="293">
        <v>0</v>
      </c>
      <c r="DR34" s="293">
        <v>0</v>
      </c>
      <c r="DS34" s="293">
        <v>0</v>
      </c>
      <c r="DT34" s="293">
        <v>0</v>
      </c>
      <c r="DU34" s="293">
        <v>0</v>
      </c>
      <c r="DV34" s="293">
        <v>0</v>
      </c>
      <c r="DW34" s="293">
        <v>8559.65</v>
      </c>
      <c r="DX34" s="293">
        <v>200</v>
      </c>
      <c r="DY34" s="293">
        <v>0</v>
      </c>
      <c r="DZ34" s="293">
        <v>0</v>
      </c>
      <c r="EA34" s="293">
        <v>0</v>
      </c>
      <c r="EB34" s="293">
        <v>0</v>
      </c>
      <c r="EC34" s="293">
        <v>0</v>
      </c>
      <c r="ED34" s="293">
        <v>110.1</v>
      </c>
      <c r="EE34" s="293">
        <v>0</v>
      </c>
      <c r="EF34" s="293">
        <v>0</v>
      </c>
      <c r="EG34" s="293">
        <v>1674.55</v>
      </c>
      <c r="EH34" s="293">
        <v>2000</v>
      </c>
      <c r="EI34" s="293">
        <v>0</v>
      </c>
      <c r="EJ34" s="293">
        <v>0</v>
      </c>
      <c r="EK34" s="293">
        <v>0</v>
      </c>
      <c r="EL34" s="293">
        <v>0</v>
      </c>
      <c r="EM34" s="293">
        <v>28000</v>
      </c>
      <c r="EN34" s="293">
        <v>0</v>
      </c>
      <c r="EO34" s="293">
        <v>0</v>
      </c>
      <c r="EP34" s="293">
        <v>7450</v>
      </c>
      <c r="EQ34" s="293">
        <v>750</v>
      </c>
      <c r="ER34" s="293">
        <v>0</v>
      </c>
      <c r="ES34" s="293">
        <v>0</v>
      </c>
      <c r="ET34" s="293">
        <v>0</v>
      </c>
      <c r="EU34" s="293">
        <v>0</v>
      </c>
      <c r="EV34" s="293">
        <v>0</v>
      </c>
      <c r="EW34" s="293">
        <v>0</v>
      </c>
      <c r="EX34" s="293">
        <v>0</v>
      </c>
      <c r="EY34" s="293">
        <v>172928.31</v>
      </c>
      <c r="EZ34" s="65"/>
      <c r="FA34" s="61"/>
      <c r="FB34" s="65"/>
      <c r="FC34" s="61"/>
      <c r="FD34" s="65"/>
      <c r="FE34" s="61"/>
      <c r="FF34" s="65"/>
      <c r="FG34" s="61"/>
      <c r="FH34" s="65"/>
      <c r="FI34" s="61"/>
      <c r="FJ34" s="65"/>
      <c r="FK34" s="61"/>
      <c r="FL34" s="65"/>
      <c r="FM34" s="61"/>
      <c r="FN34" s="65"/>
      <c r="FO34" s="61"/>
      <c r="FP34" s="65"/>
      <c r="FQ34" s="61"/>
      <c r="FR34" s="65"/>
      <c r="FS34" s="61"/>
      <c r="FT34" s="65"/>
      <c r="FU34" s="61"/>
      <c r="FV34" s="65"/>
      <c r="FW34" s="61"/>
      <c r="FX34" s="65"/>
      <c r="FY34" s="61"/>
      <c r="FZ34" s="65"/>
      <c r="GA34" s="61"/>
      <c r="GB34" s="65"/>
      <c r="GC34" s="61"/>
      <c r="GD34" s="65"/>
      <c r="GE34" s="61"/>
      <c r="GF34" s="65"/>
      <c r="GG34" s="61"/>
      <c r="GH34" s="65"/>
      <c r="GI34" s="61"/>
      <c r="GJ34" s="65"/>
      <c r="GK34" s="61"/>
      <c r="GL34" s="65"/>
      <c r="GM34" s="61"/>
      <c r="GN34" s="65"/>
      <c r="GO34" s="61"/>
      <c r="GP34" s="65"/>
      <c r="GQ34" s="61"/>
      <c r="GR34" s="65"/>
      <c r="GS34" s="61"/>
      <c r="GT34" s="65"/>
      <c r="GU34" s="61"/>
      <c r="GV34" s="65"/>
      <c r="GW34" s="61"/>
      <c r="GX34" s="65"/>
      <c r="GY34" s="61"/>
      <c r="GZ34" s="65"/>
      <c r="HA34" s="61"/>
      <c r="HB34" s="65"/>
      <c r="HC34" s="61"/>
      <c r="HD34" s="65"/>
      <c r="HE34" s="61"/>
      <c r="HF34" s="65"/>
      <c r="HG34" s="61"/>
      <c r="HH34" s="65"/>
      <c r="HI34" s="61"/>
      <c r="HJ34" s="65"/>
      <c r="HK34" s="61"/>
      <c r="HL34" s="65"/>
      <c r="HM34" s="61"/>
      <c r="HN34" s="65"/>
      <c r="HO34" s="61"/>
      <c r="HP34" s="65"/>
      <c r="HQ34" s="61"/>
      <c r="HR34" s="65"/>
      <c r="HS34" s="61"/>
      <c r="HT34" s="65"/>
      <c r="HU34" s="61"/>
      <c r="HV34" s="65"/>
      <c r="HW34" s="61"/>
      <c r="HX34" s="65"/>
      <c r="HY34" s="61"/>
      <c r="HZ34" s="65"/>
      <c r="IA34" s="61"/>
      <c r="IB34" s="65"/>
      <c r="IC34" s="61"/>
      <c r="ID34" s="65"/>
      <c r="IE34" s="61"/>
      <c r="IF34" s="65"/>
      <c r="IG34" s="61"/>
      <c r="IH34" s="65"/>
      <c r="II34" s="61"/>
      <c r="IJ34" s="65"/>
      <c r="IK34" s="61"/>
      <c r="IL34" s="65"/>
      <c r="IM34" s="61"/>
      <c r="IN34" s="65"/>
      <c r="IO34" s="61"/>
      <c r="IP34" s="65"/>
      <c r="IQ34" s="61"/>
      <c r="IR34" s="65"/>
      <c r="IS34" s="61"/>
      <c r="IT34" s="65"/>
      <c r="IU34" s="61"/>
      <c r="IV34" s="65"/>
      <c r="IW34" s="61"/>
      <c r="IX34" s="65"/>
      <c r="IY34" s="61"/>
      <c r="IZ34" s="65"/>
      <c r="JA34" s="61"/>
      <c r="JB34" s="65"/>
      <c r="JC34" s="61"/>
      <c r="JD34" s="65"/>
      <c r="JE34" s="61"/>
      <c r="JF34" s="65"/>
      <c r="JG34" s="61"/>
      <c r="JH34" s="65"/>
      <c r="JI34" s="61"/>
      <c r="JJ34" s="65"/>
      <c r="JK34" s="61"/>
      <c r="JL34" s="65"/>
      <c r="JM34" s="61"/>
      <c r="JN34" s="65"/>
      <c r="JO34" s="61"/>
      <c r="JP34" s="65"/>
      <c r="JQ34" s="61"/>
      <c r="JR34" s="65"/>
      <c r="JS34" s="61"/>
      <c r="JT34" s="65"/>
      <c r="JU34" s="61"/>
      <c r="JV34" s="65"/>
      <c r="JW34" s="61"/>
      <c r="JX34" s="65"/>
      <c r="JY34" s="61"/>
      <c r="JZ34" s="66"/>
      <c r="KA34" s="66"/>
    </row>
    <row r="35" spans="1:287" ht="15.75" thickBot="1" x14ac:dyDescent="0.3">
      <c r="A35" s="56">
        <f t="shared" si="0"/>
        <v>34</v>
      </c>
      <c r="B35" s="272"/>
      <c r="C35" s="272"/>
      <c r="D35" s="272"/>
      <c r="E35" s="272"/>
      <c r="F35" s="272" t="s">
        <v>412</v>
      </c>
      <c r="G35" s="272"/>
      <c r="H35" s="263">
        <v>0</v>
      </c>
      <c r="I35" s="263">
        <v>0</v>
      </c>
      <c r="J35" s="263">
        <v>0</v>
      </c>
      <c r="K35" s="263">
        <v>0</v>
      </c>
      <c r="L35" s="263">
        <v>0</v>
      </c>
      <c r="M35" s="263">
        <v>0</v>
      </c>
      <c r="N35" s="263">
        <v>0</v>
      </c>
      <c r="O35" s="263">
        <v>0</v>
      </c>
      <c r="P35" s="263">
        <v>0</v>
      </c>
      <c r="Q35" s="263">
        <v>0</v>
      </c>
      <c r="R35" s="263">
        <v>0</v>
      </c>
      <c r="S35" s="263">
        <v>0</v>
      </c>
      <c r="T35" s="263">
        <v>0</v>
      </c>
      <c r="U35" s="263">
        <v>0</v>
      </c>
      <c r="V35" s="263">
        <v>0</v>
      </c>
      <c r="W35" s="263">
        <v>0</v>
      </c>
      <c r="X35" s="263">
        <v>0</v>
      </c>
      <c r="Y35" s="263">
        <v>0</v>
      </c>
      <c r="Z35" s="263">
        <v>0</v>
      </c>
      <c r="AA35" s="263">
        <v>0</v>
      </c>
      <c r="AB35" s="263">
        <v>0</v>
      </c>
      <c r="AC35" s="263">
        <v>0</v>
      </c>
      <c r="AD35" s="263">
        <v>0</v>
      </c>
      <c r="AE35" s="263">
        <v>0</v>
      </c>
      <c r="AF35" s="263">
        <v>0</v>
      </c>
      <c r="AG35" s="263">
        <v>0</v>
      </c>
      <c r="AH35" s="263">
        <v>0</v>
      </c>
      <c r="AI35" s="263">
        <v>0</v>
      </c>
      <c r="AJ35" s="263">
        <v>0</v>
      </c>
      <c r="AK35" s="263">
        <v>0</v>
      </c>
      <c r="AL35" s="263">
        <v>0</v>
      </c>
      <c r="AM35" s="263">
        <v>0</v>
      </c>
      <c r="AN35" s="263">
        <v>0</v>
      </c>
      <c r="AO35" s="263">
        <v>0</v>
      </c>
      <c r="AP35" s="263">
        <v>0</v>
      </c>
      <c r="AQ35" s="263">
        <v>0</v>
      </c>
      <c r="AR35" s="263">
        <v>0</v>
      </c>
      <c r="AS35" s="263">
        <v>0</v>
      </c>
      <c r="AT35" s="263">
        <v>0</v>
      </c>
      <c r="AU35" s="263">
        <v>0</v>
      </c>
      <c r="AV35" s="263">
        <v>0</v>
      </c>
      <c r="AW35" s="263">
        <v>0</v>
      </c>
      <c r="AX35" s="263">
        <v>0</v>
      </c>
      <c r="AY35" s="263">
        <v>0</v>
      </c>
      <c r="AZ35" s="263">
        <v>0</v>
      </c>
      <c r="BA35" s="263">
        <v>0</v>
      </c>
      <c r="BB35" s="263">
        <v>0</v>
      </c>
      <c r="BC35" s="263">
        <v>0</v>
      </c>
      <c r="BD35" s="263">
        <v>0</v>
      </c>
      <c r="BE35" s="263">
        <v>0</v>
      </c>
      <c r="BF35" s="263">
        <v>0</v>
      </c>
      <c r="BG35" s="263">
        <v>0</v>
      </c>
      <c r="BH35" s="263">
        <v>0</v>
      </c>
      <c r="BI35" s="263">
        <v>0</v>
      </c>
      <c r="BJ35" s="263">
        <v>0</v>
      </c>
      <c r="BK35" s="263">
        <v>0</v>
      </c>
      <c r="BL35" s="263">
        <v>0</v>
      </c>
      <c r="BM35" s="263">
        <v>0</v>
      </c>
      <c r="BN35" s="263">
        <v>0</v>
      </c>
      <c r="BO35" s="263">
        <v>0</v>
      </c>
      <c r="BP35" s="263">
        <v>0</v>
      </c>
      <c r="BQ35" s="263">
        <v>0</v>
      </c>
      <c r="BR35" s="263">
        <v>0</v>
      </c>
      <c r="BS35" s="263">
        <v>0</v>
      </c>
      <c r="BT35" s="263">
        <v>0</v>
      </c>
      <c r="BU35" s="263">
        <v>0</v>
      </c>
      <c r="BV35" s="263">
        <v>0</v>
      </c>
      <c r="BW35" s="263">
        <v>0</v>
      </c>
      <c r="BX35" s="263">
        <v>0</v>
      </c>
      <c r="BY35" s="263">
        <v>0</v>
      </c>
      <c r="BZ35" s="263">
        <v>0</v>
      </c>
      <c r="CA35" s="263">
        <v>0</v>
      </c>
      <c r="CB35" s="263">
        <v>0</v>
      </c>
      <c r="CC35" s="263">
        <v>0</v>
      </c>
      <c r="CD35" s="263">
        <v>0</v>
      </c>
      <c r="CE35" s="263">
        <v>0</v>
      </c>
      <c r="CF35" s="263">
        <v>0</v>
      </c>
      <c r="CG35" s="263">
        <v>0</v>
      </c>
      <c r="CH35" s="263">
        <v>0</v>
      </c>
      <c r="CI35" s="263">
        <v>0</v>
      </c>
      <c r="CJ35" s="263">
        <v>0</v>
      </c>
      <c r="CK35" s="263">
        <v>0</v>
      </c>
      <c r="CL35" s="263">
        <v>0</v>
      </c>
      <c r="CM35" s="263">
        <v>0</v>
      </c>
      <c r="CN35" s="263">
        <v>0</v>
      </c>
      <c r="CO35" s="263">
        <v>0</v>
      </c>
      <c r="CP35" s="263">
        <v>0</v>
      </c>
      <c r="CQ35" s="263">
        <v>0</v>
      </c>
      <c r="CR35" s="263">
        <v>0</v>
      </c>
      <c r="CS35" s="263">
        <v>0</v>
      </c>
      <c r="CT35" s="263">
        <v>0</v>
      </c>
      <c r="CU35" s="263">
        <v>0</v>
      </c>
      <c r="CV35" s="263">
        <v>0</v>
      </c>
      <c r="CW35" s="263">
        <v>0</v>
      </c>
      <c r="CX35" s="263">
        <v>0</v>
      </c>
      <c r="CY35" s="263">
        <v>0</v>
      </c>
      <c r="CZ35" s="263">
        <v>0</v>
      </c>
      <c r="DA35" s="263">
        <v>0</v>
      </c>
      <c r="DB35" s="263">
        <v>0</v>
      </c>
      <c r="DC35" s="263">
        <v>0</v>
      </c>
      <c r="DD35" s="263">
        <v>0</v>
      </c>
      <c r="DE35" s="263">
        <v>0</v>
      </c>
      <c r="DF35" s="263">
        <v>0</v>
      </c>
      <c r="DG35" s="263">
        <v>0</v>
      </c>
      <c r="DH35" s="263">
        <v>0</v>
      </c>
      <c r="DI35" s="263">
        <v>0</v>
      </c>
      <c r="DJ35" s="263">
        <v>0</v>
      </c>
      <c r="DK35" s="263">
        <v>0</v>
      </c>
      <c r="DL35" s="263">
        <v>0</v>
      </c>
      <c r="DM35" s="263">
        <v>0</v>
      </c>
      <c r="DN35" s="263">
        <v>0</v>
      </c>
      <c r="DO35" s="263">
        <v>0</v>
      </c>
      <c r="DP35" s="263">
        <v>0</v>
      </c>
      <c r="DQ35" s="263">
        <v>0</v>
      </c>
      <c r="DR35" s="263">
        <v>0</v>
      </c>
      <c r="DS35" s="263">
        <v>0</v>
      </c>
      <c r="DT35" s="263">
        <v>0</v>
      </c>
      <c r="DU35" s="263">
        <v>0</v>
      </c>
      <c r="DV35" s="263">
        <v>0</v>
      </c>
      <c r="DW35" s="263">
        <v>0</v>
      </c>
      <c r="DX35" s="263">
        <v>0</v>
      </c>
      <c r="DY35" s="263">
        <v>0</v>
      </c>
      <c r="DZ35" s="263">
        <v>0</v>
      </c>
      <c r="EA35" s="263">
        <v>0</v>
      </c>
      <c r="EB35" s="263">
        <v>0</v>
      </c>
      <c r="EC35" s="263">
        <v>0</v>
      </c>
      <c r="ED35" s="263">
        <v>0</v>
      </c>
      <c r="EE35" s="263">
        <v>0</v>
      </c>
      <c r="EF35" s="263">
        <v>0</v>
      </c>
      <c r="EG35" s="263">
        <v>0</v>
      </c>
      <c r="EH35" s="263">
        <v>0</v>
      </c>
      <c r="EI35" s="263">
        <v>0</v>
      </c>
      <c r="EJ35" s="263">
        <v>0</v>
      </c>
      <c r="EK35" s="263">
        <v>0</v>
      </c>
      <c r="EL35" s="263">
        <v>0</v>
      </c>
      <c r="EM35" s="263">
        <v>0</v>
      </c>
      <c r="EN35" s="263">
        <v>0</v>
      </c>
      <c r="EO35" s="263">
        <v>0</v>
      </c>
      <c r="EP35" s="263">
        <v>0</v>
      </c>
      <c r="EQ35" s="263">
        <v>0</v>
      </c>
      <c r="ER35" s="263">
        <v>0</v>
      </c>
      <c r="ES35" s="263">
        <v>0</v>
      </c>
      <c r="ET35" s="263">
        <v>0</v>
      </c>
      <c r="EU35" s="263">
        <v>0</v>
      </c>
      <c r="EV35" s="263">
        <v>0</v>
      </c>
      <c r="EW35" s="263">
        <v>0</v>
      </c>
      <c r="EX35" s="263">
        <v>0</v>
      </c>
      <c r="EY35" s="263">
        <v>0</v>
      </c>
      <c r="EZ35" s="65"/>
      <c r="FA35" s="61"/>
      <c r="FB35" s="65"/>
      <c r="FC35" s="61"/>
      <c r="FD35" s="65"/>
      <c r="FE35" s="61"/>
      <c r="FF35" s="65"/>
      <c r="FG35" s="61"/>
      <c r="FH35" s="65"/>
      <c r="FI35" s="61"/>
      <c r="FJ35" s="65"/>
      <c r="FK35" s="61"/>
      <c r="FL35" s="65"/>
      <c r="FM35" s="61"/>
      <c r="FN35" s="65"/>
      <c r="FO35" s="61"/>
      <c r="FP35" s="65"/>
      <c r="FQ35" s="61"/>
      <c r="FR35" s="65"/>
      <c r="FS35" s="61"/>
      <c r="FT35" s="65"/>
      <c r="FU35" s="61"/>
      <c r="FV35" s="65"/>
      <c r="FW35" s="61"/>
      <c r="FX35" s="65"/>
      <c r="FY35" s="61"/>
      <c r="FZ35" s="65"/>
      <c r="GA35" s="61"/>
      <c r="GB35" s="65"/>
      <c r="GC35" s="61"/>
      <c r="GD35" s="65"/>
      <c r="GE35" s="61"/>
      <c r="GF35" s="65"/>
      <c r="GG35" s="61"/>
      <c r="GH35" s="65"/>
      <c r="GI35" s="61"/>
      <c r="GJ35" s="65"/>
      <c r="GK35" s="61"/>
      <c r="GL35" s="65"/>
      <c r="GM35" s="61"/>
      <c r="GN35" s="65"/>
      <c r="GO35" s="61"/>
      <c r="GP35" s="65"/>
      <c r="GQ35" s="61"/>
      <c r="GR35" s="65"/>
      <c r="GS35" s="61"/>
      <c r="GT35" s="65"/>
      <c r="GU35" s="61"/>
      <c r="GV35" s="65"/>
      <c r="GW35" s="61"/>
      <c r="GX35" s="65"/>
      <c r="GY35" s="61"/>
      <c r="GZ35" s="65"/>
      <c r="HA35" s="61"/>
      <c r="HB35" s="65"/>
      <c r="HC35" s="61"/>
      <c r="HD35" s="65"/>
      <c r="HE35" s="61"/>
      <c r="HF35" s="65"/>
      <c r="HG35" s="61"/>
      <c r="HH35" s="65"/>
      <c r="HI35" s="61"/>
      <c r="HJ35" s="65"/>
      <c r="HK35" s="61"/>
      <c r="HL35" s="65"/>
      <c r="HM35" s="61"/>
      <c r="HN35" s="65"/>
      <c r="HO35" s="61"/>
      <c r="HP35" s="65"/>
      <c r="HQ35" s="61"/>
      <c r="HR35" s="65"/>
      <c r="HS35" s="61"/>
      <c r="HT35" s="65"/>
      <c r="HU35" s="61"/>
      <c r="HV35" s="65"/>
      <c r="HW35" s="61"/>
      <c r="HX35" s="65"/>
      <c r="HY35" s="61"/>
      <c r="HZ35" s="65"/>
      <c r="IA35" s="61"/>
      <c r="IB35" s="65"/>
      <c r="IC35" s="61"/>
      <c r="ID35" s="65"/>
      <c r="IE35" s="61"/>
      <c r="IF35" s="65"/>
      <c r="IG35" s="61"/>
      <c r="IH35" s="65"/>
      <c r="II35" s="61"/>
      <c r="IJ35" s="65"/>
      <c r="IK35" s="61"/>
      <c r="IL35" s="65"/>
      <c r="IM35" s="61"/>
      <c r="IN35" s="65"/>
      <c r="IO35" s="61"/>
      <c r="IP35" s="65"/>
      <c r="IQ35" s="61"/>
      <c r="IR35" s="65"/>
      <c r="IS35" s="61"/>
      <c r="IT35" s="65"/>
      <c r="IU35" s="61"/>
      <c r="IV35" s="65"/>
      <c r="IW35" s="61"/>
      <c r="IX35" s="65"/>
      <c r="IY35" s="61"/>
      <c r="IZ35" s="65"/>
      <c r="JA35" s="61"/>
      <c r="JB35" s="65"/>
      <c r="JC35" s="61"/>
      <c r="JD35" s="65"/>
      <c r="JE35" s="61"/>
      <c r="JF35" s="65"/>
      <c r="JG35" s="61"/>
      <c r="JH35" s="65"/>
      <c r="JI35" s="61"/>
      <c r="JJ35" s="65"/>
      <c r="JK35" s="61"/>
      <c r="JL35" s="65"/>
      <c r="JM35" s="61"/>
      <c r="JN35" s="65"/>
      <c r="JO35" s="61"/>
      <c r="JP35" s="65"/>
      <c r="JQ35" s="61"/>
      <c r="JR35" s="65"/>
      <c r="JS35" s="61"/>
      <c r="JT35" s="65"/>
      <c r="JU35" s="61"/>
      <c r="JV35" s="65"/>
      <c r="JW35" s="61"/>
      <c r="JX35" s="65"/>
      <c r="JY35" s="61"/>
      <c r="JZ35" s="66"/>
      <c r="KA35" s="66"/>
    </row>
    <row r="36" spans="1:287" ht="15.75" thickBot="1" x14ac:dyDescent="0.3">
      <c r="A36" s="56">
        <f t="shared" si="0"/>
        <v>35</v>
      </c>
      <c r="B36" s="272"/>
      <c r="C36" s="272"/>
      <c r="D36" s="272"/>
      <c r="E36" s="272" t="s">
        <v>150</v>
      </c>
      <c r="F36" s="272"/>
      <c r="G36" s="272"/>
      <c r="H36" s="307">
        <v>37658.379999999997</v>
      </c>
      <c r="I36" s="307">
        <v>16937.61</v>
      </c>
      <c r="J36" s="307">
        <v>173417.62</v>
      </c>
      <c r="K36" s="307">
        <v>4708.34</v>
      </c>
      <c r="L36" s="307">
        <v>58352.01</v>
      </c>
      <c r="M36" s="307">
        <v>23497.48</v>
      </c>
      <c r="N36" s="307">
        <v>6423.7</v>
      </c>
      <c r="O36" s="307">
        <v>7511.01</v>
      </c>
      <c r="P36" s="307">
        <v>24499.16</v>
      </c>
      <c r="Q36" s="307">
        <v>32079.3</v>
      </c>
      <c r="R36" s="307">
        <v>21047.72</v>
      </c>
      <c r="S36" s="307">
        <v>14312.87</v>
      </c>
      <c r="T36" s="307">
        <v>7129.03</v>
      </c>
      <c r="U36" s="307">
        <v>3422.42</v>
      </c>
      <c r="V36" s="307">
        <v>7652</v>
      </c>
      <c r="W36" s="307">
        <v>41014.720000000001</v>
      </c>
      <c r="X36" s="307">
        <v>0</v>
      </c>
      <c r="Y36" s="307">
        <v>43189.16</v>
      </c>
      <c r="Z36" s="307">
        <v>23016.14</v>
      </c>
      <c r="AA36" s="307">
        <v>10200</v>
      </c>
      <c r="AB36" s="307">
        <v>0</v>
      </c>
      <c r="AC36" s="307">
        <v>10516.58</v>
      </c>
      <c r="AD36" s="307">
        <v>30832.799999999999</v>
      </c>
      <c r="AE36" s="307">
        <v>12515.6</v>
      </c>
      <c r="AF36" s="307">
        <v>11646.63</v>
      </c>
      <c r="AG36" s="307">
        <v>11482.63</v>
      </c>
      <c r="AH36" s="307">
        <v>60017.03</v>
      </c>
      <c r="AI36" s="307">
        <v>6525</v>
      </c>
      <c r="AJ36" s="307">
        <v>23601.040000000001</v>
      </c>
      <c r="AK36" s="307">
        <v>13690.38</v>
      </c>
      <c r="AL36" s="307">
        <v>50437.61</v>
      </c>
      <c r="AM36" s="307">
        <v>18558</v>
      </c>
      <c r="AN36" s="307">
        <v>0</v>
      </c>
      <c r="AO36" s="307">
        <v>11590.33</v>
      </c>
      <c r="AP36" s="307">
        <v>11690.73</v>
      </c>
      <c r="AQ36" s="307">
        <v>52131.67</v>
      </c>
      <c r="AR36" s="307">
        <v>1750</v>
      </c>
      <c r="AS36" s="307">
        <v>26491.33</v>
      </c>
      <c r="AT36" s="307">
        <v>18735.169999999998</v>
      </c>
      <c r="AU36" s="307">
        <v>17807.12</v>
      </c>
      <c r="AV36" s="307">
        <v>7028.99</v>
      </c>
      <c r="AW36" s="307">
        <v>6160.85</v>
      </c>
      <c r="AX36" s="307">
        <v>4167.33</v>
      </c>
      <c r="AY36" s="307">
        <v>14910.5</v>
      </c>
      <c r="AZ36" s="307">
        <v>28584.35</v>
      </c>
      <c r="BA36" s="307">
        <v>18252.73</v>
      </c>
      <c r="BB36" s="307">
        <v>12088.5</v>
      </c>
      <c r="BC36" s="307">
        <v>900</v>
      </c>
      <c r="BD36" s="307">
        <v>8697.85</v>
      </c>
      <c r="BE36" s="307">
        <v>31353.599999999999</v>
      </c>
      <c r="BF36" s="307">
        <v>0</v>
      </c>
      <c r="BG36" s="307">
        <v>42190.45</v>
      </c>
      <c r="BH36" s="307">
        <v>40407.4</v>
      </c>
      <c r="BI36" s="307">
        <v>6205</v>
      </c>
      <c r="BJ36" s="307">
        <v>26254.92</v>
      </c>
      <c r="BK36" s="307">
        <v>62440.84</v>
      </c>
      <c r="BL36" s="307">
        <v>28912.560000000001</v>
      </c>
      <c r="BM36" s="307">
        <v>0</v>
      </c>
      <c r="BN36" s="307">
        <v>53883.5</v>
      </c>
      <c r="BO36" s="307">
        <v>11106</v>
      </c>
      <c r="BP36" s="307">
        <v>11557.18</v>
      </c>
      <c r="BQ36" s="307">
        <v>17062.34</v>
      </c>
      <c r="BR36" s="307">
        <v>3608.75</v>
      </c>
      <c r="BS36" s="307">
        <v>10773.99</v>
      </c>
      <c r="BT36" s="307">
        <v>16622.68</v>
      </c>
      <c r="BU36" s="307">
        <v>0</v>
      </c>
      <c r="BV36" s="307">
        <v>39080.04</v>
      </c>
      <c r="BW36" s="307">
        <v>0</v>
      </c>
      <c r="BX36" s="307">
        <v>0</v>
      </c>
      <c r="BY36" s="307">
        <v>25581.41</v>
      </c>
      <c r="BZ36" s="307">
        <v>1966.91</v>
      </c>
      <c r="CA36" s="307">
        <v>10156.51</v>
      </c>
      <c r="CB36" s="307">
        <v>2566.69</v>
      </c>
      <c r="CC36" s="307">
        <v>23061.46</v>
      </c>
      <c r="CD36" s="307">
        <v>10206.73</v>
      </c>
      <c r="CE36" s="307">
        <v>7085.48</v>
      </c>
      <c r="CF36" s="307">
        <v>0</v>
      </c>
      <c r="CG36" s="307">
        <v>17222.150000000001</v>
      </c>
      <c r="CH36" s="307">
        <v>19553.599999999999</v>
      </c>
      <c r="CI36" s="307">
        <v>17990</v>
      </c>
      <c r="CJ36" s="307">
        <v>2467.42</v>
      </c>
      <c r="CK36" s="307">
        <v>46790.1</v>
      </c>
      <c r="CL36" s="307">
        <v>47698.14</v>
      </c>
      <c r="CM36" s="307">
        <v>19750.27</v>
      </c>
      <c r="CN36" s="307">
        <v>8689.43</v>
      </c>
      <c r="CO36" s="307">
        <v>18416.36</v>
      </c>
      <c r="CP36" s="307">
        <v>147107.60999999999</v>
      </c>
      <c r="CQ36" s="307">
        <v>15190.66</v>
      </c>
      <c r="CR36" s="307">
        <v>14607.59</v>
      </c>
      <c r="CS36" s="307">
        <v>14555.4</v>
      </c>
      <c r="CT36" s="307">
        <v>270956.3</v>
      </c>
      <c r="CU36" s="307">
        <v>36598.32</v>
      </c>
      <c r="CV36" s="307">
        <v>31528.799999999999</v>
      </c>
      <c r="CW36" s="307">
        <v>18150</v>
      </c>
      <c r="CX36" s="307">
        <v>8906</v>
      </c>
      <c r="CY36" s="307">
        <v>4231</v>
      </c>
      <c r="CZ36" s="307">
        <v>24113.81</v>
      </c>
      <c r="DA36" s="307">
        <v>5020.99</v>
      </c>
      <c r="DB36" s="307">
        <v>8688.5400000000009</v>
      </c>
      <c r="DC36" s="307">
        <v>7112.35</v>
      </c>
      <c r="DD36" s="307">
        <v>18190.990000000002</v>
      </c>
      <c r="DE36" s="307">
        <v>21881.3</v>
      </c>
      <c r="DF36" s="307">
        <v>6141.8</v>
      </c>
      <c r="DG36" s="307">
        <v>3443.04</v>
      </c>
      <c r="DH36" s="307">
        <v>3867.06</v>
      </c>
      <c r="DI36" s="307">
        <v>7220.24</v>
      </c>
      <c r="DJ36" s="307">
        <v>29436.880000000001</v>
      </c>
      <c r="DK36" s="307">
        <v>30434.12</v>
      </c>
      <c r="DL36" s="307">
        <v>11442.74</v>
      </c>
      <c r="DM36" s="307">
        <v>20770.98</v>
      </c>
      <c r="DN36" s="307">
        <v>11143</v>
      </c>
      <c r="DO36" s="307">
        <v>4271.17</v>
      </c>
      <c r="DP36" s="307">
        <v>4713</v>
      </c>
      <c r="DQ36" s="307">
        <v>57782.01</v>
      </c>
      <c r="DR36" s="307">
        <v>63750.14</v>
      </c>
      <c r="DS36" s="307">
        <v>21954.05</v>
      </c>
      <c r="DT36" s="307">
        <v>8521.49</v>
      </c>
      <c r="DU36" s="307">
        <v>6197.42</v>
      </c>
      <c r="DV36" s="307">
        <v>33843.94</v>
      </c>
      <c r="DW36" s="307">
        <v>19524.37</v>
      </c>
      <c r="DX36" s="307">
        <v>19665.740000000002</v>
      </c>
      <c r="DY36" s="307">
        <v>6406.14</v>
      </c>
      <c r="DZ36" s="307">
        <v>33355</v>
      </c>
      <c r="EA36" s="307">
        <v>14610.73</v>
      </c>
      <c r="EB36" s="307">
        <v>21060.37</v>
      </c>
      <c r="EC36" s="307">
        <v>17829.73</v>
      </c>
      <c r="ED36" s="307">
        <v>1448.66</v>
      </c>
      <c r="EE36" s="307">
        <v>16359.36</v>
      </c>
      <c r="EF36" s="307">
        <v>31209.83</v>
      </c>
      <c r="EG36" s="307">
        <v>4274.55</v>
      </c>
      <c r="EH36" s="307">
        <v>17072</v>
      </c>
      <c r="EI36" s="307">
        <v>12832.5</v>
      </c>
      <c r="EJ36" s="307">
        <v>12198.3</v>
      </c>
      <c r="EK36" s="307">
        <v>2350</v>
      </c>
      <c r="EL36" s="307">
        <v>23613.33</v>
      </c>
      <c r="EM36" s="307">
        <v>79967.399999999994</v>
      </c>
      <c r="EN36" s="307">
        <v>85389.03</v>
      </c>
      <c r="EO36" s="307">
        <v>21193.43</v>
      </c>
      <c r="EP36" s="307">
        <v>59321.78</v>
      </c>
      <c r="EQ36" s="307">
        <v>12720</v>
      </c>
      <c r="ER36" s="307">
        <v>38997.550000000003</v>
      </c>
      <c r="ES36" s="307">
        <v>10295.120000000001</v>
      </c>
      <c r="ET36" s="307">
        <v>1986.7</v>
      </c>
      <c r="EU36" s="307">
        <v>0</v>
      </c>
      <c r="EV36" s="307">
        <v>0</v>
      </c>
      <c r="EW36" s="307">
        <v>0</v>
      </c>
      <c r="EX36" s="307">
        <v>0</v>
      </c>
      <c r="EY36" s="307">
        <v>3262995.69</v>
      </c>
      <c r="EZ36" s="65"/>
      <c r="FA36" s="61"/>
      <c r="FB36" s="65"/>
      <c r="FC36" s="61"/>
      <c r="FD36" s="65"/>
      <c r="FE36" s="61"/>
      <c r="FF36" s="65"/>
      <c r="FG36" s="61"/>
      <c r="FH36" s="65"/>
      <c r="FI36" s="61"/>
      <c r="FJ36" s="65"/>
      <c r="FK36" s="61"/>
      <c r="FL36" s="65"/>
      <c r="FM36" s="61"/>
      <c r="FN36" s="65"/>
      <c r="FO36" s="61"/>
      <c r="FP36" s="65"/>
      <c r="FQ36" s="61"/>
      <c r="FR36" s="65"/>
      <c r="FS36" s="61"/>
      <c r="FT36" s="65"/>
      <c r="FU36" s="61"/>
      <c r="FV36" s="65"/>
      <c r="FW36" s="61"/>
      <c r="FX36" s="65"/>
      <c r="FY36" s="61"/>
      <c r="FZ36" s="65"/>
      <c r="GA36" s="61"/>
      <c r="GB36" s="65"/>
      <c r="GC36" s="61"/>
      <c r="GD36" s="65"/>
      <c r="GE36" s="61"/>
      <c r="GF36" s="65"/>
      <c r="GG36" s="61"/>
      <c r="GH36" s="65"/>
      <c r="GI36" s="61"/>
      <c r="GJ36" s="65"/>
      <c r="GK36" s="61"/>
      <c r="GL36" s="65"/>
      <c r="GM36" s="61"/>
      <c r="GN36" s="65"/>
      <c r="GO36" s="61"/>
      <c r="GP36" s="65"/>
      <c r="GQ36" s="61"/>
      <c r="GR36" s="65"/>
      <c r="GS36" s="61"/>
      <c r="GT36" s="65"/>
      <c r="GU36" s="61"/>
      <c r="GV36" s="65"/>
      <c r="GW36" s="61"/>
      <c r="GX36" s="65"/>
      <c r="GY36" s="61"/>
      <c r="GZ36" s="65"/>
      <c r="HA36" s="61"/>
      <c r="HB36" s="65"/>
      <c r="HC36" s="61"/>
      <c r="HD36" s="65"/>
      <c r="HE36" s="61"/>
      <c r="HF36" s="65"/>
      <c r="HG36" s="61"/>
      <c r="HH36" s="65"/>
      <c r="HI36" s="61"/>
      <c r="HJ36" s="65"/>
      <c r="HK36" s="61"/>
      <c r="HL36" s="65"/>
      <c r="HM36" s="61"/>
      <c r="HN36" s="65"/>
      <c r="HO36" s="61"/>
      <c r="HP36" s="65"/>
      <c r="HQ36" s="61"/>
      <c r="HR36" s="65"/>
      <c r="HS36" s="61"/>
      <c r="HT36" s="65"/>
      <c r="HU36" s="61"/>
      <c r="HV36" s="65"/>
      <c r="HW36" s="61"/>
      <c r="HX36" s="65"/>
      <c r="HY36" s="61"/>
      <c r="HZ36" s="65"/>
      <c r="IA36" s="61"/>
      <c r="IB36" s="65"/>
      <c r="IC36" s="61"/>
      <c r="ID36" s="65"/>
      <c r="IE36" s="61"/>
      <c r="IF36" s="65"/>
      <c r="IG36" s="61"/>
      <c r="IH36" s="65"/>
      <c r="II36" s="61"/>
      <c r="IJ36" s="65"/>
      <c r="IK36" s="61"/>
      <c r="IL36" s="65"/>
      <c r="IM36" s="61"/>
      <c r="IN36" s="65"/>
      <c r="IO36" s="61"/>
      <c r="IP36" s="65"/>
      <c r="IQ36" s="61"/>
      <c r="IR36" s="65"/>
      <c r="IS36" s="61"/>
      <c r="IT36" s="65"/>
      <c r="IU36" s="61"/>
      <c r="IV36" s="65"/>
      <c r="IW36" s="61"/>
      <c r="IX36" s="65"/>
      <c r="IY36" s="61"/>
      <c r="IZ36" s="65"/>
      <c r="JA36" s="61"/>
      <c r="JB36" s="65"/>
      <c r="JC36" s="61"/>
      <c r="JD36" s="65"/>
      <c r="JE36" s="61"/>
      <c r="JF36" s="65"/>
      <c r="JG36" s="61"/>
      <c r="JH36" s="65"/>
      <c r="JI36" s="61"/>
      <c r="JJ36" s="65"/>
      <c r="JK36" s="61"/>
      <c r="JL36" s="65"/>
      <c r="JM36" s="61"/>
      <c r="JN36" s="65"/>
      <c r="JO36" s="61"/>
      <c r="JP36" s="65"/>
      <c r="JQ36" s="61"/>
      <c r="JR36" s="65"/>
      <c r="JS36" s="61"/>
      <c r="JT36" s="65"/>
      <c r="JU36" s="61"/>
      <c r="JV36" s="65"/>
      <c r="JW36" s="61"/>
      <c r="JX36" s="65"/>
      <c r="JY36" s="61"/>
      <c r="JZ36" s="66"/>
      <c r="KA36" s="66"/>
    </row>
    <row r="37" spans="1:287" ht="30" customHeight="1" x14ac:dyDescent="0.25">
      <c r="A37" s="56">
        <f t="shared" si="0"/>
        <v>36</v>
      </c>
      <c r="B37" s="272"/>
      <c r="C37" s="272"/>
      <c r="D37" s="272" t="s">
        <v>151</v>
      </c>
      <c r="E37" s="272"/>
      <c r="F37" s="272"/>
      <c r="G37" s="272"/>
      <c r="H37" s="293">
        <v>148030.68</v>
      </c>
      <c r="I37" s="293">
        <v>71951.83</v>
      </c>
      <c r="J37" s="293">
        <v>2442944.2599999998</v>
      </c>
      <c r="K37" s="293">
        <v>10229.24</v>
      </c>
      <c r="L37" s="293">
        <v>255906.22</v>
      </c>
      <c r="M37" s="293">
        <v>148883.76999999999</v>
      </c>
      <c r="N37" s="293">
        <v>14138.43</v>
      </c>
      <c r="O37" s="293">
        <v>45190.59</v>
      </c>
      <c r="P37" s="293">
        <v>-73880.509999999995</v>
      </c>
      <c r="Q37" s="293">
        <v>173301.28</v>
      </c>
      <c r="R37" s="293">
        <v>-6099.73</v>
      </c>
      <c r="S37" s="293">
        <v>-262468.25</v>
      </c>
      <c r="T37" s="293">
        <v>2286.9299999999998</v>
      </c>
      <c r="U37" s="293">
        <v>11484.11</v>
      </c>
      <c r="V37" s="293">
        <v>8296.42</v>
      </c>
      <c r="W37" s="293">
        <v>218930.13</v>
      </c>
      <c r="X37" s="293">
        <v>0</v>
      </c>
      <c r="Y37" s="293">
        <v>99094.85</v>
      </c>
      <c r="Z37" s="293">
        <v>280497.07</v>
      </c>
      <c r="AA37" s="293">
        <v>28440.52</v>
      </c>
      <c r="AB37" s="293">
        <v>0</v>
      </c>
      <c r="AC37" s="293">
        <v>35404.239999999998</v>
      </c>
      <c r="AD37" s="293">
        <v>174587.95</v>
      </c>
      <c r="AE37" s="293">
        <v>44654.66</v>
      </c>
      <c r="AF37" s="293">
        <v>40229.93</v>
      </c>
      <c r="AG37" s="293">
        <v>22892.66</v>
      </c>
      <c r="AH37" s="293">
        <v>597562.12</v>
      </c>
      <c r="AI37" s="293">
        <v>18727.03</v>
      </c>
      <c r="AJ37" s="293">
        <v>49813.05</v>
      </c>
      <c r="AK37" s="293">
        <v>70424.05</v>
      </c>
      <c r="AL37" s="293">
        <v>110547</v>
      </c>
      <c r="AM37" s="293">
        <v>28512.84</v>
      </c>
      <c r="AN37" s="293">
        <v>-6607.66</v>
      </c>
      <c r="AO37" s="293">
        <v>81396.61</v>
      </c>
      <c r="AP37" s="293">
        <v>21186.18</v>
      </c>
      <c r="AQ37" s="293">
        <v>266417.83</v>
      </c>
      <c r="AR37" s="293">
        <v>40054.99</v>
      </c>
      <c r="AS37" s="293">
        <v>75678.92</v>
      </c>
      <c r="AT37" s="293">
        <v>26214.25</v>
      </c>
      <c r="AU37" s="293">
        <v>-243863.73</v>
      </c>
      <c r="AV37" s="293">
        <v>-19086.22</v>
      </c>
      <c r="AW37" s="293">
        <v>114761.11</v>
      </c>
      <c r="AX37" s="293">
        <v>22290.78</v>
      </c>
      <c r="AY37" s="293">
        <v>20052.189999999999</v>
      </c>
      <c r="AZ37" s="293">
        <v>39594.75</v>
      </c>
      <c r="BA37" s="293">
        <v>154521.32</v>
      </c>
      <c r="BB37" s="293">
        <v>25995.17</v>
      </c>
      <c r="BC37" s="293">
        <v>5693.68</v>
      </c>
      <c r="BD37" s="293">
        <v>20600.62</v>
      </c>
      <c r="BE37" s="293">
        <v>37828.39</v>
      </c>
      <c r="BF37" s="293">
        <v>0</v>
      </c>
      <c r="BG37" s="293">
        <v>64020.959999999999</v>
      </c>
      <c r="BH37" s="293">
        <v>517670.2</v>
      </c>
      <c r="BI37" s="293">
        <v>34335.49</v>
      </c>
      <c r="BJ37" s="293">
        <v>35106.1</v>
      </c>
      <c r="BK37" s="293">
        <v>234560.73</v>
      </c>
      <c r="BL37" s="293">
        <v>88365.119999999995</v>
      </c>
      <c r="BM37" s="293">
        <v>216.17</v>
      </c>
      <c r="BN37" s="293">
        <v>244671.13</v>
      </c>
      <c r="BO37" s="293">
        <v>39557.43</v>
      </c>
      <c r="BP37" s="293">
        <v>43467.33</v>
      </c>
      <c r="BQ37" s="293">
        <v>59598.64</v>
      </c>
      <c r="BR37" s="293">
        <v>7689.42</v>
      </c>
      <c r="BS37" s="293">
        <v>12977.91</v>
      </c>
      <c r="BT37" s="293">
        <v>157192.64000000001</v>
      </c>
      <c r="BU37" s="293">
        <v>0</v>
      </c>
      <c r="BV37" s="293">
        <v>-277531.90999999997</v>
      </c>
      <c r="BW37" s="293">
        <v>32196.61</v>
      </c>
      <c r="BX37" s="293">
        <v>0</v>
      </c>
      <c r="BY37" s="293">
        <v>20164.25</v>
      </c>
      <c r="BZ37" s="293">
        <v>13749.78</v>
      </c>
      <c r="CA37" s="293">
        <v>-8315.26</v>
      </c>
      <c r="CB37" s="293">
        <v>7157.38</v>
      </c>
      <c r="CC37" s="293">
        <v>135933.07999999999</v>
      </c>
      <c r="CD37" s="293">
        <v>58837.19</v>
      </c>
      <c r="CE37" s="293">
        <v>13075.66</v>
      </c>
      <c r="CF37" s="293">
        <v>0</v>
      </c>
      <c r="CG37" s="293">
        <v>115017.37</v>
      </c>
      <c r="CH37" s="293">
        <v>69677.710000000006</v>
      </c>
      <c r="CI37" s="293">
        <v>59444.39</v>
      </c>
      <c r="CJ37" s="293">
        <v>2825.77</v>
      </c>
      <c r="CK37" s="293">
        <v>108851.43</v>
      </c>
      <c r="CL37" s="293">
        <v>659259.23</v>
      </c>
      <c r="CM37" s="293">
        <v>105012.25</v>
      </c>
      <c r="CN37" s="293">
        <v>108133.15</v>
      </c>
      <c r="CO37" s="293">
        <v>70612.06</v>
      </c>
      <c r="CP37" s="293">
        <v>1231514.6599999999</v>
      </c>
      <c r="CQ37" s="293">
        <v>38075.26</v>
      </c>
      <c r="CR37" s="293">
        <v>226916.78</v>
      </c>
      <c r="CS37" s="293">
        <v>37020.99</v>
      </c>
      <c r="CT37" s="293">
        <v>-178478.39</v>
      </c>
      <c r="CU37" s="293">
        <v>241011.96</v>
      </c>
      <c r="CV37" s="293">
        <v>480004.63</v>
      </c>
      <c r="CW37" s="293">
        <v>-120761</v>
      </c>
      <c r="CX37" s="293">
        <v>14437.9</v>
      </c>
      <c r="CY37" s="293">
        <v>11961.71</v>
      </c>
      <c r="CZ37" s="293">
        <v>54260.52</v>
      </c>
      <c r="DA37" s="293">
        <v>13280.24</v>
      </c>
      <c r="DB37" s="293">
        <v>-84305.64</v>
      </c>
      <c r="DC37" s="293">
        <v>31394.720000000001</v>
      </c>
      <c r="DD37" s="293">
        <v>115849.06</v>
      </c>
      <c r="DE37" s="293">
        <v>481434.81</v>
      </c>
      <c r="DF37" s="293">
        <v>41317.75</v>
      </c>
      <c r="DG37" s="293">
        <v>-198399.19</v>
      </c>
      <c r="DH37" s="293">
        <v>9114.5499999999993</v>
      </c>
      <c r="DI37" s="293">
        <v>88057.27</v>
      </c>
      <c r="DJ37" s="293">
        <v>63578.21</v>
      </c>
      <c r="DK37" s="293">
        <v>18808.439999999999</v>
      </c>
      <c r="DL37" s="293">
        <v>9403.5300000000007</v>
      </c>
      <c r="DM37" s="293">
        <v>90123.37</v>
      </c>
      <c r="DN37" s="293">
        <v>16867.2</v>
      </c>
      <c r="DO37" s="293">
        <v>-31409.41</v>
      </c>
      <c r="DP37" s="293">
        <v>6204.67</v>
      </c>
      <c r="DQ37" s="293">
        <v>78974.3</v>
      </c>
      <c r="DR37" s="293">
        <v>419263.11</v>
      </c>
      <c r="DS37" s="293">
        <v>109260.01</v>
      </c>
      <c r="DT37" s="293">
        <v>20066.39</v>
      </c>
      <c r="DU37" s="293">
        <v>8289.6200000000008</v>
      </c>
      <c r="DV37" s="293">
        <v>72338.13</v>
      </c>
      <c r="DW37" s="293">
        <v>34885</v>
      </c>
      <c r="DX37" s="293">
        <v>52041.17</v>
      </c>
      <c r="DY37" s="293">
        <v>21900.21</v>
      </c>
      <c r="DZ37" s="293">
        <v>80745.740000000005</v>
      </c>
      <c r="EA37" s="293">
        <v>26159.32</v>
      </c>
      <c r="EB37" s="293">
        <v>223358.01</v>
      </c>
      <c r="EC37" s="293">
        <v>29822.73</v>
      </c>
      <c r="ED37" s="293">
        <v>4344.95</v>
      </c>
      <c r="EE37" s="293">
        <v>67652.539999999994</v>
      </c>
      <c r="EF37" s="293">
        <v>32261.919999999998</v>
      </c>
      <c r="EG37" s="293">
        <v>11971.18</v>
      </c>
      <c r="EH37" s="293">
        <v>86688.75</v>
      </c>
      <c r="EI37" s="293">
        <v>14037.93</v>
      </c>
      <c r="EJ37" s="293">
        <v>152139.07</v>
      </c>
      <c r="EK37" s="293">
        <v>13760.99</v>
      </c>
      <c r="EL37" s="293">
        <v>32879.82</v>
      </c>
      <c r="EM37" s="293">
        <v>-396844.36</v>
      </c>
      <c r="EN37" s="293">
        <v>138878.92000000001</v>
      </c>
      <c r="EO37" s="293">
        <v>71258.929999999993</v>
      </c>
      <c r="EP37" s="293">
        <v>599722.81999999995</v>
      </c>
      <c r="EQ37" s="293">
        <v>78513.27</v>
      </c>
      <c r="ER37" s="293">
        <v>71545.710000000006</v>
      </c>
      <c r="ES37" s="293">
        <v>33828.47</v>
      </c>
      <c r="ET37" s="293">
        <v>8826.15</v>
      </c>
      <c r="EU37" s="293">
        <v>0</v>
      </c>
      <c r="EV37" s="293">
        <v>0</v>
      </c>
      <c r="EW37" s="293">
        <v>-2838.47</v>
      </c>
      <c r="EX37" s="293">
        <v>-28051.01</v>
      </c>
      <c r="EY37" s="293">
        <v>13201737.880000001</v>
      </c>
      <c r="EZ37" s="65"/>
      <c r="FA37" s="61"/>
      <c r="FB37" s="65"/>
      <c r="FC37" s="61"/>
      <c r="FD37" s="65"/>
      <c r="FE37" s="61"/>
      <c r="FF37" s="65"/>
      <c r="FG37" s="61"/>
      <c r="FH37" s="65"/>
      <c r="FI37" s="61"/>
      <c r="FJ37" s="65"/>
      <c r="FK37" s="61"/>
      <c r="FL37" s="65"/>
      <c r="FM37" s="61"/>
      <c r="FN37" s="65"/>
      <c r="FO37" s="61"/>
      <c r="FP37" s="65"/>
      <c r="FQ37" s="61"/>
      <c r="FR37" s="65"/>
      <c r="FS37" s="61"/>
      <c r="FT37" s="65"/>
      <c r="FU37" s="61"/>
      <c r="FV37" s="65"/>
      <c r="FW37" s="61"/>
      <c r="FX37" s="65"/>
      <c r="FY37" s="61"/>
      <c r="FZ37" s="65"/>
      <c r="GA37" s="61"/>
      <c r="GB37" s="65"/>
      <c r="GC37" s="61"/>
      <c r="GD37" s="65"/>
      <c r="GE37" s="61"/>
      <c r="GF37" s="65"/>
      <c r="GG37" s="61"/>
      <c r="GH37" s="65"/>
      <c r="GI37" s="61"/>
      <c r="GJ37" s="65"/>
      <c r="GK37" s="61"/>
      <c r="GL37" s="65"/>
      <c r="GM37" s="61"/>
      <c r="GN37" s="65"/>
      <c r="GO37" s="61"/>
      <c r="GP37" s="65"/>
      <c r="GQ37" s="61"/>
      <c r="GR37" s="65"/>
      <c r="GS37" s="61"/>
      <c r="GT37" s="65"/>
      <c r="GU37" s="61"/>
      <c r="GV37" s="65"/>
      <c r="GW37" s="61"/>
      <c r="GX37" s="65"/>
      <c r="GY37" s="61"/>
      <c r="GZ37" s="65"/>
      <c r="HA37" s="61"/>
      <c r="HB37" s="65"/>
      <c r="HC37" s="61"/>
      <c r="HD37" s="65"/>
      <c r="HE37" s="61"/>
      <c r="HF37" s="65"/>
      <c r="HG37" s="61"/>
      <c r="HH37" s="65"/>
      <c r="HI37" s="61"/>
      <c r="HJ37" s="65"/>
      <c r="HK37" s="61"/>
      <c r="HL37" s="65"/>
      <c r="HM37" s="61"/>
      <c r="HN37" s="65"/>
      <c r="HO37" s="61"/>
      <c r="HP37" s="65"/>
      <c r="HQ37" s="61"/>
      <c r="HR37" s="65"/>
      <c r="HS37" s="61"/>
      <c r="HT37" s="65"/>
      <c r="HU37" s="61"/>
      <c r="HV37" s="65"/>
      <c r="HW37" s="61"/>
      <c r="HX37" s="65"/>
      <c r="HY37" s="61"/>
      <c r="HZ37" s="65"/>
      <c r="IA37" s="61"/>
      <c r="IB37" s="65"/>
      <c r="IC37" s="61"/>
      <c r="ID37" s="65"/>
      <c r="IE37" s="61"/>
      <c r="IF37" s="65"/>
      <c r="IG37" s="61"/>
      <c r="IH37" s="65"/>
      <c r="II37" s="61"/>
      <c r="IJ37" s="65"/>
      <c r="IK37" s="61"/>
      <c r="IL37" s="65"/>
      <c r="IM37" s="61"/>
      <c r="IN37" s="65"/>
      <c r="IO37" s="61"/>
      <c r="IP37" s="65"/>
      <c r="IQ37" s="61"/>
      <c r="IR37" s="65"/>
      <c r="IS37" s="61"/>
      <c r="IT37" s="65"/>
      <c r="IU37" s="61"/>
      <c r="IV37" s="65"/>
      <c r="IW37" s="61"/>
      <c r="IX37" s="65"/>
      <c r="IY37" s="61"/>
      <c r="IZ37" s="65"/>
      <c r="JA37" s="61"/>
      <c r="JB37" s="65"/>
      <c r="JC37" s="61"/>
      <c r="JD37" s="65"/>
      <c r="JE37" s="61"/>
      <c r="JF37" s="65"/>
      <c r="JG37" s="61"/>
      <c r="JH37" s="65"/>
      <c r="JI37" s="61"/>
      <c r="JJ37" s="65"/>
      <c r="JK37" s="61"/>
      <c r="JL37" s="65"/>
      <c r="JM37" s="61"/>
      <c r="JN37" s="65"/>
      <c r="JO37" s="61"/>
      <c r="JP37" s="65"/>
      <c r="JQ37" s="61"/>
      <c r="JR37" s="65"/>
      <c r="JS37" s="61"/>
      <c r="JT37" s="65"/>
      <c r="JU37" s="61"/>
      <c r="JV37" s="65"/>
      <c r="JW37" s="61"/>
      <c r="JX37" s="65"/>
      <c r="JY37" s="61"/>
      <c r="JZ37" s="66"/>
      <c r="KA37" s="66"/>
    </row>
    <row r="38" spans="1:287" ht="30" customHeight="1" x14ac:dyDescent="0.25">
      <c r="A38" s="56">
        <f t="shared" si="0"/>
        <v>37</v>
      </c>
      <c r="B38" s="272"/>
      <c r="C38" s="272"/>
      <c r="D38" s="272" t="s">
        <v>152</v>
      </c>
      <c r="E38" s="272"/>
      <c r="F38" s="272"/>
      <c r="G38" s="272"/>
      <c r="H38" s="293"/>
      <c r="I38" s="293"/>
      <c r="J38" s="293"/>
      <c r="K38" s="293"/>
      <c r="L38" s="293"/>
      <c r="M38" s="293"/>
      <c r="N38" s="293"/>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c r="AO38" s="293"/>
      <c r="AP38" s="293"/>
      <c r="AQ38" s="293"/>
      <c r="AR38" s="293"/>
      <c r="AS38" s="293"/>
      <c r="AT38" s="293"/>
      <c r="AU38" s="293"/>
      <c r="AV38" s="293"/>
      <c r="AW38" s="293"/>
      <c r="AX38" s="293"/>
      <c r="AY38" s="293"/>
      <c r="AZ38" s="293"/>
      <c r="BA38" s="293"/>
      <c r="BB38" s="293"/>
      <c r="BC38" s="293"/>
      <c r="BD38" s="293"/>
      <c r="BE38" s="293"/>
      <c r="BF38" s="293"/>
      <c r="BG38" s="293"/>
      <c r="BH38" s="293"/>
      <c r="BI38" s="293"/>
      <c r="BJ38" s="293"/>
      <c r="BK38" s="293"/>
      <c r="BL38" s="293"/>
      <c r="BM38" s="293"/>
      <c r="BN38" s="293"/>
      <c r="BO38" s="293"/>
      <c r="BP38" s="293"/>
      <c r="BQ38" s="293"/>
      <c r="BR38" s="293"/>
      <c r="BS38" s="293"/>
      <c r="BT38" s="293"/>
      <c r="BU38" s="293"/>
      <c r="BV38" s="293"/>
      <c r="BW38" s="293"/>
      <c r="BX38" s="293"/>
      <c r="BY38" s="293"/>
      <c r="BZ38" s="293"/>
      <c r="CA38" s="293"/>
      <c r="CB38" s="293"/>
      <c r="CC38" s="293"/>
      <c r="CD38" s="293"/>
      <c r="CE38" s="293"/>
      <c r="CF38" s="293"/>
      <c r="CG38" s="293"/>
      <c r="CH38" s="293"/>
      <c r="CI38" s="293"/>
      <c r="CJ38" s="293"/>
      <c r="CK38" s="293"/>
      <c r="CL38" s="293"/>
      <c r="CM38" s="293"/>
      <c r="CN38" s="293"/>
      <c r="CO38" s="293"/>
      <c r="CP38" s="293"/>
      <c r="CQ38" s="293"/>
      <c r="CR38" s="293"/>
      <c r="CS38" s="293"/>
      <c r="CT38" s="293"/>
      <c r="CU38" s="293"/>
      <c r="CV38" s="293"/>
      <c r="CW38" s="293"/>
      <c r="CX38" s="293"/>
      <c r="CY38" s="293"/>
      <c r="CZ38" s="293"/>
      <c r="DA38" s="293"/>
      <c r="DB38" s="293"/>
      <c r="DC38" s="293"/>
      <c r="DD38" s="293"/>
      <c r="DE38" s="293"/>
      <c r="DF38" s="293"/>
      <c r="DG38" s="293"/>
      <c r="DH38" s="293"/>
      <c r="DI38" s="293"/>
      <c r="DJ38" s="293"/>
      <c r="DK38" s="293"/>
      <c r="DL38" s="293"/>
      <c r="DM38" s="293"/>
      <c r="DN38" s="293"/>
      <c r="DO38" s="293"/>
      <c r="DP38" s="293"/>
      <c r="DQ38" s="293"/>
      <c r="DR38" s="293"/>
      <c r="DS38" s="293"/>
      <c r="DT38" s="293"/>
      <c r="DU38" s="293"/>
      <c r="DV38" s="293"/>
      <c r="DW38" s="293"/>
      <c r="DX38" s="293"/>
      <c r="DY38" s="293"/>
      <c r="DZ38" s="293"/>
      <c r="EA38" s="293"/>
      <c r="EB38" s="293"/>
      <c r="EC38" s="293"/>
      <c r="ED38" s="293"/>
      <c r="EE38" s="293"/>
      <c r="EF38" s="293"/>
      <c r="EG38" s="293"/>
      <c r="EH38" s="293"/>
      <c r="EI38" s="293"/>
      <c r="EJ38" s="293"/>
      <c r="EK38" s="293"/>
      <c r="EL38" s="293"/>
      <c r="EM38" s="293"/>
      <c r="EN38" s="293"/>
      <c r="EO38" s="293"/>
      <c r="EP38" s="293"/>
      <c r="EQ38" s="293"/>
      <c r="ER38" s="293"/>
      <c r="ES38" s="293"/>
      <c r="ET38" s="293"/>
      <c r="EU38" s="293"/>
      <c r="EV38" s="293"/>
      <c r="EW38" s="293"/>
      <c r="EX38" s="293"/>
      <c r="EY38" s="293"/>
      <c r="EZ38" s="65"/>
      <c r="FA38" s="61"/>
      <c r="FB38" s="65"/>
      <c r="FC38" s="61"/>
      <c r="FD38" s="65"/>
      <c r="FE38" s="61"/>
      <c r="FF38" s="65"/>
      <c r="FG38" s="61"/>
      <c r="FH38" s="65"/>
      <c r="FI38" s="61"/>
      <c r="FJ38" s="65"/>
      <c r="FK38" s="61"/>
      <c r="FL38" s="65"/>
      <c r="FM38" s="61"/>
      <c r="FN38" s="65"/>
      <c r="FO38" s="61"/>
      <c r="FP38" s="65"/>
      <c r="FQ38" s="61"/>
      <c r="FR38" s="65"/>
      <c r="FS38" s="61"/>
      <c r="FT38" s="65"/>
      <c r="FU38" s="61"/>
      <c r="FV38" s="65"/>
      <c r="FW38" s="61"/>
      <c r="FX38" s="65"/>
      <c r="FY38" s="61"/>
      <c r="FZ38" s="65"/>
      <c r="GA38" s="61"/>
      <c r="GB38" s="65"/>
      <c r="GC38" s="61"/>
      <c r="GD38" s="65"/>
      <c r="GE38" s="61"/>
      <c r="GF38" s="65"/>
      <c r="GG38" s="61"/>
      <c r="GH38" s="65"/>
      <c r="GI38" s="61"/>
      <c r="GJ38" s="65"/>
      <c r="GK38" s="61"/>
      <c r="GL38" s="65"/>
      <c r="GM38" s="61"/>
      <c r="GN38" s="65"/>
      <c r="GO38" s="61"/>
      <c r="GP38" s="65"/>
      <c r="GQ38" s="61"/>
      <c r="GR38" s="65"/>
      <c r="GS38" s="61"/>
      <c r="GT38" s="65"/>
      <c r="GU38" s="61"/>
      <c r="GV38" s="65"/>
      <c r="GW38" s="61"/>
      <c r="GX38" s="65"/>
      <c r="GY38" s="61"/>
      <c r="GZ38" s="65"/>
      <c r="HA38" s="61"/>
      <c r="HB38" s="65"/>
      <c r="HC38" s="61"/>
      <c r="HD38" s="65"/>
      <c r="HE38" s="61"/>
      <c r="HF38" s="65"/>
      <c r="HG38" s="61"/>
      <c r="HH38" s="65"/>
      <c r="HI38" s="61"/>
      <c r="HJ38" s="65"/>
      <c r="HK38" s="61"/>
      <c r="HL38" s="65"/>
      <c r="HM38" s="61"/>
      <c r="HN38" s="65"/>
      <c r="HO38" s="61"/>
      <c r="HP38" s="65"/>
      <c r="HQ38" s="61"/>
      <c r="HR38" s="65"/>
      <c r="HS38" s="61"/>
      <c r="HT38" s="65"/>
      <c r="HU38" s="61"/>
      <c r="HV38" s="65"/>
      <c r="HW38" s="61"/>
      <c r="HX38" s="65"/>
      <c r="HY38" s="61"/>
      <c r="HZ38" s="65"/>
      <c r="IA38" s="61"/>
      <c r="IB38" s="65"/>
      <c r="IC38" s="61"/>
      <c r="ID38" s="65"/>
      <c r="IE38" s="61"/>
      <c r="IF38" s="65"/>
      <c r="IG38" s="61"/>
      <c r="IH38" s="65"/>
      <c r="II38" s="61"/>
      <c r="IJ38" s="65"/>
      <c r="IK38" s="61"/>
      <c r="IL38" s="65"/>
      <c r="IM38" s="61"/>
      <c r="IN38" s="65"/>
      <c r="IO38" s="61"/>
      <c r="IP38" s="65"/>
      <c r="IQ38" s="61"/>
      <c r="IR38" s="65"/>
      <c r="IS38" s="61"/>
      <c r="IT38" s="65"/>
      <c r="IU38" s="61"/>
      <c r="IV38" s="65"/>
      <c r="IW38" s="61"/>
      <c r="IX38" s="65"/>
      <c r="IY38" s="61"/>
      <c r="IZ38" s="65"/>
      <c r="JA38" s="61"/>
      <c r="JB38" s="65"/>
      <c r="JC38" s="61"/>
      <c r="JD38" s="65"/>
      <c r="JE38" s="61"/>
      <c r="JF38" s="65"/>
      <c r="JG38" s="61"/>
      <c r="JH38" s="65"/>
      <c r="JI38" s="61"/>
      <c r="JJ38" s="65"/>
      <c r="JK38" s="61"/>
      <c r="JL38" s="65"/>
      <c r="JM38" s="61"/>
      <c r="JN38" s="65"/>
      <c r="JO38" s="61"/>
      <c r="JP38" s="65"/>
      <c r="JQ38" s="61"/>
      <c r="JR38" s="65"/>
      <c r="JS38" s="61"/>
      <c r="JT38" s="65"/>
      <c r="JU38" s="61"/>
      <c r="JV38" s="65"/>
      <c r="JW38" s="61"/>
      <c r="JX38" s="65"/>
      <c r="JY38" s="61"/>
      <c r="JZ38" s="66"/>
      <c r="KA38" s="66"/>
    </row>
    <row r="39" spans="1:287" x14ac:dyDescent="0.25">
      <c r="A39" s="56">
        <f t="shared" si="0"/>
        <v>38</v>
      </c>
      <c r="B39" s="272"/>
      <c r="C39" s="272"/>
      <c r="D39" s="272"/>
      <c r="E39" s="272" t="s">
        <v>153</v>
      </c>
      <c r="F39" s="272"/>
      <c r="G39" s="272"/>
      <c r="H39" s="293"/>
      <c r="I39" s="293"/>
      <c r="J39" s="293"/>
      <c r="K39" s="293"/>
      <c r="L39" s="293"/>
      <c r="M39" s="293"/>
      <c r="N39" s="293"/>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c r="AO39" s="293"/>
      <c r="AP39" s="293"/>
      <c r="AQ39" s="293"/>
      <c r="AR39" s="293"/>
      <c r="AS39" s="293"/>
      <c r="AT39" s="293"/>
      <c r="AU39" s="293"/>
      <c r="AV39" s="293"/>
      <c r="AW39" s="293"/>
      <c r="AX39" s="293"/>
      <c r="AY39" s="293"/>
      <c r="AZ39" s="293"/>
      <c r="BA39" s="293"/>
      <c r="BB39" s="293"/>
      <c r="BC39" s="293"/>
      <c r="BD39" s="293"/>
      <c r="BE39" s="293"/>
      <c r="BF39" s="293"/>
      <c r="BG39" s="293"/>
      <c r="BH39" s="293"/>
      <c r="BI39" s="293"/>
      <c r="BJ39" s="293"/>
      <c r="BK39" s="293"/>
      <c r="BL39" s="293"/>
      <c r="BM39" s="293"/>
      <c r="BN39" s="293"/>
      <c r="BO39" s="293"/>
      <c r="BP39" s="293"/>
      <c r="BQ39" s="293"/>
      <c r="BR39" s="293"/>
      <c r="BS39" s="293"/>
      <c r="BT39" s="293"/>
      <c r="BU39" s="293"/>
      <c r="BV39" s="293"/>
      <c r="BW39" s="293"/>
      <c r="BX39" s="293"/>
      <c r="BY39" s="293"/>
      <c r="BZ39" s="293"/>
      <c r="CA39" s="293"/>
      <c r="CB39" s="293"/>
      <c r="CC39" s="293"/>
      <c r="CD39" s="293"/>
      <c r="CE39" s="293"/>
      <c r="CF39" s="293"/>
      <c r="CG39" s="293"/>
      <c r="CH39" s="293"/>
      <c r="CI39" s="293"/>
      <c r="CJ39" s="293"/>
      <c r="CK39" s="293"/>
      <c r="CL39" s="293"/>
      <c r="CM39" s="293"/>
      <c r="CN39" s="293"/>
      <c r="CO39" s="293"/>
      <c r="CP39" s="293"/>
      <c r="CQ39" s="293"/>
      <c r="CR39" s="293"/>
      <c r="CS39" s="293"/>
      <c r="CT39" s="293"/>
      <c r="CU39" s="293"/>
      <c r="CV39" s="293"/>
      <c r="CW39" s="293"/>
      <c r="CX39" s="293"/>
      <c r="CY39" s="293"/>
      <c r="CZ39" s="293"/>
      <c r="DA39" s="293"/>
      <c r="DB39" s="293"/>
      <c r="DC39" s="293"/>
      <c r="DD39" s="293"/>
      <c r="DE39" s="293"/>
      <c r="DF39" s="293"/>
      <c r="DG39" s="293"/>
      <c r="DH39" s="293"/>
      <c r="DI39" s="293"/>
      <c r="DJ39" s="293"/>
      <c r="DK39" s="293"/>
      <c r="DL39" s="293"/>
      <c r="DM39" s="293"/>
      <c r="DN39" s="293"/>
      <c r="DO39" s="293"/>
      <c r="DP39" s="293"/>
      <c r="DQ39" s="293"/>
      <c r="DR39" s="293"/>
      <c r="DS39" s="293"/>
      <c r="DT39" s="293"/>
      <c r="DU39" s="293"/>
      <c r="DV39" s="293"/>
      <c r="DW39" s="293"/>
      <c r="DX39" s="293"/>
      <c r="DY39" s="293"/>
      <c r="DZ39" s="293"/>
      <c r="EA39" s="293"/>
      <c r="EB39" s="293"/>
      <c r="EC39" s="293"/>
      <c r="ED39" s="293"/>
      <c r="EE39" s="293"/>
      <c r="EF39" s="293"/>
      <c r="EG39" s="293"/>
      <c r="EH39" s="293"/>
      <c r="EI39" s="293"/>
      <c r="EJ39" s="293"/>
      <c r="EK39" s="293"/>
      <c r="EL39" s="293"/>
      <c r="EM39" s="293"/>
      <c r="EN39" s="293"/>
      <c r="EO39" s="293"/>
      <c r="EP39" s="293"/>
      <c r="EQ39" s="293"/>
      <c r="ER39" s="293"/>
      <c r="ES39" s="293"/>
      <c r="ET39" s="293"/>
      <c r="EU39" s="293"/>
      <c r="EV39" s="293"/>
      <c r="EW39" s="293"/>
      <c r="EX39" s="293"/>
      <c r="EY39" s="293"/>
      <c r="EZ39" s="65"/>
      <c r="FA39" s="61"/>
      <c r="FB39" s="65"/>
      <c r="FC39" s="61"/>
      <c r="FD39" s="65"/>
      <c r="FE39" s="61"/>
      <c r="FF39" s="65"/>
      <c r="FG39" s="61"/>
      <c r="FH39" s="65"/>
      <c r="FI39" s="61"/>
      <c r="FJ39" s="65"/>
      <c r="FK39" s="61"/>
      <c r="FL39" s="65"/>
      <c r="FM39" s="61"/>
      <c r="FN39" s="65"/>
      <c r="FO39" s="61"/>
      <c r="FP39" s="65"/>
      <c r="FQ39" s="61"/>
      <c r="FR39" s="65"/>
      <c r="FS39" s="61"/>
      <c r="FT39" s="65"/>
      <c r="FU39" s="61"/>
      <c r="FV39" s="65"/>
      <c r="FW39" s="61"/>
      <c r="FX39" s="65"/>
      <c r="FY39" s="61"/>
      <c r="FZ39" s="65"/>
      <c r="GA39" s="61"/>
      <c r="GB39" s="65"/>
      <c r="GC39" s="61"/>
      <c r="GD39" s="65"/>
      <c r="GE39" s="61"/>
      <c r="GF39" s="65"/>
      <c r="GG39" s="61"/>
      <c r="GH39" s="65"/>
      <c r="GI39" s="61"/>
      <c r="GJ39" s="65"/>
      <c r="GK39" s="61"/>
      <c r="GL39" s="65"/>
      <c r="GM39" s="61"/>
      <c r="GN39" s="65"/>
      <c r="GO39" s="61"/>
      <c r="GP39" s="65"/>
      <c r="GQ39" s="61"/>
      <c r="GR39" s="65"/>
      <c r="GS39" s="61"/>
      <c r="GT39" s="65"/>
      <c r="GU39" s="61"/>
      <c r="GV39" s="65"/>
      <c r="GW39" s="61"/>
      <c r="GX39" s="65"/>
      <c r="GY39" s="61"/>
      <c r="GZ39" s="65"/>
      <c r="HA39" s="61"/>
      <c r="HB39" s="65"/>
      <c r="HC39" s="61"/>
      <c r="HD39" s="65"/>
      <c r="HE39" s="61"/>
      <c r="HF39" s="65"/>
      <c r="HG39" s="61"/>
      <c r="HH39" s="65"/>
      <c r="HI39" s="61"/>
      <c r="HJ39" s="65"/>
      <c r="HK39" s="61"/>
      <c r="HL39" s="65"/>
      <c r="HM39" s="61"/>
      <c r="HN39" s="65"/>
      <c r="HO39" s="61"/>
      <c r="HP39" s="65"/>
      <c r="HQ39" s="61"/>
      <c r="HR39" s="65"/>
      <c r="HS39" s="61"/>
      <c r="HT39" s="65"/>
      <c r="HU39" s="61"/>
      <c r="HV39" s="65"/>
      <c r="HW39" s="61"/>
      <c r="HX39" s="65"/>
      <c r="HY39" s="61"/>
      <c r="HZ39" s="65"/>
      <c r="IA39" s="61"/>
      <c r="IB39" s="65"/>
      <c r="IC39" s="61"/>
      <c r="ID39" s="65"/>
      <c r="IE39" s="61"/>
      <c r="IF39" s="65"/>
      <c r="IG39" s="61"/>
      <c r="IH39" s="65"/>
      <c r="II39" s="61"/>
      <c r="IJ39" s="65"/>
      <c r="IK39" s="61"/>
      <c r="IL39" s="65"/>
      <c r="IM39" s="61"/>
      <c r="IN39" s="65"/>
      <c r="IO39" s="61"/>
      <c r="IP39" s="65"/>
      <c r="IQ39" s="61"/>
      <c r="IR39" s="65"/>
      <c r="IS39" s="61"/>
      <c r="IT39" s="65"/>
      <c r="IU39" s="61"/>
      <c r="IV39" s="65"/>
      <c r="IW39" s="61"/>
      <c r="IX39" s="65"/>
      <c r="IY39" s="61"/>
      <c r="IZ39" s="65"/>
      <c r="JA39" s="61"/>
      <c r="JB39" s="65"/>
      <c r="JC39" s="61"/>
      <c r="JD39" s="65"/>
      <c r="JE39" s="61"/>
      <c r="JF39" s="65"/>
      <c r="JG39" s="61"/>
      <c r="JH39" s="65"/>
      <c r="JI39" s="61"/>
      <c r="JJ39" s="65"/>
      <c r="JK39" s="61"/>
      <c r="JL39" s="65"/>
      <c r="JM39" s="61"/>
      <c r="JN39" s="65"/>
      <c r="JO39" s="61"/>
      <c r="JP39" s="65"/>
      <c r="JQ39" s="61"/>
      <c r="JR39" s="65"/>
      <c r="JS39" s="61"/>
      <c r="JT39" s="65"/>
      <c r="JU39" s="61"/>
      <c r="JV39" s="65"/>
      <c r="JW39" s="61"/>
      <c r="JX39" s="65"/>
      <c r="JY39" s="61"/>
      <c r="JZ39" s="66"/>
      <c r="KA39" s="66"/>
    </row>
    <row r="40" spans="1:287" x14ac:dyDescent="0.25">
      <c r="A40" s="56">
        <f t="shared" si="0"/>
        <v>39</v>
      </c>
      <c r="B40" s="272"/>
      <c r="C40" s="272"/>
      <c r="D40" s="272"/>
      <c r="E40" s="272"/>
      <c r="F40" s="272" t="s">
        <v>154</v>
      </c>
      <c r="G40" s="272"/>
      <c r="H40" s="293">
        <v>8733.19</v>
      </c>
      <c r="I40" s="293">
        <v>11023.02</v>
      </c>
      <c r="J40" s="293">
        <v>263840.40000000002</v>
      </c>
      <c r="K40" s="293">
        <v>1445</v>
      </c>
      <c r="L40" s="293">
        <v>24302.13</v>
      </c>
      <c r="M40" s="293">
        <v>26374.66</v>
      </c>
      <c r="N40" s="293">
        <v>127.15</v>
      </c>
      <c r="O40" s="293">
        <v>930.85</v>
      </c>
      <c r="P40" s="293">
        <v>5441.29</v>
      </c>
      <c r="Q40" s="293">
        <v>74331.34</v>
      </c>
      <c r="R40" s="293">
        <v>3620.51</v>
      </c>
      <c r="S40" s="293">
        <v>18312.5</v>
      </c>
      <c r="T40" s="293">
        <v>342.34</v>
      </c>
      <c r="U40" s="293">
        <v>582.79999999999995</v>
      </c>
      <c r="V40" s="293">
        <v>215</v>
      </c>
      <c r="W40" s="293">
        <v>32817.699999999997</v>
      </c>
      <c r="X40" s="293">
        <v>0</v>
      </c>
      <c r="Y40" s="293">
        <v>14688.26</v>
      </c>
      <c r="Z40" s="293">
        <v>48598.44</v>
      </c>
      <c r="AA40" s="293">
        <v>445</v>
      </c>
      <c r="AB40" s="293">
        <v>0</v>
      </c>
      <c r="AC40" s="293">
        <v>184.97</v>
      </c>
      <c r="AD40" s="293">
        <v>2858.74</v>
      </c>
      <c r="AE40" s="293">
        <v>16972.14</v>
      </c>
      <c r="AF40" s="293">
        <v>247.43</v>
      </c>
      <c r="AG40" s="293">
        <v>1164.29</v>
      </c>
      <c r="AH40" s="293">
        <v>18436.75</v>
      </c>
      <c r="AI40" s="293">
        <v>2178.6799999999998</v>
      </c>
      <c r="AJ40" s="293">
        <v>1818.04</v>
      </c>
      <c r="AK40" s="293">
        <v>14230.37</v>
      </c>
      <c r="AL40" s="293">
        <v>2052.5</v>
      </c>
      <c r="AM40" s="293">
        <v>1412.1</v>
      </c>
      <c r="AN40" s="293">
        <v>10970.04</v>
      </c>
      <c r="AO40" s="293">
        <v>7094.21</v>
      </c>
      <c r="AP40" s="293">
        <v>1515.74</v>
      </c>
      <c r="AQ40" s="293">
        <v>16869.310000000001</v>
      </c>
      <c r="AR40" s="293">
        <v>526.64</v>
      </c>
      <c r="AS40" s="293">
        <v>2133.5</v>
      </c>
      <c r="AT40" s="293">
        <v>10567.13</v>
      </c>
      <c r="AU40" s="293">
        <v>75713.600000000006</v>
      </c>
      <c r="AV40" s="293">
        <v>941.39</v>
      </c>
      <c r="AW40" s="293">
        <v>1761.43</v>
      </c>
      <c r="AX40" s="293">
        <v>33.33</v>
      </c>
      <c r="AY40" s="293">
        <v>0</v>
      </c>
      <c r="AZ40" s="293">
        <v>-1067.8</v>
      </c>
      <c r="BA40" s="293">
        <v>4573.8500000000004</v>
      </c>
      <c r="BB40" s="293">
        <v>1425</v>
      </c>
      <c r="BC40" s="293">
        <v>2267.4899999999998</v>
      </c>
      <c r="BD40" s="293">
        <v>1646.18</v>
      </c>
      <c r="BE40" s="293">
        <v>3114.5</v>
      </c>
      <c r="BF40" s="293">
        <v>0</v>
      </c>
      <c r="BG40" s="293">
        <v>1589.27</v>
      </c>
      <c r="BH40" s="293">
        <v>187952.75</v>
      </c>
      <c r="BI40" s="293">
        <v>363</v>
      </c>
      <c r="BJ40" s="293">
        <v>3379.39</v>
      </c>
      <c r="BK40" s="293">
        <v>10567.15</v>
      </c>
      <c r="BL40" s="293">
        <v>36616.47</v>
      </c>
      <c r="BM40" s="293">
        <v>-216.17</v>
      </c>
      <c r="BN40" s="293">
        <v>25031</v>
      </c>
      <c r="BO40" s="293">
        <v>1502.09</v>
      </c>
      <c r="BP40" s="293">
        <v>2750.92</v>
      </c>
      <c r="BQ40" s="293">
        <v>3316.27</v>
      </c>
      <c r="BR40" s="293">
        <v>658.59</v>
      </c>
      <c r="BS40" s="293">
        <v>2340.77</v>
      </c>
      <c r="BT40" s="293">
        <v>278.33</v>
      </c>
      <c r="BU40" s="293">
        <v>0</v>
      </c>
      <c r="BV40" s="293">
        <v>141935.04000000001</v>
      </c>
      <c r="BW40" s="293">
        <v>9674.5400000000009</v>
      </c>
      <c r="BX40" s="293">
        <v>0</v>
      </c>
      <c r="BY40" s="293">
        <v>50423.12</v>
      </c>
      <c r="BZ40" s="293">
        <v>600.75</v>
      </c>
      <c r="CA40" s="293">
        <v>50</v>
      </c>
      <c r="CB40" s="293">
        <v>1225.25</v>
      </c>
      <c r="CC40" s="293">
        <v>26403.38</v>
      </c>
      <c r="CD40" s="293">
        <v>10695.71</v>
      </c>
      <c r="CE40" s="293">
        <v>2363.34</v>
      </c>
      <c r="CF40" s="293">
        <v>0</v>
      </c>
      <c r="CG40" s="293">
        <v>8615.1</v>
      </c>
      <c r="CH40" s="293">
        <v>5017.33</v>
      </c>
      <c r="CI40" s="293">
        <v>10517.62</v>
      </c>
      <c r="CJ40" s="293">
        <v>1669.02</v>
      </c>
      <c r="CK40" s="293">
        <v>2880.13</v>
      </c>
      <c r="CL40" s="293">
        <v>35984.300000000003</v>
      </c>
      <c r="CM40" s="293">
        <v>6645.26</v>
      </c>
      <c r="CN40" s="293">
        <v>4612.1000000000004</v>
      </c>
      <c r="CO40" s="293">
        <v>9188.4699999999993</v>
      </c>
      <c r="CP40" s="293">
        <v>258764.79</v>
      </c>
      <c r="CQ40" s="293">
        <v>3980.28</v>
      </c>
      <c r="CR40" s="293">
        <v>4568.2700000000004</v>
      </c>
      <c r="CS40" s="293">
        <v>1020.5</v>
      </c>
      <c r="CT40" s="293">
        <v>113451.16</v>
      </c>
      <c r="CU40" s="293">
        <v>154423.63</v>
      </c>
      <c r="CV40" s="293">
        <v>11373.51</v>
      </c>
      <c r="CW40" s="293">
        <v>0</v>
      </c>
      <c r="CX40" s="293">
        <v>2076</v>
      </c>
      <c r="CY40" s="293">
        <v>125</v>
      </c>
      <c r="CZ40" s="293">
        <v>2076</v>
      </c>
      <c r="DA40" s="293">
        <v>474.84</v>
      </c>
      <c r="DB40" s="293">
        <v>1633.38</v>
      </c>
      <c r="DC40" s="293">
        <v>689.8</v>
      </c>
      <c r="DD40" s="293">
        <v>478.3</v>
      </c>
      <c r="DE40" s="293">
        <v>55601.79</v>
      </c>
      <c r="DF40" s="293">
        <v>18968.36</v>
      </c>
      <c r="DG40" s="293">
        <v>14113.42</v>
      </c>
      <c r="DH40" s="293">
        <v>3405.21</v>
      </c>
      <c r="DI40" s="293">
        <v>4733.46</v>
      </c>
      <c r="DJ40" s="293">
        <v>1908.84</v>
      </c>
      <c r="DK40" s="293">
        <v>5116.6899999999996</v>
      </c>
      <c r="DL40" s="293">
        <v>4730.9799999999996</v>
      </c>
      <c r="DM40" s="293">
        <v>21425.73</v>
      </c>
      <c r="DN40" s="293">
        <v>0</v>
      </c>
      <c r="DO40" s="293">
        <v>91452.75</v>
      </c>
      <c r="DP40" s="293">
        <v>615.5</v>
      </c>
      <c r="DQ40" s="293">
        <v>2047.4</v>
      </c>
      <c r="DR40" s="293">
        <v>16627.27</v>
      </c>
      <c r="DS40" s="293">
        <v>65581.56</v>
      </c>
      <c r="DT40" s="293">
        <v>4642.74</v>
      </c>
      <c r="DU40" s="293">
        <v>232.25</v>
      </c>
      <c r="DV40" s="293">
        <v>8876.49</v>
      </c>
      <c r="DW40" s="293">
        <v>2227.69</v>
      </c>
      <c r="DX40" s="293">
        <v>5630.51</v>
      </c>
      <c r="DY40" s="293">
        <v>412.76</v>
      </c>
      <c r="DZ40" s="293">
        <v>0</v>
      </c>
      <c r="EA40" s="293">
        <v>1582.97</v>
      </c>
      <c r="EB40" s="293">
        <v>10135.200000000001</v>
      </c>
      <c r="EC40" s="293">
        <v>843.25</v>
      </c>
      <c r="ED40" s="293">
        <v>200</v>
      </c>
      <c r="EE40" s="293">
        <v>1676.24</v>
      </c>
      <c r="EF40" s="293">
        <v>3536.38</v>
      </c>
      <c r="EG40" s="293">
        <v>557.45000000000005</v>
      </c>
      <c r="EH40" s="293">
        <v>1036</v>
      </c>
      <c r="EI40" s="293">
        <v>3389.5</v>
      </c>
      <c r="EJ40" s="293">
        <v>34639.25</v>
      </c>
      <c r="EK40" s="293">
        <v>4091.68</v>
      </c>
      <c r="EL40" s="293">
        <v>4262.5200000000004</v>
      </c>
      <c r="EM40" s="293">
        <v>176547.65</v>
      </c>
      <c r="EN40" s="293">
        <v>367954.24</v>
      </c>
      <c r="EO40" s="293">
        <v>2177.08</v>
      </c>
      <c r="EP40" s="293">
        <v>14387.51</v>
      </c>
      <c r="EQ40" s="293">
        <v>715</v>
      </c>
      <c r="ER40" s="293">
        <v>65651.16</v>
      </c>
      <c r="ES40" s="293">
        <v>9263.4699999999993</v>
      </c>
      <c r="ET40" s="293">
        <v>145</v>
      </c>
      <c r="EU40" s="293">
        <v>0</v>
      </c>
      <c r="EV40" s="293">
        <v>0</v>
      </c>
      <c r="EW40" s="293">
        <v>0</v>
      </c>
      <c r="EX40" s="293">
        <v>0</v>
      </c>
      <c r="EY40" s="293">
        <v>2928721.83</v>
      </c>
      <c r="EZ40" s="65"/>
      <c r="FA40" s="61"/>
      <c r="FB40" s="65"/>
      <c r="FC40" s="61"/>
      <c r="FD40" s="65"/>
      <c r="FE40" s="61"/>
      <c r="FF40" s="65"/>
      <c r="FG40" s="61"/>
      <c r="FH40" s="65"/>
      <c r="FI40" s="61"/>
      <c r="FJ40" s="65"/>
      <c r="FK40" s="61"/>
      <c r="FL40" s="65"/>
      <c r="FM40" s="61"/>
      <c r="FN40" s="65"/>
      <c r="FO40" s="61"/>
      <c r="FP40" s="65"/>
      <c r="FQ40" s="61"/>
      <c r="FR40" s="65"/>
      <c r="FS40" s="61"/>
      <c r="FT40" s="65"/>
      <c r="FU40" s="61"/>
      <c r="FV40" s="65"/>
      <c r="FW40" s="61"/>
      <c r="FX40" s="65"/>
      <c r="FY40" s="61"/>
      <c r="FZ40" s="65"/>
      <c r="GA40" s="61"/>
      <c r="GB40" s="65"/>
      <c r="GC40" s="61"/>
      <c r="GD40" s="65"/>
      <c r="GE40" s="61"/>
      <c r="GF40" s="65"/>
      <c r="GG40" s="61"/>
      <c r="GH40" s="65"/>
      <c r="GI40" s="61"/>
      <c r="GJ40" s="65"/>
      <c r="GK40" s="61"/>
      <c r="GL40" s="65"/>
      <c r="GM40" s="61"/>
      <c r="GN40" s="65"/>
      <c r="GO40" s="61"/>
      <c r="GP40" s="65"/>
      <c r="GQ40" s="61"/>
      <c r="GR40" s="65"/>
      <c r="GS40" s="61"/>
      <c r="GT40" s="65"/>
      <c r="GU40" s="61"/>
      <c r="GV40" s="65"/>
      <c r="GW40" s="61"/>
      <c r="GX40" s="65"/>
      <c r="GY40" s="61"/>
      <c r="GZ40" s="65"/>
      <c r="HA40" s="61"/>
      <c r="HB40" s="65"/>
      <c r="HC40" s="61"/>
      <c r="HD40" s="65"/>
      <c r="HE40" s="61"/>
      <c r="HF40" s="65"/>
      <c r="HG40" s="61"/>
      <c r="HH40" s="65"/>
      <c r="HI40" s="61"/>
      <c r="HJ40" s="65"/>
      <c r="HK40" s="61"/>
      <c r="HL40" s="65"/>
      <c r="HM40" s="61"/>
      <c r="HN40" s="65"/>
      <c r="HO40" s="61"/>
      <c r="HP40" s="65"/>
      <c r="HQ40" s="61"/>
      <c r="HR40" s="65"/>
      <c r="HS40" s="61"/>
      <c r="HT40" s="65"/>
      <c r="HU40" s="61"/>
      <c r="HV40" s="65"/>
      <c r="HW40" s="61"/>
      <c r="HX40" s="65"/>
      <c r="HY40" s="61"/>
      <c r="HZ40" s="65"/>
      <c r="IA40" s="61"/>
      <c r="IB40" s="65"/>
      <c r="IC40" s="61"/>
      <c r="ID40" s="65"/>
      <c r="IE40" s="61"/>
      <c r="IF40" s="65"/>
      <c r="IG40" s="61"/>
      <c r="IH40" s="65"/>
      <c r="II40" s="61"/>
      <c r="IJ40" s="65"/>
      <c r="IK40" s="61"/>
      <c r="IL40" s="65"/>
      <c r="IM40" s="61"/>
      <c r="IN40" s="65"/>
      <c r="IO40" s="61"/>
      <c r="IP40" s="65"/>
      <c r="IQ40" s="61"/>
      <c r="IR40" s="65"/>
      <c r="IS40" s="61"/>
      <c r="IT40" s="65"/>
      <c r="IU40" s="61"/>
      <c r="IV40" s="65"/>
      <c r="IW40" s="61"/>
      <c r="IX40" s="65"/>
      <c r="IY40" s="61"/>
      <c r="IZ40" s="65"/>
      <c r="JA40" s="61"/>
      <c r="JB40" s="65"/>
      <c r="JC40" s="61"/>
      <c r="JD40" s="65"/>
      <c r="JE40" s="61"/>
      <c r="JF40" s="65"/>
      <c r="JG40" s="61"/>
      <c r="JH40" s="65"/>
      <c r="JI40" s="61"/>
      <c r="JJ40" s="65"/>
      <c r="JK40" s="61"/>
      <c r="JL40" s="65"/>
      <c r="JM40" s="61"/>
      <c r="JN40" s="65"/>
      <c r="JO40" s="61"/>
      <c r="JP40" s="65"/>
      <c r="JQ40" s="61"/>
      <c r="JR40" s="65"/>
      <c r="JS40" s="61"/>
      <c r="JT40" s="65"/>
      <c r="JU40" s="61"/>
      <c r="JV40" s="65"/>
      <c r="JW40" s="61"/>
      <c r="JX40" s="65"/>
      <c r="JY40" s="61"/>
      <c r="JZ40" s="66"/>
      <c r="KA40" s="66"/>
    </row>
    <row r="41" spans="1:287" ht="15.75" thickBot="1" x14ac:dyDescent="0.3">
      <c r="A41" s="56">
        <f t="shared" si="0"/>
        <v>40</v>
      </c>
      <c r="B41" s="272"/>
      <c r="C41" s="272"/>
      <c r="D41" s="272"/>
      <c r="E41" s="272"/>
      <c r="F41" s="272" t="s">
        <v>413</v>
      </c>
      <c r="G41" s="272"/>
      <c r="H41" s="263">
        <v>0</v>
      </c>
      <c r="I41" s="263">
        <v>0</v>
      </c>
      <c r="J41" s="263">
        <v>0</v>
      </c>
      <c r="K41" s="263">
        <v>0</v>
      </c>
      <c r="L41" s="263">
        <v>0</v>
      </c>
      <c r="M41" s="263">
        <v>0</v>
      </c>
      <c r="N41" s="263">
        <v>0</v>
      </c>
      <c r="O41" s="263">
        <v>0</v>
      </c>
      <c r="P41" s="263">
        <v>0</v>
      </c>
      <c r="Q41" s="263">
        <v>0</v>
      </c>
      <c r="R41" s="263">
        <v>0</v>
      </c>
      <c r="S41" s="263">
        <v>0</v>
      </c>
      <c r="T41" s="263">
        <v>0</v>
      </c>
      <c r="U41" s="263">
        <v>0</v>
      </c>
      <c r="V41" s="263">
        <v>0</v>
      </c>
      <c r="W41" s="263">
        <v>0</v>
      </c>
      <c r="X41" s="263">
        <v>0</v>
      </c>
      <c r="Y41" s="263">
        <v>0</v>
      </c>
      <c r="Z41" s="263">
        <v>0</v>
      </c>
      <c r="AA41" s="263">
        <v>0</v>
      </c>
      <c r="AB41" s="263">
        <v>0</v>
      </c>
      <c r="AC41" s="263">
        <v>0</v>
      </c>
      <c r="AD41" s="263">
        <v>0</v>
      </c>
      <c r="AE41" s="263">
        <v>0</v>
      </c>
      <c r="AF41" s="263">
        <v>0</v>
      </c>
      <c r="AG41" s="263">
        <v>0</v>
      </c>
      <c r="AH41" s="263">
        <v>0</v>
      </c>
      <c r="AI41" s="263">
        <v>0</v>
      </c>
      <c r="AJ41" s="263">
        <v>0</v>
      </c>
      <c r="AK41" s="263">
        <v>0</v>
      </c>
      <c r="AL41" s="263">
        <v>0</v>
      </c>
      <c r="AM41" s="263">
        <v>0</v>
      </c>
      <c r="AN41" s="263">
        <v>0</v>
      </c>
      <c r="AO41" s="263">
        <v>0</v>
      </c>
      <c r="AP41" s="263">
        <v>0</v>
      </c>
      <c r="AQ41" s="263">
        <v>0</v>
      </c>
      <c r="AR41" s="263">
        <v>0</v>
      </c>
      <c r="AS41" s="263">
        <v>0</v>
      </c>
      <c r="AT41" s="263">
        <v>0</v>
      </c>
      <c r="AU41" s="263">
        <v>0</v>
      </c>
      <c r="AV41" s="263">
        <v>0</v>
      </c>
      <c r="AW41" s="263">
        <v>0</v>
      </c>
      <c r="AX41" s="263">
        <v>0</v>
      </c>
      <c r="AY41" s="263">
        <v>0</v>
      </c>
      <c r="AZ41" s="263">
        <v>0</v>
      </c>
      <c r="BA41" s="263">
        <v>0</v>
      </c>
      <c r="BB41" s="263">
        <v>0</v>
      </c>
      <c r="BC41" s="263">
        <v>0</v>
      </c>
      <c r="BD41" s="263">
        <v>0</v>
      </c>
      <c r="BE41" s="263">
        <v>0</v>
      </c>
      <c r="BF41" s="263">
        <v>0</v>
      </c>
      <c r="BG41" s="263">
        <v>0</v>
      </c>
      <c r="BH41" s="263">
        <v>0</v>
      </c>
      <c r="BI41" s="263">
        <v>0</v>
      </c>
      <c r="BJ41" s="263">
        <v>0</v>
      </c>
      <c r="BK41" s="263">
        <v>0</v>
      </c>
      <c r="BL41" s="263">
        <v>0</v>
      </c>
      <c r="BM41" s="263">
        <v>0</v>
      </c>
      <c r="BN41" s="263">
        <v>0</v>
      </c>
      <c r="BO41" s="263">
        <v>0</v>
      </c>
      <c r="BP41" s="263">
        <v>0</v>
      </c>
      <c r="BQ41" s="263">
        <v>0</v>
      </c>
      <c r="BR41" s="263">
        <v>0</v>
      </c>
      <c r="BS41" s="263">
        <v>0</v>
      </c>
      <c r="BT41" s="263">
        <v>0</v>
      </c>
      <c r="BU41" s="263">
        <v>0</v>
      </c>
      <c r="BV41" s="263">
        <v>0</v>
      </c>
      <c r="BW41" s="263">
        <v>0</v>
      </c>
      <c r="BX41" s="263">
        <v>0</v>
      </c>
      <c r="BY41" s="263">
        <v>0</v>
      </c>
      <c r="BZ41" s="263">
        <v>695.97</v>
      </c>
      <c r="CA41" s="263">
        <v>0</v>
      </c>
      <c r="CB41" s="263">
        <v>0</v>
      </c>
      <c r="CC41" s="263">
        <v>0</v>
      </c>
      <c r="CD41" s="263">
        <v>0</v>
      </c>
      <c r="CE41" s="263">
        <v>0</v>
      </c>
      <c r="CF41" s="263">
        <v>0</v>
      </c>
      <c r="CG41" s="263">
        <v>0</v>
      </c>
      <c r="CH41" s="263">
        <v>0</v>
      </c>
      <c r="CI41" s="263">
        <v>0</v>
      </c>
      <c r="CJ41" s="263">
        <v>0</v>
      </c>
      <c r="CK41" s="263">
        <v>0</v>
      </c>
      <c r="CL41" s="263">
        <v>0</v>
      </c>
      <c r="CM41" s="263">
        <v>0</v>
      </c>
      <c r="CN41" s="263">
        <v>0</v>
      </c>
      <c r="CO41" s="263">
        <v>0</v>
      </c>
      <c r="CP41" s="263">
        <v>0</v>
      </c>
      <c r="CQ41" s="263">
        <v>0</v>
      </c>
      <c r="CR41" s="263">
        <v>0</v>
      </c>
      <c r="CS41" s="263">
        <v>0</v>
      </c>
      <c r="CT41" s="263">
        <v>0</v>
      </c>
      <c r="CU41" s="263">
        <v>0</v>
      </c>
      <c r="CV41" s="263">
        <v>0</v>
      </c>
      <c r="CW41" s="263">
        <v>0</v>
      </c>
      <c r="CX41" s="263">
        <v>0</v>
      </c>
      <c r="CY41" s="263">
        <v>0</v>
      </c>
      <c r="CZ41" s="263">
        <v>0</v>
      </c>
      <c r="DA41" s="263">
        <v>0</v>
      </c>
      <c r="DB41" s="263">
        <v>0</v>
      </c>
      <c r="DC41" s="263">
        <v>0</v>
      </c>
      <c r="DD41" s="263">
        <v>0</v>
      </c>
      <c r="DE41" s="263">
        <v>0</v>
      </c>
      <c r="DF41" s="263">
        <v>0</v>
      </c>
      <c r="DG41" s="263">
        <v>0</v>
      </c>
      <c r="DH41" s="263">
        <v>0</v>
      </c>
      <c r="DI41" s="263">
        <v>0</v>
      </c>
      <c r="DJ41" s="263">
        <v>0</v>
      </c>
      <c r="DK41" s="263">
        <v>0</v>
      </c>
      <c r="DL41" s="263">
        <v>0</v>
      </c>
      <c r="DM41" s="263">
        <v>0</v>
      </c>
      <c r="DN41" s="263">
        <v>0</v>
      </c>
      <c r="DO41" s="263">
        <v>0</v>
      </c>
      <c r="DP41" s="263">
        <v>0</v>
      </c>
      <c r="DQ41" s="263">
        <v>0</v>
      </c>
      <c r="DR41" s="263">
        <v>0</v>
      </c>
      <c r="DS41" s="263">
        <v>0</v>
      </c>
      <c r="DT41" s="263">
        <v>0</v>
      </c>
      <c r="DU41" s="263">
        <v>0</v>
      </c>
      <c r="DV41" s="263">
        <v>0</v>
      </c>
      <c r="DW41" s="263">
        <v>0</v>
      </c>
      <c r="DX41" s="263">
        <v>0</v>
      </c>
      <c r="DY41" s="263">
        <v>0</v>
      </c>
      <c r="DZ41" s="263">
        <v>0</v>
      </c>
      <c r="EA41" s="263">
        <v>0</v>
      </c>
      <c r="EB41" s="263">
        <v>0</v>
      </c>
      <c r="EC41" s="263">
        <v>0</v>
      </c>
      <c r="ED41" s="263">
        <v>0</v>
      </c>
      <c r="EE41" s="263">
        <v>0</v>
      </c>
      <c r="EF41" s="263">
        <v>0</v>
      </c>
      <c r="EG41" s="263">
        <v>0</v>
      </c>
      <c r="EH41" s="263">
        <v>0</v>
      </c>
      <c r="EI41" s="263">
        <v>0</v>
      </c>
      <c r="EJ41" s="263">
        <v>0</v>
      </c>
      <c r="EK41" s="263">
        <v>0</v>
      </c>
      <c r="EL41" s="263">
        <v>0</v>
      </c>
      <c r="EM41" s="263">
        <v>0</v>
      </c>
      <c r="EN41" s="263">
        <v>0</v>
      </c>
      <c r="EO41" s="263">
        <v>0</v>
      </c>
      <c r="EP41" s="263">
        <v>0</v>
      </c>
      <c r="EQ41" s="263">
        <v>0</v>
      </c>
      <c r="ER41" s="263">
        <v>0</v>
      </c>
      <c r="ES41" s="263">
        <v>0</v>
      </c>
      <c r="ET41" s="263">
        <v>0</v>
      </c>
      <c r="EU41" s="263">
        <v>0</v>
      </c>
      <c r="EV41" s="263">
        <v>0</v>
      </c>
      <c r="EW41" s="263">
        <v>559.66999999999996</v>
      </c>
      <c r="EX41" s="263">
        <v>0</v>
      </c>
      <c r="EY41" s="263">
        <v>1255.6400000000001</v>
      </c>
      <c r="EZ41" s="65"/>
      <c r="FA41" s="61"/>
      <c r="FB41" s="65"/>
      <c r="FC41" s="61"/>
      <c r="FD41" s="65"/>
      <c r="FE41" s="61"/>
      <c r="FF41" s="65"/>
      <c r="FG41" s="61"/>
      <c r="FH41" s="65"/>
      <c r="FI41" s="61"/>
      <c r="FJ41" s="65"/>
      <c r="FK41" s="61"/>
      <c r="FL41" s="65"/>
      <c r="FM41" s="61"/>
      <c r="FN41" s="65"/>
      <c r="FO41" s="61"/>
      <c r="FP41" s="65"/>
      <c r="FQ41" s="61"/>
      <c r="FR41" s="65"/>
      <c r="FS41" s="61"/>
      <c r="FT41" s="65"/>
      <c r="FU41" s="61"/>
      <c r="FV41" s="65"/>
      <c r="FW41" s="61"/>
      <c r="FX41" s="65"/>
      <c r="FY41" s="61"/>
      <c r="FZ41" s="65"/>
      <c r="GA41" s="61"/>
      <c r="GB41" s="65"/>
      <c r="GC41" s="61"/>
      <c r="GD41" s="65"/>
      <c r="GE41" s="61"/>
      <c r="GF41" s="65"/>
      <c r="GG41" s="61"/>
      <c r="GH41" s="65"/>
      <c r="GI41" s="61"/>
      <c r="GJ41" s="65"/>
      <c r="GK41" s="61"/>
      <c r="GL41" s="65"/>
      <c r="GM41" s="61"/>
      <c r="GN41" s="65"/>
      <c r="GO41" s="61"/>
      <c r="GP41" s="65"/>
      <c r="GQ41" s="61"/>
      <c r="GR41" s="65"/>
      <c r="GS41" s="61"/>
      <c r="GT41" s="65"/>
      <c r="GU41" s="61"/>
      <c r="GV41" s="65"/>
      <c r="GW41" s="61"/>
      <c r="GX41" s="65"/>
      <c r="GY41" s="61"/>
      <c r="GZ41" s="65"/>
      <c r="HA41" s="61"/>
      <c r="HB41" s="65"/>
      <c r="HC41" s="61"/>
      <c r="HD41" s="65"/>
      <c r="HE41" s="61"/>
      <c r="HF41" s="65"/>
      <c r="HG41" s="61"/>
      <c r="HH41" s="65"/>
      <c r="HI41" s="61"/>
      <c r="HJ41" s="65"/>
      <c r="HK41" s="61"/>
      <c r="HL41" s="65"/>
      <c r="HM41" s="61"/>
      <c r="HN41" s="65"/>
      <c r="HO41" s="61"/>
      <c r="HP41" s="65"/>
      <c r="HQ41" s="61"/>
      <c r="HR41" s="65"/>
      <c r="HS41" s="61"/>
      <c r="HT41" s="65"/>
      <c r="HU41" s="61"/>
      <c r="HV41" s="65"/>
      <c r="HW41" s="61"/>
      <c r="HX41" s="65"/>
      <c r="HY41" s="61"/>
      <c r="HZ41" s="65"/>
      <c r="IA41" s="61"/>
      <c r="IB41" s="65"/>
      <c r="IC41" s="61"/>
      <c r="ID41" s="65"/>
      <c r="IE41" s="61"/>
      <c r="IF41" s="65"/>
      <c r="IG41" s="61"/>
      <c r="IH41" s="65"/>
      <c r="II41" s="61"/>
      <c r="IJ41" s="65"/>
      <c r="IK41" s="61"/>
      <c r="IL41" s="65"/>
      <c r="IM41" s="61"/>
      <c r="IN41" s="65"/>
      <c r="IO41" s="61"/>
      <c r="IP41" s="65"/>
      <c r="IQ41" s="61"/>
      <c r="IR41" s="65"/>
      <c r="IS41" s="61"/>
      <c r="IT41" s="65"/>
      <c r="IU41" s="61"/>
      <c r="IV41" s="65"/>
      <c r="IW41" s="61"/>
      <c r="IX41" s="65"/>
      <c r="IY41" s="61"/>
      <c r="IZ41" s="65"/>
      <c r="JA41" s="61"/>
      <c r="JB41" s="65"/>
      <c r="JC41" s="61"/>
      <c r="JD41" s="65"/>
      <c r="JE41" s="61"/>
      <c r="JF41" s="65"/>
      <c r="JG41" s="61"/>
      <c r="JH41" s="65"/>
      <c r="JI41" s="61"/>
      <c r="JJ41" s="65"/>
      <c r="JK41" s="61"/>
      <c r="JL41" s="65"/>
      <c r="JM41" s="61"/>
      <c r="JN41" s="65"/>
      <c r="JO41" s="61"/>
      <c r="JP41" s="65"/>
      <c r="JQ41" s="61"/>
      <c r="JR41" s="65"/>
      <c r="JS41" s="61"/>
      <c r="JT41" s="65"/>
      <c r="JU41" s="61"/>
      <c r="JV41" s="65"/>
      <c r="JW41" s="61"/>
      <c r="JX41" s="65"/>
      <c r="JY41" s="61"/>
      <c r="JZ41" s="66"/>
      <c r="KA41" s="66"/>
    </row>
    <row r="42" spans="1:287" ht="15.75" thickBot="1" x14ac:dyDescent="0.3">
      <c r="A42" s="56">
        <f t="shared" si="0"/>
        <v>41</v>
      </c>
      <c r="B42" s="272"/>
      <c r="C42" s="272"/>
      <c r="D42" s="272"/>
      <c r="E42" s="272" t="s">
        <v>155</v>
      </c>
      <c r="F42" s="272"/>
      <c r="G42" s="272"/>
      <c r="H42" s="307">
        <v>8733.19</v>
      </c>
      <c r="I42" s="307">
        <v>11023.02</v>
      </c>
      <c r="J42" s="307">
        <v>263840.40000000002</v>
      </c>
      <c r="K42" s="307">
        <v>1445</v>
      </c>
      <c r="L42" s="307">
        <v>24302.13</v>
      </c>
      <c r="M42" s="307">
        <v>26374.66</v>
      </c>
      <c r="N42" s="307">
        <v>127.15</v>
      </c>
      <c r="O42" s="307">
        <v>930.85</v>
      </c>
      <c r="P42" s="307">
        <v>5441.29</v>
      </c>
      <c r="Q42" s="307">
        <v>74331.34</v>
      </c>
      <c r="R42" s="307">
        <v>3620.51</v>
      </c>
      <c r="S42" s="307">
        <v>18312.5</v>
      </c>
      <c r="T42" s="307">
        <v>342.34</v>
      </c>
      <c r="U42" s="307">
        <v>582.79999999999995</v>
      </c>
      <c r="V42" s="307">
        <v>215</v>
      </c>
      <c r="W42" s="307">
        <v>32817.699999999997</v>
      </c>
      <c r="X42" s="307">
        <v>0</v>
      </c>
      <c r="Y42" s="307">
        <v>14688.26</v>
      </c>
      <c r="Z42" s="307">
        <v>48598.44</v>
      </c>
      <c r="AA42" s="307">
        <v>445</v>
      </c>
      <c r="AB42" s="307">
        <v>0</v>
      </c>
      <c r="AC42" s="307">
        <v>184.97</v>
      </c>
      <c r="AD42" s="307">
        <v>2858.74</v>
      </c>
      <c r="AE42" s="307">
        <v>16972.14</v>
      </c>
      <c r="AF42" s="307">
        <v>247.43</v>
      </c>
      <c r="AG42" s="307">
        <v>1164.29</v>
      </c>
      <c r="AH42" s="307">
        <v>18436.75</v>
      </c>
      <c r="AI42" s="307">
        <v>2178.6799999999998</v>
      </c>
      <c r="AJ42" s="307">
        <v>1818.04</v>
      </c>
      <c r="AK42" s="307">
        <v>14230.37</v>
      </c>
      <c r="AL42" s="307">
        <v>2052.5</v>
      </c>
      <c r="AM42" s="307">
        <v>1412.1</v>
      </c>
      <c r="AN42" s="307">
        <v>10970.04</v>
      </c>
      <c r="AO42" s="307">
        <v>7094.21</v>
      </c>
      <c r="AP42" s="307">
        <v>1515.74</v>
      </c>
      <c r="AQ42" s="307">
        <v>16869.310000000001</v>
      </c>
      <c r="AR42" s="307">
        <v>526.64</v>
      </c>
      <c r="AS42" s="307">
        <v>2133.5</v>
      </c>
      <c r="AT42" s="307">
        <v>10567.13</v>
      </c>
      <c r="AU42" s="307">
        <v>75713.600000000006</v>
      </c>
      <c r="AV42" s="307">
        <v>941.39</v>
      </c>
      <c r="AW42" s="307">
        <v>1761.43</v>
      </c>
      <c r="AX42" s="307">
        <v>33.33</v>
      </c>
      <c r="AY42" s="307">
        <v>0</v>
      </c>
      <c r="AZ42" s="307">
        <v>-1067.8</v>
      </c>
      <c r="BA42" s="307">
        <v>4573.8500000000004</v>
      </c>
      <c r="BB42" s="307">
        <v>1425</v>
      </c>
      <c r="BC42" s="307">
        <v>2267.4899999999998</v>
      </c>
      <c r="BD42" s="307">
        <v>1646.18</v>
      </c>
      <c r="BE42" s="307">
        <v>3114.5</v>
      </c>
      <c r="BF42" s="307">
        <v>0</v>
      </c>
      <c r="BG42" s="307">
        <v>1589.27</v>
      </c>
      <c r="BH42" s="307">
        <v>187952.75</v>
      </c>
      <c r="BI42" s="307">
        <v>363</v>
      </c>
      <c r="BJ42" s="307">
        <v>3379.39</v>
      </c>
      <c r="BK42" s="307">
        <v>10567.15</v>
      </c>
      <c r="BL42" s="307">
        <v>36616.47</v>
      </c>
      <c r="BM42" s="307">
        <v>-216.17</v>
      </c>
      <c r="BN42" s="307">
        <v>25031</v>
      </c>
      <c r="BO42" s="307">
        <v>1502.09</v>
      </c>
      <c r="BP42" s="307">
        <v>2750.92</v>
      </c>
      <c r="BQ42" s="307">
        <v>3316.27</v>
      </c>
      <c r="BR42" s="307">
        <v>658.59</v>
      </c>
      <c r="BS42" s="307">
        <v>2340.77</v>
      </c>
      <c r="BT42" s="307">
        <v>278.33</v>
      </c>
      <c r="BU42" s="307">
        <v>0</v>
      </c>
      <c r="BV42" s="307">
        <v>141935.04000000001</v>
      </c>
      <c r="BW42" s="307">
        <v>9674.5400000000009</v>
      </c>
      <c r="BX42" s="307">
        <v>0</v>
      </c>
      <c r="BY42" s="307">
        <v>50423.12</v>
      </c>
      <c r="BZ42" s="307">
        <v>1296.72</v>
      </c>
      <c r="CA42" s="307">
        <v>50</v>
      </c>
      <c r="CB42" s="307">
        <v>1225.25</v>
      </c>
      <c r="CC42" s="307">
        <v>26403.38</v>
      </c>
      <c r="CD42" s="307">
        <v>10695.71</v>
      </c>
      <c r="CE42" s="307">
        <v>2363.34</v>
      </c>
      <c r="CF42" s="307">
        <v>0</v>
      </c>
      <c r="CG42" s="307">
        <v>8615.1</v>
      </c>
      <c r="CH42" s="307">
        <v>5017.33</v>
      </c>
      <c r="CI42" s="307">
        <v>10517.62</v>
      </c>
      <c r="CJ42" s="307">
        <v>1669.02</v>
      </c>
      <c r="CK42" s="307">
        <v>2880.13</v>
      </c>
      <c r="CL42" s="307">
        <v>35984.300000000003</v>
      </c>
      <c r="CM42" s="307">
        <v>6645.26</v>
      </c>
      <c r="CN42" s="307">
        <v>4612.1000000000004</v>
      </c>
      <c r="CO42" s="307">
        <v>9188.4699999999993</v>
      </c>
      <c r="CP42" s="307">
        <v>258764.79</v>
      </c>
      <c r="CQ42" s="307">
        <v>3980.28</v>
      </c>
      <c r="CR42" s="307">
        <v>4568.2700000000004</v>
      </c>
      <c r="CS42" s="307">
        <v>1020.5</v>
      </c>
      <c r="CT42" s="307">
        <v>113451.16</v>
      </c>
      <c r="CU42" s="307">
        <v>154423.63</v>
      </c>
      <c r="CV42" s="307">
        <v>11373.51</v>
      </c>
      <c r="CW42" s="307">
        <v>0</v>
      </c>
      <c r="CX42" s="307">
        <v>2076</v>
      </c>
      <c r="CY42" s="307">
        <v>125</v>
      </c>
      <c r="CZ42" s="307">
        <v>2076</v>
      </c>
      <c r="DA42" s="307">
        <v>474.84</v>
      </c>
      <c r="DB42" s="307">
        <v>1633.38</v>
      </c>
      <c r="DC42" s="307">
        <v>689.8</v>
      </c>
      <c r="DD42" s="307">
        <v>478.3</v>
      </c>
      <c r="DE42" s="307">
        <v>55601.79</v>
      </c>
      <c r="DF42" s="307">
        <v>18968.36</v>
      </c>
      <c r="DG42" s="307">
        <v>14113.42</v>
      </c>
      <c r="DH42" s="307">
        <v>3405.21</v>
      </c>
      <c r="DI42" s="307">
        <v>4733.46</v>
      </c>
      <c r="DJ42" s="307">
        <v>1908.84</v>
      </c>
      <c r="DK42" s="307">
        <v>5116.6899999999996</v>
      </c>
      <c r="DL42" s="307">
        <v>4730.9799999999996</v>
      </c>
      <c r="DM42" s="307">
        <v>21425.73</v>
      </c>
      <c r="DN42" s="307">
        <v>0</v>
      </c>
      <c r="DO42" s="307">
        <v>91452.75</v>
      </c>
      <c r="DP42" s="307">
        <v>615.5</v>
      </c>
      <c r="DQ42" s="307">
        <v>2047.4</v>
      </c>
      <c r="DR42" s="307">
        <v>16627.27</v>
      </c>
      <c r="DS42" s="307">
        <v>65581.56</v>
      </c>
      <c r="DT42" s="307">
        <v>4642.74</v>
      </c>
      <c r="DU42" s="307">
        <v>232.25</v>
      </c>
      <c r="DV42" s="307">
        <v>8876.49</v>
      </c>
      <c r="DW42" s="307">
        <v>2227.69</v>
      </c>
      <c r="DX42" s="307">
        <v>5630.51</v>
      </c>
      <c r="DY42" s="307">
        <v>412.76</v>
      </c>
      <c r="DZ42" s="307">
        <v>0</v>
      </c>
      <c r="EA42" s="307">
        <v>1582.97</v>
      </c>
      <c r="EB42" s="307">
        <v>10135.200000000001</v>
      </c>
      <c r="EC42" s="307">
        <v>843.25</v>
      </c>
      <c r="ED42" s="307">
        <v>200</v>
      </c>
      <c r="EE42" s="307">
        <v>1676.24</v>
      </c>
      <c r="EF42" s="307">
        <v>3536.38</v>
      </c>
      <c r="EG42" s="307">
        <v>557.45000000000005</v>
      </c>
      <c r="EH42" s="307">
        <v>1036</v>
      </c>
      <c r="EI42" s="307">
        <v>3389.5</v>
      </c>
      <c r="EJ42" s="307">
        <v>34639.25</v>
      </c>
      <c r="EK42" s="307">
        <v>4091.68</v>
      </c>
      <c r="EL42" s="307">
        <v>4262.5200000000004</v>
      </c>
      <c r="EM42" s="307">
        <v>176547.65</v>
      </c>
      <c r="EN42" s="307">
        <v>367954.24</v>
      </c>
      <c r="EO42" s="307">
        <v>2177.08</v>
      </c>
      <c r="EP42" s="307">
        <v>14387.51</v>
      </c>
      <c r="EQ42" s="307">
        <v>715</v>
      </c>
      <c r="ER42" s="307">
        <v>65651.16</v>
      </c>
      <c r="ES42" s="307">
        <v>9263.4699999999993</v>
      </c>
      <c r="ET42" s="307">
        <v>145</v>
      </c>
      <c r="EU42" s="307">
        <v>0</v>
      </c>
      <c r="EV42" s="307">
        <v>0</v>
      </c>
      <c r="EW42" s="307">
        <v>559.66999999999996</v>
      </c>
      <c r="EX42" s="307">
        <v>0</v>
      </c>
      <c r="EY42" s="307">
        <v>2929977.47</v>
      </c>
      <c r="EZ42" s="65"/>
      <c r="FA42" s="61"/>
      <c r="FB42" s="65"/>
      <c r="FC42" s="61"/>
      <c r="FD42" s="65"/>
      <c r="FE42" s="61"/>
      <c r="FF42" s="65"/>
      <c r="FG42" s="61"/>
      <c r="FH42" s="65"/>
      <c r="FI42" s="61"/>
      <c r="FJ42" s="65"/>
      <c r="FK42" s="61"/>
      <c r="FL42" s="65"/>
      <c r="FM42" s="61"/>
      <c r="FN42" s="65"/>
      <c r="FO42" s="61"/>
      <c r="FP42" s="65"/>
      <c r="FQ42" s="61"/>
      <c r="FR42" s="65"/>
      <c r="FS42" s="61"/>
      <c r="FT42" s="65"/>
      <c r="FU42" s="61"/>
      <c r="FV42" s="65"/>
      <c r="FW42" s="61"/>
      <c r="FX42" s="65"/>
      <c r="FY42" s="61"/>
      <c r="FZ42" s="65"/>
      <c r="GA42" s="61"/>
      <c r="GB42" s="65"/>
      <c r="GC42" s="61"/>
      <c r="GD42" s="65"/>
      <c r="GE42" s="61"/>
      <c r="GF42" s="65"/>
      <c r="GG42" s="61"/>
      <c r="GH42" s="65"/>
      <c r="GI42" s="61"/>
      <c r="GJ42" s="65"/>
      <c r="GK42" s="61"/>
      <c r="GL42" s="65"/>
      <c r="GM42" s="61"/>
      <c r="GN42" s="65"/>
      <c r="GO42" s="61"/>
      <c r="GP42" s="65"/>
      <c r="GQ42" s="61"/>
      <c r="GR42" s="65"/>
      <c r="GS42" s="61"/>
      <c r="GT42" s="65"/>
      <c r="GU42" s="61"/>
      <c r="GV42" s="65"/>
      <c r="GW42" s="61"/>
      <c r="GX42" s="65"/>
      <c r="GY42" s="61"/>
      <c r="GZ42" s="65"/>
      <c r="HA42" s="61"/>
      <c r="HB42" s="65"/>
      <c r="HC42" s="61"/>
      <c r="HD42" s="65"/>
      <c r="HE42" s="61"/>
      <c r="HF42" s="65"/>
      <c r="HG42" s="61"/>
      <c r="HH42" s="65"/>
      <c r="HI42" s="61"/>
      <c r="HJ42" s="65"/>
      <c r="HK42" s="61"/>
      <c r="HL42" s="65"/>
      <c r="HM42" s="61"/>
      <c r="HN42" s="65"/>
      <c r="HO42" s="61"/>
      <c r="HP42" s="65"/>
      <c r="HQ42" s="61"/>
      <c r="HR42" s="65"/>
      <c r="HS42" s="61"/>
      <c r="HT42" s="65"/>
      <c r="HU42" s="61"/>
      <c r="HV42" s="65"/>
      <c r="HW42" s="61"/>
      <c r="HX42" s="65"/>
      <c r="HY42" s="61"/>
      <c r="HZ42" s="65"/>
      <c r="IA42" s="61"/>
      <c r="IB42" s="65"/>
      <c r="IC42" s="61"/>
      <c r="ID42" s="65"/>
      <c r="IE42" s="61"/>
      <c r="IF42" s="65"/>
      <c r="IG42" s="61"/>
      <c r="IH42" s="65"/>
      <c r="II42" s="61"/>
      <c r="IJ42" s="65"/>
      <c r="IK42" s="61"/>
      <c r="IL42" s="65"/>
      <c r="IM42" s="61"/>
      <c r="IN42" s="65"/>
      <c r="IO42" s="61"/>
      <c r="IP42" s="65"/>
      <c r="IQ42" s="61"/>
      <c r="IR42" s="65"/>
      <c r="IS42" s="61"/>
      <c r="IT42" s="65"/>
      <c r="IU42" s="61"/>
      <c r="IV42" s="65"/>
      <c r="IW42" s="61"/>
      <c r="IX42" s="65"/>
      <c r="IY42" s="61"/>
      <c r="IZ42" s="65"/>
      <c r="JA42" s="61"/>
      <c r="JB42" s="65"/>
      <c r="JC42" s="61"/>
      <c r="JD42" s="65"/>
      <c r="JE42" s="61"/>
      <c r="JF42" s="65"/>
      <c r="JG42" s="61"/>
      <c r="JH42" s="65"/>
      <c r="JI42" s="61"/>
      <c r="JJ42" s="65"/>
      <c r="JK42" s="61"/>
      <c r="JL42" s="65"/>
      <c r="JM42" s="61"/>
      <c r="JN42" s="65"/>
      <c r="JO42" s="61"/>
      <c r="JP42" s="65"/>
      <c r="JQ42" s="61"/>
      <c r="JR42" s="65"/>
      <c r="JS42" s="61"/>
      <c r="JT42" s="65"/>
      <c r="JU42" s="61"/>
      <c r="JV42" s="65"/>
      <c r="JW42" s="61"/>
      <c r="JX42" s="65"/>
      <c r="JY42" s="61"/>
      <c r="JZ42" s="66"/>
      <c r="KA42" s="66"/>
    </row>
    <row r="43" spans="1:287" ht="30" customHeight="1" x14ac:dyDescent="0.25">
      <c r="A43" s="56">
        <f t="shared" si="0"/>
        <v>42</v>
      </c>
      <c r="B43" s="272"/>
      <c r="C43" s="272"/>
      <c r="D43" s="272" t="s">
        <v>156</v>
      </c>
      <c r="E43" s="272"/>
      <c r="F43" s="272"/>
      <c r="G43" s="272"/>
      <c r="H43" s="293">
        <v>8733.19</v>
      </c>
      <c r="I43" s="293">
        <v>11023.02</v>
      </c>
      <c r="J43" s="293">
        <v>263840.40000000002</v>
      </c>
      <c r="K43" s="293">
        <v>1445</v>
      </c>
      <c r="L43" s="293">
        <v>24302.13</v>
      </c>
      <c r="M43" s="293">
        <v>26374.66</v>
      </c>
      <c r="N43" s="293">
        <v>127.15</v>
      </c>
      <c r="O43" s="293">
        <v>930.85</v>
      </c>
      <c r="P43" s="293">
        <v>5441.29</v>
      </c>
      <c r="Q43" s="293">
        <v>74331.34</v>
      </c>
      <c r="R43" s="293">
        <v>3620.51</v>
      </c>
      <c r="S43" s="293">
        <v>18312.5</v>
      </c>
      <c r="T43" s="293">
        <v>342.34</v>
      </c>
      <c r="U43" s="293">
        <v>582.79999999999995</v>
      </c>
      <c r="V43" s="293">
        <v>215</v>
      </c>
      <c r="W43" s="293">
        <v>32817.699999999997</v>
      </c>
      <c r="X43" s="293">
        <v>0</v>
      </c>
      <c r="Y43" s="293">
        <v>14688.26</v>
      </c>
      <c r="Z43" s="293">
        <v>48598.44</v>
      </c>
      <c r="AA43" s="293">
        <v>445</v>
      </c>
      <c r="AB43" s="293">
        <v>0</v>
      </c>
      <c r="AC43" s="293">
        <v>184.97</v>
      </c>
      <c r="AD43" s="293">
        <v>2858.74</v>
      </c>
      <c r="AE43" s="293">
        <v>16972.14</v>
      </c>
      <c r="AF43" s="293">
        <v>247.43</v>
      </c>
      <c r="AG43" s="293">
        <v>1164.29</v>
      </c>
      <c r="AH43" s="293">
        <v>18436.75</v>
      </c>
      <c r="AI43" s="293">
        <v>2178.6799999999998</v>
      </c>
      <c r="AJ43" s="293">
        <v>1818.04</v>
      </c>
      <c r="AK43" s="293">
        <v>14230.37</v>
      </c>
      <c r="AL43" s="293">
        <v>2052.5</v>
      </c>
      <c r="AM43" s="293">
        <v>1412.1</v>
      </c>
      <c r="AN43" s="293">
        <v>10970.04</v>
      </c>
      <c r="AO43" s="293">
        <v>7094.21</v>
      </c>
      <c r="AP43" s="293">
        <v>1515.74</v>
      </c>
      <c r="AQ43" s="293">
        <v>16869.310000000001</v>
      </c>
      <c r="AR43" s="293">
        <v>526.64</v>
      </c>
      <c r="AS43" s="293">
        <v>2133.5</v>
      </c>
      <c r="AT43" s="293">
        <v>10567.13</v>
      </c>
      <c r="AU43" s="293">
        <v>75713.600000000006</v>
      </c>
      <c r="AV43" s="293">
        <v>941.39</v>
      </c>
      <c r="AW43" s="293">
        <v>1761.43</v>
      </c>
      <c r="AX43" s="293">
        <v>33.33</v>
      </c>
      <c r="AY43" s="293">
        <v>0</v>
      </c>
      <c r="AZ43" s="293">
        <v>-1067.8</v>
      </c>
      <c r="BA43" s="293">
        <v>4573.8500000000004</v>
      </c>
      <c r="BB43" s="293">
        <v>1425</v>
      </c>
      <c r="BC43" s="293">
        <v>2267.4899999999998</v>
      </c>
      <c r="BD43" s="293">
        <v>1646.18</v>
      </c>
      <c r="BE43" s="293">
        <v>3114.5</v>
      </c>
      <c r="BF43" s="293">
        <v>0</v>
      </c>
      <c r="BG43" s="293">
        <v>1589.27</v>
      </c>
      <c r="BH43" s="293">
        <v>187952.75</v>
      </c>
      <c r="BI43" s="293">
        <v>363</v>
      </c>
      <c r="BJ43" s="293">
        <v>3379.39</v>
      </c>
      <c r="BK43" s="293">
        <v>10567.15</v>
      </c>
      <c r="BL43" s="293">
        <v>36616.47</v>
      </c>
      <c r="BM43" s="293">
        <v>-216.17</v>
      </c>
      <c r="BN43" s="293">
        <v>25031</v>
      </c>
      <c r="BO43" s="293">
        <v>1502.09</v>
      </c>
      <c r="BP43" s="293">
        <v>2750.92</v>
      </c>
      <c r="BQ43" s="293">
        <v>3316.27</v>
      </c>
      <c r="BR43" s="293">
        <v>658.59</v>
      </c>
      <c r="BS43" s="293">
        <v>2340.77</v>
      </c>
      <c r="BT43" s="293">
        <v>278.33</v>
      </c>
      <c r="BU43" s="293">
        <v>0</v>
      </c>
      <c r="BV43" s="293">
        <v>141935.04000000001</v>
      </c>
      <c r="BW43" s="293">
        <v>9674.5400000000009</v>
      </c>
      <c r="BX43" s="293">
        <v>0</v>
      </c>
      <c r="BY43" s="293">
        <v>50423.12</v>
      </c>
      <c r="BZ43" s="293">
        <v>1296.72</v>
      </c>
      <c r="CA43" s="293">
        <v>50</v>
      </c>
      <c r="CB43" s="293">
        <v>1225.25</v>
      </c>
      <c r="CC43" s="293">
        <v>26403.38</v>
      </c>
      <c r="CD43" s="293">
        <v>10695.71</v>
      </c>
      <c r="CE43" s="293">
        <v>2363.34</v>
      </c>
      <c r="CF43" s="293">
        <v>0</v>
      </c>
      <c r="CG43" s="293">
        <v>8615.1</v>
      </c>
      <c r="CH43" s="293">
        <v>5017.33</v>
      </c>
      <c r="CI43" s="293">
        <v>10517.62</v>
      </c>
      <c r="CJ43" s="293">
        <v>1669.02</v>
      </c>
      <c r="CK43" s="293">
        <v>2880.13</v>
      </c>
      <c r="CL43" s="293">
        <v>35984.300000000003</v>
      </c>
      <c r="CM43" s="293">
        <v>6645.26</v>
      </c>
      <c r="CN43" s="293">
        <v>4612.1000000000004</v>
      </c>
      <c r="CO43" s="293">
        <v>9188.4699999999993</v>
      </c>
      <c r="CP43" s="293">
        <v>258764.79</v>
      </c>
      <c r="CQ43" s="293">
        <v>3980.28</v>
      </c>
      <c r="CR43" s="293">
        <v>4568.2700000000004</v>
      </c>
      <c r="CS43" s="293">
        <v>1020.5</v>
      </c>
      <c r="CT43" s="293">
        <v>113451.16</v>
      </c>
      <c r="CU43" s="293">
        <v>154423.63</v>
      </c>
      <c r="CV43" s="293">
        <v>11373.51</v>
      </c>
      <c r="CW43" s="293">
        <v>0</v>
      </c>
      <c r="CX43" s="293">
        <v>2076</v>
      </c>
      <c r="CY43" s="293">
        <v>125</v>
      </c>
      <c r="CZ43" s="293">
        <v>2076</v>
      </c>
      <c r="DA43" s="293">
        <v>474.84</v>
      </c>
      <c r="DB43" s="293">
        <v>1633.38</v>
      </c>
      <c r="DC43" s="293">
        <v>689.8</v>
      </c>
      <c r="DD43" s="293">
        <v>478.3</v>
      </c>
      <c r="DE43" s="293">
        <v>55601.79</v>
      </c>
      <c r="DF43" s="293">
        <v>18968.36</v>
      </c>
      <c r="DG43" s="293">
        <v>14113.42</v>
      </c>
      <c r="DH43" s="293">
        <v>3405.21</v>
      </c>
      <c r="DI43" s="293">
        <v>4733.46</v>
      </c>
      <c r="DJ43" s="293">
        <v>1908.84</v>
      </c>
      <c r="DK43" s="293">
        <v>5116.6899999999996</v>
      </c>
      <c r="DL43" s="293">
        <v>4730.9799999999996</v>
      </c>
      <c r="DM43" s="293">
        <v>21425.73</v>
      </c>
      <c r="DN43" s="293">
        <v>0</v>
      </c>
      <c r="DO43" s="293">
        <v>91452.75</v>
      </c>
      <c r="DP43" s="293">
        <v>615.5</v>
      </c>
      <c r="DQ43" s="293">
        <v>2047.4</v>
      </c>
      <c r="DR43" s="293">
        <v>16627.27</v>
      </c>
      <c r="DS43" s="293">
        <v>65581.56</v>
      </c>
      <c r="DT43" s="293">
        <v>4642.74</v>
      </c>
      <c r="DU43" s="293">
        <v>232.25</v>
      </c>
      <c r="DV43" s="293">
        <v>8876.49</v>
      </c>
      <c r="DW43" s="293">
        <v>2227.69</v>
      </c>
      <c r="DX43" s="293">
        <v>5630.51</v>
      </c>
      <c r="DY43" s="293">
        <v>412.76</v>
      </c>
      <c r="DZ43" s="293">
        <v>0</v>
      </c>
      <c r="EA43" s="293">
        <v>1582.97</v>
      </c>
      <c r="EB43" s="293">
        <v>10135.200000000001</v>
      </c>
      <c r="EC43" s="293">
        <v>843.25</v>
      </c>
      <c r="ED43" s="293">
        <v>200</v>
      </c>
      <c r="EE43" s="293">
        <v>1676.24</v>
      </c>
      <c r="EF43" s="293">
        <v>3536.38</v>
      </c>
      <c r="EG43" s="293">
        <v>557.45000000000005</v>
      </c>
      <c r="EH43" s="293">
        <v>1036</v>
      </c>
      <c r="EI43" s="293">
        <v>3389.5</v>
      </c>
      <c r="EJ43" s="293">
        <v>34639.25</v>
      </c>
      <c r="EK43" s="293">
        <v>4091.68</v>
      </c>
      <c r="EL43" s="293">
        <v>4262.5200000000004</v>
      </c>
      <c r="EM43" s="293">
        <v>176547.65</v>
      </c>
      <c r="EN43" s="293">
        <v>367954.24</v>
      </c>
      <c r="EO43" s="293">
        <v>2177.08</v>
      </c>
      <c r="EP43" s="293">
        <v>14387.51</v>
      </c>
      <c r="EQ43" s="293">
        <v>715</v>
      </c>
      <c r="ER43" s="293">
        <v>65651.16</v>
      </c>
      <c r="ES43" s="293">
        <v>9263.4699999999993</v>
      </c>
      <c r="ET43" s="293">
        <v>145</v>
      </c>
      <c r="EU43" s="293">
        <v>0</v>
      </c>
      <c r="EV43" s="293">
        <v>0</v>
      </c>
      <c r="EW43" s="293">
        <v>559.66999999999996</v>
      </c>
      <c r="EX43" s="293">
        <v>0</v>
      </c>
      <c r="EY43" s="293">
        <v>2929977.47</v>
      </c>
      <c r="EZ43" s="65"/>
      <c r="FA43" s="61"/>
      <c r="FB43" s="65"/>
      <c r="FC43" s="61"/>
      <c r="FD43" s="65"/>
      <c r="FE43" s="61"/>
      <c r="FF43" s="65"/>
      <c r="FG43" s="61"/>
      <c r="FH43" s="65"/>
      <c r="FI43" s="61"/>
      <c r="FJ43" s="65"/>
      <c r="FK43" s="61"/>
      <c r="FL43" s="65"/>
      <c r="FM43" s="61"/>
      <c r="FN43" s="65"/>
      <c r="FO43" s="61"/>
      <c r="FP43" s="65"/>
      <c r="FQ43" s="61"/>
      <c r="FR43" s="65"/>
      <c r="FS43" s="61"/>
      <c r="FT43" s="65"/>
      <c r="FU43" s="61"/>
      <c r="FV43" s="65"/>
      <c r="FW43" s="61"/>
      <c r="FX43" s="65"/>
      <c r="FY43" s="61"/>
      <c r="FZ43" s="65"/>
      <c r="GA43" s="61"/>
      <c r="GB43" s="65"/>
      <c r="GC43" s="61"/>
      <c r="GD43" s="65"/>
      <c r="GE43" s="61"/>
      <c r="GF43" s="65"/>
      <c r="GG43" s="61"/>
      <c r="GH43" s="65"/>
      <c r="GI43" s="61"/>
      <c r="GJ43" s="65"/>
      <c r="GK43" s="61"/>
      <c r="GL43" s="65"/>
      <c r="GM43" s="61"/>
      <c r="GN43" s="65"/>
      <c r="GO43" s="61"/>
      <c r="GP43" s="65"/>
      <c r="GQ43" s="61"/>
      <c r="GR43" s="65"/>
      <c r="GS43" s="61"/>
      <c r="GT43" s="65"/>
      <c r="GU43" s="61"/>
      <c r="GV43" s="65"/>
      <c r="GW43" s="61"/>
      <c r="GX43" s="65"/>
      <c r="GY43" s="61"/>
      <c r="GZ43" s="65"/>
      <c r="HA43" s="61"/>
      <c r="HB43" s="65"/>
      <c r="HC43" s="61"/>
      <c r="HD43" s="65"/>
      <c r="HE43" s="61"/>
      <c r="HF43" s="65"/>
      <c r="HG43" s="61"/>
      <c r="HH43" s="65"/>
      <c r="HI43" s="61"/>
      <c r="HJ43" s="65"/>
      <c r="HK43" s="61"/>
      <c r="HL43" s="65"/>
      <c r="HM43" s="61"/>
      <c r="HN43" s="65"/>
      <c r="HO43" s="61"/>
      <c r="HP43" s="65"/>
      <c r="HQ43" s="61"/>
      <c r="HR43" s="65"/>
      <c r="HS43" s="61"/>
      <c r="HT43" s="65"/>
      <c r="HU43" s="61"/>
      <c r="HV43" s="65"/>
      <c r="HW43" s="61"/>
      <c r="HX43" s="65"/>
      <c r="HY43" s="61"/>
      <c r="HZ43" s="65"/>
      <c r="IA43" s="61"/>
      <c r="IB43" s="65"/>
      <c r="IC43" s="61"/>
      <c r="ID43" s="65"/>
      <c r="IE43" s="61"/>
      <c r="IF43" s="65"/>
      <c r="IG43" s="61"/>
      <c r="IH43" s="65"/>
      <c r="II43" s="61"/>
      <c r="IJ43" s="65"/>
      <c r="IK43" s="61"/>
      <c r="IL43" s="65"/>
      <c r="IM43" s="61"/>
      <c r="IN43" s="65"/>
      <c r="IO43" s="61"/>
      <c r="IP43" s="65"/>
      <c r="IQ43" s="61"/>
      <c r="IR43" s="65"/>
      <c r="IS43" s="61"/>
      <c r="IT43" s="65"/>
      <c r="IU43" s="61"/>
      <c r="IV43" s="65"/>
      <c r="IW43" s="61"/>
      <c r="IX43" s="65"/>
      <c r="IY43" s="61"/>
      <c r="IZ43" s="65"/>
      <c r="JA43" s="61"/>
      <c r="JB43" s="65"/>
      <c r="JC43" s="61"/>
      <c r="JD43" s="65"/>
      <c r="JE43" s="61"/>
      <c r="JF43" s="65"/>
      <c r="JG43" s="61"/>
      <c r="JH43" s="65"/>
      <c r="JI43" s="61"/>
      <c r="JJ43" s="65"/>
      <c r="JK43" s="61"/>
      <c r="JL43" s="65"/>
      <c r="JM43" s="61"/>
      <c r="JN43" s="65"/>
      <c r="JO43" s="61"/>
      <c r="JP43" s="65"/>
      <c r="JQ43" s="61"/>
      <c r="JR43" s="65"/>
      <c r="JS43" s="61"/>
      <c r="JT43" s="65"/>
      <c r="JU43" s="61"/>
      <c r="JV43" s="65"/>
      <c r="JW43" s="61"/>
      <c r="JX43" s="65"/>
      <c r="JY43" s="61"/>
      <c r="JZ43" s="66"/>
      <c r="KA43" s="66"/>
    </row>
    <row r="44" spans="1:287" ht="30" customHeight="1" x14ac:dyDescent="0.25">
      <c r="A44" s="56">
        <f t="shared" si="0"/>
        <v>43</v>
      </c>
      <c r="B44" s="272"/>
      <c r="C44" s="272"/>
      <c r="D44" s="272" t="s">
        <v>157</v>
      </c>
      <c r="E44" s="272"/>
      <c r="F44" s="272"/>
      <c r="G44" s="272"/>
      <c r="H44" s="293"/>
      <c r="I44" s="293"/>
      <c r="J44" s="293"/>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65"/>
      <c r="FA44" s="61"/>
      <c r="FB44" s="65"/>
      <c r="FC44" s="61"/>
      <c r="FD44" s="65"/>
      <c r="FE44" s="61"/>
      <c r="FF44" s="65"/>
      <c r="FG44" s="61"/>
      <c r="FH44" s="65"/>
      <c r="FI44" s="61"/>
      <c r="FJ44" s="65"/>
      <c r="FK44" s="61"/>
      <c r="FL44" s="65"/>
      <c r="FM44" s="61"/>
      <c r="FN44" s="65"/>
      <c r="FO44" s="61"/>
      <c r="FP44" s="65"/>
      <c r="FQ44" s="61"/>
      <c r="FR44" s="65"/>
      <c r="FS44" s="61"/>
      <c r="FT44" s="65"/>
      <c r="FU44" s="61"/>
      <c r="FV44" s="65"/>
      <c r="FW44" s="61"/>
      <c r="FX44" s="65"/>
      <c r="FY44" s="61"/>
      <c r="FZ44" s="65"/>
      <c r="GA44" s="61"/>
      <c r="GB44" s="65"/>
      <c r="GC44" s="61"/>
      <c r="GD44" s="65"/>
      <c r="GE44" s="61"/>
      <c r="GF44" s="65"/>
      <c r="GG44" s="61"/>
      <c r="GH44" s="65"/>
      <c r="GI44" s="61"/>
      <c r="GJ44" s="65"/>
      <c r="GK44" s="61"/>
      <c r="GL44" s="65"/>
      <c r="GM44" s="61"/>
      <c r="GN44" s="65"/>
      <c r="GO44" s="61"/>
      <c r="GP44" s="65"/>
      <c r="GQ44" s="61"/>
      <c r="GR44" s="65"/>
      <c r="GS44" s="61"/>
      <c r="GT44" s="65"/>
      <c r="GU44" s="61"/>
      <c r="GV44" s="65"/>
      <c r="GW44" s="61"/>
      <c r="GX44" s="65"/>
      <c r="GY44" s="61"/>
      <c r="GZ44" s="65"/>
      <c r="HA44" s="61"/>
      <c r="HB44" s="65"/>
      <c r="HC44" s="61"/>
      <c r="HD44" s="65"/>
      <c r="HE44" s="61"/>
      <c r="HF44" s="65"/>
      <c r="HG44" s="61"/>
      <c r="HH44" s="65"/>
      <c r="HI44" s="61"/>
      <c r="HJ44" s="65"/>
      <c r="HK44" s="61"/>
      <c r="HL44" s="65"/>
      <c r="HM44" s="61"/>
      <c r="HN44" s="65"/>
      <c r="HO44" s="61"/>
      <c r="HP44" s="65"/>
      <c r="HQ44" s="61"/>
      <c r="HR44" s="65"/>
      <c r="HS44" s="61"/>
      <c r="HT44" s="65"/>
      <c r="HU44" s="61"/>
      <c r="HV44" s="65"/>
      <c r="HW44" s="61"/>
      <c r="HX44" s="65"/>
      <c r="HY44" s="61"/>
      <c r="HZ44" s="65"/>
      <c r="IA44" s="61"/>
      <c r="IB44" s="65"/>
      <c r="IC44" s="61"/>
      <c r="ID44" s="65"/>
      <c r="IE44" s="61"/>
      <c r="IF44" s="65"/>
      <c r="IG44" s="61"/>
      <c r="IH44" s="65"/>
      <c r="II44" s="61"/>
      <c r="IJ44" s="65"/>
      <c r="IK44" s="61"/>
      <c r="IL44" s="65"/>
      <c r="IM44" s="61"/>
      <c r="IN44" s="65"/>
      <c r="IO44" s="61"/>
      <c r="IP44" s="65"/>
      <c r="IQ44" s="61"/>
      <c r="IR44" s="65"/>
      <c r="IS44" s="61"/>
      <c r="IT44" s="65"/>
      <c r="IU44" s="61"/>
      <c r="IV44" s="65"/>
      <c r="IW44" s="61"/>
      <c r="IX44" s="65"/>
      <c r="IY44" s="61"/>
      <c r="IZ44" s="65"/>
      <c r="JA44" s="61"/>
      <c r="JB44" s="65"/>
      <c r="JC44" s="61"/>
      <c r="JD44" s="65"/>
      <c r="JE44" s="61"/>
      <c r="JF44" s="65"/>
      <c r="JG44" s="61"/>
      <c r="JH44" s="65"/>
      <c r="JI44" s="61"/>
      <c r="JJ44" s="65"/>
      <c r="JK44" s="61"/>
      <c r="JL44" s="65"/>
      <c r="JM44" s="61"/>
      <c r="JN44" s="65"/>
      <c r="JO44" s="61"/>
      <c r="JP44" s="65"/>
      <c r="JQ44" s="61"/>
      <c r="JR44" s="65"/>
      <c r="JS44" s="61"/>
      <c r="JT44" s="65"/>
      <c r="JU44" s="61"/>
      <c r="JV44" s="65"/>
      <c r="JW44" s="61"/>
      <c r="JX44" s="65"/>
      <c r="JY44" s="61"/>
      <c r="JZ44" s="66"/>
      <c r="KA44" s="66"/>
    </row>
    <row r="45" spans="1:287" x14ac:dyDescent="0.25">
      <c r="A45" s="56">
        <f t="shared" si="0"/>
        <v>44</v>
      </c>
      <c r="B45" s="272"/>
      <c r="C45" s="272"/>
      <c r="D45" s="272"/>
      <c r="E45" s="272" t="s">
        <v>414</v>
      </c>
      <c r="F45" s="272"/>
      <c r="G45" s="272"/>
      <c r="H45" s="293">
        <v>0</v>
      </c>
      <c r="I45" s="293">
        <v>0</v>
      </c>
      <c r="J45" s="293">
        <v>0</v>
      </c>
      <c r="K45" s="293">
        <v>0</v>
      </c>
      <c r="L45" s="293">
        <v>0</v>
      </c>
      <c r="M45" s="293">
        <v>0</v>
      </c>
      <c r="N45" s="293">
        <v>0</v>
      </c>
      <c r="O45" s="293">
        <v>0</v>
      </c>
      <c r="P45" s="293">
        <v>0</v>
      </c>
      <c r="Q45" s="293">
        <v>0</v>
      </c>
      <c r="R45" s="293">
        <v>0</v>
      </c>
      <c r="S45" s="293">
        <v>0</v>
      </c>
      <c r="T45" s="293">
        <v>0</v>
      </c>
      <c r="U45" s="293">
        <v>0</v>
      </c>
      <c r="V45" s="293">
        <v>0</v>
      </c>
      <c r="W45" s="293">
        <v>0</v>
      </c>
      <c r="X45" s="293">
        <v>0</v>
      </c>
      <c r="Y45" s="293">
        <v>0</v>
      </c>
      <c r="Z45" s="293">
        <v>0</v>
      </c>
      <c r="AA45" s="293">
        <v>0</v>
      </c>
      <c r="AB45" s="293">
        <v>0</v>
      </c>
      <c r="AC45" s="293">
        <v>0</v>
      </c>
      <c r="AD45" s="293">
        <v>0</v>
      </c>
      <c r="AE45" s="293">
        <v>0</v>
      </c>
      <c r="AF45" s="293">
        <v>0</v>
      </c>
      <c r="AG45" s="293">
        <v>0</v>
      </c>
      <c r="AH45" s="293">
        <v>0</v>
      </c>
      <c r="AI45" s="293">
        <v>0</v>
      </c>
      <c r="AJ45" s="293">
        <v>0</v>
      </c>
      <c r="AK45" s="293">
        <v>0</v>
      </c>
      <c r="AL45" s="293">
        <v>0</v>
      </c>
      <c r="AM45" s="293">
        <v>0</v>
      </c>
      <c r="AN45" s="293">
        <v>0</v>
      </c>
      <c r="AO45" s="293">
        <v>0</v>
      </c>
      <c r="AP45" s="293">
        <v>0</v>
      </c>
      <c r="AQ45" s="293">
        <v>0</v>
      </c>
      <c r="AR45" s="293">
        <v>0</v>
      </c>
      <c r="AS45" s="293">
        <v>0</v>
      </c>
      <c r="AT45" s="293">
        <v>0</v>
      </c>
      <c r="AU45" s="293">
        <v>0</v>
      </c>
      <c r="AV45" s="293">
        <v>0</v>
      </c>
      <c r="AW45" s="293">
        <v>0</v>
      </c>
      <c r="AX45" s="293">
        <v>0</v>
      </c>
      <c r="AY45" s="293">
        <v>0</v>
      </c>
      <c r="AZ45" s="293">
        <v>0</v>
      </c>
      <c r="BA45" s="293">
        <v>0</v>
      </c>
      <c r="BB45" s="293">
        <v>0</v>
      </c>
      <c r="BC45" s="293">
        <v>0</v>
      </c>
      <c r="BD45" s="293">
        <v>0</v>
      </c>
      <c r="BE45" s="293">
        <v>0</v>
      </c>
      <c r="BF45" s="293">
        <v>0</v>
      </c>
      <c r="BG45" s="293">
        <v>0</v>
      </c>
      <c r="BH45" s="293">
        <v>0</v>
      </c>
      <c r="BI45" s="293">
        <v>0</v>
      </c>
      <c r="BJ45" s="293">
        <v>0</v>
      </c>
      <c r="BK45" s="293">
        <v>0</v>
      </c>
      <c r="BL45" s="293">
        <v>0</v>
      </c>
      <c r="BM45" s="293">
        <v>0</v>
      </c>
      <c r="BN45" s="293">
        <v>0</v>
      </c>
      <c r="BO45" s="293">
        <v>0</v>
      </c>
      <c r="BP45" s="293">
        <v>0</v>
      </c>
      <c r="BQ45" s="293">
        <v>0</v>
      </c>
      <c r="BR45" s="293">
        <v>0</v>
      </c>
      <c r="BS45" s="293">
        <v>0</v>
      </c>
      <c r="BT45" s="293">
        <v>0</v>
      </c>
      <c r="BU45" s="293">
        <v>0</v>
      </c>
      <c r="BV45" s="293">
        <v>0</v>
      </c>
      <c r="BW45" s="293">
        <v>0</v>
      </c>
      <c r="BX45" s="293">
        <v>0</v>
      </c>
      <c r="BY45" s="293">
        <v>0</v>
      </c>
      <c r="BZ45" s="293">
        <v>0</v>
      </c>
      <c r="CA45" s="293">
        <v>0</v>
      </c>
      <c r="CB45" s="293">
        <v>0</v>
      </c>
      <c r="CC45" s="293">
        <v>0</v>
      </c>
      <c r="CD45" s="293">
        <v>0</v>
      </c>
      <c r="CE45" s="293">
        <v>0</v>
      </c>
      <c r="CF45" s="293">
        <v>0</v>
      </c>
      <c r="CG45" s="293">
        <v>0</v>
      </c>
      <c r="CH45" s="293">
        <v>0</v>
      </c>
      <c r="CI45" s="293">
        <v>0</v>
      </c>
      <c r="CJ45" s="293">
        <v>0</v>
      </c>
      <c r="CK45" s="293">
        <v>0</v>
      </c>
      <c r="CL45" s="293">
        <v>0</v>
      </c>
      <c r="CM45" s="293">
        <v>0</v>
      </c>
      <c r="CN45" s="293">
        <v>0</v>
      </c>
      <c r="CO45" s="293">
        <v>0</v>
      </c>
      <c r="CP45" s="293">
        <v>0</v>
      </c>
      <c r="CQ45" s="293">
        <v>0</v>
      </c>
      <c r="CR45" s="293">
        <v>0</v>
      </c>
      <c r="CS45" s="293">
        <v>0</v>
      </c>
      <c r="CT45" s="293">
        <v>0</v>
      </c>
      <c r="CU45" s="293">
        <v>0</v>
      </c>
      <c r="CV45" s="293">
        <v>0</v>
      </c>
      <c r="CW45" s="293">
        <v>0</v>
      </c>
      <c r="CX45" s="293">
        <v>0</v>
      </c>
      <c r="CY45" s="293">
        <v>0</v>
      </c>
      <c r="CZ45" s="293">
        <v>0</v>
      </c>
      <c r="DA45" s="293">
        <v>0</v>
      </c>
      <c r="DB45" s="293">
        <v>0</v>
      </c>
      <c r="DC45" s="293">
        <v>0</v>
      </c>
      <c r="DD45" s="293">
        <v>0</v>
      </c>
      <c r="DE45" s="293">
        <v>0</v>
      </c>
      <c r="DF45" s="293">
        <v>0</v>
      </c>
      <c r="DG45" s="293">
        <v>0</v>
      </c>
      <c r="DH45" s="293">
        <v>0</v>
      </c>
      <c r="DI45" s="293">
        <v>0</v>
      </c>
      <c r="DJ45" s="293">
        <v>0</v>
      </c>
      <c r="DK45" s="293">
        <v>0</v>
      </c>
      <c r="DL45" s="293">
        <v>0</v>
      </c>
      <c r="DM45" s="293">
        <v>0</v>
      </c>
      <c r="DN45" s="293">
        <v>0</v>
      </c>
      <c r="DO45" s="293">
        <v>0</v>
      </c>
      <c r="DP45" s="293">
        <v>0</v>
      </c>
      <c r="DQ45" s="293">
        <v>0</v>
      </c>
      <c r="DR45" s="293">
        <v>0</v>
      </c>
      <c r="DS45" s="293">
        <v>0</v>
      </c>
      <c r="DT45" s="293">
        <v>0</v>
      </c>
      <c r="DU45" s="293">
        <v>0</v>
      </c>
      <c r="DV45" s="293">
        <v>0</v>
      </c>
      <c r="DW45" s="293">
        <v>0</v>
      </c>
      <c r="DX45" s="293">
        <v>0</v>
      </c>
      <c r="DY45" s="293">
        <v>0</v>
      </c>
      <c r="DZ45" s="293">
        <v>0</v>
      </c>
      <c r="EA45" s="293">
        <v>0</v>
      </c>
      <c r="EB45" s="293">
        <v>0</v>
      </c>
      <c r="EC45" s="293">
        <v>0</v>
      </c>
      <c r="ED45" s="293">
        <v>0</v>
      </c>
      <c r="EE45" s="293">
        <v>0</v>
      </c>
      <c r="EF45" s="293">
        <v>0</v>
      </c>
      <c r="EG45" s="293">
        <v>0</v>
      </c>
      <c r="EH45" s="293">
        <v>0</v>
      </c>
      <c r="EI45" s="293">
        <v>0</v>
      </c>
      <c r="EJ45" s="293">
        <v>0</v>
      </c>
      <c r="EK45" s="293">
        <v>0</v>
      </c>
      <c r="EL45" s="293">
        <v>0</v>
      </c>
      <c r="EM45" s="293">
        <v>0</v>
      </c>
      <c r="EN45" s="293">
        <v>0</v>
      </c>
      <c r="EO45" s="293">
        <v>0</v>
      </c>
      <c r="EP45" s="293">
        <v>0</v>
      </c>
      <c r="EQ45" s="293">
        <v>0</v>
      </c>
      <c r="ER45" s="293">
        <v>0</v>
      </c>
      <c r="ES45" s="293">
        <v>0</v>
      </c>
      <c r="ET45" s="293">
        <v>0</v>
      </c>
      <c r="EU45" s="293">
        <v>0</v>
      </c>
      <c r="EV45" s="293">
        <v>0</v>
      </c>
      <c r="EW45" s="293">
        <v>0</v>
      </c>
      <c r="EX45" s="293">
        <v>0</v>
      </c>
      <c r="EY45" s="293">
        <v>0</v>
      </c>
      <c r="EZ45" s="65"/>
      <c r="FA45" s="61"/>
      <c r="FB45" s="65"/>
      <c r="FC45" s="61"/>
      <c r="FD45" s="65"/>
      <c r="FE45" s="61"/>
      <c r="FF45" s="65"/>
      <c r="FG45" s="61"/>
      <c r="FH45" s="65"/>
      <c r="FI45" s="61"/>
      <c r="FJ45" s="65"/>
      <c r="FK45" s="61"/>
      <c r="FL45" s="65"/>
      <c r="FM45" s="61"/>
      <c r="FN45" s="65"/>
      <c r="FO45" s="61"/>
      <c r="FP45" s="65"/>
      <c r="FQ45" s="61"/>
      <c r="FR45" s="65"/>
      <c r="FS45" s="61"/>
      <c r="FT45" s="65"/>
      <c r="FU45" s="61"/>
      <c r="FV45" s="65"/>
      <c r="FW45" s="61"/>
      <c r="FX45" s="65"/>
      <c r="FY45" s="61"/>
      <c r="FZ45" s="65"/>
      <c r="GA45" s="61"/>
      <c r="GB45" s="65"/>
      <c r="GC45" s="61"/>
      <c r="GD45" s="65"/>
      <c r="GE45" s="61"/>
      <c r="GF45" s="65"/>
      <c r="GG45" s="61"/>
      <c r="GH45" s="65"/>
      <c r="GI45" s="61"/>
      <c r="GJ45" s="65"/>
      <c r="GK45" s="61"/>
      <c r="GL45" s="65"/>
      <c r="GM45" s="61"/>
      <c r="GN45" s="65"/>
      <c r="GO45" s="61"/>
      <c r="GP45" s="65"/>
      <c r="GQ45" s="61"/>
      <c r="GR45" s="65"/>
      <c r="GS45" s="61"/>
      <c r="GT45" s="65"/>
      <c r="GU45" s="61"/>
      <c r="GV45" s="65"/>
      <c r="GW45" s="61"/>
      <c r="GX45" s="65"/>
      <c r="GY45" s="61"/>
      <c r="GZ45" s="65"/>
      <c r="HA45" s="61"/>
      <c r="HB45" s="65"/>
      <c r="HC45" s="61"/>
      <c r="HD45" s="65"/>
      <c r="HE45" s="61"/>
      <c r="HF45" s="65"/>
      <c r="HG45" s="61"/>
      <c r="HH45" s="65"/>
      <c r="HI45" s="61"/>
      <c r="HJ45" s="65"/>
      <c r="HK45" s="61"/>
      <c r="HL45" s="65"/>
      <c r="HM45" s="61"/>
      <c r="HN45" s="65"/>
      <c r="HO45" s="61"/>
      <c r="HP45" s="65"/>
      <c r="HQ45" s="61"/>
      <c r="HR45" s="65"/>
      <c r="HS45" s="61"/>
      <c r="HT45" s="65"/>
      <c r="HU45" s="61"/>
      <c r="HV45" s="65"/>
      <c r="HW45" s="61"/>
      <c r="HX45" s="65"/>
      <c r="HY45" s="61"/>
      <c r="HZ45" s="65"/>
      <c r="IA45" s="61"/>
      <c r="IB45" s="65"/>
      <c r="IC45" s="61"/>
      <c r="ID45" s="65"/>
      <c r="IE45" s="61"/>
      <c r="IF45" s="65"/>
      <c r="IG45" s="61"/>
      <c r="IH45" s="65"/>
      <c r="II45" s="61"/>
      <c r="IJ45" s="65"/>
      <c r="IK45" s="61"/>
      <c r="IL45" s="65"/>
      <c r="IM45" s="61"/>
      <c r="IN45" s="65"/>
      <c r="IO45" s="61"/>
      <c r="IP45" s="65"/>
      <c r="IQ45" s="61"/>
      <c r="IR45" s="65"/>
      <c r="IS45" s="61"/>
      <c r="IT45" s="65"/>
      <c r="IU45" s="61"/>
      <c r="IV45" s="65"/>
      <c r="IW45" s="61"/>
      <c r="IX45" s="65"/>
      <c r="IY45" s="61"/>
      <c r="IZ45" s="65"/>
      <c r="JA45" s="61"/>
      <c r="JB45" s="65"/>
      <c r="JC45" s="61"/>
      <c r="JD45" s="65"/>
      <c r="JE45" s="61"/>
      <c r="JF45" s="65"/>
      <c r="JG45" s="61"/>
      <c r="JH45" s="65"/>
      <c r="JI45" s="61"/>
      <c r="JJ45" s="65"/>
      <c r="JK45" s="61"/>
      <c r="JL45" s="65"/>
      <c r="JM45" s="61"/>
      <c r="JN45" s="65"/>
      <c r="JO45" s="61"/>
      <c r="JP45" s="65"/>
      <c r="JQ45" s="61"/>
      <c r="JR45" s="65"/>
      <c r="JS45" s="61"/>
      <c r="JT45" s="65"/>
      <c r="JU45" s="61"/>
      <c r="JV45" s="65"/>
      <c r="JW45" s="61"/>
      <c r="JX45" s="65"/>
      <c r="JY45" s="61"/>
      <c r="JZ45" s="66"/>
      <c r="KA45" s="66"/>
    </row>
    <row r="46" spans="1:287" x14ac:dyDescent="0.25">
      <c r="A46" s="56">
        <f t="shared" si="0"/>
        <v>45</v>
      </c>
      <c r="B46" s="272"/>
      <c r="C46" s="272"/>
      <c r="D46" s="272"/>
      <c r="E46" s="272" t="s">
        <v>456</v>
      </c>
      <c r="F46" s="272"/>
      <c r="G46" s="272"/>
      <c r="H46" s="293">
        <v>0</v>
      </c>
      <c r="I46" s="293">
        <v>0</v>
      </c>
      <c r="J46" s="293">
        <v>0</v>
      </c>
      <c r="K46" s="293">
        <v>0</v>
      </c>
      <c r="L46" s="293">
        <v>0</v>
      </c>
      <c r="M46" s="293">
        <v>0</v>
      </c>
      <c r="N46" s="293">
        <v>0</v>
      </c>
      <c r="O46" s="293">
        <v>0</v>
      </c>
      <c r="P46" s="293">
        <v>0</v>
      </c>
      <c r="Q46" s="293">
        <v>0</v>
      </c>
      <c r="R46" s="293">
        <v>0</v>
      </c>
      <c r="S46" s="293">
        <v>0</v>
      </c>
      <c r="T46" s="293">
        <v>0</v>
      </c>
      <c r="U46" s="293">
        <v>0</v>
      </c>
      <c r="V46" s="293">
        <v>0</v>
      </c>
      <c r="W46" s="293">
        <v>0</v>
      </c>
      <c r="X46" s="293">
        <v>0</v>
      </c>
      <c r="Y46" s="293">
        <v>0</v>
      </c>
      <c r="Z46" s="293">
        <v>0</v>
      </c>
      <c r="AA46" s="293">
        <v>0</v>
      </c>
      <c r="AB46" s="293">
        <v>0</v>
      </c>
      <c r="AC46" s="293">
        <v>0</v>
      </c>
      <c r="AD46" s="293">
        <v>0</v>
      </c>
      <c r="AE46" s="293">
        <v>0</v>
      </c>
      <c r="AF46" s="293">
        <v>0</v>
      </c>
      <c r="AG46" s="293">
        <v>0</v>
      </c>
      <c r="AH46" s="293">
        <v>0</v>
      </c>
      <c r="AI46" s="293">
        <v>0</v>
      </c>
      <c r="AJ46" s="293">
        <v>0</v>
      </c>
      <c r="AK46" s="293">
        <v>0</v>
      </c>
      <c r="AL46" s="293">
        <v>0</v>
      </c>
      <c r="AM46" s="293">
        <v>0</v>
      </c>
      <c r="AN46" s="293">
        <v>0</v>
      </c>
      <c r="AO46" s="293">
        <v>0</v>
      </c>
      <c r="AP46" s="293">
        <v>0</v>
      </c>
      <c r="AQ46" s="293">
        <v>0</v>
      </c>
      <c r="AR46" s="293">
        <v>0</v>
      </c>
      <c r="AS46" s="293">
        <v>0</v>
      </c>
      <c r="AT46" s="293">
        <v>0</v>
      </c>
      <c r="AU46" s="293">
        <v>0</v>
      </c>
      <c r="AV46" s="293">
        <v>0</v>
      </c>
      <c r="AW46" s="293">
        <v>0</v>
      </c>
      <c r="AX46" s="293">
        <v>0</v>
      </c>
      <c r="AY46" s="293">
        <v>0</v>
      </c>
      <c r="AZ46" s="293">
        <v>0</v>
      </c>
      <c r="BA46" s="293">
        <v>0</v>
      </c>
      <c r="BB46" s="293">
        <v>0</v>
      </c>
      <c r="BC46" s="293">
        <v>0</v>
      </c>
      <c r="BD46" s="293">
        <v>0</v>
      </c>
      <c r="BE46" s="293">
        <v>0</v>
      </c>
      <c r="BF46" s="293">
        <v>0</v>
      </c>
      <c r="BG46" s="293">
        <v>0</v>
      </c>
      <c r="BH46" s="293">
        <v>0</v>
      </c>
      <c r="BI46" s="293">
        <v>0</v>
      </c>
      <c r="BJ46" s="293">
        <v>0</v>
      </c>
      <c r="BK46" s="293">
        <v>0</v>
      </c>
      <c r="BL46" s="293">
        <v>0</v>
      </c>
      <c r="BM46" s="293">
        <v>0</v>
      </c>
      <c r="BN46" s="293">
        <v>0</v>
      </c>
      <c r="BO46" s="293">
        <v>0</v>
      </c>
      <c r="BP46" s="293">
        <v>0</v>
      </c>
      <c r="BQ46" s="293">
        <v>0</v>
      </c>
      <c r="BR46" s="293">
        <v>0</v>
      </c>
      <c r="BS46" s="293">
        <v>0</v>
      </c>
      <c r="BT46" s="293">
        <v>0</v>
      </c>
      <c r="BU46" s="293">
        <v>0</v>
      </c>
      <c r="BV46" s="293">
        <v>0</v>
      </c>
      <c r="BW46" s="293">
        <v>0</v>
      </c>
      <c r="BX46" s="293">
        <v>0</v>
      </c>
      <c r="BY46" s="293">
        <v>0</v>
      </c>
      <c r="BZ46" s="293">
        <v>0</v>
      </c>
      <c r="CA46" s="293">
        <v>0</v>
      </c>
      <c r="CB46" s="293">
        <v>0</v>
      </c>
      <c r="CC46" s="293">
        <v>0</v>
      </c>
      <c r="CD46" s="293">
        <v>0</v>
      </c>
      <c r="CE46" s="293">
        <v>0</v>
      </c>
      <c r="CF46" s="293">
        <v>0</v>
      </c>
      <c r="CG46" s="293">
        <v>0</v>
      </c>
      <c r="CH46" s="293">
        <v>0</v>
      </c>
      <c r="CI46" s="293">
        <v>0</v>
      </c>
      <c r="CJ46" s="293">
        <v>0</v>
      </c>
      <c r="CK46" s="293">
        <v>0</v>
      </c>
      <c r="CL46" s="293">
        <v>0</v>
      </c>
      <c r="CM46" s="293">
        <v>0</v>
      </c>
      <c r="CN46" s="293">
        <v>0</v>
      </c>
      <c r="CO46" s="293">
        <v>0</v>
      </c>
      <c r="CP46" s="293">
        <v>0</v>
      </c>
      <c r="CQ46" s="293">
        <v>0</v>
      </c>
      <c r="CR46" s="293">
        <v>0</v>
      </c>
      <c r="CS46" s="293">
        <v>0</v>
      </c>
      <c r="CT46" s="293">
        <v>0</v>
      </c>
      <c r="CU46" s="293">
        <v>0</v>
      </c>
      <c r="CV46" s="293">
        <v>0</v>
      </c>
      <c r="CW46" s="293">
        <v>0</v>
      </c>
      <c r="CX46" s="293">
        <v>0</v>
      </c>
      <c r="CY46" s="293">
        <v>0</v>
      </c>
      <c r="CZ46" s="293">
        <v>0</v>
      </c>
      <c r="DA46" s="293">
        <v>0</v>
      </c>
      <c r="DB46" s="293">
        <v>0</v>
      </c>
      <c r="DC46" s="293">
        <v>0</v>
      </c>
      <c r="DD46" s="293">
        <v>0</v>
      </c>
      <c r="DE46" s="293">
        <v>0</v>
      </c>
      <c r="DF46" s="293">
        <v>0</v>
      </c>
      <c r="DG46" s="293">
        <v>0</v>
      </c>
      <c r="DH46" s="293">
        <v>0</v>
      </c>
      <c r="DI46" s="293">
        <v>0</v>
      </c>
      <c r="DJ46" s="293">
        <v>0</v>
      </c>
      <c r="DK46" s="293">
        <v>0</v>
      </c>
      <c r="DL46" s="293">
        <v>0</v>
      </c>
      <c r="DM46" s="293">
        <v>0</v>
      </c>
      <c r="DN46" s="293">
        <v>0</v>
      </c>
      <c r="DO46" s="293">
        <v>0</v>
      </c>
      <c r="DP46" s="293">
        <v>0</v>
      </c>
      <c r="DQ46" s="293">
        <v>0</v>
      </c>
      <c r="DR46" s="293">
        <v>0</v>
      </c>
      <c r="DS46" s="293">
        <v>0</v>
      </c>
      <c r="DT46" s="293">
        <v>0</v>
      </c>
      <c r="DU46" s="293">
        <v>0</v>
      </c>
      <c r="DV46" s="293">
        <v>0</v>
      </c>
      <c r="DW46" s="293">
        <v>0</v>
      </c>
      <c r="DX46" s="293">
        <v>0</v>
      </c>
      <c r="DY46" s="293">
        <v>0</v>
      </c>
      <c r="DZ46" s="293">
        <v>0</v>
      </c>
      <c r="EA46" s="293">
        <v>0</v>
      </c>
      <c r="EB46" s="293">
        <v>0</v>
      </c>
      <c r="EC46" s="293">
        <v>0</v>
      </c>
      <c r="ED46" s="293">
        <v>0</v>
      </c>
      <c r="EE46" s="293">
        <v>0</v>
      </c>
      <c r="EF46" s="293">
        <v>0</v>
      </c>
      <c r="EG46" s="293">
        <v>0</v>
      </c>
      <c r="EH46" s="293">
        <v>0</v>
      </c>
      <c r="EI46" s="293">
        <v>0</v>
      </c>
      <c r="EJ46" s="293">
        <v>0</v>
      </c>
      <c r="EK46" s="293">
        <v>0</v>
      </c>
      <c r="EL46" s="293">
        <v>0</v>
      </c>
      <c r="EM46" s="293">
        <v>0</v>
      </c>
      <c r="EN46" s="293">
        <v>0</v>
      </c>
      <c r="EO46" s="293">
        <v>0</v>
      </c>
      <c r="EP46" s="293">
        <v>0</v>
      </c>
      <c r="EQ46" s="293">
        <v>0</v>
      </c>
      <c r="ER46" s="293">
        <v>0</v>
      </c>
      <c r="ES46" s="293">
        <v>0</v>
      </c>
      <c r="ET46" s="293">
        <v>0</v>
      </c>
      <c r="EU46" s="293">
        <v>0</v>
      </c>
      <c r="EV46" s="293">
        <v>0</v>
      </c>
      <c r="EW46" s="293">
        <v>0</v>
      </c>
      <c r="EX46" s="293">
        <v>0</v>
      </c>
      <c r="EY46" s="293">
        <v>0</v>
      </c>
      <c r="EZ46" s="65"/>
      <c r="FA46" s="61"/>
      <c r="FB46" s="65"/>
      <c r="FC46" s="61"/>
      <c r="FD46" s="65"/>
      <c r="FE46" s="61"/>
      <c r="FF46" s="65"/>
      <c r="FG46" s="61"/>
      <c r="FH46" s="65"/>
      <c r="FI46" s="61"/>
      <c r="FJ46" s="65"/>
      <c r="FK46" s="61"/>
      <c r="FL46" s="65"/>
      <c r="FM46" s="61"/>
      <c r="FN46" s="65"/>
      <c r="FO46" s="61"/>
      <c r="FP46" s="65"/>
      <c r="FQ46" s="61"/>
      <c r="FR46" s="65"/>
      <c r="FS46" s="61"/>
      <c r="FT46" s="65"/>
      <c r="FU46" s="61"/>
      <c r="FV46" s="65"/>
      <c r="FW46" s="61"/>
      <c r="FX46" s="65"/>
      <c r="FY46" s="61"/>
      <c r="FZ46" s="65"/>
      <c r="GA46" s="61"/>
      <c r="GB46" s="65"/>
      <c r="GC46" s="61"/>
      <c r="GD46" s="65"/>
      <c r="GE46" s="61"/>
      <c r="GF46" s="65"/>
      <c r="GG46" s="61"/>
      <c r="GH46" s="65"/>
      <c r="GI46" s="61"/>
      <c r="GJ46" s="65"/>
      <c r="GK46" s="61"/>
      <c r="GL46" s="65"/>
      <c r="GM46" s="61"/>
      <c r="GN46" s="65"/>
      <c r="GO46" s="61"/>
      <c r="GP46" s="65"/>
      <c r="GQ46" s="61"/>
      <c r="GR46" s="65"/>
      <c r="GS46" s="61"/>
      <c r="GT46" s="65"/>
      <c r="GU46" s="61"/>
      <c r="GV46" s="65"/>
      <c r="GW46" s="61"/>
      <c r="GX46" s="65"/>
      <c r="GY46" s="61"/>
      <c r="GZ46" s="65"/>
      <c r="HA46" s="61"/>
      <c r="HB46" s="65"/>
      <c r="HC46" s="61"/>
      <c r="HD46" s="65"/>
      <c r="HE46" s="61"/>
      <c r="HF46" s="65"/>
      <c r="HG46" s="61"/>
      <c r="HH46" s="65"/>
      <c r="HI46" s="61"/>
      <c r="HJ46" s="65"/>
      <c r="HK46" s="61"/>
      <c r="HL46" s="65"/>
      <c r="HM46" s="61"/>
      <c r="HN46" s="65"/>
      <c r="HO46" s="61"/>
      <c r="HP46" s="65"/>
      <c r="HQ46" s="61"/>
      <c r="HR46" s="65"/>
      <c r="HS46" s="61"/>
      <c r="HT46" s="65"/>
      <c r="HU46" s="61"/>
      <c r="HV46" s="65"/>
      <c r="HW46" s="61"/>
      <c r="HX46" s="65"/>
      <c r="HY46" s="61"/>
      <c r="HZ46" s="65"/>
      <c r="IA46" s="61"/>
      <c r="IB46" s="65"/>
      <c r="IC46" s="61"/>
      <c r="ID46" s="65"/>
      <c r="IE46" s="61"/>
      <c r="IF46" s="65"/>
      <c r="IG46" s="61"/>
      <c r="IH46" s="65"/>
      <c r="II46" s="61"/>
      <c r="IJ46" s="65"/>
      <c r="IK46" s="61"/>
      <c r="IL46" s="65"/>
      <c r="IM46" s="61"/>
      <c r="IN46" s="65"/>
      <c r="IO46" s="61"/>
      <c r="IP46" s="65"/>
      <c r="IQ46" s="61"/>
      <c r="IR46" s="65"/>
      <c r="IS46" s="61"/>
      <c r="IT46" s="65"/>
      <c r="IU46" s="61"/>
      <c r="IV46" s="65"/>
      <c r="IW46" s="61"/>
      <c r="IX46" s="65"/>
      <c r="IY46" s="61"/>
      <c r="IZ46" s="65"/>
      <c r="JA46" s="61"/>
      <c r="JB46" s="65"/>
      <c r="JC46" s="61"/>
      <c r="JD46" s="65"/>
      <c r="JE46" s="61"/>
      <c r="JF46" s="65"/>
      <c r="JG46" s="61"/>
      <c r="JH46" s="65"/>
      <c r="JI46" s="61"/>
      <c r="JJ46" s="65"/>
      <c r="JK46" s="61"/>
      <c r="JL46" s="65"/>
      <c r="JM46" s="61"/>
      <c r="JN46" s="65"/>
      <c r="JO46" s="61"/>
      <c r="JP46" s="65"/>
      <c r="JQ46" s="61"/>
      <c r="JR46" s="65"/>
      <c r="JS46" s="61"/>
      <c r="JT46" s="65"/>
      <c r="JU46" s="61"/>
      <c r="JV46" s="65"/>
      <c r="JW46" s="61"/>
      <c r="JX46" s="65"/>
      <c r="JY46" s="61"/>
      <c r="JZ46" s="66"/>
      <c r="KA46" s="66"/>
    </row>
    <row r="47" spans="1:287" x14ac:dyDescent="0.25">
      <c r="A47" s="56">
        <f t="shared" si="0"/>
        <v>46</v>
      </c>
      <c r="B47" s="272"/>
      <c r="C47" s="272"/>
      <c r="D47" s="272"/>
      <c r="E47" s="272" t="s">
        <v>415</v>
      </c>
      <c r="F47" s="272"/>
      <c r="G47" s="272"/>
      <c r="H47" s="293">
        <v>0</v>
      </c>
      <c r="I47" s="293">
        <v>0</v>
      </c>
      <c r="J47" s="293">
        <v>0</v>
      </c>
      <c r="K47" s="293">
        <v>0</v>
      </c>
      <c r="L47" s="293">
        <v>0</v>
      </c>
      <c r="M47" s="293">
        <v>0</v>
      </c>
      <c r="N47" s="293">
        <v>0</v>
      </c>
      <c r="O47" s="293">
        <v>0</v>
      </c>
      <c r="P47" s="293">
        <v>0</v>
      </c>
      <c r="Q47" s="293">
        <v>0</v>
      </c>
      <c r="R47" s="293">
        <v>0</v>
      </c>
      <c r="S47" s="293">
        <v>0</v>
      </c>
      <c r="T47" s="293">
        <v>0</v>
      </c>
      <c r="U47" s="293">
        <v>0</v>
      </c>
      <c r="V47" s="293">
        <v>0</v>
      </c>
      <c r="W47" s="293">
        <v>0</v>
      </c>
      <c r="X47" s="293">
        <v>0</v>
      </c>
      <c r="Y47" s="293">
        <v>0</v>
      </c>
      <c r="Z47" s="293">
        <v>0</v>
      </c>
      <c r="AA47" s="293">
        <v>0</v>
      </c>
      <c r="AB47" s="293">
        <v>0</v>
      </c>
      <c r="AC47" s="293">
        <v>0</v>
      </c>
      <c r="AD47" s="293">
        <v>0</v>
      </c>
      <c r="AE47" s="293">
        <v>0</v>
      </c>
      <c r="AF47" s="293">
        <v>0</v>
      </c>
      <c r="AG47" s="293">
        <v>0</v>
      </c>
      <c r="AH47" s="293">
        <v>0</v>
      </c>
      <c r="AI47" s="293">
        <v>0</v>
      </c>
      <c r="AJ47" s="293">
        <v>0</v>
      </c>
      <c r="AK47" s="293">
        <v>0</v>
      </c>
      <c r="AL47" s="293">
        <v>0</v>
      </c>
      <c r="AM47" s="293">
        <v>0</v>
      </c>
      <c r="AN47" s="293">
        <v>0</v>
      </c>
      <c r="AO47" s="293">
        <v>0</v>
      </c>
      <c r="AP47" s="293">
        <v>0</v>
      </c>
      <c r="AQ47" s="293">
        <v>0</v>
      </c>
      <c r="AR47" s="293">
        <v>0</v>
      </c>
      <c r="AS47" s="293">
        <v>0</v>
      </c>
      <c r="AT47" s="293">
        <v>0</v>
      </c>
      <c r="AU47" s="293">
        <v>0</v>
      </c>
      <c r="AV47" s="293">
        <v>0</v>
      </c>
      <c r="AW47" s="293">
        <v>0</v>
      </c>
      <c r="AX47" s="293">
        <v>0</v>
      </c>
      <c r="AY47" s="293">
        <v>0</v>
      </c>
      <c r="AZ47" s="293">
        <v>0</v>
      </c>
      <c r="BA47" s="293">
        <v>0</v>
      </c>
      <c r="BB47" s="293">
        <v>0</v>
      </c>
      <c r="BC47" s="293">
        <v>0</v>
      </c>
      <c r="BD47" s="293">
        <v>0</v>
      </c>
      <c r="BE47" s="293">
        <v>0</v>
      </c>
      <c r="BF47" s="293">
        <v>0</v>
      </c>
      <c r="BG47" s="293">
        <v>0</v>
      </c>
      <c r="BH47" s="293">
        <v>0</v>
      </c>
      <c r="BI47" s="293">
        <v>0</v>
      </c>
      <c r="BJ47" s="293">
        <v>0</v>
      </c>
      <c r="BK47" s="293">
        <v>0</v>
      </c>
      <c r="BL47" s="293">
        <v>0</v>
      </c>
      <c r="BM47" s="293">
        <v>0</v>
      </c>
      <c r="BN47" s="293">
        <v>0</v>
      </c>
      <c r="BO47" s="293">
        <v>0</v>
      </c>
      <c r="BP47" s="293">
        <v>0</v>
      </c>
      <c r="BQ47" s="293">
        <v>0</v>
      </c>
      <c r="BR47" s="293">
        <v>0</v>
      </c>
      <c r="BS47" s="293">
        <v>0</v>
      </c>
      <c r="BT47" s="293">
        <v>0</v>
      </c>
      <c r="BU47" s="293">
        <v>0</v>
      </c>
      <c r="BV47" s="293">
        <v>0</v>
      </c>
      <c r="BW47" s="293">
        <v>0</v>
      </c>
      <c r="BX47" s="293">
        <v>0</v>
      </c>
      <c r="BY47" s="293">
        <v>0</v>
      </c>
      <c r="BZ47" s="293">
        <v>0</v>
      </c>
      <c r="CA47" s="293">
        <v>0</v>
      </c>
      <c r="CB47" s="293">
        <v>0</v>
      </c>
      <c r="CC47" s="293">
        <v>0</v>
      </c>
      <c r="CD47" s="293">
        <v>0</v>
      </c>
      <c r="CE47" s="293">
        <v>0</v>
      </c>
      <c r="CF47" s="293">
        <v>0</v>
      </c>
      <c r="CG47" s="293">
        <v>0</v>
      </c>
      <c r="CH47" s="293">
        <v>0</v>
      </c>
      <c r="CI47" s="293">
        <v>0</v>
      </c>
      <c r="CJ47" s="293">
        <v>0</v>
      </c>
      <c r="CK47" s="293">
        <v>0</v>
      </c>
      <c r="CL47" s="293">
        <v>0</v>
      </c>
      <c r="CM47" s="293">
        <v>0</v>
      </c>
      <c r="CN47" s="293">
        <v>0</v>
      </c>
      <c r="CO47" s="293">
        <v>0</v>
      </c>
      <c r="CP47" s="293">
        <v>0</v>
      </c>
      <c r="CQ47" s="293">
        <v>0</v>
      </c>
      <c r="CR47" s="293">
        <v>0</v>
      </c>
      <c r="CS47" s="293">
        <v>0</v>
      </c>
      <c r="CT47" s="293">
        <v>0</v>
      </c>
      <c r="CU47" s="293">
        <v>0</v>
      </c>
      <c r="CV47" s="293">
        <v>0</v>
      </c>
      <c r="CW47" s="293">
        <v>0</v>
      </c>
      <c r="CX47" s="293">
        <v>0</v>
      </c>
      <c r="CY47" s="293">
        <v>0</v>
      </c>
      <c r="CZ47" s="293">
        <v>0</v>
      </c>
      <c r="DA47" s="293">
        <v>0</v>
      </c>
      <c r="DB47" s="293">
        <v>0</v>
      </c>
      <c r="DC47" s="293">
        <v>0</v>
      </c>
      <c r="DD47" s="293">
        <v>0</v>
      </c>
      <c r="DE47" s="293">
        <v>0</v>
      </c>
      <c r="DF47" s="293">
        <v>0</v>
      </c>
      <c r="DG47" s="293">
        <v>0</v>
      </c>
      <c r="DH47" s="293">
        <v>0</v>
      </c>
      <c r="DI47" s="293">
        <v>0</v>
      </c>
      <c r="DJ47" s="293">
        <v>0</v>
      </c>
      <c r="DK47" s="293">
        <v>0</v>
      </c>
      <c r="DL47" s="293">
        <v>0</v>
      </c>
      <c r="DM47" s="293">
        <v>0</v>
      </c>
      <c r="DN47" s="293">
        <v>0</v>
      </c>
      <c r="DO47" s="293">
        <v>0</v>
      </c>
      <c r="DP47" s="293">
        <v>0</v>
      </c>
      <c r="DQ47" s="293">
        <v>0</v>
      </c>
      <c r="DR47" s="293">
        <v>0</v>
      </c>
      <c r="DS47" s="293">
        <v>0</v>
      </c>
      <c r="DT47" s="293">
        <v>0</v>
      </c>
      <c r="DU47" s="293">
        <v>0</v>
      </c>
      <c r="DV47" s="293">
        <v>0</v>
      </c>
      <c r="DW47" s="293">
        <v>0</v>
      </c>
      <c r="DX47" s="293">
        <v>0</v>
      </c>
      <c r="DY47" s="293">
        <v>0</v>
      </c>
      <c r="DZ47" s="293">
        <v>0</v>
      </c>
      <c r="EA47" s="293">
        <v>0</v>
      </c>
      <c r="EB47" s="293">
        <v>0</v>
      </c>
      <c r="EC47" s="293">
        <v>0</v>
      </c>
      <c r="ED47" s="293">
        <v>0</v>
      </c>
      <c r="EE47" s="293">
        <v>0</v>
      </c>
      <c r="EF47" s="293">
        <v>0</v>
      </c>
      <c r="EG47" s="293">
        <v>0</v>
      </c>
      <c r="EH47" s="293">
        <v>0</v>
      </c>
      <c r="EI47" s="293">
        <v>0</v>
      </c>
      <c r="EJ47" s="293">
        <v>0</v>
      </c>
      <c r="EK47" s="293">
        <v>0</v>
      </c>
      <c r="EL47" s="293">
        <v>0</v>
      </c>
      <c r="EM47" s="293">
        <v>0</v>
      </c>
      <c r="EN47" s="293">
        <v>0</v>
      </c>
      <c r="EO47" s="293">
        <v>0</v>
      </c>
      <c r="EP47" s="293">
        <v>0</v>
      </c>
      <c r="EQ47" s="293">
        <v>0</v>
      </c>
      <c r="ER47" s="293">
        <v>0</v>
      </c>
      <c r="ES47" s="293">
        <v>0</v>
      </c>
      <c r="ET47" s="293">
        <v>0</v>
      </c>
      <c r="EU47" s="293">
        <v>0</v>
      </c>
      <c r="EV47" s="293">
        <v>0</v>
      </c>
      <c r="EW47" s="293">
        <v>0</v>
      </c>
      <c r="EX47" s="293">
        <v>0</v>
      </c>
      <c r="EY47" s="293">
        <v>0</v>
      </c>
      <c r="EZ47" s="65"/>
      <c r="FA47" s="61"/>
      <c r="FB47" s="65"/>
      <c r="FC47" s="61"/>
      <c r="FD47" s="65"/>
      <c r="FE47" s="61"/>
      <c r="FF47" s="65"/>
      <c r="FG47" s="61"/>
      <c r="FH47" s="65"/>
      <c r="FI47" s="61"/>
      <c r="FJ47" s="65"/>
      <c r="FK47" s="61"/>
      <c r="FL47" s="65"/>
      <c r="FM47" s="61"/>
      <c r="FN47" s="65"/>
      <c r="FO47" s="61"/>
      <c r="FP47" s="65"/>
      <c r="FQ47" s="61"/>
      <c r="FR47" s="65"/>
      <c r="FS47" s="61"/>
      <c r="FT47" s="65"/>
      <c r="FU47" s="61"/>
      <c r="FV47" s="65"/>
      <c r="FW47" s="61"/>
      <c r="FX47" s="65"/>
      <c r="FY47" s="61"/>
      <c r="FZ47" s="65"/>
      <c r="GA47" s="61"/>
      <c r="GB47" s="65"/>
      <c r="GC47" s="61"/>
      <c r="GD47" s="65"/>
      <c r="GE47" s="61"/>
      <c r="GF47" s="65"/>
      <c r="GG47" s="61"/>
      <c r="GH47" s="65"/>
      <c r="GI47" s="61"/>
      <c r="GJ47" s="65"/>
      <c r="GK47" s="61"/>
      <c r="GL47" s="65"/>
      <c r="GM47" s="61"/>
      <c r="GN47" s="65"/>
      <c r="GO47" s="61"/>
      <c r="GP47" s="65"/>
      <c r="GQ47" s="61"/>
      <c r="GR47" s="65"/>
      <c r="GS47" s="61"/>
      <c r="GT47" s="65"/>
      <c r="GU47" s="61"/>
      <c r="GV47" s="65"/>
      <c r="GW47" s="61"/>
      <c r="GX47" s="65"/>
      <c r="GY47" s="61"/>
      <c r="GZ47" s="65"/>
      <c r="HA47" s="61"/>
      <c r="HB47" s="65"/>
      <c r="HC47" s="61"/>
      <c r="HD47" s="65"/>
      <c r="HE47" s="61"/>
      <c r="HF47" s="65"/>
      <c r="HG47" s="61"/>
      <c r="HH47" s="65"/>
      <c r="HI47" s="61"/>
      <c r="HJ47" s="65"/>
      <c r="HK47" s="61"/>
      <c r="HL47" s="65"/>
      <c r="HM47" s="61"/>
      <c r="HN47" s="65"/>
      <c r="HO47" s="61"/>
      <c r="HP47" s="65"/>
      <c r="HQ47" s="61"/>
      <c r="HR47" s="65"/>
      <c r="HS47" s="61"/>
      <c r="HT47" s="65"/>
      <c r="HU47" s="61"/>
      <c r="HV47" s="65"/>
      <c r="HW47" s="61"/>
      <c r="HX47" s="65"/>
      <c r="HY47" s="61"/>
      <c r="HZ47" s="65"/>
      <c r="IA47" s="61"/>
      <c r="IB47" s="65"/>
      <c r="IC47" s="61"/>
      <c r="ID47" s="65"/>
      <c r="IE47" s="61"/>
      <c r="IF47" s="65"/>
      <c r="IG47" s="61"/>
      <c r="IH47" s="65"/>
      <c r="II47" s="61"/>
      <c r="IJ47" s="65"/>
      <c r="IK47" s="61"/>
      <c r="IL47" s="65"/>
      <c r="IM47" s="61"/>
      <c r="IN47" s="65"/>
      <c r="IO47" s="61"/>
      <c r="IP47" s="65"/>
      <c r="IQ47" s="61"/>
      <c r="IR47" s="65"/>
      <c r="IS47" s="61"/>
      <c r="IT47" s="65"/>
      <c r="IU47" s="61"/>
      <c r="IV47" s="65"/>
      <c r="IW47" s="61"/>
      <c r="IX47" s="65"/>
      <c r="IY47" s="61"/>
      <c r="IZ47" s="65"/>
      <c r="JA47" s="61"/>
      <c r="JB47" s="65"/>
      <c r="JC47" s="61"/>
      <c r="JD47" s="65"/>
      <c r="JE47" s="61"/>
      <c r="JF47" s="65"/>
      <c r="JG47" s="61"/>
      <c r="JH47" s="65"/>
      <c r="JI47" s="61"/>
      <c r="JJ47" s="65"/>
      <c r="JK47" s="61"/>
      <c r="JL47" s="65"/>
      <c r="JM47" s="61"/>
      <c r="JN47" s="65"/>
      <c r="JO47" s="61"/>
      <c r="JP47" s="65"/>
      <c r="JQ47" s="61"/>
      <c r="JR47" s="65"/>
      <c r="JS47" s="61"/>
      <c r="JT47" s="65"/>
      <c r="JU47" s="61"/>
      <c r="JV47" s="65"/>
      <c r="JW47" s="61"/>
      <c r="JX47" s="65"/>
      <c r="JY47" s="61"/>
      <c r="JZ47" s="66"/>
      <c r="KA47" s="66"/>
    </row>
    <row r="48" spans="1:287" x14ac:dyDescent="0.25">
      <c r="A48" s="56">
        <f t="shared" si="0"/>
        <v>47</v>
      </c>
      <c r="B48" s="272"/>
      <c r="C48" s="272"/>
      <c r="D48" s="272"/>
      <c r="E48" s="272" t="s">
        <v>416</v>
      </c>
      <c r="F48" s="272"/>
      <c r="G48" s="272"/>
      <c r="H48" s="293">
        <v>0</v>
      </c>
      <c r="I48" s="293">
        <v>0</v>
      </c>
      <c r="J48" s="293">
        <v>0</v>
      </c>
      <c r="K48" s="293">
        <v>0</v>
      </c>
      <c r="L48" s="293">
        <v>0</v>
      </c>
      <c r="M48" s="293">
        <v>0</v>
      </c>
      <c r="N48" s="293">
        <v>0</v>
      </c>
      <c r="O48" s="293">
        <v>0</v>
      </c>
      <c r="P48" s="293">
        <v>0</v>
      </c>
      <c r="Q48" s="293">
        <v>0</v>
      </c>
      <c r="R48" s="293">
        <v>0</v>
      </c>
      <c r="S48" s="293">
        <v>0</v>
      </c>
      <c r="T48" s="293">
        <v>0</v>
      </c>
      <c r="U48" s="293">
        <v>0</v>
      </c>
      <c r="V48" s="293">
        <v>0</v>
      </c>
      <c r="W48" s="293">
        <v>0</v>
      </c>
      <c r="X48" s="293">
        <v>0</v>
      </c>
      <c r="Y48" s="293">
        <v>0</v>
      </c>
      <c r="Z48" s="293">
        <v>0</v>
      </c>
      <c r="AA48" s="293">
        <v>0</v>
      </c>
      <c r="AB48" s="293">
        <v>0</v>
      </c>
      <c r="AC48" s="293">
        <v>0</v>
      </c>
      <c r="AD48" s="293">
        <v>0</v>
      </c>
      <c r="AE48" s="293">
        <v>0</v>
      </c>
      <c r="AF48" s="293">
        <v>0</v>
      </c>
      <c r="AG48" s="293">
        <v>0</v>
      </c>
      <c r="AH48" s="293">
        <v>0</v>
      </c>
      <c r="AI48" s="293">
        <v>0</v>
      </c>
      <c r="AJ48" s="293">
        <v>0</v>
      </c>
      <c r="AK48" s="293">
        <v>0</v>
      </c>
      <c r="AL48" s="293">
        <v>0</v>
      </c>
      <c r="AM48" s="293">
        <v>0</v>
      </c>
      <c r="AN48" s="293">
        <v>0</v>
      </c>
      <c r="AO48" s="293">
        <v>0</v>
      </c>
      <c r="AP48" s="293">
        <v>0</v>
      </c>
      <c r="AQ48" s="293">
        <v>0</v>
      </c>
      <c r="AR48" s="293">
        <v>0</v>
      </c>
      <c r="AS48" s="293">
        <v>0</v>
      </c>
      <c r="AT48" s="293">
        <v>0</v>
      </c>
      <c r="AU48" s="293">
        <v>0</v>
      </c>
      <c r="AV48" s="293">
        <v>0</v>
      </c>
      <c r="AW48" s="293">
        <v>0</v>
      </c>
      <c r="AX48" s="293">
        <v>0</v>
      </c>
      <c r="AY48" s="293">
        <v>0</v>
      </c>
      <c r="AZ48" s="293">
        <v>0</v>
      </c>
      <c r="BA48" s="293">
        <v>0</v>
      </c>
      <c r="BB48" s="293">
        <v>0</v>
      </c>
      <c r="BC48" s="293">
        <v>0</v>
      </c>
      <c r="BD48" s="293">
        <v>0</v>
      </c>
      <c r="BE48" s="293">
        <v>0</v>
      </c>
      <c r="BF48" s="293">
        <v>0</v>
      </c>
      <c r="BG48" s="293">
        <v>0</v>
      </c>
      <c r="BH48" s="293">
        <v>0</v>
      </c>
      <c r="BI48" s="293">
        <v>0</v>
      </c>
      <c r="BJ48" s="293">
        <v>0</v>
      </c>
      <c r="BK48" s="293">
        <v>0</v>
      </c>
      <c r="BL48" s="293">
        <v>0</v>
      </c>
      <c r="BM48" s="293">
        <v>0</v>
      </c>
      <c r="BN48" s="293">
        <v>0</v>
      </c>
      <c r="BO48" s="293">
        <v>0</v>
      </c>
      <c r="BP48" s="293">
        <v>0</v>
      </c>
      <c r="BQ48" s="293">
        <v>0</v>
      </c>
      <c r="BR48" s="293">
        <v>0</v>
      </c>
      <c r="BS48" s="293">
        <v>0</v>
      </c>
      <c r="BT48" s="293">
        <v>0</v>
      </c>
      <c r="BU48" s="293">
        <v>0</v>
      </c>
      <c r="BV48" s="293">
        <v>0</v>
      </c>
      <c r="BW48" s="293">
        <v>0</v>
      </c>
      <c r="BX48" s="293">
        <v>0</v>
      </c>
      <c r="BY48" s="293">
        <v>0</v>
      </c>
      <c r="BZ48" s="293">
        <v>0</v>
      </c>
      <c r="CA48" s="293">
        <v>0</v>
      </c>
      <c r="CB48" s="293">
        <v>0</v>
      </c>
      <c r="CC48" s="293">
        <v>0</v>
      </c>
      <c r="CD48" s="293">
        <v>0</v>
      </c>
      <c r="CE48" s="293">
        <v>0</v>
      </c>
      <c r="CF48" s="293">
        <v>0</v>
      </c>
      <c r="CG48" s="293">
        <v>0</v>
      </c>
      <c r="CH48" s="293">
        <v>0</v>
      </c>
      <c r="CI48" s="293">
        <v>0</v>
      </c>
      <c r="CJ48" s="293">
        <v>0</v>
      </c>
      <c r="CK48" s="293">
        <v>0</v>
      </c>
      <c r="CL48" s="293">
        <v>0</v>
      </c>
      <c r="CM48" s="293">
        <v>0</v>
      </c>
      <c r="CN48" s="293">
        <v>0</v>
      </c>
      <c r="CO48" s="293">
        <v>0</v>
      </c>
      <c r="CP48" s="293">
        <v>0</v>
      </c>
      <c r="CQ48" s="293">
        <v>0</v>
      </c>
      <c r="CR48" s="293">
        <v>0</v>
      </c>
      <c r="CS48" s="293">
        <v>0</v>
      </c>
      <c r="CT48" s="293">
        <v>0</v>
      </c>
      <c r="CU48" s="293">
        <v>0</v>
      </c>
      <c r="CV48" s="293">
        <v>0</v>
      </c>
      <c r="CW48" s="293">
        <v>0</v>
      </c>
      <c r="CX48" s="293">
        <v>0</v>
      </c>
      <c r="CY48" s="293">
        <v>0</v>
      </c>
      <c r="CZ48" s="293">
        <v>0</v>
      </c>
      <c r="DA48" s="293">
        <v>0</v>
      </c>
      <c r="DB48" s="293">
        <v>0</v>
      </c>
      <c r="DC48" s="293">
        <v>0</v>
      </c>
      <c r="DD48" s="293">
        <v>0</v>
      </c>
      <c r="DE48" s="293">
        <v>0</v>
      </c>
      <c r="DF48" s="293">
        <v>0</v>
      </c>
      <c r="DG48" s="293">
        <v>0</v>
      </c>
      <c r="DH48" s="293">
        <v>0</v>
      </c>
      <c r="DI48" s="293">
        <v>0</v>
      </c>
      <c r="DJ48" s="293">
        <v>0</v>
      </c>
      <c r="DK48" s="293">
        <v>0</v>
      </c>
      <c r="DL48" s="293">
        <v>0</v>
      </c>
      <c r="DM48" s="293">
        <v>0</v>
      </c>
      <c r="DN48" s="293">
        <v>0</v>
      </c>
      <c r="DO48" s="293">
        <v>0</v>
      </c>
      <c r="DP48" s="293">
        <v>0</v>
      </c>
      <c r="DQ48" s="293">
        <v>0</v>
      </c>
      <c r="DR48" s="293">
        <v>0</v>
      </c>
      <c r="DS48" s="293">
        <v>0</v>
      </c>
      <c r="DT48" s="293">
        <v>0</v>
      </c>
      <c r="DU48" s="293">
        <v>0</v>
      </c>
      <c r="DV48" s="293">
        <v>0</v>
      </c>
      <c r="DW48" s="293">
        <v>0</v>
      </c>
      <c r="DX48" s="293">
        <v>0</v>
      </c>
      <c r="DY48" s="293">
        <v>0</v>
      </c>
      <c r="DZ48" s="293">
        <v>0</v>
      </c>
      <c r="EA48" s="293">
        <v>0</v>
      </c>
      <c r="EB48" s="293">
        <v>0</v>
      </c>
      <c r="EC48" s="293">
        <v>0</v>
      </c>
      <c r="ED48" s="293">
        <v>0</v>
      </c>
      <c r="EE48" s="293">
        <v>0</v>
      </c>
      <c r="EF48" s="293">
        <v>0</v>
      </c>
      <c r="EG48" s="293">
        <v>0</v>
      </c>
      <c r="EH48" s="293">
        <v>0</v>
      </c>
      <c r="EI48" s="293">
        <v>0</v>
      </c>
      <c r="EJ48" s="293">
        <v>0</v>
      </c>
      <c r="EK48" s="293">
        <v>0</v>
      </c>
      <c r="EL48" s="293">
        <v>0</v>
      </c>
      <c r="EM48" s="293">
        <v>0</v>
      </c>
      <c r="EN48" s="293">
        <v>0</v>
      </c>
      <c r="EO48" s="293">
        <v>0</v>
      </c>
      <c r="EP48" s="293">
        <v>0</v>
      </c>
      <c r="EQ48" s="293">
        <v>0</v>
      </c>
      <c r="ER48" s="293">
        <v>0</v>
      </c>
      <c r="ES48" s="293">
        <v>0</v>
      </c>
      <c r="ET48" s="293">
        <v>0</v>
      </c>
      <c r="EU48" s="293">
        <v>0</v>
      </c>
      <c r="EV48" s="293">
        <v>0</v>
      </c>
      <c r="EW48" s="293">
        <v>0</v>
      </c>
      <c r="EX48" s="293">
        <v>0</v>
      </c>
      <c r="EY48" s="293">
        <v>0</v>
      </c>
      <c r="EZ48" s="65"/>
      <c r="FA48" s="61"/>
      <c r="FB48" s="65"/>
      <c r="FC48" s="61"/>
      <c r="FD48" s="65"/>
      <c r="FE48" s="61"/>
      <c r="FF48" s="65"/>
      <c r="FG48" s="61"/>
      <c r="FH48" s="65"/>
      <c r="FI48" s="61"/>
      <c r="FJ48" s="65"/>
      <c r="FK48" s="61"/>
      <c r="FL48" s="65"/>
      <c r="FM48" s="61"/>
      <c r="FN48" s="65"/>
      <c r="FO48" s="61"/>
      <c r="FP48" s="65"/>
      <c r="FQ48" s="61"/>
      <c r="FR48" s="65"/>
      <c r="FS48" s="61"/>
      <c r="FT48" s="65"/>
      <c r="FU48" s="61"/>
      <c r="FV48" s="65"/>
      <c r="FW48" s="61"/>
      <c r="FX48" s="65"/>
      <c r="FY48" s="61"/>
      <c r="FZ48" s="65"/>
      <c r="GA48" s="61"/>
      <c r="GB48" s="65"/>
      <c r="GC48" s="61"/>
      <c r="GD48" s="65"/>
      <c r="GE48" s="61"/>
      <c r="GF48" s="65"/>
      <c r="GG48" s="61"/>
      <c r="GH48" s="65"/>
      <c r="GI48" s="61"/>
      <c r="GJ48" s="65"/>
      <c r="GK48" s="61"/>
      <c r="GL48" s="65"/>
      <c r="GM48" s="61"/>
      <c r="GN48" s="65"/>
      <c r="GO48" s="61"/>
      <c r="GP48" s="65"/>
      <c r="GQ48" s="61"/>
      <c r="GR48" s="65"/>
      <c r="GS48" s="61"/>
      <c r="GT48" s="65"/>
      <c r="GU48" s="61"/>
      <c r="GV48" s="65"/>
      <c r="GW48" s="61"/>
      <c r="GX48" s="65"/>
      <c r="GY48" s="61"/>
      <c r="GZ48" s="65"/>
      <c r="HA48" s="61"/>
      <c r="HB48" s="65"/>
      <c r="HC48" s="61"/>
      <c r="HD48" s="65"/>
      <c r="HE48" s="61"/>
      <c r="HF48" s="65"/>
      <c r="HG48" s="61"/>
      <c r="HH48" s="65"/>
      <c r="HI48" s="61"/>
      <c r="HJ48" s="65"/>
      <c r="HK48" s="61"/>
      <c r="HL48" s="65"/>
      <c r="HM48" s="61"/>
      <c r="HN48" s="65"/>
      <c r="HO48" s="61"/>
      <c r="HP48" s="65"/>
      <c r="HQ48" s="61"/>
      <c r="HR48" s="65"/>
      <c r="HS48" s="61"/>
      <c r="HT48" s="65"/>
      <c r="HU48" s="61"/>
      <c r="HV48" s="65"/>
      <c r="HW48" s="61"/>
      <c r="HX48" s="65"/>
      <c r="HY48" s="61"/>
      <c r="HZ48" s="65"/>
      <c r="IA48" s="61"/>
      <c r="IB48" s="65"/>
      <c r="IC48" s="61"/>
      <c r="ID48" s="65"/>
      <c r="IE48" s="61"/>
      <c r="IF48" s="65"/>
      <c r="IG48" s="61"/>
      <c r="IH48" s="65"/>
      <c r="II48" s="61"/>
      <c r="IJ48" s="65"/>
      <c r="IK48" s="61"/>
      <c r="IL48" s="65"/>
      <c r="IM48" s="61"/>
      <c r="IN48" s="65"/>
      <c r="IO48" s="61"/>
      <c r="IP48" s="65"/>
      <c r="IQ48" s="61"/>
      <c r="IR48" s="65"/>
      <c r="IS48" s="61"/>
      <c r="IT48" s="65"/>
      <c r="IU48" s="61"/>
      <c r="IV48" s="65"/>
      <c r="IW48" s="61"/>
      <c r="IX48" s="65"/>
      <c r="IY48" s="61"/>
      <c r="IZ48" s="65"/>
      <c r="JA48" s="61"/>
      <c r="JB48" s="65"/>
      <c r="JC48" s="61"/>
      <c r="JD48" s="65"/>
      <c r="JE48" s="61"/>
      <c r="JF48" s="65"/>
      <c r="JG48" s="61"/>
      <c r="JH48" s="65"/>
      <c r="JI48" s="61"/>
      <c r="JJ48" s="65"/>
      <c r="JK48" s="61"/>
      <c r="JL48" s="65"/>
      <c r="JM48" s="61"/>
      <c r="JN48" s="65"/>
      <c r="JO48" s="61"/>
      <c r="JP48" s="65"/>
      <c r="JQ48" s="61"/>
      <c r="JR48" s="65"/>
      <c r="JS48" s="61"/>
      <c r="JT48" s="65"/>
      <c r="JU48" s="61"/>
      <c r="JV48" s="65"/>
      <c r="JW48" s="61"/>
      <c r="JX48" s="65"/>
      <c r="JY48" s="61"/>
      <c r="JZ48" s="66"/>
      <c r="KA48" s="66"/>
    </row>
    <row r="49" spans="1:287" x14ac:dyDescent="0.25">
      <c r="A49" s="56">
        <f t="shared" si="0"/>
        <v>48</v>
      </c>
      <c r="B49" s="272"/>
      <c r="C49" s="272"/>
      <c r="D49" s="272"/>
      <c r="E49" s="272" t="s">
        <v>158</v>
      </c>
      <c r="F49" s="272"/>
      <c r="G49" s="272"/>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65"/>
      <c r="FA49" s="61"/>
      <c r="FB49" s="65"/>
      <c r="FC49" s="61"/>
      <c r="FD49" s="65"/>
      <c r="FE49" s="61"/>
      <c r="FF49" s="65"/>
      <c r="FG49" s="61"/>
      <c r="FH49" s="65"/>
      <c r="FI49" s="61"/>
      <c r="FJ49" s="65"/>
      <c r="FK49" s="61"/>
      <c r="FL49" s="65"/>
      <c r="FM49" s="61"/>
      <c r="FN49" s="65"/>
      <c r="FO49" s="61"/>
      <c r="FP49" s="65"/>
      <c r="FQ49" s="61"/>
      <c r="FR49" s="65"/>
      <c r="FS49" s="61"/>
      <c r="FT49" s="65"/>
      <c r="FU49" s="61"/>
      <c r="FV49" s="65"/>
      <c r="FW49" s="61"/>
      <c r="FX49" s="65"/>
      <c r="FY49" s="61"/>
      <c r="FZ49" s="65"/>
      <c r="GA49" s="61"/>
      <c r="GB49" s="65"/>
      <c r="GC49" s="61"/>
      <c r="GD49" s="65"/>
      <c r="GE49" s="61"/>
      <c r="GF49" s="65"/>
      <c r="GG49" s="61"/>
      <c r="GH49" s="65"/>
      <c r="GI49" s="61"/>
      <c r="GJ49" s="65"/>
      <c r="GK49" s="61"/>
      <c r="GL49" s="65"/>
      <c r="GM49" s="61"/>
      <c r="GN49" s="65"/>
      <c r="GO49" s="61"/>
      <c r="GP49" s="65"/>
      <c r="GQ49" s="61"/>
      <c r="GR49" s="65"/>
      <c r="GS49" s="61"/>
      <c r="GT49" s="65"/>
      <c r="GU49" s="61"/>
      <c r="GV49" s="65"/>
      <c r="GW49" s="61"/>
      <c r="GX49" s="65"/>
      <c r="GY49" s="61"/>
      <c r="GZ49" s="65"/>
      <c r="HA49" s="61"/>
      <c r="HB49" s="65"/>
      <c r="HC49" s="61"/>
      <c r="HD49" s="65"/>
      <c r="HE49" s="61"/>
      <c r="HF49" s="65"/>
      <c r="HG49" s="61"/>
      <c r="HH49" s="65"/>
      <c r="HI49" s="61"/>
      <c r="HJ49" s="65"/>
      <c r="HK49" s="61"/>
      <c r="HL49" s="65"/>
      <c r="HM49" s="61"/>
      <c r="HN49" s="65"/>
      <c r="HO49" s="61"/>
      <c r="HP49" s="65"/>
      <c r="HQ49" s="61"/>
      <c r="HR49" s="65"/>
      <c r="HS49" s="61"/>
      <c r="HT49" s="65"/>
      <c r="HU49" s="61"/>
      <c r="HV49" s="65"/>
      <c r="HW49" s="61"/>
      <c r="HX49" s="65"/>
      <c r="HY49" s="61"/>
      <c r="HZ49" s="65"/>
      <c r="IA49" s="61"/>
      <c r="IB49" s="65"/>
      <c r="IC49" s="61"/>
      <c r="ID49" s="65"/>
      <c r="IE49" s="61"/>
      <c r="IF49" s="65"/>
      <c r="IG49" s="61"/>
      <c r="IH49" s="65"/>
      <c r="II49" s="61"/>
      <c r="IJ49" s="65"/>
      <c r="IK49" s="61"/>
      <c r="IL49" s="65"/>
      <c r="IM49" s="61"/>
      <c r="IN49" s="65"/>
      <c r="IO49" s="61"/>
      <c r="IP49" s="65"/>
      <c r="IQ49" s="61"/>
      <c r="IR49" s="65"/>
      <c r="IS49" s="61"/>
      <c r="IT49" s="65"/>
      <c r="IU49" s="61"/>
      <c r="IV49" s="65"/>
      <c r="IW49" s="61"/>
      <c r="IX49" s="65"/>
      <c r="IY49" s="61"/>
      <c r="IZ49" s="65"/>
      <c r="JA49" s="61"/>
      <c r="JB49" s="65"/>
      <c r="JC49" s="61"/>
      <c r="JD49" s="65"/>
      <c r="JE49" s="61"/>
      <c r="JF49" s="65"/>
      <c r="JG49" s="61"/>
      <c r="JH49" s="65"/>
      <c r="JI49" s="61"/>
      <c r="JJ49" s="65"/>
      <c r="JK49" s="61"/>
      <c r="JL49" s="65"/>
      <c r="JM49" s="61"/>
      <c r="JN49" s="65"/>
      <c r="JO49" s="61"/>
      <c r="JP49" s="65"/>
      <c r="JQ49" s="61"/>
      <c r="JR49" s="65"/>
      <c r="JS49" s="61"/>
      <c r="JT49" s="65"/>
      <c r="JU49" s="61"/>
      <c r="JV49" s="65"/>
      <c r="JW49" s="61"/>
      <c r="JX49" s="65"/>
      <c r="JY49" s="61"/>
      <c r="JZ49" s="66"/>
      <c r="KA49" s="66"/>
    </row>
    <row r="50" spans="1:287" x14ac:dyDescent="0.25">
      <c r="A50" s="56">
        <f t="shared" si="0"/>
        <v>49</v>
      </c>
      <c r="B50" s="272"/>
      <c r="C50" s="272"/>
      <c r="D50" s="272"/>
      <c r="E50" s="272"/>
      <c r="F50" s="272" t="s">
        <v>159</v>
      </c>
      <c r="G50" s="272"/>
      <c r="H50" s="293">
        <v>-6648.69</v>
      </c>
      <c r="I50" s="293">
        <v>-10537.77</v>
      </c>
      <c r="J50" s="293">
        <v>-201679.4</v>
      </c>
      <c r="K50" s="293">
        <v>-1365</v>
      </c>
      <c r="L50" s="293">
        <v>-18390.79</v>
      </c>
      <c r="M50" s="293">
        <v>-22652.94</v>
      </c>
      <c r="N50" s="293">
        <v>-127.15</v>
      </c>
      <c r="O50" s="293">
        <v>-534.29999999999995</v>
      </c>
      <c r="P50" s="293">
        <v>-3205.8</v>
      </c>
      <c r="Q50" s="293">
        <v>-58383.72</v>
      </c>
      <c r="R50" s="293">
        <v>-1586.22</v>
      </c>
      <c r="S50" s="293">
        <v>-12584.58</v>
      </c>
      <c r="T50" s="293">
        <v>-154.84</v>
      </c>
      <c r="U50" s="293">
        <v>-530.83000000000004</v>
      </c>
      <c r="V50" s="293">
        <v>-50</v>
      </c>
      <c r="W50" s="293">
        <v>-24552.75</v>
      </c>
      <c r="X50" s="293">
        <v>0</v>
      </c>
      <c r="Y50" s="293">
        <v>-14688.26</v>
      </c>
      <c r="Z50" s="293">
        <v>-43715.22</v>
      </c>
      <c r="AA50" s="293">
        <v>0</v>
      </c>
      <c r="AB50" s="293">
        <v>0</v>
      </c>
      <c r="AC50" s="293">
        <v>0</v>
      </c>
      <c r="AD50" s="293">
        <v>-2125.4</v>
      </c>
      <c r="AE50" s="293">
        <v>-11976.1</v>
      </c>
      <c r="AF50" s="293">
        <v>0</v>
      </c>
      <c r="AG50" s="293">
        <v>-1059.42</v>
      </c>
      <c r="AH50" s="293">
        <v>-14281.55</v>
      </c>
      <c r="AI50" s="293">
        <v>-1295.3</v>
      </c>
      <c r="AJ50" s="293">
        <v>-759.11</v>
      </c>
      <c r="AK50" s="293">
        <v>-10493.98</v>
      </c>
      <c r="AL50" s="293">
        <v>-1162.5</v>
      </c>
      <c r="AM50" s="293">
        <v>-962.5</v>
      </c>
      <c r="AN50" s="293">
        <v>-728.16</v>
      </c>
      <c r="AO50" s="293">
        <v>-1836.61</v>
      </c>
      <c r="AP50" s="293">
        <v>-841.17</v>
      </c>
      <c r="AQ50" s="293">
        <v>-10837.39</v>
      </c>
      <c r="AR50" s="293">
        <v>-202.16</v>
      </c>
      <c r="AS50" s="293">
        <v>-1593.5</v>
      </c>
      <c r="AT50" s="293">
        <v>-8722.7000000000007</v>
      </c>
      <c r="AU50" s="293">
        <v>-64568.09</v>
      </c>
      <c r="AV50" s="293">
        <v>-856.93</v>
      </c>
      <c r="AW50" s="293">
        <v>-904.21</v>
      </c>
      <c r="AX50" s="293">
        <v>0</v>
      </c>
      <c r="AY50" s="293">
        <v>0</v>
      </c>
      <c r="AZ50" s="293">
        <v>0</v>
      </c>
      <c r="BA50" s="293">
        <v>-3917.14</v>
      </c>
      <c r="BB50" s="293">
        <v>-741.64</v>
      </c>
      <c r="BC50" s="293">
        <v>-1618.4</v>
      </c>
      <c r="BD50" s="293">
        <v>-946.18</v>
      </c>
      <c r="BE50" s="293">
        <v>-2977</v>
      </c>
      <c r="BF50" s="293">
        <v>0</v>
      </c>
      <c r="BG50" s="293">
        <v>-875.27</v>
      </c>
      <c r="BH50" s="293">
        <v>-157212.76999999999</v>
      </c>
      <c r="BI50" s="293">
        <v>-213</v>
      </c>
      <c r="BJ50" s="293">
        <v>-2854.35</v>
      </c>
      <c r="BK50" s="293">
        <v>-10252.83</v>
      </c>
      <c r="BL50" s="293">
        <v>-29102.86</v>
      </c>
      <c r="BM50" s="293">
        <v>0</v>
      </c>
      <c r="BN50" s="293">
        <v>-15234.53</v>
      </c>
      <c r="BO50" s="293">
        <v>-1088</v>
      </c>
      <c r="BP50" s="293">
        <v>-2021.53</v>
      </c>
      <c r="BQ50" s="293">
        <v>-3068.87</v>
      </c>
      <c r="BR50" s="293">
        <v>-518.59</v>
      </c>
      <c r="BS50" s="293">
        <v>-1490.77</v>
      </c>
      <c r="BT50" s="293">
        <v>-206.96</v>
      </c>
      <c r="BU50" s="293">
        <v>0</v>
      </c>
      <c r="BV50" s="293">
        <v>-118952.97</v>
      </c>
      <c r="BW50" s="293">
        <v>-8711.91</v>
      </c>
      <c r="BX50" s="293">
        <v>0</v>
      </c>
      <c r="BY50" s="293">
        <v>-40523.54</v>
      </c>
      <c r="BZ50" s="293">
        <v>-550.75</v>
      </c>
      <c r="CA50" s="293">
        <v>0</v>
      </c>
      <c r="CB50" s="293">
        <v>-825.25</v>
      </c>
      <c r="CC50" s="293">
        <v>-24106.05</v>
      </c>
      <c r="CD50" s="293">
        <v>-9306.2099999999991</v>
      </c>
      <c r="CE50" s="293">
        <v>-1780</v>
      </c>
      <c r="CF50" s="293">
        <v>0</v>
      </c>
      <c r="CG50" s="293">
        <v>-6835.41</v>
      </c>
      <c r="CH50" s="293">
        <v>-3702.08</v>
      </c>
      <c r="CI50" s="293">
        <v>0</v>
      </c>
      <c r="CJ50" s="293">
        <v>-1147.69</v>
      </c>
      <c r="CK50" s="293">
        <v>-1897.58</v>
      </c>
      <c r="CL50" s="293">
        <v>-22105.9</v>
      </c>
      <c r="CM50" s="293">
        <v>-4095.88</v>
      </c>
      <c r="CN50" s="293">
        <v>-3185.55</v>
      </c>
      <c r="CO50" s="293">
        <v>-8022.08</v>
      </c>
      <c r="CP50" s="293">
        <v>-216580.43</v>
      </c>
      <c r="CQ50" s="293">
        <v>-3153.26</v>
      </c>
      <c r="CR50" s="293">
        <v>-1942.62</v>
      </c>
      <c r="CS50" s="293">
        <v>-541</v>
      </c>
      <c r="CT50" s="293">
        <v>-57025.16</v>
      </c>
      <c r="CU50" s="293">
        <v>-119876.79</v>
      </c>
      <c r="CV50" s="293">
        <v>-2891.6</v>
      </c>
      <c r="CW50" s="293">
        <v>0</v>
      </c>
      <c r="CX50" s="293">
        <v>-87.5</v>
      </c>
      <c r="CY50" s="293">
        <v>-87.5</v>
      </c>
      <c r="CZ50" s="293">
        <v>-176</v>
      </c>
      <c r="DA50" s="293">
        <v>-91.5</v>
      </c>
      <c r="DB50" s="293">
        <v>-873.07</v>
      </c>
      <c r="DC50" s="293">
        <v>-689.8</v>
      </c>
      <c r="DD50" s="293">
        <v>-428.3</v>
      </c>
      <c r="DE50" s="293">
        <v>-43732.98</v>
      </c>
      <c r="DF50" s="293">
        <v>-17063.419999999998</v>
      </c>
      <c r="DG50" s="293">
        <v>-13838.38</v>
      </c>
      <c r="DH50" s="293">
        <v>-2590.06</v>
      </c>
      <c r="DI50" s="293">
        <v>-3363.86</v>
      </c>
      <c r="DJ50" s="293">
        <v>-1468.53</v>
      </c>
      <c r="DK50" s="293">
        <v>-4279.1899999999996</v>
      </c>
      <c r="DL50" s="293">
        <v>-3358.98</v>
      </c>
      <c r="DM50" s="293">
        <v>-20210.919999999998</v>
      </c>
      <c r="DN50" s="293">
        <v>0</v>
      </c>
      <c r="DO50" s="293">
        <v>-77734.12</v>
      </c>
      <c r="DP50" s="293">
        <v>-315.5</v>
      </c>
      <c r="DQ50" s="293">
        <v>-847.4</v>
      </c>
      <c r="DR50" s="293">
        <v>-12192.44</v>
      </c>
      <c r="DS50" s="293">
        <v>-62649.65</v>
      </c>
      <c r="DT50" s="293">
        <v>-4265.2</v>
      </c>
      <c r="DU50" s="293">
        <v>-32.25</v>
      </c>
      <c r="DV50" s="293">
        <v>-7289.98</v>
      </c>
      <c r="DW50" s="293">
        <v>-1739</v>
      </c>
      <c r="DX50" s="293">
        <v>-4285.16</v>
      </c>
      <c r="DY50" s="293">
        <v>-235.1</v>
      </c>
      <c r="DZ50" s="293">
        <v>0</v>
      </c>
      <c r="EA50" s="293">
        <v>-1563.87</v>
      </c>
      <c r="EB50" s="293">
        <v>-5262.62</v>
      </c>
      <c r="EC50" s="293">
        <v>-405.75</v>
      </c>
      <c r="ED50" s="293">
        <v>-50</v>
      </c>
      <c r="EE50" s="293">
        <v>-1162.4000000000001</v>
      </c>
      <c r="EF50" s="293">
        <v>-1242</v>
      </c>
      <c r="EG50" s="293">
        <v>-292.25</v>
      </c>
      <c r="EH50" s="293">
        <v>-1036</v>
      </c>
      <c r="EI50" s="293">
        <v>-3389.5</v>
      </c>
      <c r="EJ50" s="293">
        <v>-16219.7</v>
      </c>
      <c r="EK50" s="293">
        <v>-3346.69</v>
      </c>
      <c r="EL50" s="293">
        <v>-2912.44</v>
      </c>
      <c r="EM50" s="293">
        <v>-156425.37</v>
      </c>
      <c r="EN50" s="293">
        <v>-327000.38</v>
      </c>
      <c r="EO50" s="293">
        <v>-1853.88</v>
      </c>
      <c r="EP50" s="293">
        <v>-10538.53</v>
      </c>
      <c r="EQ50" s="293">
        <v>-370</v>
      </c>
      <c r="ER50" s="293">
        <v>-50594.32</v>
      </c>
      <c r="ES50" s="293">
        <v>-7912.6</v>
      </c>
      <c r="ET50" s="293">
        <v>0</v>
      </c>
      <c r="EU50" s="293">
        <v>0</v>
      </c>
      <c r="EV50" s="293">
        <v>0</v>
      </c>
      <c r="EW50" s="293">
        <v>0</v>
      </c>
      <c r="EX50" s="293">
        <v>0</v>
      </c>
      <c r="EY50" s="293">
        <v>-2324199.5299999998</v>
      </c>
      <c r="EZ50" s="65"/>
      <c r="FA50" s="61"/>
      <c r="FB50" s="65"/>
      <c r="FC50" s="61"/>
      <c r="FD50" s="65"/>
      <c r="FE50" s="61"/>
      <c r="FF50" s="65"/>
      <c r="FG50" s="61"/>
      <c r="FH50" s="65"/>
      <c r="FI50" s="61"/>
      <c r="FJ50" s="65"/>
      <c r="FK50" s="61"/>
      <c r="FL50" s="65"/>
      <c r="FM50" s="61"/>
      <c r="FN50" s="65"/>
      <c r="FO50" s="61"/>
      <c r="FP50" s="65"/>
      <c r="FQ50" s="61"/>
      <c r="FR50" s="65"/>
      <c r="FS50" s="61"/>
      <c r="FT50" s="65"/>
      <c r="FU50" s="61"/>
      <c r="FV50" s="65"/>
      <c r="FW50" s="61"/>
      <c r="FX50" s="65"/>
      <c r="FY50" s="61"/>
      <c r="FZ50" s="65"/>
      <c r="GA50" s="61"/>
      <c r="GB50" s="65"/>
      <c r="GC50" s="61"/>
      <c r="GD50" s="65"/>
      <c r="GE50" s="61"/>
      <c r="GF50" s="65"/>
      <c r="GG50" s="61"/>
      <c r="GH50" s="65"/>
      <c r="GI50" s="61"/>
      <c r="GJ50" s="65"/>
      <c r="GK50" s="61"/>
      <c r="GL50" s="65"/>
      <c r="GM50" s="61"/>
      <c r="GN50" s="65"/>
      <c r="GO50" s="61"/>
      <c r="GP50" s="65"/>
      <c r="GQ50" s="61"/>
      <c r="GR50" s="65"/>
      <c r="GS50" s="61"/>
      <c r="GT50" s="65"/>
      <c r="GU50" s="61"/>
      <c r="GV50" s="65"/>
      <c r="GW50" s="61"/>
      <c r="GX50" s="65"/>
      <c r="GY50" s="61"/>
      <c r="GZ50" s="65"/>
      <c r="HA50" s="61"/>
      <c r="HB50" s="65"/>
      <c r="HC50" s="61"/>
      <c r="HD50" s="65"/>
      <c r="HE50" s="61"/>
      <c r="HF50" s="65"/>
      <c r="HG50" s="61"/>
      <c r="HH50" s="65"/>
      <c r="HI50" s="61"/>
      <c r="HJ50" s="65"/>
      <c r="HK50" s="61"/>
      <c r="HL50" s="65"/>
      <c r="HM50" s="61"/>
      <c r="HN50" s="65"/>
      <c r="HO50" s="61"/>
      <c r="HP50" s="65"/>
      <c r="HQ50" s="61"/>
      <c r="HR50" s="65"/>
      <c r="HS50" s="61"/>
      <c r="HT50" s="65"/>
      <c r="HU50" s="61"/>
      <c r="HV50" s="65"/>
      <c r="HW50" s="61"/>
      <c r="HX50" s="65"/>
      <c r="HY50" s="61"/>
      <c r="HZ50" s="65"/>
      <c r="IA50" s="61"/>
      <c r="IB50" s="65"/>
      <c r="IC50" s="61"/>
      <c r="ID50" s="65"/>
      <c r="IE50" s="61"/>
      <c r="IF50" s="65"/>
      <c r="IG50" s="61"/>
      <c r="IH50" s="65"/>
      <c r="II50" s="61"/>
      <c r="IJ50" s="65"/>
      <c r="IK50" s="61"/>
      <c r="IL50" s="65"/>
      <c r="IM50" s="61"/>
      <c r="IN50" s="65"/>
      <c r="IO50" s="61"/>
      <c r="IP50" s="65"/>
      <c r="IQ50" s="61"/>
      <c r="IR50" s="65"/>
      <c r="IS50" s="61"/>
      <c r="IT50" s="65"/>
      <c r="IU50" s="61"/>
      <c r="IV50" s="65"/>
      <c r="IW50" s="61"/>
      <c r="IX50" s="65"/>
      <c r="IY50" s="61"/>
      <c r="IZ50" s="65"/>
      <c r="JA50" s="61"/>
      <c r="JB50" s="65"/>
      <c r="JC50" s="61"/>
      <c r="JD50" s="65"/>
      <c r="JE50" s="61"/>
      <c r="JF50" s="65"/>
      <c r="JG50" s="61"/>
      <c r="JH50" s="65"/>
      <c r="JI50" s="61"/>
      <c r="JJ50" s="65"/>
      <c r="JK50" s="61"/>
      <c r="JL50" s="65"/>
      <c r="JM50" s="61"/>
      <c r="JN50" s="65"/>
      <c r="JO50" s="61"/>
      <c r="JP50" s="65"/>
      <c r="JQ50" s="61"/>
      <c r="JR50" s="65"/>
      <c r="JS50" s="61"/>
      <c r="JT50" s="65"/>
      <c r="JU50" s="61"/>
      <c r="JV50" s="65"/>
      <c r="JW50" s="61"/>
      <c r="JX50" s="65"/>
      <c r="JY50" s="61"/>
      <c r="JZ50" s="66"/>
      <c r="KA50" s="66"/>
    </row>
    <row r="51" spans="1:287" x14ac:dyDescent="0.25">
      <c r="A51" s="56">
        <f t="shared" si="0"/>
        <v>50</v>
      </c>
      <c r="B51" s="272"/>
      <c r="C51" s="272"/>
      <c r="D51" s="272"/>
      <c r="E51" s="272"/>
      <c r="F51" s="272" t="s">
        <v>417</v>
      </c>
      <c r="G51" s="272"/>
      <c r="H51" s="293">
        <v>0</v>
      </c>
      <c r="I51" s="293">
        <v>0</v>
      </c>
      <c r="J51" s="293">
        <v>0</v>
      </c>
      <c r="K51" s="293">
        <v>0</v>
      </c>
      <c r="L51" s="293">
        <v>0</v>
      </c>
      <c r="M51" s="293">
        <v>0</v>
      </c>
      <c r="N51" s="293">
        <v>0</v>
      </c>
      <c r="O51" s="293">
        <v>0</v>
      </c>
      <c r="P51" s="293">
        <v>0</v>
      </c>
      <c r="Q51" s="293">
        <v>0</v>
      </c>
      <c r="R51" s="293">
        <v>0</v>
      </c>
      <c r="S51" s="293">
        <v>0</v>
      </c>
      <c r="T51" s="293">
        <v>0</v>
      </c>
      <c r="U51" s="293">
        <v>0</v>
      </c>
      <c r="V51" s="293">
        <v>0</v>
      </c>
      <c r="W51" s="293">
        <v>0</v>
      </c>
      <c r="X51" s="293">
        <v>0</v>
      </c>
      <c r="Y51" s="293">
        <v>0</v>
      </c>
      <c r="Z51" s="293">
        <v>0</v>
      </c>
      <c r="AA51" s="293">
        <v>0</v>
      </c>
      <c r="AB51" s="293">
        <v>0</v>
      </c>
      <c r="AC51" s="293">
        <v>0</v>
      </c>
      <c r="AD51" s="293">
        <v>0</v>
      </c>
      <c r="AE51" s="293">
        <v>0</v>
      </c>
      <c r="AF51" s="293">
        <v>0</v>
      </c>
      <c r="AG51" s="293">
        <v>0</v>
      </c>
      <c r="AH51" s="293">
        <v>0</v>
      </c>
      <c r="AI51" s="293">
        <v>0</v>
      </c>
      <c r="AJ51" s="293">
        <v>0</v>
      </c>
      <c r="AK51" s="293">
        <v>0</v>
      </c>
      <c r="AL51" s="293">
        <v>0</v>
      </c>
      <c r="AM51" s="293">
        <v>0</v>
      </c>
      <c r="AN51" s="293">
        <v>0</v>
      </c>
      <c r="AO51" s="293">
        <v>0</v>
      </c>
      <c r="AP51" s="293">
        <v>0</v>
      </c>
      <c r="AQ51" s="293">
        <v>0</v>
      </c>
      <c r="AR51" s="293">
        <v>0</v>
      </c>
      <c r="AS51" s="293">
        <v>0</v>
      </c>
      <c r="AT51" s="293">
        <v>0</v>
      </c>
      <c r="AU51" s="293">
        <v>0</v>
      </c>
      <c r="AV51" s="293">
        <v>0</v>
      </c>
      <c r="AW51" s="293">
        <v>0</v>
      </c>
      <c r="AX51" s="293">
        <v>0</v>
      </c>
      <c r="AY51" s="293">
        <v>0</v>
      </c>
      <c r="AZ51" s="293">
        <v>0</v>
      </c>
      <c r="BA51" s="293">
        <v>0</v>
      </c>
      <c r="BB51" s="293">
        <v>0</v>
      </c>
      <c r="BC51" s="293">
        <v>0</v>
      </c>
      <c r="BD51" s="293">
        <v>0</v>
      </c>
      <c r="BE51" s="293">
        <v>0</v>
      </c>
      <c r="BF51" s="293">
        <v>0</v>
      </c>
      <c r="BG51" s="293">
        <v>0</v>
      </c>
      <c r="BH51" s="293">
        <v>0</v>
      </c>
      <c r="BI51" s="293">
        <v>0</v>
      </c>
      <c r="BJ51" s="293">
        <v>0</v>
      </c>
      <c r="BK51" s="293">
        <v>0</v>
      </c>
      <c r="BL51" s="293">
        <v>0</v>
      </c>
      <c r="BM51" s="293">
        <v>0</v>
      </c>
      <c r="BN51" s="293">
        <v>0</v>
      </c>
      <c r="BO51" s="293">
        <v>0</v>
      </c>
      <c r="BP51" s="293">
        <v>0</v>
      </c>
      <c r="BQ51" s="293">
        <v>0</v>
      </c>
      <c r="BR51" s="293">
        <v>0</v>
      </c>
      <c r="BS51" s="293">
        <v>0</v>
      </c>
      <c r="BT51" s="293">
        <v>0</v>
      </c>
      <c r="BU51" s="293">
        <v>0</v>
      </c>
      <c r="BV51" s="293">
        <v>0</v>
      </c>
      <c r="BW51" s="293">
        <v>0</v>
      </c>
      <c r="BX51" s="293">
        <v>0</v>
      </c>
      <c r="BY51" s="293">
        <v>0</v>
      </c>
      <c r="BZ51" s="293">
        <v>0</v>
      </c>
      <c r="CA51" s="293">
        <v>0</v>
      </c>
      <c r="CB51" s="293">
        <v>0</v>
      </c>
      <c r="CC51" s="293">
        <v>0</v>
      </c>
      <c r="CD51" s="293">
        <v>0</v>
      </c>
      <c r="CE51" s="293">
        <v>0</v>
      </c>
      <c r="CF51" s="293">
        <v>0</v>
      </c>
      <c r="CG51" s="293">
        <v>0</v>
      </c>
      <c r="CH51" s="293">
        <v>0</v>
      </c>
      <c r="CI51" s="293">
        <v>0</v>
      </c>
      <c r="CJ51" s="293">
        <v>0</v>
      </c>
      <c r="CK51" s="293">
        <v>0</v>
      </c>
      <c r="CL51" s="293">
        <v>0</v>
      </c>
      <c r="CM51" s="293">
        <v>0</v>
      </c>
      <c r="CN51" s="293">
        <v>0</v>
      </c>
      <c r="CO51" s="293">
        <v>0</v>
      </c>
      <c r="CP51" s="293">
        <v>0</v>
      </c>
      <c r="CQ51" s="293">
        <v>0</v>
      </c>
      <c r="CR51" s="293">
        <v>0</v>
      </c>
      <c r="CS51" s="293">
        <v>0</v>
      </c>
      <c r="CT51" s="293">
        <v>0</v>
      </c>
      <c r="CU51" s="293">
        <v>0</v>
      </c>
      <c r="CV51" s="293">
        <v>0</v>
      </c>
      <c r="CW51" s="293">
        <v>0</v>
      </c>
      <c r="CX51" s="293">
        <v>0</v>
      </c>
      <c r="CY51" s="293">
        <v>0</v>
      </c>
      <c r="CZ51" s="293">
        <v>0</v>
      </c>
      <c r="DA51" s="293">
        <v>0</v>
      </c>
      <c r="DB51" s="293">
        <v>0</v>
      </c>
      <c r="DC51" s="293">
        <v>0</v>
      </c>
      <c r="DD51" s="293">
        <v>0</v>
      </c>
      <c r="DE51" s="293">
        <v>0</v>
      </c>
      <c r="DF51" s="293">
        <v>0</v>
      </c>
      <c r="DG51" s="293">
        <v>0</v>
      </c>
      <c r="DH51" s="293">
        <v>0</v>
      </c>
      <c r="DI51" s="293">
        <v>0</v>
      </c>
      <c r="DJ51" s="293">
        <v>0</v>
      </c>
      <c r="DK51" s="293">
        <v>0</v>
      </c>
      <c r="DL51" s="293">
        <v>0</v>
      </c>
      <c r="DM51" s="293">
        <v>0</v>
      </c>
      <c r="DN51" s="293">
        <v>0</v>
      </c>
      <c r="DO51" s="293">
        <v>0</v>
      </c>
      <c r="DP51" s="293">
        <v>0</v>
      </c>
      <c r="DQ51" s="293">
        <v>0</v>
      </c>
      <c r="DR51" s="293">
        <v>0</v>
      </c>
      <c r="DS51" s="293">
        <v>0</v>
      </c>
      <c r="DT51" s="293">
        <v>0</v>
      </c>
      <c r="DU51" s="293">
        <v>0</v>
      </c>
      <c r="DV51" s="293">
        <v>0</v>
      </c>
      <c r="DW51" s="293">
        <v>0</v>
      </c>
      <c r="DX51" s="293">
        <v>0</v>
      </c>
      <c r="DY51" s="293">
        <v>0</v>
      </c>
      <c r="DZ51" s="293">
        <v>0</v>
      </c>
      <c r="EA51" s="293">
        <v>0</v>
      </c>
      <c r="EB51" s="293">
        <v>0</v>
      </c>
      <c r="EC51" s="293">
        <v>0</v>
      </c>
      <c r="ED51" s="293">
        <v>0</v>
      </c>
      <c r="EE51" s="293">
        <v>0</v>
      </c>
      <c r="EF51" s="293">
        <v>0</v>
      </c>
      <c r="EG51" s="293">
        <v>0</v>
      </c>
      <c r="EH51" s="293">
        <v>0</v>
      </c>
      <c r="EI51" s="293">
        <v>0</v>
      </c>
      <c r="EJ51" s="293">
        <v>0</v>
      </c>
      <c r="EK51" s="293">
        <v>0</v>
      </c>
      <c r="EL51" s="293">
        <v>0</v>
      </c>
      <c r="EM51" s="293">
        <v>0</v>
      </c>
      <c r="EN51" s="293">
        <v>0</v>
      </c>
      <c r="EO51" s="293">
        <v>0</v>
      </c>
      <c r="EP51" s="293">
        <v>0</v>
      </c>
      <c r="EQ51" s="293">
        <v>0</v>
      </c>
      <c r="ER51" s="293">
        <v>0</v>
      </c>
      <c r="ES51" s="293">
        <v>0</v>
      </c>
      <c r="ET51" s="293">
        <v>0</v>
      </c>
      <c r="EU51" s="293">
        <v>0</v>
      </c>
      <c r="EV51" s="293">
        <v>0</v>
      </c>
      <c r="EW51" s="293">
        <v>0</v>
      </c>
      <c r="EX51" s="293">
        <v>0</v>
      </c>
      <c r="EY51" s="293">
        <v>0</v>
      </c>
      <c r="EZ51" s="65"/>
      <c r="FA51" s="61"/>
      <c r="FB51" s="65"/>
      <c r="FC51" s="61"/>
      <c r="FD51" s="65"/>
      <c r="FE51" s="61"/>
      <c r="FF51" s="65"/>
      <c r="FG51" s="61"/>
      <c r="FH51" s="65"/>
      <c r="FI51" s="61"/>
      <c r="FJ51" s="65"/>
      <c r="FK51" s="61"/>
      <c r="FL51" s="65"/>
      <c r="FM51" s="61"/>
      <c r="FN51" s="65"/>
      <c r="FO51" s="61"/>
      <c r="FP51" s="65"/>
      <c r="FQ51" s="61"/>
      <c r="FR51" s="65"/>
      <c r="FS51" s="61"/>
      <c r="FT51" s="65"/>
      <c r="FU51" s="61"/>
      <c r="FV51" s="65"/>
      <c r="FW51" s="61"/>
      <c r="FX51" s="65"/>
      <c r="FY51" s="61"/>
      <c r="FZ51" s="65"/>
      <c r="GA51" s="61"/>
      <c r="GB51" s="65"/>
      <c r="GC51" s="61"/>
      <c r="GD51" s="65"/>
      <c r="GE51" s="61"/>
      <c r="GF51" s="65"/>
      <c r="GG51" s="61"/>
      <c r="GH51" s="65"/>
      <c r="GI51" s="61"/>
      <c r="GJ51" s="65"/>
      <c r="GK51" s="61"/>
      <c r="GL51" s="65"/>
      <c r="GM51" s="61"/>
      <c r="GN51" s="65"/>
      <c r="GO51" s="61"/>
      <c r="GP51" s="65"/>
      <c r="GQ51" s="61"/>
      <c r="GR51" s="65"/>
      <c r="GS51" s="61"/>
      <c r="GT51" s="65"/>
      <c r="GU51" s="61"/>
      <c r="GV51" s="65"/>
      <c r="GW51" s="61"/>
      <c r="GX51" s="65"/>
      <c r="GY51" s="61"/>
      <c r="GZ51" s="65"/>
      <c r="HA51" s="61"/>
      <c r="HB51" s="65"/>
      <c r="HC51" s="61"/>
      <c r="HD51" s="65"/>
      <c r="HE51" s="61"/>
      <c r="HF51" s="65"/>
      <c r="HG51" s="61"/>
      <c r="HH51" s="65"/>
      <c r="HI51" s="61"/>
      <c r="HJ51" s="65"/>
      <c r="HK51" s="61"/>
      <c r="HL51" s="65"/>
      <c r="HM51" s="61"/>
      <c r="HN51" s="65"/>
      <c r="HO51" s="61"/>
      <c r="HP51" s="65"/>
      <c r="HQ51" s="61"/>
      <c r="HR51" s="65"/>
      <c r="HS51" s="61"/>
      <c r="HT51" s="65"/>
      <c r="HU51" s="61"/>
      <c r="HV51" s="65"/>
      <c r="HW51" s="61"/>
      <c r="HX51" s="65"/>
      <c r="HY51" s="61"/>
      <c r="HZ51" s="65"/>
      <c r="IA51" s="61"/>
      <c r="IB51" s="65"/>
      <c r="IC51" s="61"/>
      <c r="ID51" s="65"/>
      <c r="IE51" s="61"/>
      <c r="IF51" s="65"/>
      <c r="IG51" s="61"/>
      <c r="IH51" s="65"/>
      <c r="II51" s="61"/>
      <c r="IJ51" s="65"/>
      <c r="IK51" s="61"/>
      <c r="IL51" s="65"/>
      <c r="IM51" s="61"/>
      <c r="IN51" s="65"/>
      <c r="IO51" s="61"/>
      <c r="IP51" s="65"/>
      <c r="IQ51" s="61"/>
      <c r="IR51" s="65"/>
      <c r="IS51" s="61"/>
      <c r="IT51" s="65"/>
      <c r="IU51" s="61"/>
      <c r="IV51" s="65"/>
      <c r="IW51" s="61"/>
      <c r="IX51" s="65"/>
      <c r="IY51" s="61"/>
      <c r="IZ51" s="65"/>
      <c r="JA51" s="61"/>
      <c r="JB51" s="65"/>
      <c r="JC51" s="61"/>
      <c r="JD51" s="65"/>
      <c r="JE51" s="61"/>
      <c r="JF51" s="65"/>
      <c r="JG51" s="61"/>
      <c r="JH51" s="65"/>
      <c r="JI51" s="61"/>
      <c r="JJ51" s="65"/>
      <c r="JK51" s="61"/>
      <c r="JL51" s="65"/>
      <c r="JM51" s="61"/>
      <c r="JN51" s="65"/>
      <c r="JO51" s="61"/>
      <c r="JP51" s="65"/>
      <c r="JQ51" s="61"/>
      <c r="JR51" s="65"/>
      <c r="JS51" s="61"/>
      <c r="JT51" s="65"/>
      <c r="JU51" s="61"/>
      <c r="JV51" s="65"/>
      <c r="JW51" s="61"/>
      <c r="JX51" s="65"/>
      <c r="JY51" s="61"/>
      <c r="JZ51" s="66"/>
      <c r="KA51" s="66"/>
    </row>
    <row r="52" spans="1:287" x14ac:dyDescent="0.25">
      <c r="A52" s="56">
        <f t="shared" si="0"/>
        <v>51</v>
      </c>
      <c r="B52" s="272"/>
      <c r="C52" s="272"/>
      <c r="D52" s="272"/>
      <c r="E52" s="272"/>
      <c r="F52" s="272" t="s">
        <v>418</v>
      </c>
      <c r="G52" s="272"/>
      <c r="H52" s="293">
        <v>0</v>
      </c>
      <c r="I52" s="293">
        <v>0</v>
      </c>
      <c r="J52" s="293">
        <v>0</v>
      </c>
      <c r="K52" s="293">
        <v>0</v>
      </c>
      <c r="L52" s="293">
        <v>0</v>
      </c>
      <c r="M52" s="293">
        <v>0</v>
      </c>
      <c r="N52" s="293">
        <v>0</v>
      </c>
      <c r="O52" s="293">
        <v>0</v>
      </c>
      <c r="P52" s="293">
        <v>0</v>
      </c>
      <c r="Q52" s="293">
        <v>0</v>
      </c>
      <c r="R52" s="293">
        <v>0</v>
      </c>
      <c r="S52" s="293">
        <v>0</v>
      </c>
      <c r="T52" s="293">
        <v>0</v>
      </c>
      <c r="U52" s="293">
        <v>0</v>
      </c>
      <c r="V52" s="293">
        <v>0</v>
      </c>
      <c r="W52" s="293">
        <v>0</v>
      </c>
      <c r="X52" s="293">
        <v>0</v>
      </c>
      <c r="Y52" s="293">
        <v>0</v>
      </c>
      <c r="Z52" s="293">
        <v>0</v>
      </c>
      <c r="AA52" s="293">
        <v>0</v>
      </c>
      <c r="AB52" s="293">
        <v>0</v>
      </c>
      <c r="AC52" s="293">
        <v>0</v>
      </c>
      <c r="AD52" s="293">
        <v>0</v>
      </c>
      <c r="AE52" s="293">
        <v>0</v>
      </c>
      <c r="AF52" s="293">
        <v>0</v>
      </c>
      <c r="AG52" s="293">
        <v>0</v>
      </c>
      <c r="AH52" s="293">
        <v>0</v>
      </c>
      <c r="AI52" s="293">
        <v>0</v>
      </c>
      <c r="AJ52" s="293">
        <v>0</v>
      </c>
      <c r="AK52" s="293">
        <v>0</v>
      </c>
      <c r="AL52" s="293">
        <v>0</v>
      </c>
      <c r="AM52" s="293">
        <v>0</v>
      </c>
      <c r="AN52" s="293">
        <v>0</v>
      </c>
      <c r="AO52" s="293">
        <v>0</v>
      </c>
      <c r="AP52" s="293">
        <v>0</v>
      </c>
      <c r="AQ52" s="293">
        <v>0</v>
      </c>
      <c r="AR52" s="293">
        <v>0</v>
      </c>
      <c r="AS52" s="293">
        <v>0</v>
      </c>
      <c r="AT52" s="293">
        <v>0</v>
      </c>
      <c r="AU52" s="293">
        <v>0</v>
      </c>
      <c r="AV52" s="293">
        <v>0</v>
      </c>
      <c r="AW52" s="293">
        <v>0</v>
      </c>
      <c r="AX52" s="293">
        <v>0</v>
      </c>
      <c r="AY52" s="293">
        <v>0</v>
      </c>
      <c r="AZ52" s="293">
        <v>0</v>
      </c>
      <c r="BA52" s="293">
        <v>0</v>
      </c>
      <c r="BB52" s="293">
        <v>0</v>
      </c>
      <c r="BC52" s="293">
        <v>0</v>
      </c>
      <c r="BD52" s="293">
        <v>0</v>
      </c>
      <c r="BE52" s="293">
        <v>0</v>
      </c>
      <c r="BF52" s="293">
        <v>0</v>
      </c>
      <c r="BG52" s="293">
        <v>0</v>
      </c>
      <c r="BH52" s="293">
        <v>0</v>
      </c>
      <c r="BI52" s="293">
        <v>0</v>
      </c>
      <c r="BJ52" s="293">
        <v>0</v>
      </c>
      <c r="BK52" s="293">
        <v>0</v>
      </c>
      <c r="BL52" s="293">
        <v>0</v>
      </c>
      <c r="BM52" s="293">
        <v>0</v>
      </c>
      <c r="BN52" s="293">
        <v>0</v>
      </c>
      <c r="BO52" s="293">
        <v>0</v>
      </c>
      <c r="BP52" s="293">
        <v>0</v>
      </c>
      <c r="BQ52" s="293">
        <v>0</v>
      </c>
      <c r="BR52" s="293">
        <v>0</v>
      </c>
      <c r="BS52" s="293">
        <v>0</v>
      </c>
      <c r="BT52" s="293">
        <v>0</v>
      </c>
      <c r="BU52" s="293">
        <v>0</v>
      </c>
      <c r="BV52" s="293">
        <v>0</v>
      </c>
      <c r="BW52" s="293">
        <v>0</v>
      </c>
      <c r="BX52" s="293">
        <v>0</v>
      </c>
      <c r="BY52" s="293">
        <v>0</v>
      </c>
      <c r="BZ52" s="293">
        <v>0</v>
      </c>
      <c r="CA52" s="293">
        <v>0</v>
      </c>
      <c r="CB52" s="293">
        <v>0</v>
      </c>
      <c r="CC52" s="293">
        <v>0</v>
      </c>
      <c r="CD52" s="293">
        <v>0</v>
      </c>
      <c r="CE52" s="293">
        <v>0</v>
      </c>
      <c r="CF52" s="293">
        <v>0</v>
      </c>
      <c r="CG52" s="293">
        <v>0</v>
      </c>
      <c r="CH52" s="293">
        <v>0</v>
      </c>
      <c r="CI52" s="293">
        <v>0</v>
      </c>
      <c r="CJ52" s="293">
        <v>0</v>
      </c>
      <c r="CK52" s="293">
        <v>0</v>
      </c>
      <c r="CL52" s="293">
        <v>0</v>
      </c>
      <c r="CM52" s="293">
        <v>0</v>
      </c>
      <c r="CN52" s="293">
        <v>0</v>
      </c>
      <c r="CO52" s="293">
        <v>0</v>
      </c>
      <c r="CP52" s="293">
        <v>0</v>
      </c>
      <c r="CQ52" s="293">
        <v>0</v>
      </c>
      <c r="CR52" s="293">
        <v>0</v>
      </c>
      <c r="CS52" s="293">
        <v>0</v>
      </c>
      <c r="CT52" s="293">
        <v>0</v>
      </c>
      <c r="CU52" s="293">
        <v>0</v>
      </c>
      <c r="CV52" s="293">
        <v>0</v>
      </c>
      <c r="CW52" s="293">
        <v>0</v>
      </c>
      <c r="CX52" s="293">
        <v>0</v>
      </c>
      <c r="CY52" s="293">
        <v>0</v>
      </c>
      <c r="CZ52" s="293">
        <v>0</v>
      </c>
      <c r="DA52" s="293">
        <v>0</v>
      </c>
      <c r="DB52" s="293">
        <v>0</v>
      </c>
      <c r="DC52" s="293">
        <v>0</v>
      </c>
      <c r="DD52" s="293">
        <v>0</v>
      </c>
      <c r="DE52" s="293">
        <v>0</v>
      </c>
      <c r="DF52" s="293">
        <v>0</v>
      </c>
      <c r="DG52" s="293">
        <v>0</v>
      </c>
      <c r="DH52" s="293">
        <v>0</v>
      </c>
      <c r="DI52" s="293">
        <v>0</v>
      </c>
      <c r="DJ52" s="293">
        <v>0</v>
      </c>
      <c r="DK52" s="293">
        <v>0</v>
      </c>
      <c r="DL52" s="293">
        <v>0</v>
      </c>
      <c r="DM52" s="293">
        <v>0</v>
      </c>
      <c r="DN52" s="293">
        <v>0</v>
      </c>
      <c r="DO52" s="293">
        <v>0</v>
      </c>
      <c r="DP52" s="293">
        <v>0</v>
      </c>
      <c r="DQ52" s="293">
        <v>0</v>
      </c>
      <c r="DR52" s="293">
        <v>0</v>
      </c>
      <c r="DS52" s="293">
        <v>0</v>
      </c>
      <c r="DT52" s="293">
        <v>0</v>
      </c>
      <c r="DU52" s="293">
        <v>0</v>
      </c>
      <c r="DV52" s="293">
        <v>0</v>
      </c>
      <c r="DW52" s="293">
        <v>0</v>
      </c>
      <c r="DX52" s="293">
        <v>0</v>
      </c>
      <c r="DY52" s="293">
        <v>0</v>
      </c>
      <c r="DZ52" s="293">
        <v>0</v>
      </c>
      <c r="EA52" s="293">
        <v>0</v>
      </c>
      <c r="EB52" s="293">
        <v>0</v>
      </c>
      <c r="EC52" s="293">
        <v>0</v>
      </c>
      <c r="ED52" s="293">
        <v>0</v>
      </c>
      <c r="EE52" s="293">
        <v>0</v>
      </c>
      <c r="EF52" s="293">
        <v>0</v>
      </c>
      <c r="EG52" s="293">
        <v>0</v>
      </c>
      <c r="EH52" s="293">
        <v>0</v>
      </c>
      <c r="EI52" s="293">
        <v>0</v>
      </c>
      <c r="EJ52" s="293">
        <v>0</v>
      </c>
      <c r="EK52" s="293">
        <v>0</v>
      </c>
      <c r="EL52" s="293">
        <v>0</v>
      </c>
      <c r="EM52" s="293">
        <v>0</v>
      </c>
      <c r="EN52" s="293">
        <v>0</v>
      </c>
      <c r="EO52" s="293">
        <v>0</v>
      </c>
      <c r="EP52" s="293">
        <v>0</v>
      </c>
      <c r="EQ52" s="293">
        <v>0</v>
      </c>
      <c r="ER52" s="293">
        <v>0</v>
      </c>
      <c r="ES52" s="293">
        <v>0</v>
      </c>
      <c r="ET52" s="293">
        <v>0</v>
      </c>
      <c r="EU52" s="293">
        <v>0</v>
      </c>
      <c r="EV52" s="293">
        <v>0</v>
      </c>
      <c r="EW52" s="293">
        <v>0</v>
      </c>
      <c r="EX52" s="293">
        <v>0</v>
      </c>
      <c r="EY52" s="293">
        <v>0</v>
      </c>
      <c r="EZ52" s="65"/>
      <c r="FA52" s="61"/>
      <c r="FB52" s="65"/>
      <c r="FC52" s="61"/>
      <c r="FD52" s="65"/>
      <c r="FE52" s="61"/>
      <c r="FF52" s="65"/>
      <c r="FG52" s="61"/>
      <c r="FH52" s="65"/>
      <c r="FI52" s="61"/>
      <c r="FJ52" s="65"/>
      <c r="FK52" s="61"/>
      <c r="FL52" s="65"/>
      <c r="FM52" s="61"/>
      <c r="FN52" s="65"/>
      <c r="FO52" s="61"/>
      <c r="FP52" s="65"/>
      <c r="FQ52" s="61"/>
      <c r="FR52" s="65"/>
      <c r="FS52" s="61"/>
      <c r="FT52" s="65"/>
      <c r="FU52" s="61"/>
      <c r="FV52" s="65"/>
      <c r="FW52" s="61"/>
      <c r="FX52" s="65"/>
      <c r="FY52" s="61"/>
      <c r="FZ52" s="65"/>
      <c r="GA52" s="61"/>
      <c r="GB52" s="65"/>
      <c r="GC52" s="61"/>
      <c r="GD52" s="65"/>
      <c r="GE52" s="61"/>
      <c r="GF52" s="65"/>
      <c r="GG52" s="61"/>
      <c r="GH52" s="65"/>
      <c r="GI52" s="61"/>
      <c r="GJ52" s="65"/>
      <c r="GK52" s="61"/>
      <c r="GL52" s="65"/>
      <c r="GM52" s="61"/>
      <c r="GN52" s="65"/>
      <c r="GO52" s="61"/>
      <c r="GP52" s="65"/>
      <c r="GQ52" s="61"/>
      <c r="GR52" s="65"/>
      <c r="GS52" s="61"/>
      <c r="GT52" s="65"/>
      <c r="GU52" s="61"/>
      <c r="GV52" s="65"/>
      <c r="GW52" s="61"/>
      <c r="GX52" s="65"/>
      <c r="GY52" s="61"/>
      <c r="GZ52" s="65"/>
      <c r="HA52" s="61"/>
      <c r="HB52" s="65"/>
      <c r="HC52" s="61"/>
      <c r="HD52" s="65"/>
      <c r="HE52" s="61"/>
      <c r="HF52" s="65"/>
      <c r="HG52" s="61"/>
      <c r="HH52" s="65"/>
      <c r="HI52" s="61"/>
      <c r="HJ52" s="65"/>
      <c r="HK52" s="61"/>
      <c r="HL52" s="65"/>
      <c r="HM52" s="61"/>
      <c r="HN52" s="65"/>
      <c r="HO52" s="61"/>
      <c r="HP52" s="65"/>
      <c r="HQ52" s="61"/>
      <c r="HR52" s="65"/>
      <c r="HS52" s="61"/>
      <c r="HT52" s="65"/>
      <c r="HU52" s="61"/>
      <c r="HV52" s="65"/>
      <c r="HW52" s="61"/>
      <c r="HX52" s="65"/>
      <c r="HY52" s="61"/>
      <c r="HZ52" s="65"/>
      <c r="IA52" s="61"/>
      <c r="IB52" s="65"/>
      <c r="IC52" s="61"/>
      <c r="ID52" s="65"/>
      <c r="IE52" s="61"/>
      <c r="IF52" s="65"/>
      <c r="IG52" s="61"/>
      <c r="IH52" s="65"/>
      <c r="II52" s="61"/>
      <c r="IJ52" s="65"/>
      <c r="IK52" s="61"/>
      <c r="IL52" s="65"/>
      <c r="IM52" s="61"/>
      <c r="IN52" s="65"/>
      <c r="IO52" s="61"/>
      <c r="IP52" s="65"/>
      <c r="IQ52" s="61"/>
      <c r="IR52" s="65"/>
      <c r="IS52" s="61"/>
      <c r="IT52" s="65"/>
      <c r="IU52" s="61"/>
      <c r="IV52" s="65"/>
      <c r="IW52" s="61"/>
      <c r="IX52" s="65"/>
      <c r="IY52" s="61"/>
      <c r="IZ52" s="65"/>
      <c r="JA52" s="61"/>
      <c r="JB52" s="65"/>
      <c r="JC52" s="61"/>
      <c r="JD52" s="65"/>
      <c r="JE52" s="61"/>
      <c r="JF52" s="65"/>
      <c r="JG52" s="61"/>
      <c r="JH52" s="65"/>
      <c r="JI52" s="61"/>
      <c r="JJ52" s="65"/>
      <c r="JK52" s="61"/>
      <c r="JL52" s="65"/>
      <c r="JM52" s="61"/>
      <c r="JN52" s="65"/>
      <c r="JO52" s="61"/>
      <c r="JP52" s="65"/>
      <c r="JQ52" s="61"/>
      <c r="JR52" s="65"/>
      <c r="JS52" s="61"/>
      <c r="JT52" s="65"/>
      <c r="JU52" s="61"/>
      <c r="JV52" s="65"/>
      <c r="JW52" s="61"/>
      <c r="JX52" s="65"/>
      <c r="JY52" s="61"/>
      <c r="JZ52" s="66"/>
      <c r="KA52" s="66"/>
    </row>
    <row r="53" spans="1:287" x14ac:dyDescent="0.25">
      <c r="A53" s="56">
        <f t="shared" si="0"/>
        <v>52</v>
      </c>
      <c r="B53" s="272"/>
      <c r="C53" s="272"/>
      <c r="D53" s="272"/>
      <c r="E53" s="272"/>
      <c r="F53" s="272" t="s">
        <v>419</v>
      </c>
      <c r="G53" s="272"/>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93">
        <v>0</v>
      </c>
      <c r="AK53" s="293">
        <v>0</v>
      </c>
      <c r="AL53" s="293">
        <v>0</v>
      </c>
      <c r="AM53" s="293">
        <v>0</v>
      </c>
      <c r="AN53" s="293">
        <v>0</v>
      </c>
      <c r="AO53" s="293">
        <v>0</v>
      </c>
      <c r="AP53" s="293">
        <v>0</v>
      </c>
      <c r="AQ53" s="293">
        <v>0</v>
      </c>
      <c r="AR53" s="293">
        <v>0</v>
      </c>
      <c r="AS53" s="293">
        <v>0</v>
      </c>
      <c r="AT53" s="293">
        <v>0</v>
      </c>
      <c r="AU53" s="293">
        <v>0</v>
      </c>
      <c r="AV53" s="293">
        <v>0</v>
      </c>
      <c r="AW53" s="293">
        <v>0</v>
      </c>
      <c r="AX53" s="293">
        <v>0</v>
      </c>
      <c r="AY53" s="293">
        <v>0</v>
      </c>
      <c r="AZ53" s="293">
        <v>0</v>
      </c>
      <c r="BA53" s="293">
        <v>0</v>
      </c>
      <c r="BB53" s="293">
        <v>0</v>
      </c>
      <c r="BC53" s="293">
        <v>0</v>
      </c>
      <c r="BD53" s="293">
        <v>0</v>
      </c>
      <c r="BE53" s="293">
        <v>0</v>
      </c>
      <c r="BF53" s="293">
        <v>0</v>
      </c>
      <c r="BG53" s="293">
        <v>0</v>
      </c>
      <c r="BH53" s="293">
        <v>0</v>
      </c>
      <c r="BI53" s="293">
        <v>0</v>
      </c>
      <c r="BJ53" s="293">
        <v>0</v>
      </c>
      <c r="BK53" s="293">
        <v>0</v>
      </c>
      <c r="BL53" s="293">
        <v>0</v>
      </c>
      <c r="BM53" s="293">
        <v>0</v>
      </c>
      <c r="BN53" s="293">
        <v>0</v>
      </c>
      <c r="BO53" s="293">
        <v>0</v>
      </c>
      <c r="BP53" s="293">
        <v>0</v>
      </c>
      <c r="BQ53" s="293">
        <v>0</v>
      </c>
      <c r="BR53" s="293">
        <v>0</v>
      </c>
      <c r="BS53" s="293">
        <v>0</v>
      </c>
      <c r="BT53" s="293">
        <v>0</v>
      </c>
      <c r="BU53" s="293">
        <v>0</v>
      </c>
      <c r="BV53" s="293">
        <v>0</v>
      </c>
      <c r="BW53" s="293">
        <v>0</v>
      </c>
      <c r="BX53" s="293">
        <v>0</v>
      </c>
      <c r="BY53" s="293">
        <v>0</v>
      </c>
      <c r="BZ53" s="293">
        <v>0</v>
      </c>
      <c r="CA53" s="293">
        <v>0</v>
      </c>
      <c r="CB53" s="293">
        <v>0</v>
      </c>
      <c r="CC53" s="293">
        <v>0</v>
      </c>
      <c r="CD53" s="293">
        <v>0</v>
      </c>
      <c r="CE53" s="293">
        <v>0</v>
      </c>
      <c r="CF53" s="293">
        <v>0</v>
      </c>
      <c r="CG53" s="293">
        <v>0</v>
      </c>
      <c r="CH53" s="293">
        <v>0</v>
      </c>
      <c r="CI53" s="293">
        <v>0</v>
      </c>
      <c r="CJ53" s="293">
        <v>0</v>
      </c>
      <c r="CK53" s="293">
        <v>0</v>
      </c>
      <c r="CL53" s="293">
        <v>0</v>
      </c>
      <c r="CM53" s="293">
        <v>0</v>
      </c>
      <c r="CN53" s="293">
        <v>0</v>
      </c>
      <c r="CO53" s="293">
        <v>0</v>
      </c>
      <c r="CP53" s="293">
        <v>0</v>
      </c>
      <c r="CQ53" s="293">
        <v>0</v>
      </c>
      <c r="CR53" s="293">
        <v>0</v>
      </c>
      <c r="CS53" s="293">
        <v>0</v>
      </c>
      <c r="CT53" s="293">
        <v>0</v>
      </c>
      <c r="CU53" s="293">
        <v>0</v>
      </c>
      <c r="CV53" s="293">
        <v>0</v>
      </c>
      <c r="CW53" s="293">
        <v>0</v>
      </c>
      <c r="CX53" s="293">
        <v>0</v>
      </c>
      <c r="CY53" s="293">
        <v>0</v>
      </c>
      <c r="CZ53" s="293">
        <v>0</v>
      </c>
      <c r="DA53" s="293">
        <v>0</v>
      </c>
      <c r="DB53" s="293">
        <v>0</v>
      </c>
      <c r="DC53" s="293">
        <v>0</v>
      </c>
      <c r="DD53" s="293">
        <v>0</v>
      </c>
      <c r="DE53" s="293">
        <v>0</v>
      </c>
      <c r="DF53" s="293">
        <v>0</v>
      </c>
      <c r="DG53" s="293">
        <v>0</v>
      </c>
      <c r="DH53" s="293">
        <v>0</v>
      </c>
      <c r="DI53" s="293">
        <v>0</v>
      </c>
      <c r="DJ53" s="293">
        <v>0</v>
      </c>
      <c r="DK53" s="293">
        <v>0</v>
      </c>
      <c r="DL53" s="293">
        <v>0</v>
      </c>
      <c r="DM53" s="293">
        <v>0</v>
      </c>
      <c r="DN53" s="293">
        <v>0</v>
      </c>
      <c r="DO53" s="293">
        <v>0</v>
      </c>
      <c r="DP53" s="293">
        <v>0</v>
      </c>
      <c r="DQ53" s="293">
        <v>0</v>
      </c>
      <c r="DR53" s="293">
        <v>0</v>
      </c>
      <c r="DS53" s="293">
        <v>0</v>
      </c>
      <c r="DT53" s="293">
        <v>0</v>
      </c>
      <c r="DU53" s="293">
        <v>0</v>
      </c>
      <c r="DV53" s="293">
        <v>0</v>
      </c>
      <c r="DW53" s="293">
        <v>0</v>
      </c>
      <c r="DX53" s="293">
        <v>0</v>
      </c>
      <c r="DY53" s="293">
        <v>0</v>
      </c>
      <c r="DZ53" s="293">
        <v>0</v>
      </c>
      <c r="EA53" s="293">
        <v>0</v>
      </c>
      <c r="EB53" s="293">
        <v>0</v>
      </c>
      <c r="EC53" s="293">
        <v>0</v>
      </c>
      <c r="ED53" s="293">
        <v>0</v>
      </c>
      <c r="EE53" s="293">
        <v>0</v>
      </c>
      <c r="EF53" s="293">
        <v>0</v>
      </c>
      <c r="EG53" s="293">
        <v>0</v>
      </c>
      <c r="EH53" s="293">
        <v>0</v>
      </c>
      <c r="EI53" s="293">
        <v>0</v>
      </c>
      <c r="EJ53" s="293">
        <v>0</v>
      </c>
      <c r="EK53" s="293">
        <v>0</v>
      </c>
      <c r="EL53" s="293">
        <v>0</v>
      </c>
      <c r="EM53" s="293">
        <v>0</v>
      </c>
      <c r="EN53" s="293">
        <v>0</v>
      </c>
      <c r="EO53" s="293">
        <v>0</v>
      </c>
      <c r="EP53" s="293">
        <v>0</v>
      </c>
      <c r="EQ53" s="293">
        <v>0</v>
      </c>
      <c r="ER53" s="293">
        <v>0</v>
      </c>
      <c r="ES53" s="293">
        <v>0</v>
      </c>
      <c r="ET53" s="293">
        <v>0</v>
      </c>
      <c r="EU53" s="293">
        <v>0</v>
      </c>
      <c r="EV53" s="293">
        <v>0</v>
      </c>
      <c r="EW53" s="293">
        <v>0</v>
      </c>
      <c r="EX53" s="293">
        <v>0</v>
      </c>
      <c r="EY53" s="293">
        <v>0</v>
      </c>
      <c r="EZ53" s="65"/>
      <c r="FA53" s="61"/>
      <c r="FB53" s="65"/>
      <c r="FC53" s="61"/>
      <c r="FD53" s="65"/>
      <c r="FE53" s="61"/>
      <c r="FF53" s="65"/>
      <c r="FG53" s="61"/>
      <c r="FH53" s="65"/>
      <c r="FI53" s="61"/>
      <c r="FJ53" s="65"/>
      <c r="FK53" s="61"/>
      <c r="FL53" s="65"/>
      <c r="FM53" s="61"/>
      <c r="FN53" s="65"/>
      <c r="FO53" s="61"/>
      <c r="FP53" s="65"/>
      <c r="FQ53" s="61"/>
      <c r="FR53" s="65"/>
      <c r="FS53" s="61"/>
      <c r="FT53" s="65"/>
      <c r="FU53" s="61"/>
      <c r="FV53" s="65"/>
      <c r="FW53" s="61"/>
      <c r="FX53" s="65"/>
      <c r="FY53" s="61"/>
      <c r="FZ53" s="65"/>
      <c r="GA53" s="61"/>
      <c r="GB53" s="65"/>
      <c r="GC53" s="61"/>
      <c r="GD53" s="65"/>
      <c r="GE53" s="61"/>
      <c r="GF53" s="65"/>
      <c r="GG53" s="61"/>
      <c r="GH53" s="65"/>
      <c r="GI53" s="61"/>
      <c r="GJ53" s="65"/>
      <c r="GK53" s="61"/>
      <c r="GL53" s="65"/>
      <c r="GM53" s="61"/>
      <c r="GN53" s="65"/>
      <c r="GO53" s="61"/>
      <c r="GP53" s="65"/>
      <c r="GQ53" s="61"/>
      <c r="GR53" s="65"/>
      <c r="GS53" s="61"/>
      <c r="GT53" s="65"/>
      <c r="GU53" s="61"/>
      <c r="GV53" s="65"/>
      <c r="GW53" s="61"/>
      <c r="GX53" s="65"/>
      <c r="GY53" s="61"/>
      <c r="GZ53" s="65"/>
      <c r="HA53" s="61"/>
      <c r="HB53" s="65"/>
      <c r="HC53" s="61"/>
      <c r="HD53" s="65"/>
      <c r="HE53" s="61"/>
      <c r="HF53" s="65"/>
      <c r="HG53" s="61"/>
      <c r="HH53" s="65"/>
      <c r="HI53" s="61"/>
      <c r="HJ53" s="65"/>
      <c r="HK53" s="61"/>
      <c r="HL53" s="65"/>
      <c r="HM53" s="61"/>
      <c r="HN53" s="65"/>
      <c r="HO53" s="61"/>
      <c r="HP53" s="65"/>
      <c r="HQ53" s="61"/>
      <c r="HR53" s="65"/>
      <c r="HS53" s="61"/>
      <c r="HT53" s="65"/>
      <c r="HU53" s="61"/>
      <c r="HV53" s="65"/>
      <c r="HW53" s="61"/>
      <c r="HX53" s="65"/>
      <c r="HY53" s="61"/>
      <c r="HZ53" s="65"/>
      <c r="IA53" s="61"/>
      <c r="IB53" s="65"/>
      <c r="IC53" s="61"/>
      <c r="ID53" s="65"/>
      <c r="IE53" s="61"/>
      <c r="IF53" s="65"/>
      <c r="IG53" s="61"/>
      <c r="IH53" s="65"/>
      <c r="II53" s="61"/>
      <c r="IJ53" s="65"/>
      <c r="IK53" s="61"/>
      <c r="IL53" s="65"/>
      <c r="IM53" s="61"/>
      <c r="IN53" s="65"/>
      <c r="IO53" s="61"/>
      <c r="IP53" s="65"/>
      <c r="IQ53" s="61"/>
      <c r="IR53" s="65"/>
      <c r="IS53" s="61"/>
      <c r="IT53" s="65"/>
      <c r="IU53" s="61"/>
      <c r="IV53" s="65"/>
      <c r="IW53" s="61"/>
      <c r="IX53" s="65"/>
      <c r="IY53" s="61"/>
      <c r="IZ53" s="65"/>
      <c r="JA53" s="61"/>
      <c r="JB53" s="65"/>
      <c r="JC53" s="61"/>
      <c r="JD53" s="65"/>
      <c r="JE53" s="61"/>
      <c r="JF53" s="65"/>
      <c r="JG53" s="61"/>
      <c r="JH53" s="65"/>
      <c r="JI53" s="61"/>
      <c r="JJ53" s="65"/>
      <c r="JK53" s="61"/>
      <c r="JL53" s="65"/>
      <c r="JM53" s="61"/>
      <c r="JN53" s="65"/>
      <c r="JO53" s="61"/>
      <c r="JP53" s="65"/>
      <c r="JQ53" s="61"/>
      <c r="JR53" s="65"/>
      <c r="JS53" s="61"/>
      <c r="JT53" s="65"/>
      <c r="JU53" s="61"/>
      <c r="JV53" s="65"/>
      <c r="JW53" s="61"/>
      <c r="JX53" s="65"/>
      <c r="JY53" s="61"/>
      <c r="JZ53" s="66"/>
      <c r="KA53" s="66"/>
    </row>
    <row r="54" spans="1:287" ht="15.75" thickBot="1" x14ac:dyDescent="0.3">
      <c r="A54" s="56">
        <f t="shared" si="0"/>
        <v>53</v>
      </c>
      <c r="B54" s="272"/>
      <c r="C54" s="272"/>
      <c r="D54" s="272"/>
      <c r="E54" s="272"/>
      <c r="F54" s="272" t="s">
        <v>420</v>
      </c>
      <c r="G54" s="272"/>
      <c r="H54" s="306">
        <v>0</v>
      </c>
      <c r="I54" s="306">
        <v>0</v>
      </c>
      <c r="J54" s="306">
        <v>0</v>
      </c>
      <c r="K54" s="306">
        <v>0</v>
      </c>
      <c r="L54" s="306">
        <v>0</v>
      </c>
      <c r="M54" s="306">
        <v>0</v>
      </c>
      <c r="N54" s="306">
        <v>0</v>
      </c>
      <c r="O54" s="306">
        <v>0</v>
      </c>
      <c r="P54" s="306">
        <v>0</v>
      </c>
      <c r="Q54" s="306">
        <v>0</v>
      </c>
      <c r="R54" s="306">
        <v>0</v>
      </c>
      <c r="S54" s="306">
        <v>0</v>
      </c>
      <c r="T54" s="306">
        <v>0</v>
      </c>
      <c r="U54" s="306">
        <v>0</v>
      </c>
      <c r="V54" s="306">
        <v>0</v>
      </c>
      <c r="W54" s="306">
        <v>0</v>
      </c>
      <c r="X54" s="306">
        <v>0</v>
      </c>
      <c r="Y54" s="306">
        <v>0</v>
      </c>
      <c r="Z54" s="306">
        <v>0</v>
      </c>
      <c r="AA54" s="306">
        <v>0</v>
      </c>
      <c r="AB54" s="306">
        <v>0</v>
      </c>
      <c r="AC54" s="306">
        <v>0</v>
      </c>
      <c r="AD54" s="306">
        <v>0</v>
      </c>
      <c r="AE54" s="306">
        <v>0</v>
      </c>
      <c r="AF54" s="306">
        <v>0</v>
      </c>
      <c r="AG54" s="306">
        <v>0</v>
      </c>
      <c r="AH54" s="306">
        <v>0</v>
      </c>
      <c r="AI54" s="306">
        <v>0</v>
      </c>
      <c r="AJ54" s="306">
        <v>0</v>
      </c>
      <c r="AK54" s="306">
        <v>0</v>
      </c>
      <c r="AL54" s="306">
        <v>0</v>
      </c>
      <c r="AM54" s="306">
        <v>0</v>
      </c>
      <c r="AN54" s="306">
        <v>0</v>
      </c>
      <c r="AO54" s="306">
        <v>0</v>
      </c>
      <c r="AP54" s="306">
        <v>0</v>
      </c>
      <c r="AQ54" s="306">
        <v>0</v>
      </c>
      <c r="AR54" s="306">
        <v>0</v>
      </c>
      <c r="AS54" s="306">
        <v>0</v>
      </c>
      <c r="AT54" s="306">
        <v>0</v>
      </c>
      <c r="AU54" s="306">
        <v>0</v>
      </c>
      <c r="AV54" s="306">
        <v>0</v>
      </c>
      <c r="AW54" s="306">
        <v>0</v>
      </c>
      <c r="AX54" s="306">
        <v>0</v>
      </c>
      <c r="AY54" s="306">
        <v>0</v>
      </c>
      <c r="AZ54" s="306">
        <v>0</v>
      </c>
      <c r="BA54" s="306">
        <v>0</v>
      </c>
      <c r="BB54" s="306">
        <v>0</v>
      </c>
      <c r="BC54" s="306">
        <v>0</v>
      </c>
      <c r="BD54" s="306">
        <v>0</v>
      </c>
      <c r="BE54" s="306">
        <v>0</v>
      </c>
      <c r="BF54" s="306">
        <v>0</v>
      </c>
      <c r="BG54" s="306">
        <v>0</v>
      </c>
      <c r="BH54" s="306">
        <v>0</v>
      </c>
      <c r="BI54" s="306">
        <v>0</v>
      </c>
      <c r="BJ54" s="306">
        <v>0</v>
      </c>
      <c r="BK54" s="306">
        <v>0</v>
      </c>
      <c r="BL54" s="306">
        <v>0</v>
      </c>
      <c r="BM54" s="306">
        <v>0</v>
      </c>
      <c r="BN54" s="306">
        <v>0</v>
      </c>
      <c r="BO54" s="306">
        <v>0</v>
      </c>
      <c r="BP54" s="306">
        <v>0</v>
      </c>
      <c r="BQ54" s="306">
        <v>0</v>
      </c>
      <c r="BR54" s="306">
        <v>0</v>
      </c>
      <c r="BS54" s="306">
        <v>0</v>
      </c>
      <c r="BT54" s="306">
        <v>0</v>
      </c>
      <c r="BU54" s="306">
        <v>0</v>
      </c>
      <c r="BV54" s="306">
        <v>0</v>
      </c>
      <c r="BW54" s="306">
        <v>0</v>
      </c>
      <c r="BX54" s="306">
        <v>0</v>
      </c>
      <c r="BY54" s="306">
        <v>0</v>
      </c>
      <c r="BZ54" s="306">
        <v>0</v>
      </c>
      <c r="CA54" s="306">
        <v>0</v>
      </c>
      <c r="CB54" s="306">
        <v>0</v>
      </c>
      <c r="CC54" s="306">
        <v>0</v>
      </c>
      <c r="CD54" s="306">
        <v>0</v>
      </c>
      <c r="CE54" s="306">
        <v>0</v>
      </c>
      <c r="CF54" s="306">
        <v>0</v>
      </c>
      <c r="CG54" s="306">
        <v>0</v>
      </c>
      <c r="CH54" s="306">
        <v>0</v>
      </c>
      <c r="CI54" s="306">
        <v>0</v>
      </c>
      <c r="CJ54" s="306">
        <v>0</v>
      </c>
      <c r="CK54" s="306">
        <v>0</v>
      </c>
      <c r="CL54" s="306">
        <v>0</v>
      </c>
      <c r="CM54" s="306">
        <v>0</v>
      </c>
      <c r="CN54" s="306">
        <v>0</v>
      </c>
      <c r="CO54" s="306">
        <v>0</v>
      </c>
      <c r="CP54" s="306">
        <v>0</v>
      </c>
      <c r="CQ54" s="306">
        <v>0</v>
      </c>
      <c r="CR54" s="306">
        <v>0</v>
      </c>
      <c r="CS54" s="306">
        <v>0</v>
      </c>
      <c r="CT54" s="306">
        <v>0</v>
      </c>
      <c r="CU54" s="306">
        <v>0</v>
      </c>
      <c r="CV54" s="306">
        <v>0</v>
      </c>
      <c r="CW54" s="306">
        <v>0</v>
      </c>
      <c r="CX54" s="306">
        <v>0</v>
      </c>
      <c r="CY54" s="306">
        <v>0</v>
      </c>
      <c r="CZ54" s="306">
        <v>0</v>
      </c>
      <c r="DA54" s="306">
        <v>0</v>
      </c>
      <c r="DB54" s="306">
        <v>0</v>
      </c>
      <c r="DC54" s="306">
        <v>0</v>
      </c>
      <c r="DD54" s="306">
        <v>0</v>
      </c>
      <c r="DE54" s="306">
        <v>0</v>
      </c>
      <c r="DF54" s="306">
        <v>0</v>
      </c>
      <c r="DG54" s="306">
        <v>0</v>
      </c>
      <c r="DH54" s="306">
        <v>0</v>
      </c>
      <c r="DI54" s="306">
        <v>0</v>
      </c>
      <c r="DJ54" s="306">
        <v>0</v>
      </c>
      <c r="DK54" s="306">
        <v>0</v>
      </c>
      <c r="DL54" s="306">
        <v>0</v>
      </c>
      <c r="DM54" s="306">
        <v>0</v>
      </c>
      <c r="DN54" s="306">
        <v>0</v>
      </c>
      <c r="DO54" s="306">
        <v>0</v>
      </c>
      <c r="DP54" s="306">
        <v>0</v>
      </c>
      <c r="DQ54" s="306">
        <v>0</v>
      </c>
      <c r="DR54" s="306">
        <v>0</v>
      </c>
      <c r="DS54" s="306">
        <v>0</v>
      </c>
      <c r="DT54" s="306">
        <v>0</v>
      </c>
      <c r="DU54" s="306">
        <v>0</v>
      </c>
      <c r="DV54" s="306">
        <v>0</v>
      </c>
      <c r="DW54" s="306">
        <v>0</v>
      </c>
      <c r="DX54" s="306">
        <v>0</v>
      </c>
      <c r="DY54" s="306">
        <v>0</v>
      </c>
      <c r="DZ54" s="306">
        <v>0</v>
      </c>
      <c r="EA54" s="306">
        <v>0</v>
      </c>
      <c r="EB54" s="306">
        <v>0</v>
      </c>
      <c r="EC54" s="306">
        <v>0</v>
      </c>
      <c r="ED54" s="306">
        <v>0</v>
      </c>
      <c r="EE54" s="306">
        <v>0</v>
      </c>
      <c r="EF54" s="306">
        <v>0</v>
      </c>
      <c r="EG54" s="306">
        <v>0</v>
      </c>
      <c r="EH54" s="306">
        <v>0</v>
      </c>
      <c r="EI54" s="306">
        <v>0</v>
      </c>
      <c r="EJ54" s="306">
        <v>0</v>
      </c>
      <c r="EK54" s="306">
        <v>0</v>
      </c>
      <c r="EL54" s="306">
        <v>0</v>
      </c>
      <c r="EM54" s="306">
        <v>0</v>
      </c>
      <c r="EN54" s="306">
        <v>0</v>
      </c>
      <c r="EO54" s="306">
        <v>0</v>
      </c>
      <c r="EP54" s="306">
        <v>0</v>
      </c>
      <c r="EQ54" s="306">
        <v>0</v>
      </c>
      <c r="ER54" s="306">
        <v>0</v>
      </c>
      <c r="ES54" s="306">
        <v>0</v>
      </c>
      <c r="ET54" s="306">
        <v>0</v>
      </c>
      <c r="EU54" s="306">
        <v>0</v>
      </c>
      <c r="EV54" s="306">
        <v>0</v>
      </c>
      <c r="EW54" s="306">
        <v>0</v>
      </c>
      <c r="EX54" s="306">
        <v>0</v>
      </c>
      <c r="EY54" s="306">
        <v>0</v>
      </c>
      <c r="EZ54" s="65"/>
      <c r="FA54" s="61"/>
      <c r="FB54" s="65"/>
      <c r="FC54" s="61"/>
      <c r="FD54" s="65"/>
      <c r="FE54" s="61"/>
      <c r="FF54" s="65"/>
      <c r="FG54" s="61"/>
      <c r="FH54" s="65"/>
      <c r="FI54" s="61"/>
      <c r="FJ54" s="65"/>
      <c r="FK54" s="61"/>
      <c r="FL54" s="65"/>
      <c r="FM54" s="61"/>
      <c r="FN54" s="65"/>
      <c r="FO54" s="61"/>
      <c r="FP54" s="65"/>
      <c r="FQ54" s="61"/>
      <c r="FR54" s="65"/>
      <c r="FS54" s="61"/>
      <c r="FT54" s="65"/>
      <c r="FU54" s="61"/>
      <c r="FV54" s="65"/>
      <c r="FW54" s="61"/>
      <c r="FX54" s="65"/>
      <c r="FY54" s="61"/>
      <c r="FZ54" s="65"/>
      <c r="GA54" s="61"/>
      <c r="GB54" s="65"/>
      <c r="GC54" s="61"/>
      <c r="GD54" s="65"/>
      <c r="GE54" s="61"/>
      <c r="GF54" s="65"/>
      <c r="GG54" s="61"/>
      <c r="GH54" s="65"/>
      <c r="GI54" s="61"/>
      <c r="GJ54" s="65"/>
      <c r="GK54" s="61"/>
      <c r="GL54" s="65"/>
      <c r="GM54" s="61"/>
      <c r="GN54" s="65"/>
      <c r="GO54" s="61"/>
      <c r="GP54" s="65"/>
      <c r="GQ54" s="61"/>
      <c r="GR54" s="65"/>
      <c r="GS54" s="61"/>
      <c r="GT54" s="65"/>
      <c r="GU54" s="61"/>
      <c r="GV54" s="65"/>
      <c r="GW54" s="61"/>
      <c r="GX54" s="65"/>
      <c r="GY54" s="61"/>
      <c r="GZ54" s="65"/>
      <c r="HA54" s="61"/>
      <c r="HB54" s="65"/>
      <c r="HC54" s="61"/>
      <c r="HD54" s="65"/>
      <c r="HE54" s="61"/>
      <c r="HF54" s="65"/>
      <c r="HG54" s="61"/>
      <c r="HH54" s="65"/>
      <c r="HI54" s="61"/>
      <c r="HJ54" s="65"/>
      <c r="HK54" s="61"/>
      <c r="HL54" s="65"/>
      <c r="HM54" s="61"/>
      <c r="HN54" s="65"/>
      <c r="HO54" s="61"/>
      <c r="HP54" s="65"/>
      <c r="HQ54" s="61"/>
      <c r="HR54" s="65"/>
      <c r="HS54" s="61"/>
      <c r="HT54" s="65"/>
      <c r="HU54" s="61"/>
      <c r="HV54" s="65"/>
      <c r="HW54" s="61"/>
      <c r="HX54" s="65"/>
      <c r="HY54" s="61"/>
      <c r="HZ54" s="65"/>
      <c r="IA54" s="61"/>
      <c r="IB54" s="65"/>
      <c r="IC54" s="61"/>
      <c r="ID54" s="65"/>
      <c r="IE54" s="61"/>
      <c r="IF54" s="65"/>
      <c r="IG54" s="61"/>
      <c r="IH54" s="65"/>
      <c r="II54" s="61"/>
      <c r="IJ54" s="65"/>
      <c r="IK54" s="61"/>
      <c r="IL54" s="65"/>
      <c r="IM54" s="61"/>
      <c r="IN54" s="65"/>
      <c r="IO54" s="61"/>
      <c r="IP54" s="65"/>
      <c r="IQ54" s="61"/>
      <c r="IR54" s="65"/>
      <c r="IS54" s="61"/>
      <c r="IT54" s="65"/>
      <c r="IU54" s="61"/>
      <c r="IV54" s="65"/>
      <c r="IW54" s="61"/>
      <c r="IX54" s="65"/>
      <c r="IY54" s="61"/>
      <c r="IZ54" s="65"/>
      <c r="JA54" s="61"/>
      <c r="JB54" s="65"/>
      <c r="JC54" s="61"/>
      <c r="JD54" s="65"/>
      <c r="JE54" s="61"/>
      <c r="JF54" s="65"/>
      <c r="JG54" s="61"/>
      <c r="JH54" s="65"/>
      <c r="JI54" s="61"/>
      <c r="JJ54" s="65"/>
      <c r="JK54" s="61"/>
      <c r="JL54" s="65"/>
      <c r="JM54" s="61"/>
      <c r="JN54" s="65"/>
      <c r="JO54" s="61"/>
      <c r="JP54" s="65"/>
      <c r="JQ54" s="61"/>
      <c r="JR54" s="65"/>
      <c r="JS54" s="61"/>
      <c r="JT54" s="65"/>
      <c r="JU54" s="61"/>
      <c r="JV54" s="65"/>
      <c r="JW54" s="61"/>
      <c r="JX54" s="65"/>
      <c r="JY54" s="61"/>
      <c r="JZ54" s="66"/>
      <c r="KA54" s="66"/>
    </row>
    <row r="55" spans="1:287" x14ac:dyDescent="0.25">
      <c r="A55" s="56">
        <f t="shared" si="0"/>
        <v>54</v>
      </c>
      <c r="B55" s="272"/>
      <c r="C55" s="272"/>
      <c r="D55" s="272"/>
      <c r="E55" s="272" t="s">
        <v>160</v>
      </c>
      <c r="F55" s="272"/>
      <c r="G55" s="272"/>
      <c r="H55" s="293">
        <v>-6648.69</v>
      </c>
      <c r="I55" s="293">
        <v>-10537.77</v>
      </c>
      <c r="J55" s="293">
        <v>-201679.4</v>
      </c>
      <c r="K55" s="293">
        <v>-1365</v>
      </c>
      <c r="L55" s="293">
        <v>-18390.79</v>
      </c>
      <c r="M55" s="293">
        <v>-22652.94</v>
      </c>
      <c r="N55" s="293">
        <v>-127.15</v>
      </c>
      <c r="O55" s="293">
        <v>-534.29999999999995</v>
      </c>
      <c r="P55" s="293">
        <v>-3205.8</v>
      </c>
      <c r="Q55" s="293">
        <v>-58383.72</v>
      </c>
      <c r="R55" s="293">
        <v>-1586.22</v>
      </c>
      <c r="S55" s="293">
        <v>-12584.58</v>
      </c>
      <c r="T55" s="293">
        <v>-154.84</v>
      </c>
      <c r="U55" s="293">
        <v>-530.83000000000004</v>
      </c>
      <c r="V55" s="293">
        <v>-50</v>
      </c>
      <c r="W55" s="293">
        <v>-24552.75</v>
      </c>
      <c r="X55" s="293">
        <v>0</v>
      </c>
      <c r="Y55" s="293">
        <v>-14688.26</v>
      </c>
      <c r="Z55" s="293">
        <v>-43715.22</v>
      </c>
      <c r="AA55" s="293">
        <v>0</v>
      </c>
      <c r="AB55" s="293">
        <v>0</v>
      </c>
      <c r="AC55" s="293">
        <v>0</v>
      </c>
      <c r="AD55" s="293">
        <v>-2125.4</v>
      </c>
      <c r="AE55" s="293">
        <v>-11976.1</v>
      </c>
      <c r="AF55" s="293">
        <v>0</v>
      </c>
      <c r="AG55" s="293">
        <v>-1059.42</v>
      </c>
      <c r="AH55" s="293">
        <v>-14281.55</v>
      </c>
      <c r="AI55" s="293">
        <v>-1295.3</v>
      </c>
      <c r="AJ55" s="293">
        <v>-759.11</v>
      </c>
      <c r="AK55" s="293">
        <v>-10493.98</v>
      </c>
      <c r="AL55" s="293">
        <v>-1162.5</v>
      </c>
      <c r="AM55" s="293">
        <v>-962.5</v>
      </c>
      <c r="AN55" s="293">
        <v>-728.16</v>
      </c>
      <c r="AO55" s="293">
        <v>-1836.61</v>
      </c>
      <c r="AP55" s="293">
        <v>-841.17</v>
      </c>
      <c r="AQ55" s="293">
        <v>-10837.39</v>
      </c>
      <c r="AR55" s="293">
        <v>-202.16</v>
      </c>
      <c r="AS55" s="293">
        <v>-1593.5</v>
      </c>
      <c r="AT55" s="293">
        <v>-8722.7000000000007</v>
      </c>
      <c r="AU55" s="293">
        <v>-64568.09</v>
      </c>
      <c r="AV55" s="293">
        <v>-856.93</v>
      </c>
      <c r="AW55" s="293">
        <v>-904.21</v>
      </c>
      <c r="AX55" s="293">
        <v>0</v>
      </c>
      <c r="AY55" s="293">
        <v>0</v>
      </c>
      <c r="AZ55" s="293">
        <v>0</v>
      </c>
      <c r="BA55" s="293">
        <v>-3917.14</v>
      </c>
      <c r="BB55" s="293">
        <v>-741.64</v>
      </c>
      <c r="BC55" s="293">
        <v>-1618.4</v>
      </c>
      <c r="BD55" s="293">
        <v>-946.18</v>
      </c>
      <c r="BE55" s="293">
        <v>-2977</v>
      </c>
      <c r="BF55" s="293">
        <v>0</v>
      </c>
      <c r="BG55" s="293">
        <v>-875.27</v>
      </c>
      <c r="BH55" s="293">
        <v>-157212.76999999999</v>
      </c>
      <c r="BI55" s="293">
        <v>-213</v>
      </c>
      <c r="BJ55" s="293">
        <v>-2854.35</v>
      </c>
      <c r="BK55" s="293">
        <v>-10252.83</v>
      </c>
      <c r="BL55" s="293">
        <v>-29102.86</v>
      </c>
      <c r="BM55" s="293">
        <v>0</v>
      </c>
      <c r="BN55" s="293">
        <v>-15234.53</v>
      </c>
      <c r="BO55" s="293">
        <v>-1088</v>
      </c>
      <c r="BP55" s="293">
        <v>-2021.53</v>
      </c>
      <c r="BQ55" s="293">
        <v>-3068.87</v>
      </c>
      <c r="BR55" s="293">
        <v>-518.59</v>
      </c>
      <c r="BS55" s="293">
        <v>-1490.77</v>
      </c>
      <c r="BT55" s="293">
        <v>-206.96</v>
      </c>
      <c r="BU55" s="293">
        <v>0</v>
      </c>
      <c r="BV55" s="293">
        <v>-118952.97</v>
      </c>
      <c r="BW55" s="293">
        <v>-8711.91</v>
      </c>
      <c r="BX55" s="293">
        <v>0</v>
      </c>
      <c r="BY55" s="293">
        <v>-40523.54</v>
      </c>
      <c r="BZ55" s="293">
        <v>-550.75</v>
      </c>
      <c r="CA55" s="293">
        <v>0</v>
      </c>
      <c r="CB55" s="293">
        <v>-825.25</v>
      </c>
      <c r="CC55" s="293">
        <v>-24106.05</v>
      </c>
      <c r="CD55" s="293">
        <v>-9306.2099999999991</v>
      </c>
      <c r="CE55" s="293">
        <v>-1780</v>
      </c>
      <c r="CF55" s="293">
        <v>0</v>
      </c>
      <c r="CG55" s="293">
        <v>-6835.41</v>
      </c>
      <c r="CH55" s="293">
        <v>-3702.08</v>
      </c>
      <c r="CI55" s="293">
        <v>0</v>
      </c>
      <c r="CJ55" s="293">
        <v>-1147.69</v>
      </c>
      <c r="CK55" s="293">
        <v>-1897.58</v>
      </c>
      <c r="CL55" s="293">
        <v>-22105.9</v>
      </c>
      <c r="CM55" s="293">
        <v>-4095.88</v>
      </c>
      <c r="CN55" s="293">
        <v>-3185.55</v>
      </c>
      <c r="CO55" s="293">
        <v>-8022.08</v>
      </c>
      <c r="CP55" s="293">
        <v>-216580.43</v>
      </c>
      <c r="CQ55" s="293">
        <v>-3153.26</v>
      </c>
      <c r="CR55" s="293">
        <v>-1942.62</v>
      </c>
      <c r="CS55" s="293">
        <v>-541</v>
      </c>
      <c r="CT55" s="293">
        <v>-57025.16</v>
      </c>
      <c r="CU55" s="293">
        <v>-119876.79</v>
      </c>
      <c r="CV55" s="293">
        <v>-2891.6</v>
      </c>
      <c r="CW55" s="293">
        <v>0</v>
      </c>
      <c r="CX55" s="293">
        <v>-87.5</v>
      </c>
      <c r="CY55" s="293">
        <v>-87.5</v>
      </c>
      <c r="CZ55" s="293">
        <v>-176</v>
      </c>
      <c r="DA55" s="293">
        <v>-91.5</v>
      </c>
      <c r="DB55" s="293">
        <v>-873.07</v>
      </c>
      <c r="DC55" s="293">
        <v>-689.8</v>
      </c>
      <c r="DD55" s="293">
        <v>-428.3</v>
      </c>
      <c r="DE55" s="293">
        <v>-43732.98</v>
      </c>
      <c r="DF55" s="293">
        <v>-17063.419999999998</v>
      </c>
      <c r="DG55" s="293">
        <v>-13838.38</v>
      </c>
      <c r="DH55" s="293">
        <v>-2590.06</v>
      </c>
      <c r="DI55" s="293">
        <v>-3363.86</v>
      </c>
      <c r="DJ55" s="293">
        <v>-1468.53</v>
      </c>
      <c r="DK55" s="293">
        <v>-4279.1899999999996</v>
      </c>
      <c r="DL55" s="293">
        <v>-3358.98</v>
      </c>
      <c r="DM55" s="293">
        <v>-20210.919999999998</v>
      </c>
      <c r="DN55" s="293">
        <v>0</v>
      </c>
      <c r="DO55" s="293">
        <v>-77734.12</v>
      </c>
      <c r="DP55" s="293">
        <v>-315.5</v>
      </c>
      <c r="DQ55" s="293">
        <v>-847.4</v>
      </c>
      <c r="DR55" s="293">
        <v>-12192.44</v>
      </c>
      <c r="DS55" s="293">
        <v>-62649.65</v>
      </c>
      <c r="DT55" s="293">
        <v>-4265.2</v>
      </c>
      <c r="DU55" s="293">
        <v>-32.25</v>
      </c>
      <c r="DV55" s="293">
        <v>-7289.98</v>
      </c>
      <c r="DW55" s="293">
        <v>-1739</v>
      </c>
      <c r="DX55" s="293">
        <v>-4285.16</v>
      </c>
      <c r="DY55" s="293">
        <v>-235.1</v>
      </c>
      <c r="DZ55" s="293">
        <v>0</v>
      </c>
      <c r="EA55" s="293">
        <v>-1563.87</v>
      </c>
      <c r="EB55" s="293">
        <v>-5262.62</v>
      </c>
      <c r="EC55" s="293">
        <v>-405.75</v>
      </c>
      <c r="ED55" s="293">
        <v>-50</v>
      </c>
      <c r="EE55" s="293">
        <v>-1162.4000000000001</v>
      </c>
      <c r="EF55" s="293">
        <v>-1242</v>
      </c>
      <c r="EG55" s="293">
        <v>-292.25</v>
      </c>
      <c r="EH55" s="293">
        <v>-1036</v>
      </c>
      <c r="EI55" s="293">
        <v>-3389.5</v>
      </c>
      <c r="EJ55" s="293">
        <v>-16219.7</v>
      </c>
      <c r="EK55" s="293">
        <v>-3346.69</v>
      </c>
      <c r="EL55" s="293">
        <v>-2912.44</v>
      </c>
      <c r="EM55" s="293">
        <v>-156425.37</v>
      </c>
      <c r="EN55" s="293">
        <v>-327000.38</v>
      </c>
      <c r="EO55" s="293">
        <v>-1853.88</v>
      </c>
      <c r="EP55" s="293">
        <v>-10538.53</v>
      </c>
      <c r="EQ55" s="293">
        <v>-370</v>
      </c>
      <c r="ER55" s="293">
        <v>-50594.32</v>
      </c>
      <c r="ES55" s="293">
        <v>-7912.6</v>
      </c>
      <c r="ET55" s="293">
        <v>0</v>
      </c>
      <c r="EU55" s="293">
        <v>0</v>
      </c>
      <c r="EV55" s="293">
        <v>0</v>
      </c>
      <c r="EW55" s="293">
        <v>0</v>
      </c>
      <c r="EX55" s="293">
        <v>0</v>
      </c>
      <c r="EY55" s="293">
        <v>-2324199.5299999998</v>
      </c>
      <c r="EZ55" s="65"/>
      <c r="FA55" s="61"/>
      <c r="FB55" s="65"/>
      <c r="FC55" s="61"/>
      <c r="FD55" s="65"/>
      <c r="FE55" s="61"/>
      <c r="FF55" s="65"/>
      <c r="FG55" s="61"/>
      <c r="FH55" s="65"/>
      <c r="FI55" s="61"/>
      <c r="FJ55" s="65"/>
      <c r="FK55" s="61"/>
      <c r="FL55" s="65"/>
      <c r="FM55" s="61"/>
      <c r="FN55" s="65"/>
      <c r="FO55" s="61"/>
      <c r="FP55" s="65"/>
      <c r="FQ55" s="61"/>
      <c r="FR55" s="65"/>
      <c r="FS55" s="61"/>
      <c r="FT55" s="65"/>
      <c r="FU55" s="61"/>
      <c r="FV55" s="65"/>
      <c r="FW55" s="61"/>
      <c r="FX55" s="65"/>
      <c r="FY55" s="61"/>
      <c r="FZ55" s="65"/>
      <c r="GA55" s="61"/>
      <c r="GB55" s="65"/>
      <c r="GC55" s="61"/>
      <c r="GD55" s="65"/>
      <c r="GE55" s="61"/>
      <c r="GF55" s="65"/>
      <c r="GG55" s="61"/>
      <c r="GH55" s="65"/>
      <c r="GI55" s="61"/>
      <c r="GJ55" s="65"/>
      <c r="GK55" s="61"/>
      <c r="GL55" s="65"/>
      <c r="GM55" s="61"/>
      <c r="GN55" s="65"/>
      <c r="GO55" s="61"/>
      <c r="GP55" s="65"/>
      <c r="GQ55" s="61"/>
      <c r="GR55" s="65"/>
      <c r="GS55" s="61"/>
      <c r="GT55" s="65"/>
      <c r="GU55" s="61"/>
      <c r="GV55" s="65"/>
      <c r="GW55" s="61"/>
      <c r="GX55" s="65"/>
      <c r="GY55" s="61"/>
      <c r="GZ55" s="65"/>
      <c r="HA55" s="61"/>
      <c r="HB55" s="65"/>
      <c r="HC55" s="61"/>
      <c r="HD55" s="65"/>
      <c r="HE55" s="61"/>
      <c r="HF55" s="65"/>
      <c r="HG55" s="61"/>
      <c r="HH55" s="65"/>
      <c r="HI55" s="61"/>
      <c r="HJ55" s="65"/>
      <c r="HK55" s="61"/>
      <c r="HL55" s="65"/>
      <c r="HM55" s="61"/>
      <c r="HN55" s="65"/>
      <c r="HO55" s="61"/>
      <c r="HP55" s="65"/>
      <c r="HQ55" s="61"/>
      <c r="HR55" s="65"/>
      <c r="HS55" s="61"/>
      <c r="HT55" s="65"/>
      <c r="HU55" s="61"/>
      <c r="HV55" s="65"/>
      <c r="HW55" s="61"/>
      <c r="HX55" s="65"/>
      <c r="HY55" s="61"/>
      <c r="HZ55" s="65"/>
      <c r="IA55" s="61"/>
      <c r="IB55" s="65"/>
      <c r="IC55" s="61"/>
      <c r="ID55" s="65"/>
      <c r="IE55" s="61"/>
      <c r="IF55" s="65"/>
      <c r="IG55" s="61"/>
      <c r="IH55" s="65"/>
      <c r="II55" s="61"/>
      <c r="IJ55" s="65"/>
      <c r="IK55" s="61"/>
      <c r="IL55" s="65"/>
      <c r="IM55" s="61"/>
      <c r="IN55" s="65"/>
      <c r="IO55" s="61"/>
      <c r="IP55" s="65"/>
      <c r="IQ55" s="61"/>
      <c r="IR55" s="65"/>
      <c r="IS55" s="61"/>
      <c r="IT55" s="65"/>
      <c r="IU55" s="61"/>
      <c r="IV55" s="65"/>
      <c r="IW55" s="61"/>
      <c r="IX55" s="65"/>
      <c r="IY55" s="61"/>
      <c r="IZ55" s="65"/>
      <c r="JA55" s="61"/>
      <c r="JB55" s="65"/>
      <c r="JC55" s="61"/>
      <c r="JD55" s="65"/>
      <c r="JE55" s="61"/>
      <c r="JF55" s="65"/>
      <c r="JG55" s="61"/>
      <c r="JH55" s="65"/>
      <c r="JI55" s="61"/>
      <c r="JJ55" s="65"/>
      <c r="JK55" s="61"/>
      <c r="JL55" s="65"/>
      <c r="JM55" s="61"/>
      <c r="JN55" s="65"/>
      <c r="JO55" s="61"/>
      <c r="JP55" s="65"/>
      <c r="JQ55" s="61"/>
      <c r="JR55" s="65"/>
      <c r="JS55" s="61"/>
      <c r="JT55" s="65"/>
      <c r="JU55" s="61"/>
      <c r="JV55" s="65"/>
      <c r="JW55" s="61"/>
      <c r="JX55" s="65"/>
      <c r="JY55" s="61"/>
      <c r="JZ55" s="66"/>
      <c r="KA55" s="66"/>
    </row>
    <row r="56" spans="1:287" ht="30" customHeight="1" x14ac:dyDescent="0.25">
      <c r="A56" s="56">
        <f t="shared" si="0"/>
        <v>55</v>
      </c>
      <c r="B56" s="272"/>
      <c r="C56" s="272"/>
      <c r="D56" s="272"/>
      <c r="E56" s="272" t="s">
        <v>467</v>
      </c>
      <c r="F56" s="272"/>
      <c r="G56" s="272"/>
      <c r="H56" s="293">
        <v>0</v>
      </c>
      <c r="I56" s="293">
        <v>0</v>
      </c>
      <c r="J56" s="293">
        <v>0</v>
      </c>
      <c r="K56" s="293">
        <v>0</v>
      </c>
      <c r="L56" s="293">
        <v>0</v>
      </c>
      <c r="M56" s="293">
        <v>0</v>
      </c>
      <c r="N56" s="293">
        <v>0</v>
      </c>
      <c r="O56" s="293">
        <v>0</v>
      </c>
      <c r="P56" s="293">
        <v>0</v>
      </c>
      <c r="Q56" s="293">
        <v>10261.39</v>
      </c>
      <c r="R56" s="293">
        <v>0</v>
      </c>
      <c r="S56" s="293">
        <v>5840</v>
      </c>
      <c r="T56" s="293">
        <v>0</v>
      </c>
      <c r="U56" s="293">
        <v>0</v>
      </c>
      <c r="V56" s="293">
        <v>0</v>
      </c>
      <c r="W56" s="293">
        <v>0</v>
      </c>
      <c r="X56" s="293">
        <v>0</v>
      </c>
      <c r="Y56" s="293">
        <v>0</v>
      </c>
      <c r="Z56" s="293">
        <v>0</v>
      </c>
      <c r="AA56" s="293">
        <v>0</v>
      </c>
      <c r="AB56" s="293">
        <v>0</v>
      </c>
      <c r="AC56" s="293">
        <v>0</v>
      </c>
      <c r="AD56" s="293">
        <v>0</v>
      </c>
      <c r="AE56" s="293">
        <v>15000</v>
      </c>
      <c r="AF56" s="293">
        <v>0</v>
      </c>
      <c r="AG56" s="293">
        <v>0</v>
      </c>
      <c r="AH56" s="293">
        <v>0</v>
      </c>
      <c r="AI56" s="293">
        <v>0</v>
      </c>
      <c r="AJ56" s="293">
        <v>0</v>
      </c>
      <c r="AK56" s="293">
        <v>0</v>
      </c>
      <c r="AL56" s="293">
        <v>0</v>
      </c>
      <c r="AM56" s="293">
        <v>0</v>
      </c>
      <c r="AN56" s="293">
        <v>0</v>
      </c>
      <c r="AO56" s="293">
        <v>0</v>
      </c>
      <c r="AP56" s="293">
        <v>0</v>
      </c>
      <c r="AQ56" s="293">
        <v>0</v>
      </c>
      <c r="AR56" s="293">
        <v>0</v>
      </c>
      <c r="AS56" s="293">
        <v>0</v>
      </c>
      <c r="AT56" s="293">
        <v>0</v>
      </c>
      <c r="AU56" s="293">
        <v>0</v>
      </c>
      <c r="AV56" s="293">
        <v>0</v>
      </c>
      <c r="AW56" s="293">
        <v>0</v>
      </c>
      <c r="AX56" s="293">
        <v>0</v>
      </c>
      <c r="AY56" s="293">
        <v>0</v>
      </c>
      <c r="AZ56" s="293">
        <v>0</v>
      </c>
      <c r="BA56" s="293">
        <v>0</v>
      </c>
      <c r="BB56" s="293">
        <v>0</v>
      </c>
      <c r="BC56" s="293">
        <v>0</v>
      </c>
      <c r="BD56" s="293">
        <v>0</v>
      </c>
      <c r="BE56" s="293">
        <v>0</v>
      </c>
      <c r="BF56" s="293">
        <v>0</v>
      </c>
      <c r="BG56" s="293">
        <v>0</v>
      </c>
      <c r="BH56" s="293">
        <v>0</v>
      </c>
      <c r="BI56" s="293">
        <v>0</v>
      </c>
      <c r="BJ56" s="293">
        <v>0</v>
      </c>
      <c r="BK56" s="293">
        <v>0</v>
      </c>
      <c r="BL56" s="293">
        <v>0</v>
      </c>
      <c r="BM56" s="293">
        <v>0</v>
      </c>
      <c r="BN56" s="293">
        <v>0</v>
      </c>
      <c r="BO56" s="293">
        <v>0</v>
      </c>
      <c r="BP56" s="293">
        <v>0</v>
      </c>
      <c r="BQ56" s="293">
        <v>0</v>
      </c>
      <c r="BR56" s="293">
        <v>0</v>
      </c>
      <c r="BS56" s="293">
        <v>0</v>
      </c>
      <c r="BT56" s="293">
        <v>0</v>
      </c>
      <c r="BU56" s="293">
        <v>0</v>
      </c>
      <c r="BV56" s="293">
        <v>0</v>
      </c>
      <c r="BW56" s="293">
        <v>0</v>
      </c>
      <c r="BX56" s="293">
        <v>0</v>
      </c>
      <c r="BY56" s="293">
        <v>0</v>
      </c>
      <c r="BZ56" s="293">
        <v>0</v>
      </c>
      <c r="CA56" s="293">
        <v>0</v>
      </c>
      <c r="CB56" s="293">
        <v>0</v>
      </c>
      <c r="CC56" s="293">
        <v>0</v>
      </c>
      <c r="CD56" s="293">
        <v>0</v>
      </c>
      <c r="CE56" s="293">
        <v>0</v>
      </c>
      <c r="CF56" s="293">
        <v>0</v>
      </c>
      <c r="CG56" s="293">
        <v>0</v>
      </c>
      <c r="CH56" s="293">
        <v>0</v>
      </c>
      <c r="CI56" s="293">
        <v>0</v>
      </c>
      <c r="CJ56" s="293">
        <v>0</v>
      </c>
      <c r="CK56" s="293">
        <v>0</v>
      </c>
      <c r="CL56" s="293">
        <v>0</v>
      </c>
      <c r="CM56" s="293">
        <v>0</v>
      </c>
      <c r="CN56" s="293">
        <v>0</v>
      </c>
      <c r="CO56" s="293">
        <v>0</v>
      </c>
      <c r="CP56" s="293">
        <v>0</v>
      </c>
      <c r="CQ56" s="293">
        <v>0</v>
      </c>
      <c r="CR56" s="293">
        <v>0</v>
      </c>
      <c r="CS56" s="293">
        <v>0</v>
      </c>
      <c r="CT56" s="293">
        <v>260</v>
      </c>
      <c r="CU56" s="293">
        <v>0</v>
      </c>
      <c r="CV56" s="293">
        <v>0</v>
      </c>
      <c r="CW56" s="293">
        <v>25000</v>
      </c>
      <c r="CX56" s="293">
        <v>0</v>
      </c>
      <c r="CY56" s="293">
        <v>0</v>
      </c>
      <c r="CZ56" s="293">
        <v>0</v>
      </c>
      <c r="DA56" s="293">
        <v>0</v>
      </c>
      <c r="DB56" s="293">
        <v>0</v>
      </c>
      <c r="DC56" s="293">
        <v>0</v>
      </c>
      <c r="DD56" s="293">
        <v>0</v>
      </c>
      <c r="DE56" s="293">
        <v>10000</v>
      </c>
      <c r="DF56" s="293">
        <v>0</v>
      </c>
      <c r="DG56" s="293">
        <v>2445</v>
      </c>
      <c r="DH56" s="293">
        <v>800</v>
      </c>
      <c r="DI56" s="293">
        <v>0</v>
      </c>
      <c r="DJ56" s="293">
        <v>0</v>
      </c>
      <c r="DK56" s="293">
        <v>0</v>
      </c>
      <c r="DL56" s="293">
        <v>5000</v>
      </c>
      <c r="DM56" s="293">
        <v>0</v>
      </c>
      <c r="DN56" s="293">
        <v>0</v>
      </c>
      <c r="DO56" s="293">
        <v>0</v>
      </c>
      <c r="DP56" s="293">
        <v>0</v>
      </c>
      <c r="DQ56" s="293">
        <v>0</v>
      </c>
      <c r="DR56" s="293">
        <v>0</v>
      </c>
      <c r="DS56" s="293">
        <v>0</v>
      </c>
      <c r="DT56" s="293">
        <v>0</v>
      </c>
      <c r="DU56" s="293">
        <v>0</v>
      </c>
      <c r="DV56" s="293">
        <v>0</v>
      </c>
      <c r="DW56" s="293">
        <v>0</v>
      </c>
      <c r="DX56" s="293">
        <v>0</v>
      </c>
      <c r="DY56" s="293">
        <v>0</v>
      </c>
      <c r="DZ56" s="293">
        <v>1885</v>
      </c>
      <c r="EA56" s="293">
        <v>0</v>
      </c>
      <c r="EB56" s="293">
        <v>750</v>
      </c>
      <c r="EC56" s="293">
        <v>0</v>
      </c>
      <c r="ED56" s="293">
        <v>0</v>
      </c>
      <c r="EE56" s="293">
        <v>0</v>
      </c>
      <c r="EF56" s="293">
        <v>0</v>
      </c>
      <c r="EG56" s="293">
        <v>0</v>
      </c>
      <c r="EH56" s="293">
        <v>0</v>
      </c>
      <c r="EI56" s="293">
        <v>0</v>
      </c>
      <c r="EJ56" s="293">
        <v>0</v>
      </c>
      <c r="EK56" s="293">
        <v>0</v>
      </c>
      <c r="EL56" s="293">
        <v>0</v>
      </c>
      <c r="EM56" s="293">
        <v>0</v>
      </c>
      <c r="EN56" s="293">
        <v>0</v>
      </c>
      <c r="EO56" s="293">
        <v>0</v>
      </c>
      <c r="EP56" s="293">
        <v>0</v>
      </c>
      <c r="EQ56" s="293">
        <v>0</v>
      </c>
      <c r="ER56" s="293">
        <v>0</v>
      </c>
      <c r="ES56" s="293">
        <v>4591</v>
      </c>
      <c r="ET56" s="293">
        <v>0</v>
      </c>
      <c r="EU56" s="293">
        <v>0</v>
      </c>
      <c r="EV56" s="293">
        <v>0</v>
      </c>
      <c r="EW56" s="293">
        <v>0</v>
      </c>
      <c r="EX56" s="293">
        <v>0</v>
      </c>
      <c r="EY56" s="293">
        <v>81832.39</v>
      </c>
      <c r="EZ56" s="65"/>
      <c r="FA56" s="61"/>
      <c r="FB56" s="65"/>
      <c r="FC56" s="61"/>
      <c r="FD56" s="65"/>
      <c r="FE56" s="61"/>
      <c r="FF56" s="65"/>
      <c r="FG56" s="61"/>
      <c r="FH56" s="65"/>
      <c r="FI56" s="61"/>
      <c r="FJ56" s="65"/>
      <c r="FK56" s="61"/>
      <c r="FL56" s="65"/>
      <c r="FM56" s="61"/>
      <c r="FN56" s="65"/>
      <c r="FO56" s="61"/>
      <c r="FP56" s="65"/>
      <c r="FQ56" s="61"/>
      <c r="FR56" s="65"/>
      <c r="FS56" s="61"/>
      <c r="FT56" s="65"/>
      <c r="FU56" s="61"/>
      <c r="FV56" s="65"/>
      <c r="FW56" s="61"/>
      <c r="FX56" s="65"/>
      <c r="FY56" s="61"/>
      <c r="FZ56" s="65"/>
      <c r="GA56" s="61"/>
      <c r="GB56" s="65"/>
      <c r="GC56" s="61"/>
      <c r="GD56" s="65"/>
      <c r="GE56" s="61"/>
      <c r="GF56" s="65"/>
      <c r="GG56" s="61"/>
      <c r="GH56" s="65"/>
      <c r="GI56" s="61"/>
      <c r="GJ56" s="65"/>
      <c r="GK56" s="61"/>
      <c r="GL56" s="65"/>
      <c r="GM56" s="61"/>
      <c r="GN56" s="65"/>
      <c r="GO56" s="61"/>
      <c r="GP56" s="65"/>
      <c r="GQ56" s="61"/>
      <c r="GR56" s="65"/>
      <c r="GS56" s="61"/>
      <c r="GT56" s="65"/>
      <c r="GU56" s="61"/>
      <c r="GV56" s="65"/>
      <c r="GW56" s="61"/>
      <c r="GX56" s="65"/>
      <c r="GY56" s="61"/>
      <c r="GZ56" s="65"/>
      <c r="HA56" s="61"/>
      <c r="HB56" s="65"/>
      <c r="HC56" s="61"/>
      <c r="HD56" s="65"/>
      <c r="HE56" s="61"/>
      <c r="HF56" s="65"/>
      <c r="HG56" s="61"/>
      <c r="HH56" s="65"/>
      <c r="HI56" s="61"/>
      <c r="HJ56" s="65"/>
      <c r="HK56" s="61"/>
      <c r="HL56" s="65"/>
      <c r="HM56" s="61"/>
      <c r="HN56" s="65"/>
      <c r="HO56" s="61"/>
      <c r="HP56" s="65"/>
      <c r="HQ56" s="61"/>
      <c r="HR56" s="65"/>
      <c r="HS56" s="61"/>
      <c r="HT56" s="65"/>
      <c r="HU56" s="61"/>
      <c r="HV56" s="65"/>
      <c r="HW56" s="61"/>
      <c r="HX56" s="65"/>
      <c r="HY56" s="61"/>
      <c r="HZ56" s="65"/>
      <c r="IA56" s="61"/>
      <c r="IB56" s="65"/>
      <c r="IC56" s="61"/>
      <c r="ID56" s="65"/>
      <c r="IE56" s="61"/>
      <c r="IF56" s="65"/>
      <c r="IG56" s="61"/>
      <c r="IH56" s="65"/>
      <c r="II56" s="61"/>
      <c r="IJ56" s="65"/>
      <c r="IK56" s="61"/>
      <c r="IL56" s="65"/>
      <c r="IM56" s="61"/>
      <c r="IN56" s="65"/>
      <c r="IO56" s="61"/>
      <c r="IP56" s="65"/>
      <c r="IQ56" s="61"/>
      <c r="IR56" s="65"/>
      <c r="IS56" s="61"/>
      <c r="IT56" s="65"/>
      <c r="IU56" s="61"/>
      <c r="IV56" s="65"/>
      <c r="IW56" s="61"/>
      <c r="IX56" s="65"/>
      <c r="IY56" s="61"/>
      <c r="IZ56" s="65"/>
      <c r="JA56" s="61"/>
      <c r="JB56" s="65"/>
      <c r="JC56" s="61"/>
      <c r="JD56" s="65"/>
      <c r="JE56" s="61"/>
      <c r="JF56" s="65"/>
      <c r="JG56" s="61"/>
      <c r="JH56" s="65"/>
      <c r="JI56" s="61"/>
      <c r="JJ56" s="65"/>
      <c r="JK56" s="61"/>
      <c r="JL56" s="65"/>
      <c r="JM56" s="61"/>
      <c r="JN56" s="65"/>
      <c r="JO56" s="61"/>
      <c r="JP56" s="65"/>
      <c r="JQ56" s="61"/>
      <c r="JR56" s="65"/>
      <c r="JS56" s="61"/>
      <c r="JT56" s="65"/>
      <c r="JU56" s="61"/>
      <c r="JV56" s="65"/>
      <c r="JW56" s="61"/>
      <c r="JX56" s="65"/>
      <c r="JY56" s="61"/>
      <c r="JZ56" s="66"/>
      <c r="KA56" s="66"/>
    </row>
    <row r="57" spans="1:287" ht="15.75" thickBot="1" x14ac:dyDescent="0.3">
      <c r="A57" s="56">
        <f t="shared" si="0"/>
        <v>56</v>
      </c>
      <c r="B57" s="272"/>
      <c r="C57" s="272"/>
      <c r="D57" s="272"/>
      <c r="E57" s="272" t="s">
        <v>421</v>
      </c>
      <c r="F57" s="272"/>
      <c r="G57" s="272"/>
      <c r="H57" s="263">
        <v>0</v>
      </c>
      <c r="I57" s="263">
        <v>0</v>
      </c>
      <c r="J57" s="263">
        <v>0</v>
      </c>
      <c r="K57" s="263">
        <v>0</v>
      </c>
      <c r="L57" s="263">
        <v>0</v>
      </c>
      <c r="M57" s="263">
        <v>0</v>
      </c>
      <c r="N57" s="263">
        <v>0</v>
      </c>
      <c r="O57" s="263">
        <v>0</v>
      </c>
      <c r="P57" s="263">
        <v>0</v>
      </c>
      <c r="Q57" s="263">
        <v>0</v>
      </c>
      <c r="R57" s="263">
        <v>0</v>
      </c>
      <c r="S57" s="263">
        <v>0</v>
      </c>
      <c r="T57" s="263">
        <v>0</v>
      </c>
      <c r="U57" s="263">
        <v>0</v>
      </c>
      <c r="V57" s="263">
        <v>0</v>
      </c>
      <c r="W57" s="263">
        <v>0</v>
      </c>
      <c r="X57" s="263">
        <v>0</v>
      </c>
      <c r="Y57" s="263">
        <v>0</v>
      </c>
      <c r="Z57" s="263">
        <v>0</v>
      </c>
      <c r="AA57" s="263">
        <v>0</v>
      </c>
      <c r="AB57" s="263">
        <v>0</v>
      </c>
      <c r="AC57" s="263">
        <v>0</v>
      </c>
      <c r="AD57" s="263">
        <v>0</v>
      </c>
      <c r="AE57" s="263">
        <v>0</v>
      </c>
      <c r="AF57" s="263">
        <v>0</v>
      </c>
      <c r="AG57" s="263">
        <v>0</v>
      </c>
      <c r="AH57" s="263">
        <v>0</v>
      </c>
      <c r="AI57" s="263">
        <v>0</v>
      </c>
      <c r="AJ57" s="263">
        <v>0</v>
      </c>
      <c r="AK57" s="263">
        <v>0</v>
      </c>
      <c r="AL57" s="263">
        <v>0</v>
      </c>
      <c r="AM57" s="263">
        <v>0</v>
      </c>
      <c r="AN57" s="263">
        <v>0</v>
      </c>
      <c r="AO57" s="263">
        <v>0</v>
      </c>
      <c r="AP57" s="263">
        <v>0</v>
      </c>
      <c r="AQ57" s="263">
        <v>0</v>
      </c>
      <c r="AR57" s="263">
        <v>0</v>
      </c>
      <c r="AS57" s="263">
        <v>0</v>
      </c>
      <c r="AT57" s="263">
        <v>0</v>
      </c>
      <c r="AU57" s="263">
        <v>0</v>
      </c>
      <c r="AV57" s="263">
        <v>0</v>
      </c>
      <c r="AW57" s="263">
        <v>0</v>
      </c>
      <c r="AX57" s="263">
        <v>0</v>
      </c>
      <c r="AY57" s="263">
        <v>0</v>
      </c>
      <c r="AZ57" s="263">
        <v>0</v>
      </c>
      <c r="BA57" s="263">
        <v>0</v>
      </c>
      <c r="BB57" s="263">
        <v>0</v>
      </c>
      <c r="BC57" s="263">
        <v>0</v>
      </c>
      <c r="BD57" s="263">
        <v>0</v>
      </c>
      <c r="BE57" s="263">
        <v>0</v>
      </c>
      <c r="BF57" s="263">
        <v>0</v>
      </c>
      <c r="BG57" s="263">
        <v>0</v>
      </c>
      <c r="BH57" s="263">
        <v>0</v>
      </c>
      <c r="BI57" s="263">
        <v>0</v>
      </c>
      <c r="BJ57" s="263">
        <v>0</v>
      </c>
      <c r="BK57" s="263">
        <v>0</v>
      </c>
      <c r="BL57" s="263">
        <v>0</v>
      </c>
      <c r="BM57" s="263">
        <v>0</v>
      </c>
      <c r="BN57" s="263">
        <v>0</v>
      </c>
      <c r="BO57" s="263">
        <v>0</v>
      </c>
      <c r="BP57" s="263">
        <v>0</v>
      </c>
      <c r="BQ57" s="263">
        <v>0</v>
      </c>
      <c r="BR57" s="263">
        <v>0</v>
      </c>
      <c r="BS57" s="263">
        <v>0</v>
      </c>
      <c r="BT57" s="263">
        <v>0</v>
      </c>
      <c r="BU57" s="263">
        <v>0</v>
      </c>
      <c r="BV57" s="263">
        <v>0</v>
      </c>
      <c r="BW57" s="263">
        <v>0</v>
      </c>
      <c r="BX57" s="263">
        <v>0</v>
      </c>
      <c r="BY57" s="263">
        <v>0</v>
      </c>
      <c r="BZ57" s="263">
        <v>0</v>
      </c>
      <c r="CA57" s="263">
        <v>0</v>
      </c>
      <c r="CB57" s="263">
        <v>0</v>
      </c>
      <c r="CC57" s="263">
        <v>0</v>
      </c>
      <c r="CD57" s="263">
        <v>0</v>
      </c>
      <c r="CE57" s="263">
        <v>0</v>
      </c>
      <c r="CF57" s="263">
        <v>0</v>
      </c>
      <c r="CG57" s="263">
        <v>0</v>
      </c>
      <c r="CH57" s="263">
        <v>0</v>
      </c>
      <c r="CI57" s="263">
        <v>0</v>
      </c>
      <c r="CJ57" s="263">
        <v>0</v>
      </c>
      <c r="CK57" s="263">
        <v>0</v>
      </c>
      <c r="CL57" s="263">
        <v>0</v>
      </c>
      <c r="CM57" s="263">
        <v>0</v>
      </c>
      <c r="CN57" s="263">
        <v>0</v>
      </c>
      <c r="CO57" s="263">
        <v>0</v>
      </c>
      <c r="CP57" s="263">
        <v>0</v>
      </c>
      <c r="CQ57" s="263">
        <v>0</v>
      </c>
      <c r="CR57" s="263">
        <v>0</v>
      </c>
      <c r="CS57" s="263">
        <v>0</v>
      </c>
      <c r="CT57" s="263">
        <v>0</v>
      </c>
      <c r="CU57" s="263">
        <v>0</v>
      </c>
      <c r="CV57" s="263">
        <v>0</v>
      </c>
      <c r="CW57" s="263">
        <v>0</v>
      </c>
      <c r="CX57" s="263">
        <v>0</v>
      </c>
      <c r="CY57" s="263">
        <v>0</v>
      </c>
      <c r="CZ57" s="263">
        <v>0</v>
      </c>
      <c r="DA57" s="263">
        <v>0</v>
      </c>
      <c r="DB57" s="263">
        <v>0</v>
      </c>
      <c r="DC57" s="263">
        <v>0</v>
      </c>
      <c r="DD57" s="263">
        <v>0</v>
      </c>
      <c r="DE57" s="263">
        <v>0</v>
      </c>
      <c r="DF57" s="263">
        <v>0</v>
      </c>
      <c r="DG57" s="263">
        <v>0</v>
      </c>
      <c r="DH57" s="263">
        <v>0</v>
      </c>
      <c r="DI57" s="263">
        <v>0</v>
      </c>
      <c r="DJ57" s="263">
        <v>0</v>
      </c>
      <c r="DK57" s="263">
        <v>0</v>
      </c>
      <c r="DL57" s="263">
        <v>0</v>
      </c>
      <c r="DM57" s="263">
        <v>0</v>
      </c>
      <c r="DN57" s="263">
        <v>0</v>
      </c>
      <c r="DO57" s="263">
        <v>0</v>
      </c>
      <c r="DP57" s="263">
        <v>0</v>
      </c>
      <c r="DQ57" s="263">
        <v>0</v>
      </c>
      <c r="DR57" s="263">
        <v>0</v>
      </c>
      <c r="DS57" s="263">
        <v>0</v>
      </c>
      <c r="DT57" s="263">
        <v>0</v>
      </c>
      <c r="DU57" s="263">
        <v>0</v>
      </c>
      <c r="DV57" s="263">
        <v>0</v>
      </c>
      <c r="DW57" s="263">
        <v>0</v>
      </c>
      <c r="DX57" s="263">
        <v>0</v>
      </c>
      <c r="DY57" s="263">
        <v>0</v>
      </c>
      <c r="DZ57" s="263">
        <v>0</v>
      </c>
      <c r="EA57" s="263">
        <v>0</v>
      </c>
      <c r="EB57" s="263">
        <v>0</v>
      </c>
      <c r="EC57" s="263">
        <v>0</v>
      </c>
      <c r="ED57" s="263">
        <v>0</v>
      </c>
      <c r="EE57" s="263">
        <v>0</v>
      </c>
      <c r="EF57" s="263">
        <v>0</v>
      </c>
      <c r="EG57" s="263">
        <v>0</v>
      </c>
      <c r="EH57" s="263">
        <v>0</v>
      </c>
      <c r="EI57" s="263">
        <v>0</v>
      </c>
      <c r="EJ57" s="263">
        <v>0</v>
      </c>
      <c r="EK57" s="263">
        <v>0</v>
      </c>
      <c r="EL57" s="263">
        <v>0</v>
      </c>
      <c r="EM57" s="263">
        <v>0</v>
      </c>
      <c r="EN57" s="263">
        <v>0</v>
      </c>
      <c r="EO57" s="263">
        <v>0</v>
      </c>
      <c r="EP57" s="263">
        <v>0</v>
      </c>
      <c r="EQ57" s="263">
        <v>0</v>
      </c>
      <c r="ER57" s="263">
        <v>0</v>
      </c>
      <c r="ES57" s="263">
        <v>0</v>
      </c>
      <c r="ET57" s="263">
        <v>0</v>
      </c>
      <c r="EU57" s="263">
        <v>0</v>
      </c>
      <c r="EV57" s="263">
        <v>0</v>
      </c>
      <c r="EW57" s="263">
        <v>0</v>
      </c>
      <c r="EX57" s="263">
        <v>0</v>
      </c>
      <c r="EY57" s="263">
        <v>0</v>
      </c>
      <c r="EZ57" s="65"/>
      <c r="FA57" s="61"/>
      <c r="FB57" s="65"/>
      <c r="FC57" s="61"/>
      <c r="FD57" s="65"/>
      <c r="FE57" s="61"/>
      <c r="FF57" s="65"/>
      <c r="FG57" s="61"/>
      <c r="FH57" s="65"/>
      <c r="FI57" s="61"/>
      <c r="FJ57" s="65"/>
      <c r="FK57" s="61"/>
      <c r="FL57" s="65"/>
      <c r="FM57" s="61"/>
      <c r="FN57" s="65"/>
      <c r="FO57" s="61"/>
      <c r="FP57" s="65"/>
      <c r="FQ57" s="61"/>
      <c r="FR57" s="65"/>
      <c r="FS57" s="61"/>
      <c r="FT57" s="65"/>
      <c r="FU57" s="61"/>
      <c r="FV57" s="65"/>
      <c r="FW57" s="61"/>
      <c r="FX57" s="65"/>
      <c r="FY57" s="61"/>
      <c r="FZ57" s="65"/>
      <c r="GA57" s="61"/>
      <c r="GB57" s="65"/>
      <c r="GC57" s="61"/>
      <c r="GD57" s="65"/>
      <c r="GE57" s="61"/>
      <c r="GF57" s="65"/>
      <c r="GG57" s="61"/>
      <c r="GH57" s="65"/>
      <c r="GI57" s="61"/>
      <c r="GJ57" s="65"/>
      <c r="GK57" s="61"/>
      <c r="GL57" s="65"/>
      <c r="GM57" s="61"/>
      <c r="GN57" s="65"/>
      <c r="GO57" s="61"/>
      <c r="GP57" s="65"/>
      <c r="GQ57" s="61"/>
      <c r="GR57" s="65"/>
      <c r="GS57" s="61"/>
      <c r="GT57" s="65"/>
      <c r="GU57" s="61"/>
      <c r="GV57" s="65"/>
      <c r="GW57" s="61"/>
      <c r="GX57" s="65"/>
      <c r="GY57" s="61"/>
      <c r="GZ57" s="65"/>
      <c r="HA57" s="61"/>
      <c r="HB57" s="65"/>
      <c r="HC57" s="61"/>
      <c r="HD57" s="65"/>
      <c r="HE57" s="61"/>
      <c r="HF57" s="65"/>
      <c r="HG57" s="61"/>
      <c r="HH57" s="65"/>
      <c r="HI57" s="61"/>
      <c r="HJ57" s="65"/>
      <c r="HK57" s="61"/>
      <c r="HL57" s="65"/>
      <c r="HM57" s="61"/>
      <c r="HN57" s="65"/>
      <c r="HO57" s="61"/>
      <c r="HP57" s="65"/>
      <c r="HQ57" s="61"/>
      <c r="HR57" s="65"/>
      <c r="HS57" s="61"/>
      <c r="HT57" s="65"/>
      <c r="HU57" s="61"/>
      <c r="HV57" s="65"/>
      <c r="HW57" s="61"/>
      <c r="HX57" s="65"/>
      <c r="HY57" s="61"/>
      <c r="HZ57" s="65"/>
      <c r="IA57" s="61"/>
      <c r="IB57" s="65"/>
      <c r="IC57" s="61"/>
      <c r="ID57" s="65"/>
      <c r="IE57" s="61"/>
      <c r="IF57" s="65"/>
      <c r="IG57" s="61"/>
      <c r="IH57" s="65"/>
      <c r="II57" s="61"/>
      <c r="IJ57" s="65"/>
      <c r="IK57" s="61"/>
      <c r="IL57" s="65"/>
      <c r="IM57" s="61"/>
      <c r="IN57" s="65"/>
      <c r="IO57" s="61"/>
      <c r="IP57" s="65"/>
      <c r="IQ57" s="61"/>
      <c r="IR57" s="65"/>
      <c r="IS57" s="61"/>
      <c r="IT57" s="65"/>
      <c r="IU57" s="61"/>
      <c r="IV57" s="65"/>
      <c r="IW57" s="61"/>
      <c r="IX57" s="65"/>
      <c r="IY57" s="61"/>
      <c r="IZ57" s="65"/>
      <c r="JA57" s="61"/>
      <c r="JB57" s="65"/>
      <c r="JC57" s="61"/>
      <c r="JD57" s="65"/>
      <c r="JE57" s="61"/>
      <c r="JF57" s="65"/>
      <c r="JG57" s="61"/>
      <c r="JH57" s="65"/>
      <c r="JI57" s="61"/>
      <c r="JJ57" s="65"/>
      <c r="JK57" s="61"/>
      <c r="JL57" s="65"/>
      <c r="JM57" s="61"/>
      <c r="JN57" s="65"/>
      <c r="JO57" s="61"/>
      <c r="JP57" s="65"/>
      <c r="JQ57" s="61"/>
      <c r="JR57" s="65"/>
      <c r="JS57" s="61"/>
      <c r="JT57" s="65"/>
      <c r="JU57" s="61"/>
      <c r="JV57" s="65"/>
      <c r="JW57" s="61"/>
      <c r="JX57" s="65"/>
      <c r="JY57" s="61"/>
      <c r="JZ57" s="66"/>
      <c r="KA57" s="66"/>
    </row>
    <row r="58" spans="1:287" ht="15.75" thickBot="1" x14ac:dyDescent="0.3">
      <c r="A58" s="56">
        <f t="shared" si="0"/>
        <v>57</v>
      </c>
      <c r="B58" s="272"/>
      <c r="C58" s="272"/>
      <c r="D58" s="272" t="s">
        <v>161</v>
      </c>
      <c r="E58" s="272"/>
      <c r="F58" s="272"/>
      <c r="G58" s="272"/>
      <c r="H58" s="307">
        <v>-6648.69</v>
      </c>
      <c r="I58" s="307">
        <v>-10537.77</v>
      </c>
      <c r="J58" s="307">
        <v>-201679.4</v>
      </c>
      <c r="K58" s="307">
        <v>-1365</v>
      </c>
      <c r="L58" s="307">
        <v>-18390.79</v>
      </c>
      <c r="M58" s="307">
        <v>-22652.94</v>
      </c>
      <c r="N58" s="307">
        <v>-127.15</v>
      </c>
      <c r="O58" s="307">
        <v>-534.29999999999995</v>
      </c>
      <c r="P58" s="307">
        <v>-3205.8</v>
      </c>
      <c r="Q58" s="307">
        <v>-48122.33</v>
      </c>
      <c r="R58" s="307">
        <v>-1586.22</v>
      </c>
      <c r="S58" s="307">
        <v>-6744.58</v>
      </c>
      <c r="T58" s="307">
        <v>-154.84</v>
      </c>
      <c r="U58" s="307">
        <v>-530.83000000000004</v>
      </c>
      <c r="V58" s="307">
        <v>-50</v>
      </c>
      <c r="W58" s="307">
        <v>-24552.75</v>
      </c>
      <c r="X58" s="307">
        <v>0</v>
      </c>
      <c r="Y58" s="307">
        <v>-14688.26</v>
      </c>
      <c r="Z58" s="307">
        <v>-43715.22</v>
      </c>
      <c r="AA58" s="307">
        <v>0</v>
      </c>
      <c r="AB58" s="307">
        <v>0</v>
      </c>
      <c r="AC58" s="307">
        <v>0</v>
      </c>
      <c r="AD58" s="307">
        <v>-2125.4</v>
      </c>
      <c r="AE58" s="307">
        <v>3023.9</v>
      </c>
      <c r="AF58" s="307">
        <v>0</v>
      </c>
      <c r="AG58" s="307">
        <v>-1059.42</v>
      </c>
      <c r="AH58" s="307">
        <v>-14281.55</v>
      </c>
      <c r="AI58" s="307">
        <v>-1295.3</v>
      </c>
      <c r="AJ58" s="307">
        <v>-759.11</v>
      </c>
      <c r="AK58" s="307">
        <v>-10493.98</v>
      </c>
      <c r="AL58" s="307">
        <v>-1162.5</v>
      </c>
      <c r="AM58" s="307">
        <v>-962.5</v>
      </c>
      <c r="AN58" s="307">
        <v>-728.16</v>
      </c>
      <c r="AO58" s="307">
        <v>-1836.61</v>
      </c>
      <c r="AP58" s="307">
        <v>-841.17</v>
      </c>
      <c r="AQ58" s="307">
        <v>-10837.39</v>
      </c>
      <c r="AR58" s="307">
        <v>-202.16</v>
      </c>
      <c r="AS58" s="307">
        <v>-1593.5</v>
      </c>
      <c r="AT58" s="307">
        <v>-8722.7000000000007</v>
      </c>
      <c r="AU58" s="307">
        <v>-64568.09</v>
      </c>
      <c r="AV58" s="307">
        <v>-856.93</v>
      </c>
      <c r="AW58" s="307">
        <v>-904.21</v>
      </c>
      <c r="AX58" s="307">
        <v>0</v>
      </c>
      <c r="AY58" s="307">
        <v>0</v>
      </c>
      <c r="AZ58" s="307">
        <v>0</v>
      </c>
      <c r="BA58" s="307">
        <v>-3917.14</v>
      </c>
      <c r="BB58" s="307">
        <v>-741.64</v>
      </c>
      <c r="BC58" s="307">
        <v>-1618.4</v>
      </c>
      <c r="BD58" s="307">
        <v>-946.18</v>
      </c>
      <c r="BE58" s="307">
        <v>-2977</v>
      </c>
      <c r="BF58" s="307">
        <v>0</v>
      </c>
      <c r="BG58" s="307">
        <v>-875.27</v>
      </c>
      <c r="BH58" s="307">
        <v>-157212.76999999999</v>
      </c>
      <c r="BI58" s="307">
        <v>-213</v>
      </c>
      <c r="BJ58" s="307">
        <v>-2854.35</v>
      </c>
      <c r="BK58" s="307">
        <v>-10252.83</v>
      </c>
      <c r="BL58" s="307">
        <v>-29102.86</v>
      </c>
      <c r="BM58" s="307">
        <v>0</v>
      </c>
      <c r="BN58" s="307">
        <v>-15234.53</v>
      </c>
      <c r="BO58" s="307">
        <v>-1088</v>
      </c>
      <c r="BP58" s="307">
        <v>-2021.53</v>
      </c>
      <c r="BQ58" s="307">
        <v>-3068.87</v>
      </c>
      <c r="BR58" s="307">
        <v>-518.59</v>
      </c>
      <c r="BS58" s="307">
        <v>-1490.77</v>
      </c>
      <c r="BT58" s="307">
        <v>-206.96</v>
      </c>
      <c r="BU58" s="307">
        <v>0</v>
      </c>
      <c r="BV58" s="307">
        <v>-118952.97</v>
      </c>
      <c r="BW58" s="307">
        <v>-8711.91</v>
      </c>
      <c r="BX58" s="307">
        <v>0</v>
      </c>
      <c r="BY58" s="307">
        <v>-40523.54</v>
      </c>
      <c r="BZ58" s="307">
        <v>-550.75</v>
      </c>
      <c r="CA58" s="307">
        <v>0</v>
      </c>
      <c r="CB58" s="307">
        <v>-825.25</v>
      </c>
      <c r="CC58" s="307">
        <v>-24106.05</v>
      </c>
      <c r="CD58" s="307">
        <v>-9306.2099999999991</v>
      </c>
      <c r="CE58" s="307">
        <v>-1780</v>
      </c>
      <c r="CF58" s="307">
        <v>0</v>
      </c>
      <c r="CG58" s="307">
        <v>-6835.41</v>
      </c>
      <c r="CH58" s="307">
        <v>-3702.08</v>
      </c>
      <c r="CI58" s="307">
        <v>0</v>
      </c>
      <c r="CJ58" s="307">
        <v>-1147.69</v>
      </c>
      <c r="CK58" s="307">
        <v>-1897.58</v>
      </c>
      <c r="CL58" s="307">
        <v>-22105.9</v>
      </c>
      <c r="CM58" s="307">
        <v>-4095.88</v>
      </c>
      <c r="CN58" s="307">
        <v>-3185.55</v>
      </c>
      <c r="CO58" s="307">
        <v>-8022.08</v>
      </c>
      <c r="CP58" s="307">
        <v>-216580.43</v>
      </c>
      <c r="CQ58" s="307">
        <v>-3153.26</v>
      </c>
      <c r="CR58" s="307">
        <v>-1942.62</v>
      </c>
      <c r="CS58" s="307">
        <v>-541</v>
      </c>
      <c r="CT58" s="307">
        <v>-56765.16</v>
      </c>
      <c r="CU58" s="307">
        <v>-119876.79</v>
      </c>
      <c r="CV58" s="307">
        <v>-2891.6</v>
      </c>
      <c r="CW58" s="307">
        <v>25000</v>
      </c>
      <c r="CX58" s="307">
        <v>-87.5</v>
      </c>
      <c r="CY58" s="307">
        <v>-87.5</v>
      </c>
      <c r="CZ58" s="307">
        <v>-176</v>
      </c>
      <c r="DA58" s="307">
        <v>-91.5</v>
      </c>
      <c r="DB58" s="307">
        <v>-873.07</v>
      </c>
      <c r="DC58" s="307">
        <v>-689.8</v>
      </c>
      <c r="DD58" s="307">
        <v>-428.3</v>
      </c>
      <c r="DE58" s="307">
        <v>-33732.980000000003</v>
      </c>
      <c r="DF58" s="307">
        <v>-17063.419999999998</v>
      </c>
      <c r="DG58" s="307">
        <v>-11393.38</v>
      </c>
      <c r="DH58" s="307">
        <v>-1790.06</v>
      </c>
      <c r="DI58" s="307">
        <v>-3363.86</v>
      </c>
      <c r="DJ58" s="307">
        <v>-1468.53</v>
      </c>
      <c r="DK58" s="307">
        <v>-4279.1899999999996</v>
      </c>
      <c r="DL58" s="307">
        <v>1641.02</v>
      </c>
      <c r="DM58" s="307">
        <v>-20210.919999999998</v>
      </c>
      <c r="DN58" s="307">
        <v>0</v>
      </c>
      <c r="DO58" s="307">
        <v>-77734.12</v>
      </c>
      <c r="DP58" s="307">
        <v>-315.5</v>
      </c>
      <c r="DQ58" s="307">
        <v>-847.4</v>
      </c>
      <c r="DR58" s="307">
        <v>-12192.44</v>
      </c>
      <c r="DS58" s="307">
        <v>-62649.65</v>
      </c>
      <c r="DT58" s="307">
        <v>-4265.2</v>
      </c>
      <c r="DU58" s="307">
        <v>-32.25</v>
      </c>
      <c r="DV58" s="307">
        <v>-7289.98</v>
      </c>
      <c r="DW58" s="307">
        <v>-1739</v>
      </c>
      <c r="DX58" s="307">
        <v>-4285.16</v>
      </c>
      <c r="DY58" s="307">
        <v>-235.1</v>
      </c>
      <c r="DZ58" s="307">
        <v>1885</v>
      </c>
      <c r="EA58" s="307">
        <v>-1563.87</v>
      </c>
      <c r="EB58" s="307">
        <v>-4512.62</v>
      </c>
      <c r="EC58" s="307">
        <v>-405.75</v>
      </c>
      <c r="ED58" s="307">
        <v>-50</v>
      </c>
      <c r="EE58" s="307">
        <v>-1162.4000000000001</v>
      </c>
      <c r="EF58" s="307">
        <v>-1242</v>
      </c>
      <c r="EG58" s="307">
        <v>-292.25</v>
      </c>
      <c r="EH58" s="307">
        <v>-1036</v>
      </c>
      <c r="EI58" s="307">
        <v>-3389.5</v>
      </c>
      <c r="EJ58" s="307">
        <v>-16219.7</v>
      </c>
      <c r="EK58" s="307">
        <v>-3346.69</v>
      </c>
      <c r="EL58" s="307">
        <v>-2912.44</v>
      </c>
      <c r="EM58" s="307">
        <v>-156425.37</v>
      </c>
      <c r="EN58" s="307">
        <v>-327000.38</v>
      </c>
      <c r="EO58" s="307">
        <v>-1853.88</v>
      </c>
      <c r="EP58" s="307">
        <v>-10538.53</v>
      </c>
      <c r="EQ58" s="307">
        <v>-370</v>
      </c>
      <c r="ER58" s="307">
        <v>-50594.32</v>
      </c>
      <c r="ES58" s="307">
        <v>-3321.6</v>
      </c>
      <c r="ET58" s="307">
        <v>0</v>
      </c>
      <c r="EU58" s="307">
        <v>0</v>
      </c>
      <c r="EV58" s="307">
        <v>0</v>
      </c>
      <c r="EW58" s="307">
        <v>0</v>
      </c>
      <c r="EX58" s="307">
        <v>0</v>
      </c>
      <c r="EY58" s="307">
        <v>-2242367.14</v>
      </c>
      <c r="EZ58" s="65"/>
      <c r="FA58" s="61"/>
      <c r="FB58" s="65"/>
      <c r="FC58" s="61"/>
      <c r="FD58" s="65"/>
      <c r="FE58" s="61"/>
      <c r="FF58" s="65"/>
      <c r="FG58" s="61"/>
      <c r="FH58" s="65"/>
      <c r="FI58" s="61"/>
      <c r="FJ58" s="65"/>
      <c r="FK58" s="61"/>
      <c r="FL58" s="65"/>
      <c r="FM58" s="61"/>
      <c r="FN58" s="65"/>
      <c r="FO58" s="61"/>
      <c r="FP58" s="65"/>
      <c r="FQ58" s="61"/>
      <c r="FR58" s="65"/>
      <c r="FS58" s="61"/>
      <c r="FT58" s="65"/>
      <c r="FU58" s="61"/>
      <c r="FV58" s="65"/>
      <c r="FW58" s="61"/>
      <c r="FX58" s="65"/>
      <c r="FY58" s="61"/>
      <c r="FZ58" s="65"/>
      <c r="GA58" s="61"/>
      <c r="GB58" s="65"/>
      <c r="GC58" s="61"/>
      <c r="GD58" s="65"/>
      <c r="GE58" s="61"/>
      <c r="GF58" s="65"/>
      <c r="GG58" s="61"/>
      <c r="GH58" s="65"/>
      <c r="GI58" s="61"/>
      <c r="GJ58" s="65"/>
      <c r="GK58" s="61"/>
      <c r="GL58" s="65"/>
      <c r="GM58" s="61"/>
      <c r="GN58" s="65"/>
      <c r="GO58" s="61"/>
      <c r="GP58" s="65"/>
      <c r="GQ58" s="61"/>
      <c r="GR58" s="65"/>
      <c r="GS58" s="61"/>
      <c r="GT58" s="65"/>
      <c r="GU58" s="61"/>
      <c r="GV58" s="65"/>
      <c r="GW58" s="61"/>
      <c r="GX58" s="65"/>
      <c r="GY58" s="61"/>
      <c r="GZ58" s="65"/>
      <c r="HA58" s="61"/>
      <c r="HB58" s="65"/>
      <c r="HC58" s="61"/>
      <c r="HD58" s="65"/>
      <c r="HE58" s="61"/>
      <c r="HF58" s="65"/>
      <c r="HG58" s="61"/>
      <c r="HH58" s="65"/>
      <c r="HI58" s="61"/>
      <c r="HJ58" s="65"/>
      <c r="HK58" s="61"/>
      <c r="HL58" s="65"/>
      <c r="HM58" s="61"/>
      <c r="HN58" s="65"/>
      <c r="HO58" s="61"/>
      <c r="HP58" s="65"/>
      <c r="HQ58" s="61"/>
      <c r="HR58" s="65"/>
      <c r="HS58" s="61"/>
      <c r="HT58" s="65"/>
      <c r="HU58" s="61"/>
      <c r="HV58" s="65"/>
      <c r="HW58" s="61"/>
      <c r="HX58" s="65"/>
      <c r="HY58" s="61"/>
      <c r="HZ58" s="65"/>
      <c r="IA58" s="61"/>
      <c r="IB58" s="65"/>
      <c r="IC58" s="61"/>
      <c r="ID58" s="65"/>
      <c r="IE58" s="61"/>
      <c r="IF58" s="65"/>
      <c r="IG58" s="61"/>
      <c r="IH58" s="65"/>
      <c r="II58" s="61"/>
      <c r="IJ58" s="65"/>
      <c r="IK58" s="61"/>
      <c r="IL58" s="65"/>
      <c r="IM58" s="61"/>
      <c r="IN58" s="65"/>
      <c r="IO58" s="61"/>
      <c r="IP58" s="65"/>
      <c r="IQ58" s="61"/>
      <c r="IR58" s="65"/>
      <c r="IS58" s="61"/>
      <c r="IT58" s="65"/>
      <c r="IU58" s="61"/>
      <c r="IV58" s="65"/>
      <c r="IW58" s="61"/>
      <c r="IX58" s="65"/>
      <c r="IY58" s="61"/>
      <c r="IZ58" s="65"/>
      <c r="JA58" s="61"/>
      <c r="JB58" s="65"/>
      <c r="JC58" s="61"/>
      <c r="JD58" s="65"/>
      <c r="JE58" s="61"/>
      <c r="JF58" s="65"/>
      <c r="JG58" s="61"/>
      <c r="JH58" s="65"/>
      <c r="JI58" s="61"/>
      <c r="JJ58" s="65"/>
      <c r="JK58" s="61"/>
      <c r="JL58" s="65"/>
      <c r="JM58" s="61"/>
      <c r="JN58" s="65"/>
      <c r="JO58" s="61"/>
      <c r="JP58" s="65"/>
      <c r="JQ58" s="61"/>
      <c r="JR58" s="65"/>
      <c r="JS58" s="61"/>
      <c r="JT58" s="65"/>
      <c r="JU58" s="61"/>
      <c r="JV58" s="65"/>
      <c r="JW58" s="61"/>
      <c r="JX58" s="65"/>
      <c r="JY58" s="61"/>
      <c r="JZ58" s="66"/>
      <c r="KA58" s="66"/>
    </row>
    <row r="59" spans="1:287" ht="30" customHeight="1" x14ac:dyDescent="0.25">
      <c r="A59" s="56">
        <f t="shared" si="0"/>
        <v>58</v>
      </c>
      <c r="B59" s="272"/>
      <c r="C59" s="272" t="s">
        <v>162</v>
      </c>
      <c r="D59" s="272"/>
      <c r="E59" s="272"/>
      <c r="F59" s="272"/>
      <c r="G59" s="272"/>
      <c r="H59" s="293">
        <v>150115.18</v>
      </c>
      <c r="I59" s="293">
        <v>72437.08</v>
      </c>
      <c r="J59" s="293">
        <v>2505105.2599999998</v>
      </c>
      <c r="K59" s="293">
        <v>10309.24</v>
      </c>
      <c r="L59" s="293">
        <v>261817.56</v>
      </c>
      <c r="M59" s="293">
        <v>152605.49</v>
      </c>
      <c r="N59" s="293">
        <v>14138.43</v>
      </c>
      <c r="O59" s="293">
        <v>45587.14</v>
      </c>
      <c r="P59" s="293">
        <v>-71645.02</v>
      </c>
      <c r="Q59" s="293">
        <v>199510.29</v>
      </c>
      <c r="R59" s="293">
        <v>-4065.44</v>
      </c>
      <c r="S59" s="293">
        <v>-250900.33</v>
      </c>
      <c r="T59" s="293">
        <v>2474.4299999999998</v>
      </c>
      <c r="U59" s="293">
        <v>11536.08</v>
      </c>
      <c r="V59" s="293">
        <v>8461.42</v>
      </c>
      <c r="W59" s="293">
        <v>227195.08</v>
      </c>
      <c r="X59" s="293">
        <v>0</v>
      </c>
      <c r="Y59" s="293">
        <v>99094.85</v>
      </c>
      <c r="Z59" s="293">
        <v>285380.28999999998</v>
      </c>
      <c r="AA59" s="293">
        <v>28885.52</v>
      </c>
      <c r="AB59" s="293">
        <v>0</v>
      </c>
      <c r="AC59" s="293">
        <v>35589.21</v>
      </c>
      <c r="AD59" s="293">
        <v>175321.29</v>
      </c>
      <c r="AE59" s="293">
        <v>64650.7</v>
      </c>
      <c r="AF59" s="293">
        <v>40477.360000000001</v>
      </c>
      <c r="AG59" s="293">
        <v>22997.53</v>
      </c>
      <c r="AH59" s="293">
        <v>601717.31999999995</v>
      </c>
      <c r="AI59" s="293">
        <v>19610.41</v>
      </c>
      <c r="AJ59" s="293">
        <v>50871.98</v>
      </c>
      <c r="AK59" s="293">
        <v>74160.44</v>
      </c>
      <c r="AL59" s="293">
        <v>111437</v>
      </c>
      <c r="AM59" s="293">
        <v>28962.44</v>
      </c>
      <c r="AN59" s="293">
        <v>3634.22</v>
      </c>
      <c r="AO59" s="293">
        <v>86654.21</v>
      </c>
      <c r="AP59" s="293">
        <v>21860.75</v>
      </c>
      <c r="AQ59" s="293">
        <v>272449.75</v>
      </c>
      <c r="AR59" s="293">
        <v>40379.47</v>
      </c>
      <c r="AS59" s="293">
        <v>76218.92</v>
      </c>
      <c r="AT59" s="293">
        <v>28058.68</v>
      </c>
      <c r="AU59" s="293">
        <v>-232718.22</v>
      </c>
      <c r="AV59" s="293">
        <v>-19001.759999999998</v>
      </c>
      <c r="AW59" s="293">
        <v>115618.33</v>
      </c>
      <c r="AX59" s="293">
        <v>22324.11</v>
      </c>
      <c r="AY59" s="293">
        <v>20052.189999999999</v>
      </c>
      <c r="AZ59" s="293">
        <v>38526.949999999997</v>
      </c>
      <c r="BA59" s="293">
        <v>155178.03</v>
      </c>
      <c r="BB59" s="293">
        <v>26678.53</v>
      </c>
      <c r="BC59" s="293">
        <v>6342.77</v>
      </c>
      <c r="BD59" s="293">
        <v>21300.62</v>
      </c>
      <c r="BE59" s="293">
        <v>37965.89</v>
      </c>
      <c r="BF59" s="293">
        <v>0</v>
      </c>
      <c r="BG59" s="293">
        <v>64734.96</v>
      </c>
      <c r="BH59" s="293">
        <v>548410.18000000005</v>
      </c>
      <c r="BI59" s="293">
        <v>34485.49</v>
      </c>
      <c r="BJ59" s="293">
        <v>35631.14</v>
      </c>
      <c r="BK59" s="293">
        <v>234875.05</v>
      </c>
      <c r="BL59" s="293">
        <v>95878.73</v>
      </c>
      <c r="BM59" s="293">
        <v>0</v>
      </c>
      <c r="BN59" s="293">
        <v>254467.6</v>
      </c>
      <c r="BO59" s="293">
        <v>39971.519999999997</v>
      </c>
      <c r="BP59" s="293">
        <v>44196.72</v>
      </c>
      <c r="BQ59" s="293">
        <v>59846.04</v>
      </c>
      <c r="BR59" s="293">
        <v>7829.42</v>
      </c>
      <c r="BS59" s="293">
        <v>13827.91</v>
      </c>
      <c r="BT59" s="293">
        <v>157264.01</v>
      </c>
      <c r="BU59" s="293">
        <v>0</v>
      </c>
      <c r="BV59" s="293">
        <v>-254549.84</v>
      </c>
      <c r="BW59" s="293">
        <v>33159.24</v>
      </c>
      <c r="BX59" s="293">
        <v>0</v>
      </c>
      <c r="BY59" s="293">
        <v>30063.83</v>
      </c>
      <c r="BZ59" s="293">
        <v>14495.75</v>
      </c>
      <c r="CA59" s="293">
        <v>-8265.26</v>
      </c>
      <c r="CB59" s="293">
        <v>7557.38</v>
      </c>
      <c r="CC59" s="293">
        <v>138230.41</v>
      </c>
      <c r="CD59" s="293">
        <v>60226.69</v>
      </c>
      <c r="CE59" s="293">
        <v>13659</v>
      </c>
      <c r="CF59" s="293">
        <v>0</v>
      </c>
      <c r="CG59" s="293">
        <v>116797.06</v>
      </c>
      <c r="CH59" s="293">
        <v>70992.960000000006</v>
      </c>
      <c r="CI59" s="293">
        <v>69962.009999999995</v>
      </c>
      <c r="CJ59" s="293">
        <v>3347.1</v>
      </c>
      <c r="CK59" s="293">
        <v>109833.98</v>
      </c>
      <c r="CL59" s="293">
        <v>673137.63</v>
      </c>
      <c r="CM59" s="293">
        <v>107561.63</v>
      </c>
      <c r="CN59" s="293">
        <v>109559.7</v>
      </c>
      <c r="CO59" s="293">
        <v>71778.45</v>
      </c>
      <c r="CP59" s="293">
        <v>1273699.02</v>
      </c>
      <c r="CQ59" s="293">
        <v>38902.28</v>
      </c>
      <c r="CR59" s="293">
        <v>229542.43</v>
      </c>
      <c r="CS59" s="293">
        <v>37500.49</v>
      </c>
      <c r="CT59" s="293">
        <v>-121792.39</v>
      </c>
      <c r="CU59" s="293">
        <v>275558.8</v>
      </c>
      <c r="CV59" s="293">
        <v>488486.54</v>
      </c>
      <c r="CW59" s="293">
        <v>-95761</v>
      </c>
      <c r="CX59" s="293">
        <v>16426.400000000001</v>
      </c>
      <c r="CY59" s="293">
        <v>11999.21</v>
      </c>
      <c r="CZ59" s="293">
        <v>56160.52</v>
      </c>
      <c r="DA59" s="293">
        <v>13663.58</v>
      </c>
      <c r="DB59" s="293">
        <v>-83545.33</v>
      </c>
      <c r="DC59" s="293">
        <v>31394.720000000001</v>
      </c>
      <c r="DD59" s="293">
        <v>115899.06</v>
      </c>
      <c r="DE59" s="293">
        <v>503303.62</v>
      </c>
      <c r="DF59" s="293">
        <v>43222.69</v>
      </c>
      <c r="DG59" s="293">
        <v>-195679.15</v>
      </c>
      <c r="DH59" s="293">
        <v>10729.7</v>
      </c>
      <c r="DI59" s="293">
        <v>89426.87</v>
      </c>
      <c r="DJ59" s="293">
        <v>64018.52</v>
      </c>
      <c r="DK59" s="293">
        <v>19645.939999999999</v>
      </c>
      <c r="DL59" s="293">
        <v>15775.53</v>
      </c>
      <c r="DM59" s="293">
        <v>91338.18</v>
      </c>
      <c r="DN59" s="293">
        <v>16867.2</v>
      </c>
      <c r="DO59" s="293">
        <v>-17690.78</v>
      </c>
      <c r="DP59" s="293">
        <v>6504.67</v>
      </c>
      <c r="DQ59" s="293">
        <v>80174.3</v>
      </c>
      <c r="DR59" s="293">
        <v>423697.94</v>
      </c>
      <c r="DS59" s="293">
        <v>112191.92</v>
      </c>
      <c r="DT59" s="293">
        <v>20443.93</v>
      </c>
      <c r="DU59" s="293">
        <v>8489.6200000000008</v>
      </c>
      <c r="DV59" s="293">
        <v>73924.639999999999</v>
      </c>
      <c r="DW59" s="293">
        <v>35373.69</v>
      </c>
      <c r="DX59" s="293">
        <v>53386.52</v>
      </c>
      <c r="DY59" s="293">
        <v>22077.87</v>
      </c>
      <c r="DZ59" s="293">
        <v>82630.740000000005</v>
      </c>
      <c r="EA59" s="293">
        <v>26178.42</v>
      </c>
      <c r="EB59" s="293">
        <v>228980.59</v>
      </c>
      <c r="EC59" s="293">
        <v>30260.23</v>
      </c>
      <c r="ED59" s="293">
        <v>4494.95</v>
      </c>
      <c r="EE59" s="293">
        <v>68166.38</v>
      </c>
      <c r="EF59" s="293">
        <v>34556.300000000003</v>
      </c>
      <c r="EG59" s="293">
        <v>12236.38</v>
      </c>
      <c r="EH59" s="293">
        <v>86688.75</v>
      </c>
      <c r="EI59" s="293">
        <v>14037.93</v>
      </c>
      <c r="EJ59" s="293">
        <v>170558.62</v>
      </c>
      <c r="EK59" s="293">
        <v>14505.98</v>
      </c>
      <c r="EL59" s="293">
        <v>34229.9</v>
      </c>
      <c r="EM59" s="293">
        <v>-376722.08</v>
      </c>
      <c r="EN59" s="293">
        <v>179832.78</v>
      </c>
      <c r="EO59" s="293">
        <v>71582.13</v>
      </c>
      <c r="EP59" s="293">
        <v>603571.80000000005</v>
      </c>
      <c r="EQ59" s="293">
        <v>78858.27</v>
      </c>
      <c r="ER59" s="293">
        <v>86602.55</v>
      </c>
      <c r="ES59" s="293">
        <v>39770.339999999997</v>
      </c>
      <c r="ET59" s="293">
        <v>8971.15</v>
      </c>
      <c r="EU59" s="293">
        <v>0</v>
      </c>
      <c r="EV59" s="293">
        <v>0</v>
      </c>
      <c r="EW59" s="293">
        <v>-2278.8000000000002</v>
      </c>
      <c r="EX59" s="293">
        <v>-28051.01</v>
      </c>
      <c r="EY59" s="293">
        <v>13889348.210000001</v>
      </c>
      <c r="EZ59" s="65"/>
      <c r="FA59" s="61"/>
      <c r="FB59" s="65"/>
      <c r="FC59" s="61"/>
      <c r="FD59" s="65"/>
      <c r="FE59" s="61"/>
      <c r="FF59" s="65"/>
      <c r="FG59" s="61"/>
      <c r="FH59" s="65"/>
      <c r="FI59" s="61"/>
      <c r="FJ59" s="65"/>
      <c r="FK59" s="61"/>
      <c r="FL59" s="65"/>
      <c r="FM59" s="61"/>
      <c r="FN59" s="65"/>
      <c r="FO59" s="61"/>
      <c r="FP59" s="65"/>
      <c r="FQ59" s="61"/>
      <c r="FR59" s="65"/>
      <c r="FS59" s="61"/>
      <c r="FT59" s="65"/>
      <c r="FU59" s="61"/>
      <c r="FV59" s="65"/>
      <c r="FW59" s="61"/>
      <c r="FX59" s="65"/>
      <c r="FY59" s="61"/>
      <c r="FZ59" s="65"/>
      <c r="GA59" s="61"/>
      <c r="GB59" s="65"/>
      <c r="GC59" s="61"/>
      <c r="GD59" s="65"/>
      <c r="GE59" s="61"/>
      <c r="GF59" s="65"/>
      <c r="GG59" s="61"/>
      <c r="GH59" s="65"/>
      <c r="GI59" s="61"/>
      <c r="GJ59" s="65"/>
      <c r="GK59" s="61"/>
      <c r="GL59" s="65"/>
      <c r="GM59" s="61"/>
      <c r="GN59" s="65"/>
      <c r="GO59" s="61"/>
      <c r="GP59" s="65"/>
      <c r="GQ59" s="61"/>
      <c r="GR59" s="65"/>
      <c r="GS59" s="61"/>
      <c r="GT59" s="65"/>
      <c r="GU59" s="61"/>
      <c r="GV59" s="65"/>
      <c r="GW59" s="61"/>
      <c r="GX59" s="65"/>
      <c r="GY59" s="61"/>
      <c r="GZ59" s="65"/>
      <c r="HA59" s="61"/>
      <c r="HB59" s="65"/>
      <c r="HC59" s="61"/>
      <c r="HD59" s="65"/>
      <c r="HE59" s="61"/>
      <c r="HF59" s="65"/>
      <c r="HG59" s="61"/>
      <c r="HH59" s="65"/>
      <c r="HI59" s="61"/>
      <c r="HJ59" s="65"/>
      <c r="HK59" s="61"/>
      <c r="HL59" s="65"/>
      <c r="HM59" s="61"/>
      <c r="HN59" s="65"/>
      <c r="HO59" s="61"/>
      <c r="HP59" s="65"/>
      <c r="HQ59" s="61"/>
      <c r="HR59" s="65"/>
      <c r="HS59" s="61"/>
      <c r="HT59" s="65"/>
      <c r="HU59" s="61"/>
      <c r="HV59" s="65"/>
      <c r="HW59" s="61"/>
      <c r="HX59" s="65"/>
      <c r="HY59" s="61"/>
      <c r="HZ59" s="65"/>
      <c r="IA59" s="61"/>
      <c r="IB59" s="65"/>
      <c r="IC59" s="61"/>
      <c r="ID59" s="65"/>
      <c r="IE59" s="61"/>
      <c r="IF59" s="65"/>
      <c r="IG59" s="61"/>
      <c r="IH59" s="65"/>
      <c r="II59" s="61"/>
      <c r="IJ59" s="65"/>
      <c r="IK59" s="61"/>
      <c r="IL59" s="65"/>
      <c r="IM59" s="61"/>
      <c r="IN59" s="65"/>
      <c r="IO59" s="61"/>
      <c r="IP59" s="65"/>
      <c r="IQ59" s="61"/>
      <c r="IR59" s="65"/>
      <c r="IS59" s="61"/>
      <c r="IT59" s="65"/>
      <c r="IU59" s="61"/>
      <c r="IV59" s="65"/>
      <c r="IW59" s="61"/>
      <c r="IX59" s="65"/>
      <c r="IY59" s="61"/>
      <c r="IZ59" s="65"/>
      <c r="JA59" s="61"/>
      <c r="JB59" s="65"/>
      <c r="JC59" s="61"/>
      <c r="JD59" s="65"/>
      <c r="JE59" s="61"/>
      <c r="JF59" s="65"/>
      <c r="JG59" s="61"/>
      <c r="JH59" s="65"/>
      <c r="JI59" s="61"/>
      <c r="JJ59" s="65"/>
      <c r="JK59" s="61"/>
      <c r="JL59" s="65"/>
      <c r="JM59" s="61"/>
      <c r="JN59" s="65"/>
      <c r="JO59" s="61"/>
      <c r="JP59" s="65"/>
      <c r="JQ59" s="61"/>
      <c r="JR59" s="65"/>
      <c r="JS59" s="61"/>
      <c r="JT59" s="65"/>
      <c r="JU59" s="61"/>
      <c r="JV59" s="65"/>
      <c r="JW59" s="61"/>
      <c r="JX59" s="65"/>
      <c r="JY59" s="61"/>
      <c r="JZ59" s="66"/>
      <c r="KA59" s="66"/>
    </row>
    <row r="60" spans="1:287" ht="30" customHeight="1" x14ac:dyDescent="0.25">
      <c r="A60" s="56">
        <f t="shared" si="0"/>
        <v>59</v>
      </c>
      <c r="B60" s="272"/>
      <c r="C60" s="272" t="s">
        <v>163</v>
      </c>
      <c r="D60" s="272"/>
      <c r="E60" s="272"/>
      <c r="F60" s="272"/>
      <c r="G60" s="272"/>
      <c r="H60" s="293"/>
      <c r="I60" s="293"/>
      <c r="J60" s="293"/>
      <c r="K60" s="293"/>
      <c r="L60" s="293"/>
      <c r="M60" s="293"/>
      <c r="N60" s="293"/>
      <c r="O60" s="293"/>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c r="AO60" s="293"/>
      <c r="AP60" s="293"/>
      <c r="AQ60" s="293"/>
      <c r="AR60" s="293"/>
      <c r="AS60" s="293"/>
      <c r="AT60" s="293"/>
      <c r="AU60" s="293"/>
      <c r="AV60" s="293"/>
      <c r="AW60" s="293"/>
      <c r="AX60" s="293"/>
      <c r="AY60" s="293"/>
      <c r="AZ60" s="293"/>
      <c r="BA60" s="293"/>
      <c r="BB60" s="293"/>
      <c r="BC60" s="293"/>
      <c r="BD60" s="293"/>
      <c r="BE60" s="293"/>
      <c r="BF60" s="293"/>
      <c r="BG60" s="293"/>
      <c r="BH60" s="293"/>
      <c r="BI60" s="293"/>
      <c r="BJ60" s="293"/>
      <c r="BK60" s="293"/>
      <c r="BL60" s="293"/>
      <c r="BM60" s="293"/>
      <c r="BN60" s="293"/>
      <c r="BO60" s="293"/>
      <c r="BP60" s="293"/>
      <c r="BQ60" s="293"/>
      <c r="BR60" s="293"/>
      <c r="BS60" s="293"/>
      <c r="BT60" s="293"/>
      <c r="BU60" s="293"/>
      <c r="BV60" s="293"/>
      <c r="BW60" s="293"/>
      <c r="BX60" s="293"/>
      <c r="BY60" s="293"/>
      <c r="BZ60" s="293"/>
      <c r="CA60" s="293"/>
      <c r="CB60" s="293"/>
      <c r="CC60" s="293"/>
      <c r="CD60" s="293"/>
      <c r="CE60" s="293"/>
      <c r="CF60" s="293"/>
      <c r="CG60" s="293"/>
      <c r="CH60" s="293"/>
      <c r="CI60" s="293"/>
      <c r="CJ60" s="293"/>
      <c r="CK60" s="293"/>
      <c r="CL60" s="293"/>
      <c r="CM60" s="293"/>
      <c r="CN60" s="293"/>
      <c r="CO60" s="293"/>
      <c r="CP60" s="293"/>
      <c r="CQ60" s="293"/>
      <c r="CR60" s="293"/>
      <c r="CS60" s="293"/>
      <c r="CT60" s="293"/>
      <c r="CU60" s="293"/>
      <c r="CV60" s="293"/>
      <c r="CW60" s="293"/>
      <c r="CX60" s="293"/>
      <c r="CY60" s="293"/>
      <c r="CZ60" s="293"/>
      <c r="DA60" s="293"/>
      <c r="DB60" s="293"/>
      <c r="DC60" s="293"/>
      <c r="DD60" s="293"/>
      <c r="DE60" s="293"/>
      <c r="DF60" s="293"/>
      <c r="DG60" s="293"/>
      <c r="DH60" s="293"/>
      <c r="DI60" s="293"/>
      <c r="DJ60" s="293"/>
      <c r="DK60" s="293"/>
      <c r="DL60" s="293"/>
      <c r="DM60" s="293"/>
      <c r="DN60" s="293"/>
      <c r="DO60" s="293"/>
      <c r="DP60" s="293"/>
      <c r="DQ60" s="293"/>
      <c r="DR60" s="293"/>
      <c r="DS60" s="293"/>
      <c r="DT60" s="293"/>
      <c r="DU60" s="293"/>
      <c r="DV60" s="293"/>
      <c r="DW60" s="293"/>
      <c r="DX60" s="293"/>
      <c r="DY60" s="293"/>
      <c r="DZ60" s="293"/>
      <c r="EA60" s="293"/>
      <c r="EB60" s="293"/>
      <c r="EC60" s="293"/>
      <c r="ED60" s="293"/>
      <c r="EE60" s="293"/>
      <c r="EF60" s="293"/>
      <c r="EG60" s="293"/>
      <c r="EH60" s="293"/>
      <c r="EI60" s="293"/>
      <c r="EJ60" s="293"/>
      <c r="EK60" s="293"/>
      <c r="EL60" s="293"/>
      <c r="EM60" s="293"/>
      <c r="EN60" s="293"/>
      <c r="EO60" s="293"/>
      <c r="EP60" s="293"/>
      <c r="EQ60" s="293"/>
      <c r="ER60" s="293"/>
      <c r="ES60" s="293"/>
      <c r="ET60" s="293"/>
      <c r="EU60" s="293"/>
      <c r="EV60" s="293"/>
      <c r="EW60" s="293"/>
      <c r="EX60" s="293"/>
      <c r="EY60" s="293"/>
      <c r="EZ60" s="65"/>
      <c r="FA60" s="61"/>
      <c r="FB60" s="65"/>
      <c r="FC60" s="61"/>
      <c r="FD60" s="65"/>
      <c r="FE60" s="61"/>
      <c r="FF60" s="65"/>
      <c r="FG60" s="61"/>
      <c r="FH60" s="65"/>
      <c r="FI60" s="61"/>
      <c r="FJ60" s="65"/>
      <c r="FK60" s="61"/>
      <c r="FL60" s="65"/>
      <c r="FM60" s="61"/>
      <c r="FN60" s="65"/>
      <c r="FO60" s="61"/>
      <c r="FP60" s="65"/>
      <c r="FQ60" s="61"/>
      <c r="FR60" s="65"/>
      <c r="FS60" s="61"/>
      <c r="FT60" s="65"/>
      <c r="FU60" s="61"/>
      <c r="FV60" s="65"/>
      <c r="FW60" s="61"/>
      <c r="FX60" s="65"/>
      <c r="FY60" s="61"/>
      <c r="FZ60" s="65"/>
      <c r="GA60" s="61"/>
      <c r="GB60" s="65"/>
      <c r="GC60" s="61"/>
      <c r="GD60" s="65"/>
      <c r="GE60" s="61"/>
      <c r="GF60" s="65"/>
      <c r="GG60" s="61"/>
      <c r="GH60" s="65"/>
      <c r="GI60" s="61"/>
      <c r="GJ60" s="65"/>
      <c r="GK60" s="61"/>
      <c r="GL60" s="65"/>
      <c r="GM60" s="61"/>
      <c r="GN60" s="65"/>
      <c r="GO60" s="61"/>
      <c r="GP60" s="65"/>
      <c r="GQ60" s="61"/>
      <c r="GR60" s="65"/>
      <c r="GS60" s="61"/>
      <c r="GT60" s="65"/>
      <c r="GU60" s="61"/>
      <c r="GV60" s="65"/>
      <c r="GW60" s="61"/>
      <c r="GX60" s="65"/>
      <c r="GY60" s="61"/>
      <c r="GZ60" s="65"/>
      <c r="HA60" s="61"/>
      <c r="HB60" s="65"/>
      <c r="HC60" s="61"/>
      <c r="HD60" s="65"/>
      <c r="HE60" s="61"/>
      <c r="HF60" s="65"/>
      <c r="HG60" s="61"/>
      <c r="HH60" s="65"/>
      <c r="HI60" s="61"/>
      <c r="HJ60" s="65"/>
      <c r="HK60" s="61"/>
      <c r="HL60" s="65"/>
      <c r="HM60" s="61"/>
      <c r="HN60" s="65"/>
      <c r="HO60" s="61"/>
      <c r="HP60" s="65"/>
      <c r="HQ60" s="61"/>
      <c r="HR60" s="65"/>
      <c r="HS60" s="61"/>
      <c r="HT60" s="65"/>
      <c r="HU60" s="61"/>
      <c r="HV60" s="65"/>
      <c r="HW60" s="61"/>
      <c r="HX60" s="65"/>
      <c r="HY60" s="61"/>
      <c r="HZ60" s="65"/>
      <c r="IA60" s="61"/>
      <c r="IB60" s="65"/>
      <c r="IC60" s="61"/>
      <c r="ID60" s="65"/>
      <c r="IE60" s="61"/>
      <c r="IF60" s="65"/>
      <c r="IG60" s="61"/>
      <c r="IH60" s="65"/>
      <c r="II60" s="61"/>
      <c r="IJ60" s="65"/>
      <c r="IK60" s="61"/>
      <c r="IL60" s="65"/>
      <c r="IM60" s="61"/>
      <c r="IN60" s="65"/>
      <c r="IO60" s="61"/>
      <c r="IP60" s="65"/>
      <c r="IQ60" s="61"/>
      <c r="IR60" s="65"/>
      <c r="IS60" s="61"/>
      <c r="IT60" s="65"/>
      <c r="IU60" s="61"/>
      <c r="IV60" s="65"/>
      <c r="IW60" s="61"/>
      <c r="IX60" s="65"/>
      <c r="IY60" s="61"/>
      <c r="IZ60" s="65"/>
      <c r="JA60" s="61"/>
      <c r="JB60" s="65"/>
      <c r="JC60" s="61"/>
      <c r="JD60" s="65"/>
      <c r="JE60" s="61"/>
      <c r="JF60" s="65"/>
      <c r="JG60" s="61"/>
      <c r="JH60" s="65"/>
      <c r="JI60" s="61"/>
      <c r="JJ60" s="65"/>
      <c r="JK60" s="61"/>
      <c r="JL60" s="65"/>
      <c r="JM60" s="61"/>
      <c r="JN60" s="65"/>
      <c r="JO60" s="61"/>
      <c r="JP60" s="65"/>
      <c r="JQ60" s="61"/>
      <c r="JR60" s="65"/>
      <c r="JS60" s="61"/>
      <c r="JT60" s="65"/>
      <c r="JU60" s="61"/>
      <c r="JV60" s="65"/>
      <c r="JW60" s="61"/>
      <c r="JX60" s="65"/>
      <c r="JY60" s="61"/>
      <c r="JZ60" s="66"/>
      <c r="KA60" s="66"/>
    </row>
    <row r="61" spans="1:287" x14ac:dyDescent="0.25">
      <c r="A61" s="56">
        <f t="shared" si="0"/>
        <v>60</v>
      </c>
      <c r="B61" s="272"/>
      <c r="C61" s="272"/>
      <c r="D61" s="272" t="s">
        <v>422</v>
      </c>
      <c r="E61" s="272"/>
      <c r="F61" s="272"/>
      <c r="G61" s="272"/>
      <c r="H61" s="293">
        <v>0</v>
      </c>
      <c r="I61" s="293">
        <v>0</v>
      </c>
      <c r="J61" s="293">
        <v>0</v>
      </c>
      <c r="K61" s="293">
        <v>0</v>
      </c>
      <c r="L61" s="293">
        <v>0</v>
      </c>
      <c r="M61" s="293">
        <v>0</v>
      </c>
      <c r="N61" s="293">
        <v>0</v>
      </c>
      <c r="O61" s="293">
        <v>0</v>
      </c>
      <c r="P61" s="293">
        <v>0</v>
      </c>
      <c r="Q61" s="293">
        <v>0</v>
      </c>
      <c r="R61" s="293">
        <v>0</v>
      </c>
      <c r="S61" s="293">
        <v>0</v>
      </c>
      <c r="T61" s="293">
        <v>0</v>
      </c>
      <c r="U61" s="293">
        <v>0</v>
      </c>
      <c r="V61" s="293">
        <v>0</v>
      </c>
      <c r="W61" s="293">
        <v>0</v>
      </c>
      <c r="X61" s="293">
        <v>0</v>
      </c>
      <c r="Y61" s="293">
        <v>0</v>
      </c>
      <c r="Z61" s="293">
        <v>0</v>
      </c>
      <c r="AA61" s="293">
        <v>0</v>
      </c>
      <c r="AB61" s="293">
        <v>0</v>
      </c>
      <c r="AC61" s="293">
        <v>0</v>
      </c>
      <c r="AD61" s="293">
        <v>0</v>
      </c>
      <c r="AE61" s="293">
        <v>0</v>
      </c>
      <c r="AF61" s="293">
        <v>0</v>
      </c>
      <c r="AG61" s="293">
        <v>0</v>
      </c>
      <c r="AH61" s="293">
        <v>0</v>
      </c>
      <c r="AI61" s="293">
        <v>0</v>
      </c>
      <c r="AJ61" s="293">
        <v>0</v>
      </c>
      <c r="AK61" s="293">
        <v>0</v>
      </c>
      <c r="AL61" s="293">
        <v>0</v>
      </c>
      <c r="AM61" s="293">
        <v>0</v>
      </c>
      <c r="AN61" s="293">
        <v>0</v>
      </c>
      <c r="AO61" s="293">
        <v>0</v>
      </c>
      <c r="AP61" s="293">
        <v>0</v>
      </c>
      <c r="AQ61" s="293">
        <v>0</v>
      </c>
      <c r="AR61" s="293">
        <v>0</v>
      </c>
      <c r="AS61" s="293">
        <v>0</v>
      </c>
      <c r="AT61" s="293">
        <v>0</v>
      </c>
      <c r="AU61" s="293">
        <v>0</v>
      </c>
      <c r="AV61" s="293">
        <v>0</v>
      </c>
      <c r="AW61" s="293">
        <v>0</v>
      </c>
      <c r="AX61" s="293">
        <v>0</v>
      </c>
      <c r="AY61" s="293">
        <v>0</v>
      </c>
      <c r="AZ61" s="293">
        <v>0</v>
      </c>
      <c r="BA61" s="293">
        <v>0</v>
      </c>
      <c r="BB61" s="293">
        <v>0</v>
      </c>
      <c r="BC61" s="293">
        <v>0</v>
      </c>
      <c r="BD61" s="293">
        <v>0</v>
      </c>
      <c r="BE61" s="293">
        <v>0</v>
      </c>
      <c r="BF61" s="293">
        <v>0</v>
      </c>
      <c r="BG61" s="293">
        <v>0</v>
      </c>
      <c r="BH61" s="293">
        <v>0</v>
      </c>
      <c r="BI61" s="293">
        <v>0</v>
      </c>
      <c r="BJ61" s="293">
        <v>0</v>
      </c>
      <c r="BK61" s="293">
        <v>0</v>
      </c>
      <c r="BL61" s="293">
        <v>0</v>
      </c>
      <c r="BM61" s="293">
        <v>0</v>
      </c>
      <c r="BN61" s="293">
        <v>0</v>
      </c>
      <c r="BO61" s="293">
        <v>0</v>
      </c>
      <c r="BP61" s="293">
        <v>0</v>
      </c>
      <c r="BQ61" s="293">
        <v>0</v>
      </c>
      <c r="BR61" s="293">
        <v>0</v>
      </c>
      <c r="BS61" s="293">
        <v>0</v>
      </c>
      <c r="BT61" s="293">
        <v>0</v>
      </c>
      <c r="BU61" s="293">
        <v>0</v>
      </c>
      <c r="BV61" s="293">
        <v>0</v>
      </c>
      <c r="BW61" s="293">
        <v>0</v>
      </c>
      <c r="BX61" s="293">
        <v>0</v>
      </c>
      <c r="BY61" s="293">
        <v>0</v>
      </c>
      <c r="BZ61" s="293">
        <v>0</v>
      </c>
      <c r="CA61" s="293">
        <v>0</v>
      </c>
      <c r="CB61" s="293">
        <v>0</v>
      </c>
      <c r="CC61" s="293">
        <v>0</v>
      </c>
      <c r="CD61" s="293">
        <v>0</v>
      </c>
      <c r="CE61" s="293">
        <v>0</v>
      </c>
      <c r="CF61" s="293">
        <v>0</v>
      </c>
      <c r="CG61" s="293">
        <v>0</v>
      </c>
      <c r="CH61" s="293">
        <v>0</v>
      </c>
      <c r="CI61" s="293">
        <v>0</v>
      </c>
      <c r="CJ61" s="293">
        <v>0</v>
      </c>
      <c r="CK61" s="293">
        <v>0</v>
      </c>
      <c r="CL61" s="293">
        <v>0</v>
      </c>
      <c r="CM61" s="293">
        <v>0</v>
      </c>
      <c r="CN61" s="293">
        <v>0</v>
      </c>
      <c r="CO61" s="293">
        <v>0</v>
      </c>
      <c r="CP61" s="293">
        <v>0</v>
      </c>
      <c r="CQ61" s="293">
        <v>0</v>
      </c>
      <c r="CR61" s="293">
        <v>0</v>
      </c>
      <c r="CS61" s="293">
        <v>0</v>
      </c>
      <c r="CT61" s="293">
        <v>0</v>
      </c>
      <c r="CU61" s="293">
        <v>0</v>
      </c>
      <c r="CV61" s="293">
        <v>0</v>
      </c>
      <c r="CW61" s="293">
        <v>0</v>
      </c>
      <c r="CX61" s="293">
        <v>0</v>
      </c>
      <c r="CY61" s="293">
        <v>0</v>
      </c>
      <c r="CZ61" s="293">
        <v>0</v>
      </c>
      <c r="DA61" s="293">
        <v>0</v>
      </c>
      <c r="DB61" s="293">
        <v>0</v>
      </c>
      <c r="DC61" s="293">
        <v>0</v>
      </c>
      <c r="DD61" s="293">
        <v>0</v>
      </c>
      <c r="DE61" s="293">
        <v>0</v>
      </c>
      <c r="DF61" s="293">
        <v>0</v>
      </c>
      <c r="DG61" s="293">
        <v>0</v>
      </c>
      <c r="DH61" s="293">
        <v>0</v>
      </c>
      <c r="DI61" s="293">
        <v>0</v>
      </c>
      <c r="DJ61" s="293">
        <v>0</v>
      </c>
      <c r="DK61" s="293">
        <v>0</v>
      </c>
      <c r="DL61" s="293">
        <v>0</v>
      </c>
      <c r="DM61" s="293">
        <v>0</v>
      </c>
      <c r="DN61" s="293">
        <v>0</v>
      </c>
      <c r="DO61" s="293">
        <v>0</v>
      </c>
      <c r="DP61" s="293">
        <v>0</v>
      </c>
      <c r="DQ61" s="293">
        <v>0</v>
      </c>
      <c r="DR61" s="293">
        <v>0</v>
      </c>
      <c r="DS61" s="293">
        <v>0</v>
      </c>
      <c r="DT61" s="293">
        <v>0</v>
      </c>
      <c r="DU61" s="293">
        <v>0</v>
      </c>
      <c r="DV61" s="293">
        <v>0</v>
      </c>
      <c r="DW61" s="293">
        <v>0</v>
      </c>
      <c r="DX61" s="293">
        <v>0</v>
      </c>
      <c r="DY61" s="293">
        <v>0</v>
      </c>
      <c r="DZ61" s="293">
        <v>0</v>
      </c>
      <c r="EA61" s="293">
        <v>0</v>
      </c>
      <c r="EB61" s="293">
        <v>0</v>
      </c>
      <c r="EC61" s="293">
        <v>0</v>
      </c>
      <c r="ED61" s="293">
        <v>0</v>
      </c>
      <c r="EE61" s="293">
        <v>0</v>
      </c>
      <c r="EF61" s="293">
        <v>0</v>
      </c>
      <c r="EG61" s="293">
        <v>0</v>
      </c>
      <c r="EH61" s="293">
        <v>0</v>
      </c>
      <c r="EI61" s="293">
        <v>0</v>
      </c>
      <c r="EJ61" s="293">
        <v>0</v>
      </c>
      <c r="EK61" s="293">
        <v>0</v>
      </c>
      <c r="EL61" s="293">
        <v>0</v>
      </c>
      <c r="EM61" s="293">
        <v>0</v>
      </c>
      <c r="EN61" s="293">
        <v>0</v>
      </c>
      <c r="EO61" s="293">
        <v>0</v>
      </c>
      <c r="EP61" s="293">
        <v>0</v>
      </c>
      <c r="EQ61" s="293">
        <v>0</v>
      </c>
      <c r="ER61" s="293">
        <v>0</v>
      </c>
      <c r="ES61" s="293">
        <v>0</v>
      </c>
      <c r="ET61" s="293">
        <v>0</v>
      </c>
      <c r="EU61" s="293">
        <v>0</v>
      </c>
      <c r="EV61" s="293">
        <v>0</v>
      </c>
      <c r="EW61" s="293">
        <v>0</v>
      </c>
      <c r="EX61" s="293">
        <v>0</v>
      </c>
      <c r="EY61" s="293">
        <v>0</v>
      </c>
      <c r="EZ61" s="65"/>
      <c r="FA61" s="61"/>
      <c r="FB61" s="65"/>
      <c r="FC61" s="61"/>
      <c r="FD61" s="65"/>
      <c r="FE61" s="61"/>
      <c r="FF61" s="65"/>
      <c r="FG61" s="61"/>
      <c r="FH61" s="65"/>
      <c r="FI61" s="61"/>
      <c r="FJ61" s="65"/>
      <c r="FK61" s="61"/>
      <c r="FL61" s="65"/>
      <c r="FM61" s="61"/>
      <c r="FN61" s="65"/>
      <c r="FO61" s="61"/>
      <c r="FP61" s="65"/>
      <c r="FQ61" s="61"/>
      <c r="FR61" s="65"/>
      <c r="FS61" s="61"/>
      <c r="FT61" s="65"/>
      <c r="FU61" s="61"/>
      <c r="FV61" s="65"/>
      <c r="FW61" s="61"/>
      <c r="FX61" s="65"/>
      <c r="FY61" s="61"/>
      <c r="FZ61" s="65"/>
      <c r="GA61" s="61"/>
      <c r="GB61" s="65"/>
      <c r="GC61" s="61"/>
      <c r="GD61" s="65"/>
      <c r="GE61" s="61"/>
      <c r="GF61" s="65"/>
      <c r="GG61" s="61"/>
      <c r="GH61" s="65"/>
      <c r="GI61" s="61"/>
      <c r="GJ61" s="65"/>
      <c r="GK61" s="61"/>
      <c r="GL61" s="65"/>
      <c r="GM61" s="61"/>
      <c r="GN61" s="65"/>
      <c r="GO61" s="61"/>
      <c r="GP61" s="65"/>
      <c r="GQ61" s="61"/>
      <c r="GR61" s="65"/>
      <c r="GS61" s="61"/>
      <c r="GT61" s="65"/>
      <c r="GU61" s="61"/>
      <c r="GV61" s="65"/>
      <c r="GW61" s="61"/>
      <c r="GX61" s="65"/>
      <c r="GY61" s="61"/>
      <c r="GZ61" s="65"/>
      <c r="HA61" s="61"/>
      <c r="HB61" s="65"/>
      <c r="HC61" s="61"/>
      <c r="HD61" s="65"/>
      <c r="HE61" s="61"/>
      <c r="HF61" s="65"/>
      <c r="HG61" s="61"/>
      <c r="HH61" s="65"/>
      <c r="HI61" s="61"/>
      <c r="HJ61" s="65"/>
      <c r="HK61" s="61"/>
      <c r="HL61" s="65"/>
      <c r="HM61" s="61"/>
      <c r="HN61" s="65"/>
      <c r="HO61" s="61"/>
      <c r="HP61" s="65"/>
      <c r="HQ61" s="61"/>
      <c r="HR61" s="65"/>
      <c r="HS61" s="61"/>
      <c r="HT61" s="65"/>
      <c r="HU61" s="61"/>
      <c r="HV61" s="65"/>
      <c r="HW61" s="61"/>
      <c r="HX61" s="65"/>
      <c r="HY61" s="61"/>
      <c r="HZ61" s="65"/>
      <c r="IA61" s="61"/>
      <c r="IB61" s="65"/>
      <c r="IC61" s="61"/>
      <c r="ID61" s="65"/>
      <c r="IE61" s="61"/>
      <c r="IF61" s="65"/>
      <c r="IG61" s="61"/>
      <c r="IH61" s="65"/>
      <c r="II61" s="61"/>
      <c r="IJ61" s="65"/>
      <c r="IK61" s="61"/>
      <c r="IL61" s="65"/>
      <c r="IM61" s="61"/>
      <c r="IN61" s="65"/>
      <c r="IO61" s="61"/>
      <c r="IP61" s="65"/>
      <c r="IQ61" s="61"/>
      <c r="IR61" s="65"/>
      <c r="IS61" s="61"/>
      <c r="IT61" s="65"/>
      <c r="IU61" s="61"/>
      <c r="IV61" s="65"/>
      <c r="IW61" s="61"/>
      <c r="IX61" s="65"/>
      <c r="IY61" s="61"/>
      <c r="IZ61" s="65"/>
      <c r="JA61" s="61"/>
      <c r="JB61" s="65"/>
      <c r="JC61" s="61"/>
      <c r="JD61" s="65"/>
      <c r="JE61" s="61"/>
      <c r="JF61" s="65"/>
      <c r="JG61" s="61"/>
      <c r="JH61" s="65"/>
      <c r="JI61" s="61"/>
      <c r="JJ61" s="65"/>
      <c r="JK61" s="61"/>
      <c r="JL61" s="65"/>
      <c r="JM61" s="61"/>
      <c r="JN61" s="65"/>
      <c r="JO61" s="61"/>
      <c r="JP61" s="65"/>
      <c r="JQ61" s="61"/>
      <c r="JR61" s="65"/>
      <c r="JS61" s="61"/>
      <c r="JT61" s="65"/>
      <c r="JU61" s="61"/>
      <c r="JV61" s="65"/>
      <c r="JW61" s="61"/>
      <c r="JX61" s="65"/>
      <c r="JY61" s="61"/>
      <c r="JZ61" s="66"/>
      <c r="KA61" s="66"/>
    </row>
    <row r="62" spans="1:287" x14ac:dyDescent="0.25">
      <c r="A62" s="56">
        <f t="shared" si="0"/>
        <v>61</v>
      </c>
      <c r="B62" s="272"/>
      <c r="C62" s="272"/>
      <c r="D62" s="272" t="s">
        <v>423</v>
      </c>
      <c r="E62" s="272"/>
      <c r="F62" s="272"/>
      <c r="G62" s="272"/>
      <c r="H62" s="293">
        <v>0</v>
      </c>
      <c r="I62" s="293">
        <v>0</v>
      </c>
      <c r="J62" s="293">
        <v>0</v>
      </c>
      <c r="K62" s="293">
        <v>0</v>
      </c>
      <c r="L62" s="293">
        <v>0</v>
      </c>
      <c r="M62" s="293">
        <v>0</v>
      </c>
      <c r="N62" s="293">
        <v>0</v>
      </c>
      <c r="O62" s="293">
        <v>0</v>
      </c>
      <c r="P62" s="293">
        <v>0</v>
      </c>
      <c r="Q62" s="293">
        <v>0</v>
      </c>
      <c r="R62" s="293">
        <v>0</v>
      </c>
      <c r="S62" s="293">
        <v>0</v>
      </c>
      <c r="T62" s="293">
        <v>0</v>
      </c>
      <c r="U62" s="293">
        <v>0</v>
      </c>
      <c r="V62" s="293">
        <v>0</v>
      </c>
      <c r="W62" s="293">
        <v>0</v>
      </c>
      <c r="X62" s="293">
        <v>0</v>
      </c>
      <c r="Y62" s="293">
        <v>0</v>
      </c>
      <c r="Z62" s="293">
        <v>0</v>
      </c>
      <c r="AA62" s="293">
        <v>0</v>
      </c>
      <c r="AB62" s="293">
        <v>0</v>
      </c>
      <c r="AC62" s="293">
        <v>0</v>
      </c>
      <c r="AD62" s="293">
        <v>0</v>
      </c>
      <c r="AE62" s="293">
        <v>0</v>
      </c>
      <c r="AF62" s="293">
        <v>0</v>
      </c>
      <c r="AG62" s="293">
        <v>0</v>
      </c>
      <c r="AH62" s="293">
        <v>0</v>
      </c>
      <c r="AI62" s="293">
        <v>0</v>
      </c>
      <c r="AJ62" s="293">
        <v>0</v>
      </c>
      <c r="AK62" s="293">
        <v>0</v>
      </c>
      <c r="AL62" s="293">
        <v>0</v>
      </c>
      <c r="AM62" s="293">
        <v>0</v>
      </c>
      <c r="AN62" s="293">
        <v>0</v>
      </c>
      <c r="AO62" s="293">
        <v>0</v>
      </c>
      <c r="AP62" s="293">
        <v>0</v>
      </c>
      <c r="AQ62" s="293">
        <v>0</v>
      </c>
      <c r="AR62" s="293">
        <v>0</v>
      </c>
      <c r="AS62" s="293">
        <v>0</v>
      </c>
      <c r="AT62" s="293">
        <v>0</v>
      </c>
      <c r="AU62" s="293">
        <v>0</v>
      </c>
      <c r="AV62" s="293">
        <v>0</v>
      </c>
      <c r="AW62" s="293">
        <v>0</v>
      </c>
      <c r="AX62" s="293">
        <v>0</v>
      </c>
      <c r="AY62" s="293">
        <v>0</v>
      </c>
      <c r="AZ62" s="293">
        <v>0</v>
      </c>
      <c r="BA62" s="293">
        <v>0</v>
      </c>
      <c r="BB62" s="293">
        <v>0</v>
      </c>
      <c r="BC62" s="293">
        <v>0</v>
      </c>
      <c r="BD62" s="293">
        <v>0</v>
      </c>
      <c r="BE62" s="293">
        <v>0</v>
      </c>
      <c r="BF62" s="293">
        <v>0</v>
      </c>
      <c r="BG62" s="293">
        <v>0</v>
      </c>
      <c r="BH62" s="293">
        <v>0</v>
      </c>
      <c r="BI62" s="293">
        <v>0</v>
      </c>
      <c r="BJ62" s="293">
        <v>0</v>
      </c>
      <c r="BK62" s="293">
        <v>0</v>
      </c>
      <c r="BL62" s="293">
        <v>0</v>
      </c>
      <c r="BM62" s="293">
        <v>0</v>
      </c>
      <c r="BN62" s="293">
        <v>0</v>
      </c>
      <c r="BO62" s="293">
        <v>0</v>
      </c>
      <c r="BP62" s="293">
        <v>0</v>
      </c>
      <c r="BQ62" s="293">
        <v>0</v>
      </c>
      <c r="BR62" s="293">
        <v>0</v>
      </c>
      <c r="BS62" s="293">
        <v>0</v>
      </c>
      <c r="BT62" s="293">
        <v>0</v>
      </c>
      <c r="BU62" s="293">
        <v>0</v>
      </c>
      <c r="BV62" s="293">
        <v>0</v>
      </c>
      <c r="BW62" s="293">
        <v>0</v>
      </c>
      <c r="BX62" s="293">
        <v>0</v>
      </c>
      <c r="BY62" s="293">
        <v>0</v>
      </c>
      <c r="BZ62" s="293">
        <v>0</v>
      </c>
      <c r="CA62" s="293">
        <v>0</v>
      </c>
      <c r="CB62" s="293">
        <v>0</v>
      </c>
      <c r="CC62" s="293">
        <v>0</v>
      </c>
      <c r="CD62" s="293">
        <v>0</v>
      </c>
      <c r="CE62" s="293">
        <v>0</v>
      </c>
      <c r="CF62" s="293">
        <v>0</v>
      </c>
      <c r="CG62" s="293">
        <v>0</v>
      </c>
      <c r="CH62" s="293">
        <v>0</v>
      </c>
      <c r="CI62" s="293">
        <v>0</v>
      </c>
      <c r="CJ62" s="293">
        <v>0</v>
      </c>
      <c r="CK62" s="293">
        <v>0</v>
      </c>
      <c r="CL62" s="293">
        <v>0</v>
      </c>
      <c r="CM62" s="293">
        <v>0</v>
      </c>
      <c r="CN62" s="293">
        <v>0</v>
      </c>
      <c r="CO62" s="293">
        <v>0</v>
      </c>
      <c r="CP62" s="293">
        <v>0</v>
      </c>
      <c r="CQ62" s="293">
        <v>0</v>
      </c>
      <c r="CR62" s="293">
        <v>0</v>
      </c>
      <c r="CS62" s="293">
        <v>0</v>
      </c>
      <c r="CT62" s="293">
        <v>0</v>
      </c>
      <c r="CU62" s="293">
        <v>0</v>
      </c>
      <c r="CV62" s="293">
        <v>0</v>
      </c>
      <c r="CW62" s="293">
        <v>0</v>
      </c>
      <c r="CX62" s="293">
        <v>0</v>
      </c>
      <c r="CY62" s="293">
        <v>0</v>
      </c>
      <c r="CZ62" s="293">
        <v>0</v>
      </c>
      <c r="DA62" s="293">
        <v>0</v>
      </c>
      <c r="DB62" s="293">
        <v>0</v>
      </c>
      <c r="DC62" s="293">
        <v>0</v>
      </c>
      <c r="DD62" s="293">
        <v>0</v>
      </c>
      <c r="DE62" s="293">
        <v>0</v>
      </c>
      <c r="DF62" s="293">
        <v>0</v>
      </c>
      <c r="DG62" s="293">
        <v>0</v>
      </c>
      <c r="DH62" s="293">
        <v>0</v>
      </c>
      <c r="DI62" s="293">
        <v>0</v>
      </c>
      <c r="DJ62" s="293">
        <v>0</v>
      </c>
      <c r="DK62" s="293">
        <v>0</v>
      </c>
      <c r="DL62" s="293">
        <v>0</v>
      </c>
      <c r="DM62" s="293">
        <v>0</v>
      </c>
      <c r="DN62" s="293">
        <v>0</v>
      </c>
      <c r="DO62" s="293">
        <v>0</v>
      </c>
      <c r="DP62" s="293">
        <v>0</v>
      </c>
      <c r="DQ62" s="293">
        <v>0</v>
      </c>
      <c r="DR62" s="293">
        <v>0</v>
      </c>
      <c r="DS62" s="293">
        <v>0</v>
      </c>
      <c r="DT62" s="293">
        <v>0</v>
      </c>
      <c r="DU62" s="293">
        <v>0</v>
      </c>
      <c r="DV62" s="293">
        <v>0</v>
      </c>
      <c r="DW62" s="293">
        <v>0</v>
      </c>
      <c r="DX62" s="293">
        <v>0</v>
      </c>
      <c r="DY62" s="293">
        <v>0</v>
      </c>
      <c r="DZ62" s="293">
        <v>0</v>
      </c>
      <c r="EA62" s="293">
        <v>0</v>
      </c>
      <c r="EB62" s="293">
        <v>0</v>
      </c>
      <c r="EC62" s="293">
        <v>0</v>
      </c>
      <c r="ED62" s="293">
        <v>0</v>
      </c>
      <c r="EE62" s="293">
        <v>0</v>
      </c>
      <c r="EF62" s="293">
        <v>0</v>
      </c>
      <c r="EG62" s="293">
        <v>0</v>
      </c>
      <c r="EH62" s="293">
        <v>0</v>
      </c>
      <c r="EI62" s="293">
        <v>0</v>
      </c>
      <c r="EJ62" s="293">
        <v>0</v>
      </c>
      <c r="EK62" s="293">
        <v>0</v>
      </c>
      <c r="EL62" s="293">
        <v>0</v>
      </c>
      <c r="EM62" s="293">
        <v>0</v>
      </c>
      <c r="EN62" s="293">
        <v>0</v>
      </c>
      <c r="EO62" s="293">
        <v>0</v>
      </c>
      <c r="EP62" s="293">
        <v>0</v>
      </c>
      <c r="EQ62" s="293">
        <v>0</v>
      </c>
      <c r="ER62" s="293">
        <v>0</v>
      </c>
      <c r="ES62" s="293">
        <v>0</v>
      </c>
      <c r="ET62" s="293">
        <v>0</v>
      </c>
      <c r="EU62" s="293">
        <v>0</v>
      </c>
      <c r="EV62" s="293">
        <v>0</v>
      </c>
      <c r="EW62" s="293">
        <v>0</v>
      </c>
      <c r="EX62" s="293">
        <v>0</v>
      </c>
      <c r="EY62" s="293">
        <v>0</v>
      </c>
      <c r="EZ62" s="65"/>
      <c r="FA62" s="61"/>
      <c r="FB62" s="65"/>
      <c r="FC62" s="61"/>
      <c r="FD62" s="65"/>
      <c r="FE62" s="61"/>
      <c r="FF62" s="65"/>
      <c r="FG62" s="61"/>
      <c r="FH62" s="65"/>
      <c r="FI62" s="61"/>
      <c r="FJ62" s="65"/>
      <c r="FK62" s="61"/>
      <c r="FL62" s="65"/>
      <c r="FM62" s="61"/>
      <c r="FN62" s="65"/>
      <c r="FO62" s="61"/>
      <c r="FP62" s="65"/>
      <c r="FQ62" s="61"/>
      <c r="FR62" s="65"/>
      <c r="FS62" s="61"/>
      <c r="FT62" s="65"/>
      <c r="FU62" s="61"/>
      <c r="FV62" s="65"/>
      <c r="FW62" s="61"/>
      <c r="FX62" s="65"/>
      <c r="FY62" s="61"/>
      <c r="FZ62" s="65"/>
      <c r="GA62" s="61"/>
      <c r="GB62" s="65"/>
      <c r="GC62" s="61"/>
      <c r="GD62" s="65"/>
      <c r="GE62" s="61"/>
      <c r="GF62" s="65"/>
      <c r="GG62" s="61"/>
      <c r="GH62" s="65"/>
      <c r="GI62" s="61"/>
      <c r="GJ62" s="65"/>
      <c r="GK62" s="61"/>
      <c r="GL62" s="65"/>
      <c r="GM62" s="61"/>
      <c r="GN62" s="65"/>
      <c r="GO62" s="61"/>
      <c r="GP62" s="65"/>
      <c r="GQ62" s="61"/>
      <c r="GR62" s="65"/>
      <c r="GS62" s="61"/>
      <c r="GT62" s="65"/>
      <c r="GU62" s="61"/>
      <c r="GV62" s="65"/>
      <c r="GW62" s="61"/>
      <c r="GX62" s="65"/>
      <c r="GY62" s="61"/>
      <c r="GZ62" s="65"/>
      <c r="HA62" s="61"/>
      <c r="HB62" s="65"/>
      <c r="HC62" s="61"/>
      <c r="HD62" s="65"/>
      <c r="HE62" s="61"/>
      <c r="HF62" s="65"/>
      <c r="HG62" s="61"/>
      <c r="HH62" s="65"/>
      <c r="HI62" s="61"/>
      <c r="HJ62" s="65"/>
      <c r="HK62" s="61"/>
      <c r="HL62" s="65"/>
      <c r="HM62" s="61"/>
      <c r="HN62" s="65"/>
      <c r="HO62" s="61"/>
      <c r="HP62" s="65"/>
      <c r="HQ62" s="61"/>
      <c r="HR62" s="65"/>
      <c r="HS62" s="61"/>
      <c r="HT62" s="65"/>
      <c r="HU62" s="61"/>
      <c r="HV62" s="65"/>
      <c r="HW62" s="61"/>
      <c r="HX62" s="65"/>
      <c r="HY62" s="61"/>
      <c r="HZ62" s="65"/>
      <c r="IA62" s="61"/>
      <c r="IB62" s="65"/>
      <c r="IC62" s="61"/>
      <c r="ID62" s="65"/>
      <c r="IE62" s="61"/>
      <c r="IF62" s="65"/>
      <c r="IG62" s="61"/>
      <c r="IH62" s="65"/>
      <c r="II62" s="61"/>
      <c r="IJ62" s="65"/>
      <c r="IK62" s="61"/>
      <c r="IL62" s="65"/>
      <c r="IM62" s="61"/>
      <c r="IN62" s="65"/>
      <c r="IO62" s="61"/>
      <c r="IP62" s="65"/>
      <c r="IQ62" s="61"/>
      <c r="IR62" s="65"/>
      <c r="IS62" s="61"/>
      <c r="IT62" s="65"/>
      <c r="IU62" s="61"/>
      <c r="IV62" s="65"/>
      <c r="IW62" s="61"/>
      <c r="IX62" s="65"/>
      <c r="IY62" s="61"/>
      <c r="IZ62" s="65"/>
      <c r="JA62" s="61"/>
      <c r="JB62" s="65"/>
      <c r="JC62" s="61"/>
      <c r="JD62" s="65"/>
      <c r="JE62" s="61"/>
      <c r="JF62" s="65"/>
      <c r="JG62" s="61"/>
      <c r="JH62" s="65"/>
      <c r="JI62" s="61"/>
      <c r="JJ62" s="65"/>
      <c r="JK62" s="61"/>
      <c r="JL62" s="65"/>
      <c r="JM62" s="61"/>
      <c r="JN62" s="65"/>
      <c r="JO62" s="61"/>
      <c r="JP62" s="65"/>
      <c r="JQ62" s="61"/>
      <c r="JR62" s="65"/>
      <c r="JS62" s="61"/>
      <c r="JT62" s="65"/>
      <c r="JU62" s="61"/>
      <c r="JV62" s="65"/>
      <c r="JW62" s="61"/>
      <c r="JX62" s="65"/>
      <c r="JY62" s="61"/>
      <c r="JZ62" s="66"/>
      <c r="KA62" s="66"/>
    </row>
    <row r="63" spans="1:287" x14ac:dyDescent="0.25">
      <c r="A63" s="56">
        <f t="shared" si="0"/>
        <v>62</v>
      </c>
      <c r="B63" s="272"/>
      <c r="C63" s="272"/>
      <c r="D63" s="272" t="s">
        <v>424</v>
      </c>
      <c r="E63" s="272"/>
      <c r="F63" s="272"/>
      <c r="G63" s="272"/>
      <c r="H63" s="293">
        <v>0</v>
      </c>
      <c r="I63" s="293">
        <v>0</v>
      </c>
      <c r="J63" s="293">
        <v>0</v>
      </c>
      <c r="K63" s="293">
        <v>0</v>
      </c>
      <c r="L63" s="293">
        <v>0</v>
      </c>
      <c r="M63" s="293">
        <v>0</v>
      </c>
      <c r="N63" s="293">
        <v>0</v>
      </c>
      <c r="O63" s="293">
        <v>0</v>
      </c>
      <c r="P63" s="293">
        <v>0</v>
      </c>
      <c r="Q63" s="293">
        <v>0</v>
      </c>
      <c r="R63" s="293">
        <v>0</v>
      </c>
      <c r="S63" s="293">
        <v>0</v>
      </c>
      <c r="T63" s="293">
        <v>0</v>
      </c>
      <c r="U63" s="293">
        <v>0</v>
      </c>
      <c r="V63" s="293">
        <v>0</v>
      </c>
      <c r="W63" s="293">
        <v>0</v>
      </c>
      <c r="X63" s="293">
        <v>0</v>
      </c>
      <c r="Y63" s="293">
        <v>0</v>
      </c>
      <c r="Z63" s="293">
        <v>0</v>
      </c>
      <c r="AA63" s="293">
        <v>0</v>
      </c>
      <c r="AB63" s="293">
        <v>0</v>
      </c>
      <c r="AC63" s="293">
        <v>0</v>
      </c>
      <c r="AD63" s="293">
        <v>0</v>
      </c>
      <c r="AE63" s="293">
        <v>0</v>
      </c>
      <c r="AF63" s="293">
        <v>0</v>
      </c>
      <c r="AG63" s="293">
        <v>0</v>
      </c>
      <c r="AH63" s="293">
        <v>0</v>
      </c>
      <c r="AI63" s="293">
        <v>0</v>
      </c>
      <c r="AJ63" s="293">
        <v>0</v>
      </c>
      <c r="AK63" s="293">
        <v>0</v>
      </c>
      <c r="AL63" s="293">
        <v>0</v>
      </c>
      <c r="AM63" s="293">
        <v>0</v>
      </c>
      <c r="AN63" s="293">
        <v>0</v>
      </c>
      <c r="AO63" s="293">
        <v>0</v>
      </c>
      <c r="AP63" s="293">
        <v>0</v>
      </c>
      <c r="AQ63" s="293">
        <v>0</v>
      </c>
      <c r="AR63" s="293">
        <v>0</v>
      </c>
      <c r="AS63" s="293">
        <v>0</v>
      </c>
      <c r="AT63" s="293">
        <v>0</v>
      </c>
      <c r="AU63" s="293">
        <v>0</v>
      </c>
      <c r="AV63" s="293">
        <v>0</v>
      </c>
      <c r="AW63" s="293">
        <v>0</v>
      </c>
      <c r="AX63" s="293">
        <v>0</v>
      </c>
      <c r="AY63" s="293">
        <v>0</v>
      </c>
      <c r="AZ63" s="293">
        <v>0</v>
      </c>
      <c r="BA63" s="293">
        <v>0</v>
      </c>
      <c r="BB63" s="293">
        <v>0</v>
      </c>
      <c r="BC63" s="293">
        <v>0</v>
      </c>
      <c r="BD63" s="293">
        <v>0</v>
      </c>
      <c r="BE63" s="293">
        <v>0</v>
      </c>
      <c r="BF63" s="293">
        <v>0</v>
      </c>
      <c r="BG63" s="293">
        <v>0</v>
      </c>
      <c r="BH63" s="293">
        <v>0</v>
      </c>
      <c r="BI63" s="293">
        <v>0</v>
      </c>
      <c r="BJ63" s="293">
        <v>0</v>
      </c>
      <c r="BK63" s="293">
        <v>0</v>
      </c>
      <c r="BL63" s="293">
        <v>0</v>
      </c>
      <c r="BM63" s="293">
        <v>0</v>
      </c>
      <c r="BN63" s="293">
        <v>0</v>
      </c>
      <c r="BO63" s="293">
        <v>0</v>
      </c>
      <c r="BP63" s="293">
        <v>0</v>
      </c>
      <c r="BQ63" s="293">
        <v>0</v>
      </c>
      <c r="BR63" s="293">
        <v>0</v>
      </c>
      <c r="BS63" s="293">
        <v>0</v>
      </c>
      <c r="BT63" s="293">
        <v>0</v>
      </c>
      <c r="BU63" s="293">
        <v>0</v>
      </c>
      <c r="BV63" s="293">
        <v>0</v>
      </c>
      <c r="BW63" s="293">
        <v>0</v>
      </c>
      <c r="BX63" s="293">
        <v>0</v>
      </c>
      <c r="BY63" s="293">
        <v>0</v>
      </c>
      <c r="BZ63" s="293">
        <v>0</v>
      </c>
      <c r="CA63" s="293">
        <v>0</v>
      </c>
      <c r="CB63" s="293">
        <v>0</v>
      </c>
      <c r="CC63" s="293">
        <v>0</v>
      </c>
      <c r="CD63" s="293">
        <v>0</v>
      </c>
      <c r="CE63" s="293">
        <v>0</v>
      </c>
      <c r="CF63" s="293">
        <v>0</v>
      </c>
      <c r="CG63" s="293">
        <v>0</v>
      </c>
      <c r="CH63" s="293">
        <v>0</v>
      </c>
      <c r="CI63" s="293">
        <v>0</v>
      </c>
      <c r="CJ63" s="293">
        <v>0</v>
      </c>
      <c r="CK63" s="293">
        <v>0</v>
      </c>
      <c r="CL63" s="293">
        <v>0</v>
      </c>
      <c r="CM63" s="293">
        <v>0</v>
      </c>
      <c r="CN63" s="293">
        <v>0</v>
      </c>
      <c r="CO63" s="293">
        <v>0</v>
      </c>
      <c r="CP63" s="293">
        <v>0</v>
      </c>
      <c r="CQ63" s="293">
        <v>0</v>
      </c>
      <c r="CR63" s="293">
        <v>0</v>
      </c>
      <c r="CS63" s="293">
        <v>0</v>
      </c>
      <c r="CT63" s="293">
        <v>0</v>
      </c>
      <c r="CU63" s="293">
        <v>0</v>
      </c>
      <c r="CV63" s="293">
        <v>0</v>
      </c>
      <c r="CW63" s="293">
        <v>0</v>
      </c>
      <c r="CX63" s="293">
        <v>0</v>
      </c>
      <c r="CY63" s="293">
        <v>0</v>
      </c>
      <c r="CZ63" s="293">
        <v>0</v>
      </c>
      <c r="DA63" s="293">
        <v>0</v>
      </c>
      <c r="DB63" s="293">
        <v>0</v>
      </c>
      <c r="DC63" s="293">
        <v>0</v>
      </c>
      <c r="DD63" s="293">
        <v>0</v>
      </c>
      <c r="DE63" s="293">
        <v>0</v>
      </c>
      <c r="DF63" s="293">
        <v>0</v>
      </c>
      <c r="DG63" s="293">
        <v>0</v>
      </c>
      <c r="DH63" s="293">
        <v>0</v>
      </c>
      <c r="DI63" s="293">
        <v>0</v>
      </c>
      <c r="DJ63" s="293">
        <v>0</v>
      </c>
      <c r="DK63" s="293">
        <v>0</v>
      </c>
      <c r="DL63" s="293">
        <v>0</v>
      </c>
      <c r="DM63" s="293">
        <v>0</v>
      </c>
      <c r="DN63" s="293">
        <v>0</v>
      </c>
      <c r="DO63" s="293">
        <v>0</v>
      </c>
      <c r="DP63" s="293">
        <v>0</v>
      </c>
      <c r="DQ63" s="293">
        <v>0</v>
      </c>
      <c r="DR63" s="293">
        <v>0</v>
      </c>
      <c r="DS63" s="293">
        <v>0</v>
      </c>
      <c r="DT63" s="293">
        <v>0</v>
      </c>
      <c r="DU63" s="293">
        <v>0</v>
      </c>
      <c r="DV63" s="293">
        <v>0</v>
      </c>
      <c r="DW63" s="293">
        <v>0</v>
      </c>
      <c r="DX63" s="293">
        <v>0</v>
      </c>
      <c r="DY63" s="293">
        <v>0</v>
      </c>
      <c r="DZ63" s="293">
        <v>0</v>
      </c>
      <c r="EA63" s="293">
        <v>0</v>
      </c>
      <c r="EB63" s="293">
        <v>0</v>
      </c>
      <c r="EC63" s="293">
        <v>0</v>
      </c>
      <c r="ED63" s="293">
        <v>0</v>
      </c>
      <c r="EE63" s="293">
        <v>0</v>
      </c>
      <c r="EF63" s="293">
        <v>0</v>
      </c>
      <c r="EG63" s="293">
        <v>0</v>
      </c>
      <c r="EH63" s="293">
        <v>0</v>
      </c>
      <c r="EI63" s="293">
        <v>0</v>
      </c>
      <c r="EJ63" s="293">
        <v>0</v>
      </c>
      <c r="EK63" s="293">
        <v>0</v>
      </c>
      <c r="EL63" s="293">
        <v>0</v>
      </c>
      <c r="EM63" s="293">
        <v>0</v>
      </c>
      <c r="EN63" s="293">
        <v>0</v>
      </c>
      <c r="EO63" s="293">
        <v>0</v>
      </c>
      <c r="EP63" s="293">
        <v>0</v>
      </c>
      <c r="EQ63" s="293">
        <v>0</v>
      </c>
      <c r="ER63" s="293">
        <v>0</v>
      </c>
      <c r="ES63" s="293">
        <v>0</v>
      </c>
      <c r="ET63" s="293">
        <v>0</v>
      </c>
      <c r="EU63" s="293">
        <v>0</v>
      </c>
      <c r="EV63" s="293">
        <v>0</v>
      </c>
      <c r="EW63" s="293">
        <v>0</v>
      </c>
      <c r="EX63" s="293">
        <v>0</v>
      </c>
      <c r="EY63" s="293">
        <v>0</v>
      </c>
      <c r="EZ63" s="65"/>
      <c r="FA63" s="61"/>
      <c r="FB63" s="65"/>
      <c r="FC63" s="61"/>
      <c r="FD63" s="65"/>
      <c r="FE63" s="61"/>
      <c r="FF63" s="65"/>
      <c r="FG63" s="61"/>
      <c r="FH63" s="65"/>
      <c r="FI63" s="61"/>
      <c r="FJ63" s="65"/>
      <c r="FK63" s="61"/>
      <c r="FL63" s="65"/>
      <c r="FM63" s="61"/>
      <c r="FN63" s="65"/>
      <c r="FO63" s="61"/>
      <c r="FP63" s="65"/>
      <c r="FQ63" s="61"/>
      <c r="FR63" s="65"/>
      <c r="FS63" s="61"/>
      <c r="FT63" s="65"/>
      <c r="FU63" s="61"/>
      <c r="FV63" s="65"/>
      <c r="FW63" s="61"/>
      <c r="FX63" s="65"/>
      <c r="FY63" s="61"/>
      <c r="FZ63" s="65"/>
      <c r="GA63" s="61"/>
      <c r="GB63" s="65"/>
      <c r="GC63" s="61"/>
      <c r="GD63" s="65"/>
      <c r="GE63" s="61"/>
      <c r="GF63" s="65"/>
      <c r="GG63" s="61"/>
      <c r="GH63" s="65"/>
      <c r="GI63" s="61"/>
      <c r="GJ63" s="65"/>
      <c r="GK63" s="61"/>
      <c r="GL63" s="65"/>
      <c r="GM63" s="61"/>
      <c r="GN63" s="65"/>
      <c r="GO63" s="61"/>
      <c r="GP63" s="65"/>
      <c r="GQ63" s="61"/>
      <c r="GR63" s="65"/>
      <c r="GS63" s="61"/>
      <c r="GT63" s="65"/>
      <c r="GU63" s="61"/>
      <c r="GV63" s="65"/>
      <c r="GW63" s="61"/>
      <c r="GX63" s="65"/>
      <c r="GY63" s="61"/>
      <c r="GZ63" s="65"/>
      <c r="HA63" s="61"/>
      <c r="HB63" s="65"/>
      <c r="HC63" s="61"/>
      <c r="HD63" s="65"/>
      <c r="HE63" s="61"/>
      <c r="HF63" s="65"/>
      <c r="HG63" s="61"/>
      <c r="HH63" s="65"/>
      <c r="HI63" s="61"/>
      <c r="HJ63" s="65"/>
      <c r="HK63" s="61"/>
      <c r="HL63" s="65"/>
      <c r="HM63" s="61"/>
      <c r="HN63" s="65"/>
      <c r="HO63" s="61"/>
      <c r="HP63" s="65"/>
      <c r="HQ63" s="61"/>
      <c r="HR63" s="65"/>
      <c r="HS63" s="61"/>
      <c r="HT63" s="65"/>
      <c r="HU63" s="61"/>
      <c r="HV63" s="65"/>
      <c r="HW63" s="61"/>
      <c r="HX63" s="65"/>
      <c r="HY63" s="61"/>
      <c r="HZ63" s="65"/>
      <c r="IA63" s="61"/>
      <c r="IB63" s="65"/>
      <c r="IC63" s="61"/>
      <c r="ID63" s="65"/>
      <c r="IE63" s="61"/>
      <c r="IF63" s="65"/>
      <c r="IG63" s="61"/>
      <c r="IH63" s="65"/>
      <c r="II63" s="61"/>
      <c r="IJ63" s="65"/>
      <c r="IK63" s="61"/>
      <c r="IL63" s="65"/>
      <c r="IM63" s="61"/>
      <c r="IN63" s="65"/>
      <c r="IO63" s="61"/>
      <c r="IP63" s="65"/>
      <c r="IQ63" s="61"/>
      <c r="IR63" s="65"/>
      <c r="IS63" s="61"/>
      <c r="IT63" s="65"/>
      <c r="IU63" s="61"/>
      <c r="IV63" s="65"/>
      <c r="IW63" s="61"/>
      <c r="IX63" s="65"/>
      <c r="IY63" s="61"/>
      <c r="IZ63" s="65"/>
      <c r="JA63" s="61"/>
      <c r="JB63" s="65"/>
      <c r="JC63" s="61"/>
      <c r="JD63" s="65"/>
      <c r="JE63" s="61"/>
      <c r="JF63" s="65"/>
      <c r="JG63" s="61"/>
      <c r="JH63" s="65"/>
      <c r="JI63" s="61"/>
      <c r="JJ63" s="65"/>
      <c r="JK63" s="61"/>
      <c r="JL63" s="65"/>
      <c r="JM63" s="61"/>
      <c r="JN63" s="65"/>
      <c r="JO63" s="61"/>
      <c r="JP63" s="65"/>
      <c r="JQ63" s="61"/>
      <c r="JR63" s="65"/>
      <c r="JS63" s="61"/>
      <c r="JT63" s="65"/>
      <c r="JU63" s="61"/>
      <c r="JV63" s="65"/>
      <c r="JW63" s="61"/>
      <c r="JX63" s="65"/>
      <c r="JY63" s="61"/>
      <c r="JZ63" s="66"/>
      <c r="KA63" s="66"/>
    </row>
    <row r="64" spans="1:287" x14ac:dyDescent="0.25">
      <c r="A64" s="56">
        <f t="shared" si="0"/>
        <v>63</v>
      </c>
      <c r="B64" s="272"/>
      <c r="C64" s="272"/>
      <c r="D64" s="272" t="s">
        <v>425</v>
      </c>
      <c r="E64" s="272"/>
      <c r="F64" s="272"/>
      <c r="G64" s="272"/>
      <c r="H64" s="293">
        <v>0</v>
      </c>
      <c r="I64" s="293">
        <v>0</v>
      </c>
      <c r="J64" s="293">
        <v>0</v>
      </c>
      <c r="K64" s="293">
        <v>0</v>
      </c>
      <c r="L64" s="293">
        <v>0</v>
      </c>
      <c r="M64" s="293">
        <v>0</v>
      </c>
      <c r="N64" s="293">
        <v>0</v>
      </c>
      <c r="O64" s="293">
        <v>0</v>
      </c>
      <c r="P64" s="293">
        <v>0</v>
      </c>
      <c r="Q64" s="293">
        <v>0</v>
      </c>
      <c r="R64" s="293">
        <v>0</v>
      </c>
      <c r="S64" s="293">
        <v>0</v>
      </c>
      <c r="T64" s="293">
        <v>0</v>
      </c>
      <c r="U64" s="293">
        <v>0</v>
      </c>
      <c r="V64" s="293">
        <v>0</v>
      </c>
      <c r="W64" s="293">
        <v>0</v>
      </c>
      <c r="X64" s="293">
        <v>0</v>
      </c>
      <c r="Y64" s="293">
        <v>0</v>
      </c>
      <c r="Z64" s="293">
        <v>0</v>
      </c>
      <c r="AA64" s="293">
        <v>0</v>
      </c>
      <c r="AB64" s="293">
        <v>0</v>
      </c>
      <c r="AC64" s="293">
        <v>0</v>
      </c>
      <c r="AD64" s="293">
        <v>0</v>
      </c>
      <c r="AE64" s="293">
        <v>0</v>
      </c>
      <c r="AF64" s="293">
        <v>0</v>
      </c>
      <c r="AG64" s="293">
        <v>0</v>
      </c>
      <c r="AH64" s="293">
        <v>0</v>
      </c>
      <c r="AI64" s="293">
        <v>0</v>
      </c>
      <c r="AJ64" s="293">
        <v>0</v>
      </c>
      <c r="AK64" s="293">
        <v>0</v>
      </c>
      <c r="AL64" s="293">
        <v>0</v>
      </c>
      <c r="AM64" s="293">
        <v>0</v>
      </c>
      <c r="AN64" s="293">
        <v>0</v>
      </c>
      <c r="AO64" s="293">
        <v>0</v>
      </c>
      <c r="AP64" s="293">
        <v>0</v>
      </c>
      <c r="AQ64" s="293">
        <v>0</v>
      </c>
      <c r="AR64" s="293">
        <v>0</v>
      </c>
      <c r="AS64" s="293">
        <v>0</v>
      </c>
      <c r="AT64" s="293">
        <v>0</v>
      </c>
      <c r="AU64" s="293">
        <v>0</v>
      </c>
      <c r="AV64" s="293">
        <v>0</v>
      </c>
      <c r="AW64" s="293">
        <v>0</v>
      </c>
      <c r="AX64" s="293">
        <v>0</v>
      </c>
      <c r="AY64" s="293">
        <v>0</v>
      </c>
      <c r="AZ64" s="293">
        <v>0</v>
      </c>
      <c r="BA64" s="293">
        <v>0</v>
      </c>
      <c r="BB64" s="293">
        <v>0</v>
      </c>
      <c r="BC64" s="293">
        <v>0</v>
      </c>
      <c r="BD64" s="293">
        <v>0</v>
      </c>
      <c r="BE64" s="293">
        <v>0</v>
      </c>
      <c r="BF64" s="293">
        <v>0</v>
      </c>
      <c r="BG64" s="293">
        <v>0</v>
      </c>
      <c r="BH64" s="293">
        <v>0</v>
      </c>
      <c r="BI64" s="293">
        <v>0</v>
      </c>
      <c r="BJ64" s="293">
        <v>0</v>
      </c>
      <c r="BK64" s="293">
        <v>0</v>
      </c>
      <c r="BL64" s="293">
        <v>0</v>
      </c>
      <c r="BM64" s="293">
        <v>0</v>
      </c>
      <c r="BN64" s="293">
        <v>0</v>
      </c>
      <c r="BO64" s="293">
        <v>0</v>
      </c>
      <c r="BP64" s="293">
        <v>0</v>
      </c>
      <c r="BQ64" s="293">
        <v>0</v>
      </c>
      <c r="BR64" s="293">
        <v>0</v>
      </c>
      <c r="BS64" s="293">
        <v>0</v>
      </c>
      <c r="BT64" s="293">
        <v>0</v>
      </c>
      <c r="BU64" s="293">
        <v>0</v>
      </c>
      <c r="BV64" s="293">
        <v>0</v>
      </c>
      <c r="BW64" s="293">
        <v>0</v>
      </c>
      <c r="BX64" s="293">
        <v>0</v>
      </c>
      <c r="BY64" s="293">
        <v>0</v>
      </c>
      <c r="BZ64" s="293">
        <v>0</v>
      </c>
      <c r="CA64" s="293">
        <v>0</v>
      </c>
      <c r="CB64" s="293">
        <v>0</v>
      </c>
      <c r="CC64" s="293">
        <v>0</v>
      </c>
      <c r="CD64" s="293">
        <v>0</v>
      </c>
      <c r="CE64" s="293">
        <v>0</v>
      </c>
      <c r="CF64" s="293">
        <v>0</v>
      </c>
      <c r="CG64" s="293">
        <v>0</v>
      </c>
      <c r="CH64" s="293">
        <v>0</v>
      </c>
      <c r="CI64" s="293">
        <v>0</v>
      </c>
      <c r="CJ64" s="293">
        <v>0</v>
      </c>
      <c r="CK64" s="293">
        <v>0</v>
      </c>
      <c r="CL64" s="293">
        <v>0</v>
      </c>
      <c r="CM64" s="293">
        <v>0</v>
      </c>
      <c r="CN64" s="293">
        <v>0</v>
      </c>
      <c r="CO64" s="293">
        <v>0</v>
      </c>
      <c r="CP64" s="293">
        <v>0</v>
      </c>
      <c r="CQ64" s="293">
        <v>0</v>
      </c>
      <c r="CR64" s="293">
        <v>0</v>
      </c>
      <c r="CS64" s="293">
        <v>0</v>
      </c>
      <c r="CT64" s="293">
        <v>0</v>
      </c>
      <c r="CU64" s="293">
        <v>0</v>
      </c>
      <c r="CV64" s="293">
        <v>0</v>
      </c>
      <c r="CW64" s="293">
        <v>0</v>
      </c>
      <c r="CX64" s="293">
        <v>0</v>
      </c>
      <c r="CY64" s="293">
        <v>0</v>
      </c>
      <c r="CZ64" s="293">
        <v>0</v>
      </c>
      <c r="DA64" s="293">
        <v>0</v>
      </c>
      <c r="DB64" s="293">
        <v>0</v>
      </c>
      <c r="DC64" s="293">
        <v>0</v>
      </c>
      <c r="DD64" s="293">
        <v>0</v>
      </c>
      <c r="DE64" s="293">
        <v>0</v>
      </c>
      <c r="DF64" s="293">
        <v>0</v>
      </c>
      <c r="DG64" s="293">
        <v>0</v>
      </c>
      <c r="DH64" s="293">
        <v>0</v>
      </c>
      <c r="DI64" s="293">
        <v>0</v>
      </c>
      <c r="DJ64" s="293">
        <v>0</v>
      </c>
      <c r="DK64" s="293">
        <v>0</v>
      </c>
      <c r="DL64" s="293">
        <v>0</v>
      </c>
      <c r="DM64" s="293">
        <v>0</v>
      </c>
      <c r="DN64" s="293">
        <v>0</v>
      </c>
      <c r="DO64" s="293">
        <v>0</v>
      </c>
      <c r="DP64" s="293">
        <v>0</v>
      </c>
      <c r="DQ64" s="293">
        <v>0</v>
      </c>
      <c r="DR64" s="293">
        <v>0</v>
      </c>
      <c r="DS64" s="293">
        <v>0</v>
      </c>
      <c r="DT64" s="293">
        <v>0</v>
      </c>
      <c r="DU64" s="293">
        <v>0</v>
      </c>
      <c r="DV64" s="293">
        <v>0</v>
      </c>
      <c r="DW64" s="293">
        <v>0</v>
      </c>
      <c r="DX64" s="293">
        <v>0</v>
      </c>
      <c r="DY64" s="293">
        <v>0</v>
      </c>
      <c r="DZ64" s="293">
        <v>0</v>
      </c>
      <c r="EA64" s="293">
        <v>0</v>
      </c>
      <c r="EB64" s="293">
        <v>0</v>
      </c>
      <c r="EC64" s="293">
        <v>0</v>
      </c>
      <c r="ED64" s="293">
        <v>0</v>
      </c>
      <c r="EE64" s="293">
        <v>0</v>
      </c>
      <c r="EF64" s="293">
        <v>0</v>
      </c>
      <c r="EG64" s="293">
        <v>0</v>
      </c>
      <c r="EH64" s="293">
        <v>0</v>
      </c>
      <c r="EI64" s="293">
        <v>0</v>
      </c>
      <c r="EJ64" s="293">
        <v>0</v>
      </c>
      <c r="EK64" s="293">
        <v>0</v>
      </c>
      <c r="EL64" s="293">
        <v>0</v>
      </c>
      <c r="EM64" s="293">
        <v>0</v>
      </c>
      <c r="EN64" s="293">
        <v>0</v>
      </c>
      <c r="EO64" s="293">
        <v>0</v>
      </c>
      <c r="EP64" s="293">
        <v>0</v>
      </c>
      <c r="EQ64" s="293">
        <v>0</v>
      </c>
      <c r="ER64" s="293">
        <v>0</v>
      </c>
      <c r="ES64" s="293">
        <v>0</v>
      </c>
      <c r="ET64" s="293">
        <v>0</v>
      </c>
      <c r="EU64" s="293">
        <v>0</v>
      </c>
      <c r="EV64" s="293">
        <v>0</v>
      </c>
      <c r="EW64" s="293">
        <v>0</v>
      </c>
      <c r="EX64" s="293">
        <v>0</v>
      </c>
      <c r="EY64" s="293">
        <v>0</v>
      </c>
      <c r="EZ64" s="65"/>
      <c r="FA64" s="61"/>
      <c r="FB64" s="65"/>
      <c r="FC64" s="61"/>
      <c r="FD64" s="65"/>
      <c r="FE64" s="61"/>
      <c r="FF64" s="65"/>
      <c r="FG64" s="61"/>
      <c r="FH64" s="65"/>
      <c r="FI64" s="61"/>
      <c r="FJ64" s="65"/>
      <c r="FK64" s="61"/>
      <c r="FL64" s="65"/>
      <c r="FM64" s="61"/>
      <c r="FN64" s="65"/>
      <c r="FO64" s="61"/>
      <c r="FP64" s="65"/>
      <c r="FQ64" s="61"/>
      <c r="FR64" s="65"/>
      <c r="FS64" s="61"/>
      <c r="FT64" s="65"/>
      <c r="FU64" s="61"/>
      <c r="FV64" s="65"/>
      <c r="FW64" s="61"/>
      <c r="FX64" s="65"/>
      <c r="FY64" s="61"/>
      <c r="FZ64" s="65"/>
      <c r="GA64" s="61"/>
      <c r="GB64" s="65"/>
      <c r="GC64" s="61"/>
      <c r="GD64" s="65"/>
      <c r="GE64" s="61"/>
      <c r="GF64" s="65"/>
      <c r="GG64" s="61"/>
      <c r="GH64" s="65"/>
      <c r="GI64" s="61"/>
      <c r="GJ64" s="65"/>
      <c r="GK64" s="61"/>
      <c r="GL64" s="65"/>
      <c r="GM64" s="61"/>
      <c r="GN64" s="65"/>
      <c r="GO64" s="61"/>
      <c r="GP64" s="65"/>
      <c r="GQ64" s="61"/>
      <c r="GR64" s="65"/>
      <c r="GS64" s="61"/>
      <c r="GT64" s="65"/>
      <c r="GU64" s="61"/>
      <c r="GV64" s="65"/>
      <c r="GW64" s="61"/>
      <c r="GX64" s="65"/>
      <c r="GY64" s="61"/>
      <c r="GZ64" s="65"/>
      <c r="HA64" s="61"/>
      <c r="HB64" s="65"/>
      <c r="HC64" s="61"/>
      <c r="HD64" s="65"/>
      <c r="HE64" s="61"/>
      <c r="HF64" s="65"/>
      <c r="HG64" s="61"/>
      <c r="HH64" s="65"/>
      <c r="HI64" s="61"/>
      <c r="HJ64" s="65"/>
      <c r="HK64" s="61"/>
      <c r="HL64" s="65"/>
      <c r="HM64" s="61"/>
      <c r="HN64" s="65"/>
      <c r="HO64" s="61"/>
      <c r="HP64" s="65"/>
      <c r="HQ64" s="61"/>
      <c r="HR64" s="65"/>
      <c r="HS64" s="61"/>
      <c r="HT64" s="65"/>
      <c r="HU64" s="61"/>
      <c r="HV64" s="65"/>
      <c r="HW64" s="61"/>
      <c r="HX64" s="65"/>
      <c r="HY64" s="61"/>
      <c r="HZ64" s="65"/>
      <c r="IA64" s="61"/>
      <c r="IB64" s="65"/>
      <c r="IC64" s="61"/>
      <c r="ID64" s="65"/>
      <c r="IE64" s="61"/>
      <c r="IF64" s="65"/>
      <c r="IG64" s="61"/>
      <c r="IH64" s="65"/>
      <c r="II64" s="61"/>
      <c r="IJ64" s="65"/>
      <c r="IK64" s="61"/>
      <c r="IL64" s="65"/>
      <c r="IM64" s="61"/>
      <c r="IN64" s="65"/>
      <c r="IO64" s="61"/>
      <c r="IP64" s="65"/>
      <c r="IQ64" s="61"/>
      <c r="IR64" s="65"/>
      <c r="IS64" s="61"/>
      <c r="IT64" s="65"/>
      <c r="IU64" s="61"/>
      <c r="IV64" s="65"/>
      <c r="IW64" s="61"/>
      <c r="IX64" s="65"/>
      <c r="IY64" s="61"/>
      <c r="IZ64" s="65"/>
      <c r="JA64" s="61"/>
      <c r="JB64" s="65"/>
      <c r="JC64" s="61"/>
      <c r="JD64" s="65"/>
      <c r="JE64" s="61"/>
      <c r="JF64" s="65"/>
      <c r="JG64" s="61"/>
      <c r="JH64" s="65"/>
      <c r="JI64" s="61"/>
      <c r="JJ64" s="65"/>
      <c r="JK64" s="61"/>
      <c r="JL64" s="65"/>
      <c r="JM64" s="61"/>
      <c r="JN64" s="65"/>
      <c r="JO64" s="61"/>
      <c r="JP64" s="65"/>
      <c r="JQ64" s="61"/>
      <c r="JR64" s="65"/>
      <c r="JS64" s="61"/>
      <c r="JT64" s="65"/>
      <c r="JU64" s="61"/>
      <c r="JV64" s="65"/>
      <c r="JW64" s="61"/>
      <c r="JX64" s="65"/>
      <c r="JY64" s="61"/>
      <c r="JZ64" s="66"/>
      <c r="KA64" s="66"/>
    </row>
    <row r="65" spans="1:287" x14ac:dyDescent="0.25">
      <c r="A65" s="56">
        <f t="shared" si="0"/>
        <v>64</v>
      </c>
      <c r="B65" s="272"/>
      <c r="C65" s="272"/>
      <c r="D65" s="272" t="s">
        <v>426</v>
      </c>
      <c r="E65" s="272"/>
      <c r="F65" s="272"/>
      <c r="G65" s="272"/>
      <c r="H65" s="293">
        <v>0</v>
      </c>
      <c r="I65" s="293">
        <v>0</v>
      </c>
      <c r="J65" s="293">
        <v>0</v>
      </c>
      <c r="K65" s="293">
        <v>0</v>
      </c>
      <c r="L65" s="293">
        <v>0</v>
      </c>
      <c r="M65" s="293">
        <v>0</v>
      </c>
      <c r="N65" s="293">
        <v>0</v>
      </c>
      <c r="O65" s="293">
        <v>0</v>
      </c>
      <c r="P65" s="293">
        <v>0</v>
      </c>
      <c r="Q65" s="293">
        <v>0</v>
      </c>
      <c r="R65" s="293">
        <v>0</v>
      </c>
      <c r="S65" s="293">
        <v>0</v>
      </c>
      <c r="T65" s="293">
        <v>0</v>
      </c>
      <c r="U65" s="293">
        <v>0</v>
      </c>
      <c r="V65" s="293">
        <v>0</v>
      </c>
      <c r="W65" s="293">
        <v>0</v>
      </c>
      <c r="X65" s="293">
        <v>0</v>
      </c>
      <c r="Y65" s="293">
        <v>0</v>
      </c>
      <c r="Z65" s="293">
        <v>0</v>
      </c>
      <c r="AA65" s="293">
        <v>0</v>
      </c>
      <c r="AB65" s="293">
        <v>0</v>
      </c>
      <c r="AC65" s="293">
        <v>0</v>
      </c>
      <c r="AD65" s="293">
        <v>0</v>
      </c>
      <c r="AE65" s="293">
        <v>0</v>
      </c>
      <c r="AF65" s="293">
        <v>0</v>
      </c>
      <c r="AG65" s="293">
        <v>0</v>
      </c>
      <c r="AH65" s="293">
        <v>0</v>
      </c>
      <c r="AI65" s="293">
        <v>0</v>
      </c>
      <c r="AJ65" s="293">
        <v>0</v>
      </c>
      <c r="AK65" s="293">
        <v>0</v>
      </c>
      <c r="AL65" s="293">
        <v>0</v>
      </c>
      <c r="AM65" s="293">
        <v>0</v>
      </c>
      <c r="AN65" s="293">
        <v>0</v>
      </c>
      <c r="AO65" s="293">
        <v>0</v>
      </c>
      <c r="AP65" s="293">
        <v>0</v>
      </c>
      <c r="AQ65" s="293">
        <v>0</v>
      </c>
      <c r="AR65" s="293">
        <v>0</v>
      </c>
      <c r="AS65" s="293">
        <v>0</v>
      </c>
      <c r="AT65" s="293">
        <v>0</v>
      </c>
      <c r="AU65" s="293">
        <v>0</v>
      </c>
      <c r="AV65" s="293">
        <v>0</v>
      </c>
      <c r="AW65" s="293">
        <v>0</v>
      </c>
      <c r="AX65" s="293">
        <v>0</v>
      </c>
      <c r="AY65" s="293">
        <v>0</v>
      </c>
      <c r="AZ65" s="293">
        <v>0</v>
      </c>
      <c r="BA65" s="293">
        <v>0</v>
      </c>
      <c r="BB65" s="293">
        <v>0</v>
      </c>
      <c r="BC65" s="293">
        <v>0</v>
      </c>
      <c r="BD65" s="293">
        <v>0</v>
      </c>
      <c r="BE65" s="293">
        <v>0</v>
      </c>
      <c r="BF65" s="293">
        <v>0</v>
      </c>
      <c r="BG65" s="293">
        <v>0</v>
      </c>
      <c r="BH65" s="293">
        <v>0</v>
      </c>
      <c r="BI65" s="293">
        <v>0</v>
      </c>
      <c r="BJ65" s="293">
        <v>0</v>
      </c>
      <c r="BK65" s="293">
        <v>0</v>
      </c>
      <c r="BL65" s="293">
        <v>0</v>
      </c>
      <c r="BM65" s="293">
        <v>0</v>
      </c>
      <c r="BN65" s="293">
        <v>0</v>
      </c>
      <c r="BO65" s="293">
        <v>0</v>
      </c>
      <c r="BP65" s="293">
        <v>0</v>
      </c>
      <c r="BQ65" s="293">
        <v>0</v>
      </c>
      <c r="BR65" s="293">
        <v>0</v>
      </c>
      <c r="BS65" s="293">
        <v>0</v>
      </c>
      <c r="BT65" s="293">
        <v>0</v>
      </c>
      <c r="BU65" s="293">
        <v>0</v>
      </c>
      <c r="BV65" s="293">
        <v>0</v>
      </c>
      <c r="BW65" s="293">
        <v>0</v>
      </c>
      <c r="BX65" s="293">
        <v>0</v>
      </c>
      <c r="BY65" s="293">
        <v>0</v>
      </c>
      <c r="BZ65" s="293">
        <v>0</v>
      </c>
      <c r="CA65" s="293">
        <v>0</v>
      </c>
      <c r="CB65" s="293">
        <v>0</v>
      </c>
      <c r="CC65" s="293">
        <v>0</v>
      </c>
      <c r="CD65" s="293">
        <v>0</v>
      </c>
      <c r="CE65" s="293">
        <v>0</v>
      </c>
      <c r="CF65" s="293">
        <v>0</v>
      </c>
      <c r="CG65" s="293">
        <v>0</v>
      </c>
      <c r="CH65" s="293">
        <v>0</v>
      </c>
      <c r="CI65" s="293">
        <v>0</v>
      </c>
      <c r="CJ65" s="293">
        <v>0</v>
      </c>
      <c r="CK65" s="293">
        <v>0</v>
      </c>
      <c r="CL65" s="293">
        <v>0</v>
      </c>
      <c r="CM65" s="293">
        <v>0</v>
      </c>
      <c r="CN65" s="293">
        <v>0</v>
      </c>
      <c r="CO65" s="293">
        <v>0</v>
      </c>
      <c r="CP65" s="293">
        <v>0</v>
      </c>
      <c r="CQ65" s="293">
        <v>0</v>
      </c>
      <c r="CR65" s="293">
        <v>0</v>
      </c>
      <c r="CS65" s="293">
        <v>0</v>
      </c>
      <c r="CT65" s="293">
        <v>0</v>
      </c>
      <c r="CU65" s="293">
        <v>0</v>
      </c>
      <c r="CV65" s="293">
        <v>0</v>
      </c>
      <c r="CW65" s="293">
        <v>0</v>
      </c>
      <c r="CX65" s="293">
        <v>0</v>
      </c>
      <c r="CY65" s="293">
        <v>0</v>
      </c>
      <c r="CZ65" s="293">
        <v>0</v>
      </c>
      <c r="DA65" s="293">
        <v>0</v>
      </c>
      <c r="DB65" s="293">
        <v>0</v>
      </c>
      <c r="DC65" s="293">
        <v>0</v>
      </c>
      <c r="DD65" s="293">
        <v>0</v>
      </c>
      <c r="DE65" s="293">
        <v>0</v>
      </c>
      <c r="DF65" s="293">
        <v>0</v>
      </c>
      <c r="DG65" s="293">
        <v>0</v>
      </c>
      <c r="DH65" s="293">
        <v>0</v>
      </c>
      <c r="DI65" s="293">
        <v>0</v>
      </c>
      <c r="DJ65" s="293">
        <v>0</v>
      </c>
      <c r="DK65" s="293">
        <v>0</v>
      </c>
      <c r="DL65" s="293">
        <v>0</v>
      </c>
      <c r="DM65" s="293">
        <v>0</v>
      </c>
      <c r="DN65" s="293">
        <v>0</v>
      </c>
      <c r="DO65" s="293">
        <v>0</v>
      </c>
      <c r="DP65" s="293">
        <v>0</v>
      </c>
      <c r="DQ65" s="293">
        <v>0</v>
      </c>
      <c r="DR65" s="293">
        <v>0</v>
      </c>
      <c r="DS65" s="293">
        <v>0</v>
      </c>
      <c r="DT65" s="293">
        <v>0</v>
      </c>
      <c r="DU65" s="293">
        <v>0</v>
      </c>
      <c r="DV65" s="293">
        <v>0</v>
      </c>
      <c r="DW65" s="293">
        <v>0</v>
      </c>
      <c r="DX65" s="293">
        <v>0</v>
      </c>
      <c r="DY65" s="293">
        <v>0</v>
      </c>
      <c r="DZ65" s="293">
        <v>0</v>
      </c>
      <c r="EA65" s="293">
        <v>0</v>
      </c>
      <c r="EB65" s="293">
        <v>0</v>
      </c>
      <c r="EC65" s="293">
        <v>0</v>
      </c>
      <c r="ED65" s="293">
        <v>0</v>
      </c>
      <c r="EE65" s="293">
        <v>0</v>
      </c>
      <c r="EF65" s="293">
        <v>0</v>
      </c>
      <c r="EG65" s="293">
        <v>0</v>
      </c>
      <c r="EH65" s="293">
        <v>0</v>
      </c>
      <c r="EI65" s="293">
        <v>0</v>
      </c>
      <c r="EJ65" s="293">
        <v>0</v>
      </c>
      <c r="EK65" s="293">
        <v>0</v>
      </c>
      <c r="EL65" s="293">
        <v>0</v>
      </c>
      <c r="EM65" s="293">
        <v>0</v>
      </c>
      <c r="EN65" s="293">
        <v>0</v>
      </c>
      <c r="EO65" s="293">
        <v>0</v>
      </c>
      <c r="EP65" s="293">
        <v>0</v>
      </c>
      <c r="EQ65" s="293">
        <v>0</v>
      </c>
      <c r="ER65" s="293">
        <v>0</v>
      </c>
      <c r="ES65" s="293">
        <v>0</v>
      </c>
      <c r="ET65" s="293">
        <v>0</v>
      </c>
      <c r="EU65" s="293">
        <v>0</v>
      </c>
      <c r="EV65" s="293">
        <v>0</v>
      </c>
      <c r="EW65" s="293">
        <v>0</v>
      </c>
      <c r="EX65" s="293">
        <v>0</v>
      </c>
      <c r="EY65" s="293">
        <v>0</v>
      </c>
      <c r="EZ65" s="65"/>
      <c r="FA65" s="61"/>
      <c r="FB65" s="65"/>
      <c r="FC65" s="61"/>
      <c r="FD65" s="65"/>
      <c r="FE65" s="61"/>
      <c r="FF65" s="65"/>
      <c r="FG65" s="61"/>
      <c r="FH65" s="65"/>
      <c r="FI65" s="61"/>
      <c r="FJ65" s="65"/>
      <c r="FK65" s="61"/>
      <c r="FL65" s="65"/>
      <c r="FM65" s="61"/>
      <c r="FN65" s="65"/>
      <c r="FO65" s="61"/>
      <c r="FP65" s="65"/>
      <c r="FQ65" s="61"/>
      <c r="FR65" s="65"/>
      <c r="FS65" s="61"/>
      <c r="FT65" s="65"/>
      <c r="FU65" s="61"/>
      <c r="FV65" s="65"/>
      <c r="FW65" s="61"/>
      <c r="FX65" s="65"/>
      <c r="FY65" s="61"/>
      <c r="FZ65" s="65"/>
      <c r="GA65" s="61"/>
      <c r="GB65" s="65"/>
      <c r="GC65" s="61"/>
      <c r="GD65" s="65"/>
      <c r="GE65" s="61"/>
      <c r="GF65" s="65"/>
      <c r="GG65" s="61"/>
      <c r="GH65" s="65"/>
      <c r="GI65" s="61"/>
      <c r="GJ65" s="65"/>
      <c r="GK65" s="61"/>
      <c r="GL65" s="65"/>
      <c r="GM65" s="61"/>
      <c r="GN65" s="65"/>
      <c r="GO65" s="61"/>
      <c r="GP65" s="65"/>
      <c r="GQ65" s="61"/>
      <c r="GR65" s="65"/>
      <c r="GS65" s="61"/>
      <c r="GT65" s="65"/>
      <c r="GU65" s="61"/>
      <c r="GV65" s="65"/>
      <c r="GW65" s="61"/>
      <c r="GX65" s="65"/>
      <c r="GY65" s="61"/>
      <c r="GZ65" s="65"/>
      <c r="HA65" s="61"/>
      <c r="HB65" s="65"/>
      <c r="HC65" s="61"/>
      <c r="HD65" s="65"/>
      <c r="HE65" s="61"/>
      <c r="HF65" s="65"/>
      <c r="HG65" s="61"/>
      <c r="HH65" s="65"/>
      <c r="HI65" s="61"/>
      <c r="HJ65" s="65"/>
      <c r="HK65" s="61"/>
      <c r="HL65" s="65"/>
      <c r="HM65" s="61"/>
      <c r="HN65" s="65"/>
      <c r="HO65" s="61"/>
      <c r="HP65" s="65"/>
      <c r="HQ65" s="61"/>
      <c r="HR65" s="65"/>
      <c r="HS65" s="61"/>
      <c r="HT65" s="65"/>
      <c r="HU65" s="61"/>
      <c r="HV65" s="65"/>
      <c r="HW65" s="61"/>
      <c r="HX65" s="65"/>
      <c r="HY65" s="61"/>
      <c r="HZ65" s="65"/>
      <c r="IA65" s="61"/>
      <c r="IB65" s="65"/>
      <c r="IC65" s="61"/>
      <c r="ID65" s="65"/>
      <c r="IE65" s="61"/>
      <c r="IF65" s="65"/>
      <c r="IG65" s="61"/>
      <c r="IH65" s="65"/>
      <c r="II65" s="61"/>
      <c r="IJ65" s="65"/>
      <c r="IK65" s="61"/>
      <c r="IL65" s="65"/>
      <c r="IM65" s="61"/>
      <c r="IN65" s="65"/>
      <c r="IO65" s="61"/>
      <c r="IP65" s="65"/>
      <c r="IQ65" s="61"/>
      <c r="IR65" s="65"/>
      <c r="IS65" s="61"/>
      <c r="IT65" s="65"/>
      <c r="IU65" s="61"/>
      <c r="IV65" s="65"/>
      <c r="IW65" s="61"/>
      <c r="IX65" s="65"/>
      <c r="IY65" s="61"/>
      <c r="IZ65" s="65"/>
      <c r="JA65" s="61"/>
      <c r="JB65" s="65"/>
      <c r="JC65" s="61"/>
      <c r="JD65" s="65"/>
      <c r="JE65" s="61"/>
      <c r="JF65" s="65"/>
      <c r="JG65" s="61"/>
      <c r="JH65" s="65"/>
      <c r="JI65" s="61"/>
      <c r="JJ65" s="65"/>
      <c r="JK65" s="61"/>
      <c r="JL65" s="65"/>
      <c r="JM65" s="61"/>
      <c r="JN65" s="65"/>
      <c r="JO65" s="61"/>
      <c r="JP65" s="65"/>
      <c r="JQ65" s="61"/>
      <c r="JR65" s="65"/>
      <c r="JS65" s="61"/>
      <c r="JT65" s="65"/>
      <c r="JU65" s="61"/>
      <c r="JV65" s="65"/>
      <c r="JW65" s="61"/>
      <c r="JX65" s="65"/>
      <c r="JY65" s="61"/>
      <c r="JZ65" s="66"/>
      <c r="KA65" s="66"/>
    </row>
    <row r="66" spans="1:287" x14ac:dyDescent="0.25">
      <c r="A66" s="56">
        <f t="shared" si="0"/>
        <v>65</v>
      </c>
      <c r="B66" s="272"/>
      <c r="C66" s="272"/>
      <c r="D66" s="272" t="s">
        <v>164</v>
      </c>
      <c r="E66" s="272"/>
      <c r="F66" s="272"/>
      <c r="G66" s="272"/>
      <c r="H66" s="293"/>
      <c r="I66" s="293"/>
      <c r="J66" s="293"/>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c r="BH66" s="293"/>
      <c r="BI66" s="293"/>
      <c r="BJ66" s="293"/>
      <c r="BK66" s="293"/>
      <c r="BL66" s="293"/>
      <c r="BM66" s="293"/>
      <c r="BN66" s="293"/>
      <c r="BO66" s="293"/>
      <c r="BP66" s="293"/>
      <c r="BQ66" s="293"/>
      <c r="BR66" s="293"/>
      <c r="BS66" s="293"/>
      <c r="BT66" s="293"/>
      <c r="BU66" s="293"/>
      <c r="BV66" s="293"/>
      <c r="BW66" s="293"/>
      <c r="BX66" s="293"/>
      <c r="BY66" s="293"/>
      <c r="BZ66" s="293"/>
      <c r="CA66" s="293"/>
      <c r="CB66" s="293"/>
      <c r="CC66" s="293"/>
      <c r="CD66" s="293"/>
      <c r="CE66" s="293"/>
      <c r="CF66" s="293"/>
      <c r="CG66" s="293"/>
      <c r="CH66" s="293"/>
      <c r="CI66" s="293"/>
      <c r="CJ66" s="293"/>
      <c r="CK66" s="293"/>
      <c r="CL66" s="293"/>
      <c r="CM66" s="293"/>
      <c r="CN66" s="293"/>
      <c r="CO66" s="293"/>
      <c r="CP66" s="293"/>
      <c r="CQ66" s="293"/>
      <c r="CR66" s="293"/>
      <c r="CS66" s="293"/>
      <c r="CT66" s="293"/>
      <c r="CU66" s="293"/>
      <c r="CV66" s="293"/>
      <c r="CW66" s="293"/>
      <c r="CX66" s="293"/>
      <c r="CY66" s="293"/>
      <c r="CZ66" s="293"/>
      <c r="DA66" s="293"/>
      <c r="DB66" s="293"/>
      <c r="DC66" s="293"/>
      <c r="DD66" s="293"/>
      <c r="DE66" s="293"/>
      <c r="DF66" s="293"/>
      <c r="DG66" s="293"/>
      <c r="DH66" s="293"/>
      <c r="DI66" s="293"/>
      <c r="DJ66" s="293"/>
      <c r="DK66" s="293"/>
      <c r="DL66" s="293"/>
      <c r="DM66" s="293"/>
      <c r="DN66" s="293"/>
      <c r="DO66" s="293"/>
      <c r="DP66" s="293"/>
      <c r="DQ66" s="293"/>
      <c r="DR66" s="293"/>
      <c r="DS66" s="293"/>
      <c r="DT66" s="293"/>
      <c r="DU66" s="293"/>
      <c r="DV66" s="293"/>
      <c r="DW66" s="293"/>
      <c r="DX66" s="293"/>
      <c r="DY66" s="293"/>
      <c r="DZ66" s="293"/>
      <c r="EA66" s="293"/>
      <c r="EB66" s="293"/>
      <c r="EC66" s="293"/>
      <c r="ED66" s="293"/>
      <c r="EE66" s="293"/>
      <c r="EF66" s="293"/>
      <c r="EG66" s="293"/>
      <c r="EH66" s="293"/>
      <c r="EI66" s="293"/>
      <c r="EJ66" s="293"/>
      <c r="EK66" s="293"/>
      <c r="EL66" s="293"/>
      <c r="EM66" s="293"/>
      <c r="EN66" s="293"/>
      <c r="EO66" s="293"/>
      <c r="EP66" s="293"/>
      <c r="EQ66" s="293"/>
      <c r="ER66" s="293"/>
      <c r="ES66" s="293"/>
      <c r="ET66" s="293"/>
      <c r="EU66" s="293"/>
      <c r="EV66" s="293"/>
      <c r="EW66" s="293"/>
      <c r="EX66" s="293"/>
      <c r="EY66" s="293"/>
      <c r="EZ66" s="65"/>
      <c r="FA66" s="61"/>
      <c r="FB66" s="65"/>
      <c r="FC66" s="61"/>
      <c r="FD66" s="65"/>
      <c r="FE66" s="61"/>
      <c r="FF66" s="65"/>
      <c r="FG66" s="61"/>
      <c r="FH66" s="65"/>
      <c r="FI66" s="61"/>
      <c r="FJ66" s="65"/>
      <c r="FK66" s="61"/>
      <c r="FL66" s="65"/>
      <c r="FM66" s="61"/>
      <c r="FN66" s="65"/>
      <c r="FO66" s="61"/>
      <c r="FP66" s="65"/>
      <c r="FQ66" s="61"/>
      <c r="FR66" s="65"/>
      <c r="FS66" s="61"/>
      <c r="FT66" s="65"/>
      <c r="FU66" s="61"/>
      <c r="FV66" s="65"/>
      <c r="FW66" s="61"/>
      <c r="FX66" s="65"/>
      <c r="FY66" s="61"/>
      <c r="FZ66" s="65"/>
      <c r="GA66" s="61"/>
      <c r="GB66" s="65"/>
      <c r="GC66" s="61"/>
      <c r="GD66" s="65"/>
      <c r="GE66" s="61"/>
      <c r="GF66" s="65"/>
      <c r="GG66" s="61"/>
      <c r="GH66" s="65"/>
      <c r="GI66" s="61"/>
      <c r="GJ66" s="65"/>
      <c r="GK66" s="61"/>
      <c r="GL66" s="65"/>
      <c r="GM66" s="61"/>
      <c r="GN66" s="65"/>
      <c r="GO66" s="61"/>
      <c r="GP66" s="65"/>
      <c r="GQ66" s="61"/>
      <c r="GR66" s="65"/>
      <c r="GS66" s="61"/>
      <c r="GT66" s="65"/>
      <c r="GU66" s="61"/>
      <c r="GV66" s="65"/>
      <c r="GW66" s="61"/>
      <c r="GX66" s="65"/>
      <c r="GY66" s="61"/>
      <c r="GZ66" s="65"/>
      <c r="HA66" s="61"/>
      <c r="HB66" s="65"/>
      <c r="HC66" s="61"/>
      <c r="HD66" s="65"/>
      <c r="HE66" s="61"/>
      <c r="HF66" s="65"/>
      <c r="HG66" s="61"/>
      <c r="HH66" s="65"/>
      <c r="HI66" s="61"/>
      <c r="HJ66" s="65"/>
      <c r="HK66" s="61"/>
      <c r="HL66" s="65"/>
      <c r="HM66" s="61"/>
      <c r="HN66" s="65"/>
      <c r="HO66" s="61"/>
      <c r="HP66" s="65"/>
      <c r="HQ66" s="61"/>
      <c r="HR66" s="65"/>
      <c r="HS66" s="61"/>
      <c r="HT66" s="65"/>
      <c r="HU66" s="61"/>
      <c r="HV66" s="65"/>
      <c r="HW66" s="61"/>
      <c r="HX66" s="65"/>
      <c r="HY66" s="61"/>
      <c r="HZ66" s="65"/>
      <c r="IA66" s="61"/>
      <c r="IB66" s="65"/>
      <c r="IC66" s="61"/>
      <c r="ID66" s="65"/>
      <c r="IE66" s="61"/>
      <c r="IF66" s="65"/>
      <c r="IG66" s="61"/>
      <c r="IH66" s="65"/>
      <c r="II66" s="61"/>
      <c r="IJ66" s="65"/>
      <c r="IK66" s="61"/>
      <c r="IL66" s="65"/>
      <c r="IM66" s="61"/>
      <c r="IN66" s="65"/>
      <c r="IO66" s="61"/>
      <c r="IP66" s="65"/>
      <c r="IQ66" s="61"/>
      <c r="IR66" s="65"/>
      <c r="IS66" s="61"/>
      <c r="IT66" s="65"/>
      <c r="IU66" s="61"/>
      <c r="IV66" s="65"/>
      <c r="IW66" s="61"/>
      <c r="IX66" s="65"/>
      <c r="IY66" s="61"/>
      <c r="IZ66" s="65"/>
      <c r="JA66" s="61"/>
      <c r="JB66" s="65"/>
      <c r="JC66" s="61"/>
      <c r="JD66" s="65"/>
      <c r="JE66" s="61"/>
      <c r="JF66" s="65"/>
      <c r="JG66" s="61"/>
      <c r="JH66" s="65"/>
      <c r="JI66" s="61"/>
      <c r="JJ66" s="65"/>
      <c r="JK66" s="61"/>
      <c r="JL66" s="65"/>
      <c r="JM66" s="61"/>
      <c r="JN66" s="65"/>
      <c r="JO66" s="61"/>
      <c r="JP66" s="65"/>
      <c r="JQ66" s="61"/>
      <c r="JR66" s="65"/>
      <c r="JS66" s="61"/>
      <c r="JT66" s="65"/>
      <c r="JU66" s="61"/>
      <c r="JV66" s="65"/>
      <c r="JW66" s="61"/>
      <c r="JX66" s="65"/>
      <c r="JY66" s="61"/>
      <c r="JZ66" s="66"/>
      <c r="KA66" s="66"/>
    </row>
    <row r="67" spans="1:287" x14ac:dyDescent="0.25">
      <c r="A67" s="56">
        <f t="shared" si="0"/>
        <v>66</v>
      </c>
      <c r="B67" s="272"/>
      <c r="C67" s="272"/>
      <c r="D67" s="272"/>
      <c r="E67" s="272" t="s">
        <v>165</v>
      </c>
      <c r="F67" s="272"/>
      <c r="G67" s="272"/>
      <c r="H67" s="293">
        <v>0</v>
      </c>
      <c r="I67" s="293">
        <v>0</v>
      </c>
      <c r="J67" s="293">
        <v>0</v>
      </c>
      <c r="K67" s="293">
        <v>0</v>
      </c>
      <c r="L67" s="293">
        <v>0</v>
      </c>
      <c r="M67" s="293">
        <v>0</v>
      </c>
      <c r="N67" s="293">
        <v>0</v>
      </c>
      <c r="O67" s="293">
        <v>0</v>
      </c>
      <c r="P67" s="293">
        <v>0</v>
      </c>
      <c r="Q67" s="293">
        <v>0</v>
      </c>
      <c r="R67" s="293">
        <v>0</v>
      </c>
      <c r="S67" s="293">
        <v>0</v>
      </c>
      <c r="T67" s="293">
        <v>0</v>
      </c>
      <c r="U67" s="293">
        <v>0</v>
      </c>
      <c r="V67" s="293">
        <v>0</v>
      </c>
      <c r="W67" s="293">
        <v>0</v>
      </c>
      <c r="X67" s="293">
        <v>0</v>
      </c>
      <c r="Y67" s="293">
        <v>0</v>
      </c>
      <c r="Z67" s="293">
        <v>0</v>
      </c>
      <c r="AA67" s="293">
        <v>0</v>
      </c>
      <c r="AB67" s="293">
        <v>0</v>
      </c>
      <c r="AC67" s="293">
        <v>0</v>
      </c>
      <c r="AD67" s="293">
        <v>0</v>
      </c>
      <c r="AE67" s="293">
        <v>0</v>
      </c>
      <c r="AF67" s="293">
        <v>0</v>
      </c>
      <c r="AG67" s="293">
        <v>0</v>
      </c>
      <c r="AH67" s="293">
        <v>0</v>
      </c>
      <c r="AI67" s="293">
        <v>0</v>
      </c>
      <c r="AJ67" s="293">
        <v>0</v>
      </c>
      <c r="AK67" s="293">
        <v>0</v>
      </c>
      <c r="AL67" s="293">
        <v>0</v>
      </c>
      <c r="AM67" s="293">
        <v>0</v>
      </c>
      <c r="AN67" s="293">
        <v>0</v>
      </c>
      <c r="AO67" s="293">
        <v>0</v>
      </c>
      <c r="AP67" s="293">
        <v>0</v>
      </c>
      <c r="AQ67" s="293">
        <v>0</v>
      </c>
      <c r="AR67" s="293">
        <v>0</v>
      </c>
      <c r="AS67" s="293">
        <v>0</v>
      </c>
      <c r="AT67" s="293">
        <v>0</v>
      </c>
      <c r="AU67" s="293">
        <v>0</v>
      </c>
      <c r="AV67" s="293">
        <v>0</v>
      </c>
      <c r="AW67" s="293">
        <v>0</v>
      </c>
      <c r="AX67" s="293">
        <v>0</v>
      </c>
      <c r="AY67" s="293">
        <v>0</v>
      </c>
      <c r="AZ67" s="293">
        <v>0</v>
      </c>
      <c r="BA67" s="293">
        <v>0</v>
      </c>
      <c r="BB67" s="293">
        <v>0</v>
      </c>
      <c r="BC67" s="293">
        <v>0</v>
      </c>
      <c r="BD67" s="293">
        <v>0</v>
      </c>
      <c r="BE67" s="293">
        <v>0</v>
      </c>
      <c r="BF67" s="293">
        <v>0</v>
      </c>
      <c r="BG67" s="293">
        <v>0</v>
      </c>
      <c r="BH67" s="293">
        <v>0</v>
      </c>
      <c r="BI67" s="293">
        <v>0</v>
      </c>
      <c r="BJ67" s="293">
        <v>0</v>
      </c>
      <c r="BK67" s="293">
        <v>0</v>
      </c>
      <c r="BL67" s="293">
        <v>0</v>
      </c>
      <c r="BM67" s="293">
        <v>0</v>
      </c>
      <c r="BN67" s="293">
        <v>0</v>
      </c>
      <c r="BO67" s="293">
        <v>0</v>
      </c>
      <c r="BP67" s="293">
        <v>0</v>
      </c>
      <c r="BQ67" s="293">
        <v>0</v>
      </c>
      <c r="BR67" s="293">
        <v>0</v>
      </c>
      <c r="BS67" s="293">
        <v>0</v>
      </c>
      <c r="BT67" s="293">
        <v>0</v>
      </c>
      <c r="BU67" s="293">
        <v>0</v>
      </c>
      <c r="BV67" s="293">
        <v>0</v>
      </c>
      <c r="BW67" s="293">
        <v>0</v>
      </c>
      <c r="BX67" s="293">
        <v>0</v>
      </c>
      <c r="BY67" s="293">
        <v>0</v>
      </c>
      <c r="BZ67" s="293">
        <v>0</v>
      </c>
      <c r="CA67" s="293">
        <v>0</v>
      </c>
      <c r="CB67" s="293">
        <v>0</v>
      </c>
      <c r="CC67" s="293">
        <v>0</v>
      </c>
      <c r="CD67" s="293">
        <v>0</v>
      </c>
      <c r="CE67" s="293">
        <v>0</v>
      </c>
      <c r="CF67" s="293">
        <v>0</v>
      </c>
      <c r="CG67" s="293">
        <v>0</v>
      </c>
      <c r="CH67" s="293">
        <v>0</v>
      </c>
      <c r="CI67" s="293">
        <v>0</v>
      </c>
      <c r="CJ67" s="293">
        <v>0</v>
      </c>
      <c r="CK67" s="293">
        <v>0</v>
      </c>
      <c r="CL67" s="293">
        <v>0</v>
      </c>
      <c r="CM67" s="293">
        <v>0</v>
      </c>
      <c r="CN67" s="293">
        <v>0</v>
      </c>
      <c r="CO67" s="293">
        <v>0</v>
      </c>
      <c r="CP67" s="293">
        <v>0</v>
      </c>
      <c r="CQ67" s="293">
        <v>0</v>
      </c>
      <c r="CR67" s="293">
        <v>0</v>
      </c>
      <c r="CS67" s="293">
        <v>0</v>
      </c>
      <c r="CT67" s="293">
        <v>0</v>
      </c>
      <c r="CU67" s="293">
        <v>0</v>
      </c>
      <c r="CV67" s="293">
        <v>0</v>
      </c>
      <c r="CW67" s="293">
        <v>0</v>
      </c>
      <c r="CX67" s="293">
        <v>0</v>
      </c>
      <c r="CY67" s="293">
        <v>0</v>
      </c>
      <c r="CZ67" s="293">
        <v>0</v>
      </c>
      <c r="DA67" s="293">
        <v>0</v>
      </c>
      <c r="DB67" s="293">
        <v>0</v>
      </c>
      <c r="DC67" s="293">
        <v>0</v>
      </c>
      <c r="DD67" s="293">
        <v>0</v>
      </c>
      <c r="DE67" s="293">
        <v>0</v>
      </c>
      <c r="DF67" s="293">
        <v>0</v>
      </c>
      <c r="DG67" s="293">
        <v>0</v>
      </c>
      <c r="DH67" s="293">
        <v>0</v>
      </c>
      <c r="DI67" s="293">
        <v>0</v>
      </c>
      <c r="DJ67" s="293">
        <v>0</v>
      </c>
      <c r="DK67" s="293">
        <v>0</v>
      </c>
      <c r="DL67" s="293">
        <v>0</v>
      </c>
      <c r="DM67" s="293">
        <v>0</v>
      </c>
      <c r="DN67" s="293">
        <v>0</v>
      </c>
      <c r="DO67" s="293">
        <v>0</v>
      </c>
      <c r="DP67" s="293">
        <v>0</v>
      </c>
      <c r="DQ67" s="293">
        <v>0</v>
      </c>
      <c r="DR67" s="293">
        <v>0</v>
      </c>
      <c r="DS67" s="293">
        <v>0</v>
      </c>
      <c r="DT67" s="293">
        <v>0</v>
      </c>
      <c r="DU67" s="293">
        <v>0</v>
      </c>
      <c r="DV67" s="293">
        <v>0</v>
      </c>
      <c r="DW67" s="293">
        <v>0</v>
      </c>
      <c r="DX67" s="293">
        <v>0</v>
      </c>
      <c r="DY67" s="293">
        <v>0</v>
      </c>
      <c r="DZ67" s="293">
        <v>0</v>
      </c>
      <c r="EA67" s="293">
        <v>0</v>
      </c>
      <c r="EB67" s="293">
        <v>0</v>
      </c>
      <c r="EC67" s="293">
        <v>0</v>
      </c>
      <c r="ED67" s="293">
        <v>0</v>
      </c>
      <c r="EE67" s="293">
        <v>0</v>
      </c>
      <c r="EF67" s="293">
        <v>0</v>
      </c>
      <c r="EG67" s="293">
        <v>0</v>
      </c>
      <c r="EH67" s="293">
        <v>0</v>
      </c>
      <c r="EI67" s="293">
        <v>0</v>
      </c>
      <c r="EJ67" s="293">
        <v>0</v>
      </c>
      <c r="EK67" s="293">
        <v>0</v>
      </c>
      <c r="EL67" s="293">
        <v>0</v>
      </c>
      <c r="EM67" s="293">
        <v>0</v>
      </c>
      <c r="EN67" s="293">
        <v>0</v>
      </c>
      <c r="EO67" s="293">
        <v>0</v>
      </c>
      <c r="EP67" s="293">
        <v>0</v>
      </c>
      <c r="EQ67" s="293">
        <v>0</v>
      </c>
      <c r="ER67" s="293">
        <v>0</v>
      </c>
      <c r="ES67" s="293">
        <v>0</v>
      </c>
      <c r="ET67" s="293">
        <v>0</v>
      </c>
      <c r="EU67" s="293">
        <v>0</v>
      </c>
      <c r="EV67" s="293">
        <v>0</v>
      </c>
      <c r="EW67" s="293">
        <v>0</v>
      </c>
      <c r="EX67" s="293">
        <v>0</v>
      </c>
      <c r="EY67" s="293">
        <v>0</v>
      </c>
      <c r="EZ67" s="65"/>
      <c r="FA67" s="61"/>
      <c r="FB67" s="65"/>
      <c r="FC67" s="61"/>
      <c r="FD67" s="65"/>
      <c r="FE67" s="61"/>
      <c r="FF67" s="65"/>
      <c r="FG67" s="61"/>
      <c r="FH67" s="65"/>
      <c r="FI67" s="61"/>
      <c r="FJ67" s="65"/>
      <c r="FK67" s="61"/>
      <c r="FL67" s="65"/>
      <c r="FM67" s="61"/>
      <c r="FN67" s="65"/>
      <c r="FO67" s="61"/>
      <c r="FP67" s="65"/>
      <c r="FQ67" s="61"/>
      <c r="FR67" s="65"/>
      <c r="FS67" s="61"/>
      <c r="FT67" s="65"/>
      <c r="FU67" s="61"/>
      <c r="FV67" s="65"/>
      <c r="FW67" s="61"/>
      <c r="FX67" s="65"/>
      <c r="FY67" s="61"/>
      <c r="FZ67" s="65"/>
      <c r="GA67" s="61"/>
      <c r="GB67" s="65"/>
      <c r="GC67" s="61"/>
      <c r="GD67" s="65"/>
      <c r="GE67" s="61"/>
      <c r="GF67" s="65"/>
      <c r="GG67" s="61"/>
      <c r="GH67" s="65"/>
      <c r="GI67" s="61"/>
      <c r="GJ67" s="65"/>
      <c r="GK67" s="61"/>
      <c r="GL67" s="65"/>
      <c r="GM67" s="61"/>
      <c r="GN67" s="65"/>
      <c r="GO67" s="61"/>
      <c r="GP67" s="65"/>
      <c r="GQ67" s="61"/>
      <c r="GR67" s="65"/>
      <c r="GS67" s="61"/>
      <c r="GT67" s="65"/>
      <c r="GU67" s="61"/>
      <c r="GV67" s="65"/>
      <c r="GW67" s="61"/>
      <c r="GX67" s="65"/>
      <c r="GY67" s="61"/>
      <c r="GZ67" s="65"/>
      <c r="HA67" s="61"/>
      <c r="HB67" s="65"/>
      <c r="HC67" s="61"/>
      <c r="HD67" s="65"/>
      <c r="HE67" s="61"/>
      <c r="HF67" s="65"/>
      <c r="HG67" s="61"/>
      <c r="HH67" s="65"/>
      <c r="HI67" s="61"/>
      <c r="HJ67" s="65"/>
      <c r="HK67" s="61"/>
      <c r="HL67" s="65"/>
      <c r="HM67" s="61"/>
      <c r="HN67" s="65"/>
      <c r="HO67" s="61"/>
      <c r="HP67" s="65"/>
      <c r="HQ67" s="61"/>
      <c r="HR67" s="65"/>
      <c r="HS67" s="61"/>
      <c r="HT67" s="65"/>
      <c r="HU67" s="61"/>
      <c r="HV67" s="65"/>
      <c r="HW67" s="61"/>
      <c r="HX67" s="65"/>
      <c r="HY67" s="61"/>
      <c r="HZ67" s="65"/>
      <c r="IA67" s="61"/>
      <c r="IB67" s="65"/>
      <c r="IC67" s="61"/>
      <c r="ID67" s="65"/>
      <c r="IE67" s="61"/>
      <c r="IF67" s="65"/>
      <c r="IG67" s="61"/>
      <c r="IH67" s="65"/>
      <c r="II67" s="61"/>
      <c r="IJ67" s="65"/>
      <c r="IK67" s="61"/>
      <c r="IL67" s="65"/>
      <c r="IM67" s="61"/>
      <c r="IN67" s="65"/>
      <c r="IO67" s="61"/>
      <c r="IP67" s="65"/>
      <c r="IQ67" s="61"/>
      <c r="IR67" s="65"/>
      <c r="IS67" s="61"/>
      <c r="IT67" s="65"/>
      <c r="IU67" s="61"/>
      <c r="IV67" s="65"/>
      <c r="IW67" s="61"/>
      <c r="IX67" s="65"/>
      <c r="IY67" s="61"/>
      <c r="IZ67" s="65"/>
      <c r="JA67" s="61"/>
      <c r="JB67" s="65"/>
      <c r="JC67" s="61"/>
      <c r="JD67" s="65"/>
      <c r="JE67" s="61"/>
      <c r="JF67" s="65"/>
      <c r="JG67" s="61"/>
      <c r="JH67" s="65"/>
      <c r="JI67" s="61"/>
      <c r="JJ67" s="65"/>
      <c r="JK67" s="61"/>
      <c r="JL67" s="65"/>
      <c r="JM67" s="61"/>
      <c r="JN67" s="65"/>
      <c r="JO67" s="61"/>
      <c r="JP67" s="65"/>
      <c r="JQ67" s="61"/>
      <c r="JR67" s="65"/>
      <c r="JS67" s="61"/>
      <c r="JT67" s="65"/>
      <c r="JU67" s="61"/>
      <c r="JV67" s="65"/>
      <c r="JW67" s="61"/>
      <c r="JX67" s="65"/>
      <c r="JY67" s="61"/>
      <c r="JZ67" s="66"/>
      <c r="KA67" s="66"/>
    </row>
    <row r="68" spans="1:287" ht="15.75" thickBot="1" x14ac:dyDescent="0.3">
      <c r="A68" s="56">
        <f t="shared" ref="A68:A131" si="1">+A67+1</f>
        <v>67</v>
      </c>
      <c r="B68" s="272"/>
      <c r="C68" s="272"/>
      <c r="D68" s="272"/>
      <c r="E68" s="272" t="s">
        <v>427</v>
      </c>
      <c r="F68" s="272"/>
      <c r="G68" s="272"/>
      <c r="H68" s="306">
        <v>0</v>
      </c>
      <c r="I68" s="306">
        <v>0</v>
      </c>
      <c r="J68" s="306">
        <v>0</v>
      </c>
      <c r="K68" s="306">
        <v>0</v>
      </c>
      <c r="L68" s="306">
        <v>0</v>
      </c>
      <c r="M68" s="306">
        <v>0</v>
      </c>
      <c r="N68" s="306">
        <v>0</v>
      </c>
      <c r="O68" s="306">
        <v>0</v>
      </c>
      <c r="P68" s="306">
        <v>0</v>
      </c>
      <c r="Q68" s="306">
        <v>0</v>
      </c>
      <c r="R68" s="306">
        <v>0</v>
      </c>
      <c r="S68" s="306">
        <v>0</v>
      </c>
      <c r="T68" s="306">
        <v>0</v>
      </c>
      <c r="U68" s="306">
        <v>0</v>
      </c>
      <c r="V68" s="306">
        <v>0</v>
      </c>
      <c r="W68" s="306">
        <v>0</v>
      </c>
      <c r="X68" s="306">
        <v>0</v>
      </c>
      <c r="Y68" s="306">
        <v>0</v>
      </c>
      <c r="Z68" s="306">
        <v>0</v>
      </c>
      <c r="AA68" s="306">
        <v>0</v>
      </c>
      <c r="AB68" s="306">
        <v>0</v>
      </c>
      <c r="AC68" s="306">
        <v>0</v>
      </c>
      <c r="AD68" s="306">
        <v>0</v>
      </c>
      <c r="AE68" s="306">
        <v>0</v>
      </c>
      <c r="AF68" s="306">
        <v>0</v>
      </c>
      <c r="AG68" s="306">
        <v>0</v>
      </c>
      <c r="AH68" s="306">
        <v>0</v>
      </c>
      <c r="AI68" s="306">
        <v>0</v>
      </c>
      <c r="AJ68" s="306">
        <v>0</v>
      </c>
      <c r="AK68" s="306">
        <v>0</v>
      </c>
      <c r="AL68" s="306">
        <v>0</v>
      </c>
      <c r="AM68" s="306">
        <v>0</v>
      </c>
      <c r="AN68" s="306">
        <v>0</v>
      </c>
      <c r="AO68" s="306">
        <v>0</v>
      </c>
      <c r="AP68" s="306">
        <v>0</v>
      </c>
      <c r="AQ68" s="306">
        <v>0</v>
      </c>
      <c r="AR68" s="306">
        <v>0</v>
      </c>
      <c r="AS68" s="306">
        <v>0</v>
      </c>
      <c r="AT68" s="306">
        <v>0</v>
      </c>
      <c r="AU68" s="306">
        <v>0</v>
      </c>
      <c r="AV68" s="306">
        <v>0</v>
      </c>
      <c r="AW68" s="306">
        <v>0</v>
      </c>
      <c r="AX68" s="306">
        <v>0</v>
      </c>
      <c r="AY68" s="306">
        <v>0</v>
      </c>
      <c r="AZ68" s="306">
        <v>0</v>
      </c>
      <c r="BA68" s="306">
        <v>0</v>
      </c>
      <c r="BB68" s="306">
        <v>0</v>
      </c>
      <c r="BC68" s="306">
        <v>0</v>
      </c>
      <c r="BD68" s="306">
        <v>0</v>
      </c>
      <c r="BE68" s="306">
        <v>0</v>
      </c>
      <c r="BF68" s="306">
        <v>0</v>
      </c>
      <c r="BG68" s="306">
        <v>0</v>
      </c>
      <c r="BH68" s="306">
        <v>0</v>
      </c>
      <c r="BI68" s="306">
        <v>0</v>
      </c>
      <c r="BJ68" s="306">
        <v>0</v>
      </c>
      <c r="BK68" s="306">
        <v>0</v>
      </c>
      <c r="BL68" s="306">
        <v>0</v>
      </c>
      <c r="BM68" s="306">
        <v>0</v>
      </c>
      <c r="BN68" s="306">
        <v>0</v>
      </c>
      <c r="BO68" s="306">
        <v>0</v>
      </c>
      <c r="BP68" s="306">
        <v>0</v>
      </c>
      <c r="BQ68" s="306">
        <v>0</v>
      </c>
      <c r="BR68" s="306">
        <v>0</v>
      </c>
      <c r="BS68" s="306">
        <v>0</v>
      </c>
      <c r="BT68" s="306">
        <v>0</v>
      </c>
      <c r="BU68" s="306">
        <v>0</v>
      </c>
      <c r="BV68" s="306">
        <v>0</v>
      </c>
      <c r="BW68" s="306">
        <v>0</v>
      </c>
      <c r="BX68" s="306">
        <v>0</v>
      </c>
      <c r="BY68" s="306">
        <v>0</v>
      </c>
      <c r="BZ68" s="306">
        <v>0</v>
      </c>
      <c r="CA68" s="306">
        <v>0</v>
      </c>
      <c r="CB68" s="306">
        <v>0</v>
      </c>
      <c r="CC68" s="306">
        <v>0</v>
      </c>
      <c r="CD68" s="306">
        <v>0</v>
      </c>
      <c r="CE68" s="306">
        <v>0</v>
      </c>
      <c r="CF68" s="306">
        <v>0</v>
      </c>
      <c r="CG68" s="306">
        <v>0</v>
      </c>
      <c r="CH68" s="306">
        <v>0</v>
      </c>
      <c r="CI68" s="306">
        <v>0</v>
      </c>
      <c r="CJ68" s="306">
        <v>0</v>
      </c>
      <c r="CK68" s="306">
        <v>0</v>
      </c>
      <c r="CL68" s="306">
        <v>0</v>
      </c>
      <c r="CM68" s="306">
        <v>0</v>
      </c>
      <c r="CN68" s="306">
        <v>0</v>
      </c>
      <c r="CO68" s="306">
        <v>0</v>
      </c>
      <c r="CP68" s="306">
        <v>0</v>
      </c>
      <c r="CQ68" s="306">
        <v>0</v>
      </c>
      <c r="CR68" s="306">
        <v>0</v>
      </c>
      <c r="CS68" s="306">
        <v>0</v>
      </c>
      <c r="CT68" s="306">
        <v>0</v>
      </c>
      <c r="CU68" s="306">
        <v>0</v>
      </c>
      <c r="CV68" s="306">
        <v>0</v>
      </c>
      <c r="CW68" s="306">
        <v>0</v>
      </c>
      <c r="CX68" s="306">
        <v>0</v>
      </c>
      <c r="CY68" s="306">
        <v>0</v>
      </c>
      <c r="CZ68" s="306">
        <v>0</v>
      </c>
      <c r="DA68" s="306">
        <v>0</v>
      </c>
      <c r="DB68" s="306">
        <v>0</v>
      </c>
      <c r="DC68" s="306">
        <v>0</v>
      </c>
      <c r="DD68" s="306">
        <v>0</v>
      </c>
      <c r="DE68" s="306">
        <v>0</v>
      </c>
      <c r="DF68" s="306">
        <v>0</v>
      </c>
      <c r="DG68" s="306">
        <v>0</v>
      </c>
      <c r="DH68" s="306">
        <v>0</v>
      </c>
      <c r="DI68" s="306">
        <v>0</v>
      </c>
      <c r="DJ68" s="306">
        <v>0</v>
      </c>
      <c r="DK68" s="306">
        <v>0</v>
      </c>
      <c r="DL68" s="306">
        <v>0</v>
      </c>
      <c r="DM68" s="306">
        <v>0</v>
      </c>
      <c r="DN68" s="306">
        <v>0</v>
      </c>
      <c r="DO68" s="306">
        <v>0</v>
      </c>
      <c r="DP68" s="306">
        <v>0</v>
      </c>
      <c r="DQ68" s="306">
        <v>0</v>
      </c>
      <c r="DR68" s="306">
        <v>0</v>
      </c>
      <c r="DS68" s="306">
        <v>0</v>
      </c>
      <c r="DT68" s="306">
        <v>0</v>
      </c>
      <c r="DU68" s="306">
        <v>0</v>
      </c>
      <c r="DV68" s="306">
        <v>0</v>
      </c>
      <c r="DW68" s="306">
        <v>0</v>
      </c>
      <c r="DX68" s="306">
        <v>0</v>
      </c>
      <c r="DY68" s="306">
        <v>0</v>
      </c>
      <c r="DZ68" s="306">
        <v>0</v>
      </c>
      <c r="EA68" s="306">
        <v>0</v>
      </c>
      <c r="EB68" s="306">
        <v>0</v>
      </c>
      <c r="EC68" s="306">
        <v>0</v>
      </c>
      <c r="ED68" s="306">
        <v>0</v>
      </c>
      <c r="EE68" s="306">
        <v>0</v>
      </c>
      <c r="EF68" s="306">
        <v>0</v>
      </c>
      <c r="EG68" s="306">
        <v>0</v>
      </c>
      <c r="EH68" s="306">
        <v>0</v>
      </c>
      <c r="EI68" s="306">
        <v>0</v>
      </c>
      <c r="EJ68" s="306">
        <v>0</v>
      </c>
      <c r="EK68" s="306">
        <v>0</v>
      </c>
      <c r="EL68" s="306">
        <v>0</v>
      </c>
      <c r="EM68" s="306">
        <v>0</v>
      </c>
      <c r="EN68" s="306">
        <v>0</v>
      </c>
      <c r="EO68" s="306">
        <v>0</v>
      </c>
      <c r="EP68" s="306">
        <v>0</v>
      </c>
      <c r="EQ68" s="306">
        <v>0</v>
      </c>
      <c r="ER68" s="306">
        <v>0</v>
      </c>
      <c r="ES68" s="306">
        <v>0</v>
      </c>
      <c r="ET68" s="306">
        <v>0</v>
      </c>
      <c r="EU68" s="306">
        <v>0</v>
      </c>
      <c r="EV68" s="306">
        <v>0</v>
      </c>
      <c r="EW68" s="306">
        <v>0</v>
      </c>
      <c r="EX68" s="306">
        <v>0</v>
      </c>
      <c r="EY68" s="306">
        <v>0</v>
      </c>
      <c r="EZ68" s="65"/>
      <c r="FA68" s="61"/>
      <c r="FB68" s="65"/>
      <c r="FC68" s="61"/>
      <c r="FD68" s="65"/>
      <c r="FE68" s="61"/>
      <c r="FF68" s="65"/>
      <c r="FG68" s="61"/>
      <c r="FH68" s="65"/>
      <c r="FI68" s="61"/>
      <c r="FJ68" s="65"/>
      <c r="FK68" s="61"/>
      <c r="FL68" s="65"/>
      <c r="FM68" s="61"/>
      <c r="FN68" s="65"/>
      <c r="FO68" s="61"/>
      <c r="FP68" s="65"/>
      <c r="FQ68" s="61"/>
      <c r="FR68" s="65"/>
      <c r="FS68" s="61"/>
      <c r="FT68" s="65"/>
      <c r="FU68" s="61"/>
      <c r="FV68" s="65"/>
      <c r="FW68" s="61"/>
      <c r="FX68" s="65"/>
      <c r="FY68" s="61"/>
      <c r="FZ68" s="65"/>
      <c r="GA68" s="61"/>
      <c r="GB68" s="65"/>
      <c r="GC68" s="61"/>
      <c r="GD68" s="65"/>
      <c r="GE68" s="61"/>
      <c r="GF68" s="65"/>
      <c r="GG68" s="61"/>
      <c r="GH68" s="65"/>
      <c r="GI68" s="61"/>
      <c r="GJ68" s="65"/>
      <c r="GK68" s="61"/>
      <c r="GL68" s="65"/>
      <c r="GM68" s="61"/>
      <c r="GN68" s="65"/>
      <c r="GO68" s="61"/>
      <c r="GP68" s="65"/>
      <c r="GQ68" s="61"/>
      <c r="GR68" s="65"/>
      <c r="GS68" s="61"/>
      <c r="GT68" s="65"/>
      <c r="GU68" s="61"/>
      <c r="GV68" s="65"/>
      <c r="GW68" s="61"/>
      <c r="GX68" s="65"/>
      <c r="GY68" s="61"/>
      <c r="GZ68" s="65"/>
      <c r="HA68" s="61"/>
      <c r="HB68" s="65"/>
      <c r="HC68" s="61"/>
      <c r="HD68" s="65"/>
      <c r="HE68" s="61"/>
      <c r="HF68" s="65"/>
      <c r="HG68" s="61"/>
      <c r="HH68" s="65"/>
      <c r="HI68" s="61"/>
      <c r="HJ68" s="65"/>
      <c r="HK68" s="61"/>
      <c r="HL68" s="65"/>
      <c r="HM68" s="61"/>
      <c r="HN68" s="65"/>
      <c r="HO68" s="61"/>
      <c r="HP68" s="65"/>
      <c r="HQ68" s="61"/>
      <c r="HR68" s="65"/>
      <c r="HS68" s="61"/>
      <c r="HT68" s="65"/>
      <c r="HU68" s="61"/>
      <c r="HV68" s="65"/>
      <c r="HW68" s="61"/>
      <c r="HX68" s="65"/>
      <c r="HY68" s="61"/>
      <c r="HZ68" s="65"/>
      <c r="IA68" s="61"/>
      <c r="IB68" s="65"/>
      <c r="IC68" s="61"/>
      <c r="ID68" s="65"/>
      <c r="IE68" s="61"/>
      <c r="IF68" s="65"/>
      <c r="IG68" s="61"/>
      <c r="IH68" s="65"/>
      <c r="II68" s="61"/>
      <c r="IJ68" s="65"/>
      <c r="IK68" s="61"/>
      <c r="IL68" s="65"/>
      <c r="IM68" s="61"/>
      <c r="IN68" s="65"/>
      <c r="IO68" s="61"/>
      <c r="IP68" s="65"/>
      <c r="IQ68" s="61"/>
      <c r="IR68" s="65"/>
      <c r="IS68" s="61"/>
      <c r="IT68" s="65"/>
      <c r="IU68" s="61"/>
      <c r="IV68" s="65"/>
      <c r="IW68" s="61"/>
      <c r="IX68" s="65"/>
      <c r="IY68" s="61"/>
      <c r="IZ68" s="65"/>
      <c r="JA68" s="61"/>
      <c r="JB68" s="65"/>
      <c r="JC68" s="61"/>
      <c r="JD68" s="65"/>
      <c r="JE68" s="61"/>
      <c r="JF68" s="65"/>
      <c r="JG68" s="61"/>
      <c r="JH68" s="65"/>
      <c r="JI68" s="61"/>
      <c r="JJ68" s="65"/>
      <c r="JK68" s="61"/>
      <c r="JL68" s="65"/>
      <c r="JM68" s="61"/>
      <c r="JN68" s="65"/>
      <c r="JO68" s="61"/>
      <c r="JP68" s="65"/>
      <c r="JQ68" s="61"/>
      <c r="JR68" s="65"/>
      <c r="JS68" s="61"/>
      <c r="JT68" s="65"/>
      <c r="JU68" s="61"/>
      <c r="JV68" s="65"/>
      <c r="JW68" s="61"/>
      <c r="JX68" s="65"/>
      <c r="JY68" s="61"/>
      <c r="JZ68" s="66"/>
      <c r="KA68" s="66"/>
    </row>
    <row r="69" spans="1:287" x14ac:dyDescent="0.25">
      <c r="A69" s="56">
        <f t="shared" si="1"/>
        <v>68</v>
      </c>
      <c r="B69" s="272"/>
      <c r="C69" s="272"/>
      <c r="D69" s="272" t="s">
        <v>166</v>
      </c>
      <c r="E69" s="272"/>
      <c r="F69" s="272"/>
      <c r="G69" s="272"/>
      <c r="H69" s="293">
        <v>0</v>
      </c>
      <c r="I69" s="293">
        <v>0</v>
      </c>
      <c r="J69" s="293">
        <v>0</v>
      </c>
      <c r="K69" s="293">
        <v>0</v>
      </c>
      <c r="L69" s="293">
        <v>0</v>
      </c>
      <c r="M69" s="293">
        <v>0</v>
      </c>
      <c r="N69" s="293">
        <v>0</v>
      </c>
      <c r="O69" s="293">
        <v>0</v>
      </c>
      <c r="P69" s="293">
        <v>0</v>
      </c>
      <c r="Q69" s="293">
        <v>0</v>
      </c>
      <c r="R69" s="293">
        <v>0</v>
      </c>
      <c r="S69" s="293">
        <v>0</v>
      </c>
      <c r="T69" s="293">
        <v>0</v>
      </c>
      <c r="U69" s="293">
        <v>0</v>
      </c>
      <c r="V69" s="293">
        <v>0</v>
      </c>
      <c r="W69" s="293">
        <v>0</v>
      </c>
      <c r="X69" s="293">
        <v>0</v>
      </c>
      <c r="Y69" s="293">
        <v>0</v>
      </c>
      <c r="Z69" s="293">
        <v>0</v>
      </c>
      <c r="AA69" s="293">
        <v>0</v>
      </c>
      <c r="AB69" s="293">
        <v>0</v>
      </c>
      <c r="AC69" s="293">
        <v>0</v>
      </c>
      <c r="AD69" s="293">
        <v>0</v>
      </c>
      <c r="AE69" s="293">
        <v>0</v>
      </c>
      <c r="AF69" s="293">
        <v>0</v>
      </c>
      <c r="AG69" s="293">
        <v>0</v>
      </c>
      <c r="AH69" s="293">
        <v>0</v>
      </c>
      <c r="AI69" s="293">
        <v>0</v>
      </c>
      <c r="AJ69" s="293">
        <v>0</v>
      </c>
      <c r="AK69" s="293">
        <v>0</v>
      </c>
      <c r="AL69" s="293">
        <v>0</v>
      </c>
      <c r="AM69" s="293">
        <v>0</v>
      </c>
      <c r="AN69" s="293">
        <v>0</v>
      </c>
      <c r="AO69" s="293">
        <v>0</v>
      </c>
      <c r="AP69" s="293">
        <v>0</v>
      </c>
      <c r="AQ69" s="293">
        <v>0</v>
      </c>
      <c r="AR69" s="293">
        <v>0</v>
      </c>
      <c r="AS69" s="293">
        <v>0</v>
      </c>
      <c r="AT69" s="293">
        <v>0</v>
      </c>
      <c r="AU69" s="293">
        <v>0</v>
      </c>
      <c r="AV69" s="293">
        <v>0</v>
      </c>
      <c r="AW69" s="293">
        <v>0</v>
      </c>
      <c r="AX69" s="293">
        <v>0</v>
      </c>
      <c r="AY69" s="293">
        <v>0</v>
      </c>
      <c r="AZ69" s="293">
        <v>0</v>
      </c>
      <c r="BA69" s="293">
        <v>0</v>
      </c>
      <c r="BB69" s="293">
        <v>0</v>
      </c>
      <c r="BC69" s="293">
        <v>0</v>
      </c>
      <c r="BD69" s="293">
        <v>0</v>
      </c>
      <c r="BE69" s="293">
        <v>0</v>
      </c>
      <c r="BF69" s="293">
        <v>0</v>
      </c>
      <c r="BG69" s="293">
        <v>0</v>
      </c>
      <c r="BH69" s="293">
        <v>0</v>
      </c>
      <c r="BI69" s="293">
        <v>0</v>
      </c>
      <c r="BJ69" s="293">
        <v>0</v>
      </c>
      <c r="BK69" s="293">
        <v>0</v>
      </c>
      <c r="BL69" s="293">
        <v>0</v>
      </c>
      <c r="BM69" s="293">
        <v>0</v>
      </c>
      <c r="BN69" s="293">
        <v>0</v>
      </c>
      <c r="BO69" s="293">
        <v>0</v>
      </c>
      <c r="BP69" s="293">
        <v>0</v>
      </c>
      <c r="BQ69" s="293">
        <v>0</v>
      </c>
      <c r="BR69" s="293">
        <v>0</v>
      </c>
      <c r="BS69" s="293">
        <v>0</v>
      </c>
      <c r="BT69" s="293">
        <v>0</v>
      </c>
      <c r="BU69" s="293">
        <v>0</v>
      </c>
      <c r="BV69" s="293">
        <v>0</v>
      </c>
      <c r="BW69" s="293">
        <v>0</v>
      </c>
      <c r="BX69" s="293">
        <v>0</v>
      </c>
      <c r="BY69" s="293">
        <v>0</v>
      </c>
      <c r="BZ69" s="293">
        <v>0</v>
      </c>
      <c r="CA69" s="293">
        <v>0</v>
      </c>
      <c r="CB69" s="293">
        <v>0</v>
      </c>
      <c r="CC69" s="293">
        <v>0</v>
      </c>
      <c r="CD69" s="293">
        <v>0</v>
      </c>
      <c r="CE69" s="293">
        <v>0</v>
      </c>
      <c r="CF69" s="293">
        <v>0</v>
      </c>
      <c r="CG69" s="293">
        <v>0</v>
      </c>
      <c r="CH69" s="293">
        <v>0</v>
      </c>
      <c r="CI69" s="293">
        <v>0</v>
      </c>
      <c r="CJ69" s="293">
        <v>0</v>
      </c>
      <c r="CK69" s="293">
        <v>0</v>
      </c>
      <c r="CL69" s="293">
        <v>0</v>
      </c>
      <c r="CM69" s="293">
        <v>0</v>
      </c>
      <c r="CN69" s="293">
        <v>0</v>
      </c>
      <c r="CO69" s="293">
        <v>0</v>
      </c>
      <c r="CP69" s="293">
        <v>0</v>
      </c>
      <c r="CQ69" s="293">
        <v>0</v>
      </c>
      <c r="CR69" s="293">
        <v>0</v>
      </c>
      <c r="CS69" s="293">
        <v>0</v>
      </c>
      <c r="CT69" s="293">
        <v>0</v>
      </c>
      <c r="CU69" s="293">
        <v>0</v>
      </c>
      <c r="CV69" s="293">
        <v>0</v>
      </c>
      <c r="CW69" s="293">
        <v>0</v>
      </c>
      <c r="CX69" s="293">
        <v>0</v>
      </c>
      <c r="CY69" s="293">
        <v>0</v>
      </c>
      <c r="CZ69" s="293">
        <v>0</v>
      </c>
      <c r="DA69" s="293">
        <v>0</v>
      </c>
      <c r="DB69" s="293">
        <v>0</v>
      </c>
      <c r="DC69" s="293">
        <v>0</v>
      </c>
      <c r="DD69" s="293">
        <v>0</v>
      </c>
      <c r="DE69" s="293">
        <v>0</v>
      </c>
      <c r="DF69" s="293">
        <v>0</v>
      </c>
      <c r="DG69" s="293">
        <v>0</v>
      </c>
      <c r="DH69" s="293">
        <v>0</v>
      </c>
      <c r="DI69" s="293">
        <v>0</v>
      </c>
      <c r="DJ69" s="293">
        <v>0</v>
      </c>
      <c r="DK69" s="293">
        <v>0</v>
      </c>
      <c r="DL69" s="293">
        <v>0</v>
      </c>
      <c r="DM69" s="293">
        <v>0</v>
      </c>
      <c r="DN69" s="293">
        <v>0</v>
      </c>
      <c r="DO69" s="293">
        <v>0</v>
      </c>
      <c r="DP69" s="293">
        <v>0</v>
      </c>
      <c r="DQ69" s="293">
        <v>0</v>
      </c>
      <c r="DR69" s="293">
        <v>0</v>
      </c>
      <c r="DS69" s="293">
        <v>0</v>
      </c>
      <c r="DT69" s="293">
        <v>0</v>
      </c>
      <c r="DU69" s="293">
        <v>0</v>
      </c>
      <c r="DV69" s="293">
        <v>0</v>
      </c>
      <c r="DW69" s="293">
        <v>0</v>
      </c>
      <c r="DX69" s="293">
        <v>0</v>
      </c>
      <c r="DY69" s="293">
        <v>0</v>
      </c>
      <c r="DZ69" s="293">
        <v>0</v>
      </c>
      <c r="EA69" s="293">
        <v>0</v>
      </c>
      <c r="EB69" s="293">
        <v>0</v>
      </c>
      <c r="EC69" s="293">
        <v>0</v>
      </c>
      <c r="ED69" s="293">
        <v>0</v>
      </c>
      <c r="EE69" s="293">
        <v>0</v>
      </c>
      <c r="EF69" s="293">
        <v>0</v>
      </c>
      <c r="EG69" s="293">
        <v>0</v>
      </c>
      <c r="EH69" s="293">
        <v>0</v>
      </c>
      <c r="EI69" s="293">
        <v>0</v>
      </c>
      <c r="EJ69" s="293">
        <v>0</v>
      </c>
      <c r="EK69" s="293">
        <v>0</v>
      </c>
      <c r="EL69" s="293">
        <v>0</v>
      </c>
      <c r="EM69" s="293">
        <v>0</v>
      </c>
      <c r="EN69" s="293">
        <v>0</v>
      </c>
      <c r="EO69" s="293">
        <v>0</v>
      </c>
      <c r="EP69" s="293">
        <v>0</v>
      </c>
      <c r="EQ69" s="293">
        <v>0</v>
      </c>
      <c r="ER69" s="293">
        <v>0</v>
      </c>
      <c r="ES69" s="293">
        <v>0</v>
      </c>
      <c r="ET69" s="293">
        <v>0</v>
      </c>
      <c r="EU69" s="293">
        <v>0</v>
      </c>
      <c r="EV69" s="293">
        <v>0</v>
      </c>
      <c r="EW69" s="293">
        <v>0</v>
      </c>
      <c r="EX69" s="293">
        <v>0</v>
      </c>
      <c r="EY69" s="293">
        <v>0</v>
      </c>
      <c r="EZ69" s="65"/>
      <c r="FA69" s="61"/>
      <c r="FB69" s="65"/>
      <c r="FC69" s="61"/>
      <c r="FD69" s="65"/>
      <c r="FE69" s="61"/>
      <c r="FF69" s="65"/>
      <c r="FG69" s="61"/>
      <c r="FH69" s="65"/>
      <c r="FI69" s="61"/>
      <c r="FJ69" s="65"/>
      <c r="FK69" s="61"/>
      <c r="FL69" s="65"/>
      <c r="FM69" s="61"/>
      <c r="FN69" s="65"/>
      <c r="FO69" s="61"/>
      <c r="FP69" s="65"/>
      <c r="FQ69" s="61"/>
      <c r="FR69" s="65"/>
      <c r="FS69" s="61"/>
      <c r="FT69" s="65"/>
      <c r="FU69" s="61"/>
      <c r="FV69" s="65"/>
      <c r="FW69" s="61"/>
      <c r="FX69" s="65"/>
      <c r="FY69" s="61"/>
      <c r="FZ69" s="65"/>
      <c r="GA69" s="61"/>
      <c r="GB69" s="65"/>
      <c r="GC69" s="61"/>
      <c r="GD69" s="65"/>
      <c r="GE69" s="61"/>
      <c r="GF69" s="65"/>
      <c r="GG69" s="61"/>
      <c r="GH69" s="65"/>
      <c r="GI69" s="61"/>
      <c r="GJ69" s="65"/>
      <c r="GK69" s="61"/>
      <c r="GL69" s="65"/>
      <c r="GM69" s="61"/>
      <c r="GN69" s="65"/>
      <c r="GO69" s="61"/>
      <c r="GP69" s="65"/>
      <c r="GQ69" s="61"/>
      <c r="GR69" s="65"/>
      <c r="GS69" s="61"/>
      <c r="GT69" s="65"/>
      <c r="GU69" s="61"/>
      <c r="GV69" s="65"/>
      <c r="GW69" s="61"/>
      <c r="GX69" s="65"/>
      <c r="GY69" s="61"/>
      <c r="GZ69" s="65"/>
      <c r="HA69" s="61"/>
      <c r="HB69" s="65"/>
      <c r="HC69" s="61"/>
      <c r="HD69" s="65"/>
      <c r="HE69" s="61"/>
      <c r="HF69" s="65"/>
      <c r="HG69" s="61"/>
      <c r="HH69" s="65"/>
      <c r="HI69" s="61"/>
      <c r="HJ69" s="65"/>
      <c r="HK69" s="61"/>
      <c r="HL69" s="65"/>
      <c r="HM69" s="61"/>
      <c r="HN69" s="65"/>
      <c r="HO69" s="61"/>
      <c r="HP69" s="65"/>
      <c r="HQ69" s="61"/>
      <c r="HR69" s="65"/>
      <c r="HS69" s="61"/>
      <c r="HT69" s="65"/>
      <c r="HU69" s="61"/>
      <c r="HV69" s="65"/>
      <c r="HW69" s="61"/>
      <c r="HX69" s="65"/>
      <c r="HY69" s="61"/>
      <c r="HZ69" s="65"/>
      <c r="IA69" s="61"/>
      <c r="IB69" s="65"/>
      <c r="IC69" s="61"/>
      <c r="ID69" s="65"/>
      <c r="IE69" s="61"/>
      <c r="IF69" s="65"/>
      <c r="IG69" s="61"/>
      <c r="IH69" s="65"/>
      <c r="II69" s="61"/>
      <c r="IJ69" s="65"/>
      <c r="IK69" s="61"/>
      <c r="IL69" s="65"/>
      <c r="IM69" s="61"/>
      <c r="IN69" s="65"/>
      <c r="IO69" s="61"/>
      <c r="IP69" s="65"/>
      <c r="IQ69" s="61"/>
      <c r="IR69" s="65"/>
      <c r="IS69" s="61"/>
      <c r="IT69" s="65"/>
      <c r="IU69" s="61"/>
      <c r="IV69" s="65"/>
      <c r="IW69" s="61"/>
      <c r="IX69" s="65"/>
      <c r="IY69" s="61"/>
      <c r="IZ69" s="65"/>
      <c r="JA69" s="61"/>
      <c r="JB69" s="65"/>
      <c r="JC69" s="61"/>
      <c r="JD69" s="65"/>
      <c r="JE69" s="61"/>
      <c r="JF69" s="65"/>
      <c r="JG69" s="61"/>
      <c r="JH69" s="65"/>
      <c r="JI69" s="61"/>
      <c r="JJ69" s="65"/>
      <c r="JK69" s="61"/>
      <c r="JL69" s="65"/>
      <c r="JM69" s="61"/>
      <c r="JN69" s="65"/>
      <c r="JO69" s="61"/>
      <c r="JP69" s="65"/>
      <c r="JQ69" s="61"/>
      <c r="JR69" s="65"/>
      <c r="JS69" s="61"/>
      <c r="JT69" s="65"/>
      <c r="JU69" s="61"/>
      <c r="JV69" s="65"/>
      <c r="JW69" s="61"/>
      <c r="JX69" s="65"/>
      <c r="JY69" s="61"/>
      <c r="JZ69" s="66"/>
      <c r="KA69" s="66"/>
    </row>
    <row r="70" spans="1:287" ht="30" customHeight="1" x14ac:dyDescent="0.25">
      <c r="A70" s="56">
        <f t="shared" si="1"/>
        <v>69</v>
      </c>
      <c r="B70" s="272"/>
      <c r="C70" s="272"/>
      <c r="D70" s="272" t="s">
        <v>167</v>
      </c>
      <c r="E70" s="272"/>
      <c r="F70" s="272"/>
      <c r="G70" s="272"/>
      <c r="H70" s="293"/>
      <c r="I70" s="293"/>
      <c r="J70" s="293"/>
      <c r="K70" s="293"/>
      <c r="L70" s="293"/>
      <c r="M70" s="293"/>
      <c r="N70" s="293"/>
      <c r="O70" s="293"/>
      <c r="P70" s="293"/>
      <c r="Q70" s="293"/>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3"/>
      <c r="AP70" s="293"/>
      <c r="AQ70" s="293"/>
      <c r="AR70" s="293"/>
      <c r="AS70" s="293"/>
      <c r="AT70" s="293"/>
      <c r="AU70" s="293"/>
      <c r="AV70" s="293"/>
      <c r="AW70" s="293"/>
      <c r="AX70" s="293"/>
      <c r="AY70" s="293"/>
      <c r="AZ70" s="293"/>
      <c r="BA70" s="293"/>
      <c r="BB70" s="293"/>
      <c r="BC70" s="293"/>
      <c r="BD70" s="293"/>
      <c r="BE70" s="293"/>
      <c r="BF70" s="293"/>
      <c r="BG70" s="293"/>
      <c r="BH70" s="293"/>
      <c r="BI70" s="293"/>
      <c r="BJ70" s="293"/>
      <c r="BK70" s="293"/>
      <c r="BL70" s="293"/>
      <c r="BM70" s="293"/>
      <c r="BN70" s="293"/>
      <c r="BO70" s="293"/>
      <c r="BP70" s="293"/>
      <c r="BQ70" s="293"/>
      <c r="BR70" s="293"/>
      <c r="BS70" s="293"/>
      <c r="BT70" s="293"/>
      <c r="BU70" s="293"/>
      <c r="BV70" s="293"/>
      <c r="BW70" s="293"/>
      <c r="BX70" s="293"/>
      <c r="BY70" s="293"/>
      <c r="BZ70" s="293"/>
      <c r="CA70" s="293"/>
      <c r="CB70" s="293"/>
      <c r="CC70" s="293"/>
      <c r="CD70" s="293"/>
      <c r="CE70" s="293"/>
      <c r="CF70" s="293"/>
      <c r="CG70" s="293"/>
      <c r="CH70" s="293"/>
      <c r="CI70" s="293"/>
      <c r="CJ70" s="293"/>
      <c r="CK70" s="293"/>
      <c r="CL70" s="293"/>
      <c r="CM70" s="293"/>
      <c r="CN70" s="293"/>
      <c r="CO70" s="293"/>
      <c r="CP70" s="293"/>
      <c r="CQ70" s="293"/>
      <c r="CR70" s="293"/>
      <c r="CS70" s="293"/>
      <c r="CT70" s="293"/>
      <c r="CU70" s="293"/>
      <c r="CV70" s="293"/>
      <c r="CW70" s="293"/>
      <c r="CX70" s="293"/>
      <c r="CY70" s="293"/>
      <c r="CZ70" s="293"/>
      <c r="DA70" s="293"/>
      <c r="DB70" s="293"/>
      <c r="DC70" s="293"/>
      <c r="DD70" s="293"/>
      <c r="DE70" s="293"/>
      <c r="DF70" s="293"/>
      <c r="DG70" s="293"/>
      <c r="DH70" s="293"/>
      <c r="DI70" s="293"/>
      <c r="DJ70" s="293"/>
      <c r="DK70" s="293"/>
      <c r="DL70" s="293"/>
      <c r="DM70" s="293"/>
      <c r="DN70" s="293"/>
      <c r="DO70" s="293"/>
      <c r="DP70" s="293"/>
      <c r="DQ70" s="293"/>
      <c r="DR70" s="293"/>
      <c r="DS70" s="293"/>
      <c r="DT70" s="293"/>
      <c r="DU70" s="293"/>
      <c r="DV70" s="293"/>
      <c r="DW70" s="293"/>
      <c r="DX70" s="293"/>
      <c r="DY70" s="293"/>
      <c r="DZ70" s="293"/>
      <c r="EA70" s="293"/>
      <c r="EB70" s="293"/>
      <c r="EC70" s="293"/>
      <c r="ED70" s="293"/>
      <c r="EE70" s="293"/>
      <c r="EF70" s="293"/>
      <c r="EG70" s="293"/>
      <c r="EH70" s="293"/>
      <c r="EI70" s="293"/>
      <c r="EJ70" s="293"/>
      <c r="EK70" s="293"/>
      <c r="EL70" s="293"/>
      <c r="EM70" s="293"/>
      <c r="EN70" s="293"/>
      <c r="EO70" s="293"/>
      <c r="EP70" s="293"/>
      <c r="EQ70" s="293"/>
      <c r="ER70" s="293"/>
      <c r="ES70" s="293"/>
      <c r="ET70" s="293"/>
      <c r="EU70" s="293"/>
      <c r="EV70" s="293"/>
      <c r="EW70" s="293"/>
      <c r="EX70" s="293"/>
      <c r="EY70" s="293"/>
      <c r="EZ70" s="65"/>
      <c r="FA70" s="61"/>
      <c r="FB70" s="65"/>
      <c r="FC70" s="61"/>
      <c r="FD70" s="65"/>
      <c r="FE70" s="61"/>
      <c r="FF70" s="65"/>
      <c r="FG70" s="61"/>
      <c r="FH70" s="65"/>
      <c r="FI70" s="61"/>
      <c r="FJ70" s="65"/>
      <c r="FK70" s="61"/>
      <c r="FL70" s="65"/>
      <c r="FM70" s="61"/>
      <c r="FN70" s="65"/>
      <c r="FO70" s="61"/>
      <c r="FP70" s="65"/>
      <c r="FQ70" s="61"/>
      <c r="FR70" s="65"/>
      <c r="FS70" s="61"/>
      <c r="FT70" s="65"/>
      <c r="FU70" s="61"/>
      <c r="FV70" s="65"/>
      <c r="FW70" s="61"/>
      <c r="FX70" s="65"/>
      <c r="FY70" s="61"/>
      <c r="FZ70" s="65"/>
      <c r="GA70" s="61"/>
      <c r="GB70" s="65"/>
      <c r="GC70" s="61"/>
      <c r="GD70" s="65"/>
      <c r="GE70" s="61"/>
      <c r="GF70" s="65"/>
      <c r="GG70" s="61"/>
      <c r="GH70" s="65"/>
      <c r="GI70" s="61"/>
      <c r="GJ70" s="65"/>
      <c r="GK70" s="61"/>
      <c r="GL70" s="65"/>
      <c r="GM70" s="61"/>
      <c r="GN70" s="65"/>
      <c r="GO70" s="61"/>
      <c r="GP70" s="65"/>
      <c r="GQ70" s="61"/>
      <c r="GR70" s="65"/>
      <c r="GS70" s="61"/>
      <c r="GT70" s="65"/>
      <c r="GU70" s="61"/>
      <c r="GV70" s="65"/>
      <c r="GW70" s="61"/>
      <c r="GX70" s="65"/>
      <c r="GY70" s="61"/>
      <c r="GZ70" s="65"/>
      <c r="HA70" s="61"/>
      <c r="HB70" s="65"/>
      <c r="HC70" s="61"/>
      <c r="HD70" s="65"/>
      <c r="HE70" s="61"/>
      <c r="HF70" s="65"/>
      <c r="HG70" s="61"/>
      <c r="HH70" s="65"/>
      <c r="HI70" s="61"/>
      <c r="HJ70" s="65"/>
      <c r="HK70" s="61"/>
      <c r="HL70" s="65"/>
      <c r="HM70" s="61"/>
      <c r="HN70" s="65"/>
      <c r="HO70" s="61"/>
      <c r="HP70" s="65"/>
      <c r="HQ70" s="61"/>
      <c r="HR70" s="65"/>
      <c r="HS70" s="61"/>
      <c r="HT70" s="65"/>
      <c r="HU70" s="61"/>
      <c r="HV70" s="65"/>
      <c r="HW70" s="61"/>
      <c r="HX70" s="65"/>
      <c r="HY70" s="61"/>
      <c r="HZ70" s="65"/>
      <c r="IA70" s="61"/>
      <c r="IB70" s="65"/>
      <c r="IC70" s="61"/>
      <c r="ID70" s="65"/>
      <c r="IE70" s="61"/>
      <c r="IF70" s="65"/>
      <c r="IG70" s="61"/>
      <c r="IH70" s="65"/>
      <c r="II70" s="61"/>
      <c r="IJ70" s="65"/>
      <c r="IK70" s="61"/>
      <c r="IL70" s="65"/>
      <c r="IM70" s="61"/>
      <c r="IN70" s="65"/>
      <c r="IO70" s="61"/>
      <c r="IP70" s="65"/>
      <c r="IQ70" s="61"/>
      <c r="IR70" s="65"/>
      <c r="IS70" s="61"/>
      <c r="IT70" s="65"/>
      <c r="IU70" s="61"/>
      <c r="IV70" s="65"/>
      <c r="IW70" s="61"/>
      <c r="IX70" s="65"/>
      <c r="IY70" s="61"/>
      <c r="IZ70" s="65"/>
      <c r="JA70" s="61"/>
      <c r="JB70" s="65"/>
      <c r="JC70" s="61"/>
      <c r="JD70" s="65"/>
      <c r="JE70" s="61"/>
      <c r="JF70" s="65"/>
      <c r="JG70" s="61"/>
      <c r="JH70" s="65"/>
      <c r="JI70" s="61"/>
      <c r="JJ70" s="65"/>
      <c r="JK70" s="61"/>
      <c r="JL70" s="65"/>
      <c r="JM70" s="61"/>
      <c r="JN70" s="65"/>
      <c r="JO70" s="61"/>
      <c r="JP70" s="65"/>
      <c r="JQ70" s="61"/>
      <c r="JR70" s="65"/>
      <c r="JS70" s="61"/>
      <c r="JT70" s="65"/>
      <c r="JU70" s="61"/>
      <c r="JV70" s="65"/>
      <c r="JW70" s="61"/>
      <c r="JX70" s="65"/>
      <c r="JY70" s="61"/>
      <c r="JZ70" s="66"/>
      <c r="KA70" s="66"/>
    </row>
    <row r="71" spans="1:287" x14ac:dyDescent="0.25">
      <c r="A71" s="56">
        <f t="shared" si="1"/>
        <v>70</v>
      </c>
      <c r="B71" s="272"/>
      <c r="C71" s="272"/>
      <c r="D71" s="272"/>
      <c r="E71" s="272" t="s">
        <v>168</v>
      </c>
      <c r="F71" s="272"/>
      <c r="G71" s="272"/>
      <c r="H71" s="293">
        <v>-2688</v>
      </c>
      <c r="I71" s="293">
        <v>-261204.26</v>
      </c>
      <c r="J71" s="293">
        <v>-1805879.78</v>
      </c>
      <c r="K71" s="293">
        <v>0</v>
      </c>
      <c r="L71" s="293">
        <v>-94392.95</v>
      </c>
      <c r="M71" s="293">
        <v>-27874.87</v>
      </c>
      <c r="N71" s="293">
        <v>-1010.41</v>
      </c>
      <c r="O71" s="293">
        <v>0</v>
      </c>
      <c r="P71" s="293">
        <v>-103932.33</v>
      </c>
      <c r="Q71" s="293">
        <v>-94343.54</v>
      </c>
      <c r="R71" s="293">
        <v>-14472.12</v>
      </c>
      <c r="S71" s="293">
        <v>-57510.71</v>
      </c>
      <c r="T71" s="293">
        <v>-4184.37</v>
      </c>
      <c r="U71" s="293">
        <v>0</v>
      </c>
      <c r="V71" s="293">
        <v>-5072.32</v>
      </c>
      <c r="W71" s="293">
        <v>-61429.86</v>
      </c>
      <c r="X71" s="293">
        <v>0</v>
      </c>
      <c r="Y71" s="293">
        <v>0</v>
      </c>
      <c r="Z71" s="293">
        <v>-270182.98</v>
      </c>
      <c r="AA71" s="293">
        <v>0</v>
      </c>
      <c r="AB71" s="293">
        <v>0</v>
      </c>
      <c r="AC71" s="293">
        <v>0</v>
      </c>
      <c r="AD71" s="293">
        <v>-1265</v>
      </c>
      <c r="AE71" s="293">
        <v>-94557.65</v>
      </c>
      <c r="AF71" s="293">
        <v>-6325.34</v>
      </c>
      <c r="AG71" s="293">
        <v>0</v>
      </c>
      <c r="AH71" s="293">
        <v>-47623.81</v>
      </c>
      <c r="AI71" s="293">
        <v>-1992.06</v>
      </c>
      <c r="AJ71" s="293">
        <v>-2286.67</v>
      </c>
      <c r="AK71" s="293">
        <v>-36736.06</v>
      </c>
      <c r="AL71" s="293">
        <v>-142006.35</v>
      </c>
      <c r="AM71" s="293">
        <v>-1469.46</v>
      </c>
      <c r="AN71" s="293">
        <v>0</v>
      </c>
      <c r="AO71" s="293">
        <v>-12019.74</v>
      </c>
      <c r="AP71" s="293">
        <v>0</v>
      </c>
      <c r="AQ71" s="293">
        <v>0</v>
      </c>
      <c r="AR71" s="293">
        <v>-3049</v>
      </c>
      <c r="AS71" s="293">
        <v>-4142.91</v>
      </c>
      <c r="AT71" s="293">
        <v>-309.08999999999997</v>
      </c>
      <c r="AU71" s="293">
        <v>-65479.02</v>
      </c>
      <c r="AV71" s="293">
        <v>-11132.39</v>
      </c>
      <c r="AW71" s="293">
        <v>-6167.6</v>
      </c>
      <c r="AX71" s="293">
        <v>-632</v>
      </c>
      <c r="AY71" s="293">
        <v>-5527.41</v>
      </c>
      <c r="AZ71" s="293">
        <v>-20154.57</v>
      </c>
      <c r="BA71" s="293">
        <v>-12009.72</v>
      </c>
      <c r="BB71" s="293">
        <v>-3621.02</v>
      </c>
      <c r="BC71" s="293">
        <v>0</v>
      </c>
      <c r="BD71" s="293">
        <v>0</v>
      </c>
      <c r="BE71" s="293">
        <v>0</v>
      </c>
      <c r="BF71" s="293">
        <v>0</v>
      </c>
      <c r="BG71" s="293">
        <v>-14007.17</v>
      </c>
      <c r="BH71" s="293">
        <v>-1909497.24</v>
      </c>
      <c r="BI71" s="293">
        <v>0</v>
      </c>
      <c r="BJ71" s="293">
        <v>-5857.58</v>
      </c>
      <c r="BK71" s="293">
        <v>-25431.15</v>
      </c>
      <c r="BL71" s="293">
        <v>-1133064.45</v>
      </c>
      <c r="BM71" s="293">
        <v>0</v>
      </c>
      <c r="BN71" s="293">
        <v>-110223.93</v>
      </c>
      <c r="BO71" s="293">
        <v>0</v>
      </c>
      <c r="BP71" s="293">
        <v>-1786.94</v>
      </c>
      <c r="BQ71" s="293">
        <v>-3256.25</v>
      </c>
      <c r="BR71" s="293">
        <v>0</v>
      </c>
      <c r="BS71" s="293">
        <v>-3417.52</v>
      </c>
      <c r="BT71" s="293">
        <v>-1964</v>
      </c>
      <c r="BU71" s="293">
        <v>0</v>
      </c>
      <c r="BV71" s="293">
        <v>-71479.34</v>
      </c>
      <c r="BW71" s="293">
        <v>-54809.34</v>
      </c>
      <c r="BX71" s="293">
        <v>0</v>
      </c>
      <c r="BY71" s="293">
        <v>-26877.8</v>
      </c>
      <c r="BZ71" s="293">
        <v>0</v>
      </c>
      <c r="CA71" s="293">
        <v>-9051.6</v>
      </c>
      <c r="CB71" s="293">
        <v>-433</v>
      </c>
      <c r="CC71" s="293">
        <v>-5378</v>
      </c>
      <c r="CD71" s="293">
        <v>-3714.18</v>
      </c>
      <c r="CE71" s="293">
        <v>0</v>
      </c>
      <c r="CF71" s="293">
        <v>0</v>
      </c>
      <c r="CG71" s="293">
        <v>-42200.32</v>
      </c>
      <c r="CH71" s="293">
        <v>0</v>
      </c>
      <c r="CI71" s="293">
        <v>0</v>
      </c>
      <c r="CJ71" s="293">
        <v>-914.77</v>
      </c>
      <c r="CK71" s="293">
        <v>-17456.18</v>
      </c>
      <c r="CL71" s="293">
        <v>-431244.79999999999</v>
      </c>
      <c r="CM71" s="293">
        <v>0</v>
      </c>
      <c r="CN71" s="293">
        <v>-13469.42</v>
      </c>
      <c r="CO71" s="293">
        <v>-2219.83</v>
      </c>
      <c r="CP71" s="293">
        <v>-788105.05</v>
      </c>
      <c r="CQ71" s="293">
        <v>0</v>
      </c>
      <c r="CR71" s="293">
        <v>-340681.04</v>
      </c>
      <c r="CS71" s="293">
        <v>-2338.08</v>
      </c>
      <c r="CT71" s="293">
        <v>-181111.84</v>
      </c>
      <c r="CU71" s="293">
        <v>-100894.23</v>
      </c>
      <c r="CV71" s="293">
        <v>-18746.52</v>
      </c>
      <c r="CW71" s="293">
        <v>-5126.6099999999997</v>
      </c>
      <c r="CX71" s="293">
        <v>0</v>
      </c>
      <c r="CY71" s="293">
        <v>0</v>
      </c>
      <c r="CZ71" s="293">
        <v>-566.29</v>
      </c>
      <c r="DA71" s="293">
        <v>0</v>
      </c>
      <c r="DB71" s="293">
        <v>-51191.5</v>
      </c>
      <c r="DC71" s="293">
        <v>-461.44</v>
      </c>
      <c r="DD71" s="293">
        <v>-10532.87</v>
      </c>
      <c r="DE71" s="293">
        <v>-27856.28</v>
      </c>
      <c r="DF71" s="293">
        <v>-12255.67</v>
      </c>
      <c r="DG71" s="293">
        <v>-108393.61</v>
      </c>
      <c r="DH71" s="293">
        <v>-3667.27</v>
      </c>
      <c r="DI71" s="293">
        <v>-1351</v>
      </c>
      <c r="DJ71" s="293">
        <v>-2028.75</v>
      </c>
      <c r="DK71" s="293">
        <v>-23069.61</v>
      </c>
      <c r="DL71" s="293">
        <v>-10066.35</v>
      </c>
      <c r="DM71" s="293">
        <v>-51132.19</v>
      </c>
      <c r="DN71" s="293">
        <v>-1183.05</v>
      </c>
      <c r="DO71" s="293">
        <v>-105755.72</v>
      </c>
      <c r="DP71" s="293">
        <v>0</v>
      </c>
      <c r="DQ71" s="293">
        <v>-2530.69</v>
      </c>
      <c r="DR71" s="293">
        <v>-32500.39</v>
      </c>
      <c r="DS71" s="293">
        <v>-97631.679999999993</v>
      </c>
      <c r="DT71" s="293">
        <v>-631</v>
      </c>
      <c r="DU71" s="293">
        <v>-666.1</v>
      </c>
      <c r="DV71" s="293">
        <v>0</v>
      </c>
      <c r="DW71" s="293">
        <v>-10297.969999999999</v>
      </c>
      <c r="DX71" s="293">
        <v>-52234.93</v>
      </c>
      <c r="DY71" s="293">
        <v>-4291</v>
      </c>
      <c r="DZ71" s="293">
        <v>-1749.77</v>
      </c>
      <c r="EA71" s="293">
        <v>-6389.46</v>
      </c>
      <c r="EB71" s="293">
        <v>-19312.22</v>
      </c>
      <c r="EC71" s="293">
        <v>-3368.61</v>
      </c>
      <c r="ED71" s="293">
        <v>-317.33</v>
      </c>
      <c r="EE71" s="293">
        <v>-221.67</v>
      </c>
      <c r="EF71" s="293">
        <v>-5270.16</v>
      </c>
      <c r="EG71" s="293">
        <v>-213</v>
      </c>
      <c r="EH71" s="293">
        <v>-531.25</v>
      </c>
      <c r="EI71" s="293">
        <v>0</v>
      </c>
      <c r="EJ71" s="293">
        <v>-56958.09</v>
      </c>
      <c r="EK71" s="293">
        <v>0</v>
      </c>
      <c r="EL71" s="293">
        <v>-109</v>
      </c>
      <c r="EM71" s="293">
        <v>-286065.57</v>
      </c>
      <c r="EN71" s="293">
        <v>-361759.21</v>
      </c>
      <c r="EO71" s="293">
        <v>0</v>
      </c>
      <c r="EP71" s="293">
        <v>-1505493.61</v>
      </c>
      <c r="EQ71" s="293">
        <v>-152.69</v>
      </c>
      <c r="ER71" s="293">
        <v>-72843.12</v>
      </c>
      <c r="ES71" s="293">
        <v>-15107.96</v>
      </c>
      <c r="ET71" s="293">
        <v>-1320</v>
      </c>
      <c r="EU71" s="293">
        <v>0</v>
      </c>
      <c r="EV71" s="293">
        <v>0</v>
      </c>
      <c r="EW71" s="293">
        <v>0</v>
      </c>
      <c r="EX71" s="293">
        <v>0</v>
      </c>
      <c r="EY71" s="293">
        <v>-11554921.630000001</v>
      </c>
      <c r="EZ71" s="65"/>
      <c r="FA71" s="61"/>
      <c r="FB71" s="65"/>
      <c r="FC71" s="61"/>
      <c r="FD71" s="65"/>
      <c r="FE71" s="61"/>
      <c r="FF71" s="65"/>
      <c r="FG71" s="61"/>
      <c r="FH71" s="65"/>
      <c r="FI71" s="61"/>
      <c r="FJ71" s="65"/>
      <c r="FK71" s="61"/>
      <c r="FL71" s="65"/>
      <c r="FM71" s="61"/>
      <c r="FN71" s="65"/>
      <c r="FO71" s="61"/>
      <c r="FP71" s="65"/>
      <c r="FQ71" s="61"/>
      <c r="FR71" s="65"/>
      <c r="FS71" s="61"/>
      <c r="FT71" s="65"/>
      <c r="FU71" s="61"/>
      <c r="FV71" s="65"/>
      <c r="FW71" s="61"/>
      <c r="FX71" s="65"/>
      <c r="FY71" s="61"/>
      <c r="FZ71" s="65"/>
      <c r="GA71" s="61"/>
      <c r="GB71" s="65"/>
      <c r="GC71" s="61"/>
      <c r="GD71" s="65"/>
      <c r="GE71" s="61"/>
      <c r="GF71" s="65"/>
      <c r="GG71" s="61"/>
      <c r="GH71" s="65"/>
      <c r="GI71" s="61"/>
      <c r="GJ71" s="65"/>
      <c r="GK71" s="61"/>
      <c r="GL71" s="65"/>
      <c r="GM71" s="61"/>
      <c r="GN71" s="65"/>
      <c r="GO71" s="61"/>
      <c r="GP71" s="65"/>
      <c r="GQ71" s="61"/>
      <c r="GR71" s="65"/>
      <c r="GS71" s="61"/>
      <c r="GT71" s="65"/>
      <c r="GU71" s="61"/>
      <c r="GV71" s="65"/>
      <c r="GW71" s="61"/>
      <c r="GX71" s="65"/>
      <c r="GY71" s="61"/>
      <c r="GZ71" s="65"/>
      <c r="HA71" s="61"/>
      <c r="HB71" s="65"/>
      <c r="HC71" s="61"/>
      <c r="HD71" s="65"/>
      <c r="HE71" s="61"/>
      <c r="HF71" s="65"/>
      <c r="HG71" s="61"/>
      <c r="HH71" s="65"/>
      <c r="HI71" s="61"/>
      <c r="HJ71" s="65"/>
      <c r="HK71" s="61"/>
      <c r="HL71" s="65"/>
      <c r="HM71" s="61"/>
      <c r="HN71" s="65"/>
      <c r="HO71" s="61"/>
      <c r="HP71" s="65"/>
      <c r="HQ71" s="61"/>
      <c r="HR71" s="65"/>
      <c r="HS71" s="61"/>
      <c r="HT71" s="65"/>
      <c r="HU71" s="61"/>
      <c r="HV71" s="65"/>
      <c r="HW71" s="61"/>
      <c r="HX71" s="65"/>
      <c r="HY71" s="61"/>
      <c r="HZ71" s="65"/>
      <c r="IA71" s="61"/>
      <c r="IB71" s="65"/>
      <c r="IC71" s="61"/>
      <c r="ID71" s="65"/>
      <c r="IE71" s="61"/>
      <c r="IF71" s="65"/>
      <c r="IG71" s="61"/>
      <c r="IH71" s="65"/>
      <c r="II71" s="61"/>
      <c r="IJ71" s="65"/>
      <c r="IK71" s="61"/>
      <c r="IL71" s="65"/>
      <c r="IM71" s="61"/>
      <c r="IN71" s="65"/>
      <c r="IO71" s="61"/>
      <c r="IP71" s="65"/>
      <c r="IQ71" s="61"/>
      <c r="IR71" s="65"/>
      <c r="IS71" s="61"/>
      <c r="IT71" s="65"/>
      <c r="IU71" s="61"/>
      <c r="IV71" s="65"/>
      <c r="IW71" s="61"/>
      <c r="IX71" s="65"/>
      <c r="IY71" s="61"/>
      <c r="IZ71" s="65"/>
      <c r="JA71" s="61"/>
      <c r="JB71" s="65"/>
      <c r="JC71" s="61"/>
      <c r="JD71" s="65"/>
      <c r="JE71" s="61"/>
      <c r="JF71" s="65"/>
      <c r="JG71" s="61"/>
      <c r="JH71" s="65"/>
      <c r="JI71" s="61"/>
      <c r="JJ71" s="65"/>
      <c r="JK71" s="61"/>
      <c r="JL71" s="65"/>
      <c r="JM71" s="61"/>
      <c r="JN71" s="65"/>
      <c r="JO71" s="61"/>
      <c r="JP71" s="65"/>
      <c r="JQ71" s="61"/>
      <c r="JR71" s="65"/>
      <c r="JS71" s="61"/>
      <c r="JT71" s="65"/>
      <c r="JU71" s="61"/>
      <c r="JV71" s="65"/>
      <c r="JW71" s="61"/>
      <c r="JX71" s="65"/>
      <c r="JY71" s="61"/>
      <c r="JZ71" s="66"/>
      <c r="KA71" s="66"/>
    </row>
    <row r="72" spans="1:287" ht="15.75" thickBot="1" x14ac:dyDescent="0.3">
      <c r="A72" s="56">
        <f t="shared" si="1"/>
        <v>71</v>
      </c>
      <c r="B72" s="272"/>
      <c r="C72" s="272"/>
      <c r="D72" s="272"/>
      <c r="E72" s="272" t="s">
        <v>428</v>
      </c>
      <c r="F72" s="272"/>
      <c r="G72" s="272"/>
      <c r="H72" s="306">
        <v>0</v>
      </c>
      <c r="I72" s="306">
        <v>0</v>
      </c>
      <c r="J72" s="306">
        <v>0</v>
      </c>
      <c r="K72" s="306">
        <v>0</v>
      </c>
      <c r="L72" s="306">
        <v>0</v>
      </c>
      <c r="M72" s="306">
        <v>0</v>
      </c>
      <c r="N72" s="306">
        <v>0</v>
      </c>
      <c r="O72" s="306">
        <v>0</v>
      </c>
      <c r="P72" s="306">
        <v>0</v>
      </c>
      <c r="Q72" s="306">
        <v>0</v>
      </c>
      <c r="R72" s="306">
        <v>0</v>
      </c>
      <c r="S72" s="306">
        <v>0</v>
      </c>
      <c r="T72" s="306">
        <v>0</v>
      </c>
      <c r="U72" s="306">
        <v>0</v>
      </c>
      <c r="V72" s="306">
        <v>0</v>
      </c>
      <c r="W72" s="306">
        <v>0</v>
      </c>
      <c r="X72" s="306">
        <v>0</v>
      </c>
      <c r="Y72" s="306">
        <v>0</v>
      </c>
      <c r="Z72" s="306">
        <v>0</v>
      </c>
      <c r="AA72" s="306">
        <v>0</v>
      </c>
      <c r="AB72" s="306">
        <v>0</v>
      </c>
      <c r="AC72" s="306">
        <v>0</v>
      </c>
      <c r="AD72" s="306">
        <v>0</v>
      </c>
      <c r="AE72" s="306">
        <v>0</v>
      </c>
      <c r="AF72" s="306">
        <v>0</v>
      </c>
      <c r="AG72" s="306">
        <v>0</v>
      </c>
      <c r="AH72" s="306">
        <v>0</v>
      </c>
      <c r="AI72" s="306">
        <v>0</v>
      </c>
      <c r="AJ72" s="306">
        <v>0</v>
      </c>
      <c r="AK72" s="306">
        <v>0</v>
      </c>
      <c r="AL72" s="306">
        <v>0</v>
      </c>
      <c r="AM72" s="306">
        <v>0</v>
      </c>
      <c r="AN72" s="306">
        <v>0</v>
      </c>
      <c r="AO72" s="306">
        <v>0</v>
      </c>
      <c r="AP72" s="306">
        <v>0</v>
      </c>
      <c r="AQ72" s="306">
        <v>0</v>
      </c>
      <c r="AR72" s="306">
        <v>0</v>
      </c>
      <c r="AS72" s="306">
        <v>0</v>
      </c>
      <c r="AT72" s="306">
        <v>0</v>
      </c>
      <c r="AU72" s="306">
        <v>0</v>
      </c>
      <c r="AV72" s="306">
        <v>0</v>
      </c>
      <c r="AW72" s="306">
        <v>0</v>
      </c>
      <c r="AX72" s="306">
        <v>0</v>
      </c>
      <c r="AY72" s="306">
        <v>0</v>
      </c>
      <c r="AZ72" s="306">
        <v>0</v>
      </c>
      <c r="BA72" s="306">
        <v>0</v>
      </c>
      <c r="BB72" s="306">
        <v>0</v>
      </c>
      <c r="BC72" s="306">
        <v>0</v>
      </c>
      <c r="BD72" s="306">
        <v>0</v>
      </c>
      <c r="BE72" s="306">
        <v>0</v>
      </c>
      <c r="BF72" s="306">
        <v>0</v>
      </c>
      <c r="BG72" s="306">
        <v>0</v>
      </c>
      <c r="BH72" s="306">
        <v>0</v>
      </c>
      <c r="BI72" s="306">
        <v>0</v>
      </c>
      <c r="BJ72" s="306">
        <v>0</v>
      </c>
      <c r="BK72" s="306">
        <v>0</v>
      </c>
      <c r="BL72" s="306">
        <v>0</v>
      </c>
      <c r="BM72" s="306">
        <v>0</v>
      </c>
      <c r="BN72" s="306">
        <v>0</v>
      </c>
      <c r="BO72" s="306">
        <v>0</v>
      </c>
      <c r="BP72" s="306">
        <v>0</v>
      </c>
      <c r="BQ72" s="306">
        <v>0</v>
      </c>
      <c r="BR72" s="306">
        <v>0</v>
      </c>
      <c r="BS72" s="306">
        <v>0</v>
      </c>
      <c r="BT72" s="306">
        <v>0</v>
      </c>
      <c r="BU72" s="306">
        <v>0</v>
      </c>
      <c r="BV72" s="306">
        <v>0</v>
      </c>
      <c r="BW72" s="306">
        <v>0</v>
      </c>
      <c r="BX72" s="306">
        <v>0</v>
      </c>
      <c r="BY72" s="306">
        <v>0</v>
      </c>
      <c r="BZ72" s="306">
        <v>0</v>
      </c>
      <c r="CA72" s="306">
        <v>0</v>
      </c>
      <c r="CB72" s="306">
        <v>0</v>
      </c>
      <c r="CC72" s="306">
        <v>0</v>
      </c>
      <c r="CD72" s="306">
        <v>0</v>
      </c>
      <c r="CE72" s="306">
        <v>0</v>
      </c>
      <c r="CF72" s="306">
        <v>0</v>
      </c>
      <c r="CG72" s="306">
        <v>0</v>
      </c>
      <c r="CH72" s="306">
        <v>0</v>
      </c>
      <c r="CI72" s="306">
        <v>0</v>
      </c>
      <c r="CJ72" s="306">
        <v>0</v>
      </c>
      <c r="CK72" s="306">
        <v>0</v>
      </c>
      <c r="CL72" s="306">
        <v>0</v>
      </c>
      <c r="CM72" s="306">
        <v>0</v>
      </c>
      <c r="CN72" s="306">
        <v>0</v>
      </c>
      <c r="CO72" s="306">
        <v>0</v>
      </c>
      <c r="CP72" s="306">
        <v>0</v>
      </c>
      <c r="CQ72" s="306">
        <v>0</v>
      </c>
      <c r="CR72" s="306">
        <v>0</v>
      </c>
      <c r="CS72" s="306">
        <v>0</v>
      </c>
      <c r="CT72" s="306">
        <v>0</v>
      </c>
      <c r="CU72" s="306">
        <v>0</v>
      </c>
      <c r="CV72" s="306">
        <v>0</v>
      </c>
      <c r="CW72" s="306">
        <v>0</v>
      </c>
      <c r="CX72" s="306">
        <v>0</v>
      </c>
      <c r="CY72" s="306">
        <v>0</v>
      </c>
      <c r="CZ72" s="306">
        <v>0</v>
      </c>
      <c r="DA72" s="306">
        <v>0</v>
      </c>
      <c r="DB72" s="306">
        <v>0</v>
      </c>
      <c r="DC72" s="306">
        <v>0</v>
      </c>
      <c r="DD72" s="306">
        <v>0</v>
      </c>
      <c r="DE72" s="306">
        <v>0</v>
      </c>
      <c r="DF72" s="306">
        <v>0</v>
      </c>
      <c r="DG72" s="306">
        <v>0</v>
      </c>
      <c r="DH72" s="306">
        <v>0</v>
      </c>
      <c r="DI72" s="306">
        <v>0</v>
      </c>
      <c r="DJ72" s="306">
        <v>0</v>
      </c>
      <c r="DK72" s="306">
        <v>0</v>
      </c>
      <c r="DL72" s="306">
        <v>0</v>
      </c>
      <c r="DM72" s="306">
        <v>0</v>
      </c>
      <c r="DN72" s="306">
        <v>0</v>
      </c>
      <c r="DO72" s="306">
        <v>0</v>
      </c>
      <c r="DP72" s="306">
        <v>0</v>
      </c>
      <c r="DQ72" s="306">
        <v>0</v>
      </c>
      <c r="DR72" s="306">
        <v>0</v>
      </c>
      <c r="DS72" s="306">
        <v>0</v>
      </c>
      <c r="DT72" s="306">
        <v>0</v>
      </c>
      <c r="DU72" s="306">
        <v>0</v>
      </c>
      <c r="DV72" s="306">
        <v>0</v>
      </c>
      <c r="DW72" s="306">
        <v>0</v>
      </c>
      <c r="DX72" s="306">
        <v>0</v>
      </c>
      <c r="DY72" s="306">
        <v>0</v>
      </c>
      <c r="DZ72" s="306">
        <v>0</v>
      </c>
      <c r="EA72" s="306">
        <v>0</v>
      </c>
      <c r="EB72" s="306">
        <v>0</v>
      </c>
      <c r="EC72" s="306">
        <v>0</v>
      </c>
      <c r="ED72" s="306">
        <v>0</v>
      </c>
      <c r="EE72" s="306">
        <v>0</v>
      </c>
      <c r="EF72" s="306">
        <v>0</v>
      </c>
      <c r="EG72" s="306">
        <v>0</v>
      </c>
      <c r="EH72" s="306">
        <v>0</v>
      </c>
      <c r="EI72" s="306">
        <v>0</v>
      </c>
      <c r="EJ72" s="306">
        <v>0</v>
      </c>
      <c r="EK72" s="306">
        <v>0</v>
      </c>
      <c r="EL72" s="306">
        <v>0</v>
      </c>
      <c r="EM72" s="306">
        <v>0</v>
      </c>
      <c r="EN72" s="306">
        <v>0</v>
      </c>
      <c r="EO72" s="306">
        <v>0</v>
      </c>
      <c r="EP72" s="306">
        <v>0</v>
      </c>
      <c r="EQ72" s="306">
        <v>0</v>
      </c>
      <c r="ER72" s="306">
        <v>0</v>
      </c>
      <c r="ES72" s="306">
        <v>0</v>
      </c>
      <c r="ET72" s="306">
        <v>0</v>
      </c>
      <c r="EU72" s="306">
        <v>0</v>
      </c>
      <c r="EV72" s="306">
        <v>0</v>
      </c>
      <c r="EW72" s="306">
        <v>0</v>
      </c>
      <c r="EX72" s="306">
        <v>0</v>
      </c>
      <c r="EY72" s="306">
        <v>0</v>
      </c>
      <c r="EZ72" s="65"/>
      <c r="FA72" s="61"/>
      <c r="FB72" s="65"/>
      <c r="FC72" s="61"/>
      <c r="FD72" s="65"/>
      <c r="FE72" s="61"/>
      <c r="FF72" s="65"/>
      <c r="FG72" s="61"/>
      <c r="FH72" s="65"/>
      <c r="FI72" s="61"/>
      <c r="FJ72" s="65"/>
      <c r="FK72" s="61"/>
      <c r="FL72" s="65"/>
      <c r="FM72" s="61"/>
      <c r="FN72" s="65"/>
      <c r="FO72" s="61"/>
      <c r="FP72" s="65"/>
      <c r="FQ72" s="61"/>
      <c r="FR72" s="65"/>
      <c r="FS72" s="61"/>
      <c r="FT72" s="65"/>
      <c r="FU72" s="61"/>
      <c r="FV72" s="65"/>
      <c r="FW72" s="61"/>
      <c r="FX72" s="65"/>
      <c r="FY72" s="61"/>
      <c r="FZ72" s="65"/>
      <c r="GA72" s="61"/>
      <c r="GB72" s="65"/>
      <c r="GC72" s="61"/>
      <c r="GD72" s="65"/>
      <c r="GE72" s="61"/>
      <c r="GF72" s="65"/>
      <c r="GG72" s="61"/>
      <c r="GH72" s="65"/>
      <c r="GI72" s="61"/>
      <c r="GJ72" s="65"/>
      <c r="GK72" s="61"/>
      <c r="GL72" s="65"/>
      <c r="GM72" s="61"/>
      <c r="GN72" s="65"/>
      <c r="GO72" s="61"/>
      <c r="GP72" s="65"/>
      <c r="GQ72" s="61"/>
      <c r="GR72" s="65"/>
      <c r="GS72" s="61"/>
      <c r="GT72" s="65"/>
      <c r="GU72" s="61"/>
      <c r="GV72" s="65"/>
      <c r="GW72" s="61"/>
      <c r="GX72" s="65"/>
      <c r="GY72" s="61"/>
      <c r="GZ72" s="65"/>
      <c r="HA72" s="61"/>
      <c r="HB72" s="65"/>
      <c r="HC72" s="61"/>
      <c r="HD72" s="65"/>
      <c r="HE72" s="61"/>
      <c r="HF72" s="65"/>
      <c r="HG72" s="61"/>
      <c r="HH72" s="65"/>
      <c r="HI72" s="61"/>
      <c r="HJ72" s="65"/>
      <c r="HK72" s="61"/>
      <c r="HL72" s="65"/>
      <c r="HM72" s="61"/>
      <c r="HN72" s="65"/>
      <c r="HO72" s="61"/>
      <c r="HP72" s="65"/>
      <c r="HQ72" s="61"/>
      <c r="HR72" s="65"/>
      <c r="HS72" s="61"/>
      <c r="HT72" s="65"/>
      <c r="HU72" s="61"/>
      <c r="HV72" s="65"/>
      <c r="HW72" s="61"/>
      <c r="HX72" s="65"/>
      <c r="HY72" s="61"/>
      <c r="HZ72" s="65"/>
      <c r="IA72" s="61"/>
      <c r="IB72" s="65"/>
      <c r="IC72" s="61"/>
      <c r="ID72" s="65"/>
      <c r="IE72" s="61"/>
      <c r="IF72" s="65"/>
      <c r="IG72" s="61"/>
      <c r="IH72" s="65"/>
      <c r="II72" s="61"/>
      <c r="IJ72" s="65"/>
      <c r="IK72" s="61"/>
      <c r="IL72" s="65"/>
      <c r="IM72" s="61"/>
      <c r="IN72" s="65"/>
      <c r="IO72" s="61"/>
      <c r="IP72" s="65"/>
      <c r="IQ72" s="61"/>
      <c r="IR72" s="65"/>
      <c r="IS72" s="61"/>
      <c r="IT72" s="65"/>
      <c r="IU72" s="61"/>
      <c r="IV72" s="65"/>
      <c r="IW72" s="61"/>
      <c r="IX72" s="65"/>
      <c r="IY72" s="61"/>
      <c r="IZ72" s="65"/>
      <c r="JA72" s="61"/>
      <c r="JB72" s="65"/>
      <c r="JC72" s="61"/>
      <c r="JD72" s="65"/>
      <c r="JE72" s="61"/>
      <c r="JF72" s="65"/>
      <c r="JG72" s="61"/>
      <c r="JH72" s="65"/>
      <c r="JI72" s="61"/>
      <c r="JJ72" s="65"/>
      <c r="JK72" s="61"/>
      <c r="JL72" s="65"/>
      <c r="JM72" s="61"/>
      <c r="JN72" s="65"/>
      <c r="JO72" s="61"/>
      <c r="JP72" s="65"/>
      <c r="JQ72" s="61"/>
      <c r="JR72" s="65"/>
      <c r="JS72" s="61"/>
      <c r="JT72" s="65"/>
      <c r="JU72" s="61"/>
      <c r="JV72" s="65"/>
      <c r="JW72" s="61"/>
      <c r="JX72" s="65"/>
      <c r="JY72" s="61"/>
      <c r="JZ72" s="66"/>
      <c r="KA72" s="66"/>
    </row>
    <row r="73" spans="1:287" x14ac:dyDescent="0.25">
      <c r="A73" s="56">
        <f t="shared" si="1"/>
        <v>72</v>
      </c>
      <c r="B73" s="272"/>
      <c r="C73" s="272"/>
      <c r="D73" s="272" t="s">
        <v>169</v>
      </c>
      <c r="E73" s="272"/>
      <c r="F73" s="272"/>
      <c r="G73" s="272"/>
      <c r="H73" s="293">
        <v>-2688</v>
      </c>
      <c r="I73" s="293">
        <v>-261204.26</v>
      </c>
      <c r="J73" s="293">
        <v>-1805879.78</v>
      </c>
      <c r="K73" s="293">
        <v>0</v>
      </c>
      <c r="L73" s="293">
        <v>-94392.95</v>
      </c>
      <c r="M73" s="293">
        <v>-27874.87</v>
      </c>
      <c r="N73" s="293">
        <v>-1010.41</v>
      </c>
      <c r="O73" s="293">
        <v>0</v>
      </c>
      <c r="P73" s="293">
        <v>-103932.33</v>
      </c>
      <c r="Q73" s="293">
        <v>-94343.54</v>
      </c>
      <c r="R73" s="293">
        <v>-14472.12</v>
      </c>
      <c r="S73" s="293">
        <v>-57510.71</v>
      </c>
      <c r="T73" s="293">
        <v>-4184.37</v>
      </c>
      <c r="U73" s="293">
        <v>0</v>
      </c>
      <c r="V73" s="293">
        <v>-5072.32</v>
      </c>
      <c r="W73" s="293">
        <v>-61429.86</v>
      </c>
      <c r="X73" s="293">
        <v>0</v>
      </c>
      <c r="Y73" s="293">
        <v>0</v>
      </c>
      <c r="Z73" s="293">
        <v>-270182.98</v>
      </c>
      <c r="AA73" s="293">
        <v>0</v>
      </c>
      <c r="AB73" s="293">
        <v>0</v>
      </c>
      <c r="AC73" s="293">
        <v>0</v>
      </c>
      <c r="AD73" s="293">
        <v>-1265</v>
      </c>
      <c r="AE73" s="293">
        <v>-94557.65</v>
      </c>
      <c r="AF73" s="293">
        <v>-6325.34</v>
      </c>
      <c r="AG73" s="293">
        <v>0</v>
      </c>
      <c r="AH73" s="293">
        <v>-47623.81</v>
      </c>
      <c r="AI73" s="293">
        <v>-1992.06</v>
      </c>
      <c r="AJ73" s="293">
        <v>-2286.67</v>
      </c>
      <c r="AK73" s="293">
        <v>-36736.06</v>
      </c>
      <c r="AL73" s="293">
        <v>-142006.35</v>
      </c>
      <c r="AM73" s="293">
        <v>-1469.46</v>
      </c>
      <c r="AN73" s="293">
        <v>0</v>
      </c>
      <c r="AO73" s="293">
        <v>-12019.74</v>
      </c>
      <c r="AP73" s="293">
        <v>0</v>
      </c>
      <c r="AQ73" s="293">
        <v>0</v>
      </c>
      <c r="AR73" s="293">
        <v>-3049</v>
      </c>
      <c r="AS73" s="293">
        <v>-4142.91</v>
      </c>
      <c r="AT73" s="293">
        <v>-309.08999999999997</v>
      </c>
      <c r="AU73" s="293">
        <v>-65479.02</v>
      </c>
      <c r="AV73" s="293">
        <v>-11132.39</v>
      </c>
      <c r="AW73" s="293">
        <v>-6167.6</v>
      </c>
      <c r="AX73" s="293">
        <v>-632</v>
      </c>
      <c r="AY73" s="293">
        <v>-5527.41</v>
      </c>
      <c r="AZ73" s="293">
        <v>-20154.57</v>
      </c>
      <c r="BA73" s="293">
        <v>-12009.72</v>
      </c>
      <c r="BB73" s="293">
        <v>-3621.02</v>
      </c>
      <c r="BC73" s="293">
        <v>0</v>
      </c>
      <c r="BD73" s="293">
        <v>0</v>
      </c>
      <c r="BE73" s="293">
        <v>0</v>
      </c>
      <c r="BF73" s="293">
        <v>0</v>
      </c>
      <c r="BG73" s="293">
        <v>-14007.17</v>
      </c>
      <c r="BH73" s="293">
        <v>-1909497.24</v>
      </c>
      <c r="BI73" s="293">
        <v>0</v>
      </c>
      <c r="BJ73" s="293">
        <v>-5857.58</v>
      </c>
      <c r="BK73" s="293">
        <v>-25431.15</v>
      </c>
      <c r="BL73" s="293">
        <v>-1133064.45</v>
      </c>
      <c r="BM73" s="293">
        <v>0</v>
      </c>
      <c r="BN73" s="293">
        <v>-110223.93</v>
      </c>
      <c r="BO73" s="293">
        <v>0</v>
      </c>
      <c r="BP73" s="293">
        <v>-1786.94</v>
      </c>
      <c r="BQ73" s="293">
        <v>-3256.25</v>
      </c>
      <c r="BR73" s="293">
        <v>0</v>
      </c>
      <c r="BS73" s="293">
        <v>-3417.52</v>
      </c>
      <c r="BT73" s="293">
        <v>-1964</v>
      </c>
      <c r="BU73" s="293">
        <v>0</v>
      </c>
      <c r="BV73" s="293">
        <v>-71479.34</v>
      </c>
      <c r="BW73" s="293">
        <v>-54809.34</v>
      </c>
      <c r="BX73" s="293">
        <v>0</v>
      </c>
      <c r="BY73" s="293">
        <v>-26877.8</v>
      </c>
      <c r="BZ73" s="293">
        <v>0</v>
      </c>
      <c r="CA73" s="293">
        <v>-9051.6</v>
      </c>
      <c r="CB73" s="293">
        <v>-433</v>
      </c>
      <c r="CC73" s="293">
        <v>-5378</v>
      </c>
      <c r="CD73" s="293">
        <v>-3714.18</v>
      </c>
      <c r="CE73" s="293">
        <v>0</v>
      </c>
      <c r="CF73" s="293">
        <v>0</v>
      </c>
      <c r="CG73" s="293">
        <v>-42200.32</v>
      </c>
      <c r="CH73" s="293">
        <v>0</v>
      </c>
      <c r="CI73" s="293">
        <v>0</v>
      </c>
      <c r="CJ73" s="293">
        <v>-914.77</v>
      </c>
      <c r="CK73" s="293">
        <v>-17456.18</v>
      </c>
      <c r="CL73" s="293">
        <v>-431244.79999999999</v>
      </c>
      <c r="CM73" s="293">
        <v>0</v>
      </c>
      <c r="CN73" s="293">
        <v>-13469.42</v>
      </c>
      <c r="CO73" s="293">
        <v>-2219.83</v>
      </c>
      <c r="CP73" s="293">
        <v>-788105.05</v>
      </c>
      <c r="CQ73" s="293">
        <v>0</v>
      </c>
      <c r="CR73" s="293">
        <v>-340681.04</v>
      </c>
      <c r="CS73" s="293">
        <v>-2338.08</v>
      </c>
      <c r="CT73" s="293">
        <v>-181111.84</v>
      </c>
      <c r="CU73" s="293">
        <v>-100894.23</v>
      </c>
      <c r="CV73" s="293">
        <v>-18746.52</v>
      </c>
      <c r="CW73" s="293">
        <v>-5126.6099999999997</v>
      </c>
      <c r="CX73" s="293">
        <v>0</v>
      </c>
      <c r="CY73" s="293">
        <v>0</v>
      </c>
      <c r="CZ73" s="293">
        <v>-566.29</v>
      </c>
      <c r="DA73" s="293">
        <v>0</v>
      </c>
      <c r="DB73" s="293">
        <v>-51191.5</v>
      </c>
      <c r="DC73" s="293">
        <v>-461.44</v>
      </c>
      <c r="DD73" s="293">
        <v>-10532.87</v>
      </c>
      <c r="DE73" s="293">
        <v>-27856.28</v>
      </c>
      <c r="DF73" s="293">
        <v>-12255.67</v>
      </c>
      <c r="DG73" s="293">
        <v>-108393.61</v>
      </c>
      <c r="DH73" s="293">
        <v>-3667.27</v>
      </c>
      <c r="DI73" s="293">
        <v>-1351</v>
      </c>
      <c r="DJ73" s="293">
        <v>-2028.75</v>
      </c>
      <c r="DK73" s="293">
        <v>-23069.61</v>
      </c>
      <c r="DL73" s="293">
        <v>-10066.35</v>
      </c>
      <c r="DM73" s="293">
        <v>-51132.19</v>
      </c>
      <c r="DN73" s="293">
        <v>-1183.05</v>
      </c>
      <c r="DO73" s="293">
        <v>-105755.72</v>
      </c>
      <c r="DP73" s="293">
        <v>0</v>
      </c>
      <c r="DQ73" s="293">
        <v>-2530.69</v>
      </c>
      <c r="DR73" s="293">
        <v>-32500.39</v>
      </c>
      <c r="DS73" s="293">
        <v>-97631.679999999993</v>
      </c>
      <c r="DT73" s="293">
        <v>-631</v>
      </c>
      <c r="DU73" s="293">
        <v>-666.1</v>
      </c>
      <c r="DV73" s="293">
        <v>0</v>
      </c>
      <c r="DW73" s="293">
        <v>-10297.969999999999</v>
      </c>
      <c r="DX73" s="293">
        <v>-52234.93</v>
      </c>
      <c r="DY73" s="293">
        <v>-4291</v>
      </c>
      <c r="DZ73" s="293">
        <v>-1749.77</v>
      </c>
      <c r="EA73" s="293">
        <v>-6389.46</v>
      </c>
      <c r="EB73" s="293">
        <v>-19312.22</v>
      </c>
      <c r="EC73" s="293">
        <v>-3368.61</v>
      </c>
      <c r="ED73" s="293">
        <v>-317.33</v>
      </c>
      <c r="EE73" s="293">
        <v>-221.67</v>
      </c>
      <c r="EF73" s="293">
        <v>-5270.16</v>
      </c>
      <c r="EG73" s="293">
        <v>-213</v>
      </c>
      <c r="EH73" s="293">
        <v>-531.25</v>
      </c>
      <c r="EI73" s="293">
        <v>0</v>
      </c>
      <c r="EJ73" s="293">
        <v>-56958.09</v>
      </c>
      <c r="EK73" s="293">
        <v>0</v>
      </c>
      <c r="EL73" s="293">
        <v>-109</v>
      </c>
      <c r="EM73" s="293">
        <v>-286065.57</v>
      </c>
      <c r="EN73" s="293">
        <v>-361759.21</v>
      </c>
      <c r="EO73" s="293">
        <v>0</v>
      </c>
      <c r="EP73" s="293">
        <v>-1505493.61</v>
      </c>
      <c r="EQ73" s="293">
        <v>-152.69</v>
      </c>
      <c r="ER73" s="293">
        <v>-72843.12</v>
      </c>
      <c r="ES73" s="293">
        <v>-15107.96</v>
      </c>
      <c r="ET73" s="293">
        <v>-1320</v>
      </c>
      <c r="EU73" s="293">
        <v>0</v>
      </c>
      <c r="EV73" s="293">
        <v>0</v>
      </c>
      <c r="EW73" s="293">
        <v>0</v>
      </c>
      <c r="EX73" s="293">
        <v>0</v>
      </c>
      <c r="EY73" s="293">
        <v>-11554921.630000001</v>
      </c>
      <c r="EZ73" s="65"/>
      <c r="FA73" s="61"/>
      <c r="FB73" s="65"/>
      <c r="FC73" s="61"/>
      <c r="FD73" s="65"/>
      <c r="FE73" s="61"/>
      <c r="FF73" s="65"/>
      <c r="FG73" s="61"/>
      <c r="FH73" s="65"/>
      <c r="FI73" s="61"/>
      <c r="FJ73" s="65"/>
      <c r="FK73" s="61"/>
      <c r="FL73" s="65"/>
      <c r="FM73" s="61"/>
      <c r="FN73" s="65"/>
      <c r="FO73" s="61"/>
      <c r="FP73" s="65"/>
      <c r="FQ73" s="61"/>
      <c r="FR73" s="65"/>
      <c r="FS73" s="61"/>
      <c r="FT73" s="65"/>
      <c r="FU73" s="61"/>
      <c r="FV73" s="65"/>
      <c r="FW73" s="61"/>
      <c r="FX73" s="65"/>
      <c r="FY73" s="61"/>
      <c r="FZ73" s="65"/>
      <c r="GA73" s="61"/>
      <c r="GB73" s="65"/>
      <c r="GC73" s="61"/>
      <c r="GD73" s="65"/>
      <c r="GE73" s="61"/>
      <c r="GF73" s="65"/>
      <c r="GG73" s="61"/>
      <c r="GH73" s="65"/>
      <c r="GI73" s="61"/>
      <c r="GJ73" s="65"/>
      <c r="GK73" s="61"/>
      <c r="GL73" s="65"/>
      <c r="GM73" s="61"/>
      <c r="GN73" s="65"/>
      <c r="GO73" s="61"/>
      <c r="GP73" s="65"/>
      <c r="GQ73" s="61"/>
      <c r="GR73" s="65"/>
      <c r="GS73" s="61"/>
      <c r="GT73" s="65"/>
      <c r="GU73" s="61"/>
      <c r="GV73" s="65"/>
      <c r="GW73" s="61"/>
      <c r="GX73" s="65"/>
      <c r="GY73" s="61"/>
      <c r="GZ73" s="65"/>
      <c r="HA73" s="61"/>
      <c r="HB73" s="65"/>
      <c r="HC73" s="61"/>
      <c r="HD73" s="65"/>
      <c r="HE73" s="61"/>
      <c r="HF73" s="65"/>
      <c r="HG73" s="61"/>
      <c r="HH73" s="65"/>
      <c r="HI73" s="61"/>
      <c r="HJ73" s="65"/>
      <c r="HK73" s="61"/>
      <c r="HL73" s="65"/>
      <c r="HM73" s="61"/>
      <c r="HN73" s="65"/>
      <c r="HO73" s="61"/>
      <c r="HP73" s="65"/>
      <c r="HQ73" s="61"/>
      <c r="HR73" s="65"/>
      <c r="HS73" s="61"/>
      <c r="HT73" s="65"/>
      <c r="HU73" s="61"/>
      <c r="HV73" s="65"/>
      <c r="HW73" s="61"/>
      <c r="HX73" s="65"/>
      <c r="HY73" s="61"/>
      <c r="HZ73" s="65"/>
      <c r="IA73" s="61"/>
      <c r="IB73" s="65"/>
      <c r="IC73" s="61"/>
      <c r="ID73" s="65"/>
      <c r="IE73" s="61"/>
      <c r="IF73" s="65"/>
      <c r="IG73" s="61"/>
      <c r="IH73" s="65"/>
      <c r="II73" s="61"/>
      <c r="IJ73" s="65"/>
      <c r="IK73" s="61"/>
      <c r="IL73" s="65"/>
      <c r="IM73" s="61"/>
      <c r="IN73" s="65"/>
      <c r="IO73" s="61"/>
      <c r="IP73" s="65"/>
      <c r="IQ73" s="61"/>
      <c r="IR73" s="65"/>
      <c r="IS73" s="61"/>
      <c r="IT73" s="65"/>
      <c r="IU73" s="61"/>
      <c r="IV73" s="65"/>
      <c r="IW73" s="61"/>
      <c r="IX73" s="65"/>
      <c r="IY73" s="61"/>
      <c r="IZ73" s="65"/>
      <c r="JA73" s="61"/>
      <c r="JB73" s="65"/>
      <c r="JC73" s="61"/>
      <c r="JD73" s="65"/>
      <c r="JE73" s="61"/>
      <c r="JF73" s="65"/>
      <c r="JG73" s="61"/>
      <c r="JH73" s="65"/>
      <c r="JI73" s="61"/>
      <c r="JJ73" s="65"/>
      <c r="JK73" s="61"/>
      <c r="JL73" s="65"/>
      <c r="JM73" s="61"/>
      <c r="JN73" s="65"/>
      <c r="JO73" s="61"/>
      <c r="JP73" s="65"/>
      <c r="JQ73" s="61"/>
      <c r="JR73" s="65"/>
      <c r="JS73" s="61"/>
      <c r="JT73" s="65"/>
      <c r="JU73" s="61"/>
      <c r="JV73" s="65"/>
      <c r="JW73" s="61"/>
      <c r="JX73" s="65"/>
      <c r="JY73" s="61"/>
      <c r="JZ73" s="66"/>
      <c r="KA73" s="66"/>
    </row>
    <row r="74" spans="1:287" ht="30" customHeight="1" x14ac:dyDescent="0.25">
      <c r="A74" s="56">
        <f t="shared" si="1"/>
        <v>73</v>
      </c>
      <c r="B74" s="272"/>
      <c r="C74" s="272"/>
      <c r="D74" s="272" t="s">
        <v>170</v>
      </c>
      <c r="E74" s="272"/>
      <c r="F74" s="272"/>
      <c r="G74" s="272"/>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c r="BH74" s="293"/>
      <c r="BI74" s="293"/>
      <c r="BJ74" s="293"/>
      <c r="BK74" s="293"/>
      <c r="BL74" s="293"/>
      <c r="BM74" s="293"/>
      <c r="BN74" s="293"/>
      <c r="BO74" s="293"/>
      <c r="BP74" s="293"/>
      <c r="BQ74" s="293"/>
      <c r="BR74" s="293"/>
      <c r="BS74" s="293"/>
      <c r="BT74" s="293"/>
      <c r="BU74" s="293"/>
      <c r="BV74" s="293"/>
      <c r="BW74" s="293"/>
      <c r="BX74" s="293"/>
      <c r="BY74" s="293"/>
      <c r="BZ74" s="293"/>
      <c r="CA74" s="293"/>
      <c r="CB74" s="293"/>
      <c r="CC74" s="293"/>
      <c r="CD74" s="293"/>
      <c r="CE74" s="293"/>
      <c r="CF74" s="293"/>
      <c r="CG74" s="293"/>
      <c r="CH74" s="293"/>
      <c r="CI74" s="293"/>
      <c r="CJ74" s="293"/>
      <c r="CK74" s="293"/>
      <c r="CL74" s="293"/>
      <c r="CM74" s="293"/>
      <c r="CN74" s="293"/>
      <c r="CO74" s="293"/>
      <c r="CP74" s="293"/>
      <c r="CQ74" s="293"/>
      <c r="CR74" s="293"/>
      <c r="CS74" s="293"/>
      <c r="CT74" s="293"/>
      <c r="CU74" s="293"/>
      <c r="CV74" s="293"/>
      <c r="CW74" s="293"/>
      <c r="CX74" s="293"/>
      <c r="CY74" s="293"/>
      <c r="CZ74" s="293"/>
      <c r="DA74" s="293"/>
      <c r="DB74" s="293"/>
      <c r="DC74" s="293"/>
      <c r="DD74" s="293"/>
      <c r="DE74" s="293"/>
      <c r="DF74" s="293"/>
      <c r="DG74" s="293"/>
      <c r="DH74" s="293"/>
      <c r="DI74" s="293"/>
      <c r="DJ74" s="293"/>
      <c r="DK74" s="293"/>
      <c r="DL74" s="293"/>
      <c r="DM74" s="293"/>
      <c r="DN74" s="293"/>
      <c r="DO74" s="293"/>
      <c r="DP74" s="293"/>
      <c r="DQ74" s="293"/>
      <c r="DR74" s="293"/>
      <c r="DS74" s="293"/>
      <c r="DT74" s="293"/>
      <c r="DU74" s="293"/>
      <c r="DV74" s="293"/>
      <c r="DW74" s="293"/>
      <c r="DX74" s="293"/>
      <c r="DY74" s="293"/>
      <c r="DZ74" s="293"/>
      <c r="EA74" s="293"/>
      <c r="EB74" s="293"/>
      <c r="EC74" s="293"/>
      <c r="ED74" s="293"/>
      <c r="EE74" s="293"/>
      <c r="EF74" s="293"/>
      <c r="EG74" s="293"/>
      <c r="EH74" s="293"/>
      <c r="EI74" s="293"/>
      <c r="EJ74" s="293"/>
      <c r="EK74" s="293"/>
      <c r="EL74" s="293"/>
      <c r="EM74" s="293"/>
      <c r="EN74" s="293"/>
      <c r="EO74" s="293"/>
      <c r="EP74" s="293"/>
      <c r="EQ74" s="293"/>
      <c r="ER74" s="293"/>
      <c r="ES74" s="293"/>
      <c r="ET74" s="293"/>
      <c r="EU74" s="293"/>
      <c r="EV74" s="293"/>
      <c r="EW74" s="293"/>
      <c r="EX74" s="293"/>
      <c r="EY74" s="293"/>
      <c r="EZ74" s="65"/>
      <c r="FA74" s="61"/>
      <c r="FB74" s="65"/>
      <c r="FC74" s="61"/>
      <c r="FD74" s="65"/>
      <c r="FE74" s="61"/>
      <c r="FF74" s="65"/>
      <c r="FG74" s="61"/>
      <c r="FH74" s="65"/>
      <c r="FI74" s="61"/>
      <c r="FJ74" s="65"/>
      <c r="FK74" s="61"/>
      <c r="FL74" s="65"/>
      <c r="FM74" s="61"/>
      <c r="FN74" s="65"/>
      <c r="FO74" s="61"/>
      <c r="FP74" s="65"/>
      <c r="FQ74" s="61"/>
      <c r="FR74" s="65"/>
      <c r="FS74" s="61"/>
      <c r="FT74" s="65"/>
      <c r="FU74" s="61"/>
      <c r="FV74" s="65"/>
      <c r="FW74" s="61"/>
      <c r="FX74" s="65"/>
      <c r="FY74" s="61"/>
      <c r="FZ74" s="65"/>
      <c r="GA74" s="61"/>
      <c r="GB74" s="65"/>
      <c r="GC74" s="61"/>
      <c r="GD74" s="65"/>
      <c r="GE74" s="61"/>
      <c r="GF74" s="65"/>
      <c r="GG74" s="61"/>
      <c r="GH74" s="65"/>
      <c r="GI74" s="61"/>
      <c r="GJ74" s="65"/>
      <c r="GK74" s="61"/>
      <c r="GL74" s="65"/>
      <c r="GM74" s="61"/>
      <c r="GN74" s="65"/>
      <c r="GO74" s="61"/>
      <c r="GP74" s="65"/>
      <c r="GQ74" s="61"/>
      <c r="GR74" s="65"/>
      <c r="GS74" s="61"/>
      <c r="GT74" s="65"/>
      <c r="GU74" s="61"/>
      <c r="GV74" s="65"/>
      <c r="GW74" s="61"/>
      <c r="GX74" s="65"/>
      <c r="GY74" s="61"/>
      <c r="GZ74" s="65"/>
      <c r="HA74" s="61"/>
      <c r="HB74" s="65"/>
      <c r="HC74" s="61"/>
      <c r="HD74" s="65"/>
      <c r="HE74" s="61"/>
      <c r="HF74" s="65"/>
      <c r="HG74" s="61"/>
      <c r="HH74" s="65"/>
      <c r="HI74" s="61"/>
      <c r="HJ74" s="65"/>
      <c r="HK74" s="61"/>
      <c r="HL74" s="65"/>
      <c r="HM74" s="61"/>
      <c r="HN74" s="65"/>
      <c r="HO74" s="61"/>
      <c r="HP74" s="65"/>
      <c r="HQ74" s="61"/>
      <c r="HR74" s="65"/>
      <c r="HS74" s="61"/>
      <c r="HT74" s="65"/>
      <c r="HU74" s="61"/>
      <c r="HV74" s="65"/>
      <c r="HW74" s="61"/>
      <c r="HX74" s="65"/>
      <c r="HY74" s="61"/>
      <c r="HZ74" s="65"/>
      <c r="IA74" s="61"/>
      <c r="IB74" s="65"/>
      <c r="IC74" s="61"/>
      <c r="ID74" s="65"/>
      <c r="IE74" s="61"/>
      <c r="IF74" s="65"/>
      <c r="IG74" s="61"/>
      <c r="IH74" s="65"/>
      <c r="II74" s="61"/>
      <c r="IJ74" s="65"/>
      <c r="IK74" s="61"/>
      <c r="IL74" s="65"/>
      <c r="IM74" s="61"/>
      <c r="IN74" s="65"/>
      <c r="IO74" s="61"/>
      <c r="IP74" s="65"/>
      <c r="IQ74" s="61"/>
      <c r="IR74" s="65"/>
      <c r="IS74" s="61"/>
      <c r="IT74" s="65"/>
      <c r="IU74" s="61"/>
      <c r="IV74" s="65"/>
      <c r="IW74" s="61"/>
      <c r="IX74" s="65"/>
      <c r="IY74" s="61"/>
      <c r="IZ74" s="65"/>
      <c r="JA74" s="61"/>
      <c r="JB74" s="65"/>
      <c r="JC74" s="61"/>
      <c r="JD74" s="65"/>
      <c r="JE74" s="61"/>
      <c r="JF74" s="65"/>
      <c r="JG74" s="61"/>
      <c r="JH74" s="65"/>
      <c r="JI74" s="61"/>
      <c r="JJ74" s="65"/>
      <c r="JK74" s="61"/>
      <c r="JL74" s="65"/>
      <c r="JM74" s="61"/>
      <c r="JN74" s="65"/>
      <c r="JO74" s="61"/>
      <c r="JP74" s="65"/>
      <c r="JQ74" s="61"/>
      <c r="JR74" s="65"/>
      <c r="JS74" s="61"/>
      <c r="JT74" s="65"/>
      <c r="JU74" s="61"/>
      <c r="JV74" s="65"/>
      <c r="JW74" s="61"/>
      <c r="JX74" s="65"/>
      <c r="JY74" s="61"/>
      <c r="JZ74" s="66"/>
      <c r="KA74" s="66"/>
    </row>
    <row r="75" spans="1:287" x14ac:dyDescent="0.25">
      <c r="A75" s="56">
        <f t="shared" si="1"/>
        <v>74</v>
      </c>
      <c r="B75" s="272"/>
      <c r="C75" s="272"/>
      <c r="D75" s="272"/>
      <c r="E75" s="272" t="s">
        <v>171</v>
      </c>
      <c r="F75" s="272"/>
      <c r="G75" s="272"/>
      <c r="H75" s="293">
        <v>0</v>
      </c>
      <c r="I75" s="293">
        <v>0</v>
      </c>
      <c r="J75" s="293">
        <v>0</v>
      </c>
      <c r="K75" s="293">
        <v>0</v>
      </c>
      <c r="L75" s="293">
        <v>1500000</v>
      </c>
      <c r="M75" s="293">
        <v>500000</v>
      </c>
      <c r="N75" s="293">
        <v>0</v>
      </c>
      <c r="O75" s="293">
        <v>0</v>
      </c>
      <c r="P75" s="293">
        <v>1300000</v>
      </c>
      <c r="Q75" s="293">
        <v>0</v>
      </c>
      <c r="R75" s="293">
        <v>0</v>
      </c>
      <c r="S75" s="293">
        <v>0</v>
      </c>
      <c r="T75" s="293">
        <v>0</v>
      </c>
      <c r="U75" s="293">
        <v>0</v>
      </c>
      <c r="V75" s="293">
        <v>0</v>
      </c>
      <c r="W75" s="293">
        <v>0</v>
      </c>
      <c r="X75" s="293">
        <v>0</v>
      </c>
      <c r="Y75" s="293">
        <v>0</v>
      </c>
      <c r="Z75" s="293">
        <v>0</v>
      </c>
      <c r="AA75" s="293">
        <v>0</v>
      </c>
      <c r="AB75" s="293">
        <v>0</v>
      </c>
      <c r="AC75" s="293">
        <v>0</v>
      </c>
      <c r="AD75" s="293">
        <v>0</v>
      </c>
      <c r="AE75" s="293">
        <v>0</v>
      </c>
      <c r="AF75" s="293">
        <v>0</v>
      </c>
      <c r="AG75" s="293">
        <v>0</v>
      </c>
      <c r="AH75" s="293">
        <v>0</v>
      </c>
      <c r="AI75" s="293">
        <v>0</v>
      </c>
      <c r="AJ75" s="293">
        <v>0</v>
      </c>
      <c r="AK75" s="293">
        <v>0</v>
      </c>
      <c r="AL75" s="293">
        <v>0</v>
      </c>
      <c r="AM75" s="293">
        <v>0</v>
      </c>
      <c r="AN75" s="293">
        <v>0</v>
      </c>
      <c r="AO75" s="293">
        <v>0</v>
      </c>
      <c r="AP75" s="293">
        <v>0</v>
      </c>
      <c r="AQ75" s="293">
        <v>0</v>
      </c>
      <c r="AR75" s="293">
        <v>0</v>
      </c>
      <c r="AS75" s="293">
        <v>0</v>
      </c>
      <c r="AT75" s="293">
        <v>0</v>
      </c>
      <c r="AU75" s="293">
        <v>0</v>
      </c>
      <c r="AV75" s="293">
        <v>0</v>
      </c>
      <c r="AW75" s="293">
        <v>0</v>
      </c>
      <c r="AX75" s="293">
        <v>0</v>
      </c>
      <c r="AY75" s="293">
        <v>0</v>
      </c>
      <c r="AZ75" s="293">
        <v>0</v>
      </c>
      <c r="BA75" s="293">
        <v>0</v>
      </c>
      <c r="BB75" s="293">
        <v>0</v>
      </c>
      <c r="BC75" s="293">
        <v>0</v>
      </c>
      <c r="BD75" s="293">
        <v>0</v>
      </c>
      <c r="BE75" s="293">
        <v>0</v>
      </c>
      <c r="BF75" s="293">
        <v>0</v>
      </c>
      <c r="BG75" s="293">
        <v>0</v>
      </c>
      <c r="BH75" s="293">
        <v>0</v>
      </c>
      <c r="BI75" s="293">
        <v>0</v>
      </c>
      <c r="BJ75" s="293">
        <v>0</v>
      </c>
      <c r="BK75" s="293">
        <v>0</v>
      </c>
      <c r="BL75" s="293">
        <v>0</v>
      </c>
      <c r="BM75" s="293">
        <v>0</v>
      </c>
      <c r="BN75" s="293">
        <v>0</v>
      </c>
      <c r="BO75" s="293">
        <v>0</v>
      </c>
      <c r="BP75" s="293">
        <v>0</v>
      </c>
      <c r="BQ75" s="293">
        <v>0</v>
      </c>
      <c r="BR75" s="293">
        <v>0</v>
      </c>
      <c r="BS75" s="293">
        <v>0</v>
      </c>
      <c r="BT75" s="293">
        <v>0</v>
      </c>
      <c r="BU75" s="293">
        <v>0</v>
      </c>
      <c r="BV75" s="293">
        <v>0</v>
      </c>
      <c r="BW75" s="293">
        <v>0</v>
      </c>
      <c r="BX75" s="293">
        <v>0</v>
      </c>
      <c r="BY75" s="293">
        <v>0</v>
      </c>
      <c r="BZ75" s="293">
        <v>0</v>
      </c>
      <c r="CA75" s="293">
        <v>0</v>
      </c>
      <c r="CB75" s="293">
        <v>0</v>
      </c>
      <c r="CC75" s="293">
        <v>0</v>
      </c>
      <c r="CD75" s="293">
        <v>0</v>
      </c>
      <c r="CE75" s="293">
        <v>0</v>
      </c>
      <c r="CF75" s="293">
        <v>0</v>
      </c>
      <c r="CG75" s="293">
        <v>0</v>
      </c>
      <c r="CH75" s="293">
        <v>0</v>
      </c>
      <c r="CI75" s="293">
        <v>0</v>
      </c>
      <c r="CJ75" s="293">
        <v>0</v>
      </c>
      <c r="CK75" s="293">
        <v>0</v>
      </c>
      <c r="CL75" s="293">
        <v>0</v>
      </c>
      <c r="CM75" s="293">
        <v>0</v>
      </c>
      <c r="CN75" s="293">
        <v>784000</v>
      </c>
      <c r="CO75" s="293">
        <v>0</v>
      </c>
      <c r="CP75" s="293">
        <v>2000000</v>
      </c>
      <c r="CQ75" s="293">
        <v>0</v>
      </c>
      <c r="CR75" s="293">
        <v>1000000</v>
      </c>
      <c r="CS75" s="293">
        <v>0</v>
      </c>
      <c r="CT75" s="293">
        <v>0</v>
      </c>
      <c r="CU75" s="293">
        <v>0</v>
      </c>
      <c r="CV75" s="293">
        <v>0</v>
      </c>
      <c r="CW75" s="293">
        <v>0</v>
      </c>
      <c r="CX75" s="293">
        <v>0</v>
      </c>
      <c r="CY75" s="293">
        <v>0</v>
      </c>
      <c r="CZ75" s="293">
        <v>0</v>
      </c>
      <c r="DA75" s="293">
        <v>0</v>
      </c>
      <c r="DB75" s="293">
        <v>0</v>
      </c>
      <c r="DC75" s="293">
        <v>0</v>
      </c>
      <c r="DD75" s="293">
        <v>0</v>
      </c>
      <c r="DE75" s="293">
        <v>0</v>
      </c>
      <c r="DF75" s="293">
        <v>0</v>
      </c>
      <c r="DG75" s="293">
        <v>0</v>
      </c>
      <c r="DH75" s="293">
        <v>0</v>
      </c>
      <c r="DI75" s="293">
        <v>0</v>
      </c>
      <c r="DJ75" s="293">
        <v>0</v>
      </c>
      <c r="DK75" s="293">
        <v>0</v>
      </c>
      <c r="DL75" s="293">
        <v>0</v>
      </c>
      <c r="DM75" s="293">
        <v>0</v>
      </c>
      <c r="DN75" s="293">
        <v>0</v>
      </c>
      <c r="DO75" s="293">
        <v>0</v>
      </c>
      <c r="DP75" s="293">
        <v>0</v>
      </c>
      <c r="DQ75" s="293">
        <v>0</v>
      </c>
      <c r="DR75" s="293">
        <v>0</v>
      </c>
      <c r="DS75" s="293">
        <v>0</v>
      </c>
      <c r="DT75" s="293">
        <v>0</v>
      </c>
      <c r="DU75" s="293">
        <v>0</v>
      </c>
      <c r="DV75" s="293">
        <v>0</v>
      </c>
      <c r="DW75" s="293">
        <v>0</v>
      </c>
      <c r="DX75" s="293">
        <v>0</v>
      </c>
      <c r="DY75" s="293">
        <v>0</v>
      </c>
      <c r="DZ75" s="293">
        <v>0</v>
      </c>
      <c r="EA75" s="293">
        <v>0</v>
      </c>
      <c r="EB75" s="293">
        <v>538750</v>
      </c>
      <c r="EC75" s="293">
        <v>0</v>
      </c>
      <c r="ED75" s="293">
        <v>0</v>
      </c>
      <c r="EE75" s="293">
        <v>0</v>
      </c>
      <c r="EF75" s="293">
        <v>0</v>
      </c>
      <c r="EG75" s="293">
        <v>0</v>
      </c>
      <c r="EH75" s="293">
        <v>0</v>
      </c>
      <c r="EI75" s="293">
        <v>0</v>
      </c>
      <c r="EJ75" s="293">
        <v>0</v>
      </c>
      <c r="EK75" s="293">
        <v>0</v>
      </c>
      <c r="EL75" s="293">
        <v>0</v>
      </c>
      <c r="EM75" s="293">
        <v>0</v>
      </c>
      <c r="EN75" s="293">
        <v>0</v>
      </c>
      <c r="EO75" s="293">
        <v>0</v>
      </c>
      <c r="EP75" s="293">
        <v>0</v>
      </c>
      <c r="EQ75" s="293">
        <v>0</v>
      </c>
      <c r="ER75" s="293">
        <v>0</v>
      </c>
      <c r="ES75" s="293">
        <v>0</v>
      </c>
      <c r="ET75" s="293">
        <v>0</v>
      </c>
      <c r="EU75" s="293">
        <v>0</v>
      </c>
      <c r="EV75" s="293">
        <v>0</v>
      </c>
      <c r="EW75" s="293">
        <v>0</v>
      </c>
      <c r="EX75" s="293">
        <v>0</v>
      </c>
      <c r="EY75" s="293">
        <v>7622750</v>
      </c>
      <c r="EZ75" s="65"/>
      <c r="FA75" s="61"/>
      <c r="FB75" s="65"/>
      <c r="FC75" s="61"/>
      <c r="FD75" s="65"/>
      <c r="FE75" s="61"/>
      <c r="FF75" s="65"/>
      <c r="FG75" s="61"/>
      <c r="FH75" s="65"/>
      <c r="FI75" s="61"/>
      <c r="FJ75" s="65"/>
      <c r="FK75" s="61"/>
      <c r="FL75" s="65"/>
      <c r="FM75" s="61"/>
      <c r="FN75" s="65"/>
      <c r="FO75" s="61"/>
      <c r="FP75" s="65"/>
      <c r="FQ75" s="61"/>
      <c r="FR75" s="65"/>
      <c r="FS75" s="61"/>
      <c r="FT75" s="65"/>
      <c r="FU75" s="61"/>
      <c r="FV75" s="65"/>
      <c r="FW75" s="61"/>
      <c r="FX75" s="65"/>
      <c r="FY75" s="61"/>
      <c r="FZ75" s="65"/>
      <c r="GA75" s="61"/>
      <c r="GB75" s="65"/>
      <c r="GC75" s="61"/>
      <c r="GD75" s="65"/>
      <c r="GE75" s="61"/>
      <c r="GF75" s="65"/>
      <c r="GG75" s="61"/>
      <c r="GH75" s="65"/>
      <c r="GI75" s="61"/>
      <c r="GJ75" s="65"/>
      <c r="GK75" s="61"/>
      <c r="GL75" s="65"/>
      <c r="GM75" s="61"/>
      <c r="GN75" s="65"/>
      <c r="GO75" s="61"/>
      <c r="GP75" s="65"/>
      <c r="GQ75" s="61"/>
      <c r="GR75" s="65"/>
      <c r="GS75" s="61"/>
      <c r="GT75" s="65"/>
      <c r="GU75" s="61"/>
      <c r="GV75" s="65"/>
      <c r="GW75" s="61"/>
      <c r="GX75" s="65"/>
      <c r="GY75" s="61"/>
      <c r="GZ75" s="65"/>
      <c r="HA75" s="61"/>
      <c r="HB75" s="65"/>
      <c r="HC75" s="61"/>
      <c r="HD75" s="65"/>
      <c r="HE75" s="61"/>
      <c r="HF75" s="65"/>
      <c r="HG75" s="61"/>
      <c r="HH75" s="65"/>
      <c r="HI75" s="61"/>
      <c r="HJ75" s="65"/>
      <c r="HK75" s="61"/>
      <c r="HL75" s="65"/>
      <c r="HM75" s="61"/>
      <c r="HN75" s="65"/>
      <c r="HO75" s="61"/>
      <c r="HP75" s="65"/>
      <c r="HQ75" s="61"/>
      <c r="HR75" s="65"/>
      <c r="HS75" s="61"/>
      <c r="HT75" s="65"/>
      <c r="HU75" s="61"/>
      <c r="HV75" s="65"/>
      <c r="HW75" s="61"/>
      <c r="HX75" s="65"/>
      <c r="HY75" s="61"/>
      <c r="HZ75" s="65"/>
      <c r="IA75" s="61"/>
      <c r="IB75" s="65"/>
      <c r="IC75" s="61"/>
      <c r="ID75" s="65"/>
      <c r="IE75" s="61"/>
      <c r="IF75" s="65"/>
      <c r="IG75" s="61"/>
      <c r="IH75" s="65"/>
      <c r="II75" s="61"/>
      <c r="IJ75" s="65"/>
      <c r="IK75" s="61"/>
      <c r="IL75" s="65"/>
      <c r="IM75" s="61"/>
      <c r="IN75" s="65"/>
      <c r="IO75" s="61"/>
      <c r="IP75" s="65"/>
      <c r="IQ75" s="61"/>
      <c r="IR75" s="65"/>
      <c r="IS75" s="61"/>
      <c r="IT75" s="65"/>
      <c r="IU75" s="61"/>
      <c r="IV75" s="65"/>
      <c r="IW75" s="61"/>
      <c r="IX75" s="65"/>
      <c r="IY75" s="61"/>
      <c r="IZ75" s="65"/>
      <c r="JA75" s="61"/>
      <c r="JB75" s="65"/>
      <c r="JC75" s="61"/>
      <c r="JD75" s="65"/>
      <c r="JE75" s="61"/>
      <c r="JF75" s="65"/>
      <c r="JG75" s="61"/>
      <c r="JH75" s="65"/>
      <c r="JI75" s="61"/>
      <c r="JJ75" s="65"/>
      <c r="JK75" s="61"/>
      <c r="JL75" s="65"/>
      <c r="JM75" s="61"/>
      <c r="JN75" s="65"/>
      <c r="JO75" s="61"/>
      <c r="JP75" s="65"/>
      <c r="JQ75" s="61"/>
      <c r="JR75" s="65"/>
      <c r="JS75" s="61"/>
      <c r="JT75" s="65"/>
      <c r="JU75" s="61"/>
      <c r="JV75" s="65"/>
      <c r="JW75" s="61"/>
      <c r="JX75" s="65"/>
      <c r="JY75" s="61"/>
      <c r="JZ75" s="66"/>
      <c r="KA75" s="66"/>
    </row>
    <row r="76" spans="1:287" x14ac:dyDescent="0.25">
      <c r="A76" s="56">
        <f t="shared" si="1"/>
        <v>75</v>
      </c>
      <c r="B76" s="272"/>
      <c r="C76" s="272"/>
      <c r="D76" s="272"/>
      <c r="E76" s="272" t="s">
        <v>172</v>
      </c>
      <c r="F76" s="272"/>
      <c r="G76" s="272"/>
      <c r="H76" s="293">
        <v>0</v>
      </c>
      <c r="I76" s="293">
        <v>0</v>
      </c>
      <c r="J76" s="293">
        <v>0</v>
      </c>
      <c r="K76" s="293">
        <v>0</v>
      </c>
      <c r="L76" s="293">
        <v>0</v>
      </c>
      <c r="M76" s="293">
        <v>0</v>
      </c>
      <c r="N76" s="293">
        <v>0</v>
      </c>
      <c r="O76" s="293">
        <v>0</v>
      </c>
      <c r="P76" s="293">
        <v>0</v>
      </c>
      <c r="Q76" s="293">
        <v>0</v>
      </c>
      <c r="R76" s="293">
        <v>0</v>
      </c>
      <c r="S76" s="293">
        <v>0</v>
      </c>
      <c r="T76" s="293">
        <v>0</v>
      </c>
      <c r="U76" s="293">
        <v>0</v>
      </c>
      <c r="V76" s="293">
        <v>0</v>
      </c>
      <c r="W76" s="293">
        <v>0</v>
      </c>
      <c r="X76" s="293">
        <v>0</v>
      </c>
      <c r="Y76" s="293">
        <v>0</v>
      </c>
      <c r="Z76" s="293">
        <v>0</v>
      </c>
      <c r="AA76" s="293">
        <v>0</v>
      </c>
      <c r="AB76" s="293">
        <v>0</v>
      </c>
      <c r="AC76" s="293">
        <v>0</v>
      </c>
      <c r="AD76" s="293">
        <v>0</v>
      </c>
      <c r="AE76" s="293">
        <v>0</v>
      </c>
      <c r="AF76" s="293">
        <v>0</v>
      </c>
      <c r="AG76" s="293">
        <v>0</v>
      </c>
      <c r="AH76" s="293">
        <v>0</v>
      </c>
      <c r="AI76" s="293">
        <v>0</v>
      </c>
      <c r="AJ76" s="293">
        <v>0</v>
      </c>
      <c r="AK76" s="293">
        <v>0</v>
      </c>
      <c r="AL76" s="293">
        <v>0</v>
      </c>
      <c r="AM76" s="293">
        <v>0</v>
      </c>
      <c r="AN76" s="293">
        <v>0</v>
      </c>
      <c r="AO76" s="293">
        <v>0</v>
      </c>
      <c r="AP76" s="293">
        <v>0</v>
      </c>
      <c r="AQ76" s="293">
        <v>0</v>
      </c>
      <c r="AR76" s="293">
        <v>0</v>
      </c>
      <c r="AS76" s="293">
        <v>0</v>
      </c>
      <c r="AT76" s="293">
        <v>0</v>
      </c>
      <c r="AU76" s="293">
        <v>0</v>
      </c>
      <c r="AV76" s="293">
        <v>0</v>
      </c>
      <c r="AW76" s="293">
        <v>0</v>
      </c>
      <c r="AX76" s="293">
        <v>0</v>
      </c>
      <c r="AY76" s="293">
        <v>0</v>
      </c>
      <c r="AZ76" s="293">
        <v>0</v>
      </c>
      <c r="BA76" s="293">
        <v>0</v>
      </c>
      <c r="BB76" s="293">
        <v>0</v>
      </c>
      <c r="BC76" s="293">
        <v>0</v>
      </c>
      <c r="BD76" s="293">
        <v>0</v>
      </c>
      <c r="BE76" s="293">
        <v>0</v>
      </c>
      <c r="BF76" s="293">
        <v>0</v>
      </c>
      <c r="BG76" s="293">
        <v>0</v>
      </c>
      <c r="BH76" s="293">
        <v>0</v>
      </c>
      <c r="BI76" s="293">
        <v>0</v>
      </c>
      <c r="BJ76" s="293">
        <v>0</v>
      </c>
      <c r="BK76" s="293">
        <v>0</v>
      </c>
      <c r="BL76" s="293">
        <v>0</v>
      </c>
      <c r="BM76" s="293">
        <v>0</v>
      </c>
      <c r="BN76" s="293">
        <v>0</v>
      </c>
      <c r="BO76" s="293">
        <v>0</v>
      </c>
      <c r="BP76" s="293">
        <v>0</v>
      </c>
      <c r="BQ76" s="293">
        <v>0</v>
      </c>
      <c r="BR76" s="293">
        <v>0</v>
      </c>
      <c r="BS76" s="293">
        <v>0</v>
      </c>
      <c r="BT76" s="293">
        <v>0</v>
      </c>
      <c r="BU76" s="293">
        <v>0</v>
      </c>
      <c r="BV76" s="293">
        <v>0</v>
      </c>
      <c r="BW76" s="293">
        <v>0</v>
      </c>
      <c r="BX76" s="293">
        <v>0</v>
      </c>
      <c r="BY76" s="293">
        <v>0</v>
      </c>
      <c r="BZ76" s="293">
        <v>0</v>
      </c>
      <c r="CA76" s="293">
        <v>0</v>
      </c>
      <c r="CB76" s="293">
        <v>0</v>
      </c>
      <c r="CC76" s="293">
        <v>0</v>
      </c>
      <c r="CD76" s="293">
        <v>0</v>
      </c>
      <c r="CE76" s="293">
        <v>0</v>
      </c>
      <c r="CF76" s="293">
        <v>0</v>
      </c>
      <c r="CG76" s="293">
        <v>0</v>
      </c>
      <c r="CH76" s="293">
        <v>0</v>
      </c>
      <c r="CI76" s="293">
        <v>0</v>
      </c>
      <c r="CJ76" s="293">
        <v>0</v>
      </c>
      <c r="CK76" s="293">
        <v>0</v>
      </c>
      <c r="CL76" s="293">
        <v>0</v>
      </c>
      <c r="CM76" s="293">
        <v>0</v>
      </c>
      <c r="CN76" s="293">
        <v>0</v>
      </c>
      <c r="CO76" s="293">
        <v>0</v>
      </c>
      <c r="CP76" s="293">
        <v>0</v>
      </c>
      <c r="CQ76" s="293">
        <v>0</v>
      </c>
      <c r="CR76" s="293">
        <v>0</v>
      </c>
      <c r="CS76" s="293">
        <v>0</v>
      </c>
      <c r="CT76" s="293">
        <v>0</v>
      </c>
      <c r="CU76" s="293">
        <v>0</v>
      </c>
      <c r="CV76" s="293">
        <v>0</v>
      </c>
      <c r="CW76" s="293">
        <v>0</v>
      </c>
      <c r="CX76" s="293">
        <v>0</v>
      </c>
      <c r="CY76" s="293">
        <v>0</v>
      </c>
      <c r="CZ76" s="293">
        <v>0</v>
      </c>
      <c r="DA76" s="293">
        <v>0</v>
      </c>
      <c r="DB76" s="293">
        <v>0</v>
      </c>
      <c r="DC76" s="293">
        <v>0</v>
      </c>
      <c r="DD76" s="293">
        <v>0</v>
      </c>
      <c r="DE76" s="293">
        <v>0</v>
      </c>
      <c r="DF76" s="293">
        <v>0</v>
      </c>
      <c r="DG76" s="293">
        <v>0</v>
      </c>
      <c r="DH76" s="293">
        <v>0</v>
      </c>
      <c r="DI76" s="293">
        <v>0</v>
      </c>
      <c r="DJ76" s="293">
        <v>0</v>
      </c>
      <c r="DK76" s="293">
        <v>0</v>
      </c>
      <c r="DL76" s="293">
        <v>0</v>
      </c>
      <c r="DM76" s="293">
        <v>0</v>
      </c>
      <c r="DN76" s="293">
        <v>0</v>
      </c>
      <c r="DO76" s="293">
        <v>0</v>
      </c>
      <c r="DP76" s="293">
        <v>0</v>
      </c>
      <c r="DQ76" s="293">
        <v>0</v>
      </c>
      <c r="DR76" s="293">
        <v>0</v>
      </c>
      <c r="DS76" s="293">
        <v>0</v>
      </c>
      <c r="DT76" s="293">
        <v>0</v>
      </c>
      <c r="DU76" s="293">
        <v>0</v>
      </c>
      <c r="DV76" s="293">
        <v>0</v>
      </c>
      <c r="DW76" s="293">
        <v>0</v>
      </c>
      <c r="DX76" s="293">
        <v>0</v>
      </c>
      <c r="DY76" s="293">
        <v>0</v>
      </c>
      <c r="DZ76" s="293">
        <v>0</v>
      </c>
      <c r="EA76" s="293">
        <v>0</v>
      </c>
      <c r="EB76" s="293">
        <v>0</v>
      </c>
      <c r="EC76" s="293">
        <v>0</v>
      </c>
      <c r="ED76" s="293">
        <v>0</v>
      </c>
      <c r="EE76" s="293">
        <v>0</v>
      </c>
      <c r="EF76" s="293">
        <v>0</v>
      </c>
      <c r="EG76" s="293">
        <v>0</v>
      </c>
      <c r="EH76" s="293">
        <v>0</v>
      </c>
      <c r="EI76" s="293">
        <v>0</v>
      </c>
      <c r="EJ76" s="293">
        <v>0</v>
      </c>
      <c r="EK76" s="293">
        <v>0</v>
      </c>
      <c r="EL76" s="293">
        <v>0</v>
      </c>
      <c r="EM76" s="293">
        <v>0</v>
      </c>
      <c r="EN76" s="293">
        <v>0</v>
      </c>
      <c r="EO76" s="293">
        <v>0</v>
      </c>
      <c r="EP76" s="293">
        <v>0</v>
      </c>
      <c r="EQ76" s="293">
        <v>0</v>
      </c>
      <c r="ER76" s="293">
        <v>0</v>
      </c>
      <c r="ES76" s="293">
        <v>0</v>
      </c>
      <c r="ET76" s="293">
        <v>0</v>
      </c>
      <c r="EU76" s="293">
        <v>0</v>
      </c>
      <c r="EV76" s="293">
        <v>0</v>
      </c>
      <c r="EW76" s="293">
        <v>0</v>
      </c>
      <c r="EX76" s="293">
        <v>0</v>
      </c>
      <c r="EY76" s="293">
        <v>0</v>
      </c>
      <c r="EZ76" s="65"/>
      <c r="FA76" s="61"/>
      <c r="FB76" s="65"/>
      <c r="FC76" s="61"/>
      <c r="FD76" s="65"/>
      <c r="FE76" s="61"/>
      <c r="FF76" s="65"/>
      <c r="FG76" s="61"/>
      <c r="FH76" s="65"/>
      <c r="FI76" s="61"/>
      <c r="FJ76" s="65"/>
      <c r="FK76" s="61"/>
      <c r="FL76" s="65"/>
      <c r="FM76" s="61"/>
      <c r="FN76" s="65"/>
      <c r="FO76" s="61"/>
      <c r="FP76" s="65"/>
      <c r="FQ76" s="61"/>
      <c r="FR76" s="65"/>
      <c r="FS76" s="61"/>
      <c r="FT76" s="65"/>
      <c r="FU76" s="61"/>
      <c r="FV76" s="65"/>
      <c r="FW76" s="61"/>
      <c r="FX76" s="65"/>
      <c r="FY76" s="61"/>
      <c r="FZ76" s="65"/>
      <c r="GA76" s="61"/>
      <c r="GB76" s="65"/>
      <c r="GC76" s="61"/>
      <c r="GD76" s="65"/>
      <c r="GE76" s="61"/>
      <c r="GF76" s="65"/>
      <c r="GG76" s="61"/>
      <c r="GH76" s="65"/>
      <c r="GI76" s="61"/>
      <c r="GJ76" s="65"/>
      <c r="GK76" s="61"/>
      <c r="GL76" s="65"/>
      <c r="GM76" s="61"/>
      <c r="GN76" s="65"/>
      <c r="GO76" s="61"/>
      <c r="GP76" s="65"/>
      <c r="GQ76" s="61"/>
      <c r="GR76" s="65"/>
      <c r="GS76" s="61"/>
      <c r="GT76" s="65"/>
      <c r="GU76" s="61"/>
      <c r="GV76" s="65"/>
      <c r="GW76" s="61"/>
      <c r="GX76" s="65"/>
      <c r="GY76" s="61"/>
      <c r="GZ76" s="65"/>
      <c r="HA76" s="61"/>
      <c r="HB76" s="65"/>
      <c r="HC76" s="61"/>
      <c r="HD76" s="65"/>
      <c r="HE76" s="61"/>
      <c r="HF76" s="65"/>
      <c r="HG76" s="61"/>
      <c r="HH76" s="65"/>
      <c r="HI76" s="61"/>
      <c r="HJ76" s="65"/>
      <c r="HK76" s="61"/>
      <c r="HL76" s="65"/>
      <c r="HM76" s="61"/>
      <c r="HN76" s="65"/>
      <c r="HO76" s="61"/>
      <c r="HP76" s="65"/>
      <c r="HQ76" s="61"/>
      <c r="HR76" s="65"/>
      <c r="HS76" s="61"/>
      <c r="HT76" s="65"/>
      <c r="HU76" s="61"/>
      <c r="HV76" s="65"/>
      <c r="HW76" s="61"/>
      <c r="HX76" s="65"/>
      <c r="HY76" s="61"/>
      <c r="HZ76" s="65"/>
      <c r="IA76" s="61"/>
      <c r="IB76" s="65"/>
      <c r="IC76" s="61"/>
      <c r="ID76" s="65"/>
      <c r="IE76" s="61"/>
      <c r="IF76" s="65"/>
      <c r="IG76" s="61"/>
      <c r="IH76" s="65"/>
      <c r="II76" s="61"/>
      <c r="IJ76" s="65"/>
      <c r="IK76" s="61"/>
      <c r="IL76" s="65"/>
      <c r="IM76" s="61"/>
      <c r="IN76" s="65"/>
      <c r="IO76" s="61"/>
      <c r="IP76" s="65"/>
      <c r="IQ76" s="61"/>
      <c r="IR76" s="65"/>
      <c r="IS76" s="61"/>
      <c r="IT76" s="65"/>
      <c r="IU76" s="61"/>
      <c r="IV76" s="65"/>
      <c r="IW76" s="61"/>
      <c r="IX76" s="65"/>
      <c r="IY76" s="61"/>
      <c r="IZ76" s="65"/>
      <c r="JA76" s="61"/>
      <c r="JB76" s="65"/>
      <c r="JC76" s="61"/>
      <c r="JD76" s="65"/>
      <c r="JE76" s="61"/>
      <c r="JF76" s="65"/>
      <c r="JG76" s="61"/>
      <c r="JH76" s="65"/>
      <c r="JI76" s="61"/>
      <c r="JJ76" s="65"/>
      <c r="JK76" s="61"/>
      <c r="JL76" s="65"/>
      <c r="JM76" s="61"/>
      <c r="JN76" s="65"/>
      <c r="JO76" s="61"/>
      <c r="JP76" s="65"/>
      <c r="JQ76" s="61"/>
      <c r="JR76" s="65"/>
      <c r="JS76" s="61"/>
      <c r="JT76" s="65"/>
      <c r="JU76" s="61"/>
      <c r="JV76" s="65"/>
      <c r="JW76" s="61"/>
      <c r="JX76" s="65"/>
      <c r="JY76" s="61"/>
      <c r="JZ76" s="66"/>
      <c r="KA76" s="66"/>
    </row>
    <row r="77" spans="1:287" x14ac:dyDescent="0.25">
      <c r="A77" s="56">
        <f t="shared" si="1"/>
        <v>76</v>
      </c>
      <c r="B77" s="272"/>
      <c r="C77" s="272"/>
      <c r="D77" s="272"/>
      <c r="E77" s="272" t="s">
        <v>163</v>
      </c>
      <c r="F77" s="272"/>
      <c r="G77" s="272"/>
      <c r="H77" s="293">
        <v>0</v>
      </c>
      <c r="I77" s="293">
        <v>0</v>
      </c>
      <c r="J77" s="293">
        <v>0</v>
      </c>
      <c r="K77" s="293">
        <v>0</v>
      </c>
      <c r="L77" s="293">
        <v>0</v>
      </c>
      <c r="M77" s="293">
        <v>6461</v>
      </c>
      <c r="N77" s="293">
        <v>0</v>
      </c>
      <c r="O77" s="293">
        <v>0</v>
      </c>
      <c r="P77" s="293">
        <v>0</v>
      </c>
      <c r="Q77" s="293">
        <v>0</v>
      </c>
      <c r="R77" s="293">
        <v>0</v>
      </c>
      <c r="S77" s="293">
        <v>0</v>
      </c>
      <c r="T77" s="293">
        <v>0</v>
      </c>
      <c r="U77" s="293">
        <v>0</v>
      </c>
      <c r="V77" s="293">
        <v>0</v>
      </c>
      <c r="W77" s="293">
        <v>0</v>
      </c>
      <c r="X77" s="293">
        <v>0</v>
      </c>
      <c r="Y77" s="293">
        <v>0</v>
      </c>
      <c r="Z77" s="293">
        <v>0</v>
      </c>
      <c r="AA77" s="293">
        <v>0</v>
      </c>
      <c r="AB77" s="293">
        <v>0</v>
      </c>
      <c r="AC77" s="293">
        <v>0</v>
      </c>
      <c r="AD77" s="293">
        <v>0</v>
      </c>
      <c r="AE77" s="293">
        <v>0</v>
      </c>
      <c r="AF77" s="293">
        <v>0</v>
      </c>
      <c r="AG77" s="293">
        <v>0</v>
      </c>
      <c r="AH77" s="293">
        <v>0</v>
      </c>
      <c r="AI77" s="293">
        <v>0</v>
      </c>
      <c r="AJ77" s="293">
        <v>0</v>
      </c>
      <c r="AK77" s="293">
        <v>0</v>
      </c>
      <c r="AL77" s="293">
        <v>0</v>
      </c>
      <c r="AM77" s="293">
        <v>0</v>
      </c>
      <c r="AN77" s="293">
        <v>0</v>
      </c>
      <c r="AO77" s="293">
        <v>0</v>
      </c>
      <c r="AP77" s="293">
        <v>0</v>
      </c>
      <c r="AQ77" s="293">
        <v>0</v>
      </c>
      <c r="AR77" s="293">
        <v>0</v>
      </c>
      <c r="AS77" s="293">
        <v>0</v>
      </c>
      <c r="AT77" s="293">
        <v>0</v>
      </c>
      <c r="AU77" s="293">
        <v>0</v>
      </c>
      <c r="AV77" s="293">
        <v>0</v>
      </c>
      <c r="AW77" s="293">
        <v>0</v>
      </c>
      <c r="AX77" s="293">
        <v>0</v>
      </c>
      <c r="AY77" s="293">
        <v>0</v>
      </c>
      <c r="AZ77" s="293">
        <v>0</v>
      </c>
      <c r="BA77" s="293">
        <v>0</v>
      </c>
      <c r="BB77" s="293">
        <v>0</v>
      </c>
      <c r="BC77" s="293">
        <v>0</v>
      </c>
      <c r="BD77" s="293">
        <v>0</v>
      </c>
      <c r="BE77" s="293">
        <v>0</v>
      </c>
      <c r="BF77" s="293">
        <v>0</v>
      </c>
      <c r="BG77" s="293">
        <v>0</v>
      </c>
      <c r="BH77" s="293">
        <v>0</v>
      </c>
      <c r="BI77" s="293">
        <v>0</v>
      </c>
      <c r="BJ77" s="293">
        <v>0</v>
      </c>
      <c r="BK77" s="293">
        <v>0</v>
      </c>
      <c r="BL77" s="293">
        <v>745</v>
      </c>
      <c r="BM77" s="293">
        <v>0</v>
      </c>
      <c r="BN77" s="293">
        <v>0</v>
      </c>
      <c r="BO77" s="293">
        <v>0</v>
      </c>
      <c r="BP77" s="293">
        <v>0</v>
      </c>
      <c r="BQ77" s="293">
        <v>0</v>
      </c>
      <c r="BR77" s="293">
        <v>0</v>
      </c>
      <c r="BS77" s="293">
        <v>0</v>
      </c>
      <c r="BT77" s="293">
        <v>0</v>
      </c>
      <c r="BU77" s="293">
        <v>0</v>
      </c>
      <c r="BV77" s="293">
        <v>0</v>
      </c>
      <c r="BW77" s="293">
        <v>0</v>
      </c>
      <c r="BX77" s="293">
        <v>0</v>
      </c>
      <c r="BY77" s="293">
        <v>0</v>
      </c>
      <c r="BZ77" s="293">
        <v>0</v>
      </c>
      <c r="CA77" s="293">
        <v>0</v>
      </c>
      <c r="CB77" s="293">
        <v>0</v>
      </c>
      <c r="CC77" s="293">
        <v>0</v>
      </c>
      <c r="CD77" s="293">
        <v>0</v>
      </c>
      <c r="CE77" s="293">
        <v>0</v>
      </c>
      <c r="CF77" s="293">
        <v>0</v>
      </c>
      <c r="CG77" s="293">
        <v>0</v>
      </c>
      <c r="CH77" s="293">
        <v>0</v>
      </c>
      <c r="CI77" s="293">
        <v>0</v>
      </c>
      <c r="CJ77" s="293">
        <v>0</v>
      </c>
      <c r="CK77" s="293">
        <v>0</v>
      </c>
      <c r="CL77" s="293">
        <v>0</v>
      </c>
      <c r="CM77" s="293">
        <v>0</v>
      </c>
      <c r="CN77" s="293">
        <v>0</v>
      </c>
      <c r="CO77" s="293">
        <v>0</v>
      </c>
      <c r="CP77" s="293">
        <v>0</v>
      </c>
      <c r="CQ77" s="293">
        <v>0</v>
      </c>
      <c r="CR77" s="293">
        <v>0</v>
      </c>
      <c r="CS77" s="293">
        <v>0</v>
      </c>
      <c r="CT77" s="293">
        <v>0</v>
      </c>
      <c r="CU77" s="293">
        <v>0</v>
      </c>
      <c r="CV77" s="293">
        <v>0</v>
      </c>
      <c r="CW77" s="293">
        <v>0</v>
      </c>
      <c r="CX77" s="293">
        <v>0</v>
      </c>
      <c r="CY77" s="293">
        <v>0</v>
      </c>
      <c r="CZ77" s="293">
        <v>0</v>
      </c>
      <c r="DA77" s="293">
        <v>0</v>
      </c>
      <c r="DB77" s="293">
        <v>0</v>
      </c>
      <c r="DC77" s="293">
        <v>0</v>
      </c>
      <c r="DD77" s="293">
        <v>0</v>
      </c>
      <c r="DE77" s="293">
        <v>0</v>
      </c>
      <c r="DF77" s="293">
        <v>0</v>
      </c>
      <c r="DG77" s="293">
        <v>0</v>
      </c>
      <c r="DH77" s="293">
        <v>0</v>
      </c>
      <c r="DI77" s="293">
        <v>0</v>
      </c>
      <c r="DJ77" s="293">
        <v>0</v>
      </c>
      <c r="DK77" s="293">
        <v>0</v>
      </c>
      <c r="DL77" s="293">
        <v>37671.39</v>
      </c>
      <c r="DM77" s="293">
        <v>0</v>
      </c>
      <c r="DN77" s="293">
        <v>0</v>
      </c>
      <c r="DO77" s="293">
        <v>0</v>
      </c>
      <c r="DP77" s="293">
        <v>0</v>
      </c>
      <c r="DQ77" s="293">
        <v>0</v>
      </c>
      <c r="DR77" s="293">
        <v>0</v>
      </c>
      <c r="DS77" s="293">
        <v>0</v>
      </c>
      <c r="DT77" s="293">
        <v>0</v>
      </c>
      <c r="DU77" s="293">
        <v>0</v>
      </c>
      <c r="DV77" s="293">
        <v>0</v>
      </c>
      <c r="DW77" s="293">
        <v>3634</v>
      </c>
      <c r="DX77" s="293">
        <v>0</v>
      </c>
      <c r="DY77" s="293">
        <v>0</v>
      </c>
      <c r="DZ77" s="293">
        <v>0</v>
      </c>
      <c r="EA77" s="293">
        <v>0</v>
      </c>
      <c r="EB77" s="293">
        <v>0</v>
      </c>
      <c r="EC77" s="293">
        <v>0</v>
      </c>
      <c r="ED77" s="293">
        <v>0</v>
      </c>
      <c r="EE77" s="293">
        <v>0</v>
      </c>
      <c r="EF77" s="293">
        <v>0</v>
      </c>
      <c r="EG77" s="293">
        <v>0</v>
      </c>
      <c r="EH77" s="293">
        <v>0</v>
      </c>
      <c r="EI77" s="293">
        <v>0</v>
      </c>
      <c r="EJ77" s="293">
        <v>0</v>
      </c>
      <c r="EK77" s="293">
        <v>0</v>
      </c>
      <c r="EL77" s="293">
        <v>0</v>
      </c>
      <c r="EM77" s="293">
        <v>0</v>
      </c>
      <c r="EN77" s="293">
        <v>0</v>
      </c>
      <c r="EO77" s="293">
        <v>0</v>
      </c>
      <c r="EP77" s="293">
        <v>0</v>
      </c>
      <c r="EQ77" s="293">
        <v>0</v>
      </c>
      <c r="ER77" s="293">
        <v>0</v>
      </c>
      <c r="ES77" s="293">
        <v>0</v>
      </c>
      <c r="ET77" s="293">
        <v>0</v>
      </c>
      <c r="EU77" s="293">
        <v>0</v>
      </c>
      <c r="EV77" s="293">
        <v>0</v>
      </c>
      <c r="EW77" s="293">
        <v>0</v>
      </c>
      <c r="EX77" s="293">
        <v>0</v>
      </c>
      <c r="EY77" s="293">
        <v>48511.39</v>
      </c>
      <c r="EZ77" s="65"/>
      <c r="FA77" s="61"/>
      <c r="FB77" s="65"/>
      <c r="FC77" s="61"/>
      <c r="FD77" s="65"/>
      <c r="FE77" s="61"/>
      <c r="FF77" s="65"/>
      <c r="FG77" s="61"/>
      <c r="FH77" s="65"/>
      <c r="FI77" s="61"/>
      <c r="FJ77" s="65"/>
      <c r="FK77" s="61"/>
      <c r="FL77" s="65"/>
      <c r="FM77" s="61"/>
      <c r="FN77" s="65"/>
      <c r="FO77" s="61"/>
      <c r="FP77" s="65"/>
      <c r="FQ77" s="61"/>
      <c r="FR77" s="65"/>
      <c r="FS77" s="61"/>
      <c r="FT77" s="65"/>
      <c r="FU77" s="61"/>
      <c r="FV77" s="65"/>
      <c r="FW77" s="61"/>
      <c r="FX77" s="65"/>
      <c r="FY77" s="61"/>
      <c r="FZ77" s="65"/>
      <c r="GA77" s="61"/>
      <c r="GB77" s="65"/>
      <c r="GC77" s="61"/>
      <c r="GD77" s="65"/>
      <c r="GE77" s="61"/>
      <c r="GF77" s="65"/>
      <c r="GG77" s="61"/>
      <c r="GH77" s="65"/>
      <c r="GI77" s="61"/>
      <c r="GJ77" s="65"/>
      <c r="GK77" s="61"/>
      <c r="GL77" s="65"/>
      <c r="GM77" s="61"/>
      <c r="GN77" s="65"/>
      <c r="GO77" s="61"/>
      <c r="GP77" s="65"/>
      <c r="GQ77" s="61"/>
      <c r="GR77" s="65"/>
      <c r="GS77" s="61"/>
      <c r="GT77" s="65"/>
      <c r="GU77" s="61"/>
      <c r="GV77" s="65"/>
      <c r="GW77" s="61"/>
      <c r="GX77" s="65"/>
      <c r="GY77" s="61"/>
      <c r="GZ77" s="65"/>
      <c r="HA77" s="61"/>
      <c r="HB77" s="65"/>
      <c r="HC77" s="61"/>
      <c r="HD77" s="65"/>
      <c r="HE77" s="61"/>
      <c r="HF77" s="65"/>
      <c r="HG77" s="61"/>
      <c r="HH77" s="65"/>
      <c r="HI77" s="61"/>
      <c r="HJ77" s="65"/>
      <c r="HK77" s="61"/>
      <c r="HL77" s="65"/>
      <c r="HM77" s="61"/>
      <c r="HN77" s="65"/>
      <c r="HO77" s="61"/>
      <c r="HP77" s="65"/>
      <c r="HQ77" s="61"/>
      <c r="HR77" s="65"/>
      <c r="HS77" s="61"/>
      <c r="HT77" s="65"/>
      <c r="HU77" s="61"/>
      <c r="HV77" s="65"/>
      <c r="HW77" s="61"/>
      <c r="HX77" s="65"/>
      <c r="HY77" s="61"/>
      <c r="HZ77" s="65"/>
      <c r="IA77" s="61"/>
      <c r="IB77" s="65"/>
      <c r="IC77" s="61"/>
      <c r="ID77" s="65"/>
      <c r="IE77" s="61"/>
      <c r="IF77" s="65"/>
      <c r="IG77" s="61"/>
      <c r="IH77" s="65"/>
      <c r="II77" s="61"/>
      <c r="IJ77" s="65"/>
      <c r="IK77" s="61"/>
      <c r="IL77" s="65"/>
      <c r="IM77" s="61"/>
      <c r="IN77" s="65"/>
      <c r="IO77" s="61"/>
      <c r="IP77" s="65"/>
      <c r="IQ77" s="61"/>
      <c r="IR77" s="65"/>
      <c r="IS77" s="61"/>
      <c r="IT77" s="65"/>
      <c r="IU77" s="61"/>
      <c r="IV77" s="65"/>
      <c r="IW77" s="61"/>
      <c r="IX77" s="65"/>
      <c r="IY77" s="61"/>
      <c r="IZ77" s="65"/>
      <c r="JA77" s="61"/>
      <c r="JB77" s="65"/>
      <c r="JC77" s="61"/>
      <c r="JD77" s="65"/>
      <c r="JE77" s="61"/>
      <c r="JF77" s="65"/>
      <c r="JG77" s="61"/>
      <c r="JH77" s="65"/>
      <c r="JI77" s="61"/>
      <c r="JJ77" s="65"/>
      <c r="JK77" s="61"/>
      <c r="JL77" s="65"/>
      <c r="JM77" s="61"/>
      <c r="JN77" s="65"/>
      <c r="JO77" s="61"/>
      <c r="JP77" s="65"/>
      <c r="JQ77" s="61"/>
      <c r="JR77" s="65"/>
      <c r="JS77" s="61"/>
      <c r="JT77" s="65"/>
      <c r="JU77" s="61"/>
      <c r="JV77" s="65"/>
      <c r="JW77" s="61"/>
      <c r="JX77" s="65"/>
      <c r="JY77" s="61"/>
      <c r="JZ77" s="66"/>
      <c r="KA77" s="66"/>
    </row>
    <row r="78" spans="1:287" x14ac:dyDescent="0.25">
      <c r="A78" s="56">
        <f t="shared" si="1"/>
        <v>77</v>
      </c>
      <c r="B78" s="272"/>
      <c r="C78" s="272"/>
      <c r="D78" s="272"/>
      <c r="E78" s="272" t="s">
        <v>173</v>
      </c>
      <c r="F78" s="272"/>
      <c r="G78" s="272"/>
      <c r="H78" s="293">
        <v>4032</v>
      </c>
      <c r="I78" s="293">
        <v>287973.71000000002</v>
      </c>
      <c r="J78" s="293">
        <v>4634276.1100000003</v>
      </c>
      <c r="K78" s="293">
        <v>0</v>
      </c>
      <c r="L78" s="293">
        <v>287256.38</v>
      </c>
      <c r="M78" s="293">
        <v>112710.29</v>
      </c>
      <c r="N78" s="293">
        <v>12808.97</v>
      </c>
      <c r="O78" s="293">
        <v>0</v>
      </c>
      <c r="P78" s="293">
        <v>843769.25</v>
      </c>
      <c r="Q78" s="293">
        <v>395853.55</v>
      </c>
      <c r="R78" s="293">
        <v>59542.84</v>
      </c>
      <c r="S78" s="293">
        <v>184579.31</v>
      </c>
      <c r="T78" s="293">
        <v>13568.04</v>
      </c>
      <c r="U78" s="293">
        <v>0</v>
      </c>
      <c r="V78" s="293">
        <v>17293.490000000002</v>
      </c>
      <c r="W78" s="293">
        <v>142886.15</v>
      </c>
      <c r="X78" s="293">
        <v>0</v>
      </c>
      <c r="Y78" s="293">
        <v>0</v>
      </c>
      <c r="Z78" s="293">
        <v>477688.19</v>
      </c>
      <c r="AA78" s="293">
        <v>0</v>
      </c>
      <c r="AB78" s="293">
        <v>0</v>
      </c>
      <c r="AC78" s="293">
        <v>0</v>
      </c>
      <c r="AD78" s="293">
        <v>1265</v>
      </c>
      <c r="AE78" s="293">
        <v>205945.96</v>
      </c>
      <c r="AF78" s="293">
        <v>30450</v>
      </c>
      <c r="AG78" s="293">
        <v>0</v>
      </c>
      <c r="AH78" s="293">
        <v>90016.28</v>
      </c>
      <c r="AI78" s="293">
        <v>3803.8</v>
      </c>
      <c r="AJ78" s="293">
        <v>4024.14</v>
      </c>
      <c r="AK78" s="293">
        <v>217649.15</v>
      </c>
      <c r="AL78" s="293">
        <v>184790.56</v>
      </c>
      <c r="AM78" s="293">
        <v>5186.8599999999997</v>
      </c>
      <c r="AN78" s="293">
        <v>0</v>
      </c>
      <c r="AO78" s="293">
        <v>21070.9</v>
      </c>
      <c r="AP78" s="293">
        <v>0</v>
      </c>
      <c r="AQ78" s="293">
        <v>0</v>
      </c>
      <c r="AR78" s="293">
        <v>3048.88</v>
      </c>
      <c r="AS78" s="293">
        <v>5898.8</v>
      </c>
      <c r="AT78" s="293">
        <v>382</v>
      </c>
      <c r="AU78" s="293">
        <v>178692.14</v>
      </c>
      <c r="AV78" s="293">
        <v>73480.73</v>
      </c>
      <c r="AW78" s="293">
        <v>8168.49</v>
      </c>
      <c r="AX78" s="293">
        <v>632</v>
      </c>
      <c r="AY78" s="293">
        <v>10624.8</v>
      </c>
      <c r="AZ78" s="293">
        <v>37376.71</v>
      </c>
      <c r="BA78" s="293">
        <v>19118.419999999998</v>
      </c>
      <c r="BB78" s="293">
        <v>3778</v>
      </c>
      <c r="BC78" s="293">
        <v>0</v>
      </c>
      <c r="BD78" s="293">
        <v>0</v>
      </c>
      <c r="BE78" s="293">
        <v>0</v>
      </c>
      <c r="BF78" s="293">
        <v>0</v>
      </c>
      <c r="BG78" s="293">
        <v>40811.040000000001</v>
      </c>
      <c r="BH78" s="293">
        <v>3086082.89</v>
      </c>
      <c r="BI78" s="293">
        <v>0</v>
      </c>
      <c r="BJ78" s="293">
        <v>14971.88</v>
      </c>
      <c r="BK78" s="293">
        <v>41408.449999999997</v>
      </c>
      <c r="BL78" s="293">
        <v>1763177.41</v>
      </c>
      <c r="BM78" s="293">
        <v>0</v>
      </c>
      <c r="BN78" s="293">
        <v>387611.13</v>
      </c>
      <c r="BO78" s="293">
        <v>0</v>
      </c>
      <c r="BP78" s="293">
        <v>3697.11</v>
      </c>
      <c r="BQ78" s="293">
        <v>12978.89</v>
      </c>
      <c r="BR78" s="293">
        <v>0</v>
      </c>
      <c r="BS78" s="293">
        <v>6607.53</v>
      </c>
      <c r="BT78" s="293">
        <v>1964</v>
      </c>
      <c r="BU78" s="293">
        <v>0</v>
      </c>
      <c r="BV78" s="293">
        <v>83978.02</v>
      </c>
      <c r="BW78" s="293">
        <v>261698.72</v>
      </c>
      <c r="BX78" s="293">
        <v>0</v>
      </c>
      <c r="BY78" s="293">
        <v>36602.92</v>
      </c>
      <c r="BZ78" s="293">
        <v>0</v>
      </c>
      <c r="CA78" s="293">
        <v>70779.16</v>
      </c>
      <c r="CB78" s="293">
        <v>433.68</v>
      </c>
      <c r="CC78" s="293">
        <v>5378.18</v>
      </c>
      <c r="CD78" s="293">
        <v>4470.8</v>
      </c>
      <c r="CE78" s="293">
        <v>0</v>
      </c>
      <c r="CF78" s="293">
        <v>0</v>
      </c>
      <c r="CG78" s="293">
        <v>81106</v>
      </c>
      <c r="CH78" s="293">
        <v>0</v>
      </c>
      <c r="CI78" s="293">
        <v>0</v>
      </c>
      <c r="CJ78" s="293">
        <v>1130</v>
      </c>
      <c r="CK78" s="293">
        <v>73518.399999999994</v>
      </c>
      <c r="CL78" s="293">
        <v>1127628.83</v>
      </c>
      <c r="CM78" s="293">
        <v>0</v>
      </c>
      <c r="CN78" s="293">
        <v>32123.65</v>
      </c>
      <c r="CO78" s="293">
        <v>4780</v>
      </c>
      <c r="CP78" s="293">
        <v>2707923.5</v>
      </c>
      <c r="CQ78" s="293">
        <v>0</v>
      </c>
      <c r="CR78" s="293">
        <v>585933.30000000005</v>
      </c>
      <c r="CS78" s="293">
        <v>4126.03</v>
      </c>
      <c r="CT78" s="293">
        <v>342528.79</v>
      </c>
      <c r="CU78" s="293">
        <v>123604.06</v>
      </c>
      <c r="CV78" s="293">
        <v>40634.559999999998</v>
      </c>
      <c r="CW78" s="293">
        <v>65290.38</v>
      </c>
      <c r="CX78" s="293">
        <v>0</v>
      </c>
      <c r="CY78" s="293">
        <v>0</v>
      </c>
      <c r="CZ78" s="293">
        <v>710</v>
      </c>
      <c r="DA78" s="293">
        <v>0</v>
      </c>
      <c r="DB78" s="293">
        <v>115431.35</v>
      </c>
      <c r="DC78" s="293">
        <v>570</v>
      </c>
      <c r="DD78" s="293">
        <v>12065.6</v>
      </c>
      <c r="DE78" s="293">
        <v>44401.36</v>
      </c>
      <c r="DF78" s="293">
        <v>12636.38</v>
      </c>
      <c r="DG78" s="293">
        <v>180038.79</v>
      </c>
      <c r="DH78" s="293">
        <v>12322</v>
      </c>
      <c r="DI78" s="293">
        <v>1351.39</v>
      </c>
      <c r="DJ78" s="293">
        <v>2506</v>
      </c>
      <c r="DK78" s="293">
        <v>75823.360000000001</v>
      </c>
      <c r="DL78" s="293">
        <v>86061.56</v>
      </c>
      <c r="DM78" s="293">
        <v>72030.259999999995</v>
      </c>
      <c r="DN78" s="293">
        <v>1871</v>
      </c>
      <c r="DO78" s="293">
        <v>230640.02</v>
      </c>
      <c r="DP78" s="293">
        <v>0</v>
      </c>
      <c r="DQ78" s="293">
        <v>3796</v>
      </c>
      <c r="DR78" s="293">
        <v>48180.85</v>
      </c>
      <c r="DS78" s="293">
        <v>420198.47</v>
      </c>
      <c r="DT78" s="293">
        <v>631</v>
      </c>
      <c r="DU78" s="293">
        <v>3691.7</v>
      </c>
      <c r="DV78" s="293">
        <v>0</v>
      </c>
      <c r="DW78" s="293">
        <v>21079.84</v>
      </c>
      <c r="DX78" s="293">
        <v>100251.94</v>
      </c>
      <c r="DY78" s="293">
        <v>4290.54</v>
      </c>
      <c r="DZ78" s="293">
        <v>29473.14</v>
      </c>
      <c r="EA78" s="293">
        <v>7892.7</v>
      </c>
      <c r="EB78" s="293">
        <v>87791.98</v>
      </c>
      <c r="EC78" s="293">
        <v>4150</v>
      </c>
      <c r="ED78" s="293">
        <v>392</v>
      </c>
      <c r="EE78" s="293">
        <v>290.27999999999997</v>
      </c>
      <c r="EF78" s="293">
        <v>17253.38</v>
      </c>
      <c r="EG78" s="293">
        <v>212.88</v>
      </c>
      <c r="EH78" s="293">
        <v>1138.3599999999999</v>
      </c>
      <c r="EI78" s="293">
        <v>0</v>
      </c>
      <c r="EJ78" s="293">
        <v>225698.2</v>
      </c>
      <c r="EK78" s="293">
        <v>0</v>
      </c>
      <c r="EL78" s="293">
        <v>108.5</v>
      </c>
      <c r="EM78" s="293">
        <v>615183.77</v>
      </c>
      <c r="EN78" s="293">
        <v>490864.69</v>
      </c>
      <c r="EO78" s="293">
        <v>0</v>
      </c>
      <c r="EP78" s="293">
        <v>1722461.89</v>
      </c>
      <c r="EQ78" s="293">
        <v>327.16000000000003</v>
      </c>
      <c r="ER78" s="293">
        <v>144175.29</v>
      </c>
      <c r="ES78" s="293">
        <v>59721</v>
      </c>
      <c r="ET78" s="293">
        <v>2520</v>
      </c>
      <c r="EU78" s="293">
        <v>0</v>
      </c>
      <c r="EV78" s="293">
        <v>0</v>
      </c>
      <c r="EW78" s="293">
        <v>0</v>
      </c>
      <c r="EX78" s="293">
        <v>0</v>
      </c>
      <c r="EY78" s="293">
        <v>24452855.84</v>
      </c>
      <c r="EZ78" s="65"/>
      <c r="FA78" s="61"/>
      <c r="FB78" s="65"/>
      <c r="FC78" s="61"/>
      <c r="FD78" s="65"/>
      <c r="FE78" s="61"/>
      <c r="FF78" s="65"/>
      <c r="FG78" s="61"/>
      <c r="FH78" s="65"/>
      <c r="FI78" s="61"/>
      <c r="FJ78" s="65"/>
      <c r="FK78" s="61"/>
      <c r="FL78" s="65"/>
      <c r="FM78" s="61"/>
      <c r="FN78" s="65"/>
      <c r="FO78" s="61"/>
      <c r="FP78" s="65"/>
      <c r="FQ78" s="61"/>
      <c r="FR78" s="65"/>
      <c r="FS78" s="61"/>
      <c r="FT78" s="65"/>
      <c r="FU78" s="61"/>
      <c r="FV78" s="65"/>
      <c r="FW78" s="61"/>
      <c r="FX78" s="65"/>
      <c r="FY78" s="61"/>
      <c r="FZ78" s="65"/>
      <c r="GA78" s="61"/>
      <c r="GB78" s="65"/>
      <c r="GC78" s="61"/>
      <c r="GD78" s="65"/>
      <c r="GE78" s="61"/>
      <c r="GF78" s="65"/>
      <c r="GG78" s="61"/>
      <c r="GH78" s="65"/>
      <c r="GI78" s="61"/>
      <c r="GJ78" s="65"/>
      <c r="GK78" s="61"/>
      <c r="GL78" s="65"/>
      <c r="GM78" s="61"/>
      <c r="GN78" s="65"/>
      <c r="GO78" s="61"/>
      <c r="GP78" s="65"/>
      <c r="GQ78" s="61"/>
      <c r="GR78" s="65"/>
      <c r="GS78" s="61"/>
      <c r="GT78" s="65"/>
      <c r="GU78" s="61"/>
      <c r="GV78" s="65"/>
      <c r="GW78" s="61"/>
      <c r="GX78" s="65"/>
      <c r="GY78" s="61"/>
      <c r="GZ78" s="65"/>
      <c r="HA78" s="61"/>
      <c r="HB78" s="65"/>
      <c r="HC78" s="61"/>
      <c r="HD78" s="65"/>
      <c r="HE78" s="61"/>
      <c r="HF78" s="65"/>
      <c r="HG78" s="61"/>
      <c r="HH78" s="65"/>
      <c r="HI78" s="61"/>
      <c r="HJ78" s="65"/>
      <c r="HK78" s="61"/>
      <c r="HL78" s="65"/>
      <c r="HM78" s="61"/>
      <c r="HN78" s="65"/>
      <c r="HO78" s="61"/>
      <c r="HP78" s="65"/>
      <c r="HQ78" s="61"/>
      <c r="HR78" s="65"/>
      <c r="HS78" s="61"/>
      <c r="HT78" s="65"/>
      <c r="HU78" s="61"/>
      <c r="HV78" s="65"/>
      <c r="HW78" s="61"/>
      <c r="HX78" s="65"/>
      <c r="HY78" s="61"/>
      <c r="HZ78" s="65"/>
      <c r="IA78" s="61"/>
      <c r="IB78" s="65"/>
      <c r="IC78" s="61"/>
      <c r="ID78" s="65"/>
      <c r="IE78" s="61"/>
      <c r="IF78" s="65"/>
      <c r="IG78" s="61"/>
      <c r="IH78" s="65"/>
      <c r="II78" s="61"/>
      <c r="IJ78" s="65"/>
      <c r="IK78" s="61"/>
      <c r="IL78" s="65"/>
      <c r="IM78" s="61"/>
      <c r="IN78" s="65"/>
      <c r="IO78" s="61"/>
      <c r="IP78" s="65"/>
      <c r="IQ78" s="61"/>
      <c r="IR78" s="65"/>
      <c r="IS78" s="61"/>
      <c r="IT78" s="65"/>
      <c r="IU78" s="61"/>
      <c r="IV78" s="65"/>
      <c r="IW78" s="61"/>
      <c r="IX78" s="65"/>
      <c r="IY78" s="61"/>
      <c r="IZ78" s="65"/>
      <c r="JA78" s="61"/>
      <c r="JB78" s="65"/>
      <c r="JC78" s="61"/>
      <c r="JD78" s="65"/>
      <c r="JE78" s="61"/>
      <c r="JF78" s="65"/>
      <c r="JG78" s="61"/>
      <c r="JH78" s="65"/>
      <c r="JI78" s="61"/>
      <c r="JJ78" s="65"/>
      <c r="JK78" s="61"/>
      <c r="JL78" s="65"/>
      <c r="JM78" s="61"/>
      <c r="JN78" s="65"/>
      <c r="JO78" s="61"/>
      <c r="JP78" s="65"/>
      <c r="JQ78" s="61"/>
      <c r="JR78" s="65"/>
      <c r="JS78" s="61"/>
      <c r="JT78" s="65"/>
      <c r="JU78" s="61"/>
      <c r="JV78" s="65"/>
      <c r="JW78" s="61"/>
      <c r="JX78" s="65"/>
      <c r="JY78" s="61"/>
      <c r="JZ78" s="66"/>
      <c r="KA78" s="66"/>
    </row>
    <row r="79" spans="1:287" x14ac:dyDescent="0.25">
      <c r="A79" s="56">
        <f t="shared" si="1"/>
        <v>78</v>
      </c>
      <c r="B79" s="272"/>
      <c r="C79" s="272"/>
      <c r="D79" s="272"/>
      <c r="E79" s="272" t="s">
        <v>174</v>
      </c>
      <c r="F79" s="272"/>
      <c r="G79" s="272"/>
      <c r="H79" s="293">
        <v>0</v>
      </c>
      <c r="I79" s="293">
        <v>0</v>
      </c>
      <c r="J79" s="293">
        <v>0</v>
      </c>
      <c r="K79" s="293">
        <v>0</v>
      </c>
      <c r="L79" s="293">
        <v>0</v>
      </c>
      <c r="M79" s="293">
        <v>0</v>
      </c>
      <c r="N79" s="293">
        <v>0</v>
      </c>
      <c r="O79" s="293">
        <v>0</v>
      </c>
      <c r="P79" s="293">
        <v>0</v>
      </c>
      <c r="Q79" s="293">
        <v>0</v>
      </c>
      <c r="R79" s="293">
        <v>0</v>
      </c>
      <c r="S79" s="293">
        <v>0</v>
      </c>
      <c r="T79" s="293">
        <v>0</v>
      </c>
      <c r="U79" s="293">
        <v>0</v>
      </c>
      <c r="V79" s="293">
        <v>0</v>
      </c>
      <c r="W79" s="293">
        <v>0</v>
      </c>
      <c r="X79" s="293">
        <v>0</v>
      </c>
      <c r="Y79" s="293">
        <v>0</v>
      </c>
      <c r="Z79" s="293">
        <v>0</v>
      </c>
      <c r="AA79" s="293">
        <v>0</v>
      </c>
      <c r="AB79" s="293">
        <v>0</v>
      </c>
      <c r="AC79" s="293">
        <v>0</v>
      </c>
      <c r="AD79" s="293">
        <v>0</v>
      </c>
      <c r="AE79" s="293">
        <v>0</v>
      </c>
      <c r="AF79" s="293">
        <v>0</v>
      </c>
      <c r="AG79" s="293">
        <v>0</v>
      </c>
      <c r="AH79" s="293">
        <v>0</v>
      </c>
      <c r="AI79" s="293">
        <v>0</v>
      </c>
      <c r="AJ79" s="293">
        <v>0</v>
      </c>
      <c r="AK79" s="293">
        <v>0</v>
      </c>
      <c r="AL79" s="293">
        <v>0</v>
      </c>
      <c r="AM79" s="293">
        <v>0</v>
      </c>
      <c r="AN79" s="293">
        <v>0</v>
      </c>
      <c r="AO79" s="293">
        <v>0</v>
      </c>
      <c r="AP79" s="293">
        <v>0</v>
      </c>
      <c r="AQ79" s="293">
        <v>0</v>
      </c>
      <c r="AR79" s="293">
        <v>0</v>
      </c>
      <c r="AS79" s="293">
        <v>0</v>
      </c>
      <c r="AT79" s="293">
        <v>0</v>
      </c>
      <c r="AU79" s="293">
        <v>0</v>
      </c>
      <c r="AV79" s="293">
        <v>0</v>
      </c>
      <c r="AW79" s="293">
        <v>0</v>
      </c>
      <c r="AX79" s="293">
        <v>0</v>
      </c>
      <c r="AY79" s="293">
        <v>0</v>
      </c>
      <c r="AZ79" s="293">
        <v>0</v>
      </c>
      <c r="BA79" s="293">
        <v>0</v>
      </c>
      <c r="BB79" s="293">
        <v>0</v>
      </c>
      <c r="BC79" s="293">
        <v>0</v>
      </c>
      <c r="BD79" s="293">
        <v>0</v>
      </c>
      <c r="BE79" s="293">
        <v>0</v>
      </c>
      <c r="BF79" s="293">
        <v>0</v>
      </c>
      <c r="BG79" s="293">
        <v>0</v>
      </c>
      <c r="BH79" s="293">
        <v>0</v>
      </c>
      <c r="BI79" s="293">
        <v>0</v>
      </c>
      <c r="BJ79" s="293">
        <v>0</v>
      </c>
      <c r="BK79" s="293">
        <v>0</v>
      </c>
      <c r="BL79" s="293">
        <v>0</v>
      </c>
      <c r="BM79" s="293">
        <v>0</v>
      </c>
      <c r="BN79" s="293">
        <v>0</v>
      </c>
      <c r="BO79" s="293">
        <v>0</v>
      </c>
      <c r="BP79" s="293">
        <v>0</v>
      </c>
      <c r="BQ79" s="293">
        <v>0</v>
      </c>
      <c r="BR79" s="293">
        <v>0</v>
      </c>
      <c r="BS79" s="293">
        <v>0</v>
      </c>
      <c r="BT79" s="293">
        <v>0</v>
      </c>
      <c r="BU79" s="293">
        <v>0</v>
      </c>
      <c r="BV79" s="293">
        <v>0</v>
      </c>
      <c r="BW79" s="293">
        <v>0</v>
      </c>
      <c r="BX79" s="293">
        <v>0</v>
      </c>
      <c r="BY79" s="293">
        <v>0</v>
      </c>
      <c r="BZ79" s="293">
        <v>0</v>
      </c>
      <c r="CA79" s="293">
        <v>0</v>
      </c>
      <c r="CB79" s="293">
        <v>0</v>
      </c>
      <c r="CC79" s="293">
        <v>0</v>
      </c>
      <c r="CD79" s="293">
        <v>0</v>
      </c>
      <c r="CE79" s="293">
        <v>0</v>
      </c>
      <c r="CF79" s="293">
        <v>0</v>
      </c>
      <c r="CG79" s="293">
        <v>0</v>
      </c>
      <c r="CH79" s="293">
        <v>0</v>
      </c>
      <c r="CI79" s="293">
        <v>0</v>
      </c>
      <c r="CJ79" s="293">
        <v>0</v>
      </c>
      <c r="CK79" s="293">
        <v>0</v>
      </c>
      <c r="CL79" s="293">
        <v>0</v>
      </c>
      <c r="CM79" s="293">
        <v>0</v>
      </c>
      <c r="CN79" s="293">
        <v>0</v>
      </c>
      <c r="CO79" s="293">
        <v>0</v>
      </c>
      <c r="CP79" s="293">
        <v>0</v>
      </c>
      <c r="CQ79" s="293">
        <v>0</v>
      </c>
      <c r="CR79" s="293">
        <v>0</v>
      </c>
      <c r="CS79" s="293">
        <v>0</v>
      </c>
      <c r="CT79" s="293">
        <v>0</v>
      </c>
      <c r="CU79" s="293">
        <v>0</v>
      </c>
      <c r="CV79" s="293">
        <v>0</v>
      </c>
      <c r="CW79" s="293">
        <v>0</v>
      </c>
      <c r="CX79" s="293">
        <v>0</v>
      </c>
      <c r="CY79" s="293">
        <v>0</v>
      </c>
      <c r="CZ79" s="293">
        <v>0</v>
      </c>
      <c r="DA79" s="293">
        <v>0</v>
      </c>
      <c r="DB79" s="293">
        <v>0</v>
      </c>
      <c r="DC79" s="293">
        <v>0</v>
      </c>
      <c r="DD79" s="293">
        <v>0</v>
      </c>
      <c r="DE79" s="293">
        <v>0</v>
      </c>
      <c r="DF79" s="293">
        <v>0</v>
      </c>
      <c r="DG79" s="293">
        <v>0</v>
      </c>
      <c r="DH79" s="293">
        <v>0</v>
      </c>
      <c r="DI79" s="293">
        <v>0</v>
      </c>
      <c r="DJ79" s="293">
        <v>0</v>
      </c>
      <c r="DK79" s="293">
        <v>0</v>
      </c>
      <c r="DL79" s="293">
        <v>0</v>
      </c>
      <c r="DM79" s="293">
        <v>0</v>
      </c>
      <c r="DN79" s="293">
        <v>0</v>
      </c>
      <c r="DO79" s="293">
        <v>0</v>
      </c>
      <c r="DP79" s="293">
        <v>0</v>
      </c>
      <c r="DQ79" s="293">
        <v>0</v>
      </c>
      <c r="DR79" s="293">
        <v>0</v>
      </c>
      <c r="DS79" s="293">
        <v>0</v>
      </c>
      <c r="DT79" s="293">
        <v>0</v>
      </c>
      <c r="DU79" s="293">
        <v>0</v>
      </c>
      <c r="DV79" s="293">
        <v>0</v>
      </c>
      <c r="DW79" s="293">
        <v>0</v>
      </c>
      <c r="DX79" s="293">
        <v>0</v>
      </c>
      <c r="DY79" s="293">
        <v>0</v>
      </c>
      <c r="DZ79" s="293">
        <v>0</v>
      </c>
      <c r="EA79" s="293">
        <v>0</v>
      </c>
      <c r="EB79" s="293">
        <v>0</v>
      </c>
      <c r="EC79" s="293">
        <v>0</v>
      </c>
      <c r="ED79" s="293">
        <v>0</v>
      </c>
      <c r="EE79" s="293">
        <v>0</v>
      </c>
      <c r="EF79" s="293">
        <v>0</v>
      </c>
      <c r="EG79" s="293">
        <v>0</v>
      </c>
      <c r="EH79" s="293">
        <v>0</v>
      </c>
      <c r="EI79" s="293">
        <v>0</v>
      </c>
      <c r="EJ79" s="293">
        <v>0</v>
      </c>
      <c r="EK79" s="293">
        <v>0</v>
      </c>
      <c r="EL79" s="293">
        <v>0</v>
      </c>
      <c r="EM79" s="293">
        <v>0</v>
      </c>
      <c r="EN79" s="293">
        <v>0</v>
      </c>
      <c r="EO79" s="293">
        <v>0</v>
      </c>
      <c r="EP79" s="293">
        <v>0</v>
      </c>
      <c r="EQ79" s="293">
        <v>0</v>
      </c>
      <c r="ER79" s="293">
        <v>0</v>
      </c>
      <c r="ES79" s="293">
        <v>0</v>
      </c>
      <c r="ET79" s="293">
        <v>0</v>
      </c>
      <c r="EU79" s="293">
        <v>0</v>
      </c>
      <c r="EV79" s="293">
        <v>0</v>
      </c>
      <c r="EW79" s="293">
        <v>0</v>
      </c>
      <c r="EX79" s="293">
        <v>0</v>
      </c>
      <c r="EY79" s="293">
        <v>0</v>
      </c>
      <c r="EZ79" s="65"/>
      <c r="FA79" s="61"/>
      <c r="FB79" s="65"/>
      <c r="FC79" s="61"/>
      <c r="FD79" s="65"/>
      <c r="FE79" s="61"/>
      <c r="FF79" s="65"/>
      <c r="FG79" s="61"/>
      <c r="FH79" s="65"/>
      <c r="FI79" s="61"/>
      <c r="FJ79" s="65"/>
      <c r="FK79" s="61"/>
      <c r="FL79" s="65"/>
      <c r="FM79" s="61"/>
      <c r="FN79" s="65"/>
      <c r="FO79" s="61"/>
      <c r="FP79" s="65"/>
      <c r="FQ79" s="61"/>
      <c r="FR79" s="65"/>
      <c r="FS79" s="61"/>
      <c r="FT79" s="65"/>
      <c r="FU79" s="61"/>
      <c r="FV79" s="65"/>
      <c r="FW79" s="61"/>
      <c r="FX79" s="65"/>
      <c r="FY79" s="61"/>
      <c r="FZ79" s="65"/>
      <c r="GA79" s="61"/>
      <c r="GB79" s="65"/>
      <c r="GC79" s="61"/>
      <c r="GD79" s="65"/>
      <c r="GE79" s="61"/>
      <c r="GF79" s="65"/>
      <c r="GG79" s="61"/>
      <c r="GH79" s="65"/>
      <c r="GI79" s="61"/>
      <c r="GJ79" s="65"/>
      <c r="GK79" s="61"/>
      <c r="GL79" s="65"/>
      <c r="GM79" s="61"/>
      <c r="GN79" s="65"/>
      <c r="GO79" s="61"/>
      <c r="GP79" s="65"/>
      <c r="GQ79" s="61"/>
      <c r="GR79" s="65"/>
      <c r="GS79" s="61"/>
      <c r="GT79" s="65"/>
      <c r="GU79" s="61"/>
      <c r="GV79" s="65"/>
      <c r="GW79" s="61"/>
      <c r="GX79" s="65"/>
      <c r="GY79" s="61"/>
      <c r="GZ79" s="65"/>
      <c r="HA79" s="61"/>
      <c r="HB79" s="65"/>
      <c r="HC79" s="61"/>
      <c r="HD79" s="65"/>
      <c r="HE79" s="61"/>
      <c r="HF79" s="65"/>
      <c r="HG79" s="61"/>
      <c r="HH79" s="65"/>
      <c r="HI79" s="61"/>
      <c r="HJ79" s="65"/>
      <c r="HK79" s="61"/>
      <c r="HL79" s="65"/>
      <c r="HM79" s="61"/>
      <c r="HN79" s="65"/>
      <c r="HO79" s="61"/>
      <c r="HP79" s="65"/>
      <c r="HQ79" s="61"/>
      <c r="HR79" s="65"/>
      <c r="HS79" s="61"/>
      <c r="HT79" s="65"/>
      <c r="HU79" s="61"/>
      <c r="HV79" s="65"/>
      <c r="HW79" s="61"/>
      <c r="HX79" s="65"/>
      <c r="HY79" s="61"/>
      <c r="HZ79" s="65"/>
      <c r="IA79" s="61"/>
      <c r="IB79" s="65"/>
      <c r="IC79" s="61"/>
      <c r="ID79" s="65"/>
      <c r="IE79" s="61"/>
      <c r="IF79" s="65"/>
      <c r="IG79" s="61"/>
      <c r="IH79" s="65"/>
      <c r="II79" s="61"/>
      <c r="IJ79" s="65"/>
      <c r="IK79" s="61"/>
      <c r="IL79" s="65"/>
      <c r="IM79" s="61"/>
      <c r="IN79" s="65"/>
      <c r="IO79" s="61"/>
      <c r="IP79" s="65"/>
      <c r="IQ79" s="61"/>
      <c r="IR79" s="65"/>
      <c r="IS79" s="61"/>
      <c r="IT79" s="65"/>
      <c r="IU79" s="61"/>
      <c r="IV79" s="65"/>
      <c r="IW79" s="61"/>
      <c r="IX79" s="65"/>
      <c r="IY79" s="61"/>
      <c r="IZ79" s="65"/>
      <c r="JA79" s="61"/>
      <c r="JB79" s="65"/>
      <c r="JC79" s="61"/>
      <c r="JD79" s="65"/>
      <c r="JE79" s="61"/>
      <c r="JF79" s="65"/>
      <c r="JG79" s="61"/>
      <c r="JH79" s="65"/>
      <c r="JI79" s="61"/>
      <c r="JJ79" s="65"/>
      <c r="JK79" s="61"/>
      <c r="JL79" s="65"/>
      <c r="JM79" s="61"/>
      <c r="JN79" s="65"/>
      <c r="JO79" s="61"/>
      <c r="JP79" s="65"/>
      <c r="JQ79" s="61"/>
      <c r="JR79" s="65"/>
      <c r="JS79" s="61"/>
      <c r="JT79" s="65"/>
      <c r="JU79" s="61"/>
      <c r="JV79" s="65"/>
      <c r="JW79" s="61"/>
      <c r="JX79" s="65"/>
      <c r="JY79" s="61"/>
      <c r="JZ79" s="66"/>
      <c r="KA79" s="66"/>
    </row>
    <row r="80" spans="1:287" ht="15.75" thickBot="1" x14ac:dyDescent="0.3">
      <c r="A80" s="56">
        <f t="shared" si="1"/>
        <v>79</v>
      </c>
      <c r="B80" s="272"/>
      <c r="C80" s="272"/>
      <c r="D80" s="272"/>
      <c r="E80" s="272" t="s">
        <v>429</v>
      </c>
      <c r="F80" s="272"/>
      <c r="G80" s="272"/>
      <c r="H80" s="306">
        <v>0</v>
      </c>
      <c r="I80" s="306">
        <v>0</v>
      </c>
      <c r="J80" s="306">
        <v>0</v>
      </c>
      <c r="K80" s="306">
        <v>0</v>
      </c>
      <c r="L80" s="306">
        <v>0</v>
      </c>
      <c r="M80" s="306">
        <v>0</v>
      </c>
      <c r="N80" s="306">
        <v>0</v>
      </c>
      <c r="O80" s="306">
        <v>0</v>
      </c>
      <c r="P80" s="306">
        <v>0</v>
      </c>
      <c r="Q80" s="306">
        <v>0</v>
      </c>
      <c r="R80" s="306">
        <v>0</v>
      </c>
      <c r="S80" s="306">
        <v>0</v>
      </c>
      <c r="T80" s="306">
        <v>0</v>
      </c>
      <c r="U80" s="306">
        <v>0</v>
      </c>
      <c r="V80" s="306">
        <v>0</v>
      </c>
      <c r="W80" s="306">
        <v>0</v>
      </c>
      <c r="X80" s="306">
        <v>0</v>
      </c>
      <c r="Y80" s="306">
        <v>0</v>
      </c>
      <c r="Z80" s="306">
        <v>0</v>
      </c>
      <c r="AA80" s="306">
        <v>0</v>
      </c>
      <c r="AB80" s="306">
        <v>0</v>
      </c>
      <c r="AC80" s="306">
        <v>0</v>
      </c>
      <c r="AD80" s="306">
        <v>0</v>
      </c>
      <c r="AE80" s="306">
        <v>0</v>
      </c>
      <c r="AF80" s="306">
        <v>0</v>
      </c>
      <c r="AG80" s="306">
        <v>0</v>
      </c>
      <c r="AH80" s="306">
        <v>0</v>
      </c>
      <c r="AI80" s="306">
        <v>0</v>
      </c>
      <c r="AJ80" s="306">
        <v>0</v>
      </c>
      <c r="AK80" s="306">
        <v>0</v>
      </c>
      <c r="AL80" s="306">
        <v>0</v>
      </c>
      <c r="AM80" s="306">
        <v>0</v>
      </c>
      <c r="AN80" s="306">
        <v>0</v>
      </c>
      <c r="AO80" s="306">
        <v>0</v>
      </c>
      <c r="AP80" s="306">
        <v>0</v>
      </c>
      <c r="AQ80" s="306">
        <v>0</v>
      </c>
      <c r="AR80" s="306">
        <v>0</v>
      </c>
      <c r="AS80" s="306">
        <v>0</v>
      </c>
      <c r="AT80" s="306">
        <v>0</v>
      </c>
      <c r="AU80" s="306">
        <v>0</v>
      </c>
      <c r="AV80" s="306">
        <v>0</v>
      </c>
      <c r="AW80" s="306">
        <v>0</v>
      </c>
      <c r="AX80" s="306">
        <v>0</v>
      </c>
      <c r="AY80" s="306">
        <v>0</v>
      </c>
      <c r="AZ80" s="306">
        <v>0</v>
      </c>
      <c r="BA80" s="306">
        <v>0</v>
      </c>
      <c r="BB80" s="306">
        <v>0</v>
      </c>
      <c r="BC80" s="306">
        <v>0</v>
      </c>
      <c r="BD80" s="306">
        <v>0</v>
      </c>
      <c r="BE80" s="306">
        <v>0</v>
      </c>
      <c r="BF80" s="306">
        <v>0</v>
      </c>
      <c r="BG80" s="306">
        <v>0</v>
      </c>
      <c r="BH80" s="306">
        <v>0</v>
      </c>
      <c r="BI80" s="306">
        <v>0</v>
      </c>
      <c r="BJ80" s="306">
        <v>0</v>
      </c>
      <c r="BK80" s="306">
        <v>0</v>
      </c>
      <c r="BL80" s="306">
        <v>0</v>
      </c>
      <c r="BM80" s="306">
        <v>0</v>
      </c>
      <c r="BN80" s="306">
        <v>0</v>
      </c>
      <c r="BO80" s="306">
        <v>0</v>
      </c>
      <c r="BP80" s="306">
        <v>0</v>
      </c>
      <c r="BQ80" s="306">
        <v>0</v>
      </c>
      <c r="BR80" s="306">
        <v>0</v>
      </c>
      <c r="BS80" s="306">
        <v>0</v>
      </c>
      <c r="BT80" s="306">
        <v>0</v>
      </c>
      <c r="BU80" s="306">
        <v>0</v>
      </c>
      <c r="BV80" s="306">
        <v>0</v>
      </c>
      <c r="BW80" s="306">
        <v>0</v>
      </c>
      <c r="BX80" s="306">
        <v>0</v>
      </c>
      <c r="BY80" s="306">
        <v>0</v>
      </c>
      <c r="BZ80" s="306">
        <v>0</v>
      </c>
      <c r="CA80" s="306">
        <v>0</v>
      </c>
      <c r="CB80" s="306">
        <v>0</v>
      </c>
      <c r="CC80" s="306">
        <v>0</v>
      </c>
      <c r="CD80" s="306">
        <v>0</v>
      </c>
      <c r="CE80" s="306">
        <v>0</v>
      </c>
      <c r="CF80" s="306">
        <v>0</v>
      </c>
      <c r="CG80" s="306">
        <v>0</v>
      </c>
      <c r="CH80" s="306">
        <v>0</v>
      </c>
      <c r="CI80" s="306">
        <v>0</v>
      </c>
      <c r="CJ80" s="306">
        <v>0</v>
      </c>
      <c r="CK80" s="306">
        <v>0</v>
      </c>
      <c r="CL80" s="306">
        <v>0</v>
      </c>
      <c r="CM80" s="306">
        <v>0</v>
      </c>
      <c r="CN80" s="306">
        <v>0</v>
      </c>
      <c r="CO80" s="306">
        <v>0</v>
      </c>
      <c r="CP80" s="306">
        <v>0</v>
      </c>
      <c r="CQ80" s="306">
        <v>0</v>
      </c>
      <c r="CR80" s="306">
        <v>0</v>
      </c>
      <c r="CS80" s="306">
        <v>0</v>
      </c>
      <c r="CT80" s="306">
        <v>0</v>
      </c>
      <c r="CU80" s="306">
        <v>0</v>
      </c>
      <c r="CV80" s="306">
        <v>0</v>
      </c>
      <c r="CW80" s="306">
        <v>0</v>
      </c>
      <c r="CX80" s="306">
        <v>0</v>
      </c>
      <c r="CY80" s="306">
        <v>0</v>
      </c>
      <c r="CZ80" s="306">
        <v>0</v>
      </c>
      <c r="DA80" s="306">
        <v>0</v>
      </c>
      <c r="DB80" s="306">
        <v>0</v>
      </c>
      <c r="DC80" s="306">
        <v>0</v>
      </c>
      <c r="DD80" s="306">
        <v>0</v>
      </c>
      <c r="DE80" s="306">
        <v>0</v>
      </c>
      <c r="DF80" s="306">
        <v>0</v>
      </c>
      <c r="DG80" s="306">
        <v>0</v>
      </c>
      <c r="DH80" s="306">
        <v>0</v>
      </c>
      <c r="DI80" s="306">
        <v>0</v>
      </c>
      <c r="DJ80" s="306">
        <v>0</v>
      </c>
      <c r="DK80" s="306">
        <v>0</v>
      </c>
      <c r="DL80" s="306">
        <v>0</v>
      </c>
      <c r="DM80" s="306">
        <v>0</v>
      </c>
      <c r="DN80" s="306">
        <v>0</v>
      </c>
      <c r="DO80" s="306">
        <v>0</v>
      </c>
      <c r="DP80" s="306">
        <v>0</v>
      </c>
      <c r="DQ80" s="306">
        <v>0</v>
      </c>
      <c r="DR80" s="306">
        <v>0</v>
      </c>
      <c r="DS80" s="306">
        <v>0</v>
      </c>
      <c r="DT80" s="306">
        <v>0</v>
      </c>
      <c r="DU80" s="306">
        <v>0</v>
      </c>
      <c r="DV80" s="306">
        <v>0</v>
      </c>
      <c r="DW80" s="306">
        <v>0</v>
      </c>
      <c r="DX80" s="306">
        <v>0</v>
      </c>
      <c r="DY80" s="306">
        <v>0</v>
      </c>
      <c r="DZ80" s="306">
        <v>0</v>
      </c>
      <c r="EA80" s="306">
        <v>0</v>
      </c>
      <c r="EB80" s="306">
        <v>0</v>
      </c>
      <c r="EC80" s="306">
        <v>0</v>
      </c>
      <c r="ED80" s="306">
        <v>0</v>
      </c>
      <c r="EE80" s="306">
        <v>0</v>
      </c>
      <c r="EF80" s="306">
        <v>0</v>
      </c>
      <c r="EG80" s="306">
        <v>0</v>
      </c>
      <c r="EH80" s="306">
        <v>0</v>
      </c>
      <c r="EI80" s="306">
        <v>0</v>
      </c>
      <c r="EJ80" s="306">
        <v>0</v>
      </c>
      <c r="EK80" s="306">
        <v>0</v>
      </c>
      <c r="EL80" s="306">
        <v>0</v>
      </c>
      <c r="EM80" s="306">
        <v>0</v>
      </c>
      <c r="EN80" s="306">
        <v>0</v>
      </c>
      <c r="EO80" s="306">
        <v>0</v>
      </c>
      <c r="EP80" s="306">
        <v>0</v>
      </c>
      <c r="EQ80" s="306">
        <v>0</v>
      </c>
      <c r="ER80" s="306">
        <v>0</v>
      </c>
      <c r="ES80" s="306">
        <v>0</v>
      </c>
      <c r="ET80" s="306">
        <v>0</v>
      </c>
      <c r="EU80" s="306">
        <v>0</v>
      </c>
      <c r="EV80" s="306">
        <v>0</v>
      </c>
      <c r="EW80" s="306">
        <v>0</v>
      </c>
      <c r="EX80" s="306">
        <v>0</v>
      </c>
      <c r="EY80" s="306">
        <v>0</v>
      </c>
      <c r="EZ80" s="65"/>
      <c r="FA80" s="61"/>
      <c r="FB80" s="65"/>
      <c r="FC80" s="61"/>
      <c r="FD80" s="65"/>
      <c r="FE80" s="61"/>
      <c r="FF80" s="65"/>
      <c r="FG80" s="61"/>
      <c r="FH80" s="65"/>
      <c r="FI80" s="61"/>
      <c r="FJ80" s="65"/>
      <c r="FK80" s="61"/>
      <c r="FL80" s="65"/>
      <c r="FM80" s="61"/>
      <c r="FN80" s="65"/>
      <c r="FO80" s="61"/>
      <c r="FP80" s="65"/>
      <c r="FQ80" s="61"/>
      <c r="FR80" s="65"/>
      <c r="FS80" s="61"/>
      <c r="FT80" s="65"/>
      <c r="FU80" s="61"/>
      <c r="FV80" s="65"/>
      <c r="FW80" s="61"/>
      <c r="FX80" s="65"/>
      <c r="FY80" s="61"/>
      <c r="FZ80" s="65"/>
      <c r="GA80" s="61"/>
      <c r="GB80" s="65"/>
      <c r="GC80" s="61"/>
      <c r="GD80" s="65"/>
      <c r="GE80" s="61"/>
      <c r="GF80" s="65"/>
      <c r="GG80" s="61"/>
      <c r="GH80" s="65"/>
      <c r="GI80" s="61"/>
      <c r="GJ80" s="65"/>
      <c r="GK80" s="61"/>
      <c r="GL80" s="65"/>
      <c r="GM80" s="61"/>
      <c r="GN80" s="65"/>
      <c r="GO80" s="61"/>
      <c r="GP80" s="65"/>
      <c r="GQ80" s="61"/>
      <c r="GR80" s="65"/>
      <c r="GS80" s="61"/>
      <c r="GT80" s="65"/>
      <c r="GU80" s="61"/>
      <c r="GV80" s="65"/>
      <c r="GW80" s="61"/>
      <c r="GX80" s="65"/>
      <c r="GY80" s="61"/>
      <c r="GZ80" s="65"/>
      <c r="HA80" s="61"/>
      <c r="HB80" s="65"/>
      <c r="HC80" s="61"/>
      <c r="HD80" s="65"/>
      <c r="HE80" s="61"/>
      <c r="HF80" s="65"/>
      <c r="HG80" s="61"/>
      <c r="HH80" s="65"/>
      <c r="HI80" s="61"/>
      <c r="HJ80" s="65"/>
      <c r="HK80" s="61"/>
      <c r="HL80" s="65"/>
      <c r="HM80" s="61"/>
      <c r="HN80" s="65"/>
      <c r="HO80" s="61"/>
      <c r="HP80" s="65"/>
      <c r="HQ80" s="61"/>
      <c r="HR80" s="65"/>
      <c r="HS80" s="61"/>
      <c r="HT80" s="65"/>
      <c r="HU80" s="61"/>
      <c r="HV80" s="65"/>
      <c r="HW80" s="61"/>
      <c r="HX80" s="65"/>
      <c r="HY80" s="61"/>
      <c r="HZ80" s="65"/>
      <c r="IA80" s="61"/>
      <c r="IB80" s="65"/>
      <c r="IC80" s="61"/>
      <c r="ID80" s="65"/>
      <c r="IE80" s="61"/>
      <c r="IF80" s="65"/>
      <c r="IG80" s="61"/>
      <c r="IH80" s="65"/>
      <c r="II80" s="61"/>
      <c r="IJ80" s="65"/>
      <c r="IK80" s="61"/>
      <c r="IL80" s="65"/>
      <c r="IM80" s="61"/>
      <c r="IN80" s="65"/>
      <c r="IO80" s="61"/>
      <c r="IP80" s="65"/>
      <c r="IQ80" s="61"/>
      <c r="IR80" s="65"/>
      <c r="IS80" s="61"/>
      <c r="IT80" s="65"/>
      <c r="IU80" s="61"/>
      <c r="IV80" s="65"/>
      <c r="IW80" s="61"/>
      <c r="IX80" s="65"/>
      <c r="IY80" s="61"/>
      <c r="IZ80" s="65"/>
      <c r="JA80" s="61"/>
      <c r="JB80" s="65"/>
      <c r="JC80" s="61"/>
      <c r="JD80" s="65"/>
      <c r="JE80" s="61"/>
      <c r="JF80" s="65"/>
      <c r="JG80" s="61"/>
      <c r="JH80" s="65"/>
      <c r="JI80" s="61"/>
      <c r="JJ80" s="65"/>
      <c r="JK80" s="61"/>
      <c r="JL80" s="65"/>
      <c r="JM80" s="61"/>
      <c r="JN80" s="65"/>
      <c r="JO80" s="61"/>
      <c r="JP80" s="65"/>
      <c r="JQ80" s="61"/>
      <c r="JR80" s="65"/>
      <c r="JS80" s="61"/>
      <c r="JT80" s="65"/>
      <c r="JU80" s="61"/>
      <c r="JV80" s="65"/>
      <c r="JW80" s="61"/>
      <c r="JX80" s="65"/>
      <c r="JY80" s="61"/>
      <c r="JZ80" s="66"/>
      <c r="KA80" s="66"/>
    </row>
    <row r="81" spans="1:287" x14ac:dyDescent="0.25">
      <c r="A81" s="56">
        <f t="shared" si="1"/>
        <v>80</v>
      </c>
      <c r="B81" s="272"/>
      <c r="C81" s="272"/>
      <c r="D81" s="272" t="s">
        <v>175</v>
      </c>
      <c r="E81" s="272"/>
      <c r="F81" s="272"/>
      <c r="G81" s="272"/>
      <c r="H81" s="293">
        <v>4032</v>
      </c>
      <c r="I81" s="293">
        <v>287973.71000000002</v>
      </c>
      <c r="J81" s="293">
        <v>4634276.1100000003</v>
      </c>
      <c r="K81" s="293">
        <v>0</v>
      </c>
      <c r="L81" s="293">
        <v>1787256.38</v>
      </c>
      <c r="M81" s="293">
        <v>619171.29</v>
      </c>
      <c r="N81" s="293">
        <v>12808.97</v>
      </c>
      <c r="O81" s="293">
        <v>0</v>
      </c>
      <c r="P81" s="293">
        <v>2143769.25</v>
      </c>
      <c r="Q81" s="293">
        <v>395853.55</v>
      </c>
      <c r="R81" s="293">
        <v>59542.84</v>
      </c>
      <c r="S81" s="293">
        <v>184579.31</v>
      </c>
      <c r="T81" s="293">
        <v>13568.04</v>
      </c>
      <c r="U81" s="293">
        <v>0</v>
      </c>
      <c r="V81" s="293">
        <v>17293.490000000002</v>
      </c>
      <c r="W81" s="293">
        <v>142886.15</v>
      </c>
      <c r="X81" s="293">
        <v>0</v>
      </c>
      <c r="Y81" s="293">
        <v>0</v>
      </c>
      <c r="Z81" s="293">
        <v>477688.19</v>
      </c>
      <c r="AA81" s="293">
        <v>0</v>
      </c>
      <c r="AB81" s="293">
        <v>0</v>
      </c>
      <c r="AC81" s="293">
        <v>0</v>
      </c>
      <c r="AD81" s="293">
        <v>1265</v>
      </c>
      <c r="AE81" s="293">
        <v>205945.96</v>
      </c>
      <c r="AF81" s="293">
        <v>30450</v>
      </c>
      <c r="AG81" s="293">
        <v>0</v>
      </c>
      <c r="AH81" s="293">
        <v>90016.28</v>
      </c>
      <c r="AI81" s="293">
        <v>3803.8</v>
      </c>
      <c r="AJ81" s="293">
        <v>4024.14</v>
      </c>
      <c r="AK81" s="293">
        <v>217649.15</v>
      </c>
      <c r="AL81" s="293">
        <v>184790.56</v>
      </c>
      <c r="AM81" s="293">
        <v>5186.8599999999997</v>
      </c>
      <c r="AN81" s="293">
        <v>0</v>
      </c>
      <c r="AO81" s="293">
        <v>21070.9</v>
      </c>
      <c r="AP81" s="293">
        <v>0</v>
      </c>
      <c r="AQ81" s="293">
        <v>0</v>
      </c>
      <c r="AR81" s="293">
        <v>3048.88</v>
      </c>
      <c r="AS81" s="293">
        <v>5898.8</v>
      </c>
      <c r="AT81" s="293">
        <v>382</v>
      </c>
      <c r="AU81" s="293">
        <v>178692.14</v>
      </c>
      <c r="AV81" s="293">
        <v>73480.73</v>
      </c>
      <c r="AW81" s="293">
        <v>8168.49</v>
      </c>
      <c r="AX81" s="293">
        <v>632</v>
      </c>
      <c r="AY81" s="293">
        <v>10624.8</v>
      </c>
      <c r="AZ81" s="293">
        <v>37376.71</v>
      </c>
      <c r="BA81" s="293">
        <v>19118.419999999998</v>
      </c>
      <c r="BB81" s="293">
        <v>3778</v>
      </c>
      <c r="BC81" s="293">
        <v>0</v>
      </c>
      <c r="BD81" s="293">
        <v>0</v>
      </c>
      <c r="BE81" s="293">
        <v>0</v>
      </c>
      <c r="BF81" s="293">
        <v>0</v>
      </c>
      <c r="BG81" s="293">
        <v>40811.040000000001</v>
      </c>
      <c r="BH81" s="293">
        <v>3086082.89</v>
      </c>
      <c r="BI81" s="293">
        <v>0</v>
      </c>
      <c r="BJ81" s="293">
        <v>14971.88</v>
      </c>
      <c r="BK81" s="293">
        <v>41408.449999999997</v>
      </c>
      <c r="BL81" s="293">
        <v>1763922.41</v>
      </c>
      <c r="BM81" s="293">
        <v>0</v>
      </c>
      <c r="BN81" s="293">
        <v>387611.13</v>
      </c>
      <c r="BO81" s="293">
        <v>0</v>
      </c>
      <c r="BP81" s="293">
        <v>3697.11</v>
      </c>
      <c r="BQ81" s="293">
        <v>12978.89</v>
      </c>
      <c r="BR81" s="293">
        <v>0</v>
      </c>
      <c r="BS81" s="293">
        <v>6607.53</v>
      </c>
      <c r="BT81" s="293">
        <v>1964</v>
      </c>
      <c r="BU81" s="293">
        <v>0</v>
      </c>
      <c r="BV81" s="293">
        <v>83978.02</v>
      </c>
      <c r="BW81" s="293">
        <v>261698.72</v>
      </c>
      <c r="BX81" s="293">
        <v>0</v>
      </c>
      <c r="BY81" s="293">
        <v>36602.92</v>
      </c>
      <c r="BZ81" s="293">
        <v>0</v>
      </c>
      <c r="CA81" s="293">
        <v>70779.16</v>
      </c>
      <c r="CB81" s="293">
        <v>433.68</v>
      </c>
      <c r="CC81" s="293">
        <v>5378.18</v>
      </c>
      <c r="CD81" s="293">
        <v>4470.8</v>
      </c>
      <c r="CE81" s="293">
        <v>0</v>
      </c>
      <c r="CF81" s="293">
        <v>0</v>
      </c>
      <c r="CG81" s="293">
        <v>81106</v>
      </c>
      <c r="CH81" s="293">
        <v>0</v>
      </c>
      <c r="CI81" s="293">
        <v>0</v>
      </c>
      <c r="CJ81" s="293">
        <v>1130</v>
      </c>
      <c r="CK81" s="293">
        <v>73518.399999999994</v>
      </c>
      <c r="CL81" s="293">
        <v>1127628.83</v>
      </c>
      <c r="CM81" s="293">
        <v>0</v>
      </c>
      <c r="CN81" s="293">
        <v>816123.65</v>
      </c>
      <c r="CO81" s="293">
        <v>4780</v>
      </c>
      <c r="CP81" s="293">
        <v>4707923.5</v>
      </c>
      <c r="CQ81" s="293">
        <v>0</v>
      </c>
      <c r="CR81" s="293">
        <v>1585933.3</v>
      </c>
      <c r="CS81" s="293">
        <v>4126.03</v>
      </c>
      <c r="CT81" s="293">
        <v>342528.79</v>
      </c>
      <c r="CU81" s="293">
        <v>123604.06</v>
      </c>
      <c r="CV81" s="293">
        <v>40634.559999999998</v>
      </c>
      <c r="CW81" s="293">
        <v>65290.38</v>
      </c>
      <c r="CX81" s="293">
        <v>0</v>
      </c>
      <c r="CY81" s="293">
        <v>0</v>
      </c>
      <c r="CZ81" s="293">
        <v>710</v>
      </c>
      <c r="DA81" s="293">
        <v>0</v>
      </c>
      <c r="DB81" s="293">
        <v>115431.35</v>
      </c>
      <c r="DC81" s="293">
        <v>570</v>
      </c>
      <c r="DD81" s="293">
        <v>12065.6</v>
      </c>
      <c r="DE81" s="293">
        <v>44401.36</v>
      </c>
      <c r="DF81" s="293">
        <v>12636.38</v>
      </c>
      <c r="DG81" s="293">
        <v>180038.79</v>
      </c>
      <c r="DH81" s="293">
        <v>12322</v>
      </c>
      <c r="DI81" s="293">
        <v>1351.39</v>
      </c>
      <c r="DJ81" s="293">
        <v>2506</v>
      </c>
      <c r="DK81" s="293">
        <v>75823.360000000001</v>
      </c>
      <c r="DL81" s="293">
        <v>123732.95</v>
      </c>
      <c r="DM81" s="293">
        <v>72030.259999999995</v>
      </c>
      <c r="DN81" s="293">
        <v>1871</v>
      </c>
      <c r="DO81" s="293">
        <v>230640.02</v>
      </c>
      <c r="DP81" s="293">
        <v>0</v>
      </c>
      <c r="DQ81" s="293">
        <v>3796</v>
      </c>
      <c r="DR81" s="293">
        <v>48180.85</v>
      </c>
      <c r="DS81" s="293">
        <v>420198.47</v>
      </c>
      <c r="DT81" s="293">
        <v>631</v>
      </c>
      <c r="DU81" s="293">
        <v>3691.7</v>
      </c>
      <c r="DV81" s="293">
        <v>0</v>
      </c>
      <c r="DW81" s="293">
        <v>24713.84</v>
      </c>
      <c r="DX81" s="293">
        <v>100251.94</v>
      </c>
      <c r="DY81" s="293">
        <v>4290.54</v>
      </c>
      <c r="DZ81" s="293">
        <v>29473.14</v>
      </c>
      <c r="EA81" s="293">
        <v>7892.7</v>
      </c>
      <c r="EB81" s="293">
        <v>626541.98</v>
      </c>
      <c r="EC81" s="293">
        <v>4150</v>
      </c>
      <c r="ED81" s="293">
        <v>392</v>
      </c>
      <c r="EE81" s="293">
        <v>290.27999999999997</v>
      </c>
      <c r="EF81" s="293">
        <v>17253.38</v>
      </c>
      <c r="EG81" s="293">
        <v>212.88</v>
      </c>
      <c r="EH81" s="293">
        <v>1138.3599999999999</v>
      </c>
      <c r="EI81" s="293">
        <v>0</v>
      </c>
      <c r="EJ81" s="293">
        <v>225698.2</v>
      </c>
      <c r="EK81" s="293">
        <v>0</v>
      </c>
      <c r="EL81" s="293">
        <v>108.5</v>
      </c>
      <c r="EM81" s="293">
        <v>615183.77</v>
      </c>
      <c r="EN81" s="293">
        <v>490864.69</v>
      </c>
      <c r="EO81" s="293">
        <v>0</v>
      </c>
      <c r="EP81" s="293">
        <v>1722461.89</v>
      </c>
      <c r="EQ81" s="293">
        <v>327.16000000000003</v>
      </c>
      <c r="ER81" s="293">
        <v>144175.29</v>
      </c>
      <c r="ES81" s="293">
        <v>59721</v>
      </c>
      <c r="ET81" s="293">
        <v>2520</v>
      </c>
      <c r="EU81" s="293">
        <v>0</v>
      </c>
      <c r="EV81" s="293">
        <v>0</v>
      </c>
      <c r="EW81" s="293">
        <v>0</v>
      </c>
      <c r="EX81" s="293">
        <v>0</v>
      </c>
      <c r="EY81" s="293">
        <v>32124117.23</v>
      </c>
      <c r="EZ81" s="65"/>
      <c r="FA81" s="61"/>
      <c r="FB81" s="65"/>
      <c r="FC81" s="61"/>
      <c r="FD81" s="65"/>
      <c r="FE81" s="61"/>
      <c r="FF81" s="65"/>
      <c r="FG81" s="61"/>
      <c r="FH81" s="65"/>
      <c r="FI81" s="61"/>
      <c r="FJ81" s="65"/>
      <c r="FK81" s="61"/>
      <c r="FL81" s="65"/>
      <c r="FM81" s="61"/>
      <c r="FN81" s="65"/>
      <c r="FO81" s="61"/>
      <c r="FP81" s="65"/>
      <c r="FQ81" s="61"/>
      <c r="FR81" s="65"/>
      <c r="FS81" s="61"/>
      <c r="FT81" s="65"/>
      <c r="FU81" s="61"/>
      <c r="FV81" s="65"/>
      <c r="FW81" s="61"/>
      <c r="FX81" s="65"/>
      <c r="FY81" s="61"/>
      <c r="FZ81" s="65"/>
      <c r="GA81" s="61"/>
      <c r="GB81" s="65"/>
      <c r="GC81" s="61"/>
      <c r="GD81" s="65"/>
      <c r="GE81" s="61"/>
      <c r="GF81" s="65"/>
      <c r="GG81" s="61"/>
      <c r="GH81" s="65"/>
      <c r="GI81" s="61"/>
      <c r="GJ81" s="65"/>
      <c r="GK81" s="61"/>
      <c r="GL81" s="65"/>
      <c r="GM81" s="61"/>
      <c r="GN81" s="65"/>
      <c r="GO81" s="61"/>
      <c r="GP81" s="65"/>
      <c r="GQ81" s="61"/>
      <c r="GR81" s="65"/>
      <c r="GS81" s="61"/>
      <c r="GT81" s="65"/>
      <c r="GU81" s="61"/>
      <c r="GV81" s="65"/>
      <c r="GW81" s="61"/>
      <c r="GX81" s="65"/>
      <c r="GY81" s="61"/>
      <c r="GZ81" s="65"/>
      <c r="HA81" s="61"/>
      <c r="HB81" s="65"/>
      <c r="HC81" s="61"/>
      <c r="HD81" s="65"/>
      <c r="HE81" s="61"/>
      <c r="HF81" s="65"/>
      <c r="HG81" s="61"/>
      <c r="HH81" s="65"/>
      <c r="HI81" s="61"/>
      <c r="HJ81" s="65"/>
      <c r="HK81" s="61"/>
      <c r="HL81" s="65"/>
      <c r="HM81" s="61"/>
      <c r="HN81" s="65"/>
      <c r="HO81" s="61"/>
      <c r="HP81" s="65"/>
      <c r="HQ81" s="61"/>
      <c r="HR81" s="65"/>
      <c r="HS81" s="61"/>
      <c r="HT81" s="65"/>
      <c r="HU81" s="61"/>
      <c r="HV81" s="65"/>
      <c r="HW81" s="61"/>
      <c r="HX81" s="65"/>
      <c r="HY81" s="61"/>
      <c r="HZ81" s="65"/>
      <c r="IA81" s="61"/>
      <c r="IB81" s="65"/>
      <c r="IC81" s="61"/>
      <c r="ID81" s="65"/>
      <c r="IE81" s="61"/>
      <c r="IF81" s="65"/>
      <c r="IG81" s="61"/>
      <c r="IH81" s="65"/>
      <c r="II81" s="61"/>
      <c r="IJ81" s="65"/>
      <c r="IK81" s="61"/>
      <c r="IL81" s="65"/>
      <c r="IM81" s="61"/>
      <c r="IN81" s="65"/>
      <c r="IO81" s="61"/>
      <c r="IP81" s="65"/>
      <c r="IQ81" s="61"/>
      <c r="IR81" s="65"/>
      <c r="IS81" s="61"/>
      <c r="IT81" s="65"/>
      <c r="IU81" s="61"/>
      <c r="IV81" s="65"/>
      <c r="IW81" s="61"/>
      <c r="IX81" s="65"/>
      <c r="IY81" s="61"/>
      <c r="IZ81" s="65"/>
      <c r="JA81" s="61"/>
      <c r="JB81" s="65"/>
      <c r="JC81" s="61"/>
      <c r="JD81" s="65"/>
      <c r="JE81" s="61"/>
      <c r="JF81" s="65"/>
      <c r="JG81" s="61"/>
      <c r="JH81" s="65"/>
      <c r="JI81" s="61"/>
      <c r="JJ81" s="65"/>
      <c r="JK81" s="61"/>
      <c r="JL81" s="65"/>
      <c r="JM81" s="61"/>
      <c r="JN81" s="65"/>
      <c r="JO81" s="61"/>
      <c r="JP81" s="65"/>
      <c r="JQ81" s="61"/>
      <c r="JR81" s="65"/>
      <c r="JS81" s="61"/>
      <c r="JT81" s="65"/>
      <c r="JU81" s="61"/>
      <c r="JV81" s="65"/>
      <c r="JW81" s="61"/>
      <c r="JX81" s="65"/>
      <c r="JY81" s="61"/>
      <c r="JZ81" s="66"/>
      <c r="KA81" s="66"/>
    </row>
    <row r="82" spans="1:287" ht="30" customHeight="1" thickBot="1" x14ac:dyDescent="0.3">
      <c r="A82" s="56">
        <f t="shared" si="1"/>
        <v>81</v>
      </c>
      <c r="B82" s="272"/>
      <c r="C82" s="272"/>
      <c r="D82" s="272" t="s">
        <v>174</v>
      </c>
      <c r="E82" s="272"/>
      <c r="F82" s="272"/>
      <c r="G82" s="272"/>
      <c r="H82" s="306">
        <v>0</v>
      </c>
      <c r="I82" s="306">
        <v>0</v>
      </c>
      <c r="J82" s="306">
        <v>0</v>
      </c>
      <c r="K82" s="306">
        <v>0</v>
      </c>
      <c r="L82" s="306">
        <v>0</v>
      </c>
      <c r="M82" s="306">
        <v>0</v>
      </c>
      <c r="N82" s="306">
        <v>0</v>
      </c>
      <c r="O82" s="306">
        <v>0</v>
      </c>
      <c r="P82" s="306">
        <v>0</v>
      </c>
      <c r="Q82" s="306">
        <v>0</v>
      </c>
      <c r="R82" s="306">
        <v>0</v>
      </c>
      <c r="S82" s="306">
        <v>0</v>
      </c>
      <c r="T82" s="306">
        <v>0</v>
      </c>
      <c r="U82" s="306">
        <v>0</v>
      </c>
      <c r="V82" s="306">
        <v>0</v>
      </c>
      <c r="W82" s="306">
        <v>0</v>
      </c>
      <c r="X82" s="306">
        <v>0</v>
      </c>
      <c r="Y82" s="306">
        <v>0</v>
      </c>
      <c r="Z82" s="306">
        <v>0</v>
      </c>
      <c r="AA82" s="306">
        <v>0</v>
      </c>
      <c r="AB82" s="306">
        <v>0</v>
      </c>
      <c r="AC82" s="306">
        <v>0</v>
      </c>
      <c r="AD82" s="306">
        <v>0</v>
      </c>
      <c r="AE82" s="306">
        <v>0</v>
      </c>
      <c r="AF82" s="306">
        <v>0</v>
      </c>
      <c r="AG82" s="306">
        <v>0</v>
      </c>
      <c r="AH82" s="306">
        <v>0</v>
      </c>
      <c r="AI82" s="306">
        <v>0</v>
      </c>
      <c r="AJ82" s="306">
        <v>0</v>
      </c>
      <c r="AK82" s="306">
        <v>0</v>
      </c>
      <c r="AL82" s="306">
        <v>0</v>
      </c>
      <c r="AM82" s="306">
        <v>0</v>
      </c>
      <c r="AN82" s="306">
        <v>0</v>
      </c>
      <c r="AO82" s="306">
        <v>0</v>
      </c>
      <c r="AP82" s="306">
        <v>0</v>
      </c>
      <c r="AQ82" s="306">
        <v>0</v>
      </c>
      <c r="AR82" s="306">
        <v>0</v>
      </c>
      <c r="AS82" s="306">
        <v>0</v>
      </c>
      <c r="AT82" s="306">
        <v>0</v>
      </c>
      <c r="AU82" s="306">
        <v>0</v>
      </c>
      <c r="AV82" s="306">
        <v>0</v>
      </c>
      <c r="AW82" s="306">
        <v>0</v>
      </c>
      <c r="AX82" s="306">
        <v>0</v>
      </c>
      <c r="AY82" s="306">
        <v>0</v>
      </c>
      <c r="AZ82" s="306">
        <v>0</v>
      </c>
      <c r="BA82" s="306">
        <v>0</v>
      </c>
      <c r="BB82" s="306">
        <v>0</v>
      </c>
      <c r="BC82" s="306">
        <v>0</v>
      </c>
      <c r="BD82" s="306">
        <v>0</v>
      </c>
      <c r="BE82" s="306">
        <v>0</v>
      </c>
      <c r="BF82" s="306">
        <v>0</v>
      </c>
      <c r="BG82" s="306">
        <v>0</v>
      </c>
      <c r="BH82" s="306">
        <v>0</v>
      </c>
      <c r="BI82" s="306">
        <v>0</v>
      </c>
      <c r="BJ82" s="306">
        <v>0</v>
      </c>
      <c r="BK82" s="306">
        <v>0</v>
      </c>
      <c r="BL82" s="306">
        <v>0</v>
      </c>
      <c r="BM82" s="306">
        <v>0</v>
      </c>
      <c r="BN82" s="306">
        <v>0</v>
      </c>
      <c r="BO82" s="306">
        <v>0</v>
      </c>
      <c r="BP82" s="306">
        <v>0</v>
      </c>
      <c r="BQ82" s="306">
        <v>0</v>
      </c>
      <c r="BR82" s="306">
        <v>0</v>
      </c>
      <c r="BS82" s="306">
        <v>0</v>
      </c>
      <c r="BT82" s="306">
        <v>0</v>
      </c>
      <c r="BU82" s="306">
        <v>0</v>
      </c>
      <c r="BV82" s="306">
        <v>0</v>
      </c>
      <c r="BW82" s="306">
        <v>0</v>
      </c>
      <c r="BX82" s="306">
        <v>0</v>
      </c>
      <c r="BY82" s="306">
        <v>0</v>
      </c>
      <c r="BZ82" s="306">
        <v>0</v>
      </c>
      <c r="CA82" s="306">
        <v>0</v>
      </c>
      <c r="CB82" s="306">
        <v>0</v>
      </c>
      <c r="CC82" s="306">
        <v>0</v>
      </c>
      <c r="CD82" s="306">
        <v>0</v>
      </c>
      <c r="CE82" s="306">
        <v>0</v>
      </c>
      <c r="CF82" s="306">
        <v>0</v>
      </c>
      <c r="CG82" s="306">
        <v>0</v>
      </c>
      <c r="CH82" s="306">
        <v>0</v>
      </c>
      <c r="CI82" s="306">
        <v>0</v>
      </c>
      <c r="CJ82" s="306">
        <v>0</v>
      </c>
      <c r="CK82" s="306">
        <v>0</v>
      </c>
      <c r="CL82" s="306">
        <v>0</v>
      </c>
      <c r="CM82" s="306">
        <v>0</v>
      </c>
      <c r="CN82" s="306">
        <v>0</v>
      </c>
      <c r="CO82" s="306">
        <v>0</v>
      </c>
      <c r="CP82" s="306">
        <v>0</v>
      </c>
      <c r="CQ82" s="306">
        <v>0</v>
      </c>
      <c r="CR82" s="306">
        <v>0</v>
      </c>
      <c r="CS82" s="306">
        <v>0</v>
      </c>
      <c r="CT82" s="306">
        <v>0</v>
      </c>
      <c r="CU82" s="306">
        <v>0</v>
      </c>
      <c r="CV82" s="306">
        <v>0</v>
      </c>
      <c r="CW82" s="306">
        <v>0</v>
      </c>
      <c r="CX82" s="306">
        <v>0</v>
      </c>
      <c r="CY82" s="306">
        <v>0</v>
      </c>
      <c r="CZ82" s="306">
        <v>0</v>
      </c>
      <c r="DA82" s="306">
        <v>0</v>
      </c>
      <c r="DB82" s="306">
        <v>0</v>
      </c>
      <c r="DC82" s="306">
        <v>0</v>
      </c>
      <c r="DD82" s="306">
        <v>0</v>
      </c>
      <c r="DE82" s="306">
        <v>0</v>
      </c>
      <c r="DF82" s="306">
        <v>0</v>
      </c>
      <c r="DG82" s="306">
        <v>0</v>
      </c>
      <c r="DH82" s="306">
        <v>0</v>
      </c>
      <c r="DI82" s="306">
        <v>0</v>
      </c>
      <c r="DJ82" s="306">
        <v>0</v>
      </c>
      <c r="DK82" s="306">
        <v>0</v>
      </c>
      <c r="DL82" s="306">
        <v>0</v>
      </c>
      <c r="DM82" s="306">
        <v>0</v>
      </c>
      <c r="DN82" s="306">
        <v>0</v>
      </c>
      <c r="DO82" s="306">
        <v>0</v>
      </c>
      <c r="DP82" s="306">
        <v>0</v>
      </c>
      <c r="DQ82" s="306">
        <v>0</v>
      </c>
      <c r="DR82" s="306">
        <v>0</v>
      </c>
      <c r="DS82" s="306">
        <v>0</v>
      </c>
      <c r="DT82" s="306">
        <v>0</v>
      </c>
      <c r="DU82" s="306">
        <v>0</v>
      </c>
      <c r="DV82" s="306">
        <v>0</v>
      </c>
      <c r="DW82" s="306">
        <v>0</v>
      </c>
      <c r="DX82" s="306">
        <v>0</v>
      </c>
      <c r="DY82" s="306">
        <v>0</v>
      </c>
      <c r="DZ82" s="306">
        <v>0</v>
      </c>
      <c r="EA82" s="306">
        <v>0</v>
      </c>
      <c r="EB82" s="306">
        <v>0</v>
      </c>
      <c r="EC82" s="306">
        <v>0</v>
      </c>
      <c r="ED82" s="306">
        <v>0</v>
      </c>
      <c r="EE82" s="306">
        <v>0</v>
      </c>
      <c r="EF82" s="306">
        <v>0</v>
      </c>
      <c r="EG82" s="306">
        <v>0</v>
      </c>
      <c r="EH82" s="306">
        <v>0</v>
      </c>
      <c r="EI82" s="306">
        <v>0</v>
      </c>
      <c r="EJ82" s="306">
        <v>0</v>
      </c>
      <c r="EK82" s="306">
        <v>0</v>
      </c>
      <c r="EL82" s="306">
        <v>0</v>
      </c>
      <c r="EM82" s="306">
        <v>0</v>
      </c>
      <c r="EN82" s="306">
        <v>0</v>
      </c>
      <c r="EO82" s="306">
        <v>0</v>
      </c>
      <c r="EP82" s="306">
        <v>0</v>
      </c>
      <c r="EQ82" s="306">
        <v>0</v>
      </c>
      <c r="ER82" s="306">
        <v>0</v>
      </c>
      <c r="ES82" s="306">
        <v>0</v>
      </c>
      <c r="ET82" s="306">
        <v>0</v>
      </c>
      <c r="EU82" s="306">
        <v>0</v>
      </c>
      <c r="EV82" s="306">
        <v>0</v>
      </c>
      <c r="EW82" s="306">
        <v>0</v>
      </c>
      <c r="EX82" s="306">
        <v>0</v>
      </c>
      <c r="EY82" s="306">
        <v>0</v>
      </c>
      <c r="EZ82" s="65"/>
      <c r="FA82" s="61"/>
      <c r="FB82" s="65"/>
      <c r="FC82" s="61"/>
      <c r="FD82" s="65"/>
      <c r="FE82" s="61"/>
      <c r="FF82" s="65"/>
      <c r="FG82" s="61"/>
      <c r="FH82" s="65"/>
      <c r="FI82" s="61"/>
      <c r="FJ82" s="65"/>
      <c r="FK82" s="61"/>
      <c r="FL82" s="65"/>
      <c r="FM82" s="61"/>
      <c r="FN82" s="65"/>
      <c r="FO82" s="61"/>
      <c r="FP82" s="65"/>
      <c r="FQ82" s="61"/>
      <c r="FR82" s="65"/>
      <c r="FS82" s="61"/>
      <c r="FT82" s="65"/>
      <c r="FU82" s="61"/>
      <c r="FV82" s="65"/>
      <c r="FW82" s="61"/>
      <c r="FX82" s="65"/>
      <c r="FY82" s="61"/>
      <c r="FZ82" s="65"/>
      <c r="GA82" s="61"/>
      <c r="GB82" s="65"/>
      <c r="GC82" s="61"/>
      <c r="GD82" s="65"/>
      <c r="GE82" s="61"/>
      <c r="GF82" s="65"/>
      <c r="GG82" s="61"/>
      <c r="GH82" s="65"/>
      <c r="GI82" s="61"/>
      <c r="GJ82" s="65"/>
      <c r="GK82" s="61"/>
      <c r="GL82" s="65"/>
      <c r="GM82" s="61"/>
      <c r="GN82" s="65"/>
      <c r="GO82" s="61"/>
      <c r="GP82" s="65"/>
      <c r="GQ82" s="61"/>
      <c r="GR82" s="65"/>
      <c r="GS82" s="61"/>
      <c r="GT82" s="65"/>
      <c r="GU82" s="61"/>
      <c r="GV82" s="65"/>
      <c r="GW82" s="61"/>
      <c r="GX82" s="65"/>
      <c r="GY82" s="61"/>
      <c r="GZ82" s="65"/>
      <c r="HA82" s="61"/>
      <c r="HB82" s="65"/>
      <c r="HC82" s="61"/>
      <c r="HD82" s="65"/>
      <c r="HE82" s="61"/>
      <c r="HF82" s="65"/>
      <c r="HG82" s="61"/>
      <c r="HH82" s="65"/>
      <c r="HI82" s="61"/>
      <c r="HJ82" s="65"/>
      <c r="HK82" s="61"/>
      <c r="HL82" s="65"/>
      <c r="HM82" s="61"/>
      <c r="HN82" s="65"/>
      <c r="HO82" s="61"/>
      <c r="HP82" s="65"/>
      <c r="HQ82" s="61"/>
      <c r="HR82" s="65"/>
      <c r="HS82" s="61"/>
      <c r="HT82" s="65"/>
      <c r="HU82" s="61"/>
      <c r="HV82" s="65"/>
      <c r="HW82" s="61"/>
      <c r="HX82" s="65"/>
      <c r="HY82" s="61"/>
      <c r="HZ82" s="65"/>
      <c r="IA82" s="61"/>
      <c r="IB82" s="65"/>
      <c r="IC82" s="61"/>
      <c r="ID82" s="65"/>
      <c r="IE82" s="61"/>
      <c r="IF82" s="65"/>
      <c r="IG82" s="61"/>
      <c r="IH82" s="65"/>
      <c r="II82" s="61"/>
      <c r="IJ82" s="65"/>
      <c r="IK82" s="61"/>
      <c r="IL82" s="65"/>
      <c r="IM82" s="61"/>
      <c r="IN82" s="65"/>
      <c r="IO82" s="61"/>
      <c r="IP82" s="65"/>
      <c r="IQ82" s="61"/>
      <c r="IR82" s="65"/>
      <c r="IS82" s="61"/>
      <c r="IT82" s="65"/>
      <c r="IU82" s="61"/>
      <c r="IV82" s="65"/>
      <c r="IW82" s="61"/>
      <c r="IX82" s="65"/>
      <c r="IY82" s="61"/>
      <c r="IZ82" s="65"/>
      <c r="JA82" s="61"/>
      <c r="JB82" s="65"/>
      <c r="JC82" s="61"/>
      <c r="JD82" s="65"/>
      <c r="JE82" s="61"/>
      <c r="JF82" s="65"/>
      <c r="JG82" s="61"/>
      <c r="JH82" s="65"/>
      <c r="JI82" s="61"/>
      <c r="JJ82" s="65"/>
      <c r="JK82" s="61"/>
      <c r="JL82" s="65"/>
      <c r="JM82" s="61"/>
      <c r="JN82" s="65"/>
      <c r="JO82" s="61"/>
      <c r="JP82" s="65"/>
      <c r="JQ82" s="61"/>
      <c r="JR82" s="65"/>
      <c r="JS82" s="61"/>
      <c r="JT82" s="65"/>
      <c r="JU82" s="61"/>
      <c r="JV82" s="65"/>
      <c r="JW82" s="61"/>
      <c r="JX82" s="65"/>
      <c r="JY82" s="61"/>
      <c r="JZ82" s="66"/>
      <c r="KA82" s="66"/>
    </row>
    <row r="83" spans="1:287" x14ac:dyDescent="0.25">
      <c r="A83" s="56">
        <f t="shared" si="1"/>
        <v>82</v>
      </c>
      <c r="B83" s="272"/>
      <c r="C83" s="272" t="s">
        <v>176</v>
      </c>
      <c r="D83" s="272"/>
      <c r="E83" s="272"/>
      <c r="F83" s="272"/>
      <c r="G83" s="272"/>
      <c r="H83" s="293">
        <v>1344</v>
      </c>
      <c r="I83" s="293">
        <v>26769.45</v>
      </c>
      <c r="J83" s="293">
        <v>2828396.33</v>
      </c>
      <c r="K83" s="293">
        <v>0</v>
      </c>
      <c r="L83" s="293">
        <v>1692863.43</v>
      </c>
      <c r="M83" s="293">
        <v>591296.42000000004</v>
      </c>
      <c r="N83" s="293">
        <v>11798.56</v>
      </c>
      <c r="O83" s="293">
        <v>0</v>
      </c>
      <c r="P83" s="293">
        <v>2039836.92</v>
      </c>
      <c r="Q83" s="293">
        <v>301510.01</v>
      </c>
      <c r="R83" s="293">
        <v>45070.720000000001</v>
      </c>
      <c r="S83" s="293">
        <v>127068.6</v>
      </c>
      <c r="T83" s="293">
        <v>9383.67</v>
      </c>
      <c r="U83" s="293">
        <v>0</v>
      </c>
      <c r="V83" s="293">
        <v>12221.17</v>
      </c>
      <c r="W83" s="293">
        <v>81456.289999999994</v>
      </c>
      <c r="X83" s="293">
        <v>0</v>
      </c>
      <c r="Y83" s="293">
        <v>0</v>
      </c>
      <c r="Z83" s="293">
        <v>207505.21</v>
      </c>
      <c r="AA83" s="293">
        <v>0</v>
      </c>
      <c r="AB83" s="293">
        <v>0</v>
      </c>
      <c r="AC83" s="293">
        <v>0</v>
      </c>
      <c r="AD83" s="293">
        <v>0</v>
      </c>
      <c r="AE83" s="293">
        <v>111388.31</v>
      </c>
      <c r="AF83" s="293">
        <v>24124.66</v>
      </c>
      <c r="AG83" s="293">
        <v>0</v>
      </c>
      <c r="AH83" s="293">
        <v>42392.47</v>
      </c>
      <c r="AI83" s="293">
        <v>1811.74</v>
      </c>
      <c r="AJ83" s="293">
        <v>1737.47</v>
      </c>
      <c r="AK83" s="293">
        <v>180913.09</v>
      </c>
      <c r="AL83" s="293">
        <v>42784.21</v>
      </c>
      <c r="AM83" s="293">
        <v>3717.4</v>
      </c>
      <c r="AN83" s="293">
        <v>0</v>
      </c>
      <c r="AO83" s="293">
        <v>9051.16</v>
      </c>
      <c r="AP83" s="293">
        <v>0</v>
      </c>
      <c r="AQ83" s="293">
        <v>0</v>
      </c>
      <c r="AR83" s="293">
        <v>-0.12</v>
      </c>
      <c r="AS83" s="293">
        <v>1755.89</v>
      </c>
      <c r="AT83" s="293">
        <v>72.91</v>
      </c>
      <c r="AU83" s="293">
        <v>113213.12</v>
      </c>
      <c r="AV83" s="293">
        <v>62348.34</v>
      </c>
      <c r="AW83" s="293">
        <v>2000.89</v>
      </c>
      <c r="AX83" s="293">
        <v>0</v>
      </c>
      <c r="AY83" s="293">
        <v>5097.3900000000003</v>
      </c>
      <c r="AZ83" s="293">
        <v>17222.14</v>
      </c>
      <c r="BA83" s="293">
        <v>7108.7</v>
      </c>
      <c r="BB83" s="293">
        <v>156.97999999999999</v>
      </c>
      <c r="BC83" s="293">
        <v>0</v>
      </c>
      <c r="BD83" s="293">
        <v>0</v>
      </c>
      <c r="BE83" s="293">
        <v>0</v>
      </c>
      <c r="BF83" s="293">
        <v>0</v>
      </c>
      <c r="BG83" s="293">
        <v>26803.87</v>
      </c>
      <c r="BH83" s="293">
        <v>1176585.6499999999</v>
      </c>
      <c r="BI83" s="293">
        <v>0</v>
      </c>
      <c r="BJ83" s="293">
        <v>9114.2999999999993</v>
      </c>
      <c r="BK83" s="293">
        <v>15977.3</v>
      </c>
      <c r="BL83" s="293">
        <v>630857.96</v>
      </c>
      <c r="BM83" s="293">
        <v>0</v>
      </c>
      <c r="BN83" s="293">
        <v>277387.2</v>
      </c>
      <c r="BO83" s="293">
        <v>0</v>
      </c>
      <c r="BP83" s="293">
        <v>1910.17</v>
      </c>
      <c r="BQ83" s="293">
        <v>9722.64</v>
      </c>
      <c r="BR83" s="293">
        <v>0</v>
      </c>
      <c r="BS83" s="293">
        <v>3190.01</v>
      </c>
      <c r="BT83" s="293">
        <v>0</v>
      </c>
      <c r="BU83" s="293">
        <v>0</v>
      </c>
      <c r="BV83" s="293">
        <v>12498.68</v>
      </c>
      <c r="BW83" s="293">
        <v>206889.38</v>
      </c>
      <c r="BX83" s="293">
        <v>0</v>
      </c>
      <c r="BY83" s="293">
        <v>9725.1200000000008</v>
      </c>
      <c r="BZ83" s="293">
        <v>0</v>
      </c>
      <c r="CA83" s="293">
        <v>61727.56</v>
      </c>
      <c r="CB83" s="293">
        <v>0.68</v>
      </c>
      <c r="CC83" s="293">
        <v>0.18</v>
      </c>
      <c r="CD83" s="293">
        <v>756.62</v>
      </c>
      <c r="CE83" s="293">
        <v>0</v>
      </c>
      <c r="CF83" s="293">
        <v>0</v>
      </c>
      <c r="CG83" s="293">
        <v>38905.68</v>
      </c>
      <c r="CH83" s="293">
        <v>0</v>
      </c>
      <c r="CI83" s="293">
        <v>0</v>
      </c>
      <c r="CJ83" s="293">
        <v>215.23</v>
      </c>
      <c r="CK83" s="293">
        <v>56062.22</v>
      </c>
      <c r="CL83" s="293">
        <v>696384.03</v>
      </c>
      <c r="CM83" s="293">
        <v>0</v>
      </c>
      <c r="CN83" s="293">
        <v>802654.23</v>
      </c>
      <c r="CO83" s="293">
        <v>2560.17</v>
      </c>
      <c r="CP83" s="293">
        <v>3919818.45</v>
      </c>
      <c r="CQ83" s="293">
        <v>0</v>
      </c>
      <c r="CR83" s="293">
        <v>1245252.26</v>
      </c>
      <c r="CS83" s="293">
        <v>1787.95</v>
      </c>
      <c r="CT83" s="293">
        <v>161416.95000000001</v>
      </c>
      <c r="CU83" s="293">
        <v>22709.83</v>
      </c>
      <c r="CV83" s="293">
        <v>21888.04</v>
      </c>
      <c r="CW83" s="293">
        <v>60163.77</v>
      </c>
      <c r="CX83" s="293">
        <v>0</v>
      </c>
      <c r="CY83" s="293">
        <v>0</v>
      </c>
      <c r="CZ83" s="293">
        <v>143.71</v>
      </c>
      <c r="DA83" s="293">
        <v>0</v>
      </c>
      <c r="DB83" s="293">
        <v>64239.85</v>
      </c>
      <c r="DC83" s="293">
        <v>108.56</v>
      </c>
      <c r="DD83" s="293">
        <v>1532.73</v>
      </c>
      <c r="DE83" s="293">
        <v>16545.080000000002</v>
      </c>
      <c r="DF83" s="293">
        <v>380.71</v>
      </c>
      <c r="DG83" s="293">
        <v>71645.179999999993</v>
      </c>
      <c r="DH83" s="293">
        <v>8654.73</v>
      </c>
      <c r="DI83" s="293">
        <v>0.39</v>
      </c>
      <c r="DJ83" s="293">
        <v>477.25</v>
      </c>
      <c r="DK83" s="293">
        <v>52753.75</v>
      </c>
      <c r="DL83" s="293">
        <v>113666.6</v>
      </c>
      <c r="DM83" s="293">
        <v>20898.07</v>
      </c>
      <c r="DN83" s="293">
        <v>687.95</v>
      </c>
      <c r="DO83" s="293">
        <v>124884.3</v>
      </c>
      <c r="DP83" s="293">
        <v>0</v>
      </c>
      <c r="DQ83" s="293">
        <v>1265.31</v>
      </c>
      <c r="DR83" s="293">
        <v>15680.46</v>
      </c>
      <c r="DS83" s="293">
        <v>322566.78999999998</v>
      </c>
      <c r="DT83" s="293">
        <v>0</v>
      </c>
      <c r="DU83" s="293">
        <v>3025.6</v>
      </c>
      <c r="DV83" s="293">
        <v>0</v>
      </c>
      <c r="DW83" s="293">
        <v>14415.87</v>
      </c>
      <c r="DX83" s="293">
        <v>48017.01</v>
      </c>
      <c r="DY83" s="293">
        <v>-0.46</v>
      </c>
      <c r="DZ83" s="293">
        <v>27723.37</v>
      </c>
      <c r="EA83" s="293">
        <v>1503.24</v>
      </c>
      <c r="EB83" s="293">
        <v>607229.76</v>
      </c>
      <c r="EC83" s="293">
        <v>781.39</v>
      </c>
      <c r="ED83" s="293">
        <v>74.67</v>
      </c>
      <c r="EE83" s="293">
        <v>68.61</v>
      </c>
      <c r="EF83" s="293">
        <v>11983.22</v>
      </c>
      <c r="EG83" s="293">
        <v>-0.12</v>
      </c>
      <c r="EH83" s="293">
        <v>607.11</v>
      </c>
      <c r="EI83" s="293">
        <v>0</v>
      </c>
      <c r="EJ83" s="293">
        <v>168740.11</v>
      </c>
      <c r="EK83" s="293">
        <v>0</v>
      </c>
      <c r="EL83" s="293">
        <v>-0.5</v>
      </c>
      <c r="EM83" s="293">
        <v>329118.2</v>
      </c>
      <c r="EN83" s="293">
        <v>129105.48</v>
      </c>
      <c r="EO83" s="293">
        <v>0</v>
      </c>
      <c r="EP83" s="293">
        <v>216968.28</v>
      </c>
      <c r="EQ83" s="293">
        <v>174.47</v>
      </c>
      <c r="ER83" s="293">
        <v>71332.17</v>
      </c>
      <c r="ES83" s="293">
        <v>44613.04</v>
      </c>
      <c r="ET83" s="293">
        <v>1200</v>
      </c>
      <c r="EU83" s="293">
        <v>0</v>
      </c>
      <c r="EV83" s="293">
        <v>0</v>
      </c>
      <c r="EW83" s="293">
        <v>0</v>
      </c>
      <c r="EX83" s="293">
        <v>0</v>
      </c>
      <c r="EY83" s="293">
        <v>20569195.600000001</v>
      </c>
      <c r="EZ83" s="65"/>
      <c r="FA83" s="61"/>
      <c r="FB83" s="65"/>
      <c r="FC83" s="61"/>
      <c r="FD83" s="65"/>
      <c r="FE83" s="61"/>
      <c r="FF83" s="65"/>
      <c r="FG83" s="61"/>
      <c r="FH83" s="65"/>
      <c r="FI83" s="61"/>
      <c r="FJ83" s="65"/>
      <c r="FK83" s="61"/>
      <c r="FL83" s="65"/>
      <c r="FM83" s="61"/>
      <c r="FN83" s="65"/>
      <c r="FO83" s="61"/>
      <c r="FP83" s="65"/>
      <c r="FQ83" s="61"/>
      <c r="FR83" s="65"/>
      <c r="FS83" s="61"/>
      <c r="FT83" s="65"/>
      <c r="FU83" s="61"/>
      <c r="FV83" s="65"/>
      <c r="FW83" s="61"/>
      <c r="FX83" s="65"/>
      <c r="FY83" s="61"/>
      <c r="FZ83" s="65"/>
      <c r="GA83" s="61"/>
      <c r="GB83" s="65"/>
      <c r="GC83" s="61"/>
      <c r="GD83" s="65"/>
      <c r="GE83" s="61"/>
      <c r="GF83" s="65"/>
      <c r="GG83" s="61"/>
      <c r="GH83" s="65"/>
      <c r="GI83" s="61"/>
      <c r="GJ83" s="65"/>
      <c r="GK83" s="61"/>
      <c r="GL83" s="65"/>
      <c r="GM83" s="61"/>
      <c r="GN83" s="65"/>
      <c r="GO83" s="61"/>
      <c r="GP83" s="65"/>
      <c r="GQ83" s="61"/>
      <c r="GR83" s="65"/>
      <c r="GS83" s="61"/>
      <c r="GT83" s="65"/>
      <c r="GU83" s="61"/>
      <c r="GV83" s="65"/>
      <c r="GW83" s="61"/>
      <c r="GX83" s="65"/>
      <c r="GY83" s="61"/>
      <c r="GZ83" s="65"/>
      <c r="HA83" s="61"/>
      <c r="HB83" s="65"/>
      <c r="HC83" s="61"/>
      <c r="HD83" s="65"/>
      <c r="HE83" s="61"/>
      <c r="HF83" s="65"/>
      <c r="HG83" s="61"/>
      <c r="HH83" s="65"/>
      <c r="HI83" s="61"/>
      <c r="HJ83" s="65"/>
      <c r="HK83" s="61"/>
      <c r="HL83" s="65"/>
      <c r="HM83" s="61"/>
      <c r="HN83" s="65"/>
      <c r="HO83" s="61"/>
      <c r="HP83" s="65"/>
      <c r="HQ83" s="61"/>
      <c r="HR83" s="65"/>
      <c r="HS83" s="61"/>
      <c r="HT83" s="65"/>
      <c r="HU83" s="61"/>
      <c r="HV83" s="65"/>
      <c r="HW83" s="61"/>
      <c r="HX83" s="65"/>
      <c r="HY83" s="61"/>
      <c r="HZ83" s="65"/>
      <c r="IA83" s="61"/>
      <c r="IB83" s="65"/>
      <c r="IC83" s="61"/>
      <c r="ID83" s="65"/>
      <c r="IE83" s="61"/>
      <c r="IF83" s="65"/>
      <c r="IG83" s="61"/>
      <c r="IH83" s="65"/>
      <c r="II83" s="61"/>
      <c r="IJ83" s="65"/>
      <c r="IK83" s="61"/>
      <c r="IL83" s="65"/>
      <c r="IM83" s="61"/>
      <c r="IN83" s="65"/>
      <c r="IO83" s="61"/>
      <c r="IP83" s="65"/>
      <c r="IQ83" s="61"/>
      <c r="IR83" s="65"/>
      <c r="IS83" s="61"/>
      <c r="IT83" s="65"/>
      <c r="IU83" s="61"/>
      <c r="IV83" s="65"/>
      <c r="IW83" s="61"/>
      <c r="IX83" s="65"/>
      <c r="IY83" s="61"/>
      <c r="IZ83" s="65"/>
      <c r="JA83" s="61"/>
      <c r="JB83" s="65"/>
      <c r="JC83" s="61"/>
      <c r="JD83" s="65"/>
      <c r="JE83" s="61"/>
      <c r="JF83" s="65"/>
      <c r="JG83" s="61"/>
      <c r="JH83" s="65"/>
      <c r="JI83" s="61"/>
      <c r="JJ83" s="65"/>
      <c r="JK83" s="61"/>
      <c r="JL83" s="65"/>
      <c r="JM83" s="61"/>
      <c r="JN83" s="65"/>
      <c r="JO83" s="61"/>
      <c r="JP83" s="65"/>
      <c r="JQ83" s="61"/>
      <c r="JR83" s="65"/>
      <c r="JS83" s="61"/>
      <c r="JT83" s="65"/>
      <c r="JU83" s="61"/>
      <c r="JV83" s="65"/>
      <c r="JW83" s="61"/>
      <c r="JX83" s="65"/>
      <c r="JY83" s="61"/>
      <c r="JZ83" s="66"/>
      <c r="KA83" s="66"/>
    </row>
    <row r="84" spans="1:287" ht="30" customHeight="1" x14ac:dyDescent="0.25">
      <c r="A84" s="56">
        <f t="shared" si="1"/>
        <v>83</v>
      </c>
      <c r="B84" s="272"/>
      <c r="C84" s="272" t="s">
        <v>177</v>
      </c>
      <c r="D84" s="272"/>
      <c r="E84" s="272"/>
      <c r="F84" s="272"/>
      <c r="G84" s="272"/>
      <c r="H84" s="293"/>
      <c r="I84" s="293"/>
      <c r="J84" s="293"/>
      <c r="K84" s="293"/>
      <c r="L84" s="293"/>
      <c r="M84" s="293"/>
      <c r="N84" s="293"/>
      <c r="O84" s="293"/>
      <c r="P84" s="293"/>
      <c r="Q84" s="293"/>
      <c r="R84" s="293"/>
      <c r="S84" s="293"/>
      <c r="T84" s="293"/>
      <c r="U84" s="293"/>
      <c r="V84" s="293"/>
      <c r="W84" s="293"/>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293"/>
      <c r="BH84" s="293"/>
      <c r="BI84" s="293"/>
      <c r="BJ84" s="293"/>
      <c r="BK84" s="293"/>
      <c r="BL84" s="293"/>
      <c r="BM84" s="293"/>
      <c r="BN84" s="293"/>
      <c r="BO84" s="293"/>
      <c r="BP84" s="293"/>
      <c r="BQ84" s="293"/>
      <c r="BR84" s="293"/>
      <c r="BS84" s="293"/>
      <c r="BT84" s="293"/>
      <c r="BU84" s="293"/>
      <c r="BV84" s="293"/>
      <c r="BW84" s="293"/>
      <c r="BX84" s="293"/>
      <c r="BY84" s="293"/>
      <c r="BZ84" s="293"/>
      <c r="CA84" s="293"/>
      <c r="CB84" s="293"/>
      <c r="CC84" s="293"/>
      <c r="CD84" s="293"/>
      <c r="CE84" s="293"/>
      <c r="CF84" s="293"/>
      <c r="CG84" s="293"/>
      <c r="CH84" s="293"/>
      <c r="CI84" s="293"/>
      <c r="CJ84" s="293"/>
      <c r="CK84" s="293"/>
      <c r="CL84" s="293"/>
      <c r="CM84" s="293"/>
      <c r="CN84" s="293"/>
      <c r="CO84" s="293"/>
      <c r="CP84" s="293"/>
      <c r="CQ84" s="293"/>
      <c r="CR84" s="293"/>
      <c r="CS84" s="293"/>
      <c r="CT84" s="293"/>
      <c r="CU84" s="293"/>
      <c r="CV84" s="293"/>
      <c r="CW84" s="293"/>
      <c r="CX84" s="293"/>
      <c r="CY84" s="293"/>
      <c r="CZ84" s="293"/>
      <c r="DA84" s="293"/>
      <c r="DB84" s="293"/>
      <c r="DC84" s="293"/>
      <c r="DD84" s="293"/>
      <c r="DE84" s="293"/>
      <c r="DF84" s="293"/>
      <c r="DG84" s="293"/>
      <c r="DH84" s="293"/>
      <c r="DI84" s="293"/>
      <c r="DJ84" s="293"/>
      <c r="DK84" s="293"/>
      <c r="DL84" s="293"/>
      <c r="DM84" s="293"/>
      <c r="DN84" s="293"/>
      <c r="DO84" s="293"/>
      <c r="DP84" s="293"/>
      <c r="DQ84" s="293"/>
      <c r="DR84" s="293"/>
      <c r="DS84" s="293"/>
      <c r="DT84" s="293"/>
      <c r="DU84" s="293"/>
      <c r="DV84" s="293"/>
      <c r="DW84" s="293"/>
      <c r="DX84" s="293"/>
      <c r="DY84" s="293"/>
      <c r="DZ84" s="293"/>
      <c r="EA84" s="293"/>
      <c r="EB84" s="293"/>
      <c r="EC84" s="293"/>
      <c r="ED84" s="293"/>
      <c r="EE84" s="293"/>
      <c r="EF84" s="293"/>
      <c r="EG84" s="293"/>
      <c r="EH84" s="293"/>
      <c r="EI84" s="293"/>
      <c r="EJ84" s="293"/>
      <c r="EK84" s="293"/>
      <c r="EL84" s="293"/>
      <c r="EM84" s="293"/>
      <c r="EN84" s="293"/>
      <c r="EO84" s="293"/>
      <c r="EP84" s="293"/>
      <c r="EQ84" s="293"/>
      <c r="ER84" s="293"/>
      <c r="ES84" s="293"/>
      <c r="ET84" s="293"/>
      <c r="EU84" s="293"/>
      <c r="EV84" s="293"/>
      <c r="EW84" s="293"/>
      <c r="EX84" s="293"/>
      <c r="EY84" s="293"/>
      <c r="EZ84" s="65"/>
      <c r="FA84" s="61"/>
      <c r="FB84" s="65"/>
      <c r="FC84" s="61"/>
      <c r="FD84" s="65"/>
      <c r="FE84" s="61"/>
      <c r="FF84" s="65"/>
      <c r="FG84" s="61"/>
      <c r="FH84" s="65"/>
      <c r="FI84" s="61"/>
      <c r="FJ84" s="65"/>
      <c r="FK84" s="61"/>
      <c r="FL84" s="65"/>
      <c r="FM84" s="61"/>
      <c r="FN84" s="65"/>
      <c r="FO84" s="61"/>
      <c r="FP84" s="65"/>
      <c r="FQ84" s="61"/>
      <c r="FR84" s="65"/>
      <c r="FS84" s="61"/>
      <c r="FT84" s="65"/>
      <c r="FU84" s="61"/>
      <c r="FV84" s="65"/>
      <c r="FW84" s="61"/>
      <c r="FX84" s="65"/>
      <c r="FY84" s="61"/>
      <c r="FZ84" s="65"/>
      <c r="GA84" s="61"/>
      <c r="GB84" s="65"/>
      <c r="GC84" s="61"/>
      <c r="GD84" s="65"/>
      <c r="GE84" s="61"/>
      <c r="GF84" s="65"/>
      <c r="GG84" s="61"/>
      <c r="GH84" s="65"/>
      <c r="GI84" s="61"/>
      <c r="GJ84" s="65"/>
      <c r="GK84" s="61"/>
      <c r="GL84" s="65"/>
      <c r="GM84" s="61"/>
      <c r="GN84" s="65"/>
      <c r="GO84" s="61"/>
      <c r="GP84" s="65"/>
      <c r="GQ84" s="61"/>
      <c r="GR84" s="65"/>
      <c r="GS84" s="61"/>
      <c r="GT84" s="65"/>
      <c r="GU84" s="61"/>
      <c r="GV84" s="65"/>
      <c r="GW84" s="61"/>
      <c r="GX84" s="65"/>
      <c r="GY84" s="61"/>
      <c r="GZ84" s="65"/>
      <c r="HA84" s="61"/>
      <c r="HB84" s="65"/>
      <c r="HC84" s="61"/>
      <c r="HD84" s="65"/>
      <c r="HE84" s="61"/>
      <c r="HF84" s="65"/>
      <c r="HG84" s="61"/>
      <c r="HH84" s="65"/>
      <c r="HI84" s="61"/>
      <c r="HJ84" s="65"/>
      <c r="HK84" s="61"/>
      <c r="HL84" s="65"/>
      <c r="HM84" s="61"/>
      <c r="HN84" s="65"/>
      <c r="HO84" s="61"/>
      <c r="HP84" s="65"/>
      <c r="HQ84" s="61"/>
      <c r="HR84" s="65"/>
      <c r="HS84" s="61"/>
      <c r="HT84" s="65"/>
      <c r="HU84" s="61"/>
      <c r="HV84" s="65"/>
      <c r="HW84" s="61"/>
      <c r="HX84" s="65"/>
      <c r="HY84" s="61"/>
      <c r="HZ84" s="65"/>
      <c r="IA84" s="61"/>
      <c r="IB84" s="65"/>
      <c r="IC84" s="61"/>
      <c r="ID84" s="65"/>
      <c r="IE84" s="61"/>
      <c r="IF84" s="65"/>
      <c r="IG84" s="61"/>
      <c r="IH84" s="65"/>
      <c r="II84" s="61"/>
      <c r="IJ84" s="65"/>
      <c r="IK84" s="61"/>
      <c r="IL84" s="65"/>
      <c r="IM84" s="61"/>
      <c r="IN84" s="65"/>
      <c r="IO84" s="61"/>
      <c r="IP84" s="65"/>
      <c r="IQ84" s="61"/>
      <c r="IR84" s="65"/>
      <c r="IS84" s="61"/>
      <c r="IT84" s="65"/>
      <c r="IU84" s="61"/>
      <c r="IV84" s="65"/>
      <c r="IW84" s="61"/>
      <c r="IX84" s="65"/>
      <c r="IY84" s="61"/>
      <c r="IZ84" s="65"/>
      <c r="JA84" s="61"/>
      <c r="JB84" s="65"/>
      <c r="JC84" s="61"/>
      <c r="JD84" s="65"/>
      <c r="JE84" s="61"/>
      <c r="JF84" s="65"/>
      <c r="JG84" s="61"/>
      <c r="JH84" s="65"/>
      <c r="JI84" s="61"/>
      <c r="JJ84" s="65"/>
      <c r="JK84" s="61"/>
      <c r="JL84" s="65"/>
      <c r="JM84" s="61"/>
      <c r="JN84" s="65"/>
      <c r="JO84" s="61"/>
      <c r="JP84" s="65"/>
      <c r="JQ84" s="61"/>
      <c r="JR84" s="65"/>
      <c r="JS84" s="61"/>
      <c r="JT84" s="65"/>
      <c r="JU84" s="61"/>
      <c r="JV84" s="65"/>
      <c r="JW84" s="61"/>
      <c r="JX84" s="65"/>
      <c r="JY84" s="61"/>
      <c r="JZ84" s="66"/>
      <c r="KA84" s="66"/>
    </row>
    <row r="85" spans="1:287" x14ac:dyDescent="0.25">
      <c r="A85" s="56">
        <f t="shared" si="1"/>
        <v>84</v>
      </c>
      <c r="B85" s="272"/>
      <c r="C85" s="272"/>
      <c r="D85" s="272" t="s">
        <v>178</v>
      </c>
      <c r="E85" s="272"/>
      <c r="F85" s="272"/>
      <c r="G85" s="272"/>
      <c r="H85" s="293">
        <v>0</v>
      </c>
      <c r="I85" s="293">
        <v>0</v>
      </c>
      <c r="J85" s="293">
        <v>0</v>
      </c>
      <c r="K85" s="293">
        <v>0</v>
      </c>
      <c r="L85" s="293">
        <v>0</v>
      </c>
      <c r="M85" s="293">
        <v>0</v>
      </c>
      <c r="N85" s="293">
        <v>0</v>
      </c>
      <c r="O85" s="293">
        <v>0</v>
      </c>
      <c r="P85" s="293">
        <v>0</v>
      </c>
      <c r="Q85" s="293">
        <v>0</v>
      </c>
      <c r="R85" s="293">
        <v>0</v>
      </c>
      <c r="S85" s="293">
        <v>0</v>
      </c>
      <c r="T85" s="293">
        <v>0</v>
      </c>
      <c r="U85" s="293">
        <v>0</v>
      </c>
      <c r="V85" s="293">
        <v>0</v>
      </c>
      <c r="W85" s="293">
        <v>0</v>
      </c>
      <c r="X85" s="293">
        <v>0</v>
      </c>
      <c r="Y85" s="293">
        <v>0</v>
      </c>
      <c r="Z85" s="293">
        <v>0</v>
      </c>
      <c r="AA85" s="293">
        <v>0</v>
      </c>
      <c r="AB85" s="293">
        <v>0</v>
      </c>
      <c r="AC85" s="293">
        <v>0</v>
      </c>
      <c r="AD85" s="293">
        <v>0</v>
      </c>
      <c r="AE85" s="293">
        <v>0</v>
      </c>
      <c r="AF85" s="293">
        <v>0</v>
      </c>
      <c r="AG85" s="293">
        <v>0</v>
      </c>
      <c r="AH85" s="293">
        <v>0</v>
      </c>
      <c r="AI85" s="293">
        <v>0</v>
      </c>
      <c r="AJ85" s="293">
        <v>0</v>
      </c>
      <c r="AK85" s="293">
        <v>0</v>
      </c>
      <c r="AL85" s="293">
        <v>0</v>
      </c>
      <c r="AM85" s="293">
        <v>0</v>
      </c>
      <c r="AN85" s="293">
        <v>0</v>
      </c>
      <c r="AO85" s="293">
        <v>0</v>
      </c>
      <c r="AP85" s="293">
        <v>0</v>
      </c>
      <c r="AQ85" s="293">
        <v>0</v>
      </c>
      <c r="AR85" s="293">
        <v>0</v>
      </c>
      <c r="AS85" s="293">
        <v>0</v>
      </c>
      <c r="AT85" s="293">
        <v>0</v>
      </c>
      <c r="AU85" s="293">
        <v>0</v>
      </c>
      <c r="AV85" s="293">
        <v>0</v>
      </c>
      <c r="AW85" s="293">
        <v>0</v>
      </c>
      <c r="AX85" s="293">
        <v>0</v>
      </c>
      <c r="AY85" s="293">
        <v>0</v>
      </c>
      <c r="AZ85" s="293">
        <v>0</v>
      </c>
      <c r="BA85" s="293">
        <v>0</v>
      </c>
      <c r="BB85" s="293">
        <v>0</v>
      </c>
      <c r="BC85" s="293">
        <v>0</v>
      </c>
      <c r="BD85" s="293">
        <v>0</v>
      </c>
      <c r="BE85" s="293">
        <v>0</v>
      </c>
      <c r="BF85" s="293">
        <v>0</v>
      </c>
      <c r="BG85" s="293">
        <v>0</v>
      </c>
      <c r="BH85" s="293">
        <v>0</v>
      </c>
      <c r="BI85" s="293">
        <v>0</v>
      </c>
      <c r="BJ85" s="293">
        <v>0</v>
      </c>
      <c r="BK85" s="293">
        <v>0</v>
      </c>
      <c r="BL85" s="293">
        <v>0</v>
      </c>
      <c r="BM85" s="293">
        <v>0</v>
      </c>
      <c r="BN85" s="293">
        <v>0</v>
      </c>
      <c r="BO85" s="293">
        <v>0</v>
      </c>
      <c r="BP85" s="293">
        <v>0</v>
      </c>
      <c r="BQ85" s="293">
        <v>0</v>
      </c>
      <c r="BR85" s="293">
        <v>0</v>
      </c>
      <c r="BS85" s="293">
        <v>0</v>
      </c>
      <c r="BT85" s="293">
        <v>0</v>
      </c>
      <c r="BU85" s="293">
        <v>0</v>
      </c>
      <c r="BV85" s="293">
        <v>0</v>
      </c>
      <c r="BW85" s="293">
        <v>0</v>
      </c>
      <c r="BX85" s="293">
        <v>0</v>
      </c>
      <c r="BY85" s="293">
        <v>0</v>
      </c>
      <c r="BZ85" s="293">
        <v>0</v>
      </c>
      <c r="CA85" s="293">
        <v>0</v>
      </c>
      <c r="CB85" s="293">
        <v>0</v>
      </c>
      <c r="CC85" s="293">
        <v>0</v>
      </c>
      <c r="CD85" s="293">
        <v>0</v>
      </c>
      <c r="CE85" s="293">
        <v>0</v>
      </c>
      <c r="CF85" s="293">
        <v>0</v>
      </c>
      <c r="CG85" s="293">
        <v>0</v>
      </c>
      <c r="CH85" s="293">
        <v>0</v>
      </c>
      <c r="CI85" s="293">
        <v>0</v>
      </c>
      <c r="CJ85" s="293">
        <v>0</v>
      </c>
      <c r="CK85" s="293">
        <v>0</v>
      </c>
      <c r="CL85" s="293">
        <v>0</v>
      </c>
      <c r="CM85" s="293">
        <v>0</v>
      </c>
      <c r="CN85" s="293">
        <v>0</v>
      </c>
      <c r="CO85" s="293">
        <v>0</v>
      </c>
      <c r="CP85" s="293">
        <v>0</v>
      </c>
      <c r="CQ85" s="293">
        <v>0</v>
      </c>
      <c r="CR85" s="293">
        <v>0</v>
      </c>
      <c r="CS85" s="293">
        <v>0</v>
      </c>
      <c r="CT85" s="293">
        <v>4529403.0199999996</v>
      </c>
      <c r="CU85" s="293">
        <v>0</v>
      </c>
      <c r="CV85" s="293">
        <v>0</v>
      </c>
      <c r="CW85" s="293">
        <v>0</v>
      </c>
      <c r="CX85" s="293">
        <v>0</v>
      </c>
      <c r="CY85" s="293">
        <v>0</v>
      </c>
      <c r="CZ85" s="293">
        <v>0</v>
      </c>
      <c r="DA85" s="293">
        <v>0</v>
      </c>
      <c r="DB85" s="293">
        <v>0</v>
      </c>
      <c r="DC85" s="293">
        <v>0</v>
      </c>
      <c r="DD85" s="293">
        <v>0</v>
      </c>
      <c r="DE85" s="293">
        <v>0</v>
      </c>
      <c r="DF85" s="293">
        <v>0</v>
      </c>
      <c r="DG85" s="293">
        <v>0</v>
      </c>
      <c r="DH85" s="293">
        <v>0</v>
      </c>
      <c r="DI85" s="293">
        <v>0</v>
      </c>
      <c r="DJ85" s="293">
        <v>0</v>
      </c>
      <c r="DK85" s="293">
        <v>0</v>
      </c>
      <c r="DL85" s="293">
        <v>0</v>
      </c>
      <c r="DM85" s="293">
        <v>0</v>
      </c>
      <c r="DN85" s="293">
        <v>0</v>
      </c>
      <c r="DO85" s="293">
        <v>0</v>
      </c>
      <c r="DP85" s="293">
        <v>0</v>
      </c>
      <c r="DQ85" s="293">
        <v>0</v>
      </c>
      <c r="DR85" s="293">
        <v>0</v>
      </c>
      <c r="DS85" s="293">
        <v>0</v>
      </c>
      <c r="DT85" s="293">
        <v>0</v>
      </c>
      <c r="DU85" s="293">
        <v>0</v>
      </c>
      <c r="DV85" s="293">
        <v>0</v>
      </c>
      <c r="DW85" s="293">
        <v>0</v>
      </c>
      <c r="DX85" s="293">
        <v>0</v>
      </c>
      <c r="DY85" s="293">
        <v>0</v>
      </c>
      <c r="DZ85" s="293">
        <v>0</v>
      </c>
      <c r="EA85" s="293">
        <v>0</v>
      </c>
      <c r="EB85" s="293">
        <v>0</v>
      </c>
      <c r="EC85" s="293">
        <v>0</v>
      </c>
      <c r="ED85" s="293">
        <v>0</v>
      </c>
      <c r="EE85" s="293">
        <v>0</v>
      </c>
      <c r="EF85" s="293">
        <v>0</v>
      </c>
      <c r="EG85" s="293">
        <v>0</v>
      </c>
      <c r="EH85" s="293">
        <v>0</v>
      </c>
      <c r="EI85" s="293">
        <v>0</v>
      </c>
      <c r="EJ85" s="293">
        <v>0</v>
      </c>
      <c r="EK85" s="293">
        <v>0</v>
      </c>
      <c r="EL85" s="293">
        <v>0</v>
      </c>
      <c r="EM85" s="293">
        <v>0</v>
      </c>
      <c r="EN85" s="293">
        <v>0</v>
      </c>
      <c r="EO85" s="293">
        <v>0</v>
      </c>
      <c r="EP85" s="293">
        <v>0</v>
      </c>
      <c r="EQ85" s="293">
        <v>0</v>
      </c>
      <c r="ER85" s="293">
        <v>0</v>
      </c>
      <c r="ES85" s="293">
        <v>0</v>
      </c>
      <c r="ET85" s="293">
        <v>0</v>
      </c>
      <c r="EU85" s="293">
        <v>0</v>
      </c>
      <c r="EV85" s="293">
        <v>0</v>
      </c>
      <c r="EW85" s="293">
        <v>0</v>
      </c>
      <c r="EX85" s="293">
        <v>0</v>
      </c>
      <c r="EY85" s="293">
        <v>4529403.0199999996</v>
      </c>
      <c r="EZ85" s="65"/>
      <c r="FA85" s="61"/>
      <c r="FB85" s="65"/>
      <c r="FC85" s="61"/>
      <c r="FD85" s="65"/>
      <c r="FE85" s="61"/>
      <c r="FF85" s="65"/>
      <c r="FG85" s="61"/>
      <c r="FH85" s="65"/>
      <c r="FI85" s="61"/>
      <c r="FJ85" s="65"/>
      <c r="FK85" s="61"/>
      <c r="FL85" s="65"/>
      <c r="FM85" s="61"/>
      <c r="FN85" s="65"/>
      <c r="FO85" s="61"/>
      <c r="FP85" s="65"/>
      <c r="FQ85" s="61"/>
      <c r="FR85" s="65"/>
      <c r="FS85" s="61"/>
      <c r="FT85" s="65"/>
      <c r="FU85" s="61"/>
      <c r="FV85" s="65"/>
      <c r="FW85" s="61"/>
      <c r="FX85" s="65"/>
      <c r="FY85" s="61"/>
      <c r="FZ85" s="65"/>
      <c r="GA85" s="61"/>
      <c r="GB85" s="65"/>
      <c r="GC85" s="61"/>
      <c r="GD85" s="65"/>
      <c r="GE85" s="61"/>
      <c r="GF85" s="65"/>
      <c r="GG85" s="61"/>
      <c r="GH85" s="65"/>
      <c r="GI85" s="61"/>
      <c r="GJ85" s="65"/>
      <c r="GK85" s="61"/>
      <c r="GL85" s="65"/>
      <c r="GM85" s="61"/>
      <c r="GN85" s="65"/>
      <c r="GO85" s="61"/>
      <c r="GP85" s="65"/>
      <c r="GQ85" s="61"/>
      <c r="GR85" s="65"/>
      <c r="GS85" s="61"/>
      <c r="GT85" s="65"/>
      <c r="GU85" s="61"/>
      <c r="GV85" s="65"/>
      <c r="GW85" s="61"/>
      <c r="GX85" s="65"/>
      <c r="GY85" s="61"/>
      <c r="GZ85" s="65"/>
      <c r="HA85" s="61"/>
      <c r="HB85" s="65"/>
      <c r="HC85" s="61"/>
      <c r="HD85" s="65"/>
      <c r="HE85" s="61"/>
      <c r="HF85" s="65"/>
      <c r="HG85" s="61"/>
      <c r="HH85" s="65"/>
      <c r="HI85" s="61"/>
      <c r="HJ85" s="65"/>
      <c r="HK85" s="61"/>
      <c r="HL85" s="65"/>
      <c r="HM85" s="61"/>
      <c r="HN85" s="65"/>
      <c r="HO85" s="61"/>
      <c r="HP85" s="65"/>
      <c r="HQ85" s="61"/>
      <c r="HR85" s="65"/>
      <c r="HS85" s="61"/>
      <c r="HT85" s="65"/>
      <c r="HU85" s="61"/>
      <c r="HV85" s="65"/>
      <c r="HW85" s="61"/>
      <c r="HX85" s="65"/>
      <c r="HY85" s="61"/>
      <c r="HZ85" s="65"/>
      <c r="IA85" s="61"/>
      <c r="IB85" s="65"/>
      <c r="IC85" s="61"/>
      <c r="ID85" s="65"/>
      <c r="IE85" s="61"/>
      <c r="IF85" s="65"/>
      <c r="IG85" s="61"/>
      <c r="IH85" s="65"/>
      <c r="II85" s="61"/>
      <c r="IJ85" s="65"/>
      <c r="IK85" s="61"/>
      <c r="IL85" s="65"/>
      <c r="IM85" s="61"/>
      <c r="IN85" s="65"/>
      <c r="IO85" s="61"/>
      <c r="IP85" s="65"/>
      <c r="IQ85" s="61"/>
      <c r="IR85" s="65"/>
      <c r="IS85" s="61"/>
      <c r="IT85" s="65"/>
      <c r="IU85" s="61"/>
      <c r="IV85" s="65"/>
      <c r="IW85" s="61"/>
      <c r="IX85" s="65"/>
      <c r="IY85" s="61"/>
      <c r="IZ85" s="65"/>
      <c r="JA85" s="61"/>
      <c r="JB85" s="65"/>
      <c r="JC85" s="61"/>
      <c r="JD85" s="65"/>
      <c r="JE85" s="61"/>
      <c r="JF85" s="65"/>
      <c r="JG85" s="61"/>
      <c r="JH85" s="65"/>
      <c r="JI85" s="61"/>
      <c r="JJ85" s="65"/>
      <c r="JK85" s="61"/>
      <c r="JL85" s="65"/>
      <c r="JM85" s="61"/>
      <c r="JN85" s="65"/>
      <c r="JO85" s="61"/>
      <c r="JP85" s="65"/>
      <c r="JQ85" s="61"/>
      <c r="JR85" s="65"/>
      <c r="JS85" s="61"/>
      <c r="JT85" s="65"/>
      <c r="JU85" s="61"/>
      <c r="JV85" s="65"/>
      <c r="JW85" s="61"/>
      <c r="JX85" s="65"/>
      <c r="JY85" s="61"/>
      <c r="JZ85" s="66"/>
      <c r="KA85" s="66"/>
    </row>
    <row r="86" spans="1:287" x14ac:dyDescent="0.25">
      <c r="A86" s="56">
        <f t="shared" si="1"/>
        <v>85</v>
      </c>
      <c r="B86" s="272"/>
      <c r="C86" s="272"/>
      <c r="D86" s="272" t="s">
        <v>430</v>
      </c>
      <c r="E86" s="272"/>
      <c r="F86" s="272"/>
      <c r="G86" s="272"/>
      <c r="H86" s="293"/>
      <c r="I86" s="293"/>
      <c r="J86" s="293"/>
      <c r="K86" s="293"/>
      <c r="L86" s="293"/>
      <c r="M86" s="293"/>
      <c r="N86" s="293"/>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c r="BH86" s="293"/>
      <c r="BI86" s="293"/>
      <c r="BJ86" s="293"/>
      <c r="BK86" s="293"/>
      <c r="BL86" s="293"/>
      <c r="BM86" s="293"/>
      <c r="BN86" s="293"/>
      <c r="BO86" s="293"/>
      <c r="BP86" s="293"/>
      <c r="BQ86" s="293"/>
      <c r="BR86" s="293"/>
      <c r="BS86" s="293"/>
      <c r="BT86" s="293"/>
      <c r="BU86" s="293"/>
      <c r="BV86" s="293"/>
      <c r="BW86" s="293"/>
      <c r="BX86" s="293"/>
      <c r="BY86" s="293"/>
      <c r="BZ86" s="293"/>
      <c r="CA86" s="293"/>
      <c r="CB86" s="293"/>
      <c r="CC86" s="293"/>
      <c r="CD86" s="293"/>
      <c r="CE86" s="293"/>
      <c r="CF86" s="293"/>
      <c r="CG86" s="293"/>
      <c r="CH86" s="293"/>
      <c r="CI86" s="293"/>
      <c r="CJ86" s="293"/>
      <c r="CK86" s="293"/>
      <c r="CL86" s="293"/>
      <c r="CM86" s="293"/>
      <c r="CN86" s="293"/>
      <c r="CO86" s="293"/>
      <c r="CP86" s="293"/>
      <c r="CQ86" s="293"/>
      <c r="CR86" s="293"/>
      <c r="CS86" s="293"/>
      <c r="CT86" s="293"/>
      <c r="CU86" s="293"/>
      <c r="CV86" s="293"/>
      <c r="CW86" s="293"/>
      <c r="CX86" s="293"/>
      <c r="CY86" s="293"/>
      <c r="CZ86" s="293"/>
      <c r="DA86" s="293"/>
      <c r="DB86" s="293"/>
      <c r="DC86" s="293"/>
      <c r="DD86" s="293"/>
      <c r="DE86" s="293"/>
      <c r="DF86" s="293"/>
      <c r="DG86" s="293"/>
      <c r="DH86" s="293"/>
      <c r="DI86" s="293"/>
      <c r="DJ86" s="293"/>
      <c r="DK86" s="293"/>
      <c r="DL86" s="293"/>
      <c r="DM86" s="293"/>
      <c r="DN86" s="293"/>
      <c r="DO86" s="293"/>
      <c r="DP86" s="293"/>
      <c r="DQ86" s="293"/>
      <c r="DR86" s="293"/>
      <c r="DS86" s="293"/>
      <c r="DT86" s="293"/>
      <c r="DU86" s="293"/>
      <c r="DV86" s="293"/>
      <c r="DW86" s="293"/>
      <c r="DX86" s="293"/>
      <c r="DY86" s="293"/>
      <c r="DZ86" s="293"/>
      <c r="EA86" s="293"/>
      <c r="EB86" s="293"/>
      <c r="EC86" s="293"/>
      <c r="ED86" s="293"/>
      <c r="EE86" s="293"/>
      <c r="EF86" s="293"/>
      <c r="EG86" s="293"/>
      <c r="EH86" s="293"/>
      <c r="EI86" s="293"/>
      <c r="EJ86" s="293"/>
      <c r="EK86" s="293"/>
      <c r="EL86" s="293"/>
      <c r="EM86" s="293"/>
      <c r="EN86" s="293"/>
      <c r="EO86" s="293"/>
      <c r="EP86" s="293"/>
      <c r="EQ86" s="293"/>
      <c r="ER86" s="293"/>
      <c r="ES86" s="293"/>
      <c r="ET86" s="293"/>
      <c r="EU86" s="293"/>
      <c r="EV86" s="293"/>
      <c r="EW86" s="293"/>
      <c r="EX86" s="293"/>
      <c r="EY86" s="293"/>
      <c r="EZ86" s="65"/>
      <c r="FA86" s="61"/>
      <c r="FB86" s="65"/>
      <c r="FC86" s="61"/>
      <c r="FD86" s="65"/>
      <c r="FE86" s="61"/>
      <c r="FF86" s="65"/>
      <c r="FG86" s="61"/>
      <c r="FH86" s="65"/>
      <c r="FI86" s="61"/>
      <c r="FJ86" s="65"/>
      <c r="FK86" s="61"/>
      <c r="FL86" s="65"/>
      <c r="FM86" s="61"/>
      <c r="FN86" s="65"/>
      <c r="FO86" s="61"/>
      <c r="FP86" s="65"/>
      <c r="FQ86" s="61"/>
      <c r="FR86" s="65"/>
      <c r="FS86" s="61"/>
      <c r="FT86" s="65"/>
      <c r="FU86" s="61"/>
      <c r="FV86" s="65"/>
      <c r="FW86" s="61"/>
      <c r="FX86" s="65"/>
      <c r="FY86" s="61"/>
      <c r="FZ86" s="65"/>
      <c r="GA86" s="61"/>
      <c r="GB86" s="65"/>
      <c r="GC86" s="61"/>
      <c r="GD86" s="65"/>
      <c r="GE86" s="61"/>
      <c r="GF86" s="65"/>
      <c r="GG86" s="61"/>
      <c r="GH86" s="65"/>
      <c r="GI86" s="61"/>
      <c r="GJ86" s="65"/>
      <c r="GK86" s="61"/>
      <c r="GL86" s="65"/>
      <c r="GM86" s="61"/>
      <c r="GN86" s="65"/>
      <c r="GO86" s="61"/>
      <c r="GP86" s="65"/>
      <c r="GQ86" s="61"/>
      <c r="GR86" s="65"/>
      <c r="GS86" s="61"/>
      <c r="GT86" s="65"/>
      <c r="GU86" s="61"/>
      <c r="GV86" s="65"/>
      <c r="GW86" s="61"/>
      <c r="GX86" s="65"/>
      <c r="GY86" s="61"/>
      <c r="GZ86" s="65"/>
      <c r="HA86" s="61"/>
      <c r="HB86" s="65"/>
      <c r="HC86" s="61"/>
      <c r="HD86" s="65"/>
      <c r="HE86" s="61"/>
      <c r="HF86" s="65"/>
      <c r="HG86" s="61"/>
      <c r="HH86" s="65"/>
      <c r="HI86" s="61"/>
      <c r="HJ86" s="65"/>
      <c r="HK86" s="61"/>
      <c r="HL86" s="65"/>
      <c r="HM86" s="61"/>
      <c r="HN86" s="65"/>
      <c r="HO86" s="61"/>
      <c r="HP86" s="65"/>
      <c r="HQ86" s="61"/>
      <c r="HR86" s="65"/>
      <c r="HS86" s="61"/>
      <c r="HT86" s="65"/>
      <c r="HU86" s="61"/>
      <c r="HV86" s="65"/>
      <c r="HW86" s="61"/>
      <c r="HX86" s="65"/>
      <c r="HY86" s="61"/>
      <c r="HZ86" s="65"/>
      <c r="IA86" s="61"/>
      <c r="IB86" s="65"/>
      <c r="IC86" s="61"/>
      <c r="ID86" s="65"/>
      <c r="IE86" s="61"/>
      <c r="IF86" s="65"/>
      <c r="IG86" s="61"/>
      <c r="IH86" s="65"/>
      <c r="II86" s="61"/>
      <c r="IJ86" s="65"/>
      <c r="IK86" s="61"/>
      <c r="IL86" s="65"/>
      <c r="IM86" s="61"/>
      <c r="IN86" s="65"/>
      <c r="IO86" s="61"/>
      <c r="IP86" s="65"/>
      <c r="IQ86" s="61"/>
      <c r="IR86" s="65"/>
      <c r="IS86" s="61"/>
      <c r="IT86" s="65"/>
      <c r="IU86" s="61"/>
      <c r="IV86" s="65"/>
      <c r="IW86" s="61"/>
      <c r="IX86" s="65"/>
      <c r="IY86" s="61"/>
      <c r="IZ86" s="65"/>
      <c r="JA86" s="61"/>
      <c r="JB86" s="65"/>
      <c r="JC86" s="61"/>
      <c r="JD86" s="65"/>
      <c r="JE86" s="61"/>
      <c r="JF86" s="65"/>
      <c r="JG86" s="61"/>
      <c r="JH86" s="65"/>
      <c r="JI86" s="61"/>
      <c r="JJ86" s="65"/>
      <c r="JK86" s="61"/>
      <c r="JL86" s="65"/>
      <c r="JM86" s="61"/>
      <c r="JN86" s="65"/>
      <c r="JO86" s="61"/>
      <c r="JP86" s="65"/>
      <c r="JQ86" s="61"/>
      <c r="JR86" s="65"/>
      <c r="JS86" s="61"/>
      <c r="JT86" s="65"/>
      <c r="JU86" s="61"/>
      <c r="JV86" s="65"/>
      <c r="JW86" s="61"/>
      <c r="JX86" s="65"/>
      <c r="JY86" s="61"/>
      <c r="JZ86" s="66"/>
      <c r="KA86" s="66"/>
    </row>
    <row r="87" spans="1:287" x14ac:dyDescent="0.25">
      <c r="A87" s="56">
        <f t="shared" si="1"/>
        <v>86</v>
      </c>
      <c r="B87" s="272"/>
      <c r="C87" s="272"/>
      <c r="D87" s="272"/>
      <c r="E87" s="272" t="s">
        <v>431</v>
      </c>
      <c r="F87" s="272"/>
      <c r="G87" s="272"/>
      <c r="H87" s="293">
        <v>0</v>
      </c>
      <c r="I87" s="293">
        <v>0</v>
      </c>
      <c r="J87" s="293">
        <v>0</v>
      </c>
      <c r="K87" s="293">
        <v>0</v>
      </c>
      <c r="L87" s="293">
        <v>0</v>
      </c>
      <c r="M87" s="293">
        <v>0</v>
      </c>
      <c r="N87" s="293">
        <v>0</v>
      </c>
      <c r="O87" s="293">
        <v>0</v>
      </c>
      <c r="P87" s="293">
        <v>0</v>
      </c>
      <c r="Q87" s="293">
        <v>0</v>
      </c>
      <c r="R87" s="293">
        <v>0</v>
      </c>
      <c r="S87" s="293">
        <v>0</v>
      </c>
      <c r="T87" s="293">
        <v>0</v>
      </c>
      <c r="U87" s="293">
        <v>0</v>
      </c>
      <c r="V87" s="293">
        <v>0</v>
      </c>
      <c r="W87" s="293">
        <v>0</v>
      </c>
      <c r="X87" s="293">
        <v>0</v>
      </c>
      <c r="Y87" s="293">
        <v>0</v>
      </c>
      <c r="Z87" s="293">
        <v>0</v>
      </c>
      <c r="AA87" s="293">
        <v>0</v>
      </c>
      <c r="AB87" s="293">
        <v>0</v>
      </c>
      <c r="AC87" s="293">
        <v>0</v>
      </c>
      <c r="AD87" s="293">
        <v>0</v>
      </c>
      <c r="AE87" s="293">
        <v>0</v>
      </c>
      <c r="AF87" s="293">
        <v>0</v>
      </c>
      <c r="AG87" s="293">
        <v>0</v>
      </c>
      <c r="AH87" s="293">
        <v>0</v>
      </c>
      <c r="AI87" s="293">
        <v>0</v>
      </c>
      <c r="AJ87" s="293">
        <v>0</v>
      </c>
      <c r="AK87" s="293">
        <v>0</v>
      </c>
      <c r="AL87" s="293">
        <v>0</v>
      </c>
      <c r="AM87" s="293">
        <v>0</v>
      </c>
      <c r="AN87" s="293">
        <v>0</v>
      </c>
      <c r="AO87" s="293">
        <v>0</v>
      </c>
      <c r="AP87" s="293">
        <v>0</v>
      </c>
      <c r="AQ87" s="293">
        <v>0</v>
      </c>
      <c r="AR87" s="293">
        <v>0</v>
      </c>
      <c r="AS87" s="293">
        <v>0</v>
      </c>
      <c r="AT87" s="293">
        <v>0</v>
      </c>
      <c r="AU87" s="293">
        <v>0</v>
      </c>
      <c r="AV87" s="293">
        <v>0</v>
      </c>
      <c r="AW87" s="293">
        <v>0</v>
      </c>
      <c r="AX87" s="293">
        <v>0</v>
      </c>
      <c r="AY87" s="293">
        <v>0</v>
      </c>
      <c r="AZ87" s="293">
        <v>0</v>
      </c>
      <c r="BA87" s="293">
        <v>0</v>
      </c>
      <c r="BB87" s="293">
        <v>0</v>
      </c>
      <c r="BC87" s="293">
        <v>0</v>
      </c>
      <c r="BD87" s="293">
        <v>0</v>
      </c>
      <c r="BE87" s="293">
        <v>0</v>
      </c>
      <c r="BF87" s="293">
        <v>0</v>
      </c>
      <c r="BG87" s="293">
        <v>0</v>
      </c>
      <c r="BH87" s="293">
        <v>0</v>
      </c>
      <c r="BI87" s="293">
        <v>0</v>
      </c>
      <c r="BJ87" s="293">
        <v>0</v>
      </c>
      <c r="BK87" s="293">
        <v>0</v>
      </c>
      <c r="BL87" s="293">
        <v>0</v>
      </c>
      <c r="BM87" s="293">
        <v>0</v>
      </c>
      <c r="BN87" s="293">
        <v>0</v>
      </c>
      <c r="BO87" s="293">
        <v>0</v>
      </c>
      <c r="BP87" s="293">
        <v>0</v>
      </c>
      <c r="BQ87" s="293">
        <v>0</v>
      </c>
      <c r="BR87" s="293">
        <v>0</v>
      </c>
      <c r="BS87" s="293">
        <v>0</v>
      </c>
      <c r="BT87" s="293">
        <v>0</v>
      </c>
      <c r="BU87" s="293">
        <v>0</v>
      </c>
      <c r="BV87" s="293">
        <v>0</v>
      </c>
      <c r="BW87" s="293">
        <v>0</v>
      </c>
      <c r="BX87" s="293">
        <v>0</v>
      </c>
      <c r="BY87" s="293">
        <v>0</v>
      </c>
      <c r="BZ87" s="293">
        <v>0</v>
      </c>
      <c r="CA87" s="293">
        <v>0</v>
      </c>
      <c r="CB87" s="293">
        <v>0</v>
      </c>
      <c r="CC87" s="293">
        <v>0</v>
      </c>
      <c r="CD87" s="293">
        <v>0</v>
      </c>
      <c r="CE87" s="293">
        <v>0</v>
      </c>
      <c r="CF87" s="293">
        <v>0</v>
      </c>
      <c r="CG87" s="293">
        <v>0</v>
      </c>
      <c r="CH87" s="293">
        <v>0</v>
      </c>
      <c r="CI87" s="293">
        <v>0</v>
      </c>
      <c r="CJ87" s="293">
        <v>0</v>
      </c>
      <c r="CK87" s="293">
        <v>0</v>
      </c>
      <c r="CL87" s="293">
        <v>0</v>
      </c>
      <c r="CM87" s="293">
        <v>0</v>
      </c>
      <c r="CN87" s="293">
        <v>0</v>
      </c>
      <c r="CO87" s="293">
        <v>0</v>
      </c>
      <c r="CP87" s="293">
        <v>0</v>
      </c>
      <c r="CQ87" s="293">
        <v>0</v>
      </c>
      <c r="CR87" s="293">
        <v>0</v>
      </c>
      <c r="CS87" s="293">
        <v>0</v>
      </c>
      <c r="CT87" s="293">
        <v>0</v>
      </c>
      <c r="CU87" s="293">
        <v>0</v>
      </c>
      <c r="CV87" s="293">
        <v>0</v>
      </c>
      <c r="CW87" s="293">
        <v>0</v>
      </c>
      <c r="CX87" s="293">
        <v>0</v>
      </c>
      <c r="CY87" s="293">
        <v>0</v>
      </c>
      <c r="CZ87" s="293">
        <v>0</v>
      </c>
      <c r="DA87" s="293">
        <v>0</v>
      </c>
      <c r="DB87" s="293">
        <v>0</v>
      </c>
      <c r="DC87" s="293">
        <v>0</v>
      </c>
      <c r="DD87" s="293">
        <v>0</v>
      </c>
      <c r="DE87" s="293">
        <v>0</v>
      </c>
      <c r="DF87" s="293">
        <v>0</v>
      </c>
      <c r="DG87" s="293">
        <v>0</v>
      </c>
      <c r="DH87" s="293">
        <v>0</v>
      </c>
      <c r="DI87" s="293">
        <v>0</v>
      </c>
      <c r="DJ87" s="293">
        <v>0</v>
      </c>
      <c r="DK87" s="293">
        <v>0</v>
      </c>
      <c r="DL87" s="293">
        <v>0</v>
      </c>
      <c r="DM87" s="293">
        <v>0</v>
      </c>
      <c r="DN87" s="293">
        <v>0</v>
      </c>
      <c r="DO87" s="293">
        <v>0</v>
      </c>
      <c r="DP87" s="293">
        <v>0</v>
      </c>
      <c r="DQ87" s="293">
        <v>0</v>
      </c>
      <c r="DR87" s="293">
        <v>0</v>
      </c>
      <c r="DS87" s="293">
        <v>0</v>
      </c>
      <c r="DT87" s="293">
        <v>0</v>
      </c>
      <c r="DU87" s="293">
        <v>0</v>
      </c>
      <c r="DV87" s="293">
        <v>0</v>
      </c>
      <c r="DW87" s="293">
        <v>0</v>
      </c>
      <c r="DX87" s="293">
        <v>0</v>
      </c>
      <c r="DY87" s="293">
        <v>0</v>
      </c>
      <c r="DZ87" s="293">
        <v>0</v>
      </c>
      <c r="EA87" s="293">
        <v>0</v>
      </c>
      <c r="EB87" s="293">
        <v>0</v>
      </c>
      <c r="EC87" s="293">
        <v>0</v>
      </c>
      <c r="ED87" s="293">
        <v>0</v>
      </c>
      <c r="EE87" s="293">
        <v>0</v>
      </c>
      <c r="EF87" s="293">
        <v>0</v>
      </c>
      <c r="EG87" s="293">
        <v>0</v>
      </c>
      <c r="EH87" s="293">
        <v>0</v>
      </c>
      <c r="EI87" s="293">
        <v>0</v>
      </c>
      <c r="EJ87" s="293">
        <v>0</v>
      </c>
      <c r="EK87" s="293">
        <v>0</v>
      </c>
      <c r="EL87" s="293">
        <v>0</v>
      </c>
      <c r="EM87" s="293">
        <v>0</v>
      </c>
      <c r="EN87" s="293">
        <v>0</v>
      </c>
      <c r="EO87" s="293">
        <v>0</v>
      </c>
      <c r="EP87" s="293">
        <v>0</v>
      </c>
      <c r="EQ87" s="293">
        <v>0</v>
      </c>
      <c r="ER87" s="293">
        <v>0</v>
      </c>
      <c r="ES87" s="293">
        <v>0</v>
      </c>
      <c r="ET87" s="293">
        <v>0</v>
      </c>
      <c r="EU87" s="293">
        <v>0</v>
      </c>
      <c r="EV87" s="293">
        <v>0</v>
      </c>
      <c r="EW87" s="293">
        <v>0</v>
      </c>
      <c r="EX87" s="293">
        <v>0</v>
      </c>
      <c r="EY87" s="293">
        <v>0</v>
      </c>
      <c r="EZ87" s="65"/>
      <c r="FA87" s="61"/>
      <c r="FB87" s="65"/>
      <c r="FC87" s="61"/>
      <c r="FD87" s="65"/>
      <c r="FE87" s="61"/>
      <c r="FF87" s="65"/>
      <c r="FG87" s="61"/>
      <c r="FH87" s="65"/>
      <c r="FI87" s="61"/>
      <c r="FJ87" s="65"/>
      <c r="FK87" s="61"/>
      <c r="FL87" s="65"/>
      <c r="FM87" s="61"/>
      <c r="FN87" s="65"/>
      <c r="FO87" s="61"/>
      <c r="FP87" s="65"/>
      <c r="FQ87" s="61"/>
      <c r="FR87" s="65"/>
      <c r="FS87" s="61"/>
      <c r="FT87" s="65"/>
      <c r="FU87" s="61"/>
      <c r="FV87" s="65"/>
      <c r="FW87" s="61"/>
      <c r="FX87" s="65"/>
      <c r="FY87" s="61"/>
      <c r="FZ87" s="65"/>
      <c r="GA87" s="61"/>
      <c r="GB87" s="65"/>
      <c r="GC87" s="61"/>
      <c r="GD87" s="65"/>
      <c r="GE87" s="61"/>
      <c r="GF87" s="65"/>
      <c r="GG87" s="61"/>
      <c r="GH87" s="65"/>
      <c r="GI87" s="61"/>
      <c r="GJ87" s="65"/>
      <c r="GK87" s="61"/>
      <c r="GL87" s="65"/>
      <c r="GM87" s="61"/>
      <c r="GN87" s="65"/>
      <c r="GO87" s="61"/>
      <c r="GP87" s="65"/>
      <c r="GQ87" s="61"/>
      <c r="GR87" s="65"/>
      <c r="GS87" s="61"/>
      <c r="GT87" s="65"/>
      <c r="GU87" s="61"/>
      <c r="GV87" s="65"/>
      <c r="GW87" s="61"/>
      <c r="GX87" s="65"/>
      <c r="GY87" s="61"/>
      <c r="GZ87" s="65"/>
      <c r="HA87" s="61"/>
      <c r="HB87" s="65"/>
      <c r="HC87" s="61"/>
      <c r="HD87" s="65"/>
      <c r="HE87" s="61"/>
      <c r="HF87" s="65"/>
      <c r="HG87" s="61"/>
      <c r="HH87" s="65"/>
      <c r="HI87" s="61"/>
      <c r="HJ87" s="65"/>
      <c r="HK87" s="61"/>
      <c r="HL87" s="65"/>
      <c r="HM87" s="61"/>
      <c r="HN87" s="65"/>
      <c r="HO87" s="61"/>
      <c r="HP87" s="65"/>
      <c r="HQ87" s="61"/>
      <c r="HR87" s="65"/>
      <c r="HS87" s="61"/>
      <c r="HT87" s="65"/>
      <c r="HU87" s="61"/>
      <c r="HV87" s="65"/>
      <c r="HW87" s="61"/>
      <c r="HX87" s="65"/>
      <c r="HY87" s="61"/>
      <c r="HZ87" s="65"/>
      <c r="IA87" s="61"/>
      <c r="IB87" s="65"/>
      <c r="IC87" s="61"/>
      <c r="ID87" s="65"/>
      <c r="IE87" s="61"/>
      <c r="IF87" s="65"/>
      <c r="IG87" s="61"/>
      <c r="IH87" s="65"/>
      <c r="II87" s="61"/>
      <c r="IJ87" s="65"/>
      <c r="IK87" s="61"/>
      <c r="IL87" s="65"/>
      <c r="IM87" s="61"/>
      <c r="IN87" s="65"/>
      <c r="IO87" s="61"/>
      <c r="IP87" s="65"/>
      <c r="IQ87" s="61"/>
      <c r="IR87" s="65"/>
      <c r="IS87" s="61"/>
      <c r="IT87" s="65"/>
      <c r="IU87" s="61"/>
      <c r="IV87" s="65"/>
      <c r="IW87" s="61"/>
      <c r="IX87" s="65"/>
      <c r="IY87" s="61"/>
      <c r="IZ87" s="65"/>
      <c r="JA87" s="61"/>
      <c r="JB87" s="65"/>
      <c r="JC87" s="61"/>
      <c r="JD87" s="65"/>
      <c r="JE87" s="61"/>
      <c r="JF87" s="65"/>
      <c r="JG87" s="61"/>
      <c r="JH87" s="65"/>
      <c r="JI87" s="61"/>
      <c r="JJ87" s="65"/>
      <c r="JK87" s="61"/>
      <c r="JL87" s="65"/>
      <c r="JM87" s="61"/>
      <c r="JN87" s="65"/>
      <c r="JO87" s="61"/>
      <c r="JP87" s="65"/>
      <c r="JQ87" s="61"/>
      <c r="JR87" s="65"/>
      <c r="JS87" s="61"/>
      <c r="JT87" s="65"/>
      <c r="JU87" s="61"/>
      <c r="JV87" s="65"/>
      <c r="JW87" s="61"/>
      <c r="JX87" s="65"/>
      <c r="JY87" s="61"/>
      <c r="JZ87" s="66"/>
      <c r="KA87" s="66"/>
    </row>
    <row r="88" spans="1:287" ht="15.75" thickBot="1" x14ac:dyDescent="0.3">
      <c r="A88" s="56">
        <f t="shared" si="1"/>
        <v>87</v>
      </c>
      <c r="B88" s="272"/>
      <c r="C88" s="272"/>
      <c r="D88" s="272"/>
      <c r="E88" s="272" t="s">
        <v>432</v>
      </c>
      <c r="F88" s="272"/>
      <c r="G88" s="272"/>
      <c r="H88" s="306">
        <v>0</v>
      </c>
      <c r="I88" s="306">
        <v>0</v>
      </c>
      <c r="J88" s="306">
        <v>0</v>
      </c>
      <c r="K88" s="306">
        <v>0</v>
      </c>
      <c r="L88" s="306">
        <v>0</v>
      </c>
      <c r="M88" s="306">
        <v>0</v>
      </c>
      <c r="N88" s="306">
        <v>0</v>
      </c>
      <c r="O88" s="306">
        <v>0</v>
      </c>
      <c r="P88" s="306">
        <v>0</v>
      </c>
      <c r="Q88" s="306">
        <v>0</v>
      </c>
      <c r="R88" s="306">
        <v>0</v>
      </c>
      <c r="S88" s="306">
        <v>0</v>
      </c>
      <c r="T88" s="306">
        <v>0</v>
      </c>
      <c r="U88" s="306">
        <v>0</v>
      </c>
      <c r="V88" s="306">
        <v>0</v>
      </c>
      <c r="W88" s="306">
        <v>0</v>
      </c>
      <c r="X88" s="306">
        <v>0</v>
      </c>
      <c r="Y88" s="306">
        <v>0</v>
      </c>
      <c r="Z88" s="306">
        <v>0</v>
      </c>
      <c r="AA88" s="306">
        <v>0</v>
      </c>
      <c r="AB88" s="306">
        <v>0</v>
      </c>
      <c r="AC88" s="306">
        <v>0</v>
      </c>
      <c r="AD88" s="306">
        <v>0</v>
      </c>
      <c r="AE88" s="306">
        <v>0</v>
      </c>
      <c r="AF88" s="306">
        <v>0</v>
      </c>
      <c r="AG88" s="306">
        <v>0</v>
      </c>
      <c r="AH88" s="306">
        <v>0</v>
      </c>
      <c r="AI88" s="306">
        <v>0</v>
      </c>
      <c r="AJ88" s="306">
        <v>0</v>
      </c>
      <c r="AK88" s="306">
        <v>0</v>
      </c>
      <c r="AL88" s="306">
        <v>0</v>
      </c>
      <c r="AM88" s="306">
        <v>0</v>
      </c>
      <c r="AN88" s="306">
        <v>0</v>
      </c>
      <c r="AO88" s="306">
        <v>0</v>
      </c>
      <c r="AP88" s="306">
        <v>0</v>
      </c>
      <c r="AQ88" s="306">
        <v>0</v>
      </c>
      <c r="AR88" s="306">
        <v>0</v>
      </c>
      <c r="AS88" s="306">
        <v>0</v>
      </c>
      <c r="AT88" s="306">
        <v>0</v>
      </c>
      <c r="AU88" s="306">
        <v>0</v>
      </c>
      <c r="AV88" s="306">
        <v>0</v>
      </c>
      <c r="AW88" s="306">
        <v>0</v>
      </c>
      <c r="AX88" s="306">
        <v>0</v>
      </c>
      <c r="AY88" s="306">
        <v>0</v>
      </c>
      <c r="AZ88" s="306">
        <v>0</v>
      </c>
      <c r="BA88" s="306">
        <v>0</v>
      </c>
      <c r="BB88" s="306">
        <v>0</v>
      </c>
      <c r="BC88" s="306">
        <v>0</v>
      </c>
      <c r="BD88" s="306">
        <v>0</v>
      </c>
      <c r="BE88" s="306">
        <v>0</v>
      </c>
      <c r="BF88" s="306">
        <v>0</v>
      </c>
      <c r="BG88" s="306">
        <v>0</v>
      </c>
      <c r="BH88" s="306">
        <v>0</v>
      </c>
      <c r="BI88" s="306">
        <v>0</v>
      </c>
      <c r="BJ88" s="306">
        <v>0</v>
      </c>
      <c r="BK88" s="306">
        <v>0</v>
      </c>
      <c r="BL88" s="306">
        <v>0</v>
      </c>
      <c r="BM88" s="306">
        <v>0</v>
      </c>
      <c r="BN88" s="306">
        <v>0</v>
      </c>
      <c r="BO88" s="306">
        <v>0</v>
      </c>
      <c r="BP88" s="306">
        <v>0</v>
      </c>
      <c r="BQ88" s="306">
        <v>0</v>
      </c>
      <c r="BR88" s="306">
        <v>0</v>
      </c>
      <c r="BS88" s="306">
        <v>0</v>
      </c>
      <c r="BT88" s="306">
        <v>0</v>
      </c>
      <c r="BU88" s="306">
        <v>0</v>
      </c>
      <c r="BV88" s="306">
        <v>0</v>
      </c>
      <c r="BW88" s="306">
        <v>0</v>
      </c>
      <c r="BX88" s="306">
        <v>0</v>
      </c>
      <c r="BY88" s="306">
        <v>0</v>
      </c>
      <c r="BZ88" s="306">
        <v>0</v>
      </c>
      <c r="CA88" s="306">
        <v>0</v>
      </c>
      <c r="CB88" s="306">
        <v>0</v>
      </c>
      <c r="CC88" s="306">
        <v>0</v>
      </c>
      <c r="CD88" s="306">
        <v>0</v>
      </c>
      <c r="CE88" s="306">
        <v>0</v>
      </c>
      <c r="CF88" s="306">
        <v>0</v>
      </c>
      <c r="CG88" s="306">
        <v>0</v>
      </c>
      <c r="CH88" s="306">
        <v>0</v>
      </c>
      <c r="CI88" s="306">
        <v>0</v>
      </c>
      <c r="CJ88" s="306">
        <v>0</v>
      </c>
      <c r="CK88" s="306">
        <v>0</v>
      </c>
      <c r="CL88" s="306">
        <v>0</v>
      </c>
      <c r="CM88" s="306">
        <v>0</v>
      </c>
      <c r="CN88" s="306">
        <v>0</v>
      </c>
      <c r="CO88" s="306">
        <v>0</v>
      </c>
      <c r="CP88" s="306">
        <v>0</v>
      </c>
      <c r="CQ88" s="306">
        <v>0</v>
      </c>
      <c r="CR88" s="306">
        <v>0</v>
      </c>
      <c r="CS88" s="306">
        <v>0</v>
      </c>
      <c r="CT88" s="306">
        <v>0</v>
      </c>
      <c r="CU88" s="306">
        <v>0</v>
      </c>
      <c r="CV88" s="306">
        <v>0</v>
      </c>
      <c r="CW88" s="306">
        <v>0</v>
      </c>
      <c r="CX88" s="306">
        <v>0</v>
      </c>
      <c r="CY88" s="306">
        <v>0</v>
      </c>
      <c r="CZ88" s="306">
        <v>0</v>
      </c>
      <c r="DA88" s="306">
        <v>0</v>
      </c>
      <c r="DB88" s="306">
        <v>0</v>
      </c>
      <c r="DC88" s="306">
        <v>0</v>
      </c>
      <c r="DD88" s="306">
        <v>0</v>
      </c>
      <c r="DE88" s="306">
        <v>0</v>
      </c>
      <c r="DF88" s="306">
        <v>0</v>
      </c>
      <c r="DG88" s="306">
        <v>0</v>
      </c>
      <c r="DH88" s="306">
        <v>0</v>
      </c>
      <c r="DI88" s="306">
        <v>0</v>
      </c>
      <c r="DJ88" s="306">
        <v>0</v>
      </c>
      <c r="DK88" s="306">
        <v>0</v>
      </c>
      <c r="DL88" s="306">
        <v>0</v>
      </c>
      <c r="DM88" s="306">
        <v>0</v>
      </c>
      <c r="DN88" s="306">
        <v>0</v>
      </c>
      <c r="DO88" s="306">
        <v>0</v>
      </c>
      <c r="DP88" s="306">
        <v>0</v>
      </c>
      <c r="DQ88" s="306">
        <v>0</v>
      </c>
      <c r="DR88" s="306">
        <v>0</v>
      </c>
      <c r="DS88" s="306">
        <v>0</v>
      </c>
      <c r="DT88" s="306">
        <v>0</v>
      </c>
      <c r="DU88" s="306">
        <v>0</v>
      </c>
      <c r="DV88" s="306">
        <v>0</v>
      </c>
      <c r="DW88" s="306">
        <v>0</v>
      </c>
      <c r="DX88" s="306">
        <v>0</v>
      </c>
      <c r="DY88" s="306">
        <v>0</v>
      </c>
      <c r="DZ88" s="306">
        <v>0</v>
      </c>
      <c r="EA88" s="306">
        <v>0</v>
      </c>
      <c r="EB88" s="306">
        <v>0</v>
      </c>
      <c r="EC88" s="306">
        <v>0</v>
      </c>
      <c r="ED88" s="306">
        <v>0</v>
      </c>
      <c r="EE88" s="306">
        <v>0</v>
      </c>
      <c r="EF88" s="306">
        <v>0</v>
      </c>
      <c r="EG88" s="306">
        <v>0</v>
      </c>
      <c r="EH88" s="306">
        <v>0</v>
      </c>
      <c r="EI88" s="306">
        <v>0</v>
      </c>
      <c r="EJ88" s="306">
        <v>0</v>
      </c>
      <c r="EK88" s="306">
        <v>0</v>
      </c>
      <c r="EL88" s="306">
        <v>0</v>
      </c>
      <c r="EM88" s="306">
        <v>0</v>
      </c>
      <c r="EN88" s="306">
        <v>0</v>
      </c>
      <c r="EO88" s="306">
        <v>0</v>
      </c>
      <c r="EP88" s="306">
        <v>0</v>
      </c>
      <c r="EQ88" s="306">
        <v>0</v>
      </c>
      <c r="ER88" s="306">
        <v>0</v>
      </c>
      <c r="ES88" s="306">
        <v>0</v>
      </c>
      <c r="ET88" s="306">
        <v>0</v>
      </c>
      <c r="EU88" s="306">
        <v>0</v>
      </c>
      <c r="EV88" s="306">
        <v>0</v>
      </c>
      <c r="EW88" s="306">
        <v>0</v>
      </c>
      <c r="EX88" s="306">
        <v>0</v>
      </c>
      <c r="EY88" s="306">
        <v>0</v>
      </c>
      <c r="EZ88" s="65"/>
      <c r="FA88" s="61"/>
      <c r="FB88" s="65"/>
      <c r="FC88" s="61"/>
      <c r="FD88" s="65"/>
      <c r="FE88" s="61"/>
      <c r="FF88" s="65"/>
      <c r="FG88" s="61"/>
      <c r="FH88" s="65"/>
      <c r="FI88" s="61"/>
      <c r="FJ88" s="65"/>
      <c r="FK88" s="61"/>
      <c r="FL88" s="65"/>
      <c r="FM88" s="61"/>
      <c r="FN88" s="65"/>
      <c r="FO88" s="61"/>
      <c r="FP88" s="65"/>
      <c r="FQ88" s="61"/>
      <c r="FR88" s="65"/>
      <c r="FS88" s="61"/>
      <c r="FT88" s="65"/>
      <c r="FU88" s="61"/>
      <c r="FV88" s="65"/>
      <c r="FW88" s="61"/>
      <c r="FX88" s="65"/>
      <c r="FY88" s="61"/>
      <c r="FZ88" s="65"/>
      <c r="GA88" s="61"/>
      <c r="GB88" s="65"/>
      <c r="GC88" s="61"/>
      <c r="GD88" s="65"/>
      <c r="GE88" s="61"/>
      <c r="GF88" s="65"/>
      <c r="GG88" s="61"/>
      <c r="GH88" s="65"/>
      <c r="GI88" s="61"/>
      <c r="GJ88" s="65"/>
      <c r="GK88" s="61"/>
      <c r="GL88" s="65"/>
      <c r="GM88" s="61"/>
      <c r="GN88" s="65"/>
      <c r="GO88" s="61"/>
      <c r="GP88" s="65"/>
      <c r="GQ88" s="61"/>
      <c r="GR88" s="65"/>
      <c r="GS88" s="61"/>
      <c r="GT88" s="65"/>
      <c r="GU88" s="61"/>
      <c r="GV88" s="65"/>
      <c r="GW88" s="61"/>
      <c r="GX88" s="65"/>
      <c r="GY88" s="61"/>
      <c r="GZ88" s="65"/>
      <c r="HA88" s="61"/>
      <c r="HB88" s="65"/>
      <c r="HC88" s="61"/>
      <c r="HD88" s="65"/>
      <c r="HE88" s="61"/>
      <c r="HF88" s="65"/>
      <c r="HG88" s="61"/>
      <c r="HH88" s="65"/>
      <c r="HI88" s="61"/>
      <c r="HJ88" s="65"/>
      <c r="HK88" s="61"/>
      <c r="HL88" s="65"/>
      <c r="HM88" s="61"/>
      <c r="HN88" s="65"/>
      <c r="HO88" s="61"/>
      <c r="HP88" s="65"/>
      <c r="HQ88" s="61"/>
      <c r="HR88" s="65"/>
      <c r="HS88" s="61"/>
      <c r="HT88" s="65"/>
      <c r="HU88" s="61"/>
      <c r="HV88" s="65"/>
      <c r="HW88" s="61"/>
      <c r="HX88" s="65"/>
      <c r="HY88" s="61"/>
      <c r="HZ88" s="65"/>
      <c r="IA88" s="61"/>
      <c r="IB88" s="65"/>
      <c r="IC88" s="61"/>
      <c r="ID88" s="65"/>
      <c r="IE88" s="61"/>
      <c r="IF88" s="65"/>
      <c r="IG88" s="61"/>
      <c r="IH88" s="65"/>
      <c r="II88" s="61"/>
      <c r="IJ88" s="65"/>
      <c r="IK88" s="61"/>
      <c r="IL88" s="65"/>
      <c r="IM88" s="61"/>
      <c r="IN88" s="65"/>
      <c r="IO88" s="61"/>
      <c r="IP88" s="65"/>
      <c r="IQ88" s="61"/>
      <c r="IR88" s="65"/>
      <c r="IS88" s="61"/>
      <c r="IT88" s="65"/>
      <c r="IU88" s="61"/>
      <c r="IV88" s="65"/>
      <c r="IW88" s="61"/>
      <c r="IX88" s="65"/>
      <c r="IY88" s="61"/>
      <c r="IZ88" s="65"/>
      <c r="JA88" s="61"/>
      <c r="JB88" s="65"/>
      <c r="JC88" s="61"/>
      <c r="JD88" s="65"/>
      <c r="JE88" s="61"/>
      <c r="JF88" s="65"/>
      <c r="JG88" s="61"/>
      <c r="JH88" s="65"/>
      <c r="JI88" s="61"/>
      <c r="JJ88" s="65"/>
      <c r="JK88" s="61"/>
      <c r="JL88" s="65"/>
      <c r="JM88" s="61"/>
      <c r="JN88" s="65"/>
      <c r="JO88" s="61"/>
      <c r="JP88" s="65"/>
      <c r="JQ88" s="61"/>
      <c r="JR88" s="65"/>
      <c r="JS88" s="61"/>
      <c r="JT88" s="65"/>
      <c r="JU88" s="61"/>
      <c r="JV88" s="65"/>
      <c r="JW88" s="61"/>
      <c r="JX88" s="65"/>
      <c r="JY88" s="61"/>
      <c r="JZ88" s="66"/>
      <c r="KA88" s="66"/>
    </row>
    <row r="89" spans="1:287" x14ac:dyDescent="0.25">
      <c r="A89" s="56">
        <f t="shared" si="1"/>
        <v>88</v>
      </c>
      <c r="B89" s="272"/>
      <c r="C89" s="272"/>
      <c r="D89" s="272" t="s">
        <v>433</v>
      </c>
      <c r="E89" s="272"/>
      <c r="F89" s="272"/>
      <c r="G89" s="272"/>
      <c r="H89" s="293">
        <v>0</v>
      </c>
      <c r="I89" s="293">
        <v>0</v>
      </c>
      <c r="J89" s="293">
        <v>0</v>
      </c>
      <c r="K89" s="293">
        <v>0</v>
      </c>
      <c r="L89" s="293">
        <v>0</v>
      </c>
      <c r="M89" s="293">
        <v>0</v>
      </c>
      <c r="N89" s="293">
        <v>0</v>
      </c>
      <c r="O89" s="293">
        <v>0</v>
      </c>
      <c r="P89" s="293">
        <v>0</v>
      </c>
      <c r="Q89" s="293">
        <v>0</v>
      </c>
      <c r="R89" s="293">
        <v>0</v>
      </c>
      <c r="S89" s="293">
        <v>0</v>
      </c>
      <c r="T89" s="293">
        <v>0</v>
      </c>
      <c r="U89" s="293">
        <v>0</v>
      </c>
      <c r="V89" s="293">
        <v>0</v>
      </c>
      <c r="W89" s="293">
        <v>0</v>
      </c>
      <c r="X89" s="293">
        <v>0</v>
      </c>
      <c r="Y89" s="293">
        <v>0</v>
      </c>
      <c r="Z89" s="293">
        <v>0</v>
      </c>
      <c r="AA89" s="293">
        <v>0</v>
      </c>
      <c r="AB89" s="293">
        <v>0</v>
      </c>
      <c r="AC89" s="293">
        <v>0</v>
      </c>
      <c r="AD89" s="293">
        <v>0</v>
      </c>
      <c r="AE89" s="293">
        <v>0</v>
      </c>
      <c r="AF89" s="293">
        <v>0</v>
      </c>
      <c r="AG89" s="293">
        <v>0</v>
      </c>
      <c r="AH89" s="293">
        <v>0</v>
      </c>
      <c r="AI89" s="293">
        <v>0</v>
      </c>
      <c r="AJ89" s="293">
        <v>0</v>
      </c>
      <c r="AK89" s="293">
        <v>0</v>
      </c>
      <c r="AL89" s="293">
        <v>0</v>
      </c>
      <c r="AM89" s="293">
        <v>0</v>
      </c>
      <c r="AN89" s="293">
        <v>0</v>
      </c>
      <c r="AO89" s="293">
        <v>0</v>
      </c>
      <c r="AP89" s="293">
        <v>0</v>
      </c>
      <c r="AQ89" s="293">
        <v>0</v>
      </c>
      <c r="AR89" s="293">
        <v>0</v>
      </c>
      <c r="AS89" s="293">
        <v>0</v>
      </c>
      <c r="AT89" s="293">
        <v>0</v>
      </c>
      <c r="AU89" s="293">
        <v>0</v>
      </c>
      <c r="AV89" s="293">
        <v>0</v>
      </c>
      <c r="AW89" s="293">
        <v>0</v>
      </c>
      <c r="AX89" s="293">
        <v>0</v>
      </c>
      <c r="AY89" s="293">
        <v>0</v>
      </c>
      <c r="AZ89" s="293">
        <v>0</v>
      </c>
      <c r="BA89" s="293">
        <v>0</v>
      </c>
      <c r="BB89" s="293">
        <v>0</v>
      </c>
      <c r="BC89" s="293">
        <v>0</v>
      </c>
      <c r="BD89" s="293">
        <v>0</v>
      </c>
      <c r="BE89" s="293">
        <v>0</v>
      </c>
      <c r="BF89" s="293">
        <v>0</v>
      </c>
      <c r="BG89" s="293">
        <v>0</v>
      </c>
      <c r="BH89" s="293">
        <v>0</v>
      </c>
      <c r="BI89" s="293">
        <v>0</v>
      </c>
      <c r="BJ89" s="293">
        <v>0</v>
      </c>
      <c r="BK89" s="293">
        <v>0</v>
      </c>
      <c r="BL89" s="293">
        <v>0</v>
      </c>
      <c r="BM89" s="293">
        <v>0</v>
      </c>
      <c r="BN89" s="293">
        <v>0</v>
      </c>
      <c r="BO89" s="293">
        <v>0</v>
      </c>
      <c r="BP89" s="293">
        <v>0</v>
      </c>
      <c r="BQ89" s="293">
        <v>0</v>
      </c>
      <c r="BR89" s="293">
        <v>0</v>
      </c>
      <c r="BS89" s="293">
        <v>0</v>
      </c>
      <c r="BT89" s="293">
        <v>0</v>
      </c>
      <c r="BU89" s="293">
        <v>0</v>
      </c>
      <c r="BV89" s="293">
        <v>0</v>
      </c>
      <c r="BW89" s="293">
        <v>0</v>
      </c>
      <c r="BX89" s="293">
        <v>0</v>
      </c>
      <c r="BY89" s="293">
        <v>0</v>
      </c>
      <c r="BZ89" s="293">
        <v>0</v>
      </c>
      <c r="CA89" s="293">
        <v>0</v>
      </c>
      <c r="CB89" s="293">
        <v>0</v>
      </c>
      <c r="CC89" s="293">
        <v>0</v>
      </c>
      <c r="CD89" s="293">
        <v>0</v>
      </c>
      <c r="CE89" s="293">
        <v>0</v>
      </c>
      <c r="CF89" s="293">
        <v>0</v>
      </c>
      <c r="CG89" s="293">
        <v>0</v>
      </c>
      <c r="CH89" s="293">
        <v>0</v>
      </c>
      <c r="CI89" s="293">
        <v>0</v>
      </c>
      <c r="CJ89" s="293">
        <v>0</v>
      </c>
      <c r="CK89" s="293">
        <v>0</v>
      </c>
      <c r="CL89" s="293">
        <v>0</v>
      </c>
      <c r="CM89" s="293">
        <v>0</v>
      </c>
      <c r="CN89" s="293">
        <v>0</v>
      </c>
      <c r="CO89" s="293">
        <v>0</v>
      </c>
      <c r="CP89" s="293">
        <v>0</v>
      </c>
      <c r="CQ89" s="293">
        <v>0</v>
      </c>
      <c r="CR89" s="293">
        <v>0</v>
      </c>
      <c r="CS89" s="293">
        <v>0</v>
      </c>
      <c r="CT89" s="293">
        <v>0</v>
      </c>
      <c r="CU89" s="293">
        <v>0</v>
      </c>
      <c r="CV89" s="293">
        <v>0</v>
      </c>
      <c r="CW89" s="293">
        <v>0</v>
      </c>
      <c r="CX89" s="293">
        <v>0</v>
      </c>
      <c r="CY89" s="293">
        <v>0</v>
      </c>
      <c r="CZ89" s="293">
        <v>0</v>
      </c>
      <c r="DA89" s="293">
        <v>0</v>
      </c>
      <c r="DB89" s="293">
        <v>0</v>
      </c>
      <c r="DC89" s="293">
        <v>0</v>
      </c>
      <c r="DD89" s="293">
        <v>0</v>
      </c>
      <c r="DE89" s="293">
        <v>0</v>
      </c>
      <c r="DF89" s="293">
        <v>0</v>
      </c>
      <c r="DG89" s="293">
        <v>0</v>
      </c>
      <c r="DH89" s="293">
        <v>0</v>
      </c>
      <c r="DI89" s="293">
        <v>0</v>
      </c>
      <c r="DJ89" s="293">
        <v>0</v>
      </c>
      <c r="DK89" s="293">
        <v>0</v>
      </c>
      <c r="DL89" s="293">
        <v>0</v>
      </c>
      <c r="DM89" s="293">
        <v>0</v>
      </c>
      <c r="DN89" s="293">
        <v>0</v>
      </c>
      <c r="DO89" s="293">
        <v>0</v>
      </c>
      <c r="DP89" s="293">
        <v>0</v>
      </c>
      <c r="DQ89" s="293">
        <v>0</v>
      </c>
      <c r="DR89" s="293">
        <v>0</v>
      </c>
      <c r="DS89" s="293">
        <v>0</v>
      </c>
      <c r="DT89" s="293">
        <v>0</v>
      </c>
      <c r="DU89" s="293">
        <v>0</v>
      </c>
      <c r="DV89" s="293">
        <v>0</v>
      </c>
      <c r="DW89" s="293">
        <v>0</v>
      </c>
      <c r="DX89" s="293">
        <v>0</v>
      </c>
      <c r="DY89" s="293">
        <v>0</v>
      </c>
      <c r="DZ89" s="293">
        <v>0</v>
      </c>
      <c r="EA89" s="293">
        <v>0</v>
      </c>
      <c r="EB89" s="293">
        <v>0</v>
      </c>
      <c r="EC89" s="293">
        <v>0</v>
      </c>
      <c r="ED89" s="293">
        <v>0</v>
      </c>
      <c r="EE89" s="293">
        <v>0</v>
      </c>
      <c r="EF89" s="293">
        <v>0</v>
      </c>
      <c r="EG89" s="293">
        <v>0</v>
      </c>
      <c r="EH89" s="293">
        <v>0</v>
      </c>
      <c r="EI89" s="293">
        <v>0</v>
      </c>
      <c r="EJ89" s="293">
        <v>0</v>
      </c>
      <c r="EK89" s="293">
        <v>0</v>
      </c>
      <c r="EL89" s="293">
        <v>0</v>
      </c>
      <c r="EM89" s="293">
        <v>0</v>
      </c>
      <c r="EN89" s="293">
        <v>0</v>
      </c>
      <c r="EO89" s="293">
        <v>0</v>
      </c>
      <c r="EP89" s="293">
        <v>0</v>
      </c>
      <c r="EQ89" s="293">
        <v>0</v>
      </c>
      <c r="ER89" s="293">
        <v>0</v>
      </c>
      <c r="ES89" s="293">
        <v>0</v>
      </c>
      <c r="ET89" s="293">
        <v>0</v>
      </c>
      <c r="EU89" s="293">
        <v>0</v>
      </c>
      <c r="EV89" s="293">
        <v>0</v>
      </c>
      <c r="EW89" s="293">
        <v>0</v>
      </c>
      <c r="EX89" s="293">
        <v>0</v>
      </c>
      <c r="EY89" s="293">
        <v>0</v>
      </c>
      <c r="EZ89" s="65"/>
      <c r="FA89" s="61"/>
      <c r="FB89" s="65"/>
      <c r="FC89" s="61"/>
      <c r="FD89" s="65"/>
      <c r="FE89" s="61"/>
      <c r="FF89" s="65"/>
      <c r="FG89" s="61"/>
      <c r="FH89" s="65"/>
      <c r="FI89" s="61"/>
      <c r="FJ89" s="65"/>
      <c r="FK89" s="61"/>
      <c r="FL89" s="65"/>
      <c r="FM89" s="61"/>
      <c r="FN89" s="65"/>
      <c r="FO89" s="61"/>
      <c r="FP89" s="65"/>
      <c r="FQ89" s="61"/>
      <c r="FR89" s="65"/>
      <c r="FS89" s="61"/>
      <c r="FT89" s="65"/>
      <c r="FU89" s="61"/>
      <c r="FV89" s="65"/>
      <c r="FW89" s="61"/>
      <c r="FX89" s="65"/>
      <c r="FY89" s="61"/>
      <c r="FZ89" s="65"/>
      <c r="GA89" s="61"/>
      <c r="GB89" s="65"/>
      <c r="GC89" s="61"/>
      <c r="GD89" s="65"/>
      <c r="GE89" s="61"/>
      <c r="GF89" s="65"/>
      <c r="GG89" s="61"/>
      <c r="GH89" s="65"/>
      <c r="GI89" s="61"/>
      <c r="GJ89" s="65"/>
      <c r="GK89" s="61"/>
      <c r="GL89" s="65"/>
      <c r="GM89" s="61"/>
      <c r="GN89" s="65"/>
      <c r="GO89" s="61"/>
      <c r="GP89" s="65"/>
      <c r="GQ89" s="61"/>
      <c r="GR89" s="65"/>
      <c r="GS89" s="61"/>
      <c r="GT89" s="65"/>
      <c r="GU89" s="61"/>
      <c r="GV89" s="65"/>
      <c r="GW89" s="61"/>
      <c r="GX89" s="65"/>
      <c r="GY89" s="61"/>
      <c r="GZ89" s="65"/>
      <c r="HA89" s="61"/>
      <c r="HB89" s="65"/>
      <c r="HC89" s="61"/>
      <c r="HD89" s="65"/>
      <c r="HE89" s="61"/>
      <c r="HF89" s="65"/>
      <c r="HG89" s="61"/>
      <c r="HH89" s="65"/>
      <c r="HI89" s="61"/>
      <c r="HJ89" s="65"/>
      <c r="HK89" s="61"/>
      <c r="HL89" s="65"/>
      <c r="HM89" s="61"/>
      <c r="HN89" s="65"/>
      <c r="HO89" s="61"/>
      <c r="HP89" s="65"/>
      <c r="HQ89" s="61"/>
      <c r="HR89" s="65"/>
      <c r="HS89" s="61"/>
      <c r="HT89" s="65"/>
      <c r="HU89" s="61"/>
      <c r="HV89" s="65"/>
      <c r="HW89" s="61"/>
      <c r="HX89" s="65"/>
      <c r="HY89" s="61"/>
      <c r="HZ89" s="65"/>
      <c r="IA89" s="61"/>
      <c r="IB89" s="65"/>
      <c r="IC89" s="61"/>
      <c r="ID89" s="65"/>
      <c r="IE89" s="61"/>
      <c r="IF89" s="65"/>
      <c r="IG89" s="61"/>
      <c r="IH89" s="65"/>
      <c r="II89" s="61"/>
      <c r="IJ89" s="65"/>
      <c r="IK89" s="61"/>
      <c r="IL89" s="65"/>
      <c r="IM89" s="61"/>
      <c r="IN89" s="65"/>
      <c r="IO89" s="61"/>
      <c r="IP89" s="65"/>
      <c r="IQ89" s="61"/>
      <c r="IR89" s="65"/>
      <c r="IS89" s="61"/>
      <c r="IT89" s="65"/>
      <c r="IU89" s="61"/>
      <c r="IV89" s="65"/>
      <c r="IW89" s="61"/>
      <c r="IX89" s="65"/>
      <c r="IY89" s="61"/>
      <c r="IZ89" s="65"/>
      <c r="JA89" s="61"/>
      <c r="JB89" s="65"/>
      <c r="JC89" s="61"/>
      <c r="JD89" s="65"/>
      <c r="JE89" s="61"/>
      <c r="JF89" s="65"/>
      <c r="JG89" s="61"/>
      <c r="JH89" s="65"/>
      <c r="JI89" s="61"/>
      <c r="JJ89" s="65"/>
      <c r="JK89" s="61"/>
      <c r="JL89" s="65"/>
      <c r="JM89" s="61"/>
      <c r="JN89" s="65"/>
      <c r="JO89" s="61"/>
      <c r="JP89" s="65"/>
      <c r="JQ89" s="61"/>
      <c r="JR89" s="65"/>
      <c r="JS89" s="61"/>
      <c r="JT89" s="65"/>
      <c r="JU89" s="61"/>
      <c r="JV89" s="65"/>
      <c r="JW89" s="61"/>
      <c r="JX89" s="65"/>
      <c r="JY89" s="61"/>
      <c r="JZ89" s="66"/>
      <c r="KA89" s="66"/>
    </row>
    <row r="90" spans="1:287" ht="30" customHeight="1" thickBot="1" x14ac:dyDescent="0.3">
      <c r="A90" s="56">
        <f t="shared" si="1"/>
        <v>89</v>
      </c>
      <c r="B90" s="272"/>
      <c r="C90" s="272"/>
      <c r="D90" s="272" t="s">
        <v>434</v>
      </c>
      <c r="E90" s="272"/>
      <c r="F90" s="272"/>
      <c r="G90" s="272"/>
      <c r="H90" s="263">
        <v>0</v>
      </c>
      <c r="I90" s="263">
        <v>0</v>
      </c>
      <c r="J90" s="263">
        <v>0</v>
      </c>
      <c r="K90" s="263">
        <v>0</v>
      </c>
      <c r="L90" s="263">
        <v>0</v>
      </c>
      <c r="M90" s="263">
        <v>0</v>
      </c>
      <c r="N90" s="263">
        <v>0</v>
      </c>
      <c r="O90" s="263">
        <v>0</v>
      </c>
      <c r="P90" s="263">
        <v>0</v>
      </c>
      <c r="Q90" s="263">
        <v>0</v>
      </c>
      <c r="R90" s="263">
        <v>0</v>
      </c>
      <c r="S90" s="263">
        <v>0</v>
      </c>
      <c r="T90" s="263">
        <v>0</v>
      </c>
      <c r="U90" s="263">
        <v>0</v>
      </c>
      <c r="V90" s="263">
        <v>0</v>
      </c>
      <c r="W90" s="263">
        <v>0</v>
      </c>
      <c r="X90" s="263">
        <v>0</v>
      </c>
      <c r="Y90" s="263">
        <v>0</v>
      </c>
      <c r="Z90" s="263">
        <v>0</v>
      </c>
      <c r="AA90" s="263">
        <v>0</v>
      </c>
      <c r="AB90" s="263">
        <v>0</v>
      </c>
      <c r="AC90" s="263">
        <v>0</v>
      </c>
      <c r="AD90" s="263">
        <v>0</v>
      </c>
      <c r="AE90" s="263">
        <v>0</v>
      </c>
      <c r="AF90" s="263">
        <v>0</v>
      </c>
      <c r="AG90" s="263">
        <v>0</v>
      </c>
      <c r="AH90" s="263">
        <v>0</v>
      </c>
      <c r="AI90" s="263">
        <v>0</v>
      </c>
      <c r="AJ90" s="263">
        <v>0</v>
      </c>
      <c r="AK90" s="263">
        <v>0</v>
      </c>
      <c r="AL90" s="263">
        <v>0</v>
      </c>
      <c r="AM90" s="263">
        <v>0</v>
      </c>
      <c r="AN90" s="263">
        <v>0</v>
      </c>
      <c r="AO90" s="263">
        <v>0</v>
      </c>
      <c r="AP90" s="263">
        <v>0</v>
      </c>
      <c r="AQ90" s="263">
        <v>0</v>
      </c>
      <c r="AR90" s="263">
        <v>0</v>
      </c>
      <c r="AS90" s="263">
        <v>0</v>
      </c>
      <c r="AT90" s="263">
        <v>0</v>
      </c>
      <c r="AU90" s="263">
        <v>0</v>
      </c>
      <c r="AV90" s="263">
        <v>0</v>
      </c>
      <c r="AW90" s="263">
        <v>0</v>
      </c>
      <c r="AX90" s="263">
        <v>0</v>
      </c>
      <c r="AY90" s="263">
        <v>0</v>
      </c>
      <c r="AZ90" s="263">
        <v>0</v>
      </c>
      <c r="BA90" s="263">
        <v>0</v>
      </c>
      <c r="BB90" s="263">
        <v>0</v>
      </c>
      <c r="BC90" s="263">
        <v>0</v>
      </c>
      <c r="BD90" s="263">
        <v>0</v>
      </c>
      <c r="BE90" s="263">
        <v>0</v>
      </c>
      <c r="BF90" s="263">
        <v>0</v>
      </c>
      <c r="BG90" s="263">
        <v>0</v>
      </c>
      <c r="BH90" s="263">
        <v>0</v>
      </c>
      <c r="BI90" s="263">
        <v>0</v>
      </c>
      <c r="BJ90" s="263">
        <v>0</v>
      </c>
      <c r="BK90" s="263">
        <v>0</v>
      </c>
      <c r="BL90" s="263">
        <v>0</v>
      </c>
      <c r="BM90" s="263">
        <v>0</v>
      </c>
      <c r="BN90" s="263">
        <v>0</v>
      </c>
      <c r="BO90" s="263">
        <v>0</v>
      </c>
      <c r="BP90" s="263">
        <v>0</v>
      </c>
      <c r="BQ90" s="263">
        <v>0</v>
      </c>
      <c r="BR90" s="263">
        <v>0</v>
      </c>
      <c r="BS90" s="263">
        <v>0</v>
      </c>
      <c r="BT90" s="263">
        <v>0</v>
      </c>
      <c r="BU90" s="263">
        <v>0</v>
      </c>
      <c r="BV90" s="263">
        <v>0</v>
      </c>
      <c r="BW90" s="263">
        <v>0</v>
      </c>
      <c r="BX90" s="263">
        <v>0</v>
      </c>
      <c r="BY90" s="263">
        <v>0</v>
      </c>
      <c r="BZ90" s="263">
        <v>0</v>
      </c>
      <c r="CA90" s="263">
        <v>0</v>
      </c>
      <c r="CB90" s="263">
        <v>0</v>
      </c>
      <c r="CC90" s="263">
        <v>0</v>
      </c>
      <c r="CD90" s="263">
        <v>0</v>
      </c>
      <c r="CE90" s="263">
        <v>0</v>
      </c>
      <c r="CF90" s="263">
        <v>0</v>
      </c>
      <c r="CG90" s="263">
        <v>0</v>
      </c>
      <c r="CH90" s="263">
        <v>0</v>
      </c>
      <c r="CI90" s="263">
        <v>0</v>
      </c>
      <c r="CJ90" s="263">
        <v>0</v>
      </c>
      <c r="CK90" s="263">
        <v>0</v>
      </c>
      <c r="CL90" s="263">
        <v>0</v>
      </c>
      <c r="CM90" s="263">
        <v>0</v>
      </c>
      <c r="CN90" s="263">
        <v>0</v>
      </c>
      <c r="CO90" s="263">
        <v>0</v>
      </c>
      <c r="CP90" s="263">
        <v>0</v>
      </c>
      <c r="CQ90" s="263">
        <v>0</v>
      </c>
      <c r="CR90" s="263">
        <v>0</v>
      </c>
      <c r="CS90" s="263">
        <v>0</v>
      </c>
      <c r="CT90" s="263">
        <v>0</v>
      </c>
      <c r="CU90" s="263">
        <v>0</v>
      </c>
      <c r="CV90" s="263">
        <v>0</v>
      </c>
      <c r="CW90" s="263">
        <v>0</v>
      </c>
      <c r="CX90" s="263">
        <v>0</v>
      </c>
      <c r="CY90" s="263">
        <v>0</v>
      </c>
      <c r="CZ90" s="263">
        <v>0</v>
      </c>
      <c r="DA90" s="263">
        <v>0</v>
      </c>
      <c r="DB90" s="263">
        <v>0</v>
      </c>
      <c r="DC90" s="263">
        <v>0</v>
      </c>
      <c r="DD90" s="263">
        <v>0</v>
      </c>
      <c r="DE90" s="263">
        <v>0</v>
      </c>
      <c r="DF90" s="263">
        <v>0</v>
      </c>
      <c r="DG90" s="263">
        <v>0</v>
      </c>
      <c r="DH90" s="263">
        <v>0</v>
      </c>
      <c r="DI90" s="263">
        <v>0</v>
      </c>
      <c r="DJ90" s="263">
        <v>0</v>
      </c>
      <c r="DK90" s="263">
        <v>0</v>
      </c>
      <c r="DL90" s="263">
        <v>0</v>
      </c>
      <c r="DM90" s="263">
        <v>0</v>
      </c>
      <c r="DN90" s="263">
        <v>0</v>
      </c>
      <c r="DO90" s="263">
        <v>0</v>
      </c>
      <c r="DP90" s="263">
        <v>0</v>
      </c>
      <c r="DQ90" s="263">
        <v>0</v>
      </c>
      <c r="DR90" s="263">
        <v>0</v>
      </c>
      <c r="DS90" s="263">
        <v>0</v>
      </c>
      <c r="DT90" s="263">
        <v>0</v>
      </c>
      <c r="DU90" s="263">
        <v>0</v>
      </c>
      <c r="DV90" s="263">
        <v>0</v>
      </c>
      <c r="DW90" s="263">
        <v>0</v>
      </c>
      <c r="DX90" s="263">
        <v>0</v>
      </c>
      <c r="DY90" s="263">
        <v>0</v>
      </c>
      <c r="DZ90" s="263">
        <v>0</v>
      </c>
      <c r="EA90" s="263">
        <v>0</v>
      </c>
      <c r="EB90" s="263">
        <v>0</v>
      </c>
      <c r="EC90" s="263">
        <v>0</v>
      </c>
      <c r="ED90" s="263">
        <v>0</v>
      </c>
      <c r="EE90" s="263">
        <v>0</v>
      </c>
      <c r="EF90" s="263">
        <v>0</v>
      </c>
      <c r="EG90" s="263">
        <v>0</v>
      </c>
      <c r="EH90" s="263">
        <v>0</v>
      </c>
      <c r="EI90" s="263">
        <v>0</v>
      </c>
      <c r="EJ90" s="263">
        <v>0</v>
      </c>
      <c r="EK90" s="263">
        <v>0</v>
      </c>
      <c r="EL90" s="263">
        <v>0</v>
      </c>
      <c r="EM90" s="263">
        <v>0</v>
      </c>
      <c r="EN90" s="263">
        <v>0</v>
      </c>
      <c r="EO90" s="263">
        <v>0</v>
      </c>
      <c r="EP90" s="263">
        <v>0</v>
      </c>
      <c r="EQ90" s="263">
        <v>0</v>
      </c>
      <c r="ER90" s="263">
        <v>0</v>
      </c>
      <c r="ES90" s="263">
        <v>0</v>
      </c>
      <c r="ET90" s="263">
        <v>0</v>
      </c>
      <c r="EU90" s="263">
        <v>0</v>
      </c>
      <c r="EV90" s="263">
        <v>0</v>
      </c>
      <c r="EW90" s="263">
        <v>0</v>
      </c>
      <c r="EX90" s="263">
        <v>0</v>
      </c>
      <c r="EY90" s="263">
        <v>0</v>
      </c>
      <c r="EZ90" s="65"/>
      <c r="FA90" s="61"/>
      <c r="FB90" s="65"/>
      <c r="FC90" s="61"/>
      <c r="FD90" s="65"/>
      <c r="FE90" s="61"/>
      <c r="FF90" s="65"/>
      <c r="FG90" s="61"/>
      <c r="FH90" s="65"/>
      <c r="FI90" s="61"/>
      <c r="FJ90" s="65"/>
      <c r="FK90" s="61"/>
      <c r="FL90" s="65"/>
      <c r="FM90" s="61"/>
      <c r="FN90" s="65"/>
      <c r="FO90" s="61"/>
      <c r="FP90" s="65"/>
      <c r="FQ90" s="61"/>
      <c r="FR90" s="65"/>
      <c r="FS90" s="61"/>
      <c r="FT90" s="65"/>
      <c r="FU90" s="61"/>
      <c r="FV90" s="65"/>
      <c r="FW90" s="61"/>
      <c r="FX90" s="65"/>
      <c r="FY90" s="61"/>
      <c r="FZ90" s="65"/>
      <c r="GA90" s="61"/>
      <c r="GB90" s="65"/>
      <c r="GC90" s="61"/>
      <c r="GD90" s="65"/>
      <c r="GE90" s="61"/>
      <c r="GF90" s="65"/>
      <c r="GG90" s="61"/>
      <c r="GH90" s="65"/>
      <c r="GI90" s="61"/>
      <c r="GJ90" s="65"/>
      <c r="GK90" s="61"/>
      <c r="GL90" s="65"/>
      <c r="GM90" s="61"/>
      <c r="GN90" s="65"/>
      <c r="GO90" s="61"/>
      <c r="GP90" s="65"/>
      <c r="GQ90" s="61"/>
      <c r="GR90" s="65"/>
      <c r="GS90" s="61"/>
      <c r="GT90" s="65"/>
      <c r="GU90" s="61"/>
      <c r="GV90" s="65"/>
      <c r="GW90" s="61"/>
      <c r="GX90" s="65"/>
      <c r="GY90" s="61"/>
      <c r="GZ90" s="65"/>
      <c r="HA90" s="61"/>
      <c r="HB90" s="65"/>
      <c r="HC90" s="61"/>
      <c r="HD90" s="65"/>
      <c r="HE90" s="61"/>
      <c r="HF90" s="65"/>
      <c r="HG90" s="61"/>
      <c r="HH90" s="65"/>
      <c r="HI90" s="61"/>
      <c r="HJ90" s="65"/>
      <c r="HK90" s="61"/>
      <c r="HL90" s="65"/>
      <c r="HM90" s="61"/>
      <c r="HN90" s="65"/>
      <c r="HO90" s="61"/>
      <c r="HP90" s="65"/>
      <c r="HQ90" s="61"/>
      <c r="HR90" s="65"/>
      <c r="HS90" s="61"/>
      <c r="HT90" s="65"/>
      <c r="HU90" s="61"/>
      <c r="HV90" s="65"/>
      <c r="HW90" s="61"/>
      <c r="HX90" s="65"/>
      <c r="HY90" s="61"/>
      <c r="HZ90" s="65"/>
      <c r="IA90" s="61"/>
      <c r="IB90" s="65"/>
      <c r="IC90" s="61"/>
      <c r="ID90" s="65"/>
      <c r="IE90" s="61"/>
      <c r="IF90" s="65"/>
      <c r="IG90" s="61"/>
      <c r="IH90" s="65"/>
      <c r="II90" s="61"/>
      <c r="IJ90" s="65"/>
      <c r="IK90" s="61"/>
      <c r="IL90" s="65"/>
      <c r="IM90" s="61"/>
      <c r="IN90" s="65"/>
      <c r="IO90" s="61"/>
      <c r="IP90" s="65"/>
      <c r="IQ90" s="61"/>
      <c r="IR90" s="65"/>
      <c r="IS90" s="61"/>
      <c r="IT90" s="65"/>
      <c r="IU90" s="61"/>
      <c r="IV90" s="65"/>
      <c r="IW90" s="61"/>
      <c r="IX90" s="65"/>
      <c r="IY90" s="61"/>
      <c r="IZ90" s="65"/>
      <c r="JA90" s="61"/>
      <c r="JB90" s="65"/>
      <c r="JC90" s="61"/>
      <c r="JD90" s="65"/>
      <c r="JE90" s="61"/>
      <c r="JF90" s="65"/>
      <c r="JG90" s="61"/>
      <c r="JH90" s="65"/>
      <c r="JI90" s="61"/>
      <c r="JJ90" s="65"/>
      <c r="JK90" s="61"/>
      <c r="JL90" s="65"/>
      <c r="JM90" s="61"/>
      <c r="JN90" s="65"/>
      <c r="JO90" s="61"/>
      <c r="JP90" s="65"/>
      <c r="JQ90" s="61"/>
      <c r="JR90" s="65"/>
      <c r="JS90" s="61"/>
      <c r="JT90" s="65"/>
      <c r="JU90" s="61"/>
      <c r="JV90" s="65"/>
      <c r="JW90" s="61"/>
      <c r="JX90" s="65"/>
      <c r="JY90" s="61"/>
      <c r="JZ90" s="66"/>
      <c r="KA90" s="66"/>
    </row>
    <row r="91" spans="1:287" ht="15.75" thickBot="1" x14ac:dyDescent="0.3">
      <c r="A91" s="56">
        <f t="shared" si="1"/>
        <v>90</v>
      </c>
      <c r="B91" s="272"/>
      <c r="C91" s="272" t="s">
        <v>179</v>
      </c>
      <c r="D91" s="272"/>
      <c r="E91" s="272"/>
      <c r="F91" s="272"/>
      <c r="G91" s="272"/>
      <c r="H91" s="308">
        <v>0</v>
      </c>
      <c r="I91" s="308">
        <v>0</v>
      </c>
      <c r="J91" s="308">
        <v>0</v>
      </c>
      <c r="K91" s="308">
        <v>0</v>
      </c>
      <c r="L91" s="308">
        <v>0</v>
      </c>
      <c r="M91" s="308">
        <v>0</v>
      </c>
      <c r="N91" s="308">
        <v>0</v>
      </c>
      <c r="O91" s="308">
        <v>0</v>
      </c>
      <c r="P91" s="308">
        <v>0</v>
      </c>
      <c r="Q91" s="308">
        <v>0</v>
      </c>
      <c r="R91" s="308">
        <v>0</v>
      </c>
      <c r="S91" s="308">
        <v>0</v>
      </c>
      <c r="T91" s="308">
        <v>0</v>
      </c>
      <c r="U91" s="308">
        <v>0</v>
      </c>
      <c r="V91" s="308">
        <v>0</v>
      </c>
      <c r="W91" s="308">
        <v>0</v>
      </c>
      <c r="X91" s="308">
        <v>0</v>
      </c>
      <c r="Y91" s="308">
        <v>0</v>
      </c>
      <c r="Z91" s="308">
        <v>0</v>
      </c>
      <c r="AA91" s="308">
        <v>0</v>
      </c>
      <c r="AB91" s="308">
        <v>0</v>
      </c>
      <c r="AC91" s="308">
        <v>0</v>
      </c>
      <c r="AD91" s="308">
        <v>0</v>
      </c>
      <c r="AE91" s="308">
        <v>0</v>
      </c>
      <c r="AF91" s="308">
        <v>0</v>
      </c>
      <c r="AG91" s="308">
        <v>0</v>
      </c>
      <c r="AH91" s="308">
        <v>0</v>
      </c>
      <c r="AI91" s="308">
        <v>0</v>
      </c>
      <c r="AJ91" s="308">
        <v>0</v>
      </c>
      <c r="AK91" s="308">
        <v>0</v>
      </c>
      <c r="AL91" s="308">
        <v>0</v>
      </c>
      <c r="AM91" s="308">
        <v>0</v>
      </c>
      <c r="AN91" s="308">
        <v>0</v>
      </c>
      <c r="AO91" s="308">
        <v>0</v>
      </c>
      <c r="AP91" s="308">
        <v>0</v>
      </c>
      <c r="AQ91" s="308">
        <v>0</v>
      </c>
      <c r="AR91" s="308">
        <v>0</v>
      </c>
      <c r="AS91" s="308">
        <v>0</v>
      </c>
      <c r="AT91" s="308">
        <v>0</v>
      </c>
      <c r="AU91" s="308">
        <v>0</v>
      </c>
      <c r="AV91" s="308">
        <v>0</v>
      </c>
      <c r="AW91" s="308">
        <v>0</v>
      </c>
      <c r="AX91" s="308">
        <v>0</v>
      </c>
      <c r="AY91" s="308">
        <v>0</v>
      </c>
      <c r="AZ91" s="308">
        <v>0</v>
      </c>
      <c r="BA91" s="308">
        <v>0</v>
      </c>
      <c r="BB91" s="308">
        <v>0</v>
      </c>
      <c r="BC91" s="308">
        <v>0</v>
      </c>
      <c r="BD91" s="308">
        <v>0</v>
      </c>
      <c r="BE91" s="308">
        <v>0</v>
      </c>
      <c r="BF91" s="308">
        <v>0</v>
      </c>
      <c r="BG91" s="308">
        <v>0</v>
      </c>
      <c r="BH91" s="308">
        <v>0</v>
      </c>
      <c r="BI91" s="308">
        <v>0</v>
      </c>
      <c r="BJ91" s="308">
        <v>0</v>
      </c>
      <c r="BK91" s="308">
        <v>0</v>
      </c>
      <c r="BL91" s="308">
        <v>0</v>
      </c>
      <c r="BM91" s="308">
        <v>0</v>
      </c>
      <c r="BN91" s="308">
        <v>0</v>
      </c>
      <c r="BO91" s="308">
        <v>0</v>
      </c>
      <c r="BP91" s="308">
        <v>0</v>
      </c>
      <c r="BQ91" s="308">
        <v>0</v>
      </c>
      <c r="BR91" s="308">
        <v>0</v>
      </c>
      <c r="BS91" s="308">
        <v>0</v>
      </c>
      <c r="BT91" s="308">
        <v>0</v>
      </c>
      <c r="BU91" s="308">
        <v>0</v>
      </c>
      <c r="BV91" s="308">
        <v>0</v>
      </c>
      <c r="BW91" s="308">
        <v>0</v>
      </c>
      <c r="BX91" s="308">
        <v>0</v>
      </c>
      <c r="BY91" s="308">
        <v>0</v>
      </c>
      <c r="BZ91" s="308">
        <v>0</v>
      </c>
      <c r="CA91" s="308">
        <v>0</v>
      </c>
      <c r="CB91" s="308">
        <v>0</v>
      </c>
      <c r="CC91" s="308">
        <v>0</v>
      </c>
      <c r="CD91" s="308">
        <v>0</v>
      </c>
      <c r="CE91" s="308">
        <v>0</v>
      </c>
      <c r="CF91" s="308">
        <v>0</v>
      </c>
      <c r="CG91" s="308">
        <v>0</v>
      </c>
      <c r="CH91" s="308">
        <v>0</v>
      </c>
      <c r="CI91" s="308">
        <v>0</v>
      </c>
      <c r="CJ91" s="308">
        <v>0</v>
      </c>
      <c r="CK91" s="308">
        <v>0</v>
      </c>
      <c r="CL91" s="308">
        <v>0</v>
      </c>
      <c r="CM91" s="308">
        <v>0</v>
      </c>
      <c r="CN91" s="308">
        <v>0</v>
      </c>
      <c r="CO91" s="308">
        <v>0</v>
      </c>
      <c r="CP91" s="308">
        <v>0</v>
      </c>
      <c r="CQ91" s="308">
        <v>0</v>
      </c>
      <c r="CR91" s="308">
        <v>0</v>
      </c>
      <c r="CS91" s="308">
        <v>0</v>
      </c>
      <c r="CT91" s="308">
        <v>4529403.0199999996</v>
      </c>
      <c r="CU91" s="308">
        <v>0</v>
      </c>
      <c r="CV91" s="308">
        <v>0</v>
      </c>
      <c r="CW91" s="308">
        <v>0</v>
      </c>
      <c r="CX91" s="308">
        <v>0</v>
      </c>
      <c r="CY91" s="308">
        <v>0</v>
      </c>
      <c r="CZ91" s="308">
        <v>0</v>
      </c>
      <c r="DA91" s="308">
        <v>0</v>
      </c>
      <c r="DB91" s="308">
        <v>0</v>
      </c>
      <c r="DC91" s="308">
        <v>0</v>
      </c>
      <c r="DD91" s="308">
        <v>0</v>
      </c>
      <c r="DE91" s="308">
        <v>0</v>
      </c>
      <c r="DF91" s="308">
        <v>0</v>
      </c>
      <c r="DG91" s="308">
        <v>0</v>
      </c>
      <c r="DH91" s="308">
        <v>0</v>
      </c>
      <c r="DI91" s="308">
        <v>0</v>
      </c>
      <c r="DJ91" s="308">
        <v>0</v>
      </c>
      <c r="DK91" s="308">
        <v>0</v>
      </c>
      <c r="DL91" s="308">
        <v>0</v>
      </c>
      <c r="DM91" s="308">
        <v>0</v>
      </c>
      <c r="DN91" s="308">
        <v>0</v>
      </c>
      <c r="DO91" s="308">
        <v>0</v>
      </c>
      <c r="DP91" s="308">
        <v>0</v>
      </c>
      <c r="DQ91" s="308">
        <v>0</v>
      </c>
      <c r="DR91" s="308">
        <v>0</v>
      </c>
      <c r="DS91" s="308">
        <v>0</v>
      </c>
      <c r="DT91" s="308">
        <v>0</v>
      </c>
      <c r="DU91" s="308">
        <v>0</v>
      </c>
      <c r="DV91" s="308">
        <v>0</v>
      </c>
      <c r="DW91" s="308">
        <v>0</v>
      </c>
      <c r="DX91" s="308">
        <v>0</v>
      </c>
      <c r="DY91" s="308">
        <v>0</v>
      </c>
      <c r="DZ91" s="308">
        <v>0</v>
      </c>
      <c r="EA91" s="308">
        <v>0</v>
      </c>
      <c r="EB91" s="308">
        <v>0</v>
      </c>
      <c r="EC91" s="308">
        <v>0</v>
      </c>
      <c r="ED91" s="308">
        <v>0</v>
      </c>
      <c r="EE91" s="308">
        <v>0</v>
      </c>
      <c r="EF91" s="308">
        <v>0</v>
      </c>
      <c r="EG91" s="308">
        <v>0</v>
      </c>
      <c r="EH91" s="308">
        <v>0</v>
      </c>
      <c r="EI91" s="308">
        <v>0</v>
      </c>
      <c r="EJ91" s="308">
        <v>0</v>
      </c>
      <c r="EK91" s="308">
        <v>0</v>
      </c>
      <c r="EL91" s="308">
        <v>0</v>
      </c>
      <c r="EM91" s="308">
        <v>0</v>
      </c>
      <c r="EN91" s="308">
        <v>0</v>
      </c>
      <c r="EO91" s="308">
        <v>0</v>
      </c>
      <c r="EP91" s="308">
        <v>0</v>
      </c>
      <c r="EQ91" s="308">
        <v>0</v>
      </c>
      <c r="ER91" s="308">
        <v>0</v>
      </c>
      <c r="ES91" s="308">
        <v>0</v>
      </c>
      <c r="ET91" s="308">
        <v>0</v>
      </c>
      <c r="EU91" s="308">
        <v>0</v>
      </c>
      <c r="EV91" s="308">
        <v>0</v>
      </c>
      <c r="EW91" s="308">
        <v>0</v>
      </c>
      <c r="EX91" s="308">
        <v>0</v>
      </c>
      <c r="EY91" s="308">
        <v>4529403.0199999996</v>
      </c>
      <c r="EZ91" s="65"/>
      <c r="FA91" s="61"/>
      <c r="FB91" s="65"/>
      <c r="FC91" s="61"/>
      <c r="FD91" s="65"/>
      <c r="FE91" s="61"/>
      <c r="FF91" s="65"/>
      <c r="FG91" s="61"/>
      <c r="FH91" s="65"/>
      <c r="FI91" s="61"/>
      <c r="FJ91" s="65"/>
      <c r="FK91" s="61"/>
      <c r="FL91" s="65"/>
      <c r="FM91" s="61"/>
      <c r="FN91" s="65"/>
      <c r="FO91" s="61"/>
      <c r="FP91" s="65"/>
      <c r="FQ91" s="61"/>
      <c r="FR91" s="65"/>
      <c r="FS91" s="61"/>
      <c r="FT91" s="65"/>
      <c r="FU91" s="61"/>
      <c r="FV91" s="65"/>
      <c r="FW91" s="61"/>
      <c r="FX91" s="65"/>
      <c r="FY91" s="61"/>
      <c r="FZ91" s="65"/>
      <c r="GA91" s="61"/>
      <c r="GB91" s="65"/>
      <c r="GC91" s="61"/>
      <c r="GD91" s="65"/>
      <c r="GE91" s="61"/>
      <c r="GF91" s="65"/>
      <c r="GG91" s="61"/>
      <c r="GH91" s="65"/>
      <c r="GI91" s="61"/>
      <c r="GJ91" s="65"/>
      <c r="GK91" s="61"/>
      <c r="GL91" s="65"/>
      <c r="GM91" s="61"/>
      <c r="GN91" s="65"/>
      <c r="GO91" s="61"/>
      <c r="GP91" s="65"/>
      <c r="GQ91" s="61"/>
      <c r="GR91" s="65"/>
      <c r="GS91" s="61"/>
      <c r="GT91" s="65"/>
      <c r="GU91" s="61"/>
      <c r="GV91" s="65"/>
      <c r="GW91" s="61"/>
      <c r="GX91" s="65"/>
      <c r="GY91" s="61"/>
      <c r="GZ91" s="65"/>
      <c r="HA91" s="61"/>
      <c r="HB91" s="65"/>
      <c r="HC91" s="61"/>
      <c r="HD91" s="65"/>
      <c r="HE91" s="61"/>
      <c r="HF91" s="65"/>
      <c r="HG91" s="61"/>
      <c r="HH91" s="65"/>
      <c r="HI91" s="61"/>
      <c r="HJ91" s="65"/>
      <c r="HK91" s="61"/>
      <c r="HL91" s="65"/>
      <c r="HM91" s="61"/>
      <c r="HN91" s="65"/>
      <c r="HO91" s="61"/>
      <c r="HP91" s="65"/>
      <c r="HQ91" s="61"/>
      <c r="HR91" s="65"/>
      <c r="HS91" s="61"/>
      <c r="HT91" s="65"/>
      <c r="HU91" s="61"/>
      <c r="HV91" s="65"/>
      <c r="HW91" s="61"/>
      <c r="HX91" s="65"/>
      <c r="HY91" s="61"/>
      <c r="HZ91" s="65"/>
      <c r="IA91" s="61"/>
      <c r="IB91" s="65"/>
      <c r="IC91" s="61"/>
      <c r="ID91" s="65"/>
      <c r="IE91" s="61"/>
      <c r="IF91" s="65"/>
      <c r="IG91" s="61"/>
      <c r="IH91" s="65"/>
      <c r="II91" s="61"/>
      <c r="IJ91" s="65"/>
      <c r="IK91" s="61"/>
      <c r="IL91" s="65"/>
      <c r="IM91" s="61"/>
      <c r="IN91" s="65"/>
      <c r="IO91" s="61"/>
      <c r="IP91" s="65"/>
      <c r="IQ91" s="61"/>
      <c r="IR91" s="65"/>
      <c r="IS91" s="61"/>
      <c r="IT91" s="65"/>
      <c r="IU91" s="61"/>
      <c r="IV91" s="65"/>
      <c r="IW91" s="61"/>
      <c r="IX91" s="65"/>
      <c r="IY91" s="61"/>
      <c r="IZ91" s="65"/>
      <c r="JA91" s="61"/>
      <c r="JB91" s="65"/>
      <c r="JC91" s="61"/>
      <c r="JD91" s="65"/>
      <c r="JE91" s="61"/>
      <c r="JF91" s="65"/>
      <c r="JG91" s="61"/>
      <c r="JH91" s="65"/>
      <c r="JI91" s="61"/>
      <c r="JJ91" s="65"/>
      <c r="JK91" s="61"/>
      <c r="JL91" s="65"/>
      <c r="JM91" s="61"/>
      <c r="JN91" s="65"/>
      <c r="JO91" s="61"/>
      <c r="JP91" s="65"/>
      <c r="JQ91" s="61"/>
      <c r="JR91" s="65"/>
      <c r="JS91" s="61"/>
      <c r="JT91" s="65"/>
      <c r="JU91" s="61"/>
      <c r="JV91" s="65"/>
      <c r="JW91" s="61"/>
      <c r="JX91" s="65"/>
      <c r="JY91" s="61"/>
      <c r="JZ91" s="66"/>
      <c r="KA91" s="66"/>
    </row>
    <row r="92" spans="1:287" s="1" customFormat="1" ht="30" customHeight="1" thickBot="1" x14ac:dyDescent="0.3">
      <c r="A92" s="56">
        <f t="shared" si="1"/>
        <v>91</v>
      </c>
      <c r="B92" s="272" t="s">
        <v>180</v>
      </c>
      <c r="C92" s="272"/>
      <c r="D92" s="272"/>
      <c r="E92" s="272"/>
      <c r="F92" s="272"/>
      <c r="G92" s="272"/>
      <c r="H92" s="309">
        <v>151459.18</v>
      </c>
      <c r="I92" s="309">
        <v>99206.53</v>
      </c>
      <c r="J92" s="309">
        <v>5333501.59</v>
      </c>
      <c r="K92" s="309">
        <v>10309.24</v>
      </c>
      <c r="L92" s="309">
        <v>1954680.99</v>
      </c>
      <c r="M92" s="309">
        <v>743901.91</v>
      </c>
      <c r="N92" s="309">
        <v>25936.99</v>
      </c>
      <c r="O92" s="309">
        <v>45587.14</v>
      </c>
      <c r="P92" s="309">
        <v>1968191.9</v>
      </c>
      <c r="Q92" s="309">
        <v>501020.3</v>
      </c>
      <c r="R92" s="309">
        <v>41005.279999999999</v>
      </c>
      <c r="S92" s="309">
        <v>-123831.73</v>
      </c>
      <c r="T92" s="309">
        <v>11858.1</v>
      </c>
      <c r="U92" s="309">
        <v>11536.08</v>
      </c>
      <c r="V92" s="309">
        <v>20682.59</v>
      </c>
      <c r="W92" s="309">
        <v>308651.37</v>
      </c>
      <c r="X92" s="309">
        <v>0</v>
      </c>
      <c r="Y92" s="309">
        <v>99094.85</v>
      </c>
      <c r="Z92" s="309">
        <v>492885.5</v>
      </c>
      <c r="AA92" s="309">
        <v>28885.52</v>
      </c>
      <c r="AB92" s="309">
        <v>0</v>
      </c>
      <c r="AC92" s="309">
        <v>35589.21</v>
      </c>
      <c r="AD92" s="309">
        <v>175321.29</v>
      </c>
      <c r="AE92" s="309">
        <v>176039.01</v>
      </c>
      <c r="AF92" s="309">
        <v>64602.02</v>
      </c>
      <c r="AG92" s="309">
        <v>22997.53</v>
      </c>
      <c r="AH92" s="309">
        <v>644109.79</v>
      </c>
      <c r="AI92" s="309">
        <v>21422.15</v>
      </c>
      <c r="AJ92" s="309">
        <v>52609.45</v>
      </c>
      <c r="AK92" s="309">
        <v>255073.53</v>
      </c>
      <c r="AL92" s="309">
        <v>154221.21</v>
      </c>
      <c r="AM92" s="309">
        <v>32679.84</v>
      </c>
      <c r="AN92" s="309">
        <v>3634.22</v>
      </c>
      <c r="AO92" s="309">
        <v>95705.37</v>
      </c>
      <c r="AP92" s="309">
        <v>21860.75</v>
      </c>
      <c r="AQ92" s="309">
        <v>272449.75</v>
      </c>
      <c r="AR92" s="309">
        <v>40379.35</v>
      </c>
      <c r="AS92" s="309">
        <v>77974.81</v>
      </c>
      <c r="AT92" s="309">
        <v>28131.59</v>
      </c>
      <c r="AU92" s="309">
        <v>-119505.1</v>
      </c>
      <c r="AV92" s="309">
        <v>43346.58</v>
      </c>
      <c r="AW92" s="309">
        <v>117619.22</v>
      </c>
      <c r="AX92" s="309">
        <v>22324.11</v>
      </c>
      <c r="AY92" s="309">
        <v>25149.58</v>
      </c>
      <c r="AZ92" s="309">
        <v>55749.09</v>
      </c>
      <c r="BA92" s="309">
        <v>162286.73000000001</v>
      </c>
      <c r="BB92" s="309">
        <v>26835.51</v>
      </c>
      <c r="BC92" s="309">
        <v>6342.77</v>
      </c>
      <c r="BD92" s="309">
        <v>21300.62</v>
      </c>
      <c r="BE92" s="309">
        <v>37965.89</v>
      </c>
      <c r="BF92" s="309">
        <v>0</v>
      </c>
      <c r="BG92" s="309">
        <v>91538.83</v>
      </c>
      <c r="BH92" s="309">
        <v>1724995.83</v>
      </c>
      <c r="BI92" s="309">
        <v>34485.49</v>
      </c>
      <c r="BJ92" s="309">
        <v>44745.440000000002</v>
      </c>
      <c r="BK92" s="309">
        <v>250852.35</v>
      </c>
      <c r="BL92" s="309">
        <v>726736.69</v>
      </c>
      <c r="BM92" s="309">
        <v>0</v>
      </c>
      <c r="BN92" s="309">
        <v>531854.80000000005</v>
      </c>
      <c r="BO92" s="309">
        <v>39971.519999999997</v>
      </c>
      <c r="BP92" s="309">
        <v>46106.89</v>
      </c>
      <c r="BQ92" s="309">
        <v>69568.679999999993</v>
      </c>
      <c r="BR92" s="309">
        <v>7829.42</v>
      </c>
      <c r="BS92" s="309">
        <v>17017.919999999998</v>
      </c>
      <c r="BT92" s="309">
        <v>157264.01</v>
      </c>
      <c r="BU92" s="309">
        <v>0</v>
      </c>
      <c r="BV92" s="309">
        <v>-242051.16</v>
      </c>
      <c r="BW92" s="309">
        <v>240048.62</v>
      </c>
      <c r="BX92" s="309">
        <v>0</v>
      </c>
      <c r="BY92" s="309">
        <v>39788.949999999997</v>
      </c>
      <c r="BZ92" s="309">
        <v>14495.75</v>
      </c>
      <c r="CA92" s="309">
        <v>53462.3</v>
      </c>
      <c r="CB92" s="309">
        <v>7558.06</v>
      </c>
      <c r="CC92" s="309">
        <v>138230.59</v>
      </c>
      <c r="CD92" s="309">
        <v>60983.31</v>
      </c>
      <c r="CE92" s="309">
        <v>13659</v>
      </c>
      <c r="CF92" s="309">
        <v>0</v>
      </c>
      <c r="CG92" s="309">
        <v>155702.74</v>
      </c>
      <c r="CH92" s="309">
        <v>70992.960000000006</v>
      </c>
      <c r="CI92" s="309">
        <v>69962.009999999995</v>
      </c>
      <c r="CJ92" s="309">
        <v>3562.33</v>
      </c>
      <c r="CK92" s="309">
        <v>165896.20000000001</v>
      </c>
      <c r="CL92" s="309">
        <v>1369521.66</v>
      </c>
      <c r="CM92" s="309">
        <v>107561.63</v>
      </c>
      <c r="CN92" s="309">
        <v>912213.93</v>
      </c>
      <c r="CO92" s="309">
        <v>74338.62</v>
      </c>
      <c r="CP92" s="309">
        <v>5193517.47</v>
      </c>
      <c r="CQ92" s="309">
        <v>38902.28</v>
      </c>
      <c r="CR92" s="309">
        <v>1474794.69</v>
      </c>
      <c r="CS92" s="309">
        <v>39288.44</v>
      </c>
      <c r="CT92" s="309">
        <v>4569027.58</v>
      </c>
      <c r="CU92" s="309">
        <v>298268.63</v>
      </c>
      <c r="CV92" s="309">
        <v>510374.58</v>
      </c>
      <c r="CW92" s="309">
        <v>-35597.230000000003</v>
      </c>
      <c r="CX92" s="309">
        <v>16426.400000000001</v>
      </c>
      <c r="CY92" s="309">
        <v>11999.21</v>
      </c>
      <c r="CZ92" s="309">
        <v>56304.23</v>
      </c>
      <c r="DA92" s="309">
        <v>13663.58</v>
      </c>
      <c r="DB92" s="309">
        <v>-19305.48</v>
      </c>
      <c r="DC92" s="309">
        <v>31503.279999999999</v>
      </c>
      <c r="DD92" s="309">
        <v>117431.79</v>
      </c>
      <c r="DE92" s="309">
        <v>519848.7</v>
      </c>
      <c r="DF92" s="309">
        <v>43603.4</v>
      </c>
      <c r="DG92" s="309">
        <v>-124033.97</v>
      </c>
      <c r="DH92" s="309">
        <v>19384.43</v>
      </c>
      <c r="DI92" s="309">
        <v>89427.26</v>
      </c>
      <c r="DJ92" s="309">
        <v>64495.77</v>
      </c>
      <c r="DK92" s="309">
        <v>72399.69</v>
      </c>
      <c r="DL92" s="309">
        <v>129442.13</v>
      </c>
      <c r="DM92" s="309">
        <v>112236.25</v>
      </c>
      <c r="DN92" s="309">
        <v>17555.150000000001</v>
      </c>
      <c r="DO92" s="309">
        <v>107193.52</v>
      </c>
      <c r="DP92" s="309">
        <v>6504.67</v>
      </c>
      <c r="DQ92" s="309">
        <v>81439.61</v>
      </c>
      <c r="DR92" s="309">
        <v>439378.4</v>
      </c>
      <c r="DS92" s="309">
        <v>434758.71</v>
      </c>
      <c r="DT92" s="309">
        <v>20443.93</v>
      </c>
      <c r="DU92" s="309">
        <v>11515.22</v>
      </c>
      <c r="DV92" s="309">
        <v>73924.639999999999</v>
      </c>
      <c r="DW92" s="309">
        <v>49789.56</v>
      </c>
      <c r="DX92" s="309">
        <v>101403.53</v>
      </c>
      <c r="DY92" s="309">
        <v>22077.41</v>
      </c>
      <c r="DZ92" s="309">
        <v>110354.11</v>
      </c>
      <c r="EA92" s="309">
        <v>27681.66</v>
      </c>
      <c r="EB92" s="309">
        <v>836210.35</v>
      </c>
      <c r="EC92" s="309">
        <v>31041.62</v>
      </c>
      <c r="ED92" s="309">
        <v>4569.62</v>
      </c>
      <c r="EE92" s="309">
        <v>68234.990000000005</v>
      </c>
      <c r="EF92" s="309">
        <v>46539.519999999997</v>
      </c>
      <c r="EG92" s="309">
        <v>12236.26</v>
      </c>
      <c r="EH92" s="309">
        <v>87295.86</v>
      </c>
      <c r="EI92" s="309">
        <v>14037.93</v>
      </c>
      <c r="EJ92" s="309">
        <v>339298.73</v>
      </c>
      <c r="EK92" s="309">
        <v>14505.98</v>
      </c>
      <c r="EL92" s="309">
        <v>34229.4</v>
      </c>
      <c r="EM92" s="309">
        <v>-47603.88</v>
      </c>
      <c r="EN92" s="309">
        <v>308938.26</v>
      </c>
      <c r="EO92" s="309">
        <v>71582.13</v>
      </c>
      <c r="EP92" s="309">
        <v>820540.08</v>
      </c>
      <c r="EQ92" s="309">
        <v>79032.740000000005</v>
      </c>
      <c r="ER92" s="309">
        <v>157934.72</v>
      </c>
      <c r="ES92" s="309">
        <v>84383.38</v>
      </c>
      <c r="ET92" s="309">
        <v>10171.15</v>
      </c>
      <c r="EU92" s="309">
        <v>0</v>
      </c>
      <c r="EV92" s="309">
        <v>0</v>
      </c>
      <c r="EW92" s="309">
        <v>-2278.8000000000002</v>
      </c>
      <c r="EX92" s="309">
        <v>-28051.01</v>
      </c>
      <c r="EY92" s="309">
        <v>38987946.829999998</v>
      </c>
      <c r="EZ92" s="68"/>
      <c r="FA92" s="67"/>
      <c r="FB92" s="68"/>
      <c r="FC92" s="67"/>
      <c r="FD92" s="68"/>
      <c r="FE92" s="67"/>
      <c r="FF92" s="68"/>
      <c r="FG92" s="67"/>
      <c r="FH92" s="68"/>
      <c r="FI92" s="67"/>
      <c r="FJ92" s="68"/>
      <c r="FK92" s="67"/>
      <c r="FL92" s="68"/>
      <c r="FM92" s="67"/>
      <c r="FN92" s="68"/>
      <c r="FO92" s="67"/>
      <c r="FP92" s="68"/>
      <c r="FQ92" s="67"/>
      <c r="FR92" s="68"/>
      <c r="FS92" s="67"/>
      <c r="FT92" s="68"/>
      <c r="FU92" s="67"/>
      <c r="FV92" s="68"/>
      <c r="FW92" s="67"/>
      <c r="FX92" s="68"/>
      <c r="FY92" s="67"/>
      <c r="FZ92" s="68"/>
      <c r="GA92" s="67"/>
      <c r="GB92" s="68"/>
      <c r="GC92" s="67"/>
      <c r="GD92" s="68"/>
      <c r="GE92" s="67"/>
      <c r="GF92" s="68"/>
      <c r="GG92" s="67"/>
      <c r="GH92" s="68"/>
      <c r="GI92" s="67"/>
      <c r="GJ92" s="68"/>
      <c r="GK92" s="67"/>
      <c r="GL92" s="68"/>
      <c r="GM92" s="67"/>
      <c r="GN92" s="68"/>
      <c r="GO92" s="67"/>
      <c r="GP92" s="68"/>
      <c r="GQ92" s="67"/>
      <c r="GR92" s="68"/>
      <c r="GS92" s="67"/>
      <c r="GT92" s="68"/>
      <c r="GU92" s="67"/>
      <c r="GV92" s="68"/>
      <c r="GW92" s="67"/>
      <c r="GX92" s="68"/>
      <c r="GY92" s="67"/>
      <c r="GZ92" s="68"/>
      <c r="HA92" s="67"/>
      <c r="HB92" s="68"/>
      <c r="HC92" s="67"/>
      <c r="HD92" s="68"/>
      <c r="HE92" s="67"/>
      <c r="HF92" s="68"/>
      <c r="HG92" s="67"/>
      <c r="HH92" s="68"/>
      <c r="HI92" s="67"/>
      <c r="HJ92" s="68"/>
      <c r="HK92" s="67"/>
      <c r="HL92" s="68"/>
      <c r="HM92" s="67"/>
      <c r="HN92" s="68"/>
      <c r="HO92" s="67"/>
      <c r="HP92" s="68"/>
      <c r="HQ92" s="67"/>
      <c r="HR92" s="68"/>
      <c r="HS92" s="67"/>
      <c r="HT92" s="68"/>
      <c r="HU92" s="67"/>
      <c r="HV92" s="68"/>
      <c r="HW92" s="67"/>
      <c r="HX92" s="68"/>
      <c r="HY92" s="67"/>
      <c r="HZ92" s="68"/>
      <c r="IA92" s="67"/>
      <c r="IB92" s="68"/>
      <c r="IC92" s="67"/>
      <c r="ID92" s="68"/>
      <c r="IE92" s="67"/>
      <c r="IF92" s="68"/>
      <c r="IG92" s="67"/>
      <c r="IH92" s="68"/>
      <c r="II92" s="67"/>
      <c r="IJ92" s="68"/>
      <c r="IK92" s="67"/>
      <c r="IL92" s="68"/>
      <c r="IM92" s="67"/>
      <c r="IN92" s="68"/>
      <c r="IO92" s="67"/>
      <c r="IP92" s="68"/>
      <c r="IQ92" s="67"/>
      <c r="IR92" s="68"/>
      <c r="IS92" s="67"/>
      <c r="IT92" s="68"/>
      <c r="IU92" s="67"/>
      <c r="IV92" s="68"/>
      <c r="IW92" s="67"/>
      <c r="IX92" s="68"/>
      <c r="IY92" s="67"/>
      <c r="IZ92" s="68"/>
      <c r="JA92" s="67"/>
      <c r="JB92" s="68"/>
      <c r="JC92" s="67"/>
      <c r="JD92" s="68"/>
      <c r="JE92" s="67"/>
      <c r="JF92" s="68"/>
      <c r="JG92" s="67"/>
      <c r="JH92" s="68"/>
      <c r="JI92" s="67"/>
      <c r="JJ92" s="68"/>
      <c r="JK92" s="67"/>
      <c r="JL92" s="68"/>
      <c r="JM92" s="67"/>
      <c r="JN92" s="68"/>
      <c r="JO92" s="67"/>
      <c r="JP92" s="68"/>
      <c r="JQ92" s="67"/>
      <c r="JR92" s="68"/>
      <c r="JS92" s="67"/>
      <c r="JT92" s="68"/>
      <c r="JU92" s="67"/>
      <c r="JV92" s="68"/>
      <c r="JW92" s="67"/>
      <c r="JX92" s="68"/>
      <c r="JY92" s="67"/>
      <c r="JZ92" s="69"/>
      <c r="KA92" s="69"/>
    </row>
    <row r="93" spans="1:287" ht="31.5" customHeight="1" thickTop="1" x14ac:dyDescent="0.25">
      <c r="A93" s="56">
        <f t="shared" si="1"/>
        <v>92</v>
      </c>
      <c r="B93" s="272" t="s">
        <v>181</v>
      </c>
      <c r="C93" s="272"/>
      <c r="D93" s="272"/>
      <c r="E93" s="272"/>
      <c r="F93" s="272"/>
      <c r="G93" s="272"/>
      <c r="H93" s="293"/>
      <c r="I93" s="293"/>
      <c r="J93" s="293"/>
      <c r="K93" s="293"/>
      <c r="L93" s="293"/>
      <c r="M93" s="293"/>
      <c r="N93" s="293"/>
      <c r="O93" s="293"/>
      <c r="P93" s="293"/>
      <c r="Q93" s="293"/>
      <c r="R93" s="293"/>
      <c r="S93" s="293"/>
      <c r="T93" s="293"/>
      <c r="U93" s="293"/>
      <c r="V93" s="293"/>
      <c r="W93" s="293"/>
      <c r="X93" s="293"/>
      <c r="Y93" s="293"/>
      <c r="Z93" s="293"/>
      <c r="AA93" s="293"/>
      <c r="AB93" s="293"/>
      <c r="AC93" s="293"/>
      <c r="AD93" s="293"/>
      <c r="AE93" s="293"/>
      <c r="AF93" s="293"/>
      <c r="AG93" s="293"/>
      <c r="AH93" s="293"/>
      <c r="AI93" s="293"/>
      <c r="AJ93" s="293"/>
      <c r="AK93" s="293"/>
      <c r="AL93" s="293"/>
      <c r="AM93" s="293"/>
      <c r="AN93" s="293"/>
      <c r="AO93" s="293"/>
      <c r="AP93" s="293"/>
      <c r="AQ93" s="293"/>
      <c r="AR93" s="293"/>
      <c r="AS93" s="293"/>
      <c r="AT93" s="293"/>
      <c r="AU93" s="293"/>
      <c r="AV93" s="293"/>
      <c r="AW93" s="293"/>
      <c r="AX93" s="293"/>
      <c r="AY93" s="293"/>
      <c r="AZ93" s="293"/>
      <c r="BA93" s="293"/>
      <c r="BB93" s="293"/>
      <c r="BC93" s="293"/>
      <c r="BD93" s="293"/>
      <c r="BE93" s="293"/>
      <c r="BF93" s="293"/>
      <c r="BG93" s="293"/>
      <c r="BH93" s="293"/>
      <c r="BI93" s="293"/>
      <c r="BJ93" s="293"/>
      <c r="BK93" s="293"/>
      <c r="BL93" s="293"/>
      <c r="BM93" s="293"/>
      <c r="BN93" s="293"/>
      <c r="BO93" s="293"/>
      <c r="BP93" s="293"/>
      <c r="BQ93" s="293"/>
      <c r="BR93" s="293"/>
      <c r="BS93" s="293"/>
      <c r="BT93" s="293"/>
      <c r="BU93" s="293"/>
      <c r="BV93" s="293"/>
      <c r="BW93" s="293"/>
      <c r="BX93" s="293"/>
      <c r="BY93" s="293"/>
      <c r="BZ93" s="293"/>
      <c r="CA93" s="293"/>
      <c r="CB93" s="293"/>
      <c r="CC93" s="293"/>
      <c r="CD93" s="293"/>
      <c r="CE93" s="293"/>
      <c r="CF93" s="293"/>
      <c r="CG93" s="293"/>
      <c r="CH93" s="293"/>
      <c r="CI93" s="293"/>
      <c r="CJ93" s="293"/>
      <c r="CK93" s="293"/>
      <c r="CL93" s="293"/>
      <c r="CM93" s="293"/>
      <c r="CN93" s="293"/>
      <c r="CO93" s="293"/>
      <c r="CP93" s="293"/>
      <c r="CQ93" s="293"/>
      <c r="CR93" s="293"/>
      <c r="CS93" s="293"/>
      <c r="CT93" s="293"/>
      <c r="CU93" s="293"/>
      <c r="CV93" s="293"/>
      <c r="CW93" s="293"/>
      <c r="CX93" s="293"/>
      <c r="CY93" s="293"/>
      <c r="CZ93" s="293"/>
      <c r="DA93" s="293"/>
      <c r="DB93" s="293"/>
      <c r="DC93" s="293"/>
      <c r="DD93" s="293"/>
      <c r="DE93" s="293"/>
      <c r="DF93" s="293"/>
      <c r="DG93" s="293"/>
      <c r="DH93" s="293"/>
      <c r="DI93" s="293"/>
      <c r="DJ93" s="293"/>
      <c r="DK93" s="293"/>
      <c r="DL93" s="293"/>
      <c r="DM93" s="293"/>
      <c r="DN93" s="293"/>
      <c r="DO93" s="293"/>
      <c r="DP93" s="293"/>
      <c r="DQ93" s="293"/>
      <c r="DR93" s="293"/>
      <c r="DS93" s="293"/>
      <c r="DT93" s="293"/>
      <c r="DU93" s="293"/>
      <c r="DV93" s="293"/>
      <c r="DW93" s="293"/>
      <c r="DX93" s="293"/>
      <c r="DY93" s="293"/>
      <c r="DZ93" s="293"/>
      <c r="EA93" s="293"/>
      <c r="EB93" s="293"/>
      <c r="EC93" s="293"/>
      <c r="ED93" s="293"/>
      <c r="EE93" s="293"/>
      <c r="EF93" s="293"/>
      <c r="EG93" s="293"/>
      <c r="EH93" s="293"/>
      <c r="EI93" s="293"/>
      <c r="EJ93" s="293"/>
      <c r="EK93" s="293"/>
      <c r="EL93" s="293"/>
      <c r="EM93" s="293"/>
      <c r="EN93" s="293"/>
      <c r="EO93" s="293"/>
      <c r="EP93" s="293"/>
      <c r="EQ93" s="293"/>
      <c r="ER93" s="293"/>
      <c r="ES93" s="293"/>
      <c r="ET93" s="293"/>
      <c r="EU93" s="293"/>
      <c r="EV93" s="293"/>
      <c r="EW93" s="293"/>
      <c r="EX93" s="293"/>
      <c r="EY93" s="293"/>
      <c r="EZ93" s="65"/>
      <c r="FA93" s="61"/>
      <c r="FB93" s="65"/>
      <c r="FC93" s="61"/>
      <c r="FD93" s="65"/>
      <c r="FE93" s="61"/>
      <c r="FF93" s="65"/>
      <c r="FG93" s="61"/>
      <c r="FH93" s="65"/>
      <c r="FI93" s="61"/>
      <c r="FJ93" s="65"/>
      <c r="FK93" s="61"/>
      <c r="FL93" s="65"/>
      <c r="FM93" s="61"/>
      <c r="FN93" s="65"/>
      <c r="FO93" s="61"/>
      <c r="FP93" s="65"/>
      <c r="FQ93" s="61"/>
      <c r="FR93" s="65"/>
      <c r="FS93" s="61"/>
      <c r="FT93" s="65"/>
      <c r="FU93" s="61"/>
      <c r="FV93" s="65"/>
      <c r="FW93" s="61"/>
      <c r="FX93" s="65"/>
      <c r="FY93" s="61"/>
      <c r="FZ93" s="65"/>
      <c r="GA93" s="61"/>
      <c r="GB93" s="65"/>
      <c r="GC93" s="61"/>
      <c r="GD93" s="65"/>
      <c r="GE93" s="61"/>
      <c r="GF93" s="65"/>
      <c r="GG93" s="61"/>
      <c r="GH93" s="65"/>
      <c r="GI93" s="61"/>
      <c r="GJ93" s="65"/>
      <c r="GK93" s="61"/>
      <c r="GL93" s="65"/>
      <c r="GM93" s="61"/>
      <c r="GN93" s="65"/>
      <c r="GO93" s="61"/>
      <c r="GP93" s="65"/>
      <c r="GQ93" s="61"/>
      <c r="GR93" s="65"/>
      <c r="GS93" s="61"/>
      <c r="GT93" s="65"/>
      <c r="GU93" s="61"/>
      <c r="GV93" s="65"/>
      <c r="GW93" s="61"/>
      <c r="GX93" s="65"/>
      <c r="GY93" s="61"/>
      <c r="GZ93" s="65"/>
      <c r="HA93" s="61"/>
      <c r="HB93" s="65"/>
      <c r="HC93" s="61"/>
      <c r="HD93" s="65"/>
      <c r="HE93" s="61"/>
      <c r="HF93" s="65"/>
      <c r="HG93" s="61"/>
      <c r="HH93" s="65"/>
      <c r="HI93" s="61"/>
      <c r="HJ93" s="65"/>
      <c r="HK93" s="61"/>
      <c r="HL93" s="65"/>
      <c r="HM93" s="61"/>
      <c r="HN93" s="65"/>
      <c r="HO93" s="61"/>
      <c r="HP93" s="65"/>
      <c r="HQ93" s="61"/>
      <c r="HR93" s="65"/>
      <c r="HS93" s="61"/>
      <c r="HT93" s="65"/>
      <c r="HU93" s="61"/>
      <c r="HV93" s="65"/>
      <c r="HW93" s="61"/>
      <c r="HX93" s="65"/>
      <c r="HY93" s="61"/>
      <c r="HZ93" s="65"/>
      <c r="IA93" s="61"/>
      <c r="IB93" s="65"/>
      <c r="IC93" s="61"/>
      <c r="ID93" s="65"/>
      <c r="IE93" s="61"/>
      <c r="IF93" s="65"/>
      <c r="IG93" s="61"/>
      <c r="IH93" s="65"/>
      <c r="II93" s="61"/>
      <c r="IJ93" s="65"/>
      <c r="IK93" s="61"/>
      <c r="IL93" s="65"/>
      <c r="IM93" s="61"/>
      <c r="IN93" s="65"/>
      <c r="IO93" s="61"/>
      <c r="IP93" s="65"/>
      <c r="IQ93" s="61"/>
      <c r="IR93" s="65"/>
      <c r="IS93" s="61"/>
      <c r="IT93" s="65"/>
      <c r="IU93" s="61"/>
      <c r="IV93" s="65"/>
      <c r="IW93" s="61"/>
      <c r="IX93" s="65"/>
      <c r="IY93" s="61"/>
      <c r="IZ93" s="65"/>
      <c r="JA93" s="61"/>
      <c r="JB93" s="65"/>
      <c r="JC93" s="61"/>
      <c r="JD93" s="65"/>
      <c r="JE93" s="61"/>
      <c r="JF93" s="65"/>
      <c r="JG93" s="61"/>
      <c r="JH93" s="65"/>
      <c r="JI93" s="61"/>
      <c r="JJ93" s="65"/>
      <c r="JK93" s="61"/>
      <c r="JL93" s="65"/>
      <c r="JM93" s="61"/>
      <c r="JN93" s="65"/>
      <c r="JO93" s="61"/>
      <c r="JP93" s="65"/>
      <c r="JQ93" s="61"/>
      <c r="JR93" s="65"/>
      <c r="JS93" s="61"/>
      <c r="JT93" s="65"/>
      <c r="JU93" s="61"/>
      <c r="JV93" s="65"/>
      <c r="JW93" s="61"/>
      <c r="JX93" s="65"/>
      <c r="JY93" s="61"/>
      <c r="JZ93" s="66"/>
      <c r="KA93" s="66"/>
    </row>
    <row r="94" spans="1:287" x14ac:dyDescent="0.25">
      <c r="A94" s="56">
        <f t="shared" si="1"/>
        <v>93</v>
      </c>
      <c r="B94" s="272"/>
      <c r="C94" s="272" t="s">
        <v>182</v>
      </c>
      <c r="D94" s="272"/>
      <c r="E94" s="272"/>
      <c r="F94" s="272"/>
      <c r="G94" s="272"/>
      <c r="H94" s="293"/>
      <c r="I94" s="293"/>
      <c r="J94" s="293"/>
      <c r="K94" s="293"/>
      <c r="L94" s="293"/>
      <c r="M94" s="293"/>
      <c r="N94" s="293"/>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3"/>
      <c r="AP94" s="293"/>
      <c r="AQ94" s="293"/>
      <c r="AR94" s="293"/>
      <c r="AS94" s="293"/>
      <c r="AT94" s="293"/>
      <c r="AU94" s="293"/>
      <c r="AV94" s="293"/>
      <c r="AW94" s="293"/>
      <c r="AX94" s="293"/>
      <c r="AY94" s="293"/>
      <c r="AZ94" s="293"/>
      <c r="BA94" s="293"/>
      <c r="BB94" s="293"/>
      <c r="BC94" s="293"/>
      <c r="BD94" s="293"/>
      <c r="BE94" s="293"/>
      <c r="BF94" s="293"/>
      <c r="BG94" s="293"/>
      <c r="BH94" s="293"/>
      <c r="BI94" s="293"/>
      <c r="BJ94" s="293"/>
      <c r="BK94" s="293"/>
      <c r="BL94" s="293"/>
      <c r="BM94" s="293"/>
      <c r="BN94" s="293"/>
      <c r="BO94" s="293"/>
      <c r="BP94" s="293"/>
      <c r="BQ94" s="293"/>
      <c r="BR94" s="293"/>
      <c r="BS94" s="293"/>
      <c r="BT94" s="293"/>
      <c r="BU94" s="293"/>
      <c r="BV94" s="293"/>
      <c r="BW94" s="293"/>
      <c r="BX94" s="293"/>
      <c r="BY94" s="293"/>
      <c r="BZ94" s="293"/>
      <c r="CA94" s="293"/>
      <c r="CB94" s="293"/>
      <c r="CC94" s="293"/>
      <c r="CD94" s="293"/>
      <c r="CE94" s="293"/>
      <c r="CF94" s="293"/>
      <c r="CG94" s="293"/>
      <c r="CH94" s="293"/>
      <c r="CI94" s="293"/>
      <c r="CJ94" s="293"/>
      <c r="CK94" s="293"/>
      <c r="CL94" s="293"/>
      <c r="CM94" s="293"/>
      <c r="CN94" s="293"/>
      <c r="CO94" s="293"/>
      <c r="CP94" s="293"/>
      <c r="CQ94" s="293"/>
      <c r="CR94" s="293"/>
      <c r="CS94" s="293"/>
      <c r="CT94" s="293"/>
      <c r="CU94" s="293"/>
      <c r="CV94" s="293"/>
      <c r="CW94" s="293"/>
      <c r="CX94" s="293"/>
      <c r="CY94" s="293"/>
      <c r="CZ94" s="293"/>
      <c r="DA94" s="293"/>
      <c r="DB94" s="293"/>
      <c r="DC94" s="293"/>
      <c r="DD94" s="293"/>
      <c r="DE94" s="293"/>
      <c r="DF94" s="293"/>
      <c r="DG94" s="293"/>
      <c r="DH94" s="293"/>
      <c r="DI94" s="293"/>
      <c r="DJ94" s="293"/>
      <c r="DK94" s="293"/>
      <c r="DL94" s="293"/>
      <c r="DM94" s="293"/>
      <c r="DN94" s="293"/>
      <c r="DO94" s="293"/>
      <c r="DP94" s="293"/>
      <c r="DQ94" s="293"/>
      <c r="DR94" s="293"/>
      <c r="DS94" s="293"/>
      <c r="DT94" s="293"/>
      <c r="DU94" s="293"/>
      <c r="DV94" s="293"/>
      <c r="DW94" s="293"/>
      <c r="DX94" s="293"/>
      <c r="DY94" s="293"/>
      <c r="DZ94" s="293"/>
      <c r="EA94" s="293"/>
      <c r="EB94" s="293"/>
      <c r="EC94" s="293"/>
      <c r="ED94" s="293"/>
      <c r="EE94" s="293"/>
      <c r="EF94" s="293"/>
      <c r="EG94" s="293"/>
      <c r="EH94" s="293"/>
      <c r="EI94" s="293"/>
      <c r="EJ94" s="293"/>
      <c r="EK94" s="293"/>
      <c r="EL94" s="293"/>
      <c r="EM94" s="293"/>
      <c r="EN94" s="293"/>
      <c r="EO94" s="293"/>
      <c r="EP94" s="293"/>
      <c r="EQ94" s="293"/>
      <c r="ER94" s="293"/>
      <c r="ES94" s="293"/>
      <c r="ET94" s="293"/>
      <c r="EU94" s="293"/>
      <c r="EV94" s="293"/>
      <c r="EW94" s="293"/>
      <c r="EX94" s="293"/>
      <c r="EY94" s="293"/>
      <c r="EZ94" s="65"/>
      <c r="FA94" s="61"/>
      <c r="FB94" s="65"/>
      <c r="FC94" s="61"/>
      <c r="FD94" s="65"/>
      <c r="FE94" s="61"/>
      <c r="FF94" s="65"/>
      <c r="FG94" s="61"/>
      <c r="FH94" s="65"/>
      <c r="FI94" s="61"/>
      <c r="FJ94" s="65"/>
      <c r="FK94" s="61"/>
      <c r="FL94" s="65"/>
      <c r="FM94" s="61"/>
      <c r="FN94" s="65"/>
      <c r="FO94" s="61"/>
      <c r="FP94" s="65"/>
      <c r="FQ94" s="61"/>
      <c r="FR94" s="65"/>
      <c r="FS94" s="61"/>
      <c r="FT94" s="65"/>
      <c r="FU94" s="61"/>
      <c r="FV94" s="65"/>
      <c r="FW94" s="61"/>
      <c r="FX94" s="65"/>
      <c r="FY94" s="61"/>
      <c r="FZ94" s="65"/>
      <c r="GA94" s="61"/>
      <c r="GB94" s="65"/>
      <c r="GC94" s="61"/>
      <c r="GD94" s="65"/>
      <c r="GE94" s="61"/>
      <c r="GF94" s="65"/>
      <c r="GG94" s="61"/>
      <c r="GH94" s="65"/>
      <c r="GI94" s="61"/>
      <c r="GJ94" s="65"/>
      <c r="GK94" s="61"/>
      <c r="GL94" s="65"/>
      <c r="GM94" s="61"/>
      <c r="GN94" s="65"/>
      <c r="GO94" s="61"/>
      <c r="GP94" s="65"/>
      <c r="GQ94" s="61"/>
      <c r="GR94" s="65"/>
      <c r="GS94" s="61"/>
      <c r="GT94" s="65"/>
      <c r="GU94" s="61"/>
      <c r="GV94" s="65"/>
      <c r="GW94" s="61"/>
      <c r="GX94" s="65"/>
      <c r="GY94" s="61"/>
      <c r="GZ94" s="65"/>
      <c r="HA94" s="61"/>
      <c r="HB94" s="65"/>
      <c r="HC94" s="61"/>
      <c r="HD94" s="65"/>
      <c r="HE94" s="61"/>
      <c r="HF94" s="65"/>
      <c r="HG94" s="61"/>
      <c r="HH94" s="65"/>
      <c r="HI94" s="61"/>
      <c r="HJ94" s="65"/>
      <c r="HK94" s="61"/>
      <c r="HL94" s="65"/>
      <c r="HM94" s="61"/>
      <c r="HN94" s="65"/>
      <c r="HO94" s="61"/>
      <c r="HP94" s="65"/>
      <c r="HQ94" s="61"/>
      <c r="HR94" s="65"/>
      <c r="HS94" s="61"/>
      <c r="HT94" s="65"/>
      <c r="HU94" s="61"/>
      <c r="HV94" s="65"/>
      <c r="HW94" s="61"/>
      <c r="HX94" s="65"/>
      <c r="HY94" s="61"/>
      <c r="HZ94" s="65"/>
      <c r="IA94" s="61"/>
      <c r="IB94" s="65"/>
      <c r="IC94" s="61"/>
      <c r="ID94" s="65"/>
      <c r="IE94" s="61"/>
      <c r="IF94" s="65"/>
      <c r="IG94" s="61"/>
      <c r="IH94" s="65"/>
      <c r="II94" s="61"/>
      <c r="IJ94" s="65"/>
      <c r="IK94" s="61"/>
      <c r="IL94" s="65"/>
      <c r="IM94" s="61"/>
      <c r="IN94" s="65"/>
      <c r="IO94" s="61"/>
      <c r="IP94" s="65"/>
      <c r="IQ94" s="61"/>
      <c r="IR94" s="65"/>
      <c r="IS94" s="61"/>
      <c r="IT94" s="65"/>
      <c r="IU94" s="61"/>
      <c r="IV94" s="65"/>
      <c r="IW94" s="61"/>
      <c r="IX94" s="65"/>
      <c r="IY94" s="61"/>
      <c r="IZ94" s="65"/>
      <c r="JA94" s="61"/>
      <c r="JB94" s="65"/>
      <c r="JC94" s="61"/>
      <c r="JD94" s="65"/>
      <c r="JE94" s="61"/>
      <c r="JF94" s="65"/>
      <c r="JG94" s="61"/>
      <c r="JH94" s="65"/>
      <c r="JI94" s="61"/>
      <c r="JJ94" s="65"/>
      <c r="JK94" s="61"/>
      <c r="JL94" s="65"/>
      <c r="JM94" s="61"/>
      <c r="JN94" s="65"/>
      <c r="JO94" s="61"/>
      <c r="JP94" s="65"/>
      <c r="JQ94" s="61"/>
      <c r="JR94" s="65"/>
      <c r="JS94" s="61"/>
      <c r="JT94" s="65"/>
      <c r="JU94" s="61"/>
      <c r="JV94" s="65"/>
      <c r="JW94" s="61"/>
      <c r="JX94" s="65"/>
      <c r="JY94" s="61"/>
      <c r="JZ94" s="66"/>
      <c r="KA94" s="66"/>
    </row>
    <row r="95" spans="1:287" x14ac:dyDescent="0.25">
      <c r="A95" s="56">
        <f t="shared" si="1"/>
        <v>94</v>
      </c>
      <c r="B95" s="272"/>
      <c r="C95" s="272"/>
      <c r="D95" s="272" t="s">
        <v>183</v>
      </c>
      <c r="E95" s="272"/>
      <c r="F95" s="272"/>
      <c r="G95" s="272"/>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93"/>
      <c r="EZ95" s="65"/>
      <c r="FA95" s="61"/>
      <c r="FB95" s="65"/>
      <c r="FC95" s="61"/>
      <c r="FD95" s="65"/>
      <c r="FE95" s="61"/>
      <c r="FF95" s="65"/>
      <c r="FG95" s="61"/>
      <c r="FH95" s="65"/>
      <c r="FI95" s="61"/>
      <c r="FJ95" s="65"/>
      <c r="FK95" s="61"/>
      <c r="FL95" s="65"/>
      <c r="FM95" s="61"/>
      <c r="FN95" s="65"/>
      <c r="FO95" s="61"/>
      <c r="FP95" s="65"/>
      <c r="FQ95" s="61"/>
      <c r="FR95" s="65"/>
      <c r="FS95" s="61"/>
      <c r="FT95" s="65"/>
      <c r="FU95" s="61"/>
      <c r="FV95" s="65"/>
      <c r="FW95" s="61"/>
      <c r="FX95" s="65"/>
      <c r="FY95" s="61"/>
      <c r="FZ95" s="65"/>
      <c r="GA95" s="61"/>
      <c r="GB95" s="65"/>
      <c r="GC95" s="61"/>
      <c r="GD95" s="65"/>
      <c r="GE95" s="61"/>
      <c r="GF95" s="65"/>
      <c r="GG95" s="61"/>
      <c r="GH95" s="65"/>
      <c r="GI95" s="61"/>
      <c r="GJ95" s="65"/>
      <c r="GK95" s="61"/>
      <c r="GL95" s="65"/>
      <c r="GM95" s="61"/>
      <c r="GN95" s="65"/>
      <c r="GO95" s="61"/>
      <c r="GP95" s="65"/>
      <c r="GQ95" s="61"/>
      <c r="GR95" s="65"/>
      <c r="GS95" s="61"/>
      <c r="GT95" s="65"/>
      <c r="GU95" s="61"/>
      <c r="GV95" s="65"/>
      <c r="GW95" s="61"/>
      <c r="GX95" s="65"/>
      <c r="GY95" s="61"/>
      <c r="GZ95" s="65"/>
      <c r="HA95" s="61"/>
      <c r="HB95" s="65"/>
      <c r="HC95" s="61"/>
      <c r="HD95" s="65"/>
      <c r="HE95" s="61"/>
      <c r="HF95" s="65"/>
      <c r="HG95" s="61"/>
      <c r="HH95" s="65"/>
      <c r="HI95" s="61"/>
      <c r="HJ95" s="65"/>
      <c r="HK95" s="61"/>
      <c r="HL95" s="65"/>
      <c r="HM95" s="61"/>
      <c r="HN95" s="65"/>
      <c r="HO95" s="61"/>
      <c r="HP95" s="65"/>
      <c r="HQ95" s="61"/>
      <c r="HR95" s="65"/>
      <c r="HS95" s="61"/>
      <c r="HT95" s="65"/>
      <c r="HU95" s="61"/>
      <c r="HV95" s="65"/>
      <c r="HW95" s="61"/>
      <c r="HX95" s="65"/>
      <c r="HY95" s="61"/>
      <c r="HZ95" s="65"/>
      <c r="IA95" s="61"/>
      <c r="IB95" s="65"/>
      <c r="IC95" s="61"/>
      <c r="ID95" s="65"/>
      <c r="IE95" s="61"/>
      <c r="IF95" s="65"/>
      <c r="IG95" s="61"/>
      <c r="IH95" s="65"/>
      <c r="II95" s="61"/>
      <c r="IJ95" s="65"/>
      <c r="IK95" s="61"/>
      <c r="IL95" s="65"/>
      <c r="IM95" s="61"/>
      <c r="IN95" s="65"/>
      <c r="IO95" s="61"/>
      <c r="IP95" s="65"/>
      <c r="IQ95" s="61"/>
      <c r="IR95" s="65"/>
      <c r="IS95" s="61"/>
      <c r="IT95" s="65"/>
      <c r="IU95" s="61"/>
      <c r="IV95" s="65"/>
      <c r="IW95" s="61"/>
      <c r="IX95" s="65"/>
      <c r="IY95" s="61"/>
      <c r="IZ95" s="65"/>
      <c r="JA95" s="61"/>
      <c r="JB95" s="65"/>
      <c r="JC95" s="61"/>
      <c r="JD95" s="65"/>
      <c r="JE95" s="61"/>
      <c r="JF95" s="65"/>
      <c r="JG95" s="61"/>
      <c r="JH95" s="65"/>
      <c r="JI95" s="61"/>
      <c r="JJ95" s="65"/>
      <c r="JK95" s="61"/>
      <c r="JL95" s="65"/>
      <c r="JM95" s="61"/>
      <c r="JN95" s="65"/>
      <c r="JO95" s="61"/>
      <c r="JP95" s="65"/>
      <c r="JQ95" s="61"/>
      <c r="JR95" s="65"/>
      <c r="JS95" s="61"/>
      <c r="JT95" s="65"/>
      <c r="JU95" s="61"/>
      <c r="JV95" s="65"/>
      <c r="JW95" s="61"/>
      <c r="JX95" s="65"/>
      <c r="JY95" s="61"/>
      <c r="JZ95" s="66"/>
      <c r="KA95" s="66"/>
    </row>
    <row r="96" spans="1:287" x14ac:dyDescent="0.25">
      <c r="A96" s="56">
        <f t="shared" si="1"/>
        <v>95</v>
      </c>
      <c r="B96" s="272"/>
      <c r="C96" s="272"/>
      <c r="D96" s="272"/>
      <c r="E96" s="272" t="s">
        <v>184</v>
      </c>
      <c r="F96" s="272"/>
      <c r="G96" s="272"/>
      <c r="H96" s="293"/>
      <c r="I96" s="293"/>
      <c r="J96" s="293"/>
      <c r="K96" s="293"/>
      <c r="L96" s="293"/>
      <c r="M96" s="293"/>
      <c r="N96" s="293"/>
      <c r="O96" s="293"/>
      <c r="P96" s="293"/>
      <c r="Q96" s="293"/>
      <c r="R96" s="293"/>
      <c r="S96" s="293"/>
      <c r="T96" s="293"/>
      <c r="U96" s="293"/>
      <c r="V96" s="293"/>
      <c r="W96" s="293"/>
      <c r="X96" s="293"/>
      <c r="Y96" s="293"/>
      <c r="Z96" s="293"/>
      <c r="AA96" s="293"/>
      <c r="AB96" s="293"/>
      <c r="AC96" s="293"/>
      <c r="AD96" s="293"/>
      <c r="AE96" s="293"/>
      <c r="AF96" s="293"/>
      <c r="AG96" s="293"/>
      <c r="AH96" s="293"/>
      <c r="AI96" s="293"/>
      <c r="AJ96" s="293"/>
      <c r="AK96" s="293"/>
      <c r="AL96" s="293"/>
      <c r="AM96" s="293"/>
      <c r="AN96" s="293"/>
      <c r="AO96" s="293"/>
      <c r="AP96" s="293"/>
      <c r="AQ96" s="293"/>
      <c r="AR96" s="293"/>
      <c r="AS96" s="293"/>
      <c r="AT96" s="293"/>
      <c r="AU96" s="293"/>
      <c r="AV96" s="293"/>
      <c r="AW96" s="293"/>
      <c r="AX96" s="293"/>
      <c r="AY96" s="293"/>
      <c r="AZ96" s="293"/>
      <c r="BA96" s="293"/>
      <c r="BB96" s="293"/>
      <c r="BC96" s="293"/>
      <c r="BD96" s="293"/>
      <c r="BE96" s="293"/>
      <c r="BF96" s="293"/>
      <c r="BG96" s="293"/>
      <c r="BH96" s="293"/>
      <c r="BI96" s="293"/>
      <c r="BJ96" s="293"/>
      <c r="BK96" s="293"/>
      <c r="BL96" s="293"/>
      <c r="BM96" s="293"/>
      <c r="BN96" s="293"/>
      <c r="BO96" s="293"/>
      <c r="BP96" s="293"/>
      <c r="BQ96" s="293"/>
      <c r="BR96" s="293"/>
      <c r="BS96" s="293"/>
      <c r="BT96" s="293"/>
      <c r="BU96" s="293"/>
      <c r="BV96" s="293"/>
      <c r="BW96" s="293"/>
      <c r="BX96" s="293"/>
      <c r="BY96" s="293"/>
      <c r="BZ96" s="293"/>
      <c r="CA96" s="293"/>
      <c r="CB96" s="293"/>
      <c r="CC96" s="293"/>
      <c r="CD96" s="293"/>
      <c r="CE96" s="293"/>
      <c r="CF96" s="293"/>
      <c r="CG96" s="293"/>
      <c r="CH96" s="293"/>
      <c r="CI96" s="293"/>
      <c r="CJ96" s="293"/>
      <c r="CK96" s="293"/>
      <c r="CL96" s="293"/>
      <c r="CM96" s="293"/>
      <c r="CN96" s="293"/>
      <c r="CO96" s="293"/>
      <c r="CP96" s="293"/>
      <c r="CQ96" s="293"/>
      <c r="CR96" s="293"/>
      <c r="CS96" s="293"/>
      <c r="CT96" s="293"/>
      <c r="CU96" s="293"/>
      <c r="CV96" s="293"/>
      <c r="CW96" s="293"/>
      <c r="CX96" s="293"/>
      <c r="CY96" s="293"/>
      <c r="CZ96" s="293"/>
      <c r="DA96" s="293"/>
      <c r="DB96" s="293"/>
      <c r="DC96" s="293"/>
      <c r="DD96" s="293"/>
      <c r="DE96" s="293"/>
      <c r="DF96" s="293"/>
      <c r="DG96" s="293"/>
      <c r="DH96" s="293"/>
      <c r="DI96" s="293"/>
      <c r="DJ96" s="293"/>
      <c r="DK96" s="293"/>
      <c r="DL96" s="293"/>
      <c r="DM96" s="293"/>
      <c r="DN96" s="293"/>
      <c r="DO96" s="293"/>
      <c r="DP96" s="293"/>
      <c r="DQ96" s="293"/>
      <c r="DR96" s="293"/>
      <c r="DS96" s="293"/>
      <c r="DT96" s="293"/>
      <c r="DU96" s="293"/>
      <c r="DV96" s="293"/>
      <c r="DW96" s="293"/>
      <c r="DX96" s="293"/>
      <c r="DY96" s="293"/>
      <c r="DZ96" s="293"/>
      <c r="EA96" s="293"/>
      <c r="EB96" s="293"/>
      <c r="EC96" s="293"/>
      <c r="ED96" s="293"/>
      <c r="EE96" s="293"/>
      <c r="EF96" s="293"/>
      <c r="EG96" s="293"/>
      <c r="EH96" s="293"/>
      <c r="EI96" s="293"/>
      <c r="EJ96" s="293"/>
      <c r="EK96" s="293"/>
      <c r="EL96" s="293"/>
      <c r="EM96" s="293"/>
      <c r="EN96" s="293"/>
      <c r="EO96" s="293"/>
      <c r="EP96" s="293"/>
      <c r="EQ96" s="293"/>
      <c r="ER96" s="293"/>
      <c r="ES96" s="293"/>
      <c r="ET96" s="293"/>
      <c r="EU96" s="293"/>
      <c r="EV96" s="293"/>
      <c r="EW96" s="293"/>
      <c r="EX96" s="293"/>
      <c r="EY96" s="293"/>
      <c r="EZ96" s="65"/>
      <c r="FA96" s="61"/>
      <c r="FB96" s="65"/>
      <c r="FC96" s="61"/>
      <c r="FD96" s="65"/>
      <c r="FE96" s="61"/>
      <c r="FF96" s="65"/>
      <c r="FG96" s="61"/>
      <c r="FH96" s="65"/>
      <c r="FI96" s="61"/>
      <c r="FJ96" s="65"/>
      <c r="FK96" s="61"/>
      <c r="FL96" s="65"/>
      <c r="FM96" s="61"/>
      <c r="FN96" s="65"/>
      <c r="FO96" s="61"/>
      <c r="FP96" s="65"/>
      <c r="FQ96" s="61"/>
      <c r="FR96" s="65"/>
      <c r="FS96" s="61"/>
      <c r="FT96" s="65"/>
      <c r="FU96" s="61"/>
      <c r="FV96" s="65"/>
      <c r="FW96" s="61"/>
      <c r="FX96" s="65"/>
      <c r="FY96" s="61"/>
      <c r="FZ96" s="65"/>
      <c r="GA96" s="61"/>
      <c r="GB96" s="65"/>
      <c r="GC96" s="61"/>
      <c r="GD96" s="65"/>
      <c r="GE96" s="61"/>
      <c r="GF96" s="65"/>
      <c r="GG96" s="61"/>
      <c r="GH96" s="65"/>
      <c r="GI96" s="61"/>
      <c r="GJ96" s="65"/>
      <c r="GK96" s="61"/>
      <c r="GL96" s="65"/>
      <c r="GM96" s="61"/>
      <c r="GN96" s="65"/>
      <c r="GO96" s="61"/>
      <c r="GP96" s="65"/>
      <c r="GQ96" s="61"/>
      <c r="GR96" s="65"/>
      <c r="GS96" s="61"/>
      <c r="GT96" s="65"/>
      <c r="GU96" s="61"/>
      <c r="GV96" s="65"/>
      <c r="GW96" s="61"/>
      <c r="GX96" s="65"/>
      <c r="GY96" s="61"/>
      <c r="GZ96" s="65"/>
      <c r="HA96" s="61"/>
      <c r="HB96" s="65"/>
      <c r="HC96" s="61"/>
      <c r="HD96" s="65"/>
      <c r="HE96" s="61"/>
      <c r="HF96" s="65"/>
      <c r="HG96" s="61"/>
      <c r="HH96" s="65"/>
      <c r="HI96" s="61"/>
      <c r="HJ96" s="65"/>
      <c r="HK96" s="61"/>
      <c r="HL96" s="65"/>
      <c r="HM96" s="61"/>
      <c r="HN96" s="65"/>
      <c r="HO96" s="61"/>
      <c r="HP96" s="65"/>
      <c r="HQ96" s="61"/>
      <c r="HR96" s="65"/>
      <c r="HS96" s="61"/>
      <c r="HT96" s="65"/>
      <c r="HU96" s="61"/>
      <c r="HV96" s="65"/>
      <c r="HW96" s="61"/>
      <c r="HX96" s="65"/>
      <c r="HY96" s="61"/>
      <c r="HZ96" s="65"/>
      <c r="IA96" s="61"/>
      <c r="IB96" s="65"/>
      <c r="IC96" s="61"/>
      <c r="ID96" s="65"/>
      <c r="IE96" s="61"/>
      <c r="IF96" s="65"/>
      <c r="IG96" s="61"/>
      <c r="IH96" s="65"/>
      <c r="II96" s="61"/>
      <c r="IJ96" s="65"/>
      <c r="IK96" s="61"/>
      <c r="IL96" s="65"/>
      <c r="IM96" s="61"/>
      <c r="IN96" s="65"/>
      <c r="IO96" s="61"/>
      <c r="IP96" s="65"/>
      <c r="IQ96" s="61"/>
      <c r="IR96" s="65"/>
      <c r="IS96" s="61"/>
      <c r="IT96" s="65"/>
      <c r="IU96" s="61"/>
      <c r="IV96" s="65"/>
      <c r="IW96" s="61"/>
      <c r="IX96" s="65"/>
      <c r="IY96" s="61"/>
      <c r="IZ96" s="65"/>
      <c r="JA96" s="61"/>
      <c r="JB96" s="65"/>
      <c r="JC96" s="61"/>
      <c r="JD96" s="65"/>
      <c r="JE96" s="61"/>
      <c r="JF96" s="65"/>
      <c r="JG96" s="61"/>
      <c r="JH96" s="65"/>
      <c r="JI96" s="61"/>
      <c r="JJ96" s="65"/>
      <c r="JK96" s="61"/>
      <c r="JL96" s="65"/>
      <c r="JM96" s="61"/>
      <c r="JN96" s="65"/>
      <c r="JO96" s="61"/>
      <c r="JP96" s="65"/>
      <c r="JQ96" s="61"/>
      <c r="JR96" s="65"/>
      <c r="JS96" s="61"/>
      <c r="JT96" s="65"/>
      <c r="JU96" s="61"/>
      <c r="JV96" s="65"/>
      <c r="JW96" s="61"/>
      <c r="JX96" s="65"/>
      <c r="JY96" s="61"/>
      <c r="JZ96" s="66"/>
      <c r="KA96" s="66"/>
    </row>
    <row r="97" spans="1:287" ht="15.75" thickBot="1" x14ac:dyDescent="0.3">
      <c r="A97" s="56">
        <f t="shared" si="1"/>
        <v>96</v>
      </c>
      <c r="B97" s="272"/>
      <c r="C97" s="272"/>
      <c r="D97" s="272"/>
      <c r="E97" s="272"/>
      <c r="F97" s="272" t="s">
        <v>184</v>
      </c>
      <c r="G97" s="272"/>
      <c r="H97" s="306">
        <v>0</v>
      </c>
      <c r="I97" s="306">
        <v>0</v>
      </c>
      <c r="J97" s="306">
        <v>-536.57000000000005</v>
      </c>
      <c r="K97" s="306">
        <v>0</v>
      </c>
      <c r="L97" s="306">
        <v>80.31</v>
      </c>
      <c r="M97" s="306">
        <v>0</v>
      </c>
      <c r="N97" s="306">
        <v>1100</v>
      </c>
      <c r="O97" s="306">
        <v>0</v>
      </c>
      <c r="P97" s="306">
        <v>-3195</v>
      </c>
      <c r="Q97" s="306">
        <v>3195</v>
      </c>
      <c r="R97" s="306">
        <v>0</v>
      </c>
      <c r="S97" s="306">
        <v>0</v>
      </c>
      <c r="T97" s="306">
        <v>0</v>
      </c>
      <c r="U97" s="306">
        <v>0</v>
      </c>
      <c r="V97" s="306">
        <v>0</v>
      </c>
      <c r="W97" s="306">
        <v>50</v>
      </c>
      <c r="X97" s="306">
        <v>0</v>
      </c>
      <c r="Y97" s="306">
        <v>0</v>
      </c>
      <c r="Z97" s="306">
        <v>-176.16</v>
      </c>
      <c r="AA97" s="306">
        <v>0</v>
      </c>
      <c r="AB97" s="306">
        <v>0</v>
      </c>
      <c r="AC97" s="306">
        <v>0</v>
      </c>
      <c r="AD97" s="306">
        <v>0</v>
      </c>
      <c r="AE97" s="306">
        <v>474</v>
      </c>
      <c r="AF97" s="306">
        <v>0</v>
      </c>
      <c r="AG97" s="306">
        <v>0</v>
      </c>
      <c r="AH97" s="306">
        <v>176.26</v>
      </c>
      <c r="AI97" s="306">
        <v>0</v>
      </c>
      <c r="AJ97" s="306">
        <v>0</v>
      </c>
      <c r="AK97" s="306">
        <v>0</v>
      </c>
      <c r="AL97" s="306">
        <v>0</v>
      </c>
      <c r="AM97" s="306">
        <v>0</v>
      </c>
      <c r="AN97" s="306">
        <v>0</v>
      </c>
      <c r="AO97" s="306">
        <v>0</v>
      </c>
      <c r="AP97" s="306">
        <v>0</v>
      </c>
      <c r="AQ97" s="306">
        <v>0</v>
      </c>
      <c r="AR97" s="306">
        <v>0</v>
      </c>
      <c r="AS97" s="306">
        <v>0</v>
      </c>
      <c r="AT97" s="306">
        <v>0</v>
      </c>
      <c r="AU97" s="306">
        <v>0</v>
      </c>
      <c r="AV97" s="306">
        <v>0</v>
      </c>
      <c r="AW97" s="306">
        <v>0</v>
      </c>
      <c r="AX97" s="306">
        <v>0</v>
      </c>
      <c r="AY97" s="306">
        <v>0</v>
      </c>
      <c r="AZ97" s="306">
        <v>0</v>
      </c>
      <c r="BA97" s="306">
        <v>0</v>
      </c>
      <c r="BB97" s="306">
        <v>0</v>
      </c>
      <c r="BC97" s="306">
        <v>0</v>
      </c>
      <c r="BD97" s="306">
        <v>0</v>
      </c>
      <c r="BE97" s="306">
        <v>0</v>
      </c>
      <c r="BF97" s="306">
        <v>0</v>
      </c>
      <c r="BG97" s="306">
        <v>0</v>
      </c>
      <c r="BH97" s="306">
        <v>3019.75</v>
      </c>
      <c r="BI97" s="306">
        <v>0</v>
      </c>
      <c r="BJ97" s="306">
        <v>0</v>
      </c>
      <c r="BK97" s="306">
        <v>0</v>
      </c>
      <c r="BL97" s="306">
        <v>1292.6199999999999</v>
      </c>
      <c r="BM97" s="306">
        <v>0</v>
      </c>
      <c r="BN97" s="306">
        <v>-56.25</v>
      </c>
      <c r="BO97" s="306">
        <v>0</v>
      </c>
      <c r="BP97" s="306">
        <v>0</v>
      </c>
      <c r="BQ97" s="306">
        <v>0</v>
      </c>
      <c r="BR97" s="306">
        <v>0</v>
      </c>
      <c r="BS97" s="306">
        <v>0</v>
      </c>
      <c r="BT97" s="306">
        <v>0</v>
      </c>
      <c r="BU97" s="306">
        <v>0</v>
      </c>
      <c r="BV97" s="306">
        <v>662.41</v>
      </c>
      <c r="BW97" s="306">
        <v>0</v>
      </c>
      <c r="BX97" s="306">
        <v>0</v>
      </c>
      <c r="BY97" s="306">
        <v>1926</v>
      </c>
      <c r="BZ97" s="306">
        <v>0</v>
      </c>
      <c r="CA97" s="306">
        <v>2082</v>
      </c>
      <c r="CB97" s="306">
        <v>0</v>
      </c>
      <c r="CC97" s="306">
        <v>1000</v>
      </c>
      <c r="CD97" s="306">
        <v>0</v>
      </c>
      <c r="CE97" s="306">
        <v>0</v>
      </c>
      <c r="CF97" s="306">
        <v>0</v>
      </c>
      <c r="CG97" s="306">
        <v>-465.74</v>
      </c>
      <c r="CH97" s="306">
        <v>0</v>
      </c>
      <c r="CI97" s="306">
        <v>0</v>
      </c>
      <c r="CJ97" s="306">
        <v>0</v>
      </c>
      <c r="CK97" s="306">
        <v>0</v>
      </c>
      <c r="CL97" s="306">
        <v>-380.37</v>
      </c>
      <c r="CM97" s="306">
        <v>0</v>
      </c>
      <c r="CN97" s="306">
        <v>0</v>
      </c>
      <c r="CO97" s="306">
        <v>0</v>
      </c>
      <c r="CP97" s="306">
        <v>368.15</v>
      </c>
      <c r="CQ97" s="306">
        <v>0</v>
      </c>
      <c r="CR97" s="306">
        <v>0</v>
      </c>
      <c r="CS97" s="306">
        <v>0</v>
      </c>
      <c r="CT97" s="306">
        <v>0</v>
      </c>
      <c r="CU97" s="306">
        <v>-110.15</v>
      </c>
      <c r="CV97" s="306">
        <v>-215.22</v>
      </c>
      <c r="CW97" s="306">
        <v>1005.62</v>
      </c>
      <c r="CX97" s="306">
        <v>0</v>
      </c>
      <c r="CY97" s="306">
        <v>-200</v>
      </c>
      <c r="CZ97" s="306">
        <v>0</v>
      </c>
      <c r="DA97" s="306">
        <v>0</v>
      </c>
      <c r="DB97" s="306">
        <v>47.12</v>
      </c>
      <c r="DC97" s="306">
        <v>0</v>
      </c>
      <c r="DD97" s="306">
        <v>0</v>
      </c>
      <c r="DE97" s="306">
        <v>-5197.8999999999996</v>
      </c>
      <c r="DF97" s="306">
        <v>0</v>
      </c>
      <c r="DG97" s="306">
        <v>0</v>
      </c>
      <c r="DH97" s="306">
        <v>0</v>
      </c>
      <c r="DI97" s="306">
        <v>0</v>
      </c>
      <c r="DJ97" s="306">
        <v>0</v>
      </c>
      <c r="DK97" s="306">
        <v>0</v>
      </c>
      <c r="DL97" s="306">
        <v>0</v>
      </c>
      <c r="DM97" s="306">
        <v>0</v>
      </c>
      <c r="DN97" s="306">
        <v>0</v>
      </c>
      <c r="DO97" s="306">
        <v>0</v>
      </c>
      <c r="DP97" s="306">
        <v>0</v>
      </c>
      <c r="DQ97" s="306">
        <v>0</v>
      </c>
      <c r="DR97" s="306">
        <v>0</v>
      </c>
      <c r="DS97" s="306">
        <v>0</v>
      </c>
      <c r="DT97" s="306">
        <v>0</v>
      </c>
      <c r="DU97" s="306">
        <v>0</v>
      </c>
      <c r="DV97" s="306">
        <v>0</v>
      </c>
      <c r="DW97" s="306">
        <v>0</v>
      </c>
      <c r="DX97" s="306">
        <v>0</v>
      </c>
      <c r="DY97" s="306">
        <v>0</v>
      </c>
      <c r="DZ97" s="306">
        <v>0</v>
      </c>
      <c r="EA97" s="306">
        <v>0</v>
      </c>
      <c r="EB97" s="306">
        <v>0</v>
      </c>
      <c r="EC97" s="306">
        <v>0</v>
      </c>
      <c r="ED97" s="306">
        <v>0</v>
      </c>
      <c r="EE97" s="306">
        <v>0</v>
      </c>
      <c r="EF97" s="306">
        <v>0</v>
      </c>
      <c r="EG97" s="306">
        <v>0</v>
      </c>
      <c r="EH97" s="306">
        <v>0</v>
      </c>
      <c r="EI97" s="306">
        <v>0</v>
      </c>
      <c r="EJ97" s="306">
        <v>-2345.23</v>
      </c>
      <c r="EK97" s="306">
        <v>0</v>
      </c>
      <c r="EL97" s="306">
        <v>0</v>
      </c>
      <c r="EM97" s="306">
        <v>-234.86</v>
      </c>
      <c r="EN97" s="306">
        <v>5125.3500000000004</v>
      </c>
      <c r="EO97" s="306">
        <v>0</v>
      </c>
      <c r="EP97" s="306">
        <v>951.95</v>
      </c>
      <c r="EQ97" s="306">
        <v>0</v>
      </c>
      <c r="ER97" s="306">
        <v>0</v>
      </c>
      <c r="ES97" s="306">
        <v>0</v>
      </c>
      <c r="ET97" s="306">
        <v>0</v>
      </c>
      <c r="EU97" s="306">
        <v>0</v>
      </c>
      <c r="EV97" s="306">
        <v>0</v>
      </c>
      <c r="EW97" s="306">
        <v>0</v>
      </c>
      <c r="EX97" s="306">
        <v>0</v>
      </c>
      <c r="EY97" s="306">
        <v>9443.09</v>
      </c>
      <c r="EZ97" s="65"/>
      <c r="FA97" s="61"/>
      <c r="FB97" s="65"/>
      <c r="FC97" s="61"/>
      <c r="FD97" s="65"/>
      <c r="FE97" s="61"/>
      <c r="FF97" s="65"/>
      <c r="FG97" s="61"/>
      <c r="FH97" s="65"/>
      <c r="FI97" s="61"/>
      <c r="FJ97" s="65"/>
      <c r="FK97" s="61"/>
      <c r="FL97" s="65"/>
      <c r="FM97" s="61"/>
      <c r="FN97" s="65"/>
      <c r="FO97" s="61"/>
      <c r="FP97" s="65"/>
      <c r="FQ97" s="61"/>
      <c r="FR97" s="65"/>
      <c r="FS97" s="61"/>
      <c r="FT97" s="65"/>
      <c r="FU97" s="61"/>
      <c r="FV97" s="65"/>
      <c r="FW97" s="61"/>
      <c r="FX97" s="65"/>
      <c r="FY97" s="61"/>
      <c r="FZ97" s="65"/>
      <c r="GA97" s="61"/>
      <c r="GB97" s="65"/>
      <c r="GC97" s="61"/>
      <c r="GD97" s="65"/>
      <c r="GE97" s="61"/>
      <c r="GF97" s="65"/>
      <c r="GG97" s="61"/>
      <c r="GH97" s="65"/>
      <c r="GI97" s="61"/>
      <c r="GJ97" s="65"/>
      <c r="GK97" s="61"/>
      <c r="GL97" s="65"/>
      <c r="GM97" s="61"/>
      <c r="GN97" s="65"/>
      <c r="GO97" s="61"/>
      <c r="GP97" s="65"/>
      <c r="GQ97" s="61"/>
      <c r="GR97" s="65"/>
      <c r="GS97" s="61"/>
      <c r="GT97" s="65"/>
      <c r="GU97" s="61"/>
      <c r="GV97" s="65"/>
      <c r="GW97" s="61"/>
      <c r="GX97" s="65"/>
      <c r="GY97" s="61"/>
      <c r="GZ97" s="65"/>
      <c r="HA97" s="61"/>
      <c r="HB97" s="65"/>
      <c r="HC97" s="61"/>
      <c r="HD97" s="65"/>
      <c r="HE97" s="61"/>
      <c r="HF97" s="65"/>
      <c r="HG97" s="61"/>
      <c r="HH97" s="65"/>
      <c r="HI97" s="61"/>
      <c r="HJ97" s="65"/>
      <c r="HK97" s="61"/>
      <c r="HL97" s="65"/>
      <c r="HM97" s="61"/>
      <c r="HN97" s="65"/>
      <c r="HO97" s="61"/>
      <c r="HP97" s="65"/>
      <c r="HQ97" s="61"/>
      <c r="HR97" s="65"/>
      <c r="HS97" s="61"/>
      <c r="HT97" s="65"/>
      <c r="HU97" s="61"/>
      <c r="HV97" s="65"/>
      <c r="HW97" s="61"/>
      <c r="HX97" s="65"/>
      <c r="HY97" s="61"/>
      <c r="HZ97" s="65"/>
      <c r="IA97" s="61"/>
      <c r="IB97" s="65"/>
      <c r="IC97" s="61"/>
      <c r="ID97" s="65"/>
      <c r="IE97" s="61"/>
      <c r="IF97" s="65"/>
      <c r="IG97" s="61"/>
      <c r="IH97" s="65"/>
      <c r="II97" s="61"/>
      <c r="IJ97" s="65"/>
      <c r="IK97" s="61"/>
      <c r="IL97" s="65"/>
      <c r="IM97" s="61"/>
      <c r="IN97" s="65"/>
      <c r="IO97" s="61"/>
      <c r="IP97" s="65"/>
      <c r="IQ97" s="61"/>
      <c r="IR97" s="65"/>
      <c r="IS97" s="61"/>
      <c r="IT97" s="65"/>
      <c r="IU97" s="61"/>
      <c r="IV97" s="65"/>
      <c r="IW97" s="61"/>
      <c r="IX97" s="65"/>
      <c r="IY97" s="61"/>
      <c r="IZ97" s="65"/>
      <c r="JA97" s="61"/>
      <c r="JB97" s="65"/>
      <c r="JC97" s="61"/>
      <c r="JD97" s="65"/>
      <c r="JE97" s="61"/>
      <c r="JF97" s="65"/>
      <c r="JG97" s="61"/>
      <c r="JH97" s="65"/>
      <c r="JI97" s="61"/>
      <c r="JJ97" s="65"/>
      <c r="JK97" s="61"/>
      <c r="JL97" s="65"/>
      <c r="JM97" s="61"/>
      <c r="JN97" s="65"/>
      <c r="JO97" s="61"/>
      <c r="JP97" s="65"/>
      <c r="JQ97" s="61"/>
      <c r="JR97" s="65"/>
      <c r="JS97" s="61"/>
      <c r="JT97" s="65"/>
      <c r="JU97" s="61"/>
      <c r="JV97" s="65"/>
      <c r="JW97" s="61"/>
      <c r="JX97" s="65"/>
      <c r="JY97" s="61"/>
      <c r="JZ97" s="66"/>
      <c r="KA97" s="66"/>
    </row>
    <row r="98" spans="1:287" x14ac:dyDescent="0.25">
      <c r="A98" s="56">
        <f t="shared" si="1"/>
        <v>97</v>
      </c>
      <c r="B98" s="272"/>
      <c r="C98" s="272"/>
      <c r="D98" s="272"/>
      <c r="E98" s="272" t="s">
        <v>185</v>
      </c>
      <c r="F98" s="272"/>
      <c r="G98" s="272"/>
      <c r="H98" s="293">
        <v>0</v>
      </c>
      <c r="I98" s="293">
        <v>0</v>
      </c>
      <c r="J98" s="293">
        <v>-536.57000000000005</v>
      </c>
      <c r="K98" s="293">
        <v>0</v>
      </c>
      <c r="L98" s="293">
        <v>80.31</v>
      </c>
      <c r="M98" s="293">
        <v>0</v>
      </c>
      <c r="N98" s="293">
        <v>1100</v>
      </c>
      <c r="O98" s="293">
        <v>0</v>
      </c>
      <c r="P98" s="293">
        <v>-3195</v>
      </c>
      <c r="Q98" s="293">
        <v>3195</v>
      </c>
      <c r="R98" s="293">
        <v>0</v>
      </c>
      <c r="S98" s="293">
        <v>0</v>
      </c>
      <c r="T98" s="293">
        <v>0</v>
      </c>
      <c r="U98" s="293">
        <v>0</v>
      </c>
      <c r="V98" s="293">
        <v>0</v>
      </c>
      <c r="W98" s="293">
        <v>50</v>
      </c>
      <c r="X98" s="293">
        <v>0</v>
      </c>
      <c r="Y98" s="293">
        <v>0</v>
      </c>
      <c r="Z98" s="293">
        <v>-176.16</v>
      </c>
      <c r="AA98" s="293">
        <v>0</v>
      </c>
      <c r="AB98" s="293">
        <v>0</v>
      </c>
      <c r="AC98" s="293">
        <v>0</v>
      </c>
      <c r="AD98" s="293">
        <v>0</v>
      </c>
      <c r="AE98" s="293">
        <v>474</v>
      </c>
      <c r="AF98" s="293">
        <v>0</v>
      </c>
      <c r="AG98" s="293">
        <v>0</v>
      </c>
      <c r="AH98" s="293">
        <v>176.26</v>
      </c>
      <c r="AI98" s="293">
        <v>0</v>
      </c>
      <c r="AJ98" s="293">
        <v>0</v>
      </c>
      <c r="AK98" s="293">
        <v>0</v>
      </c>
      <c r="AL98" s="293">
        <v>0</v>
      </c>
      <c r="AM98" s="293">
        <v>0</v>
      </c>
      <c r="AN98" s="293">
        <v>0</v>
      </c>
      <c r="AO98" s="293">
        <v>0</v>
      </c>
      <c r="AP98" s="293">
        <v>0</v>
      </c>
      <c r="AQ98" s="293">
        <v>0</v>
      </c>
      <c r="AR98" s="293">
        <v>0</v>
      </c>
      <c r="AS98" s="293">
        <v>0</v>
      </c>
      <c r="AT98" s="293">
        <v>0</v>
      </c>
      <c r="AU98" s="293">
        <v>0</v>
      </c>
      <c r="AV98" s="293">
        <v>0</v>
      </c>
      <c r="AW98" s="293">
        <v>0</v>
      </c>
      <c r="AX98" s="293">
        <v>0</v>
      </c>
      <c r="AY98" s="293">
        <v>0</v>
      </c>
      <c r="AZ98" s="293">
        <v>0</v>
      </c>
      <c r="BA98" s="293">
        <v>0</v>
      </c>
      <c r="BB98" s="293">
        <v>0</v>
      </c>
      <c r="BC98" s="293">
        <v>0</v>
      </c>
      <c r="BD98" s="293">
        <v>0</v>
      </c>
      <c r="BE98" s="293">
        <v>0</v>
      </c>
      <c r="BF98" s="293">
        <v>0</v>
      </c>
      <c r="BG98" s="293">
        <v>0</v>
      </c>
      <c r="BH98" s="293">
        <v>3019.75</v>
      </c>
      <c r="BI98" s="293">
        <v>0</v>
      </c>
      <c r="BJ98" s="293">
        <v>0</v>
      </c>
      <c r="BK98" s="293">
        <v>0</v>
      </c>
      <c r="BL98" s="293">
        <v>1292.6199999999999</v>
      </c>
      <c r="BM98" s="293">
        <v>0</v>
      </c>
      <c r="BN98" s="293">
        <v>-56.25</v>
      </c>
      <c r="BO98" s="293">
        <v>0</v>
      </c>
      <c r="BP98" s="293">
        <v>0</v>
      </c>
      <c r="BQ98" s="293">
        <v>0</v>
      </c>
      <c r="BR98" s="293">
        <v>0</v>
      </c>
      <c r="BS98" s="293">
        <v>0</v>
      </c>
      <c r="BT98" s="293">
        <v>0</v>
      </c>
      <c r="BU98" s="293">
        <v>0</v>
      </c>
      <c r="BV98" s="293">
        <v>662.41</v>
      </c>
      <c r="BW98" s="293">
        <v>0</v>
      </c>
      <c r="BX98" s="293">
        <v>0</v>
      </c>
      <c r="BY98" s="293">
        <v>1926</v>
      </c>
      <c r="BZ98" s="293">
        <v>0</v>
      </c>
      <c r="CA98" s="293">
        <v>2082</v>
      </c>
      <c r="CB98" s="293">
        <v>0</v>
      </c>
      <c r="CC98" s="293">
        <v>1000</v>
      </c>
      <c r="CD98" s="293">
        <v>0</v>
      </c>
      <c r="CE98" s="293">
        <v>0</v>
      </c>
      <c r="CF98" s="293">
        <v>0</v>
      </c>
      <c r="CG98" s="293">
        <v>-465.74</v>
      </c>
      <c r="CH98" s="293">
        <v>0</v>
      </c>
      <c r="CI98" s="293">
        <v>0</v>
      </c>
      <c r="CJ98" s="293">
        <v>0</v>
      </c>
      <c r="CK98" s="293">
        <v>0</v>
      </c>
      <c r="CL98" s="293">
        <v>-380.37</v>
      </c>
      <c r="CM98" s="293">
        <v>0</v>
      </c>
      <c r="CN98" s="293">
        <v>0</v>
      </c>
      <c r="CO98" s="293">
        <v>0</v>
      </c>
      <c r="CP98" s="293">
        <v>368.15</v>
      </c>
      <c r="CQ98" s="293">
        <v>0</v>
      </c>
      <c r="CR98" s="293">
        <v>0</v>
      </c>
      <c r="CS98" s="293">
        <v>0</v>
      </c>
      <c r="CT98" s="293">
        <v>0</v>
      </c>
      <c r="CU98" s="293">
        <v>-110.15</v>
      </c>
      <c r="CV98" s="293">
        <v>-215.22</v>
      </c>
      <c r="CW98" s="293">
        <v>1005.62</v>
      </c>
      <c r="CX98" s="293">
        <v>0</v>
      </c>
      <c r="CY98" s="293">
        <v>-200</v>
      </c>
      <c r="CZ98" s="293">
        <v>0</v>
      </c>
      <c r="DA98" s="293">
        <v>0</v>
      </c>
      <c r="DB98" s="293">
        <v>47.12</v>
      </c>
      <c r="DC98" s="293">
        <v>0</v>
      </c>
      <c r="DD98" s="293">
        <v>0</v>
      </c>
      <c r="DE98" s="293">
        <v>-5197.8999999999996</v>
      </c>
      <c r="DF98" s="293">
        <v>0</v>
      </c>
      <c r="DG98" s="293">
        <v>0</v>
      </c>
      <c r="DH98" s="293">
        <v>0</v>
      </c>
      <c r="DI98" s="293">
        <v>0</v>
      </c>
      <c r="DJ98" s="293">
        <v>0</v>
      </c>
      <c r="DK98" s="293">
        <v>0</v>
      </c>
      <c r="DL98" s="293">
        <v>0</v>
      </c>
      <c r="DM98" s="293">
        <v>0</v>
      </c>
      <c r="DN98" s="293">
        <v>0</v>
      </c>
      <c r="DO98" s="293">
        <v>0</v>
      </c>
      <c r="DP98" s="293">
        <v>0</v>
      </c>
      <c r="DQ98" s="293">
        <v>0</v>
      </c>
      <c r="DR98" s="293">
        <v>0</v>
      </c>
      <c r="DS98" s="293">
        <v>0</v>
      </c>
      <c r="DT98" s="293">
        <v>0</v>
      </c>
      <c r="DU98" s="293">
        <v>0</v>
      </c>
      <c r="DV98" s="293">
        <v>0</v>
      </c>
      <c r="DW98" s="293">
        <v>0</v>
      </c>
      <c r="DX98" s="293">
        <v>0</v>
      </c>
      <c r="DY98" s="293">
        <v>0</v>
      </c>
      <c r="DZ98" s="293">
        <v>0</v>
      </c>
      <c r="EA98" s="293">
        <v>0</v>
      </c>
      <c r="EB98" s="293">
        <v>0</v>
      </c>
      <c r="EC98" s="293">
        <v>0</v>
      </c>
      <c r="ED98" s="293">
        <v>0</v>
      </c>
      <c r="EE98" s="293">
        <v>0</v>
      </c>
      <c r="EF98" s="293">
        <v>0</v>
      </c>
      <c r="EG98" s="293">
        <v>0</v>
      </c>
      <c r="EH98" s="293">
        <v>0</v>
      </c>
      <c r="EI98" s="293">
        <v>0</v>
      </c>
      <c r="EJ98" s="293">
        <v>-2345.23</v>
      </c>
      <c r="EK98" s="293">
        <v>0</v>
      </c>
      <c r="EL98" s="293">
        <v>0</v>
      </c>
      <c r="EM98" s="293">
        <v>-234.86</v>
      </c>
      <c r="EN98" s="293">
        <v>5125.3500000000004</v>
      </c>
      <c r="EO98" s="293">
        <v>0</v>
      </c>
      <c r="EP98" s="293">
        <v>951.95</v>
      </c>
      <c r="EQ98" s="293">
        <v>0</v>
      </c>
      <c r="ER98" s="293">
        <v>0</v>
      </c>
      <c r="ES98" s="293">
        <v>0</v>
      </c>
      <c r="ET98" s="293">
        <v>0</v>
      </c>
      <c r="EU98" s="293">
        <v>0</v>
      </c>
      <c r="EV98" s="293">
        <v>0</v>
      </c>
      <c r="EW98" s="293">
        <v>0</v>
      </c>
      <c r="EX98" s="293">
        <v>0</v>
      </c>
      <c r="EY98" s="293">
        <v>9443.09</v>
      </c>
      <c r="EZ98" s="65"/>
      <c r="FA98" s="61"/>
      <c r="FB98" s="65"/>
      <c r="FC98" s="61"/>
      <c r="FD98" s="65"/>
      <c r="FE98" s="61"/>
      <c r="FF98" s="65"/>
      <c r="FG98" s="61"/>
      <c r="FH98" s="65"/>
      <c r="FI98" s="61"/>
      <c r="FJ98" s="65"/>
      <c r="FK98" s="61"/>
      <c r="FL98" s="65"/>
      <c r="FM98" s="61"/>
      <c r="FN98" s="65"/>
      <c r="FO98" s="61"/>
      <c r="FP98" s="65"/>
      <c r="FQ98" s="61"/>
      <c r="FR98" s="65"/>
      <c r="FS98" s="61"/>
      <c r="FT98" s="65"/>
      <c r="FU98" s="61"/>
      <c r="FV98" s="65"/>
      <c r="FW98" s="61"/>
      <c r="FX98" s="65"/>
      <c r="FY98" s="61"/>
      <c r="FZ98" s="65"/>
      <c r="GA98" s="61"/>
      <c r="GB98" s="65"/>
      <c r="GC98" s="61"/>
      <c r="GD98" s="65"/>
      <c r="GE98" s="61"/>
      <c r="GF98" s="65"/>
      <c r="GG98" s="61"/>
      <c r="GH98" s="65"/>
      <c r="GI98" s="61"/>
      <c r="GJ98" s="65"/>
      <c r="GK98" s="61"/>
      <c r="GL98" s="65"/>
      <c r="GM98" s="61"/>
      <c r="GN98" s="65"/>
      <c r="GO98" s="61"/>
      <c r="GP98" s="65"/>
      <c r="GQ98" s="61"/>
      <c r="GR98" s="65"/>
      <c r="GS98" s="61"/>
      <c r="GT98" s="65"/>
      <c r="GU98" s="61"/>
      <c r="GV98" s="65"/>
      <c r="GW98" s="61"/>
      <c r="GX98" s="65"/>
      <c r="GY98" s="61"/>
      <c r="GZ98" s="65"/>
      <c r="HA98" s="61"/>
      <c r="HB98" s="65"/>
      <c r="HC98" s="61"/>
      <c r="HD98" s="65"/>
      <c r="HE98" s="61"/>
      <c r="HF98" s="65"/>
      <c r="HG98" s="61"/>
      <c r="HH98" s="65"/>
      <c r="HI98" s="61"/>
      <c r="HJ98" s="65"/>
      <c r="HK98" s="61"/>
      <c r="HL98" s="65"/>
      <c r="HM98" s="61"/>
      <c r="HN98" s="65"/>
      <c r="HO98" s="61"/>
      <c r="HP98" s="65"/>
      <c r="HQ98" s="61"/>
      <c r="HR98" s="65"/>
      <c r="HS98" s="61"/>
      <c r="HT98" s="65"/>
      <c r="HU98" s="61"/>
      <c r="HV98" s="65"/>
      <c r="HW98" s="61"/>
      <c r="HX98" s="65"/>
      <c r="HY98" s="61"/>
      <c r="HZ98" s="65"/>
      <c r="IA98" s="61"/>
      <c r="IB98" s="65"/>
      <c r="IC98" s="61"/>
      <c r="ID98" s="65"/>
      <c r="IE98" s="61"/>
      <c r="IF98" s="65"/>
      <c r="IG98" s="61"/>
      <c r="IH98" s="65"/>
      <c r="II98" s="61"/>
      <c r="IJ98" s="65"/>
      <c r="IK98" s="61"/>
      <c r="IL98" s="65"/>
      <c r="IM98" s="61"/>
      <c r="IN98" s="65"/>
      <c r="IO98" s="61"/>
      <c r="IP98" s="65"/>
      <c r="IQ98" s="61"/>
      <c r="IR98" s="65"/>
      <c r="IS98" s="61"/>
      <c r="IT98" s="65"/>
      <c r="IU98" s="61"/>
      <c r="IV98" s="65"/>
      <c r="IW98" s="61"/>
      <c r="IX98" s="65"/>
      <c r="IY98" s="61"/>
      <c r="IZ98" s="65"/>
      <c r="JA98" s="61"/>
      <c r="JB98" s="65"/>
      <c r="JC98" s="61"/>
      <c r="JD98" s="65"/>
      <c r="JE98" s="61"/>
      <c r="JF98" s="65"/>
      <c r="JG98" s="61"/>
      <c r="JH98" s="65"/>
      <c r="JI98" s="61"/>
      <c r="JJ98" s="65"/>
      <c r="JK98" s="61"/>
      <c r="JL98" s="65"/>
      <c r="JM98" s="61"/>
      <c r="JN98" s="65"/>
      <c r="JO98" s="61"/>
      <c r="JP98" s="65"/>
      <c r="JQ98" s="61"/>
      <c r="JR98" s="65"/>
      <c r="JS98" s="61"/>
      <c r="JT98" s="65"/>
      <c r="JU98" s="61"/>
      <c r="JV98" s="65"/>
      <c r="JW98" s="61"/>
      <c r="JX98" s="65"/>
      <c r="JY98" s="61"/>
      <c r="JZ98" s="66"/>
      <c r="KA98" s="66"/>
    </row>
    <row r="99" spans="1:287" ht="30" customHeight="1" x14ac:dyDescent="0.25">
      <c r="A99" s="56">
        <f t="shared" si="1"/>
        <v>98</v>
      </c>
      <c r="B99" s="272"/>
      <c r="C99" s="272"/>
      <c r="D99" s="272"/>
      <c r="E99" s="272" t="s">
        <v>435</v>
      </c>
      <c r="F99" s="272"/>
      <c r="G99" s="272"/>
      <c r="H99" s="293">
        <v>0</v>
      </c>
      <c r="I99" s="293">
        <v>0</v>
      </c>
      <c r="J99" s="293">
        <v>0</v>
      </c>
      <c r="K99" s="293">
        <v>0</v>
      </c>
      <c r="L99" s="293">
        <v>0</v>
      </c>
      <c r="M99" s="293">
        <v>0</v>
      </c>
      <c r="N99" s="293">
        <v>0</v>
      </c>
      <c r="O99" s="293">
        <v>0</v>
      </c>
      <c r="P99" s="293">
        <v>0</v>
      </c>
      <c r="Q99" s="293">
        <v>0</v>
      </c>
      <c r="R99" s="293">
        <v>0</v>
      </c>
      <c r="S99" s="293">
        <v>0</v>
      </c>
      <c r="T99" s="293">
        <v>0</v>
      </c>
      <c r="U99" s="293">
        <v>0</v>
      </c>
      <c r="V99" s="293">
        <v>0</v>
      </c>
      <c r="W99" s="293">
        <v>0</v>
      </c>
      <c r="X99" s="293">
        <v>0</v>
      </c>
      <c r="Y99" s="293">
        <v>0</v>
      </c>
      <c r="Z99" s="293">
        <v>0</v>
      </c>
      <c r="AA99" s="293">
        <v>0</v>
      </c>
      <c r="AB99" s="293">
        <v>0</v>
      </c>
      <c r="AC99" s="293">
        <v>0</v>
      </c>
      <c r="AD99" s="293">
        <v>0</v>
      </c>
      <c r="AE99" s="293">
        <v>0</v>
      </c>
      <c r="AF99" s="293">
        <v>0</v>
      </c>
      <c r="AG99" s="293">
        <v>0</v>
      </c>
      <c r="AH99" s="293">
        <v>0</v>
      </c>
      <c r="AI99" s="293">
        <v>0</v>
      </c>
      <c r="AJ99" s="293">
        <v>0</v>
      </c>
      <c r="AK99" s="293">
        <v>0</v>
      </c>
      <c r="AL99" s="293">
        <v>0</v>
      </c>
      <c r="AM99" s="293">
        <v>0</v>
      </c>
      <c r="AN99" s="293">
        <v>0</v>
      </c>
      <c r="AO99" s="293">
        <v>0</v>
      </c>
      <c r="AP99" s="293">
        <v>0</v>
      </c>
      <c r="AQ99" s="293">
        <v>0</v>
      </c>
      <c r="AR99" s="293">
        <v>0</v>
      </c>
      <c r="AS99" s="293">
        <v>0</v>
      </c>
      <c r="AT99" s="293">
        <v>0</v>
      </c>
      <c r="AU99" s="293">
        <v>0</v>
      </c>
      <c r="AV99" s="293">
        <v>0</v>
      </c>
      <c r="AW99" s="293">
        <v>0</v>
      </c>
      <c r="AX99" s="293">
        <v>0</v>
      </c>
      <c r="AY99" s="293">
        <v>0</v>
      </c>
      <c r="AZ99" s="293">
        <v>0</v>
      </c>
      <c r="BA99" s="293">
        <v>0</v>
      </c>
      <c r="BB99" s="293">
        <v>0</v>
      </c>
      <c r="BC99" s="293">
        <v>0</v>
      </c>
      <c r="BD99" s="293">
        <v>0</v>
      </c>
      <c r="BE99" s="293">
        <v>0</v>
      </c>
      <c r="BF99" s="293">
        <v>0</v>
      </c>
      <c r="BG99" s="293">
        <v>0</v>
      </c>
      <c r="BH99" s="293">
        <v>0</v>
      </c>
      <c r="BI99" s="293">
        <v>0</v>
      </c>
      <c r="BJ99" s="293">
        <v>0</v>
      </c>
      <c r="BK99" s="293">
        <v>0</v>
      </c>
      <c r="BL99" s="293">
        <v>0</v>
      </c>
      <c r="BM99" s="293">
        <v>0</v>
      </c>
      <c r="BN99" s="293">
        <v>0</v>
      </c>
      <c r="BO99" s="293">
        <v>0</v>
      </c>
      <c r="BP99" s="293">
        <v>0</v>
      </c>
      <c r="BQ99" s="293">
        <v>0</v>
      </c>
      <c r="BR99" s="293">
        <v>0</v>
      </c>
      <c r="BS99" s="293">
        <v>0</v>
      </c>
      <c r="BT99" s="293">
        <v>0</v>
      </c>
      <c r="BU99" s="293">
        <v>0</v>
      </c>
      <c r="BV99" s="293">
        <v>0</v>
      </c>
      <c r="BW99" s="293">
        <v>0</v>
      </c>
      <c r="BX99" s="293">
        <v>0</v>
      </c>
      <c r="BY99" s="293">
        <v>0</v>
      </c>
      <c r="BZ99" s="293">
        <v>0</v>
      </c>
      <c r="CA99" s="293">
        <v>0</v>
      </c>
      <c r="CB99" s="293">
        <v>0</v>
      </c>
      <c r="CC99" s="293">
        <v>0</v>
      </c>
      <c r="CD99" s="293">
        <v>0</v>
      </c>
      <c r="CE99" s="293">
        <v>0</v>
      </c>
      <c r="CF99" s="293">
        <v>0</v>
      </c>
      <c r="CG99" s="293">
        <v>0</v>
      </c>
      <c r="CH99" s="293">
        <v>0</v>
      </c>
      <c r="CI99" s="293">
        <v>0</v>
      </c>
      <c r="CJ99" s="293">
        <v>0</v>
      </c>
      <c r="CK99" s="293">
        <v>0</v>
      </c>
      <c r="CL99" s="293">
        <v>0</v>
      </c>
      <c r="CM99" s="293">
        <v>0</v>
      </c>
      <c r="CN99" s="293">
        <v>0</v>
      </c>
      <c r="CO99" s="293">
        <v>0</v>
      </c>
      <c r="CP99" s="293">
        <v>0</v>
      </c>
      <c r="CQ99" s="293">
        <v>0</v>
      </c>
      <c r="CR99" s="293">
        <v>0</v>
      </c>
      <c r="CS99" s="293">
        <v>0</v>
      </c>
      <c r="CT99" s="293">
        <v>0</v>
      </c>
      <c r="CU99" s="293">
        <v>0</v>
      </c>
      <c r="CV99" s="293">
        <v>0</v>
      </c>
      <c r="CW99" s="293">
        <v>0</v>
      </c>
      <c r="CX99" s="293">
        <v>0</v>
      </c>
      <c r="CY99" s="293">
        <v>0</v>
      </c>
      <c r="CZ99" s="293">
        <v>0</v>
      </c>
      <c r="DA99" s="293">
        <v>0</v>
      </c>
      <c r="DB99" s="293">
        <v>0</v>
      </c>
      <c r="DC99" s="293">
        <v>0</v>
      </c>
      <c r="DD99" s="293">
        <v>0</v>
      </c>
      <c r="DE99" s="293">
        <v>0</v>
      </c>
      <c r="DF99" s="293">
        <v>0</v>
      </c>
      <c r="DG99" s="293">
        <v>0</v>
      </c>
      <c r="DH99" s="293">
        <v>0</v>
      </c>
      <c r="DI99" s="293">
        <v>0</v>
      </c>
      <c r="DJ99" s="293">
        <v>0</v>
      </c>
      <c r="DK99" s="293">
        <v>0</v>
      </c>
      <c r="DL99" s="293">
        <v>0</v>
      </c>
      <c r="DM99" s="293">
        <v>0</v>
      </c>
      <c r="DN99" s="293">
        <v>0</v>
      </c>
      <c r="DO99" s="293">
        <v>0</v>
      </c>
      <c r="DP99" s="293">
        <v>0</v>
      </c>
      <c r="DQ99" s="293">
        <v>0</v>
      </c>
      <c r="DR99" s="293">
        <v>0</v>
      </c>
      <c r="DS99" s="293">
        <v>0</v>
      </c>
      <c r="DT99" s="293">
        <v>0</v>
      </c>
      <c r="DU99" s="293">
        <v>0</v>
      </c>
      <c r="DV99" s="293">
        <v>0</v>
      </c>
      <c r="DW99" s="293">
        <v>0</v>
      </c>
      <c r="DX99" s="293">
        <v>0</v>
      </c>
      <c r="DY99" s="293">
        <v>0</v>
      </c>
      <c r="DZ99" s="293">
        <v>0</v>
      </c>
      <c r="EA99" s="293">
        <v>0</v>
      </c>
      <c r="EB99" s="293">
        <v>0</v>
      </c>
      <c r="EC99" s="293">
        <v>0</v>
      </c>
      <c r="ED99" s="293">
        <v>0</v>
      </c>
      <c r="EE99" s="293">
        <v>0</v>
      </c>
      <c r="EF99" s="293">
        <v>0</v>
      </c>
      <c r="EG99" s="293">
        <v>0</v>
      </c>
      <c r="EH99" s="293">
        <v>0</v>
      </c>
      <c r="EI99" s="293">
        <v>0</v>
      </c>
      <c r="EJ99" s="293">
        <v>0</v>
      </c>
      <c r="EK99" s="293">
        <v>0</v>
      </c>
      <c r="EL99" s="293">
        <v>0</v>
      </c>
      <c r="EM99" s="293">
        <v>0</v>
      </c>
      <c r="EN99" s="293">
        <v>0</v>
      </c>
      <c r="EO99" s="293">
        <v>0</v>
      </c>
      <c r="EP99" s="293">
        <v>0</v>
      </c>
      <c r="EQ99" s="293">
        <v>0</v>
      </c>
      <c r="ER99" s="293">
        <v>0</v>
      </c>
      <c r="ES99" s="293">
        <v>0</v>
      </c>
      <c r="ET99" s="293">
        <v>0</v>
      </c>
      <c r="EU99" s="293">
        <v>0</v>
      </c>
      <c r="EV99" s="293">
        <v>0</v>
      </c>
      <c r="EW99" s="293">
        <v>0</v>
      </c>
      <c r="EX99" s="293">
        <v>0</v>
      </c>
      <c r="EY99" s="293">
        <v>0</v>
      </c>
      <c r="EZ99" s="65"/>
      <c r="FA99" s="61"/>
      <c r="FB99" s="65"/>
      <c r="FC99" s="61"/>
      <c r="FD99" s="65"/>
      <c r="FE99" s="61"/>
      <c r="FF99" s="65"/>
      <c r="FG99" s="61"/>
      <c r="FH99" s="65"/>
      <c r="FI99" s="61"/>
      <c r="FJ99" s="65"/>
      <c r="FK99" s="61"/>
      <c r="FL99" s="65"/>
      <c r="FM99" s="61"/>
      <c r="FN99" s="65"/>
      <c r="FO99" s="61"/>
      <c r="FP99" s="65"/>
      <c r="FQ99" s="61"/>
      <c r="FR99" s="65"/>
      <c r="FS99" s="61"/>
      <c r="FT99" s="65"/>
      <c r="FU99" s="61"/>
      <c r="FV99" s="65"/>
      <c r="FW99" s="61"/>
      <c r="FX99" s="65"/>
      <c r="FY99" s="61"/>
      <c r="FZ99" s="65"/>
      <c r="GA99" s="61"/>
      <c r="GB99" s="65"/>
      <c r="GC99" s="61"/>
      <c r="GD99" s="65"/>
      <c r="GE99" s="61"/>
      <c r="GF99" s="65"/>
      <c r="GG99" s="61"/>
      <c r="GH99" s="65"/>
      <c r="GI99" s="61"/>
      <c r="GJ99" s="65"/>
      <c r="GK99" s="61"/>
      <c r="GL99" s="65"/>
      <c r="GM99" s="61"/>
      <c r="GN99" s="65"/>
      <c r="GO99" s="61"/>
      <c r="GP99" s="65"/>
      <c r="GQ99" s="61"/>
      <c r="GR99" s="65"/>
      <c r="GS99" s="61"/>
      <c r="GT99" s="65"/>
      <c r="GU99" s="61"/>
      <c r="GV99" s="65"/>
      <c r="GW99" s="61"/>
      <c r="GX99" s="65"/>
      <c r="GY99" s="61"/>
      <c r="GZ99" s="65"/>
      <c r="HA99" s="61"/>
      <c r="HB99" s="65"/>
      <c r="HC99" s="61"/>
      <c r="HD99" s="65"/>
      <c r="HE99" s="61"/>
      <c r="HF99" s="65"/>
      <c r="HG99" s="61"/>
      <c r="HH99" s="65"/>
      <c r="HI99" s="61"/>
      <c r="HJ99" s="65"/>
      <c r="HK99" s="61"/>
      <c r="HL99" s="65"/>
      <c r="HM99" s="61"/>
      <c r="HN99" s="65"/>
      <c r="HO99" s="61"/>
      <c r="HP99" s="65"/>
      <c r="HQ99" s="61"/>
      <c r="HR99" s="65"/>
      <c r="HS99" s="61"/>
      <c r="HT99" s="65"/>
      <c r="HU99" s="61"/>
      <c r="HV99" s="65"/>
      <c r="HW99" s="61"/>
      <c r="HX99" s="65"/>
      <c r="HY99" s="61"/>
      <c r="HZ99" s="65"/>
      <c r="IA99" s="61"/>
      <c r="IB99" s="65"/>
      <c r="IC99" s="61"/>
      <c r="ID99" s="65"/>
      <c r="IE99" s="61"/>
      <c r="IF99" s="65"/>
      <c r="IG99" s="61"/>
      <c r="IH99" s="65"/>
      <c r="II99" s="61"/>
      <c r="IJ99" s="65"/>
      <c r="IK99" s="61"/>
      <c r="IL99" s="65"/>
      <c r="IM99" s="61"/>
      <c r="IN99" s="65"/>
      <c r="IO99" s="61"/>
      <c r="IP99" s="65"/>
      <c r="IQ99" s="61"/>
      <c r="IR99" s="65"/>
      <c r="IS99" s="61"/>
      <c r="IT99" s="65"/>
      <c r="IU99" s="61"/>
      <c r="IV99" s="65"/>
      <c r="IW99" s="61"/>
      <c r="IX99" s="65"/>
      <c r="IY99" s="61"/>
      <c r="IZ99" s="65"/>
      <c r="JA99" s="61"/>
      <c r="JB99" s="65"/>
      <c r="JC99" s="61"/>
      <c r="JD99" s="65"/>
      <c r="JE99" s="61"/>
      <c r="JF99" s="65"/>
      <c r="JG99" s="61"/>
      <c r="JH99" s="65"/>
      <c r="JI99" s="61"/>
      <c r="JJ99" s="65"/>
      <c r="JK99" s="61"/>
      <c r="JL99" s="65"/>
      <c r="JM99" s="61"/>
      <c r="JN99" s="65"/>
      <c r="JO99" s="61"/>
      <c r="JP99" s="65"/>
      <c r="JQ99" s="61"/>
      <c r="JR99" s="65"/>
      <c r="JS99" s="61"/>
      <c r="JT99" s="65"/>
      <c r="JU99" s="61"/>
      <c r="JV99" s="65"/>
      <c r="JW99" s="61"/>
      <c r="JX99" s="65"/>
      <c r="JY99" s="61"/>
      <c r="JZ99" s="66"/>
      <c r="KA99" s="66"/>
    </row>
    <row r="100" spans="1:287" x14ac:dyDescent="0.25">
      <c r="A100" s="56">
        <f t="shared" si="1"/>
        <v>99</v>
      </c>
      <c r="B100" s="272"/>
      <c r="C100" s="272"/>
      <c r="D100" s="272"/>
      <c r="E100" s="272" t="s">
        <v>186</v>
      </c>
      <c r="F100" s="272"/>
      <c r="G100" s="272"/>
      <c r="H100" s="293"/>
      <c r="I100" s="293"/>
      <c r="J100" s="293"/>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c r="AL100" s="293"/>
      <c r="AM100" s="293"/>
      <c r="AN100" s="293"/>
      <c r="AO100" s="293"/>
      <c r="AP100" s="293"/>
      <c r="AQ100" s="293"/>
      <c r="AR100" s="293"/>
      <c r="AS100" s="293"/>
      <c r="AT100" s="293"/>
      <c r="AU100" s="293"/>
      <c r="AV100" s="293"/>
      <c r="AW100" s="293"/>
      <c r="AX100" s="293"/>
      <c r="AY100" s="293"/>
      <c r="AZ100" s="293"/>
      <c r="BA100" s="293"/>
      <c r="BB100" s="293"/>
      <c r="BC100" s="293"/>
      <c r="BD100" s="293"/>
      <c r="BE100" s="293"/>
      <c r="BF100" s="293"/>
      <c r="BG100" s="293"/>
      <c r="BH100" s="293"/>
      <c r="BI100" s="293"/>
      <c r="BJ100" s="293"/>
      <c r="BK100" s="293"/>
      <c r="BL100" s="293"/>
      <c r="BM100" s="293"/>
      <c r="BN100" s="293"/>
      <c r="BO100" s="293"/>
      <c r="BP100" s="293"/>
      <c r="BQ100" s="293"/>
      <c r="BR100" s="293"/>
      <c r="BS100" s="293"/>
      <c r="BT100" s="293"/>
      <c r="BU100" s="293"/>
      <c r="BV100" s="293"/>
      <c r="BW100" s="293"/>
      <c r="BX100" s="293"/>
      <c r="BY100" s="293"/>
      <c r="BZ100" s="293"/>
      <c r="CA100" s="293"/>
      <c r="CB100" s="293"/>
      <c r="CC100" s="293"/>
      <c r="CD100" s="293"/>
      <c r="CE100" s="293"/>
      <c r="CF100" s="293"/>
      <c r="CG100" s="293"/>
      <c r="CH100" s="293"/>
      <c r="CI100" s="293"/>
      <c r="CJ100" s="293"/>
      <c r="CK100" s="293"/>
      <c r="CL100" s="293"/>
      <c r="CM100" s="293"/>
      <c r="CN100" s="293"/>
      <c r="CO100" s="293"/>
      <c r="CP100" s="293"/>
      <c r="CQ100" s="293"/>
      <c r="CR100" s="293"/>
      <c r="CS100" s="293"/>
      <c r="CT100" s="293"/>
      <c r="CU100" s="293"/>
      <c r="CV100" s="293"/>
      <c r="CW100" s="293"/>
      <c r="CX100" s="293"/>
      <c r="CY100" s="293"/>
      <c r="CZ100" s="293"/>
      <c r="DA100" s="293"/>
      <c r="DB100" s="293"/>
      <c r="DC100" s="293"/>
      <c r="DD100" s="293"/>
      <c r="DE100" s="293"/>
      <c r="DF100" s="293"/>
      <c r="DG100" s="293"/>
      <c r="DH100" s="293"/>
      <c r="DI100" s="293"/>
      <c r="DJ100" s="293"/>
      <c r="DK100" s="293"/>
      <c r="DL100" s="293"/>
      <c r="DM100" s="293"/>
      <c r="DN100" s="293"/>
      <c r="DO100" s="293"/>
      <c r="DP100" s="293"/>
      <c r="DQ100" s="293"/>
      <c r="DR100" s="293"/>
      <c r="DS100" s="293"/>
      <c r="DT100" s="293"/>
      <c r="DU100" s="293"/>
      <c r="DV100" s="293"/>
      <c r="DW100" s="293"/>
      <c r="DX100" s="293"/>
      <c r="DY100" s="293"/>
      <c r="DZ100" s="293"/>
      <c r="EA100" s="293"/>
      <c r="EB100" s="293"/>
      <c r="EC100" s="293"/>
      <c r="ED100" s="293"/>
      <c r="EE100" s="293"/>
      <c r="EF100" s="293"/>
      <c r="EG100" s="293"/>
      <c r="EH100" s="293"/>
      <c r="EI100" s="293"/>
      <c r="EJ100" s="293"/>
      <c r="EK100" s="293"/>
      <c r="EL100" s="293"/>
      <c r="EM100" s="293"/>
      <c r="EN100" s="293"/>
      <c r="EO100" s="293"/>
      <c r="EP100" s="293"/>
      <c r="EQ100" s="293"/>
      <c r="ER100" s="293"/>
      <c r="ES100" s="293"/>
      <c r="ET100" s="293"/>
      <c r="EU100" s="293"/>
      <c r="EV100" s="293"/>
      <c r="EW100" s="293"/>
      <c r="EX100" s="293"/>
      <c r="EY100" s="293"/>
      <c r="EZ100" s="65"/>
      <c r="FA100" s="61"/>
      <c r="FB100" s="65"/>
      <c r="FC100" s="61"/>
      <c r="FD100" s="65"/>
      <c r="FE100" s="61"/>
      <c r="FF100" s="65"/>
      <c r="FG100" s="61"/>
      <c r="FH100" s="65"/>
      <c r="FI100" s="61"/>
      <c r="FJ100" s="65"/>
      <c r="FK100" s="61"/>
      <c r="FL100" s="65"/>
      <c r="FM100" s="61"/>
      <c r="FN100" s="65"/>
      <c r="FO100" s="61"/>
      <c r="FP100" s="65"/>
      <c r="FQ100" s="61"/>
      <c r="FR100" s="65"/>
      <c r="FS100" s="61"/>
      <c r="FT100" s="65"/>
      <c r="FU100" s="61"/>
      <c r="FV100" s="65"/>
      <c r="FW100" s="61"/>
      <c r="FX100" s="65"/>
      <c r="FY100" s="61"/>
      <c r="FZ100" s="65"/>
      <c r="GA100" s="61"/>
      <c r="GB100" s="65"/>
      <c r="GC100" s="61"/>
      <c r="GD100" s="65"/>
      <c r="GE100" s="61"/>
      <c r="GF100" s="65"/>
      <c r="GG100" s="61"/>
      <c r="GH100" s="65"/>
      <c r="GI100" s="61"/>
      <c r="GJ100" s="65"/>
      <c r="GK100" s="61"/>
      <c r="GL100" s="65"/>
      <c r="GM100" s="61"/>
      <c r="GN100" s="65"/>
      <c r="GO100" s="61"/>
      <c r="GP100" s="65"/>
      <c r="GQ100" s="61"/>
      <c r="GR100" s="65"/>
      <c r="GS100" s="61"/>
      <c r="GT100" s="65"/>
      <c r="GU100" s="61"/>
      <c r="GV100" s="65"/>
      <c r="GW100" s="61"/>
      <c r="GX100" s="65"/>
      <c r="GY100" s="61"/>
      <c r="GZ100" s="65"/>
      <c r="HA100" s="61"/>
      <c r="HB100" s="65"/>
      <c r="HC100" s="61"/>
      <c r="HD100" s="65"/>
      <c r="HE100" s="61"/>
      <c r="HF100" s="65"/>
      <c r="HG100" s="61"/>
      <c r="HH100" s="65"/>
      <c r="HI100" s="61"/>
      <c r="HJ100" s="65"/>
      <c r="HK100" s="61"/>
      <c r="HL100" s="65"/>
      <c r="HM100" s="61"/>
      <c r="HN100" s="65"/>
      <c r="HO100" s="61"/>
      <c r="HP100" s="65"/>
      <c r="HQ100" s="61"/>
      <c r="HR100" s="65"/>
      <c r="HS100" s="61"/>
      <c r="HT100" s="65"/>
      <c r="HU100" s="61"/>
      <c r="HV100" s="65"/>
      <c r="HW100" s="61"/>
      <c r="HX100" s="65"/>
      <c r="HY100" s="61"/>
      <c r="HZ100" s="65"/>
      <c r="IA100" s="61"/>
      <c r="IB100" s="65"/>
      <c r="IC100" s="61"/>
      <c r="ID100" s="65"/>
      <c r="IE100" s="61"/>
      <c r="IF100" s="65"/>
      <c r="IG100" s="61"/>
      <c r="IH100" s="65"/>
      <c r="II100" s="61"/>
      <c r="IJ100" s="65"/>
      <c r="IK100" s="61"/>
      <c r="IL100" s="65"/>
      <c r="IM100" s="61"/>
      <c r="IN100" s="65"/>
      <c r="IO100" s="61"/>
      <c r="IP100" s="65"/>
      <c r="IQ100" s="61"/>
      <c r="IR100" s="65"/>
      <c r="IS100" s="61"/>
      <c r="IT100" s="65"/>
      <c r="IU100" s="61"/>
      <c r="IV100" s="65"/>
      <c r="IW100" s="61"/>
      <c r="IX100" s="65"/>
      <c r="IY100" s="61"/>
      <c r="IZ100" s="65"/>
      <c r="JA100" s="61"/>
      <c r="JB100" s="65"/>
      <c r="JC100" s="61"/>
      <c r="JD100" s="65"/>
      <c r="JE100" s="61"/>
      <c r="JF100" s="65"/>
      <c r="JG100" s="61"/>
      <c r="JH100" s="65"/>
      <c r="JI100" s="61"/>
      <c r="JJ100" s="65"/>
      <c r="JK100" s="61"/>
      <c r="JL100" s="65"/>
      <c r="JM100" s="61"/>
      <c r="JN100" s="65"/>
      <c r="JO100" s="61"/>
      <c r="JP100" s="65"/>
      <c r="JQ100" s="61"/>
      <c r="JR100" s="65"/>
      <c r="JS100" s="61"/>
      <c r="JT100" s="65"/>
      <c r="JU100" s="61"/>
      <c r="JV100" s="65"/>
      <c r="JW100" s="61"/>
      <c r="JX100" s="65"/>
      <c r="JY100" s="61"/>
      <c r="JZ100" s="66"/>
      <c r="KA100" s="66"/>
    </row>
    <row r="101" spans="1:287" x14ac:dyDescent="0.25">
      <c r="A101" s="56">
        <f t="shared" si="1"/>
        <v>100</v>
      </c>
      <c r="B101" s="272"/>
      <c r="C101" s="272"/>
      <c r="D101" s="272"/>
      <c r="E101" s="272"/>
      <c r="F101" s="272" t="s">
        <v>187</v>
      </c>
      <c r="G101" s="272"/>
      <c r="H101" s="293">
        <v>0</v>
      </c>
      <c r="I101" s="293">
        <v>0</v>
      </c>
      <c r="J101" s="293">
        <v>0</v>
      </c>
      <c r="K101" s="293">
        <v>0</v>
      </c>
      <c r="L101" s="293">
        <v>0</v>
      </c>
      <c r="M101" s="293">
        <v>6461</v>
      </c>
      <c r="N101" s="293">
        <v>0</v>
      </c>
      <c r="O101" s="293">
        <v>0</v>
      </c>
      <c r="P101" s="293">
        <v>0</v>
      </c>
      <c r="Q101" s="293">
        <v>0</v>
      </c>
      <c r="R101" s="293">
        <v>0</v>
      </c>
      <c r="S101" s="293">
        <v>0</v>
      </c>
      <c r="T101" s="293">
        <v>0</v>
      </c>
      <c r="U101" s="293">
        <v>0</v>
      </c>
      <c r="V101" s="293">
        <v>0</v>
      </c>
      <c r="W101" s="293">
        <v>0</v>
      </c>
      <c r="X101" s="293">
        <v>0</v>
      </c>
      <c r="Y101" s="293">
        <v>0</v>
      </c>
      <c r="Z101" s="293">
        <v>0</v>
      </c>
      <c r="AA101" s="293">
        <v>0</v>
      </c>
      <c r="AB101" s="293">
        <v>0</v>
      </c>
      <c r="AC101" s="293">
        <v>0</v>
      </c>
      <c r="AD101" s="293">
        <v>0</v>
      </c>
      <c r="AE101" s="293">
        <v>0</v>
      </c>
      <c r="AF101" s="293">
        <v>0</v>
      </c>
      <c r="AG101" s="293">
        <v>0</v>
      </c>
      <c r="AH101" s="293">
        <v>0</v>
      </c>
      <c r="AI101" s="293">
        <v>0</v>
      </c>
      <c r="AJ101" s="293">
        <v>0</v>
      </c>
      <c r="AK101" s="293">
        <v>0</v>
      </c>
      <c r="AL101" s="293">
        <v>0</v>
      </c>
      <c r="AM101" s="293">
        <v>0</v>
      </c>
      <c r="AN101" s="293">
        <v>0</v>
      </c>
      <c r="AO101" s="293">
        <v>0</v>
      </c>
      <c r="AP101" s="293">
        <v>0</v>
      </c>
      <c r="AQ101" s="293">
        <v>0</v>
      </c>
      <c r="AR101" s="293">
        <v>0</v>
      </c>
      <c r="AS101" s="293">
        <v>0</v>
      </c>
      <c r="AT101" s="293">
        <v>0</v>
      </c>
      <c r="AU101" s="293">
        <v>0</v>
      </c>
      <c r="AV101" s="293">
        <v>0</v>
      </c>
      <c r="AW101" s="293">
        <v>0</v>
      </c>
      <c r="AX101" s="293">
        <v>0</v>
      </c>
      <c r="AY101" s="293">
        <v>0</v>
      </c>
      <c r="AZ101" s="293">
        <v>0</v>
      </c>
      <c r="BA101" s="293">
        <v>0</v>
      </c>
      <c r="BB101" s="293">
        <v>0</v>
      </c>
      <c r="BC101" s="293">
        <v>0</v>
      </c>
      <c r="BD101" s="293">
        <v>0</v>
      </c>
      <c r="BE101" s="293">
        <v>0</v>
      </c>
      <c r="BF101" s="293">
        <v>0</v>
      </c>
      <c r="BG101" s="293">
        <v>0</v>
      </c>
      <c r="BH101" s="293">
        <v>0</v>
      </c>
      <c r="BI101" s="293">
        <v>0</v>
      </c>
      <c r="BJ101" s="293">
        <v>0</v>
      </c>
      <c r="BK101" s="293">
        <v>0</v>
      </c>
      <c r="BL101" s="293">
        <v>745</v>
      </c>
      <c r="BM101" s="293">
        <v>0</v>
      </c>
      <c r="BN101" s="293">
        <v>0</v>
      </c>
      <c r="BO101" s="293">
        <v>0</v>
      </c>
      <c r="BP101" s="293">
        <v>0</v>
      </c>
      <c r="BQ101" s="293">
        <v>0</v>
      </c>
      <c r="BR101" s="293">
        <v>0</v>
      </c>
      <c r="BS101" s="293">
        <v>0</v>
      </c>
      <c r="BT101" s="293">
        <v>0</v>
      </c>
      <c r="BU101" s="293">
        <v>0</v>
      </c>
      <c r="BV101" s="293">
        <v>0</v>
      </c>
      <c r="BW101" s="293">
        <v>0</v>
      </c>
      <c r="BX101" s="293">
        <v>0</v>
      </c>
      <c r="BY101" s="293">
        <v>0</v>
      </c>
      <c r="BZ101" s="293">
        <v>0</v>
      </c>
      <c r="CA101" s="293">
        <v>0</v>
      </c>
      <c r="CB101" s="293">
        <v>0</v>
      </c>
      <c r="CC101" s="293">
        <v>0</v>
      </c>
      <c r="CD101" s="293">
        <v>0</v>
      </c>
      <c r="CE101" s="293">
        <v>0</v>
      </c>
      <c r="CF101" s="293">
        <v>0</v>
      </c>
      <c r="CG101" s="293">
        <v>0</v>
      </c>
      <c r="CH101" s="293">
        <v>0</v>
      </c>
      <c r="CI101" s="293">
        <v>0</v>
      </c>
      <c r="CJ101" s="293">
        <v>0</v>
      </c>
      <c r="CK101" s="293">
        <v>0</v>
      </c>
      <c r="CL101" s="293">
        <v>0</v>
      </c>
      <c r="CM101" s="293">
        <v>0</v>
      </c>
      <c r="CN101" s="293">
        <v>0</v>
      </c>
      <c r="CO101" s="293">
        <v>0</v>
      </c>
      <c r="CP101" s="293">
        <v>0</v>
      </c>
      <c r="CQ101" s="293">
        <v>0</v>
      </c>
      <c r="CR101" s="293">
        <v>0</v>
      </c>
      <c r="CS101" s="293">
        <v>0</v>
      </c>
      <c r="CT101" s="293">
        <v>0</v>
      </c>
      <c r="CU101" s="293">
        <v>0</v>
      </c>
      <c r="CV101" s="293">
        <v>0</v>
      </c>
      <c r="CW101" s="293">
        <v>0</v>
      </c>
      <c r="CX101" s="293">
        <v>0</v>
      </c>
      <c r="CY101" s="293">
        <v>0</v>
      </c>
      <c r="CZ101" s="293">
        <v>0</v>
      </c>
      <c r="DA101" s="293">
        <v>0</v>
      </c>
      <c r="DB101" s="293">
        <v>0</v>
      </c>
      <c r="DC101" s="293">
        <v>0</v>
      </c>
      <c r="DD101" s="293">
        <v>0</v>
      </c>
      <c r="DE101" s="293">
        <v>0</v>
      </c>
      <c r="DF101" s="293">
        <v>0</v>
      </c>
      <c r="DG101" s="293">
        <v>0</v>
      </c>
      <c r="DH101" s="293">
        <v>0</v>
      </c>
      <c r="DI101" s="293">
        <v>0</v>
      </c>
      <c r="DJ101" s="293">
        <v>0</v>
      </c>
      <c r="DK101" s="293">
        <v>0</v>
      </c>
      <c r="DL101" s="293">
        <v>37671.39</v>
      </c>
      <c r="DM101" s="293">
        <v>0</v>
      </c>
      <c r="DN101" s="293">
        <v>0</v>
      </c>
      <c r="DO101" s="293">
        <v>0</v>
      </c>
      <c r="DP101" s="293">
        <v>0</v>
      </c>
      <c r="DQ101" s="293">
        <v>0</v>
      </c>
      <c r="DR101" s="293">
        <v>0</v>
      </c>
      <c r="DS101" s="293">
        <v>0</v>
      </c>
      <c r="DT101" s="293">
        <v>0</v>
      </c>
      <c r="DU101" s="293">
        <v>0</v>
      </c>
      <c r="DV101" s="293">
        <v>0</v>
      </c>
      <c r="DW101" s="293">
        <v>3634</v>
      </c>
      <c r="DX101" s="293">
        <v>0</v>
      </c>
      <c r="DY101" s="293">
        <v>0</v>
      </c>
      <c r="DZ101" s="293">
        <v>0</v>
      </c>
      <c r="EA101" s="293">
        <v>0</v>
      </c>
      <c r="EB101" s="293">
        <v>0</v>
      </c>
      <c r="EC101" s="293">
        <v>0</v>
      </c>
      <c r="ED101" s="293">
        <v>0</v>
      </c>
      <c r="EE101" s="293">
        <v>0</v>
      </c>
      <c r="EF101" s="293">
        <v>0</v>
      </c>
      <c r="EG101" s="293">
        <v>0</v>
      </c>
      <c r="EH101" s="293">
        <v>0</v>
      </c>
      <c r="EI101" s="293">
        <v>0</v>
      </c>
      <c r="EJ101" s="293">
        <v>0</v>
      </c>
      <c r="EK101" s="293">
        <v>0</v>
      </c>
      <c r="EL101" s="293">
        <v>0</v>
      </c>
      <c r="EM101" s="293">
        <v>0</v>
      </c>
      <c r="EN101" s="293">
        <v>0</v>
      </c>
      <c r="EO101" s="293">
        <v>0</v>
      </c>
      <c r="EP101" s="293">
        <v>0</v>
      </c>
      <c r="EQ101" s="293">
        <v>0</v>
      </c>
      <c r="ER101" s="293">
        <v>0</v>
      </c>
      <c r="ES101" s="293">
        <v>0</v>
      </c>
      <c r="ET101" s="293">
        <v>0</v>
      </c>
      <c r="EU101" s="293">
        <v>0</v>
      </c>
      <c r="EV101" s="293">
        <v>0</v>
      </c>
      <c r="EW101" s="293">
        <v>0</v>
      </c>
      <c r="EX101" s="293">
        <v>0</v>
      </c>
      <c r="EY101" s="293">
        <v>48511.39</v>
      </c>
      <c r="EZ101" s="65"/>
      <c r="FA101" s="61"/>
      <c r="FB101" s="65"/>
      <c r="FC101" s="61"/>
      <c r="FD101" s="65"/>
      <c r="FE101" s="61"/>
      <c r="FF101" s="65"/>
      <c r="FG101" s="61"/>
      <c r="FH101" s="65"/>
      <c r="FI101" s="61"/>
      <c r="FJ101" s="65"/>
      <c r="FK101" s="61"/>
      <c r="FL101" s="65"/>
      <c r="FM101" s="61"/>
      <c r="FN101" s="65"/>
      <c r="FO101" s="61"/>
      <c r="FP101" s="65"/>
      <c r="FQ101" s="61"/>
      <c r="FR101" s="65"/>
      <c r="FS101" s="61"/>
      <c r="FT101" s="65"/>
      <c r="FU101" s="61"/>
      <c r="FV101" s="65"/>
      <c r="FW101" s="61"/>
      <c r="FX101" s="65"/>
      <c r="FY101" s="61"/>
      <c r="FZ101" s="65"/>
      <c r="GA101" s="61"/>
      <c r="GB101" s="65"/>
      <c r="GC101" s="61"/>
      <c r="GD101" s="65"/>
      <c r="GE101" s="61"/>
      <c r="GF101" s="65"/>
      <c r="GG101" s="61"/>
      <c r="GH101" s="65"/>
      <c r="GI101" s="61"/>
      <c r="GJ101" s="65"/>
      <c r="GK101" s="61"/>
      <c r="GL101" s="65"/>
      <c r="GM101" s="61"/>
      <c r="GN101" s="65"/>
      <c r="GO101" s="61"/>
      <c r="GP101" s="65"/>
      <c r="GQ101" s="61"/>
      <c r="GR101" s="65"/>
      <c r="GS101" s="61"/>
      <c r="GT101" s="65"/>
      <c r="GU101" s="61"/>
      <c r="GV101" s="65"/>
      <c r="GW101" s="61"/>
      <c r="GX101" s="65"/>
      <c r="GY101" s="61"/>
      <c r="GZ101" s="65"/>
      <c r="HA101" s="61"/>
      <c r="HB101" s="65"/>
      <c r="HC101" s="61"/>
      <c r="HD101" s="65"/>
      <c r="HE101" s="61"/>
      <c r="HF101" s="65"/>
      <c r="HG101" s="61"/>
      <c r="HH101" s="65"/>
      <c r="HI101" s="61"/>
      <c r="HJ101" s="65"/>
      <c r="HK101" s="61"/>
      <c r="HL101" s="65"/>
      <c r="HM101" s="61"/>
      <c r="HN101" s="65"/>
      <c r="HO101" s="61"/>
      <c r="HP101" s="65"/>
      <c r="HQ101" s="61"/>
      <c r="HR101" s="65"/>
      <c r="HS101" s="61"/>
      <c r="HT101" s="65"/>
      <c r="HU101" s="61"/>
      <c r="HV101" s="65"/>
      <c r="HW101" s="61"/>
      <c r="HX101" s="65"/>
      <c r="HY101" s="61"/>
      <c r="HZ101" s="65"/>
      <c r="IA101" s="61"/>
      <c r="IB101" s="65"/>
      <c r="IC101" s="61"/>
      <c r="ID101" s="65"/>
      <c r="IE101" s="61"/>
      <c r="IF101" s="65"/>
      <c r="IG101" s="61"/>
      <c r="IH101" s="65"/>
      <c r="II101" s="61"/>
      <c r="IJ101" s="65"/>
      <c r="IK101" s="61"/>
      <c r="IL101" s="65"/>
      <c r="IM101" s="61"/>
      <c r="IN101" s="65"/>
      <c r="IO101" s="61"/>
      <c r="IP101" s="65"/>
      <c r="IQ101" s="61"/>
      <c r="IR101" s="65"/>
      <c r="IS101" s="61"/>
      <c r="IT101" s="65"/>
      <c r="IU101" s="61"/>
      <c r="IV101" s="65"/>
      <c r="IW101" s="61"/>
      <c r="IX101" s="65"/>
      <c r="IY101" s="61"/>
      <c r="IZ101" s="65"/>
      <c r="JA101" s="61"/>
      <c r="JB101" s="65"/>
      <c r="JC101" s="61"/>
      <c r="JD101" s="65"/>
      <c r="JE101" s="61"/>
      <c r="JF101" s="65"/>
      <c r="JG101" s="61"/>
      <c r="JH101" s="65"/>
      <c r="JI101" s="61"/>
      <c r="JJ101" s="65"/>
      <c r="JK101" s="61"/>
      <c r="JL101" s="65"/>
      <c r="JM101" s="61"/>
      <c r="JN101" s="65"/>
      <c r="JO101" s="61"/>
      <c r="JP101" s="65"/>
      <c r="JQ101" s="61"/>
      <c r="JR101" s="65"/>
      <c r="JS101" s="61"/>
      <c r="JT101" s="65"/>
      <c r="JU101" s="61"/>
      <c r="JV101" s="65"/>
      <c r="JW101" s="61"/>
      <c r="JX101" s="65"/>
      <c r="JY101" s="61"/>
      <c r="JZ101" s="66"/>
      <c r="KA101" s="66"/>
    </row>
    <row r="102" spans="1:287" x14ac:dyDescent="0.25">
      <c r="A102" s="56">
        <f t="shared" si="1"/>
        <v>101</v>
      </c>
      <c r="B102" s="272"/>
      <c r="C102" s="272"/>
      <c r="D102" s="272"/>
      <c r="E102" s="272"/>
      <c r="F102" s="272" t="s">
        <v>436</v>
      </c>
      <c r="G102" s="272"/>
      <c r="H102" s="293">
        <v>0</v>
      </c>
      <c r="I102" s="293">
        <v>0</v>
      </c>
      <c r="J102" s="293">
        <v>0</v>
      </c>
      <c r="K102" s="293">
        <v>0</v>
      </c>
      <c r="L102" s="293">
        <v>0</v>
      </c>
      <c r="M102" s="293">
        <v>0</v>
      </c>
      <c r="N102" s="293">
        <v>0</v>
      </c>
      <c r="O102" s="293">
        <v>0</v>
      </c>
      <c r="P102" s="293">
        <v>0</v>
      </c>
      <c r="Q102" s="293">
        <v>0</v>
      </c>
      <c r="R102" s="293">
        <v>0</v>
      </c>
      <c r="S102" s="293">
        <v>0</v>
      </c>
      <c r="T102" s="293">
        <v>0</v>
      </c>
      <c r="U102" s="293">
        <v>0</v>
      </c>
      <c r="V102" s="293">
        <v>0</v>
      </c>
      <c r="W102" s="293">
        <v>0</v>
      </c>
      <c r="X102" s="293">
        <v>0</v>
      </c>
      <c r="Y102" s="293">
        <v>0</v>
      </c>
      <c r="Z102" s="293">
        <v>0</v>
      </c>
      <c r="AA102" s="293">
        <v>0</v>
      </c>
      <c r="AB102" s="293">
        <v>0</v>
      </c>
      <c r="AC102" s="293">
        <v>0</v>
      </c>
      <c r="AD102" s="293">
        <v>0</v>
      </c>
      <c r="AE102" s="293">
        <v>0</v>
      </c>
      <c r="AF102" s="293">
        <v>0</v>
      </c>
      <c r="AG102" s="293">
        <v>0</v>
      </c>
      <c r="AH102" s="293">
        <v>0</v>
      </c>
      <c r="AI102" s="293">
        <v>0</v>
      </c>
      <c r="AJ102" s="293">
        <v>0</v>
      </c>
      <c r="AK102" s="293">
        <v>0</v>
      </c>
      <c r="AL102" s="293">
        <v>0</v>
      </c>
      <c r="AM102" s="293">
        <v>0</v>
      </c>
      <c r="AN102" s="293">
        <v>0</v>
      </c>
      <c r="AO102" s="293">
        <v>0</v>
      </c>
      <c r="AP102" s="293">
        <v>0</v>
      </c>
      <c r="AQ102" s="293">
        <v>0</v>
      </c>
      <c r="AR102" s="293">
        <v>0</v>
      </c>
      <c r="AS102" s="293">
        <v>0</v>
      </c>
      <c r="AT102" s="293">
        <v>0</v>
      </c>
      <c r="AU102" s="293">
        <v>0</v>
      </c>
      <c r="AV102" s="293">
        <v>0</v>
      </c>
      <c r="AW102" s="293">
        <v>0</v>
      </c>
      <c r="AX102" s="293">
        <v>0</v>
      </c>
      <c r="AY102" s="293">
        <v>0</v>
      </c>
      <c r="AZ102" s="293">
        <v>0</v>
      </c>
      <c r="BA102" s="293">
        <v>0</v>
      </c>
      <c r="BB102" s="293">
        <v>0</v>
      </c>
      <c r="BC102" s="293">
        <v>0</v>
      </c>
      <c r="BD102" s="293">
        <v>0</v>
      </c>
      <c r="BE102" s="293">
        <v>0</v>
      </c>
      <c r="BF102" s="293">
        <v>0</v>
      </c>
      <c r="BG102" s="293">
        <v>0</v>
      </c>
      <c r="BH102" s="293">
        <v>0</v>
      </c>
      <c r="BI102" s="293">
        <v>0</v>
      </c>
      <c r="BJ102" s="293">
        <v>0</v>
      </c>
      <c r="BK102" s="293">
        <v>0</v>
      </c>
      <c r="BL102" s="293">
        <v>0</v>
      </c>
      <c r="BM102" s="293">
        <v>0</v>
      </c>
      <c r="BN102" s="293">
        <v>0</v>
      </c>
      <c r="BO102" s="293">
        <v>0</v>
      </c>
      <c r="BP102" s="293">
        <v>0</v>
      </c>
      <c r="BQ102" s="293">
        <v>0</v>
      </c>
      <c r="BR102" s="293">
        <v>0</v>
      </c>
      <c r="BS102" s="293">
        <v>0</v>
      </c>
      <c r="BT102" s="293">
        <v>0</v>
      </c>
      <c r="BU102" s="293">
        <v>0</v>
      </c>
      <c r="BV102" s="293">
        <v>0</v>
      </c>
      <c r="BW102" s="293">
        <v>0</v>
      </c>
      <c r="BX102" s="293">
        <v>0</v>
      </c>
      <c r="BY102" s="293">
        <v>0</v>
      </c>
      <c r="BZ102" s="293">
        <v>0</v>
      </c>
      <c r="CA102" s="293">
        <v>0</v>
      </c>
      <c r="CB102" s="293">
        <v>0</v>
      </c>
      <c r="CC102" s="293">
        <v>0</v>
      </c>
      <c r="CD102" s="293">
        <v>0</v>
      </c>
      <c r="CE102" s="293">
        <v>0</v>
      </c>
      <c r="CF102" s="293">
        <v>0</v>
      </c>
      <c r="CG102" s="293">
        <v>0</v>
      </c>
      <c r="CH102" s="293">
        <v>0</v>
      </c>
      <c r="CI102" s="293">
        <v>0</v>
      </c>
      <c r="CJ102" s="293">
        <v>0</v>
      </c>
      <c r="CK102" s="293">
        <v>0</v>
      </c>
      <c r="CL102" s="293">
        <v>0</v>
      </c>
      <c r="CM102" s="293">
        <v>0</v>
      </c>
      <c r="CN102" s="293">
        <v>0</v>
      </c>
      <c r="CO102" s="293">
        <v>0</v>
      </c>
      <c r="CP102" s="293">
        <v>0</v>
      </c>
      <c r="CQ102" s="293">
        <v>0</v>
      </c>
      <c r="CR102" s="293">
        <v>0</v>
      </c>
      <c r="CS102" s="293">
        <v>0</v>
      </c>
      <c r="CT102" s="293">
        <v>0</v>
      </c>
      <c r="CU102" s="293">
        <v>0</v>
      </c>
      <c r="CV102" s="293">
        <v>0</v>
      </c>
      <c r="CW102" s="293">
        <v>0</v>
      </c>
      <c r="CX102" s="293">
        <v>0</v>
      </c>
      <c r="CY102" s="293">
        <v>0</v>
      </c>
      <c r="CZ102" s="293">
        <v>0</v>
      </c>
      <c r="DA102" s="293">
        <v>0</v>
      </c>
      <c r="DB102" s="293">
        <v>0</v>
      </c>
      <c r="DC102" s="293">
        <v>0</v>
      </c>
      <c r="DD102" s="293">
        <v>0</v>
      </c>
      <c r="DE102" s="293">
        <v>0</v>
      </c>
      <c r="DF102" s="293">
        <v>0</v>
      </c>
      <c r="DG102" s="293">
        <v>0</v>
      </c>
      <c r="DH102" s="293">
        <v>0</v>
      </c>
      <c r="DI102" s="293">
        <v>0</v>
      </c>
      <c r="DJ102" s="293">
        <v>0</v>
      </c>
      <c r="DK102" s="293">
        <v>0</v>
      </c>
      <c r="DL102" s="293">
        <v>0</v>
      </c>
      <c r="DM102" s="293">
        <v>0</v>
      </c>
      <c r="DN102" s="293">
        <v>0</v>
      </c>
      <c r="DO102" s="293">
        <v>0</v>
      </c>
      <c r="DP102" s="293">
        <v>0</v>
      </c>
      <c r="DQ102" s="293">
        <v>0</v>
      </c>
      <c r="DR102" s="293">
        <v>0</v>
      </c>
      <c r="DS102" s="293">
        <v>0</v>
      </c>
      <c r="DT102" s="293">
        <v>0</v>
      </c>
      <c r="DU102" s="293">
        <v>0</v>
      </c>
      <c r="DV102" s="293">
        <v>0</v>
      </c>
      <c r="DW102" s="293">
        <v>0</v>
      </c>
      <c r="DX102" s="293">
        <v>0</v>
      </c>
      <c r="DY102" s="293">
        <v>0</v>
      </c>
      <c r="DZ102" s="293">
        <v>0</v>
      </c>
      <c r="EA102" s="293">
        <v>0</v>
      </c>
      <c r="EB102" s="293">
        <v>0</v>
      </c>
      <c r="EC102" s="293">
        <v>0</v>
      </c>
      <c r="ED102" s="293">
        <v>0</v>
      </c>
      <c r="EE102" s="293">
        <v>0</v>
      </c>
      <c r="EF102" s="293">
        <v>0</v>
      </c>
      <c r="EG102" s="293">
        <v>0</v>
      </c>
      <c r="EH102" s="293">
        <v>0</v>
      </c>
      <c r="EI102" s="293">
        <v>0</v>
      </c>
      <c r="EJ102" s="293">
        <v>0</v>
      </c>
      <c r="EK102" s="293">
        <v>0</v>
      </c>
      <c r="EL102" s="293">
        <v>0</v>
      </c>
      <c r="EM102" s="293">
        <v>0</v>
      </c>
      <c r="EN102" s="293">
        <v>0</v>
      </c>
      <c r="EO102" s="293">
        <v>0</v>
      </c>
      <c r="EP102" s="293">
        <v>0</v>
      </c>
      <c r="EQ102" s="293">
        <v>0</v>
      </c>
      <c r="ER102" s="293">
        <v>0</v>
      </c>
      <c r="ES102" s="293">
        <v>0</v>
      </c>
      <c r="ET102" s="293">
        <v>0</v>
      </c>
      <c r="EU102" s="293">
        <v>0</v>
      </c>
      <c r="EV102" s="293">
        <v>0</v>
      </c>
      <c r="EW102" s="293">
        <v>0</v>
      </c>
      <c r="EX102" s="293">
        <v>0</v>
      </c>
      <c r="EY102" s="293">
        <v>0</v>
      </c>
      <c r="EZ102" s="65"/>
      <c r="FA102" s="61"/>
      <c r="FB102" s="65"/>
      <c r="FC102" s="61"/>
      <c r="FD102" s="65"/>
      <c r="FE102" s="61"/>
      <c r="FF102" s="65"/>
      <c r="FG102" s="61"/>
      <c r="FH102" s="65"/>
      <c r="FI102" s="61"/>
      <c r="FJ102" s="65"/>
      <c r="FK102" s="61"/>
      <c r="FL102" s="65"/>
      <c r="FM102" s="61"/>
      <c r="FN102" s="65"/>
      <c r="FO102" s="61"/>
      <c r="FP102" s="65"/>
      <c r="FQ102" s="61"/>
      <c r="FR102" s="65"/>
      <c r="FS102" s="61"/>
      <c r="FT102" s="65"/>
      <c r="FU102" s="61"/>
      <c r="FV102" s="65"/>
      <c r="FW102" s="61"/>
      <c r="FX102" s="65"/>
      <c r="FY102" s="61"/>
      <c r="FZ102" s="65"/>
      <c r="GA102" s="61"/>
      <c r="GB102" s="65"/>
      <c r="GC102" s="61"/>
      <c r="GD102" s="65"/>
      <c r="GE102" s="61"/>
      <c r="GF102" s="65"/>
      <c r="GG102" s="61"/>
      <c r="GH102" s="65"/>
      <c r="GI102" s="61"/>
      <c r="GJ102" s="65"/>
      <c r="GK102" s="61"/>
      <c r="GL102" s="65"/>
      <c r="GM102" s="61"/>
      <c r="GN102" s="65"/>
      <c r="GO102" s="61"/>
      <c r="GP102" s="65"/>
      <c r="GQ102" s="61"/>
      <c r="GR102" s="65"/>
      <c r="GS102" s="61"/>
      <c r="GT102" s="65"/>
      <c r="GU102" s="61"/>
      <c r="GV102" s="65"/>
      <c r="GW102" s="61"/>
      <c r="GX102" s="65"/>
      <c r="GY102" s="61"/>
      <c r="GZ102" s="65"/>
      <c r="HA102" s="61"/>
      <c r="HB102" s="65"/>
      <c r="HC102" s="61"/>
      <c r="HD102" s="65"/>
      <c r="HE102" s="61"/>
      <c r="HF102" s="65"/>
      <c r="HG102" s="61"/>
      <c r="HH102" s="65"/>
      <c r="HI102" s="61"/>
      <c r="HJ102" s="65"/>
      <c r="HK102" s="61"/>
      <c r="HL102" s="65"/>
      <c r="HM102" s="61"/>
      <c r="HN102" s="65"/>
      <c r="HO102" s="61"/>
      <c r="HP102" s="65"/>
      <c r="HQ102" s="61"/>
      <c r="HR102" s="65"/>
      <c r="HS102" s="61"/>
      <c r="HT102" s="65"/>
      <c r="HU102" s="61"/>
      <c r="HV102" s="65"/>
      <c r="HW102" s="61"/>
      <c r="HX102" s="65"/>
      <c r="HY102" s="61"/>
      <c r="HZ102" s="65"/>
      <c r="IA102" s="61"/>
      <c r="IB102" s="65"/>
      <c r="IC102" s="61"/>
      <c r="ID102" s="65"/>
      <c r="IE102" s="61"/>
      <c r="IF102" s="65"/>
      <c r="IG102" s="61"/>
      <c r="IH102" s="65"/>
      <c r="II102" s="61"/>
      <c r="IJ102" s="65"/>
      <c r="IK102" s="61"/>
      <c r="IL102" s="65"/>
      <c r="IM102" s="61"/>
      <c r="IN102" s="65"/>
      <c r="IO102" s="61"/>
      <c r="IP102" s="65"/>
      <c r="IQ102" s="61"/>
      <c r="IR102" s="65"/>
      <c r="IS102" s="61"/>
      <c r="IT102" s="65"/>
      <c r="IU102" s="61"/>
      <c r="IV102" s="65"/>
      <c r="IW102" s="61"/>
      <c r="IX102" s="65"/>
      <c r="IY102" s="61"/>
      <c r="IZ102" s="65"/>
      <c r="JA102" s="61"/>
      <c r="JB102" s="65"/>
      <c r="JC102" s="61"/>
      <c r="JD102" s="65"/>
      <c r="JE102" s="61"/>
      <c r="JF102" s="65"/>
      <c r="JG102" s="61"/>
      <c r="JH102" s="65"/>
      <c r="JI102" s="61"/>
      <c r="JJ102" s="65"/>
      <c r="JK102" s="61"/>
      <c r="JL102" s="65"/>
      <c r="JM102" s="61"/>
      <c r="JN102" s="65"/>
      <c r="JO102" s="61"/>
      <c r="JP102" s="65"/>
      <c r="JQ102" s="61"/>
      <c r="JR102" s="65"/>
      <c r="JS102" s="61"/>
      <c r="JT102" s="65"/>
      <c r="JU102" s="61"/>
      <c r="JV102" s="65"/>
      <c r="JW102" s="61"/>
      <c r="JX102" s="65"/>
      <c r="JY102" s="61"/>
      <c r="JZ102" s="66"/>
      <c r="KA102" s="66"/>
    </row>
    <row r="103" spans="1:287" x14ac:dyDescent="0.25">
      <c r="A103" s="56">
        <f t="shared" si="1"/>
        <v>102</v>
      </c>
      <c r="B103" s="272"/>
      <c r="C103" s="272"/>
      <c r="D103" s="272"/>
      <c r="E103" s="272"/>
      <c r="F103" s="272" t="s">
        <v>437</v>
      </c>
      <c r="G103" s="272"/>
      <c r="H103" s="293">
        <v>0</v>
      </c>
      <c r="I103" s="293">
        <v>0</v>
      </c>
      <c r="J103" s="293">
        <v>0</v>
      </c>
      <c r="K103" s="293">
        <v>0</v>
      </c>
      <c r="L103" s="293">
        <v>0</v>
      </c>
      <c r="M103" s="293">
        <v>0</v>
      </c>
      <c r="N103" s="293">
        <v>0</v>
      </c>
      <c r="O103" s="293">
        <v>0</v>
      </c>
      <c r="P103" s="293">
        <v>0</v>
      </c>
      <c r="Q103" s="293">
        <v>0</v>
      </c>
      <c r="R103" s="293">
        <v>0</v>
      </c>
      <c r="S103" s="293">
        <v>0</v>
      </c>
      <c r="T103" s="293">
        <v>0</v>
      </c>
      <c r="U103" s="293">
        <v>0</v>
      </c>
      <c r="V103" s="293">
        <v>0</v>
      </c>
      <c r="W103" s="293">
        <v>0</v>
      </c>
      <c r="X103" s="293">
        <v>0</v>
      </c>
      <c r="Y103" s="293">
        <v>0</v>
      </c>
      <c r="Z103" s="293">
        <v>0</v>
      </c>
      <c r="AA103" s="293">
        <v>0</v>
      </c>
      <c r="AB103" s="293">
        <v>0</v>
      </c>
      <c r="AC103" s="293">
        <v>0</v>
      </c>
      <c r="AD103" s="293">
        <v>0</v>
      </c>
      <c r="AE103" s="293">
        <v>0</v>
      </c>
      <c r="AF103" s="293">
        <v>0</v>
      </c>
      <c r="AG103" s="293">
        <v>0</v>
      </c>
      <c r="AH103" s="293">
        <v>0</v>
      </c>
      <c r="AI103" s="293">
        <v>0</v>
      </c>
      <c r="AJ103" s="293">
        <v>0</v>
      </c>
      <c r="AK103" s="293">
        <v>0</v>
      </c>
      <c r="AL103" s="293">
        <v>0</v>
      </c>
      <c r="AM103" s="293">
        <v>0</v>
      </c>
      <c r="AN103" s="293">
        <v>0</v>
      </c>
      <c r="AO103" s="293">
        <v>0</v>
      </c>
      <c r="AP103" s="293">
        <v>0</v>
      </c>
      <c r="AQ103" s="293">
        <v>0</v>
      </c>
      <c r="AR103" s="293">
        <v>0</v>
      </c>
      <c r="AS103" s="293">
        <v>0</v>
      </c>
      <c r="AT103" s="293">
        <v>0</v>
      </c>
      <c r="AU103" s="293">
        <v>0</v>
      </c>
      <c r="AV103" s="293">
        <v>0</v>
      </c>
      <c r="AW103" s="293">
        <v>0</v>
      </c>
      <c r="AX103" s="293">
        <v>0</v>
      </c>
      <c r="AY103" s="293">
        <v>0</v>
      </c>
      <c r="AZ103" s="293">
        <v>0</v>
      </c>
      <c r="BA103" s="293">
        <v>0</v>
      </c>
      <c r="BB103" s="293">
        <v>0</v>
      </c>
      <c r="BC103" s="293">
        <v>0</v>
      </c>
      <c r="BD103" s="293">
        <v>0</v>
      </c>
      <c r="BE103" s="293">
        <v>0</v>
      </c>
      <c r="BF103" s="293">
        <v>0</v>
      </c>
      <c r="BG103" s="293">
        <v>0</v>
      </c>
      <c r="BH103" s="293">
        <v>0</v>
      </c>
      <c r="BI103" s="293">
        <v>0</v>
      </c>
      <c r="BJ103" s="293">
        <v>0</v>
      </c>
      <c r="BK103" s="293">
        <v>0</v>
      </c>
      <c r="BL103" s="293">
        <v>0</v>
      </c>
      <c r="BM103" s="293">
        <v>0</v>
      </c>
      <c r="BN103" s="293">
        <v>0</v>
      </c>
      <c r="BO103" s="293">
        <v>0</v>
      </c>
      <c r="BP103" s="293">
        <v>0</v>
      </c>
      <c r="BQ103" s="293">
        <v>0</v>
      </c>
      <c r="BR103" s="293">
        <v>0</v>
      </c>
      <c r="BS103" s="293">
        <v>0</v>
      </c>
      <c r="BT103" s="293">
        <v>0</v>
      </c>
      <c r="BU103" s="293">
        <v>0</v>
      </c>
      <c r="BV103" s="293">
        <v>0</v>
      </c>
      <c r="BW103" s="293">
        <v>0</v>
      </c>
      <c r="BX103" s="293">
        <v>0</v>
      </c>
      <c r="BY103" s="293">
        <v>0</v>
      </c>
      <c r="BZ103" s="293">
        <v>0</v>
      </c>
      <c r="CA103" s="293">
        <v>0</v>
      </c>
      <c r="CB103" s="293">
        <v>0</v>
      </c>
      <c r="CC103" s="293">
        <v>0</v>
      </c>
      <c r="CD103" s="293">
        <v>0</v>
      </c>
      <c r="CE103" s="293">
        <v>0</v>
      </c>
      <c r="CF103" s="293">
        <v>0</v>
      </c>
      <c r="CG103" s="293">
        <v>0</v>
      </c>
      <c r="CH103" s="293">
        <v>0</v>
      </c>
      <c r="CI103" s="293">
        <v>0</v>
      </c>
      <c r="CJ103" s="293">
        <v>0</v>
      </c>
      <c r="CK103" s="293">
        <v>0</v>
      </c>
      <c r="CL103" s="293">
        <v>0</v>
      </c>
      <c r="CM103" s="293">
        <v>0</v>
      </c>
      <c r="CN103" s="293">
        <v>0</v>
      </c>
      <c r="CO103" s="293">
        <v>0</v>
      </c>
      <c r="CP103" s="293">
        <v>0</v>
      </c>
      <c r="CQ103" s="293">
        <v>0</v>
      </c>
      <c r="CR103" s="293">
        <v>0</v>
      </c>
      <c r="CS103" s="293">
        <v>0</v>
      </c>
      <c r="CT103" s="293">
        <v>0</v>
      </c>
      <c r="CU103" s="293">
        <v>0</v>
      </c>
      <c r="CV103" s="293">
        <v>0</v>
      </c>
      <c r="CW103" s="293">
        <v>0</v>
      </c>
      <c r="CX103" s="293">
        <v>0</v>
      </c>
      <c r="CY103" s="293">
        <v>0</v>
      </c>
      <c r="CZ103" s="293">
        <v>0</v>
      </c>
      <c r="DA103" s="293">
        <v>0</v>
      </c>
      <c r="DB103" s="293">
        <v>0</v>
      </c>
      <c r="DC103" s="293">
        <v>0</v>
      </c>
      <c r="DD103" s="293">
        <v>0</v>
      </c>
      <c r="DE103" s="293">
        <v>0</v>
      </c>
      <c r="DF103" s="293">
        <v>0</v>
      </c>
      <c r="DG103" s="293">
        <v>0</v>
      </c>
      <c r="DH103" s="293">
        <v>0</v>
      </c>
      <c r="DI103" s="293">
        <v>0</v>
      </c>
      <c r="DJ103" s="293">
        <v>0</v>
      </c>
      <c r="DK103" s="293">
        <v>0</v>
      </c>
      <c r="DL103" s="293">
        <v>0</v>
      </c>
      <c r="DM103" s="293">
        <v>0</v>
      </c>
      <c r="DN103" s="293">
        <v>0</v>
      </c>
      <c r="DO103" s="293">
        <v>0</v>
      </c>
      <c r="DP103" s="293">
        <v>0</v>
      </c>
      <c r="DQ103" s="293">
        <v>0</v>
      </c>
      <c r="DR103" s="293">
        <v>0</v>
      </c>
      <c r="DS103" s="293">
        <v>0</v>
      </c>
      <c r="DT103" s="293">
        <v>0</v>
      </c>
      <c r="DU103" s="293">
        <v>0</v>
      </c>
      <c r="DV103" s="293">
        <v>0</v>
      </c>
      <c r="DW103" s="293">
        <v>0</v>
      </c>
      <c r="DX103" s="293">
        <v>0</v>
      </c>
      <c r="DY103" s="293">
        <v>0</v>
      </c>
      <c r="DZ103" s="293">
        <v>0</v>
      </c>
      <c r="EA103" s="293">
        <v>0</v>
      </c>
      <c r="EB103" s="293">
        <v>0</v>
      </c>
      <c r="EC103" s="293">
        <v>0</v>
      </c>
      <c r="ED103" s="293">
        <v>0</v>
      </c>
      <c r="EE103" s="293">
        <v>0</v>
      </c>
      <c r="EF103" s="293">
        <v>0</v>
      </c>
      <c r="EG103" s="293">
        <v>0</v>
      </c>
      <c r="EH103" s="293">
        <v>0</v>
      </c>
      <c r="EI103" s="293">
        <v>0</v>
      </c>
      <c r="EJ103" s="293">
        <v>0</v>
      </c>
      <c r="EK103" s="293">
        <v>0</v>
      </c>
      <c r="EL103" s="293">
        <v>0</v>
      </c>
      <c r="EM103" s="293">
        <v>0</v>
      </c>
      <c r="EN103" s="293">
        <v>0</v>
      </c>
      <c r="EO103" s="293">
        <v>0</v>
      </c>
      <c r="EP103" s="293">
        <v>0</v>
      </c>
      <c r="EQ103" s="293">
        <v>0</v>
      </c>
      <c r="ER103" s="293">
        <v>0</v>
      </c>
      <c r="ES103" s="293">
        <v>0</v>
      </c>
      <c r="ET103" s="293">
        <v>0</v>
      </c>
      <c r="EU103" s="293">
        <v>0</v>
      </c>
      <c r="EV103" s="293">
        <v>0</v>
      </c>
      <c r="EW103" s="293">
        <v>0</v>
      </c>
      <c r="EX103" s="293">
        <v>0</v>
      </c>
      <c r="EY103" s="293">
        <v>0</v>
      </c>
      <c r="EZ103" s="65"/>
      <c r="FA103" s="61"/>
      <c r="FB103" s="65"/>
      <c r="FC103" s="61"/>
      <c r="FD103" s="65"/>
      <c r="FE103" s="61"/>
      <c r="FF103" s="65"/>
      <c r="FG103" s="61"/>
      <c r="FH103" s="65"/>
      <c r="FI103" s="61"/>
      <c r="FJ103" s="65"/>
      <c r="FK103" s="61"/>
      <c r="FL103" s="65"/>
      <c r="FM103" s="61"/>
      <c r="FN103" s="65"/>
      <c r="FO103" s="61"/>
      <c r="FP103" s="65"/>
      <c r="FQ103" s="61"/>
      <c r="FR103" s="65"/>
      <c r="FS103" s="61"/>
      <c r="FT103" s="65"/>
      <c r="FU103" s="61"/>
      <c r="FV103" s="65"/>
      <c r="FW103" s="61"/>
      <c r="FX103" s="65"/>
      <c r="FY103" s="61"/>
      <c r="FZ103" s="65"/>
      <c r="GA103" s="61"/>
      <c r="GB103" s="65"/>
      <c r="GC103" s="61"/>
      <c r="GD103" s="65"/>
      <c r="GE103" s="61"/>
      <c r="GF103" s="65"/>
      <c r="GG103" s="61"/>
      <c r="GH103" s="65"/>
      <c r="GI103" s="61"/>
      <c r="GJ103" s="65"/>
      <c r="GK103" s="61"/>
      <c r="GL103" s="65"/>
      <c r="GM103" s="61"/>
      <c r="GN103" s="65"/>
      <c r="GO103" s="61"/>
      <c r="GP103" s="65"/>
      <c r="GQ103" s="61"/>
      <c r="GR103" s="65"/>
      <c r="GS103" s="61"/>
      <c r="GT103" s="65"/>
      <c r="GU103" s="61"/>
      <c r="GV103" s="65"/>
      <c r="GW103" s="61"/>
      <c r="GX103" s="65"/>
      <c r="GY103" s="61"/>
      <c r="GZ103" s="65"/>
      <c r="HA103" s="61"/>
      <c r="HB103" s="65"/>
      <c r="HC103" s="61"/>
      <c r="HD103" s="65"/>
      <c r="HE103" s="61"/>
      <c r="HF103" s="65"/>
      <c r="HG103" s="61"/>
      <c r="HH103" s="65"/>
      <c r="HI103" s="61"/>
      <c r="HJ103" s="65"/>
      <c r="HK103" s="61"/>
      <c r="HL103" s="65"/>
      <c r="HM103" s="61"/>
      <c r="HN103" s="65"/>
      <c r="HO103" s="61"/>
      <c r="HP103" s="65"/>
      <c r="HQ103" s="61"/>
      <c r="HR103" s="65"/>
      <c r="HS103" s="61"/>
      <c r="HT103" s="65"/>
      <c r="HU103" s="61"/>
      <c r="HV103" s="65"/>
      <c r="HW103" s="61"/>
      <c r="HX103" s="65"/>
      <c r="HY103" s="61"/>
      <c r="HZ103" s="65"/>
      <c r="IA103" s="61"/>
      <c r="IB103" s="65"/>
      <c r="IC103" s="61"/>
      <c r="ID103" s="65"/>
      <c r="IE103" s="61"/>
      <c r="IF103" s="65"/>
      <c r="IG103" s="61"/>
      <c r="IH103" s="65"/>
      <c r="II103" s="61"/>
      <c r="IJ103" s="65"/>
      <c r="IK103" s="61"/>
      <c r="IL103" s="65"/>
      <c r="IM103" s="61"/>
      <c r="IN103" s="65"/>
      <c r="IO103" s="61"/>
      <c r="IP103" s="65"/>
      <c r="IQ103" s="61"/>
      <c r="IR103" s="65"/>
      <c r="IS103" s="61"/>
      <c r="IT103" s="65"/>
      <c r="IU103" s="61"/>
      <c r="IV103" s="65"/>
      <c r="IW103" s="61"/>
      <c r="IX103" s="65"/>
      <c r="IY103" s="61"/>
      <c r="IZ103" s="65"/>
      <c r="JA103" s="61"/>
      <c r="JB103" s="65"/>
      <c r="JC103" s="61"/>
      <c r="JD103" s="65"/>
      <c r="JE103" s="61"/>
      <c r="JF103" s="65"/>
      <c r="JG103" s="61"/>
      <c r="JH103" s="65"/>
      <c r="JI103" s="61"/>
      <c r="JJ103" s="65"/>
      <c r="JK103" s="61"/>
      <c r="JL103" s="65"/>
      <c r="JM103" s="61"/>
      <c r="JN103" s="65"/>
      <c r="JO103" s="61"/>
      <c r="JP103" s="65"/>
      <c r="JQ103" s="61"/>
      <c r="JR103" s="65"/>
      <c r="JS103" s="61"/>
      <c r="JT103" s="65"/>
      <c r="JU103" s="61"/>
      <c r="JV103" s="65"/>
      <c r="JW103" s="61"/>
      <c r="JX103" s="65"/>
      <c r="JY103" s="61"/>
      <c r="JZ103" s="66"/>
      <c r="KA103" s="66"/>
    </row>
    <row r="104" spans="1:287" x14ac:dyDescent="0.25">
      <c r="A104" s="56">
        <f t="shared" si="1"/>
        <v>103</v>
      </c>
      <c r="B104" s="272"/>
      <c r="C104" s="272"/>
      <c r="D104" s="272"/>
      <c r="E104" s="272"/>
      <c r="F104" s="272" t="s">
        <v>188</v>
      </c>
      <c r="G104" s="272"/>
      <c r="H104" s="293"/>
      <c r="I104" s="293"/>
      <c r="J104" s="293"/>
      <c r="K104" s="293"/>
      <c r="L104" s="293"/>
      <c r="M104" s="293"/>
      <c r="N104" s="293"/>
      <c r="O104" s="293"/>
      <c r="P104" s="293"/>
      <c r="Q104" s="293"/>
      <c r="R104" s="293"/>
      <c r="S104" s="293"/>
      <c r="T104" s="293"/>
      <c r="U104" s="293"/>
      <c r="V104" s="293"/>
      <c r="W104" s="293"/>
      <c r="X104" s="293"/>
      <c r="Y104" s="293"/>
      <c r="Z104" s="293"/>
      <c r="AA104" s="293"/>
      <c r="AB104" s="293"/>
      <c r="AC104" s="293"/>
      <c r="AD104" s="293"/>
      <c r="AE104" s="293"/>
      <c r="AF104" s="293"/>
      <c r="AG104" s="293"/>
      <c r="AH104" s="293"/>
      <c r="AI104" s="293"/>
      <c r="AJ104" s="293"/>
      <c r="AK104" s="293"/>
      <c r="AL104" s="293"/>
      <c r="AM104" s="293"/>
      <c r="AN104" s="293"/>
      <c r="AO104" s="293"/>
      <c r="AP104" s="293"/>
      <c r="AQ104" s="293"/>
      <c r="AR104" s="293"/>
      <c r="AS104" s="293"/>
      <c r="AT104" s="293"/>
      <c r="AU104" s="293"/>
      <c r="AV104" s="293"/>
      <c r="AW104" s="293"/>
      <c r="AX104" s="293"/>
      <c r="AY104" s="293"/>
      <c r="AZ104" s="293"/>
      <c r="BA104" s="293"/>
      <c r="BB104" s="293"/>
      <c r="BC104" s="293"/>
      <c r="BD104" s="293"/>
      <c r="BE104" s="293"/>
      <c r="BF104" s="293"/>
      <c r="BG104" s="293"/>
      <c r="BH104" s="293"/>
      <c r="BI104" s="293"/>
      <c r="BJ104" s="293"/>
      <c r="BK104" s="293"/>
      <c r="BL104" s="293"/>
      <c r="BM104" s="293"/>
      <c r="BN104" s="293"/>
      <c r="BO104" s="293"/>
      <c r="BP104" s="293"/>
      <c r="BQ104" s="293"/>
      <c r="BR104" s="293"/>
      <c r="BS104" s="293"/>
      <c r="BT104" s="293"/>
      <c r="BU104" s="293"/>
      <c r="BV104" s="293"/>
      <c r="BW104" s="293"/>
      <c r="BX104" s="293"/>
      <c r="BY104" s="293"/>
      <c r="BZ104" s="293"/>
      <c r="CA104" s="293"/>
      <c r="CB104" s="293"/>
      <c r="CC104" s="293"/>
      <c r="CD104" s="293"/>
      <c r="CE104" s="293"/>
      <c r="CF104" s="293"/>
      <c r="CG104" s="293"/>
      <c r="CH104" s="293"/>
      <c r="CI104" s="293"/>
      <c r="CJ104" s="293"/>
      <c r="CK104" s="293"/>
      <c r="CL104" s="293"/>
      <c r="CM104" s="293"/>
      <c r="CN104" s="293"/>
      <c r="CO104" s="293"/>
      <c r="CP104" s="293"/>
      <c r="CQ104" s="293"/>
      <c r="CR104" s="293"/>
      <c r="CS104" s="293"/>
      <c r="CT104" s="293"/>
      <c r="CU104" s="293"/>
      <c r="CV104" s="293"/>
      <c r="CW104" s="293"/>
      <c r="CX104" s="293"/>
      <c r="CY104" s="293"/>
      <c r="CZ104" s="293"/>
      <c r="DA104" s="293"/>
      <c r="DB104" s="293"/>
      <c r="DC104" s="293"/>
      <c r="DD104" s="293"/>
      <c r="DE104" s="293"/>
      <c r="DF104" s="293"/>
      <c r="DG104" s="293"/>
      <c r="DH104" s="293"/>
      <c r="DI104" s="293"/>
      <c r="DJ104" s="293"/>
      <c r="DK104" s="293"/>
      <c r="DL104" s="293"/>
      <c r="DM104" s="293"/>
      <c r="DN104" s="293"/>
      <c r="DO104" s="293"/>
      <c r="DP104" s="293"/>
      <c r="DQ104" s="293"/>
      <c r="DR104" s="293"/>
      <c r="DS104" s="293"/>
      <c r="DT104" s="293"/>
      <c r="DU104" s="293"/>
      <c r="DV104" s="293"/>
      <c r="DW104" s="293"/>
      <c r="DX104" s="293"/>
      <c r="DY104" s="293"/>
      <c r="DZ104" s="293"/>
      <c r="EA104" s="293"/>
      <c r="EB104" s="293"/>
      <c r="EC104" s="293"/>
      <c r="ED104" s="293"/>
      <c r="EE104" s="293"/>
      <c r="EF104" s="293"/>
      <c r="EG104" s="293"/>
      <c r="EH104" s="293"/>
      <c r="EI104" s="293"/>
      <c r="EJ104" s="293"/>
      <c r="EK104" s="293"/>
      <c r="EL104" s="293"/>
      <c r="EM104" s="293"/>
      <c r="EN104" s="293"/>
      <c r="EO104" s="293"/>
      <c r="EP104" s="293"/>
      <c r="EQ104" s="293"/>
      <c r="ER104" s="293"/>
      <c r="ES104" s="293"/>
      <c r="ET104" s="293"/>
      <c r="EU104" s="293"/>
      <c r="EV104" s="293"/>
      <c r="EW104" s="293"/>
      <c r="EX104" s="293"/>
      <c r="EY104" s="293"/>
      <c r="EZ104" s="65"/>
      <c r="FA104" s="61"/>
      <c r="FB104" s="65"/>
      <c r="FC104" s="61"/>
      <c r="FD104" s="65"/>
      <c r="FE104" s="61"/>
      <c r="FF104" s="65"/>
      <c r="FG104" s="61"/>
      <c r="FH104" s="65"/>
      <c r="FI104" s="61"/>
      <c r="FJ104" s="65"/>
      <c r="FK104" s="61"/>
      <c r="FL104" s="65"/>
      <c r="FM104" s="61"/>
      <c r="FN104" s="65"/>
      <c r="FO104" s="61"/>
      <c r="FP104" s="65"/>
      <c r="FQ104" s="61"/>
      <c r="FR104" s="65"/>
      <c r="FS104" s="61"/>
      <c r="FT104" s="65"/>
      <c r="FU104" s="61"/>
      <c r="FV104" s="65"/>
      <c r="FW104" s="61"/>
      <c r="FX104" s="65"/>
      <c r="FY104" s="61"/>
      <c r="FZ104" s="65"/>
      <c r="GA104" s="61"/>
      <c r="GB104" s="65"/>
      <c r="GC104" s="61"/>
      <c r="GD104" s="65"/>
      <c r="GE104" s="61"/>
      <c r="GF104" s="65"/>
      <c r="GG104" s="61"/>
      <c r="GH104" s="65"/>
      <c r="GI104" s="61"/>
      <c r="GJ104" s="65"/>
      <c r="GK104" s="61"/>
      <c r="GL104" s="65"/>
      <c r="GM104" s="61"/>
      <c r="GN104" s="65"/>
      <c r="GO104" s="61"/>
      <c r="GP104" s="65"/>
      <c r="GQ104" s="61"/>
      <c r="GR104" s="65"/>
      <c r="GS104" s="61"/>
      <c r="GT104" s="65"/>
      <c r="GU104" s="61"/>
      <c r="GV104" s="65"/>
      <c r="GW104" s="61"/>
      <c r="GX104" s="65"/>
      <c r="GY104" s="61"/>
      <c r="GZ104" s="65"/>
      <c r="HA104" s="61"/>
      <c r="HB104" s="65"/>
      <c r="HC104" s="61"/>
      <c r="HD104" s="65"/>
      <c r="HE104" s="61"/>
      <c r="HF104" s="65"/>
      <c r="HG104" s="61"/>
      <c r="HH104" s="65"/>
      <c r="HI104" s="61"/>
      <c r="HJ104" s="65"/>
      <c r="HK104" s="61"/>
      <c r="HL104" s="65"/>
      <c r="HM104" s="61"/>
      <c r="HN104" s="65"/>
      <c r="HO104" s="61"/>
      <c r="HP104" s="65"/>
      <c r="HQ104" s="61"/>
      <c r="HR104" s="65"/>
      <c r="HS104" s="61"/>
      <c r="HT104" s="65"/>
      <c r="HU104" s="61"/>
      <c r="HV104" s="65"/>
      <c r="HW104" s="61"/>
      <c r="HX104" s="65"/>
      <c r="HY104" s="61"/>
      <c r="HZ104" s="65"/>
      <c r="IA104" s="61"/>
      <c r="IB104" s="65"/>
      <c r="IC104" s="61"/>
      <c r="ID104" s="65"/>
      <c r="IE104" s="61"/>
      <c r="IF104" s="65"/>
      <c r="IG104" s="61"/>
      <c r="IH104" s="65"/>
      <c r="II104" s="61"/>
      <c r="IJ104" s="65"/>
      <c r="IK104" s="61"/>
      <c r="IL104" s="65"/>
      <c r="IM104" s="61"/>
      <c r="IN104" s="65"/>
      <c r="IO104" s="61"/>
      <c r="IP104" s="65"/>
      <c r="IQ104" s="61"/>
      <c r="IR104" s="65"/>
      <c r="IS104" s="61"/>
      <c r="IT104" s="65"/>
      <c r="IU104" s="61"/>
      <c r="IV104" s="65"/>
      <c r="IW104" s="61"/>
      <c r="IX104" s="65"/>
      <c r="IY104" s="61"/>
      <c r="IZ104" s="65"/>
      <c r="JA104" s="61"/>
      <c r="JB104" s="65"/>
      <c r="JC104" s="61"/>
      <c r="JD104" s="65"/>
      <c r="JE104" s="61"/>
      <c r="JF104" s="65"/>
      <c r="JG104" s="61"/>
      <c r="JH104" s="65"/>
      <c r="JI104" s="61"/>
      <c r="JJ104" s="65"/>
      <c r="JK104" s="61"/>
      <c r="JL104" s="65"/>
      <c r="JM104" s="61"/>
      <c r="JN104" s="65"/>
      <c r="JO104" s="61"/>
      <c r="JP104" s="65"/>
      <c r="JQ104" s="61"/>
      <c r="JR104" s="65"/>
      <c r="JS104" s="61"/>
      <c r="JT104" s="65"/>
      <c r="JU104" s="61"/>
      <c r="JV104" s="65"/>
      <c r="JW104" s="61"/>
      <c r="JX104" s="65"/>
      <c r="JY104" s="61"/>
      <c r="JZ104" s="66"/>
      <c r="KA104" s="66"/>
    </row>
    <row r="105" spans="1:287" x14ac:dyDescent="0.25">
      <c r="A105" s="56">
        <f t="shared" si="1"/>
        <v>104</v>
      </c>
      <c r="B105" s="272"/>
      <c r="C105" s="272"/>
      <c r="D105" s="272"/>
      <c r="E105" s="272"/>
      <c r="F105" s="272"/>
      <c r="G105" s="272" t="s">
        <v>189</v>
      </c>
      <c r="H105" s="293">
        <v>0</v>
      </c>
      <c r="I105" s="293">
        <v>0</v>
      </c>
      <c r="J105" s="293">
        <v>0</v>
      </c>
      <c r="K105" s="293">
        <v>0</v>
      </c>
      <c r="L105" s="293">
        <v>0</v>
      </c>
      <c r="M105" s="293">
        <v>0</v>
      </c>
      <c r="N105" s="293">
        <v>0</v>
      </c>
      <c r="O105" s="293">
        <v>0</v>
      </c>
      <c r="P105" s="293">
        <v>0</v>
      </c>
      <c r="Q105" s="293">
        <v>0</v>
      </c>
      <c r="R105" s="293">
        <v>0</v>
      </c>
      <c r="S105" s="293">
        <v>0</v>
      </c>
      <c r="T105" s="293">
        <v>0</v>
      </c>
      <c r="U105" s="293">
        <v>0</v>
      </c>
      <c r="V105" s="293">
        <v>0</v>
      </c>
      <c r="W105" s="293">
        <v>0</v>
      </c>
      <c r="X105" s="293">
        <v>0</v>
      </c>
      <c r="Y105" s="293">
        <v>0</v>
      </c>
      <c r="Z105" s="293">
        <v>0</v>
      </c>
      <c r="AA105" s="293">
        <v>0</v>
      </c>
      <c r="AB105" s="293">
        <v>0</v>
      </c>
      <c r="AC105" s="293">
        <v>0</v>
      </c>
      <c r="AD105" s="293">
        <v>0</v>
      </c>
      <c r="AE105" s="293">
        <v>0</v>
      </c>
      <c r="AF105" s="293">
        <v>0</v>
      </c>
      <c r="AG105" s="293">
        <v>0</v>
      </c>
      <c r="AH105" s="293">
        <v>0</v>
      </c>
      <c r="AI105" s="293">
        <v>0</v>
      </c>
      <c r="AJ105" s="293">
        <v>0</v>
      </c>
      <c r="AK105" s="293">
        <v>0</v>
      </c>
      <c r="AL105" s="293">
        <v>0</v>
      </c>
      <c r="AM105" s="293">
        <v>0</v>
      </c>
      <c r="AN105" s="293">
        <v>0</v>
      </c>
      <c r="AO105" s="293">
        <v>0</v>
      </c>
      <c r="AP105" s="293">
        <v>0</v>
      </c>
      <c r="AQ105" s="293">
        <v>0</v>
      </c>
      <c r="AR105" s="293">
        <v>0</v>
      </c>
      <c r="AS105" s="293">
        <v>0</v>
      </c>
      <c r="AT105" s="293">
        <v>0</v>
      </c>
      <c r="AU105" s="293">
        <v>0</v>
      </c>
      <c r="AV105" s="293">
        <v>0</v>
      </c>
      <c r="AW105" s="293">
        <v>0</v>
      </c>
      <c r="AX105" s="293">
        <v>0</v>
      </c>
      <c r="AY105" s="293">
        <v>0</v>
      </c>
      <c r="AZ105" s="293">
        <v>0</v>
      </c>
      <c r="BA105" s="293">
        <v>0</v>
      </c>
      <c r="BB105" s="293">
        <v>0</v>
      </c>
      <c r="BC105" s="293">
        <v>0</v>
      </c>
      <c r="BD105" s="293">
        <v>0</v>
      </c>
      <c r="BE105" s="293">
        <v>0</v>
      </c>
      <c r="BF105" s="293">
        <v>0</v>
      </c>
      <c r="BG105" s="293">
        <v>0</v>
      </c>
      <c r="BH105" s="293">
        <v>0</v>
      </c>
      <c r="BI105" s="293">
        <v>0</v>
      </c>
      <c r="BJ105" s="293">
        <v>0</v>
      </c>
      <c r="BK105" s="293">
        <v>0</v>
      </c>
      <c r="BL105" s="293">
        <v>0</v>
      </c>
      <c r="BM105" s="293">
        <v>0</v>
      </c>
      <c r="BN105" s="293">
        <v>0</v>
      </c>
      <c r="BO105" s="293">
        <v>0</v>
      </c>
      <c r="BP105" s="293">
        <v>0</v>
      </c>
      <c r="BQ105" s="293">
        <v>0</v>
      </c>
      <c r="BR105" s="293">
        <v>0</v>
      </c>
      <c r="BS105" s="293">
        <v>0</v>
      </c>
      <c r="BT105" s="293">
        <v>0</v>
      </c>
      <c r="BU105" s="293">
        <v>0</v>
      </c>
      <c r="BV105" s="293">
        <v>0</v>
      </c>
      <c r="BW105" s="293">
        <v>0</v>
      </c>
      <c r="BX105" s="293">
        <v>0</v>
      </c>
      <c r="BY105" s="293">
        <v>0</v>
      </c>
      <c r="BZ105" s="293">
        <v>0</v>
      </c>
      <c r="CA105" s="293">
        <v>0</v>
      </c>
      <c r="CB105" s="293">
        <v>0</v>
      </c>
      <c r="CC105" s="293">
        <v>0</v>
      </c>
      <c r="CD105" s="293">
        <v>0</v>
      </c>
      <c r="CE105" s="293">
        <v>0</v>
      </c>
      <c r="CF105" s="293">
        <v>0</v>
      </c>
      <c r="CG105" s="293">
        <v>0</v>
      </c>
      <c r="CH105" s="293">
        <v>0</v>
      </c>
      <c r="CI105" s="293">
        <v>0</v>
      </c>
      <c r="CJ105" s="293">
        <v>0</v>
      </c>
      <c r="CK105" s="293">
        <v>0</v>
      </c>
      <c r="CL105" s="293">
        <v>0</v>
      </c>
      <c r="CM105" s="293">
        <v>0</v>
      </c>
      <c r="CN105" s="293">
        <v>0</v>
      </c>
      <c r="CO105" s="293">
        <v>0</v>
      </c>
      <c r="CP105" s="293">
        <v>0</v>
      </c>
      <c r="CQ105" s="293">
        <v>0</v>
      </c>
      <c r="CR105" s="293">
        <v>0</v>
      </c>
      <c r="CS105" s="293">
        <v>0</v>
      </c>
      <c r="CT105" s="293">
        <v>0</v>
      </c>
      <c r="CU105" s="293">
        <v>0</v>
      </c>
      <c r="CV105" s="293">
        <v>0</v>
      </c>
      <c r="CW105" s="293">
        <v>0</v>
      </c>
      <c r="CX105" s="293">
        <v>0</v>
      </c>
      <c r="CY105" s="293">
        <v>0</v>
      </c>
      <c r="CZ105" s="293">
        <v>0</v>
      </c>
      <c r="DA105" s="293">
        <v>0</v>
      </c>
      <c r="DB105" s="293">
        <v>0</v>
      </c>
      <c r="DC105" s="293">
        <v>0</v>
      </c>
      <c r="DD105" s="293">
        <v>0</v>
      </c>
      <c r="DE105" s="293">
        <v>0</v>
      </c>
      <c r="DF105" s="293">
        <v>0</v>
      </c>
      <c r="DG105" s="293">
        <v>0</v>
      </c>
      <c r="DH105" s="293">
        <v>0</v>
      </c>
      <c r="DI105" s="293">
        <v>0</v>
      </c>
      <c r="DJ105" s="293">
        <v>0</v>
      </c>
      <c r="DK105" s="293">
        <v>0</v>
      </c>
      <c r="DL105" s="293">
        <v>0</v>
      </c>
      <c r="DM105" s="293">
        <v>0</v>
      </c>
      <c r="DN105" s="293">
        <v>0</v>
      </c>
      <c r="DO105" s="293">
        <v>0</v>
      </c>
      <c r="DP105" s="293">
        <v>0</v>
      </c>
      <c r="DQ105" s="293">
        <v>0</v>
      </c>
      <c r="DR105" s="293">
        <v>0</v>
      </c>
      <c r="DS105" s="293">
        <v>0</v>
      </c>
      <c r="DT105" s="293">
        <v>0</v>
      </c>
      <c r="DU105" s="293">
        <v>0</v>
      </c>
      <c r="DV105" s="293">
        <v>0</v>
      </c>
      <c r="DW105" s="293">
        <v>0</v>
      </c>
      <c r="DX105" s="293">
        <v>0</v>
      </c>
      <c r="DY105" s="293">
        <v>0</v>
      </c>
      <c r="DZ105" s="293">
        <v>0</v>
      </c>
      <c r="EA105" s="293">
        <v>0</v>
      </c>
      <c r="EB105" s="293">
        <v>0</v>
      </c>
      <c r="EC105" s="293">
        <v>0</v>
      </c>
      <c r="ED105" s="293">
        <v>0</v>
      </c>
      <c r="EE105" s="293">
        <v>0</v>
      </c>
      <c r="EF105" s="293">
        <v>0</v>
      </c>
      <c r="EG105" s="293">
        <v>0</v>
      </c>
      <c r="EH105" s="293">
        <v>0</v>
      </c>
      <c r="EI105" s="293">
        <v>0</v>
      </c>
      <c r="EJ105" s="293">
        <v>0</v>
      </c>
      <c r="EK105" s="293">
        <v>0</v>
      </c>
      <c r="EL105" s="293">
        <v>0</v>
      </c>
      <c r="EM105" s="293">
        <v>0</v>
      </c>
      <c r="EN105" s="293">
        <v>0</v>
      </c>
      <c r="EO105" s="293">
        <v>0</v>
      </c>
      <c r="EP105" s="293">
        <v>0</v>
      </c>
      <c r="EQ105" s="293">
        <v>0</v>
      </c>
      <c r="ER105" s="293">
        <v>0</v>
      </c>
      <c r="ES105" s="293">
        <v>0</v>
      </c>
      <c r="ET105" s="293">
        <v>0</v>
      </c>
      <c r="EU105" s="293">
        <v>0</v>
      </c>
      <c r="EV105" s="293">
        <v>0</v>
      </c>
      <c r="EW105" s="293">
        <v>0</v>
      </c>
      <c r="EX105" s="293">
        <v>0</v>
      </c>
      <c r="EY105" s="293">
        <v>0</v>
      </c>
      <c r="EZ105" s="65"/>
      <c r="FA105" s="61"/>
      <c r="FB105" s="65"/>
      <c r="FC105" s="61"/>
      <c r="FD105" s="65"/>
      <c r="FE105" s="61"/>
      <c r="FF105" s="65"/>
      <c r="FG105" s="61"/>
      <c r="FH105" s="65"/>
      <c r="FI105" s="61"/>
      <c r="FJ105" s="65"/>
      <c r="FK105" s="61"/>
      <c r="FL105" s="65"/>
      <c r="FM105" s="61"/>
      <c r="FN105" s="65"/>
      <c r="FO105" s="61"/>
      <c r="FP105" s="65"/>
      <c r="FQ105" s="61"/>
      <c r="FR105" s="65"/>
      <c r="FS105" s="61"/>
      <c r="FT105" s="65"/>
      <c r="FU105" s="61"/>
      <c r="FV105" s="65"/>
      <c r="FW105" s="61"/>
      <c r="FX105" s="65"/>
      <c r="FY105" s="61"/>
      <c r="FZ105" s="65"/>
      <c r="GA105" s="61"/>
      <c r="GB105" s="65"/>
      <c r="GC105" s="61"/>
      <c r="GD105" s="65"/>
      <c r="GE105" s="61"/>
      <c r="GF105" s="65"/>
      <c r="GG105" s="61"/>
      <c r="GH105" s="65"/>
      <c r="GI105" s="61"/>
      <c r="GJ105" s="65"/>
      <c r="GK105" s="61"/>
      <c r="GL105" s="65"/>
      <c r="GM105" s="61"/>
      <c r="GN105" s="65"/>
      <c r="GO105" s="61"/>
      <c r="GP105" s="65"/>
      <c r="GQ105" s="61"/>
      <c r="GR105" s="65"/>
      <c r="GS105" s="61"/>
      <c r="GT105" s="65"/>
      <c r="GU105" s="61"/>
      <c r="GV105" s="65"/>
      <c r="GW105" s="61"/>
      <c r="GX105" s="65"/>
      <c r="GY105" s="61"/>
      <c r="GZ105" s="65"/>
      <c r="HA105" s="61"/>
      <c r="HB105" s="65"/>
      <c r="HC105" s="61"/>
      <c r="HD105" s="65"/>
      <c r="HE105" s="61"/>
      <c r="HF105" s="65"/>
      <c r="HG105" s="61"/>
      <c r="HH105" s="65"/>
      <c r="HI105" s="61"/>
      <c r="HJ105" s="65"/>
      <c r="HK105" s="61"/>
      <c r="HL105" s="65"/>
      <c r="HM105" s="61"/>
      <c r="HN105" s="65"/>
      <c r="HO105" s="61"/>
      <c r="HP105" s="65"/>
      <c r="HQ105" s="61"/>
      <c r="HR105" s="65"/>
      <c r="HS105" s="61"/>
      <c r="HT105" s="65"/>
      <c r="HU105" s="61"/>
      <c r="HV105" s="65"/>
      <c r="HW105" s="61"/>
      <c r="HX105" s="65"/>
      <c r="HY105" s="61"/>
      <c r="HZ105" s="65"/>
      <c r="IA105" s="61"/>
      <c r="IB105" s="65"/>
      <c r="IC105" s="61"/>
      <c r="ID105" s="65"/>
      <c r="IE105" s="61"/>
      <c r="IF105" s="65"/>
      <c r="IG105" s="61"/>
      <c r="IH105" s="65"/>
      <c r="II105" s="61"/>
      <c r="IJ105" s="65"/>
      <c r="IK105" s="61"/>
      <c r="IL105" s="65"/>
      <c r="IM105" s="61"/>
      <c r="IN105" s="65"/>
      <c r="IO105" s="61"/>
      <c r="IP105" s="65"/>
      <c r="IQ105" s="61"/>
      <c r="IR105" s="65"/>
      <c r="IS105" s="61"/>
      <c r="IT105" s="65"/>
      <c r="IU105" s="61"/>
      <c r="IV105" s="65"/>
      <c r="IW105" s="61"/>
      <c r="IX105" s="65"/>
      <c r="IY105" s="61"/>
      <c r="IZ105" s="65"/>
      <c r="JA105" s="61"/>
      <c r="JB105" s="65"/>
      <c r="JC105" s="61"/>
      <c r="JD105" s="65"/>
      <c r="JE105" s="61"/>
      <c r="JF105" s="65"/>
      <c r="JG105" s="61"/>
      <c r="JH105" s="65"/>
      <c r="JI105" s="61"/>
      <c r="JJ105" s="65"/>
      <c r="JK105" s="61"/>
      <c r="JL105" s="65"/>
      <c r="JM105" s="61"/>
      <c r="JN105" s="65"/>
      <c r="JO105" s="61"/>
      <c r="JP105" s="65"/>
      <c r="JQ105" s="61"/>
      <c r="JR105" s="65"/>
      <c r="JS105" s="61"/>
      <c r="JT105" s="65"/>
      <c r="JU105" s="61"/>
      <c r="JV105" s="65"/>
      <c r="JW105" s="61"/>
      <c r="JX105" s="65"/>
      <c r="JY105" s="61"/>
      <c r="JZ105" s="66"/>
      <c r="KA105" s="66"/>
    </row>
    <row r="106" spans="1:287" x14ac:dyDescent="0.25">
      <c r="A106" s="56">
        <f t="shared" si="1"/>
        <v>105</v>
      </c>
      <c r="B106" s="272"/>
      <c r="C106" s="272"/>
      <c r="D106" s="272"/>
      <c r="E106" s="272"/>
      <c r="F106" s="272"/>
      <c r="G106" s="272" t="s">
        <v>190</v>
      </c>
      <c r="H106" s="293">
        <v>0</v>
      </c>
      <c r="I106" s="293">
        <v>8887.61</v>
      </c>
      <c r="J106" s="293">
        <v>73795.850000000006</v>
      </c>
      <c r="K106" s="293">
        <v>0</v>
      </c>
      <c r="L106" s="293">
        <v>41062.31</v>
      </c>
      <c r="M106" s="293">
        <v>4705.8100000000004</v>
      </c>
      <c r="N106" s="293">
        <v>0</v>
      </c>
      <c r="O106" s="293">
        <v>0</v>
      </c>
      <c r="P106" s="293">
        <v>15915.83</v>
      </c>
      <c r="Q106" s="293">
        <v>4470.24</v>
      </c>
      <c r="R106" s="293">
        <v>686.34</v>
      </c>
      <c r="S106" s="293">
        <v>1272.8699999999999</v>
      </c>
      <c r="T106" s="293">
        <v>0</v>
      </c>
      <c r="U106" s="293">
        <v>0</v>
      </c>
      <c r="V106" s="293">
        <v>0</v>
      </c>
      <c r="W106" s="293">
        <v>22204.22</v>
      </c>
      <c r="X106" s="293">
        <v>0</v>
      </c>
      <c r="Y106" s="293">
        <v>0</v>
      </c>
      <c r="Z106" s="293">
        <v>2883.13</v>
      </c>
      <c r="AA106" s="293">
        <v>0</v>
      </c>
      <c r="AB106" s="293">
        <v>0</v>
      </c>
      <c r="AC106" s="293">
        <v>0</v>
      </c>
      <c r="AD106" s="293">
        <v>0</v>
      </c>
      <c r="AE106" s="293">
        <v>11982.28</v>
      </c>
      <c r="AF106" s="293">
        <v>0</v>
      </c>
      <c r="AG106" s="293">
        <v>0</v>
      </c>
      <c r="AH106" s="293">
        <v>29117.03</v>
      </c>
      <c r="AI106" s="293">
        <v>0</v>
      </c>
      <c r="AJ106" s="293">
        <v>0</v>
      </c>
      <c r="AK106" s="293">
        <v>0</v>
      </c>
      <c r="AL106" s="293">
        <v>0</v>
      </c>
      <c r="AM106" s="293">
        <v>0</v>
      </c>
      <c r="AN106" s="293">
        <v>0</v>
      </c>
      <c r="AO106" s="293">
        <v>0</v>
      </c>
      <c r="AP106" s="293">
        <v>0</v>
      </c>
      <c r="AQ106" s="293">
        <v>0</v>
      </c>
      <c r="AR106" s="293">
        <v>0</v>
      </c>
      <c r="AS106" s="293">
        <v>0</v>
      </c>
      <c r="AT106" s="293">
        <v>0</v>
      </c>
      <c r="AU106" s="293">
        <v>13482.12</v>
      </c>
      <c r="AV106" s="293">
        <v>0</v>
      </c>
      <c r="AW106" s="293">
        <v>0</v>
      </c>
      <c r="AX106" s="293">
        <v>0</v>
      </c>
      <c r="AY106" s="293">
        <v>0</v>
      </c>
      <c r="AZ106" s="293">
        <v>0</v>
      </c>
      <c r="BA106" s="293">
        <v>14484.97</v>
      </c>
      <c r="BB106" s="293">
        <v>0</v>
      </c>
      <c r="BC106" s="293">
        <v>0</v>
      </c>
      <c r="BD106" s="293">
        <v>0</v>
      </c>
      <c r="BE106" s="293">
        <v>0</v>
      </c>
      <c r="BF106" s="293">
        <v>0</v>
      </c>
      <c r="BG106" s="293">
        <v>0</v>
      </c>
      <c r="BH106" s="293">
        <v>17682.400000000001</v>
      </c>
      <c r="BI106" s="293">
        <v>0</v>
      </c>
      <c r="BJ106" s="293">
        <v>0</v>
      </c>
      <c r="BK106" s="293">
        <v>0</v>
      </c>
      <c r="BL106" s="293">
        <v>10419.07</v>
      </c>
      <c r="BM106" s="293">
        <v>0</v>
      </c>
      <c r="BN106" s="293">
        <v>18760.13</v>
      </c>
      <c r="BO106" s="293">
        <v>0</v>
      </c>
      <c r="BP106" s="293">
        <v>0</v>
      </c>
      <c r="BQ106" s="293">
        <v>0</v>
      </c>
      <c r="BR106" s="293">
        <v>0</v>
      </c>
      <c r="BS106" s="293">
        <v>0</v>
      </c>
      <c r="BT106" s="293">
        <v>0</v>
      </c>
      <c r="BU106" s="293">
        <v>0</v>
      </c>
      <c r="BV106" s="293">
        <v>23996.71</v>
      </c>
      <c r="BW106" s="293">
        <v>0</v>
      </c>
      <c r="BX106" s="293">
        <v>0</v>
      </c>
      <c r="BY106" s="293">
        <v>19152.38</v>
      </c>
      <c r="BZ106" s="293">
        <v>0</v>
      </c>
      <c r="CA106" s="293">
        <v>0</v>
      </c>
      <c r="CB106" s="293">
        <v>0</v>
      </c>
      <c r="CC106" s="293">
        <v>19111.46</v>
      </c>
      <c r="CD106" s="293">
        <v>0</v>
      </c>
      <c r="CE106" s="293">
        <v>0</v>
      </c>
      <c r="CF106" s="293">
        <v>0</v>
      </c>
      <c r="CG106" s="293">
        <v>7817.15</v>
      </c>
      <c r="CH106" s="293">
        <v>0</v>
      </c>
      <c r="CI106" s="293">
        <v>0</v>
      </c>
      <c r="CJ106" s="293">
        <v>0</v>
      </c>
      <c r="CK106" s="293">
        <v>0</v>
      </c>
      <c r="CL106" s="293">
        <v>10362.57</v>
      </c>
      <c r="CM106" s="293">
        <v>0</v>
      </c>
      <c r="CN106" s="293">
        <v>0</v>
      </c>
      <c r="CO106" s="293">
        <v>0</v>
      </c>
      <c r="CP106" s="293">
        <v>23137.15</v>
      </c>
      <c r="CQ106" s="293">
        <v>0</v>
      </c>
      <c r="CR106" s="293">
        <v>1710.97</v>
      </c>
      <c r="CS106" s="293">
        <v>0</v>
      </c>
      <c r="CT106" s="293">
        <v>16787.490000000002</v>
      </c>
      <c r="CU106" s="293">
        <v>16826.2</v>
      </c>
      <c r="CV106" s="293">
        <v>15858.8</v>
      </c>
      <c r="CW106" s="293">
        <v>0</v>
      </c>
      <c r="CX106" s="293">
        <v>0</v>
      </c>
      <c r="CY106" s="293">
        <v>0</v>
      </c>
      <c r="CZ106" s="293">
        <v>0</v>
      </c>
      <c r="DA106" s="293">
        <v>0</v>
      </c>
      <c r="DB106" s="293">
        <v>388.54</v>
      </c>
      <c r="DC106" s="293">
        <v>0</v>
      </c>
      <c r="DD106" s="293">
        <v>0</v>
      </c>
      <c r="DE106" s="293">
        <v>5954.62</v>
      </c>
      <c r="DF106" s="293">
        <v>0</v>
      </c>
      <c r="DG106" s="293">
        <v>3171</v>
      </c>
      <c r="DH106" s="293">
        <v>0</v>
      </c>
      <c r="DI106" s="293">
        <v>0</v>
      </c>
      <c r="DJ106" s="293">
        <v>0</v>
      </c>
      <c r="DK106" s="293">
        <v>0</v>
      </c>
      <c r="DL106" s="293">
        <v>0</v>
      </c>
      <c r="DM106" s="293">
        <v>16590.98</v>
      </c>
      <c r="DN106" s="293">
        <v>0</v>
      </c>
      <c r="DO106" s="293">
        <v>4071.17</v>
      </c>
      <c r="DP106" s="293">
        <v>0</v>
      </c>
      <c r="DQ106" s="293">
        <v>0</v>
      </c>
      <c r="DR106" s="293">
        <v>0</v>
      </c>
      <c r="DS106" s="293">
        <v>13954.05</v>
      </c>
      <c r="DT106" s="293">
        <v>0</v>
      </c>
      <c r="DU106" s="293">
        <v>0</v>
      </c>
      <c r="DV106" s="293">
        <v>0</v>
      </c>
      <c r="DW106" s="293">
        <v>0</v>
      </c>
      <c r="DX106" s="293">
        <v>19565.740000000002</v>
      </c>
      <c r="DY106" s="293">
        <v>0</v>
      </c>
      <c r="DZ106" s="293">
        <v>0</v>
      </c>
      <c r="EA106" s="293">
        <v>0</v>
      </c>
      <c r="EB106" s="293">
        <v>0</v>
      </c>
      <c r="EC106" s="293">
        <v>0</v>
      </c>
      <c r="ED106" s="293">
        <v>0</v>
      </c>
      <c r="EE106" s="293">
        <v>0</v>
      </c>
      <c r="EF106" s="293">
        <v>0</v>
      </c>
      <c r="EG106" s="293">
        <v>0</v>
      </c>
      <c r="EH106" s="293">
        <v>0</v>
      </c>
      <c r="EI106" s="293">
        <v>0</v>
      </c>
      <c r="EJ106" s="293">
        <v>998.3</v>
      </c>
      <c r="EK106" s="293">
        <v>0</v>
      </c>
      <c r="EL106" s="293">
        <v>0</v>
      </c>
      <c r="EM106" s="293">
        <v>25404.9</v>
      </c>
      <c r="EN106" s="293">
        <v>42889.03</v>
      </c>
      <c r="EO106" s="293">
        <v>0</v>
      </c>
      <c r="EP106" s="293">
        <v>37831.78</v>
      </c>
      <c r="EQ106" s="293">
        <v>0</v>
      </c>
      <c r="ER106" s="293">
        <v>21747.55</v>
      </c>
      <c r="ES106" s="293">
        <v>9995.15</v>
      </c>
      <c r="ET106" s="293">
        <v>0</v>
      </c>
      <c r="EU106" s="293">
        <v>0</v>
      </c>
      <c r="EV106" s="293">
        <v>0</v>
      </c>
      <c r="EW106" s="293">
        <v>0</v>
      </c>
      <c r="EX106" s="293">
        <v>0</v>
      </c>
      <c r="EY106" s="293">
        <v>649135.9</v>
      </c>
      <c r="EZ106" s="65"/>
      <c r="FA106" s="61"/>
      <c r="FB106" s="65"/>
      <c r="FC106" s="61"/>
      <c r="FD106" s="65"/>
      <c r="FE106" s="61"/>
      <c r="FF106" s="65"/>
      <c r="FG106" s="61"/>
      <c r="FH106" s="65"/>
      <c r="FI106" s="61"/>
      <c r="FJ106" s="65"/>
      <c r="FK106" s="61"/>
      <c r="FL106" s="65"/>
      <c r="FM106" s="61"/>
      <c r="FN106" s="65"/>
      <c r="FO106" s="61"/>
      <c r="FP106" s="65"/>
      <c r="FQ106" s="61"/>
      <c r="FR106" s="65"/>
      <c r="FS106" s="61"/>
      <c r="FT106" s="65"/>
      <c r="FU106" s="61"/>
      <c r="FV106" s="65"/>
      <c r="FW106" s="61"/>
      <c r="FX106" s="65"/>
      <c r="FY106" s="61"/>
      <c r="FZ106" s="65"/>
      <c r="GA106" s="61"/>
      <c r="GB106" s="65"/>
      <c r="GC106" s="61"/>
      <c r="GD106" s="65"/>
      <c r="GE106" s="61"/>
      <c r="GF106" s="65"/>
      <c r="GG106" s="61"/>
      <c r="GH106" s="65"/>
      <c r="GI106" s="61"/>
      <c r="GJ106" s="65"/>
      <c r="GK106" s="61"/>
      <c r="GL106" s="65"/>
      <c r="GM106" s="61"/>
      <c r="GN106" s="65"/>
      <c r="GO106" s="61"/>
      <c r="GP106" s="65"/>
      <c r="GQ106" s="61"/>
      <c r="GR106" s="65"/>
      <c r="GS106" s="61"/>
      <c r="GT106" s="65"/>
      <c r="GU106" s="61"/>
      <c r="GV106" s="65"/>
      <c r="GW106" s="61"/>
      <c r="GX106" s="65"/>
      <c r="GY106" s="61"/>
      <c r="GZ106" s="65"/>
      <c r="HA106" s="61"/>
      <c r="HB106" s="65"/>
      <c r="HC106" s="61"/>
      <c r="HD106" s="65"/>
      <c r="HE106" s="61"/>
      <c r="HF106" s="65"/>
      <c r="HG106" s="61"/>
      <c r="HH106" s="65"/>
      <c r="HI106" s="61"/>
      <c r="HJ106" s="65"/>
      <c r="HK106" s="61"/>
      <c r="HL106" s="65"/>
      <c r="HM106" s="61"/>
      <c r="HN106" s="65"/>
      <c r="HO106" s="61"/>
      <c r="HP106" s="65"/>
      <c r="HQ106" s="61"/>
      <c r="HR106" s="65"/>
      <c r="HS106" s="61"/>
      <c r="HT106" s="65"/>
      <c r="HU106" s="61"/>
      <c r="HV106" s="65"/>
      <c r="HW106" s="61"/>
      <c r="HX106" s="65"/>
      <c r="HY106" s="61"/>
      <c r="HZ106" s="65"/>
      <c r="IA106" s="61"/>
      <c r="IB106" s="65"/>
      <c r="IC106" s="61"/>
      <c r="ID106" s="65"/>
      <c r="IE106" s="61"/>
      <c r="IF106" s="65"/>
      <c r="IG106" s="61"/>
      <c r="IH106" s="65"/>
      <c r="II106" s="61"/>
      <c r="IJ106" s="65"/>
      <c r="IK106" s="61"/>
      <c r="IL106" s="65"/>
      <c r="IM106" s="61"/>
      <c r="IN106" s="65"/>
      <c r="IO106" s="61"/>
      <c r="IP106" s="65"/>
      <c r="IQ106" s="61"/>
      <c r="IR106" s="65"/>
      <c r="IS106" s="61"/>
      <c r="IT106" s="65"/>
      <c r="IU106" s="61"/>
      <c r="IV106" s="65"/>
      <c r="IW106" s="61"/>
      <c r="IX106" s="65"/>
      <c r="IY106" s="61"/>
      <c r="IZ106" s="65"/>
      <c r="JA106" s="61"/>
      <c r="JB106" s="65"/>
      <c r="JC106" s="61"/>
      <c r="JD106" s="65"/>
      <c r="JE106" s="61"/>
      <c r="JF106" s="65"/>
      <c r="JG106" s="61"/>
      <c r="JH106" s="65"/>
      <c r="JI106" s="61"/>
      <c r="JJ106" s="65"/>
      <c r="JK106" s="61"/>
      <c r="JL106" s="65"/>
      <c r="JM106" s="61"/>
      <c r="JN106" s="65"/>
      <c r="JO106" s="61"/>
      <c r="JP106" s="65"/>
      <c r="JQ106" s="61"/>
      <c r="JR106" s="65"/>
      <c r="JS106" s="61"/>
      <c r="JT106" s="65"/>
      <c r="JU106" s="61"/>
      <c r="JV106" s="65"/>
      <c r="JW106" s="61"/>
      <c r="JX106" s="65"/>
      <c r="JY106" s="61"/>
      <c r="JZ106" s="66"/>
      <c r="KA106" s="66"/>
    </row>
    <row r="107" spans="1:287" x14ac:dyDescent="0.25">
      <c r="A107" s="56">
        <f t="shared" si="1"/>
        <v>106</v>
      </c>
      <c r="B107" s="272"/>
      <c r="C107" s="272"/>
      <c r="D107" s="272"/>
      <c r="E107" s="272"/>
      <c r="F107" s="272"/>
      <c r="G107" s="272" t="s">
        <v>191</v>
      </c>
      <c r="H107" s="293">
        <v>0</v>
      </c>
      <c r="I107" s="293">
        <v>0</v>
      </c>
      <c r="J107" s="293">
        <v>0</v>
      </c>
      <c r="K107" s="293">
        <v>0</v>
      </c>
      <c r="L107" s="293">
        <v>0</v>
      </c>
      <c r="M107" s="293">
        <v>0</v>
      </c>
      <c r="N107" s="293">
        <v>0</v>
      </c>
      <c r="O107" s="293">
        <v>0</v>
      </c>
      <c r="P107" s="293">
        <v>0</v>
      </c>
      <c r="Q107" s="293">
        <v>0</v>
      </c>
      <c r="R107" s="293">
        <v>0</v>
      </c>
      <c r="S107" s="293">
        <v>0</v>
      </c>
      <c r="T107" s="293">
        <v>0</v>
      </c>
      <c r="U107" s="293">
        <v>0</v>
      </c>
      <c r="V107" s="293">
        <v>0</v>
      </c>
      <c r="W107" s="293">
        <v>0</v>
      </c>
      <c r="X107" s="293">
        <v>0</v>
      </c>
      <c r="Y107" s="293">
        <v>0</v>
      </c>
      <c r="Z107" s="293">
        <v>0</v>
      </c>
      <c r="AA107" s="293">
        <v>0</v>
      </c>
      <c r="AB107" s="293">
        <v>0</v>
      </c>
      <c r="AC107" s="293">
        <v>0</v>
      </c>
      <c r="AD107" s="293">
        <v>0</v>
      </c>
      <c r="AE107" s="293">
        <v>0</v>
      </c>
      <c r="AF107" s="293">
        <v>0</v>
      </c>
      <c r="AG107" s="293">
        <v>0</v>
      </c>
      <c r="AH107" s="293">
        <v>0</v>
      </c>
      <c r="AI107" s="293">
        <v>0</v>
      </c>
      <c r="AJ107" s="293">
        <v>0</v>
      </c>
      <c r="AK107" s="293">
        <v>0</v>
      </c>
      <c r="AL107" s="293">
        <v>0</v>
      </c>
      <c r="AM107" s="293">
        <v>0</v>
      </c>
      <c r="AN107" s="293">
        <v>0</v>
      </c>
      <c r="AO107" s="293">
        <v>0</v>
      </c>
      <c r="AP107" s="293">
        <v>0</v>
      </c>
      <c r="AQ107" s="293">
        <v>0</v>
      </c>
      <c r="AR107" s="293">
        <v>0</v>
      </c>
      <c r="AS107" s="293">
        <v>0</v>
      </c>
      <c r="AT107" s="293">
        <v>0</v>
      </c>
      <c r="AU107" s="293">
        <v>0</v>
      </c>
      <c r="AV107" s="293">
        <v>0</v>
      </c>
      <c r="AW107" s="293">
        <v>0</v>
      </c>
      <c r="AX107" s="293">
        <v>0</v>
      </c>
      <c r="AY107" s="293">
        <v>0</v>
      </c>
      <c r="AZ107" s="293">
        <v>0</v>
      </c>
      <c r="BA107" s="293">
        <v>0</v>
      </c>
      <c r="BB107" s="293">
        <v>0</v>
      </c>
      <c r="BC107" s="293">
        <v>0</v>
      </c>
      <c r="BD107" s="293">
        <v>0</v>
      </c>
      <c r="BE107" s="293">
        <v>0</v>
      </c>
      <c r="BF107" s="293">
        <v>0</v>
      </c>
      <c r="BG107" s="293">
        <v>0</v>
      </c>
      <c r="BH107" s="293">
        <v>0</v>
      </c>
      <c r="BI107" s="293">
        <v>0</v>
      </c>
      <c r="BJ107" s="293">
        <v>0</v>
      </c>
      <c r="BK107" s="293">
        <v>0</v>
      </c>
      <c r="BL107" s="293">
        <v>0</v>
      </c>
      <c r="BM107" s="293">
        <v>0</v>
      </c>
      <c r="BN107" s="293">
        <v>0</v>
      </c>
      <c r="BO107" s="293">
        <v>0</v>
      </c>
      <c r="BP107" s="293">
        <v>0</v>
      </c>
      <c r="BQ107" s="293">
        <v>0</v>
      </c>
      <c r="BR107" s="293">
        <v>0</v>
      </c>
      <c r="BS107" s="293">
        <v>0</v>
      </c>
      <c r="BT107" s="293">
        <v>0</v>
      </c>
      <c r="BU107" s="293">
        <v>0</v>
      </c>
      <c r="BV107" s="293">
        <v>0</v>
      </c>
      <c r="BW107" s="293">
        <v>0</v>
      </c>
      <c r="BX107" s="293">
        <v>0</v>
      </c>
      <c r="BY107" s="293">
        <v>0</v>
      </c>
      <c r="BZ107" s="293">
        <v>0</v>
      </c>
      <c r="CA107" s="293">
        <v>0</v>
      </c>
      <c r="CB107" s="293">
        <v>0</v>
      </c>
      <c r="CC107" s="293">
        <v>0</v>
      </c>
      <c r="CD107" s="293">
        <v>0</v>
      </c>
      <c r="CE107" s="293">
        <v>0</v>
      </c>
      <c r="CF107" s="293">
        <v>0</v>
      </c>
      <c r="CG107" s="293">
        <v>0</v>
      </c>
      <c r="CH107" s="293">
        <v>0</v>
      </c>
      <c r="CI107" s="293">
        <v>0</v>
      </c>
      <c r="CJ107" s="293">
        <v>0</v>
      </c>
      <c r="CK107" s="293">
        <v>0</v>
      </c>
      <c r="CL107" s="293">
        <v>0</v>
      </c>
      <c r="CM107" s="293">
        <v>0</v>
      </c>
      <c r="CN107" s="293">
        <v>0</v>
      </c>
      <c r="CO107" s="293">
        <v>0</v>
      </c>
      <c r="CP107" s="293">
        <v>0</v>
      </c>
      <c r="CQ107" s="293">
        <v>0</v>
      </c>
      <c r="CR107" s="293">
        <v>0</v>
      </c>
      <c r="CS107" s="293">
        <v>0</v>
      </c>
      <c r="CT107" s="293">
        <v>0</v>
      </c>
      <c r="CU107" s="293">
        <v>0</v>
      </c>
      <c r="CV107" s="293">
        <v>0</v>
      </c>
      <c r="CW107" s="293">
        <v>0</v>
      </c>
      <c r="CX107" s="293">
        <v>0</v>
      </c>
      <c r="CY107" s="293">
        <v>0</v>
      </c>
      <c r="CZ107" s="293">
        <v>0</v>
      </c>
      <c r="DA107" s="293">
        <v>0</v>
      </c>
      <c r="DB107" s="293">
        <v>0</v>
      </c>
      <c r="DC107" s="293">
        <v>0</v>
      </c>
      <c r="DD107" s="293">
        <v>0</v>
      </c>
      <c r="DE107" s="293">
        <v>0</v>
      </c>
      <c r="DF107" s="293">
        <v>0</v>
      </c>
      <c r="DG107" s="293">
        <v>0</v>
      </c>
      <c r="DH107" s="293">
        <v>0</v>
      </c>
      <c r="DI107" s="293">
        <v>0</v>
      </c>
      <c r="DJ107" s="293">
        <v>0</v>
      </c>
      <c r="DK107" s="293">
        <v>0</v>
      </c>
      <c r="DL107" s="293">
        <v>0</v>
      </c>
      <c r="DM107" s="293">
        <v>0</v>
      </c>
      <c r="DN107" s="293">
        <v>0</v>
      </c>
      <c r="DO107" s="293">
        <v>0</v>
      </c>
      <c r="DP107" s="293">
        <v>0</v>
      </c>
      <c r="DQ107" s="293">
        <v>0</v>
      </c>
      <c r="DR107" s="293">
        <v>0</v>
      </c>
      <c r="DS107" s="293">
        <v>0</v>
      </c>
      <c r="DT107" s="293">
        <v>0</v>
      </c>
      <c r="DU107" s="293">
        <v>0</v>
      </c>
      <c r="DV107" s="293">
        <v>0</v>
      </c>
      <c r="DW107" s="293">
        <v>0</v>
      </c>
      <c r="DX107" s="293">
        <v>0</v>
      </c>
      <c r="DY107" s="293">
        <v>0</v>
      </c>
      <c r="DZ107" s="293">
        <v>0</v>
      </c>
      <c r="EA107" s="293">
        <v>0</v>
      </c>
      <c r="EB107" s="293">
        <v>0</v>
      </c>
      <c r="EC107" s="293">
        <v>0</v>
      </c>
      <c r="ED107" s="293">
        <v>0</v>
      </c>
      <c r="EE107" s="293">
        <v>0</v>
      </c>
      <c r="EF107" s="293">
        <v>0</v>
      </c>
      <c r="EG107" s="293">
        <v>0</v>
      </c>
      <c r="EH107" s="293">
        <v>0</v>
      </c>
      <c r="EI107" s="293">
        <v>0</v>
      </c>
      <c r="EJ107" s="293">
        <v>0</v>
      </c>
      <c r="EK107" s="293">
        <v>0</v>
      </c>
      <c r="EL107" s="293">
        <v>0</v>
      </c>
      <c r="EM107" s="293">
        <v>0</v>
      </c>
      <c r="EN107" s="293">
        <v>0</v>
      </c>
      <c r="EO107" s="293">
        <v>0</v>
      </c>
      <c r="EP107" s="293">
        <v>0</v>
      </c>
      <c r="EQ107" s="293">
        <v>0</v>
      </c>
      <c r="ER107" s="293">
        <v>0</v>
      </c>
      <c r="ES107" s="293">
        <v>0</v>
      </c>
      <c r="ET107" s="293">
        <v>0</v>
      </c>
      <c r="EU107" s="293">
        <v>0</v>
      </c>
      <c r="EV107" s="293">
        <v>0</v>
      </c>
      <c r="EW107" s="293">
        <v>0</v>
      </c>
      <c r="EX107" s="293">
        <v>0</v>
      </c>
      <c r="EY107" s="293">
        <v>0</v>
      </c>
      <c r="EZ107" s="65"/>
      <c r="FA107" s="61"/>
      <c r="FB107" s="65"/>
      <c r="FC107" s="61"/>
      <c r="FD107" s="65"/>
      <c r="FE107" s="61"/>
      <c r="FF107" s="65"/>
      <c r="FG107" s="61"/>
      <c r="FH107" s="65"/>
      <c r="FI107" s="61"/>
      <c r="FJ107" s="65"/>
      <c r="FK107" s="61"/>
      <c r="FL107" s="65"/>
      <c r="FM107" s="61"/>
      <c r="FN107" s="65"/>
      <c r="FO107" s="61"/>
      <c r="FP107" s="65"/>
      <c r="FQ107" s="61"/>
      <c r="FR107" s="65"/>
      <c r="FS107" s="61"/>
      <c r="FT107" s="65"/>
      <c r="FU107" s="61"/>
      <c r="FV107" s="65"/>
      <c r="FW107" s="61"/>
      <c r="FX107" s="65"/>
      <c r="FY107" s="61"/>
      <c r="FZ107" s="65"/>
      <c r="GA107" s="61"/>
      <c r="GB107" s="65"/>
      <c r="GC107" s="61"/>
      <c r="GD107" s="65"/>
      <c r="GE107" s="61"/>
      <c r="GF107" s="65"/>
      <c r="GG107" s="61"/>
      <c r="GH107" s="65"/>
      <c r="GI107" s="61"/>
      <c r="GJ107" s="65"/>
      <c r="GK107" s="61"/>
      <c r="GL107" s="65"/>
      <c r="GM107" s="61"/>
      <c r="GN107" s="65"/>
      <c r="GO107" s="61"/>
      <c r="GP107" s="65"/>
      <c r="GQ107" s="61"/>
      <c r="GR107" s="65"/>
      <c r="GS107" s="61"/>
      <c r="GT107" s="65"/>
      <c r="GU107" s="61"/>
      <c r="GV107" s="65"/>
      <c r="GW107" s="61"/>
      <c r="GX107" s="65"/>
      <c r="GY107" s="61"/>
      <c r="GZ107" s="65"/>
      <c r="HA107" s="61"/>
      <c r="HB107" s="65"/>
      <c r="HC107" s="61"/>
      <c r="HD107" s="65"/>
      <c r="HE107" s="61"/>
      <c r="HF107" s="65"/>
      <c r="HG107" s="61"/>
      <c r="HH107" s="65"/>
      <c r="HI107" s="61"/>
      <c r="HJ107" s="65"/>
      <c r="HK107" s="61"/>
      <c r="HL107" s="65"/>
      <c r="HM107" s="61"/>
      <c r="HN107" s="65"/>
      <c r="HO107" s="61"/>
      <c r="HP107" s="65"/>
      <c r="HQ107" s="61"/>
      <c r="HR107" s="65"/>
      <c r="HS107" s="61"/>
      <c r="HT107" s="65"/>
      <c r="HU107" s="61"/>
      <c r="HV107" s="65"/>
      <c r="HW107" s="61"/>
      <c r="HX107" s="65"/>
      <c r="HY107" s="61"/>
      <c r="HZ107" s="65"/>
      <c r="IA107" s="61"/>
      <c r="IB107" s="65"/>
      <c r="IC107" s="61"/>
      <c r="ID107" s="65"/>
      <c r="IE107" s="61"/>
      <c r="IF107" s="65"/>
      <c r="IG107" s="61"/>
      <c r="IH107" s="65"/>
      <c r="II107" s="61"/>
      <c r="IJ107" s="65"/>
      <c r="IK107" s="61"/>
      <c r="IL107" s="65"/>
      <c r="IM107" s="61"/>
      <c r="IN107" s="65"/>
      <c r="IO107" s="61"/>
      <c r="IP107" s="65"/>
      <c r="IQ107" s="61"/>
      <c r="IR107" s="65"/>
      <c r="IS107" s="61"/>
      <c r="IT107" s="65"/>
      <c r="IU107" s="61"/>
      <c r="IV107" s="65"/>
      <c r="IW107" s="61"/>
      <c r="IX107" s="65"/>
      <c r="IY107" s="61"/>
      <c r="IZ107" s="65"/>
      <c r="JA107" s="61"/>
      <c r="JB107" s="65"/>
      <c r="JC107" s="61"/>
      <c r="JD107" s="65"/>
      <c r="JE107" s="61"/>
      <c r="JF107" s="65"/>
      <c r="JG107" s="61"/>
      <c r="JH107" s="65"/>
      <c r="JI107" s="61"/>
      <c r="JJ107" s="65"/>
      <c r="JK107" s="61"/>
      <c r="JL107" s="65"/>
      <c r="JM107" s="61"/>
      <c r="JN107" s="65"/>
      <c r="JO107" s="61"/>
      <c r="JP107" s="65"/>
      <c r="JQ107" s="61"/>
      <c r="JR107" s="65"/>
      <c r="JS107" s="61"/>
      <c r="JT107" s="65"/>
      <c r="JU107" s="61"/>
      <c r="JV107" s="65"/>
      <c r="JW107" s="61"/>
      <c r="JX107" s="65"/>
      <c r="JY107" s="61"/>
      <c r="JZ107" s="66"/>
      <c r="KA107" s="66"/>
    </row>
    <row r="108" spans="1:287" x14ac:dyDescent="0.25">
      <c r="A108" s="56">
        <f t="shared" si="1"/>
        <v>107</v>
      </c>
      <c r="B108" s="272"/>
      <c r="C108" s="272"/>
      <c r="D108" s="272"/>
      <c r="E108" s="272"/>
      <c r="F108" s="272"/>
      <c r="G108" s="272" t="s">
        <v>438</v>
      </c>
      <c r="H108" s="293">
        <v>0</v>
      </c>
      <c r="I108" s="293">
        <v>0</v>
      </c>
      <c r="J108" s="293">
        <v>0</v>
      </c>
      <c r="K108" s="293">
        <v>0</v>
      </c>
      <c r="L108" s="293">
        <v>0</v>
      </c>
      <c r="M108" s="293">
        <v>0</v>
      </c>
      <c r="N108" s="293">
        <v>0</v>
      </c>
      <c r="O108" s="293">
        <v>0</v>
      </c>
      <c r="P108" s="293">
        <v>0</v>
      </c>
      <c r="Q108" s="293">
        <v>0</v>
      </c>
      <c r="R108" s="293">
        <v>0</v>
      </c>
      <c r="S108" s="293">
        <v>0</v>
      </c>
      <c r="T108" s="293">
        <v>0</v>
      </c>
      <c r="U108" s="293">
        <v>0</v>
      </c>
      <c r="V108" s="293">
        <v>0</v>
      </c>
      <c r="W108" s="293">
        <v>0</v>
      </c>
      <c r="X108" s="293">
        <v>0</v>
      </c>
      <c r="Y108" s="293">
        <v>0</v>
      </c>
      <c r="Z108" s="293">
        <v>0</v>
      </c>
      <c r="AA108" s="293">
        <v>0</v>
      </c>
      <c r="AB108" s="293">
        <v>0</v>
      </c>
      <c r="AC108" s="293">
        <v>0</v>
      </c>
      <c r="AD108" s="293">
        <v>0</v>
      </c>
      <c r="AE108" s="293">
        <v>0</v>
      </c>
      <c r="AF108" s="293">
        <v>0</v>
      </c>
      <c r="AG108" s="293">
        <v>0</v>
      </c>
      <c r="AH108" s="293">
        <v>0</v>
      </c>
      <c r="AI108" s="293">
        <v>0</v>
      </c>
      <c r="AJ108" s="293">
        <v>0</v>
      </c>
      <c r="AK108" s="293">
        <v>0</v>
      </c>
      <c r="AL108" s="293">
        <v>0</v>
      </c>
      <c r="AM108" s="293">
        <v>0</v>
      </c>
      <c r="AN108" s="293">
        <v>0</v>
      </c>
      <c r="AO108" s="293">
        <v>0</v>
      </c>
      <c r="AP108" s="293">
        <v>0</v>
      </c>
      <c r="AQ108" s="293">
        <v>0</v>
      </c>
      <c r="AR108" s="293">
        <v>0</v>
      </c>
      <c r="AS108" s="293">
        <v>0</v>
      </c>
      <c r="AT108" s="293">
        <v>0</v>
      </c>
      <c r="AU108" s="293">
        <v>0</v>
      </c>
      <c r="AV108" s="293">
        <v>0</v>
      </c>
      <c r="AW108" s="293">
        <v>0</v>
      </c>
      <c r="AX108" s="293">
        <v>0</v>
      </c>
      <c r="AY108" s="293">
        <v>0</v>
      </c>
      <c r="AZ108" s="293">
        <v>0</v>
      </c>
      <c r="BA108" s="293">
        <v>0</v>
      </c>
      <c r="BB108" s="293">
        <v>0</v>
      </c>
      <c r="BC108" s="293">
        <v>0</v>
      </c>
      <c r="BD108" s="293">
        <v>0</v>
      </c>
      <c r="BE108" s="293">
        <v>0</v>
      </c>
      <c r="BF108" s="293">
        <v>0</v>
      </c>
      <c r="BG108" s="293">
        <v>0</v>
      </c>
      <c r="BH108" s="293">
        <v>0</v>
      </c>
      <c r="BI108" s="293">
        <v>0</v>
      </c>
      <c r="BJ108" s="293">
        <v>0</v>
      </c>
      <c r="BK108" s="293">
        <v>0</v>
      </c>
      <c r="BL108" s="293">
        <v>0</v>
      </c>
      <c r="BM108" s="293">
        <v>0</v>
      </c>
      <c r="BN108" s="293">
        <v>0</v>
      </c>
      <c r="BO108" s="293">
        <v>0</v>
      </c>
      <c r="BP108" s="293">
        <v>0</v>
      </c>
      <c r="BQ108" s="293">
        <v>0</v>
      </c>
      <c r="BR108" s="293">
        <v>0</v>
      </c>
      <c r="BS108" s="293">
        <v>0</v>
      </c>
      <c r="BT108" s="293">
        <v>0</v>
      </c>
      <c r="BU108" s="293">
        <v>0</v>
      </c>
      <c r="BV108" s="293">
        <v>0</v>
      </c>
      <c r="BW108" s="293">
        <v>0</v>
      </c>
      <c r="BX108" s="293">
        <v>0</v>
      </c>
      <c r="BY108" s="293">
        <v>0</v>
      </c>
      <c r="BZ108" s="293">
        <v>0</v>
      </c>
      <c r="CA108" s="293">
        <v>0</v>
      </c>
      <c r="CB108" s="293">
        <v>0</v>
      </c>
      <c r="CC108" s="293">
        <v>0</v>
      </c>
      <c r="CD108" s="293">
        <v>0</v>
      </c>
      <c r="CE108" s="293">
        <v>0</v>
      </c>
      <c r="CF108" s="293">
        <v>0</v>
      </c>
      <c r="CG108" s="293">
        <v>0</v>
      </c>
      <c r="CH108" s="293">
        <v>0</v>
      </c>
      <c r="CI108" s="293">
        <v>0</v>
      </c>
      <c r="CJ108" s="293">
        <v>0</v>
      </c>
      <c r="CK108" s="293">
        <v>0</v>
      </c>
      <c r="CL108" s="293">
        <v>0</v>
      </c>
      <c r="CM108" s="293">
        <v>0</v>
      </c>
      <c r="CN108" s="293">
        <v>0</v>
      </c>
      <c r="CO108" s="293">
        <v>0</v>
      </c>
      <c r="CP108" s="293">
        <v>0</v>
      </c>
      <c r="CQ108" s="293">
        <v>0</v>
      </c>
      <c r="CR108" s="293">
        <v>0</v>
      </c>
      <c r="CS108" s="293">
        <v>0</v>
      </c>
      <c r="CT108" s="293">
        <v>13966.87</v>
      </c>
      <c r="CU108" s="293">
        <v>0</v>
      </c>
      <c r="CV108" s="293">
        <v>0</v>
      </c>
      <c r="CW108" s="293">
        <v>0</v>
      </c>
      <c r="CX108" s="293">
        <v>0</v>
      </c>
      <c r="CY108" s="293">
        <v>0</v>
      </c>
      <c r="CZ108" s="293">
        <v>0</v>
      </c>
      <c r="DA108" s="293">
        <v>0</v>
      </c>
      <c r="DB108" s="293">
        <v>0</v>
      </c>
      <c r="DC108" s="293">
        <v>0</v>
      </c>
      <c r="DD108" s="293">
        <v>0</v>
      </c>
      <c r="DE108" s="293">
        <v>0</v>
      </c>
      <c r="DF108" s="293">
        <v>0</v>
      </c>
      <c r="DG108" s="293">
        <v>0</v>
      </c>
      <c r="DH108" s="293">
        <v>0</v>
      </c>
      <c r="DI108" s="293">
        <v>0</v>
      </c>
      <c r="DJ108" s="293">
        <v>0</v>
      </c>
      <c r="DK108" s="293">
        <v>0</v>
      </c>
      <c r="DL108" s="293">
        <v>0</v>
      </c>
      <c r="DM108" s="293">
        <v>0</v>
      </c>
      <c r="DN108" s="293">
        <v>0</v>
      </c>
      <c r="DO108" s="293">
        <v>0</v>
      </c>
      <c r="DP108" s="293">
        <v>0</v>
      </c>
      <c r="DQ108" s="293">
        <v>0</v>
      </c>
      <c r="DR108" s="293">
        <v>0</v>
      </c>
      <c r="DS108" s="293">
        <v>0</v>
      </c>
      <c r="DT108" s="293">
        <v>0</v>
      </c>
      <c r="DU108" s="293">
        <v>0</v>
      </c>
      <c r="DV108" s="293">
        <v>0</v>
      </c>
      <c r="DW108" s="293">
        <v>0</v>
      </c>
      <c r="DX108" s="293">
        <v>0</v>
      </c>
      <c r="DY108" s="293">
        <v>0</v>
      </c>
      <c r="DZ108" s="293">
        <v>0</v>
      </c>
      <c r="EA108" s="293">
        <v>0</v>
      </c>
      <c r="EB108" s="293">
        <v>0</v>
      </c>
      <c r="EC108" s="293">
        <v>0</v>
      </c>
      <c r="ED108" s="293">
        <v>0</v>
      </c>
      <c r="EE108" s="293">
        <v>0</v>
      </c>
      <c r="EF108" s="293">
        <v>0</v>
      </c>
      <c r="EG108" s="293">
        <v>0</v>
      </c>
      <c r="EH108" s="293">
        <v>0</v>
      </c>
      <c r="EI108" s="293">
        <v>0</v>
      </c>
      <c r="EJ108" s="293">
        <v>0</v>
      </c>
      <c r="EK108" s="293">
        <v>0</v>
      </c>
      <c r="EL108" s="293">
        <v>0</v>
      </c>
      <c r="EM108" s="293">
        <v>0</v>
      </c>
      <c r="EN108" s="293">
        <v>0</v>
      </c>
      <c r="EO108" s="293">
        <v>0</v>
      </c>
      <c r="EP108" s="293">
        <v>0</v>
      </c>
      <c r="EQ108" s="293">
        <v>0</v>
      </c>
      <c r="ER108" s="293">
        <v>0</v>
      </c>
      <c r="ES108" s="293">
        <v>0</v>
      </c>
      <c r="ET108" s="293">
        <v>0</v>
      </c>
      <c r="EU108" s="293">
        <v>0</v>
      </c>
      <c r="EV108" s="293">
        <v>0</v>
      </c>
      <c r="EW108" s="293">
        <v>0</v>
      </c>
      <c r="EX108" s="293">
        <v>0</v>
      </c>
      <c r="EY108" s="293">
        <v>13966.87</v>
      </c>
      <c r="EZ108" s="65"/>
      <c r="FA108" s="61"/>
      <c r="FB108" s="65"/>
      <c r="FC108" s="61"/>
      <c r="FD108" s="65"/>
      <c r="FE108" s="61"/>
      <c r="FF108" s="65"/>
      <c r="FG108" s="61"/>
      <c r="FH108" s="65"/>
      <c r="FI108" s="61"/>
      <c r="FJ108" s="65"/>
      <c r="FK108" s="61"/>
      <c r="FL108" s="65"/>
      <c r="FM108" s="61"/>
      <c r="FN108" s="65"/>
      <c r="FO108" s="61"/>
      <c r="FP108" s="65"/>
      <c r="FQ108" s="61"/>
      <c r="FR108" s="65"/>
      <c r="FS108" s="61"/>
      <c r="FT108" s="65"/>
      <c r="FU108" s="61"/>
      <c r="FV108" s="65"/>
      <c r="FW108" s="61"/>
      <c r="FX108" s="65"/>
      <c r="FY108" s="61"/>
      <c r="FZ108" s="65"/>
      <c r="GA108" s="61"/>
      <c r="GB108" s="65"/>
      <c r="GC108" s="61"/>
      <c r="GD108" s="65"/>
      <c r="GE108" s="61"/>
      <c r="GF108" s="65"/>
      <c r="GG108" s="61"/>
      <c r="GH108" s="65"/>
      <c r="GI108" s="61"/>
      <c r="GJ108" s="65"/>
      <c r="GK108" s="61"/>
      <c r="GL108" s="65"/>
      <c r="GM108" s="61"/>
      <c r="GN108" s="65"/>
      <c r="GO108" s="61"/>
      <c r="GP108" s="65"/>
      <c r="GQ108" s="61"/>
      <c r="GR108" s="65"/>
      <c r="GS108" s="61"/>
      <c r="GT108" s="65"/>
      <c r="GU108" s="61"/>
      <c r="GV108" s="65"/>
      <c r="GW108" s="61"/>
      <c r="GX108" s="65"/>
      <c r="GY108" s="61"/>
      <c r="GZ108" s="65"/>
      <c r="HA108" s="61"/>
      <c r="HB108" s="65"/>
      <c r="HC108" s="61"/>
      <c r="HD108" s="65"/>
      <c r="HE108" s="61"/>
      <c r="HF108" s="65"/>
      <c r="HG108" s="61"/>
      <c r="HH108" s="65"/>
      <c r="HI108" s="61"/>
      <c r="HJ108" s="65"/>
      <c r="HK108" s="61"/>
      <c r="HL108" s="65"/>
      <c r="HM108" s="61"/>
      <c r="HN108" s="65"/>
      <c r="HO108" s="61"/>
      <c r="HP108" s="65"/>
      <c r="HQ108" s="61"/>
      <c r="HR108" s="65"/>
      <c r="HS108" s="61"/>
      <c r="HT108" s="65"/>
      <c r="HU108" s="61"/>
      <c r="HV108" s="65"/>
      <c r="HW108" s="61"/>
      <c r="HX108" s="65"/>
      <c r="HY108" s="61"/>
      <c r="HZ108" s="65"/>
      <c r="IA108" s="61"/>
      <c r="IB108" s="65"/>
      <c r="IC108" s="61"/>
      <c r="ID108" s="65"/>
      <c r="IE108" s="61"/>
      <c r="IF108" s="65"/>
      <c r="IG108" s="61"/>
      <c r="IH108" s="65"/>
      <c r="II108" s="61"/>
      <c r="IJ108" s="65"/>
      <c r="IK108" s="61"/>
      <c r="IL108" s="65"/>
      <c r="IM108" s="61"/>
      <c r="IN108" s="65"/>
      <c r="IO108" s="61"/>
      <c r="IP108" s="65"/>
      <c r="IQ108" s="61"/>
      <c r="IR108" s="65"/>
      <c r="IS108" s="61"/>
      <c r="IT108" s="65"/>
      <c r="IU108" s="61"/>
      <c r="IV108" s="65"/>
      <c r="IW108" s="61"/>
      <c r="IX108" s="65"/>
      <c r="IY108" s="61"/>
      <c r="IZ108" s="65"/>
      <c r="JA108" s="61"/>
      <c r="JB108" s="65"/>
      <c r="JC108" s="61"/>
      <c r="JD108" s="65"/>
      <c r="JE108" s="61"/>
      <c r="JF108" s="65"/>
      <c r="JG108" s="61"/>
      <c r="JH108" s="65"/>
      <c r="JI108" s="61"/>
      <c r="JJ108" s="65"/>
      <c r="JK108" s="61"/>
      <c r="JL108" s="65"/>
      <c r="JM108" s="61"/>
      <c r="JN108" s="65"/>
      <c r="JO108" s="61"/>
      <c r="JP108" s="65"/>
      <c r="JQ108" s="61"/>
      <c r="JR108" s="65"/>
      <c r="JS108" s="61"/>
      <c r="JT108" s="65"/>
      <c r="JU108" s="61"/>
      <c r="JV108" s="65"/>
      <c r="JW108" s="61"/>
      <c r="JX108" s="65"/>
      <c r="JY108" s="61"/>
      <c r="JZ108" s="66"/>
      <c r="KA108" s="66"/>
    </row>
    <row r="109" spans="1:287" x14ac:dyDescent="0.25">
      <c r="A109" s="56">
        <f t="shared" si="1"/>
        <v>108</v>
      </c>
      <c r="B109" s="272"/>
      <c r="C109" s="272"/>
      <c r="D109" s="272"/>
      <c r="E109" s="272"/>
      <c r="F109" s="272"/>
      <c r="G109" s="272" t="s">
        <v>439</v>
      </c>
      <c r="H109" s="293">
        <v>0</v>
      </c>
      <c r="I109" s="293">
        <v>0</v>
      </c>
      <c r="J109" s="293">
        <v>0</v>
      </c>
      <c r="K109" s="293">
        <v>0</v>
      </c>
      <c r="L109" s="293">
        <v>0</v>
      </c>
      <c r="M109" s="293">
        <v>0</v>
      </c>
      <c r="N109" s="293">
        <v>0</v>
      </c>
      <c r="O109" s="293">
        <v>0</v>
      </c>
      <c r="P109" s="293">
        <v>0</v>
      </c>
      <c r="Q109" s="293">
        <v>0</v>
      </c>
      <c r="R109" s="293">
        <v>0</v>
      </c>
      <c r="S109" s="293">
        <v>0</v>
      </c>
      <c r="T109" s="293">
        <v>0</v>
      </c>
      <c r="U109" s="293">
        <v>0</v>
      </c>
      <c r="V109" s="293">
        <v>0</v>
      </c>
      <c r="W109" s="293">
        <v>0</v>
      </c>
      <c r="X109" s="293">
        <v>0</v>
      </c>
      <c r="Y109" s="293">
        <v>0</v>
      </c>
      <c r="Z109" s="293">
        <v>0</v>
      </c>
      <c r="AA109" s="293">
        <v>0</v>
      </c>
      <c r="AB109" s="293">
        <v>0</v>
      </c>
      <c r="AC109" s="293">
        <v>0</v>
      </c>
      <c r="AD109" s="293">
        <v>0</v>
      </c>
      <c r="AE109" s="293">
        <v>0</v>
      </c>
      <c r="AF109" s="293">
        <v>0</v>
      </c>
      <c r="AG109" s="293">
        <v>0</v>
      </c>
      <c r="AH109" s="293">
        <v>0</v>
      </c>
      <c r="AI109" s="293">
        <v>0</v>
      </c>
      <c r="AJ109" s="293">
        <v>0</v>
      </c>
      <c r="AK109" s="293">
        <v>0</v>
      </c>
      <c r="AL109" s="293">
        <v>0</v>
      </c>
      <c r="AM109" s="293">
        <v>0</v>
      </c>
      <c r="AN109" s="293">
        <v>0</v>
      </c>
      <c r="AO109" s="293">
        <v>0</v>
      </c>
      <c r="AP109" s="293">
        <v>0</v>
      </c>
      <c r="AQ109" s="293">
        <v>0</v>
      </c>
      <c r="AR109" s="293">
        <v>0</v>
      </c>
      <c r="AS109" s="293">
        <v>0</v>
      </c>
      <c r="AT109" s="293">
        <v>0</v>
      </c>
      <c r="AU109" s="293">
        <v>0</v>
      </c>
      <c r="AV109" s="293">
        <v>0</v>
      </c>
      <c r="AW109" s="293">
        <v>0</v>
      </c>
      <c r="AX109" s="293">
        <v>0</v>
      </c>
      <c r="AY109" s="293">
        <v>0</v>
      </c>
      <c r="AZ109" s="293">
        <v>0</v>
      </c>
      <c r="BA109" s="293">
        <v>0</v>
      </c>
      <c r="BB109" s="293">
        <v>0</v>
      </c>
      <c r="BC109" s="293">
        <v>0</v>
      </c>
      <c r="BD109" s="293">
        <v>0</v>
      </c>
      <c r="BE109" s="293">
        <v>0</v>
      </c>
      <c r="BF109" s="293">
        <v>0</v>
      </c>
      <c r="BG109" s="293">
        <v>0</v>
      </c>
      <c r="BH109" s="293">
        <v>0</v>
      </c>
      <c r="BI109" s="293">
        <v>0</v>
      </c>
      <c r="BJ109" s="293">
        <v>0</v>
      </c>
      <c r="BK109" s="293">
        <v>0</v>
      </c>
      <c r="BL109" s="293">
        <v>0</v>
      </c>
      <c r="BM109" s="293">
        <v>0</v>
      </c>
      <c r="BN109" s="293">
        <v>0</v>
      </c>
      <c r="BO109" s="293">
        <v>0</v>
      </c>
      <c r="BP109" s="293">
        <v>0</v>
      </c>
      <c r="BQ109" s="293">
        <v>0</v>
      </c>
      <c r="BR109" s="293">
        <v>0</v>
      </c>
      <c r="BS109" s="293">
        <v>0</v>
      </c>
      <c r="BT109" s="293">
        <v>0</v>
      </c>
      <c r="BU109" s="293">
        <v>0</v>
      </c>
      <c r="BV109" s="293">
        <v>0</v>
      </c>
      <c r="BW109" s="293">
        <v>0</v>
      </c>
      <c r="BX109" s="293">
        <v>0</v>
      </c>
      <c r="BY109" s="293">
        <v>0</v>
      </c>
      <c r="BZ109" s="293">
        <v>0</v>
      </c>
      <c r="CA109" s="293">
        <v>0</v>
      </c>
      <c r="CB109" s="293">
        <v>0</v>
      </c>
      <c r="CC109" s="293">
        <v>0</v>
      </c>
      <c r="CD109" s="293">
        <v>0</v>
      </c>
      <c r="CE109" s="293">
        <v>0</v>
      </c>
      <c r="CF109" s="293">
        <v>0</v>
      </c>
      <c r="CG109" s="293">
        <v>0</v>
      </c>
      <c r="CH109" s="293">
        <v>0</v>
      </c>
      <c r="CI109" s="293">
        <v>0</v>
      </c>
      <c r="CJ109" s="293">
        <v>0</v>
      </c>
      <c r="CK109" s="293">
        <v>0</v>
      </c>
      <c r="CL109" s="293">
        <v>0</v>
      </c>
      <c r="CM109" s="293">
        <v>0</v>
      </c>
      <c r="CN109" s="293">
        <v>0</v>
      </c>
      <c r="CO109" s="293">
        <v>0</v>
      </c>
      <c r="CP109" s="293">
        <v>0</v>
      </c>
      <c r="CQ109" s="293">
        <v>0</v>
      </c>
      <c r="CR109" s="293">
        <v>0</v>
      </c>
      <c r="CS109" s="293">
        <v>0</v>
      </c>
      <c r="CT109" s="293">
        <v>0</v>
      </c>
      <c r="CU109" s="293">
        <v>0</v>
      </c>
      <c r="CV109" s="293">
        <v>0</v>
      </c>
      <c r="CW109" s="293">
        <v>0</v>
      </c>
      <c r="CX109" s="293">
        <v>0</v>
      </c>
      <c r="CY109" s="293">
        <v>0</v>
      </c>
      <c r="CZ109" s="293">
        <v>0</v>
      </c>
      <c r="DA109" s="293">
        <v>0</v>
      </c>
      <c r="DB109" s="293">
        <v>0</v>
      </c>
      <c r="DC109" s="293">
        <v>0</v>
      </c>
      <c r="DD109" s="293">
        <v>0</v>
      </c>
      <c r="DE109" s="293">
        <v>0</v>
      </c>
      <c r="DF109" s="293">
        <v>0</v>
      </c>
      <c r="DG109" s="293">
        <v>0</v>
      </c>
      <c r="DH109" s="293">
        <v>0</v>
      </c>
      <c r="DI109" s="293">
        <v>0</v>
      </c>
      <c r="DJ109" s="293">
        <v>0</v>
      </c>
      <c r="DK109" s="293">
        <v>0</v>
      </c>
      <c r="DL109" s="293">
        <v>0</v>
      </c>
      <c r="DM109" s="293">
        <v>0</v>
      </c>
      <c r="DN109" s="293">
        <v>0</v>
      </c>
      <c r="DO109" s="293">
        <v>0</v>
      </c>
      <c r="DP109" s="293">
        <v>0</v>
      </c>
      <c r="DQ109" s="293">
        <v>0</v>
      </c>
      <c r="DR109" s="293">
        <v>0</v>
      </c>
      <c r="DS109" s="293">
        <v>0</v>
      </c>
      <c r="DT109" s="293">
        <v>0</v>
      </c>
      <c r="DU109" s="293">
        <v>0</v>
      </c>
      <c r="DV109" s="293">
        <v>0</v>
      </c>
      <c r="DW109" s="293">
        <v>0</v>
      </c>
      <c r="DX109" s="293">
        <v>0</v>
      </c>
      <c r="DY109" s="293">
        <v>0</v>
      </c>
      <c r="DZ109" s="293">
        <v>0</v>
      </c>
      <c r="EA109" s="293">
        <v>0</v>
      </c>
      <c r="EB109" s="293">
        <v>0</v>
      </c>
      <c r="EC109" s="293">
        <v>0</v>
      </c>
      <c r="ED109" s="293">
        <v>0</v>
      </c>
      <c r="EE109" s="293">
        <v>0</v>
      </c>
      <c r="EF109" s="293">
        <v>0</v>
      </c>
      <c r="EG109" s="293">
        <v>0</v>
      </c>
      <c r="EH109" s="293">
        <v>0</v>
      </c>
      <c r="EI109" s="293">
        <v>0</v>
      </c>
      <c r="EJ109" s="293">
        <v>0</v>
      </c>
      <c r="EK109" s="293">
        <v>0</v>
      </c>
      <c r="EL109" s="293">
        <v>0</v>
      </c>
      <c r="EM109" s="293">
        <v>0</v>
      </c>
      <c r="EN109" s="293">
        <v>0</v>
      </c>
      <c r="EO109" s="293">
        <v>0</v>
      </c>
      <c r="EP109" s="293">
        <v>0</v>
      </c>
      <c r="EQ109" s="293">
        <v>0</v>
      </c>
      <c r="ER109" s="293">
        <v>0</v>
      </c>
      <c r="ES109" s="293">
        <v>0</v>
      </c>
      <c r="ET109" s="293">
        <v>0</v>
      </c>
      <c r="EU109" s="293">
        <v>0</v>
      </c>
      <c r="EV109" s="293">
        <v>0</v>
      </c>
      <c r="EW109" s="293">
        <v>0</v>
      </c>
      <c r="EX109" s="293">
        <v>0</v>
      </c>
      <c r="EY109" s="293">
        <v>0</v>
      </c>
      <c r="EZ109" s="65"/>
      <c r="FA109" s="61"/>
      <c r="FB109" s="65"/>
      <c r="FC109" s="61"/>
      <c r="FD109" s="65"/>
      <c r="FE109" s="61"/>
      <c r="FF109" s="65"/>
      <c r="FG109" s="61"/>
      <c r="FH109" s="65"/>
      <c r="FI109" s="61"/>
      <c r="FJ109" s="65"/>
      <c r="FK109" s="61"/>
      <c r="FL109" s="65"/>
      <c r="FM109" s="61"/>
      <c r="FN109" s="65"/>
      <c r="FO109" s="61"/>
      <c r="FP109" s="65"/>
      <c r="FQ109" s="61"/>
      <c r="FR109" s="65"/>
      <c r="FS109" s="61"/>
      <c r="FT109" s="65"/>
      <c r="FU109" s="61"/>
      <c r="FV109" s="65"/>
      <c r="FW109" s="61"/>
      <c r="FX109" s="65"/>
      <c r="FY109" s="61"/>
      <c r="FZ109" s="65"/>
      <c r="GA109" s="61"/>
      <c r="GB109" s="65"/>
      <c r="GC109" s="61"/>
      <c r="GD109" s="65"/>
      <c r="GE109" s="61"/>
      <c r="GF109" s="65"/>
      <c r="GG109" s="61"/>
      <c r="GH109" s="65"/>
      <c r="GI109" s="61"/>
      <c r="GJ109" s="65"/>
      <c r="GK109" s="61"/>
      <c r="GL109" s="65"/>
      <c r="GM109" s="61"/>
      <c r="GN109" s="65"/>
      <c r="GO109" s="61"/>
      <c r="GP109" s="65"/>
      <c r="GQ109" s="61"/>
      <c r="GR109" s="65"/>
      <c r="GS109" s="61"/>
      <c r="GT109" s="65"/>
      <c r="GU109" s="61"/>
      <c r="GV109" s="65"/>
      <c r="GW109" s="61"/>
      <c r="GX109" s="65"/>
      <c r="GY109" s="61"/>
      <c r="GZ109" s="65"/>
      <c r="HA109" s="61"/>
      <c r="HB109" s="65"/>
      <c r="HC109" s="61"/>
      <c r="HD109" s="65"/>
      <c r="HE109" s="61"/>
      <c r="HF109" s="65"/>
      <c r="HG109" s="61"/>
      <c r="HH109" s="65"/>
      <c r="HI109" s="61"/>
      <c r="HJ109" s="65"/>
      <c r="HK109" s="61"/>
      <c r="HL109" s="65"/>
      <c r="HM109" s="61"/>
      <c r="HN109" s="65"/>
      <c r="HO109" s="61"/>
      <c r="HP109" s="65"/>
      <c r="HQ109" s="61"/>
      <c r="HR109" s="65"/>
      <c r="HS109" s="61"/>
      <c r="HT109" s="65"/>
      <c r="HU109" s="61"/>
      <c r="HV109" s="65"/>
      <c r="HW109" s="61"/>
      <c r="HX109" s="65"/>
      <c r="HY109" s="61"/>
      <c r="HZ109" s="65"/>
      <c r="IA109" s="61"/>
      <c r="IB109" s="65"/>
      <c r="IC109" s="61"/>
      <c r="ID109" s="65"/>
      <c r="IE109" s="61"/>
      <c r="IF109" s="65"/>
      <c r="IG109" s="61"/>
      <c r="IH109" s="65"/>
      <c r="II109" s="61"/>
      <c r="IJ109" s="65"/>
      <c r="IK109" s="61"/>
      <c r="IL109" s="65"/>
      <c r="IM109" s="61"/>
      <c r="IN109" s="65"/>
      <c r="IO109" s="61"/>
      <c r="IP109" s="65"/>
      <c r="IQ109" s="61"/>
      <c r="IR109" s="65"/>
      <c r="IS109" s="61"/>
      <c r="IT109" s="65"/>
      <c r="IU109" s="61"/>
      <c r="IV109" s="65"/>
      <c r="IW109" s="61"/>
      <c r="IX109" s="65"/>
      <c r="IY109" s="61"/>
      <c r="IZ109" s="65"/>
      <c r="JA109" s="61"/>
      <c r="JB109" s="65"/>
      <c r="JC109" s="61"/>
      <c r="JD109" s="65"/>
      <c r="JE109" s="61"/>
      <c r="JF109" s="65"/>
      <c r="JG109" s="61"/>
      <c r="JH109" s="65"/>
      <c r="JI109" s="61"/>
      <c r="JJ109" s="65"/>
      <c r="JK109" s="61"/>
      <c r="JL109" s="65"/>
      <c r="JM109" s="61"/>
      <c r="JN109" s="65"/>
      <c r="JO109" s="61"/>
      <c r="JP109" s="65"/>
      <c r="JQ109" s="61"/>
      <c r="JR109" s="65"/>
      <c r="JS109" s="61"/>
      <c r="JT109" s="65"/>
      <c r="JU109" s="61"/>
      <c r="JV109" s="65"/>
      <c r="JW109" s="61"/>
      <c r="JX109" s="65"/>
      <c r="JY109" s="61"/>
      <c r="JZ109" s="66"/>
      <c r="KA109" s="66"/>
    </row>
    <row r="110" spans="1:287" x14ac:dyDescent="0.25">
      <c r="A110" s="56">
        <f t="shared" si="1"/>
        <v>109</v>
      </c>
      <c r="B110" s="272"/>
      <c r="C110" s="272"/>
      <c r="D110" s="272"/>
      <c r="E110" s="272"/>
      <c r="F110" s="272"/>
      <c r="G110" s="272" t="s">
        <v>440</v>
      </c>
      <c r="H110" s="293">
        <v>0</v>
      </c>
      <c r="I110" s="293">
        <v>0</v>
      </c>
      <c r="J110" s="293">
        <v>0</v>
      </c>
      <c r="K110" s="293">
        <v>0</v>
      </c>
      <c r="L110" s="293">
        <v>0</v>
      </c>
      <c r="M110" s="293">
        <v>0</v>
      </c>
      <c r="N110" s="293">
        <v>0</v>
      </c>
      <c r="O110" s="293">
        <v>0</v>
      </c>
      <c r="P110" s="293">
        <v>0</v>
      </c>
      <c r="Q110" s="293">
        <v>0</v>
      </c>
      <c r="R110" s="293">
        <v>0</v>
      </c>
      <c r="S110" s="293">
        <v>0</v>
      </c>
      <c r="T110" s="293">
        <v>0</v>
      </c>
      <c r="U110" s="293">
        <v>0</v>
      </c>
      <c r="V110" s="293">
        <v>0</v>
      </c>
      <c r="W110" s="293">
        <v>0</v>
      </c>
      <c r="X110" s="293">
        <v>0</v>
      </c>
      <c r="Y110" s="293">
        <v>0</v>
      </c>
      <c r="Z110" s="293">
        <v>0</v>
      </c>
      <c r="AA110" s="293">
        <v>0</v>
      </c>
      <c r="AB110" s="293">
        <v>0</v>
      </c>
      <c r="AC110" s="293">
        <v>0</v>
      </c>
      <c r="AD110" s="293">
        <v>0</v>
      </c>
      <c r="AE110" s="293">
        <v>0</v>
      </c>
      <c r="AF110" s="293">
        <v>0</v>
      </c>
      <c r="AG110" s="293">
        <v>0</v>
      </c>
      <c r="AH110" s="293">
        <v>0</v>
      </c>
      <c r="AI110" s="293">
        <v>0</v>
      </c>
      <c r="AJ110" s="293">
        <v>0</v>
      </c>
      <c r="AK110" s="293">
        <v>0</v>
      </c>
      <c r="AL110" s="293">
        <v>0</v>
      </c>
      <c r="AM110" s="293">
        <v>0</v>
      </c>
      <c r="AN110" s="293">
        <v>0</v>
      </c>
      <c r="AO110" s="293">
        <v>0</v>
      </c>
      <c r="AP110" s="293">
        <v>0</v>
      </c>
      <c r="AQ110" s="293">
        <v>0</v>
      </c>
      <c r="AR110" s="293">
        <v>0</v>
      </c>
      <c r="AS110" s="293">
        <v>0</v>
      </c>
      <c r="AT110" s="293">
        <v>0</v>
      </c>
      <c r="AU110" s="293">
        <v>0</v>
      </c>
      <c r="AV110" s="293">
        <v>0</v>
      </c>
      <c r="AW110" s="293">
        <v>0</v>
      </c>
      <c r="AX110" s="293">
        <v>0</v>
      </c>
      <c r="AY110" s="293">
        <v>0</v>
      </c>
      <c r="AZ110" s="293">
        <v>0</v>
      </c>
      <c r="BA110" s="293">
        <v>0</v>
      </c>
      <c r="BB110" s="293">
        <v>0</v>
      </c>
      <c r="BC110" s="293">
        <v>0</v>
      </c>
      <c r="BD110" s="293">
        <v>0</v>
      </c>
      <c r="BE110" s="293">
        <v>0</v>
      </c>
      <c r="BF110" s="293">
        <v>0</v>
      </c>
      <c r="BG110" s="293">
        <v>0</v>
      </c>
      <c r="BH110" s="293">
        <v>0</v>
      </c>
      <c r="BI110" s="293">
        <v>0</v>
      </c>
      <c r="BJ110" s="293">
        <v>0</v>
      </c>
      <c r="BK110" s="293">
        <v>0</v>
      </c>
      <c r="BL110" s="293">
        <v>0</v>
      </c>
      <c r="BM110" s="293">
        <v>0</v>
      </c>
      <c r="BN110" s="293">
        <v>0</v>
      </c>
      <c r="BO110" s="293">
        <v>0</v>
      </c>
      <c r="BP110" s="293">
        <v>0</v>
      </c>
      <c r="BQ110" s="293">
        <v>0</v>
      </c>
      <c r="BR110" s="293">
        <v>0</v>
      </c>
      <c r="BS110" s="293">
        <v>0</v>
      </c>
      <c r="BT110" s="293">
        <v>0</v>
      </c>
      <c r="BU110" s="293">
        <v>0</v>
      </c>
      <c r="BV110" s="293">
        <v>0</v>
      </c>
      <c r="BW110" s="293">
        <v>0</v>
      </c>
      <c r="BX110" s="293">
        <v>0</v>
      </c>
      <c r="BY110" s="293">
        <v>0</v>
      </c>
      <c r="BZ110" s="293">
        <v>0</v>
      </c>
      <c r="CA110" s="293">
        <v>0</v>
      </c>
      <c r="CB110" s="293">
        <v>0</v>
      </c>
      <c r="CC110" s="293">
        <v>0</v>
      </c>
      <c r="CD110" s="293">
        <v>0</v>
      </c>
      <c r="CE110" s="293">
        <v>0</v>
      </c>
      <c r="CF110" s="293">
        <v>0</v>
      </c>
      <c r="CG110" s="293">
        <v>0</v>
      </c>
      <c r="CH110" s="293">
        <v>0</v>
      </c>
      <c r="CI110" s="293">
        <v>0</v>
      </c>
      <c r="CJ110" s="293">
        <v>0</v>
      </c>
      <c r="CK110" s="293">
        <v>0</v>
      </c>
      <c r="CL110" s="293">
        <v>0</v>
      </c>
      <c r="CM110" s="293">
        <v>0</v>
      </c>
      <c r="CN110" s="293">
        <v>0</v>
      </c>
      <c r="CO110" s="293">
        <v>0</v>
      </c>
      <c r="CP110" s="293">
        <v>0</v>
      </c>
      <c r="CQ110" s="293">
        <v>0</v>
      </c>
      <c r="CR110" s="293">
        <v>0</v>
      </c>
      <c r="CS110" s="293">
        <v>0</v>
      </c>
      <c r="CT110" s="293">
        <v>0</v>
      </c>
      <c r="CU110" s="293">
        <v>0</v>
      </c>
      <c r="CV110" s="293">
        <v>0</v>
      </c>
      <c r="CW110" s="293">
        <v>0</v>
      </c>
      <c r="CX110" s="293">
        <v>0</v>
      </c>
      <c r="CY110" s="293">
        <v>0</v>
      </c>
      <c r="CZ110" s="293">
        <v>0</v>
      </c>
      <c r="DA110" s="293">
        <v>0</v>
      </c>
      <c r="DB110" s="293">
        <v>0</v>
      </c>
      <c r="DC110" s="293">
        <v>0</v>
      </c>
      <c r="DD110" s="293">
        <v>0</v>
      </c>
      <c r="DE110" s="293">
        <v>0</v>
      </c>
      <c r="DF110" s="293">
        <v>0</v>
      </c>
      <c r="DG110" s="293">
        <v>0</v>
      </c>
      <c r="DH110" s="293">
        <v>0</v>
      </c>
      <c r="DI110" s="293">
        <v>0</v>
      </c>
      <c r="DJ110" s="293">
        <v>0</v>
      </c>
      <c r="DK110" s="293">
        <v>0</v>
      </c>
      <c r="DL110" s="293">
        <v>0</v>
      </c>
      <c r="DM110" s="293">
        <v>0</v>
      </c>
      <c r="DN110" s="293">
        <v>0</v>
      </c>
      <c r="DO110" s="293">
        <v>0</v>
      </c>
      <c r="DP110" s="293">
        <v>0</v>
      </c>
      <c r="DQ110" s="293">
        <v>0</v>
      </c>
      <c r="DR110" s="293">
        <v>0</v>
      </c>
      <c r="DS110" s="293">
        <v>0</v>
      </c>
      <c r="DT110" s="293">
        <v>0</v>
      </c>
      <c r="DU110" s="293">
        <v>0</v>
      </c>
      <c r="DV110" s="293">
        <v>0</v>
      </c>
      <c r="DW110" s="293">
        <v>0</v>
      </c>
      <c r="DX110" s="293">
        <v>0</v>
      </c>
      <c r="DY110" s="293">
        <v>0</v>
      </c>
      <c r="DZ110" s="293">
        <v>0</v>
      </c>
      <c r="EA110" s="293">
        <v>0</v>
      </c>
      <c r="EB110" s="293">
        <v>0</v>
      </c>
      <c r="EC110" s="293">
        <v>0</v>
      </c>
      <c r="ED110" s="293">
        <v>0</v>
      </c>
      <c r="EE110" s="293">
        <v>0</v>
      </c>
      <c r="EF110" s="293">
        <v>0</v>
      </c>
      <c r="EG110" s="293">
        <v>0</v>
      </c>
      <c r="EH110" s="293">
        <v>0</v>
      </c>
      <c r="EI110" s="293">
        <v>0</v>
      </c>
      <c r="EJ110" s="293">
        <v>0</v>
      </c>
      <c r="EK110" s="293">
        <v>0</v>
      </c>
      <c r="EL110" s="293">
        <v>0</v>
      </c>
      <c r="EM110" s="293">
        <v>0</v>
      </c>
      <c r="EN110" s="293">
        <v>0</v>
      </c>
      <c r="EO110" s="293">
        <v>0</v>
      </c>
      <c r="EP110" s="293">
        <v>0</v>
      </c>
      <c r="EQ110" s="293">
        <v>0</v>
      </c>
      <c r="ER110" s="293">
        <v>0</v>
      </c>
      <c r="ES110" s="293">
        <v>0</v>
      </c>
      <c r="ET110" s="293">
        <v>0</v>
      </c>
      <c r="EU110" s="293">
        <v>0</v>
      </c>
      <c r="EV110" s="293">
        <v>0</v>
      </c>
      <c r="EW110" s="293">
        <v>0</v>
      </c>
      <c r="EX110" s="293">
        <v>0</v>
      </c>
      <c r="EY110" s="293">
        <v>0</v>
      </c>
      <c r="EZ110" s="65"/>
      <c r="FA110" s="61"/>
      <c r="FB110" s="65"/>
      <c r="FC110" s="61"/>
      <c r="FD110" s="65"/>
      <c r="FE110" s="61"/>
      <c r="FF110" s="65"/>
      <c r="FG110" s="61"/>
      <c r="FH110" s="65"/>
      <c r="FI110" s="61"/>
      <c r="FJ110" s="65"/>
      <c r="FK110" s="61"/>
      <c r="FL110" s="65"/>
      <c r="FM110" s="61"/>
      <c r="FN110" s="65"/>
      <c r="FO110" s="61"/>
      <c r="FP110" s="65"/>
      <c r="FQ110" s="61"/>
      <c r="FR110" s="65"/>
      <c r="FS110" s="61"/>
      <c r="FT110" s="65"/>
      <c r="FU110" s="61"/>
      <c r="FV110" s="65"/>
      <c r="FW110" s="61"/>
      <c r="FX110" s="65"/>
      <c r="FY110" s="61"/>
      <c r="FZ110" s="65"/>
      <c r="GA110" s="61"/>
      <c r="GB110" s="65"/>
      <c r="GC110" s="61"/>
      <c r="GD110" s="65"/>
      <c r="GE110" s="61"/>
      <c r="GF110" s="65"/>
      <c r="GG110" s="61"/>
      <c r="GH110" s="65"/>
      <c r="GI110" s="61"/>
      <c r="GJ110" s="65"/>
      <c r="GK110" s="61"/>
      <c r="GL110" s="65"/>
      <c r="GM110" s="61"/>
      <c r="GN110" s="65"/>
      <c r="GO110" s="61"/>
      <c r="GP110" s="65"/>
      <c r="GQ110" s="61"/>
      <c r="GR110" s="65"/>
      <c r="GS110" s="61"/>
      <c r="GT110" s="65"/>
      <c r="GU110" s="61"/>
      <c r="GV110" s="65"/>
      <c r="GW110" s="61"/>
      <c r="GX110" s="65"/>
      <c r="GY110" s="61"/>
      <c r="GZ110" s="65"/>
      <c r="HA110" s="61"/>
      <c r="HB110" s="65"/>
      <c r="HC110" s="61"/>
      <c r="HD110" s="65"/>
      <c r="HE110" s="61"/>
      <c r="HF110" s="65"/>
      <c r="HG110" s="61"/>
      <c r="HH110" s="65"/>
      <c r="HI110" s="61"/>
      <c r="HJ110" s="65"/>
      <c r="HK110" s="61"/>
      <c r="HL110" s="65"/>
      <c r="HM110" s="61"/>
      <c r="HN110" s="65"/>
      <c r="HO110" s="61"/>
      <c r="HP110" s="65"/>
      <c r="HQ110" s="61"/>
      <c r="HR110" s="65"/>
      <c r="HS110" s="61"/>
      <c r="HT110" s="65"/>
      <c r="HU110" s="61"/>
      <c r="HV110" s="65"/>
      <c r="HW110" s="61"/>
      <c r="HX110" s="65"/>
      <c r="HY110" s="61"/>
      <c r="HZ110" s="65"/>
      <c r="IA110" s="61"/>
      <c r="IB110" s="65"/>
      <c r="IC110" s="61"/>
      <c r="ID110" s="65"/>
      <c r="IE110" s="61"/>
      <c r="IF110" s="65"/>
      <c r="IG110" s="61"/>
      <c r="IH110" s="65"/>
      <c r="II110" s="61"/>
      <c r="IJ110" s="65"/>
      <c r="IK110" s="61"/>
      <c r="IL110" s="65"/>
      <c r="IM110" s="61"/>
      <c r="IN110" s="65"/>
      <c r="IO110" s="61"/>
      <c r="IP110" s="65"/>
      <c r="IQ110" s="61"/>
      <c r="IR110" s="65"/>
      <c r="IS110" s="61"/>
      <c r="IT110" s="65"/>
      <c r="IU110" s="61"/>
      <c r="IV110" s="65"/>
      <c r="IW110" s="61"/>
      <c r="IX110" s="65"/>
      <c r="IY110" s="61"/>
      <c r="IZ110" s="65"/>
      <c r="JA110" s="61"/>
      <c r="JB110" s="65"/>
      <c r="JC110" s="61"/>
      <c r="JD110" s="65"/>
      <c r="JE110" s="61"/>
      <c r="JF110" s="65"/>
      <c r="JG110" s="61"/>
      <c r="JH110" s="65"/>
      <c r="JI110" s="61"/>
      <c r="JJ110" s="65"/>
      <c r="JK110" s="61"/>
      <c r="JL110" s="65"/>
      <c r="JM110" s="61"/>
      <c r="JN110" s="65"/>
      <c r="JO110" s="61"/>
      <c r="JP110" s="65"/>
      <c r="JQ110" s="61"/>
      <c r="JR110" s="65"/>
      <c r="JS110" s="61"/>
      <c r="JT110" s="65"/>
      <c r="JU110" s="61"/>
      <c r="JV110" s="65"/>
      <c r="JW110" s="61"/>
      <c r="JX110" s="65"/>
      <c r="JY110" s="61"/>
      <c r="JZ110" s="66"/>
      <c r="KA110" s="66"/>
    </row>
    <row r="111" spans="1:287" x14ac:dyDescent="0.25">
      <c r="A111" s="56">
        <f t="shared" si="1"/>
        <v>110</v>
      </c>
      <c r="B111" s="272"/>
      <c r="C111" s="272"/>
      <c r="D111" s="272"/>
      <c r="E111" s="272"/>
      <c r="F111" s="272"/>
      <c r="G111" s="272" t="s">
        <v>718</v>
      </c>
      <c r="H111" s="293">
        <v>0</v>
      </c>
      <c r="I111" s="293">
        <v>0</v>
      </c>
      <c r="J111" s="293">
        <v>0</v>
      </c>
      <c r="K111" s="293">
        <v>0</v>
      </c>
      <c r="L111" s="293">
        <v>0</v>
      </c>
      <c r="M111" s="293">
        <v>0</v>
      </c>
      <c r="N111" s="293">
        <v>0</v>
      </c>
      <c r="O111" s="293">
        <v>0</v>
      </c>
      <c r="P111" s="293">
        <v>0</v>
      </c>
      <c r="Q111" s="293">
        <v>0</v>
      </c>
      <c r="R111" s="293">
        <v>0</v>
      </c>
      <c r="S111" s="293">
        <v>0</v>
      </c>
      <c r="T111" s="293">
        <v>0</v>
      </c>
      <c r="U111" s="293">
        <v>0</v>
      </c>
      <c r="V111" s="293">
        <v>0</v>
      </c>
      <c r="W111" s="293">
        <v>0</v>
      </c>
      <c r="X111" s="293">
        <v>0</v>
      </c>
      <c r="Y111" s="293">
        <v>0</v>
      </c>
      <c r="Z111" s="293">
        <v>0</v>
      </c>
      <c r="AA111" s="293">
        <v>0</v>
      </c>
      <c r="AB111" s="293">
        <v>0</v>
      </c>
      <c r="AC111" s="293">
        <v>0</v>
      </c>
      <c r="AD111" s="293">
        <v>0</v>
      </c>
      <c r="AE111" s="293">
        <v>0</v>
      </c>
      <c r="AF111" s="293">
        <v>0</v>
      </c>
      <c r="AG111" s="293">
        <v>0</v>
      </c>
      <c r="AH111" s="293">
        <v>0</v>
      </c>
      <c r="AI111" s="293">
        <v>0</v>
      </c>
      <c r="AJ111" s="293">
        <v>0</v>
      </c>
      <c r="AK111" s="293">
        <v>0</v>
      </c>
      <c r="AL111" s="293">
        <v>0</v>
      </c>
      <c r="AM111" s="293">
        <v>0</v>
      </c>
      <c r="AN111" s="293">
        <v>0</v>
      </c>
      <c r="AO111" s="293">
        <v>0</v>
      </c>
      <c r="AP111" s="293">
        <v>0</v>
      </c>
      <c r="AQ111" s="293">
        <v>0</v>
      </c>
      <c r="AR111" s="293">
        <v>0</v>
      </c>
      <c r="AS111" s="293">
        <v>0</v>
      </c>
      <c r="AT111" s="293">
        <v>0</v>
      </c>
      <c r="AU111" s="293">
        <v>0</v>
      </c>
      <c r="AV111" s="293">
        <v>0</v>
      </c>
      <c r="AW111" s="293">
        <v>0</v>
      </c>
      <c r="AX111" s="293">
        <v>0</v>
      </c>
      <c r="AY111" s="293">
        <v>0</v>
      </c>
      <c r="AZ111" s="293">
        <v>0</v>
      </c>
      <c r="BA111" s="293">
        <v>0</v>
      </c>
      <c r="BB111" s="293">
        <v>0</v>
      </c>
      <c r="BC111" s="293">
        <v>0</v>
      </c>
      <c r="BD111" s="293">
        <v>0</v>
      </c>
      <c r="BE111" s="293">
        <v>0</v>
      </c>
      <c r="BF111" s="293">
        <v>0</v>
      </c>
      <c r="BG111" s="293">
        <v>0</v>
      </c>
      <c r="BH111" s="293">
        <v>0</v>
      </c>
      <c r="BI111" s="293">
        <v>0</v>
      </c>
      <c r="BJ111" s="293">
        <v>0</v>
      </c>
      <c r="BK111" s="293">
        <v>0</v>
      </c>
      <c r="BL111" s="293">
        <v>0</v>
      </c>
      <c r="BM111" s="293">
        <v>0</v>
      </c>
      <c r="BN111" s="293">
        <v>0</v>
      </c>
      <c r="BO111" s="293">
        <v>0</v>
      </c>
      <c r="BP111" s="293">
        <v>0</v>
      </c>
      <c r="BQ111" s="293">
        <v>0</v>
      </c>
      <c r="BR111" s="293">
        <v>0</v>
      </c>
      <c r="BS111" s="293">
        <v>0</v>
      </c>
      <c r="BT111" s="293">
        <v>0</v>
      </c>
      <c r="BU111" s="293">
        <v>0</v>
      </c>
      <c r="BV111" s="293">
        <v>0</v>
      </c>
      <c r="BW111" s="293">
        <v>0</v>
      </c>
      <c r="BX111" s="293">
        <v>0</v>
      </c>
      <c r="BY111" s="293">
        <v>0</v>
      </c>
      <c r="BZ111" s="293">
        <v>0</v>
      </c>
      <c r="CA111" s="293">
        <v>0</v>
      </c>
      <c r="CB111" s="293">
        <v>0</v>
      </c>
      <c r="CC111" s="293">
        <v>0</v>
      </c>
      <c r="CD111" s="293">
        <v>0</v>
      </c>
      <c r="CE111" s="293">
        <v>0</v>
      </c>
      <c r="CF111" s="293">
        <v>0</v>
      </c>
      <c r="CG111" s="293">
        <v>0</v>
      </c>
      <c r="CH111" s="293">
        <v>0</v>
      </c>
      <c r="CI111" s="293">
        <v>0</v>
      </c>
      <c r="CJ111" s="293">
        <v>0</v>
      </c>
      <c r="CK111" s="293">
        <v>0</v>
      </c>
      <c r="CL111" s="293">
        <v>0</v>
      </c>
      <c r="CM111" s="293">
        <v>0</v>
      </c>
      <c r="CN111" s="293">
        <v>0</v>
      </c>
      <c r="CO111" s="293">
        <v>0</v>
      </c>
      <c r="CP111" s="293">
        <v>0</v>
      </c>
      <c r="CQ111" s="293">
        <v>0</v>
      </c>
      <c r="CR111" s="293">
        <v>0</v>
      </c>
      <c r="CS111" s="293">
        <v>0</v>
      </c>
      <c r="CT111" s="293">
        <v>0</v>
      </c>
      <c r="CU111" s="293">
        <v>0</v>
      </c>
      <c r="CV111" s="293">
        <v>0</v>
      </c>
      <c r="CW111" s="293">
        <v>0</v>
      </c>
      <c r="CX111" s="293">
        <v>0</v>
      </c>
      <c r="CY111" s="293">
        <v>0</v>
      </c>
      <c r="CZ111" s="293">
        <v>0</v>
      </c>
      <c r="DA111" s="293">
        <v>0</v>
      </c>
      <c r="DB111" s="293">
        <v>0</v>
      </c>
      <c r="DC111" s="293">
        <v>0</v>
      </c>
      <c r="DD111" s="293">
        <v>0</v>
      </c>
      <c r="DE111" s="293">
        <v>0</v>
      </c>
      <c r="DF111" s="293">
        <v>0</v>
      </c>
      <c r="DG111" s="293">
        <v>0</v>
      </c>
      <c r="DH111" s="293">
        <v>0</v>
      </c>
      <c r="DI111" s="293">
        <v>0</v>
      </c>
      <c r="DJ111" s="293">
        <v>0</v>
      </c>
      <c r="DK111" s="293">
        <v>0</v>
      </c>
      <c r="DL111" s="293">
        <v>0</v>
      </c>
      <c r="DM111" s="293">
        <v>0</v>
      </c>
      <c r="DN111" s="293">
        <v>0</v>
      </c>
      <c r="DO111" s="293">
        <v>0</v>
      </c>
      <c r="DP111" s="293">
        <v>0</v>
      </c>
      <c r="DQ111" s="293">
        <v>0</v>
      </c>
      <c r="DR111" s="293">
        <v>0</v>
      </c>
      <c r="DS111" s="293">
        <v>0</v>
      </c>
      <c r="DT111" s="293">
        <v>0</v>
      </c>
      <c r="DU111" s="293">
        <v>0</v>
      </c>
      <c r="DV111" s="293">
        <v>0</v>
      </c>
      <c r="DW111" s="293">
        <v>0</v>
      </c>
      <c r="DX111" s="293">
        <v>0</v>
      </c>
      <c r="DY111" s="293">
        <v>0</v>
      </c>
      <c r="DZ111" s="293">
        <v>0</v>
      </c>
      <c r="EA111" s="293">
        <v>0</v>
      </c>
      <c r="EB111" s="293">
        <v>0</v>
      </c>
      <c r="EC111" s="293">
        <v>0</v>
      </c>
      <c r="ED111" s="293">
        <v>0</v>
      </c>
      <c r="EE111" s="293">
        <v>0</v>
      </c>
      <c r="EF111" s="293">
        <v>0</v>
      </c>
      <c r="EG111" s="293">
        <v>0</v>
      </c>
      <c r="EH111" s="293">
        <v>0</v>
      </c>
      <c r="EI111" s="293">
        <v>0</v>
      </c>
      <c r="EJ111" s="293">
        <v>0</v>
      </c>
      <c r="EK111" s="293">
        <v>0</v>
      </c>
      <c r="EL111" s="293">
        <v>0</v>
      </c>
      <c r="EM111" s="293">
        <v>0</v>
      </c>
      <c r="EN111" s="293">
        <v>0</v>
      </c>
      <c r="EO111" s="293">
        <v>0</v>
      </c>
      <c r="EP111" s="293">
        <v>0</v>
      </c>
      <c r="EQ111" s="293">
        <v>0</v>
      </c>
      <c r="ER111" s="293">
        <v>0</v>
      </c>
      <c r="ES111" s="293">
        <v>0</v>
      </c>
      <c r="ET111" s="293">
        <v>0</v>
      </c>
      <c r="EU111" s="293">
        <v>0</v>
      </c>
      <c r="EV111" s="293">
        <v>0</v>
      </c>
      <c r="EW111" s="293">
        <v>0</v>
      </c>
      <c r="EX111" s="293">
        <v>0</v>
      </c>
      <c r="EY111" s="293">
        <v>0</v>
      </c>
      <c r="EZ111" s="65"/>
      <c r="FA111" s="61"/>
      <c r="FB111" s="65"/>
      <c r="FC111" s="61"/>
      <c r="FD111" s="65"/>
      <c r="FE111" s="61"/>
      <c r="FF111" s="65"/>
      <c r="FG111" s="61"/>
      <c r="FH111" s="65"/>
      <c r="FI111" s="61"/>
      <c r="FJ111" s="65"/>
      <c r="FK111" s="61"/>
      <c r="FL111" s="65"/>
      <c r="FM111" s="61"/>
      <c r="FN111" s="65"/>
      <c r="FO111" s="61"/>
      <c r="FP111" s="65"/>
      <c r="FQ111" s="61"/>
      <c r="FR111" s="65"/>
      <c r="FS111" s="61"/>
      <c r="FT111" s="65"/>
      <c r="FU111" s="61"/>
      <c r="FV111" s="65"/>
      <c r="FW111" s="61"/>
      <c r="FX111" s="65"/>
      <c r="FY111" s="61"/>
      <c r="FZ111" s="65"/>
      <c r="GA111" s="61"/>
      <c r="GB111" s="65"/>
      <c r="GC111" s="61"/>
      <c r="GD111" s="65"/>
      <c r="GE111" s="61"/>
      <c r="GF111" s="65"/>
      <c r="GG111" s="61"/>
      <c r="GH111" s="65"/>
      <c r="GI111" s="61"/>
      <c r="GJ111" s="65"/>
      <c r="GK111" s="61"/>
      <c r="GL111" s="65"/>
      <c r="GM111" s="61"/>
      <c r="GN111" s="65"/>
      <c r="GO111" s="61"/>
      <c r="GP111" s="65"/>
      <c r="GQ111" s="61"/>
      <c r="GR111" s="65"/>
      <c r="GS111" s="61"/>
      <c r="GT111" s="65"/>
      <c r="GU111" s="61"/>
      <c r="GV111" s="65"/>
      <c r="GW111" s="61"/>
      <c r="GX111" s="65"/>
      <c r="GY111" s="61"/>
      <c r="GZ111" s="65"/>
      <c r="HA111" s="61"/>
      <c r="HB111" s="65"/>
      <c r="HC111" s="61"/>
      <c r="HD111" s="65"/>
      <c r="HE111" s="61"/>
      <c r="HF111" s="65"/>
      <c r="HG111" s="61"/>
      <c r="HH111" s="65"/>
      <c r="HI111" s="61"/>
      <c r="HJ111" s="65"/>
      <c r="HK111" s="61"/>
      <c r="HL111" s="65"/>
      <c r="HM111" s="61"/>
      <c r="HN111" s="65"/>
      <c r="HO111" s="61"/>
      <c r="HP111" s="65"/>
      <c r="HQ111" s="61"/>
      <c r="HR111" s="65"/>
      <c r="HS111" s="61"/>
      <c r="HT111" s="65"/>
      <c r="HU111" s="61"/>
      <c r="HV111" s="65"/>
      <c r="HW111" s="61"/>
      <c r="HX111" s="65"/>
      <c r="HY111" s="61"/>
      <c r="HZ111" s="65"/>
      <c r="IA111" s="61"/>
      <c r="IB111" s="65"/>
      <c r="IC111" s="61"/>
      <c r="ID111" s="65"/>
      <c r="IE111" s="61"/>
      <c r="IF111" s="65"/>
      <c r="IG111" s="61"/>
      <c r="IH111" s="65"/>
      <c r="II111" s="61"/>
      <c r="IJ111" s="65"/>
      <c r="IK111" s="61"/>
      <c r="IL111" s="65"/>
      <c r="IM111" s="61"/>
      <c r="IN111" s="65"/>
      <c r="IO111" s="61"/>
      <c r="IP111" s="65"/>
      <c r="IQ111" s="61"/>
      <c r="IR111" s="65"/>
      <c r="IS111" s="61"/>
      <c r="IT111" s="65"/>
      <c r="IU111" s="61"/>
      <c r="IV111" s="65"/>
      <c r="IW111" s="61"/>
      <c r="IX111" s="65"/>
      <c r="IY111" s="61"/>
      <c r="IZ111" s="65"/>
      <c r="JA111" s="61"/>
      <c r="JB111" s="65"/>
      <c r="JC111" s="61"/>
      <c r="JD111" s="65"/>
      <c r="JE111" s="61"/>
      <c r="JF111" s="65"/>
      <c r="JG111" s="61"/>
      <c r="JH111" s="65"/>
      <c r="JI111" s="61"/>
      <c r="JJ111" s="65"/>
      <c r="JK111" s="61"/>
      <c r="JL111" s="65"/>
      <c r="JM111" s="61"/>
      <c r="JN111" s="65"/>
      <c r="JO111" s="61"/>
      <c r="JP111" s="65"/>
      <c r="JQ111" s="61"/>
      <c r="JR111" s="65"/>
      <c r="JS111" s="61"/>
      <c r="JT111" s="65"/>
      <c r="JU111" s="61"/>
      <c r="JV111" s="65"/>
      <c r="JW111" s="61"/>
      <c r="JX111" s="65"/>
      <c r="JY111" s="61"/>
      <c r="JZ111" s="66"/>
      <c r="KA111" s="66"/>
    </row>
    <row r="112" spans="1:287" ht="15.75" thickBot="1" x14ac:dyDescent="0.3">
      <c r="A112" s="56">
        <f t="shared" si="1"/>
        <v>111</v>
      </c>
      <c r="B112" s="272"/>
      <c r="C112" s="272"/>
      <c r="D112" s="272"/>
      <c r="E112" s="272"/>
      <c r="F112" s="272"/>
      <c r="G112" s="272" t="s">
        <v>441</v>
      </c>
      <c r="H112" s="306">
        <v>0</v>
      </c>
      <c r="I112" s="306">
        <v>0</v>
      </c>
      <c r="J112" s="306">
        <v>0</v>
      </c>
      <c r="K112" s="306">
        <v>0</v>
      </c>
      <c r="L112" s="306">
        <v>0</v>
      </c>
      <c r="M112" s="306">
        <v>0</v>
      </c>
      <c r="N112" s="306">
        <v>0</v>
      </c>
      <c r="O112" s="306">
        <v>0</v>
      </c>
      <c r="P112" s="306">
        <v>0</v>
      </c>
      <c r="Q112" s="306">
        <v>0</v>
      </c>
      <c r="R112" s="306">
        <v>0</v>
      </c>
      <c r="S112" s="306">
        <v>0</v>
      </c>
      <c r="T112" s="306">
        <v>0</v>
      </c>
      <c r="U112" s="306">
        <v>0</v>
      </c>
      <c r="V112" s="306">
        <v>0</v>
      </c>
      <c r="W112" s="306">
        <v>0</v>
      </c>
      <c r="X112" s="306">
        <v>0</v>
      </c>
      <c r="Y112" s="306">
        <v>0</v>
      </c>
      <c r="Z112" s="306">
        <v>0</v>
      </c>
      <c r="AA112" s="306">
        <v>0</v>
      </c>
      <c r="AB112" s="306">
        <v>0</v>
      </c>
      <c r="AC112" s="306">
        <v>0</v>
      </c>
      <c r="AD112" s="306">
        <v>0</v>
      </c>
      <c r="AE112" s="306">
        <v>0</v>
      </c>
      <c r="AF112" s="306">
        <v>0</v>
      </c>
      <c r="AG112" s="306">
        <v>0</v>
      </c>
      <c r="AH112" s="306">
        <v>0</v>
      </c>
      <c r="AI112" s="306">
        <v>0</v>
      </c>
      <c r="AJ112" s="306">
        <v>0</v>
      </c>
      <c r="AK112" s="306">
        <v>0</v>
      </c>
      <c r="AL112" s="306">
        <v>0</v>
      </c>
      <c r="AM112" s="306">
        <v>0</v>
      </c>
      <c r="AN112" s="306">
        <v>0</v>
      </c>
      <c r="AO112" s="306">
        <v>0</v>
      </c>
      <c r="AP112" s="306">
        <v>0</v>
      </c>
      <c r="AQ112" s="306">
        <v>0</v>
      </c>
      <c r="AR112" s="306">
        <v>0</v>
      </c>
      <c r="AS112" s="306">
        <v>0</v>
      </c>
      <c r="AT112" s="306">
        <v>0</v>
      </c>
      <c r="AU112" s="306">
        <v>0</v>
      </c>
      <c r="AV112" s="306">
        <v>0</v>
      </c>
      <c r="AW112" s="306">
        <v>0</v>
      </c>
      <c r="AX112" s="306">
        <v>0</v>
      </c>
      <c r="AY112" s="306">
        <v>0</v>
      </c>
      <c r="AZ112" s="306">
        <v>0</v>
      </c>
      <c r="BA112" s="306">
        <v>0</v>
      </c>
      <c r="BB112" s="306">
        <v>0</v>
      </c>
      <c r="BC112" s="306">
        <v>0</v>
      </c>
      <c r="BD112" s="306">
        <v>0</v>
      </c>
      <c r="BE112" s="306">
        <v>0</v>
      </c>
      <c r="BF112" s="306">
        <v>0</v>
      </c>
      <c r="BG112" s="306">
        <v>0</v>
      </c>
      <c r="BH112" s="306">
        <v>0</v>
      </c>
      <c r="BI112" s="306">
        <v>0</v>
      </c>
      <c r="BJ112" s="306">
        <v>0</v>
      </c>
      <c r="BK112" s="306">
        <v>0</v>
      </c>
      <c r="BL112" s="306">
        <v>0</v>
      </c>
      <c r="BM112" s="306">
        <v>0</v>
      </c>
      <c r="BN112" s="306">
        <v>0</v>
      </c>
      <c r="BO112" s="306">
        <v>0</v>
      </c>
      <c r="BP112" s="306">
        <v>0</v>
      </c>
      <c r="BQ112" s="306">
        <v>0</v>
      </c>
      <c r="BR112" s="306">
        <v>0</v>
      </c>
      <c r="BS112" s="306">
        <v>0</v>
      </c>
      <c r="BT112" s="306">
        <v>0</v>
      </c>
      <c r="BU112" s="306">
        <v>0</v>
      </c>
      <c r="BV112" s="306">
        <v>0</v>
      </c>
      <c r="BW112" s="306">
        <v>0</v>
      </c>
      <c r="BX112" s="306">
        <v>0</v>
      </c>
      <c r="BY112" s="306">
        <v>0</v>
      </c>
      <c r="BZ112" s="306">
        <v>0</v>
      </c>
      <c r="CA112" s="306">
        <v>0</v>
      </c>
      <c r="CB112" s="306">
        <v>0</v>
      </c>
      <c r="CC112" s="306">
        <v>0</v>
      </c>
      <c r="CD112" s="306">
        <v>0</v>
      </c>
      <c r="CE112" s="306">
        <v>0</v>
      </c>
      <c r="CF112" s="306">
        <v>0</v>
      </c>
      <c r="CG112" s="306">
        <v>0</v>
      </c>
      <c r="CH112" s="306">
        <v>0</v>
      </c>
      <c r="CI112" s="306">
        <v>0</v>
      </c>
      <c r="CJ112" s="306">
        <v>0</v>
      </c>
      <c r="CK112" s="306">
        <v>0</v>
      </c>
      <c r="CL112" s="306">
        <v>0</v>
      </c>
      <c r="CM112" s="306">
        <v>0</v>
      </c>
      <c r="CN112" s="306">
        <v>0</v>
      </c>
      <c r="CO112" s="306">
        <v>0</v>
      </c>
      <c r="CP112" s="306">
        <v>0</v>
      </c>
      <c r="CQ112" s="306">
        <v>0</v>
      </c>
      <c r="CR112" s="306">
        <v>0</v>
      </c>
      <c r="CS112" s="306">
        <v>0</v>
      </c>
      <c r="CT112" s="306">
        <v>0</v>
      </c>
      <c r="CU112" s="306">
        <v>0</v>
      </c>
      <c r="CV112" s="306">
        <v>0</v>
      </c>
      <c r="CW112" s="306">
        <v>0</v>
      </c>
      <c r="CX112" s="306">
        <v>0</v>
      </c>
      <c r="CY112" s="306">
        <v>0</v>
      </c>
      <c r="CZ112" s="306">
        <v>0</v>
      </c>
      <c r="DA112" s="306">
        <v>0</v>
      </c>
      <c r="DB112" s="306">
        <v>0</v>
      </c>
      <c r="DC112" s="306">
        <v>0</v>
      </c>
      <c r="DD112" s="306">
        <v>0</v>
      </c>
      <c r="DE112" s="306">
        <v>0</v>
      </c>
      <c r="DF112" s="306">
        <v>0</v>
      </c>
      <c r="DG112" s="306">
        <v>0</v>
      </c>
      <c r="DH112" s="306">
        <v>0</v>
      </c>
      <c r="DI112" s="306">
        <v>0</v>
      </c>
      <c r="DJ112" s="306">
        <v>0</v>
      </c>
      <c r="DK112" s="306">
        <v>0</v>
      </c>
      <c r="DL112" s="306">
        <v>0</v>
      </c>
      <c r="DM112" s="306">
        <v>0</v>
      </c>
      <c r="DN112" s="306">
        <v>0</v>
      </c>
      <c r="DO112" s="306">
        <v>0</v>
      </c>
      <c r="DP112" s="306">
        <v>0</v>
      </c>
      <c r="DQ112" s="306">
        <v>0</v>
      </c>
      <c r="DR112" s="306">
        <v>0</v>
      </c>
      <c r="DS112" s="306">
        <v>0</v>
      </c>
      <c r="DT112" s="306">
        <v>0</v>
      </c>
      <c r="DU112" s="306">
        <v>0</v>
      </c>
      <c r="DV112" s="306">
        <v>0</v>
      </c>
      <c r="DW112" s="306">
        <v>0</v>
      </c>
      <c r="DX112" s="306">
        <v>0</v>
      </c>
      <c r="DY112" s="306">
        <v>0</v>
      </c>
      <c r="DZ112" s="306">
        <v>0</v>
      </c>
      <c r="EA112" s="306">
        <v>0</v>
      </c>
      <c r="EB112" s="306">
        <v>0</v>
      </c>
      <c r="EC112" s="306">
        <v>0</v>
      </c>
      <c r="ED112" s="306">
        <v>0</v>
      </c>
      <c r="EE112" s="306">
        <v>0</v>
      </c>
      <c r="EF112" s="306">
        <v>0</v>
      </c>
      <c r="EG112" s="306">
        <v>0</v>
      </c>
      <c r="EH112" s="306">
        <v>0</v>
      </c>
      <c r="EI112" s="306">
        <v>0</v>
      </c>
      <c r="EJ112" s="306">
        <v>0</v>
      </c>
      <c r="EK112" s="306">
        <v>0</v>
      </c>
      <c r="EL112" s="306">
        <v>0</v>
      </c>
      <c r="EM112" s="306">
        <v>0</v>
      </c>
      <c r="EN112" s="306">
        <v>0</v>
      </c>
      <c r="EO112" s="306">
        <v>0</v>
      </c>
      <c r="EP112" s="306">
        <v>0</v>
      </c>
      <c r="EQ112" s="306">
        <v>0</v>
      </c>
      <c r="ER112" s="306">
        <v>0</v>
      </c>
      <c r="ES112" s="306">
        <v>0</v>
      </c>
      <c r="ET112" s="306">
        <v>0</v>
      </c>
      <c r="EU112" s="306">
        <v>0</v>
      </c>
      <c r="EV112" s="306">
        <v>0</v>
      </c>
      <c r="EW112" s="306">
        <v>0</v>
      </c>
      <c r="EX112" s="306">
        <v>0</v>
      </c>
      <c r="EY112" s="306">
        <v>0</v>
      </c>
      <c r="EZ112" s="65"/>
      <c r="FA112" s="61"/>
      <c r="FB112" s="65"/>
      <c r="FC112" s="61"/>
      <c r="FD112" s="65"/>
      <c r="FE112" s="61"/>
      <c r="FF112" s="65"/>
      <c r="FG112" s="61"/>
      <c r="FH112" s="65"/>
      <c r="FI112" s="61"/>
      <c r="FJ112" s="65"/>
      <c r="FK112" s="61"/>
      <c r="FL112" s="65"/>
      <c r="FM112" s="61"/>
      <c r="FN112" s="65"/>
      <c r="FO112" s="61"/>
      <c r="FP112" s="65"/>
      <c r="FQ112" s="61"/>
      <c r="FR112" s="65"/>
      <c r="FS112" s="61"/>
      <c r="FT112" s="65"/>
      <c r="FU112" s="61"/>
      <c r="FV112" s="65"/>
      <c r="FW112" s="61"/>
      <c r="FX112" s="65"/>
      <c r="FY112" s="61"/>
      <c r="FZ112" s="65"/>
      <c r="GA112" s="61"/>
      <c r="GB112" s="65"/>
      <c r="GC112" s="61"/>
      <c r="GD112" s="65"/>
      <c r="GE112" s="61"/>
      <c r="GF112" s="65"/>
      <c r="GG112" s="61"/>
      <c r="GH112" s="65"/>
      <c r="GI112" s="61"/>
      <c r="GJ112" s="65"/>
      <c r="GK112" s="61"/>
      <c r="GL112" s="65"/>
      <c r="GM112" s="61"/>
      <c r="GN112" s="65"/>
      <c r="GO112" s="61"/>
      <c r="GP112" s="65"/>
      <c r="GQ112" s="61"/>
      <c r="GR112" s="65"/>
      <c r="GS112" s="61"/>
      <c r="GT112" s="65"/>
      <c r="GU112" s="61"/>
      <c r="GV112" s="65"/>
      <c r="GW112" s="61"/>
      <c r="GX112" s="65"/>
      <c r="GY112" s="61"/>
      <c r="GZ112" s="65"/>
      <c r="HA112" s="61"/>
      <c r="HB112" s="65"/>
      <c r="HC112" s="61"/>
      <c r="HD112" s="65"/>
      <c r="HE112" s="61"/>
      <c r="HF112" s="65"/>
      <c r="HG112" s="61"/>
      <c r="HH112" s="65"/>
      <c r="HI112" s="61"/>
      <c r="HJ112" s="65"/>
      <c r="HK112" s="61"/>
      <c r="HL112" s="65"/>
      <c r="HM112" s="61"/>
      <c r="HN112" s="65"/>
      <c r="HO112" s="61"/>
      <c r="HP112" s="65"/>
      <c r="HQ112" s="61"/>
      <c r="HR112" s="65"/>
      <c r="HS112" s="61"/>
      <c r="HT112" s="65"/>
      <c r="HU112" s="61"/>
      <c r="HV112" s="65"/>
      <c r="HW112" s="61"/>
      <c r="HX112" s="65"/>
      <c r="HY112" s="61"/>
      <c r="HZ112" s="65"/>
      <c r="IA112" s="61"/>
      <c r="IB112" s="65"/>
      <c r="IC112" s="61"/>
      <c r="ID112" s="65"/>
      <c r="IE112" s="61"/>
      <c r="IF112" s="65"/>
      <c r="IG112" s="61"/>
      <c r="IH112" s="65"/>
      <c r="II112" s="61"/>
      <c r="IJ112" s="65"/>
      <c r="IK112" s="61"/>
      <c r="IL112" s="65"/>
      <c r="IM112" s="61"/>
      <c r="IN112" s="65"/>
      <c r="IO112" s="61"/>
      <c r="IP112" s="65"/>
      <c r="IQ112" s="61"/>
      <c r="IR112" s="65"/>
      <c r="IS112" s="61"/>
      <c r="IT112" s="65"/>
      <c r="IU112" s="61"/>
      <c r="IV112" s="65"/>
      <c r="IW112" s="61"/>
      <c r="IX112" s="65"/>
      <c r="IY112" s="61"/>
      <c r="IZ112" s="65"/>
      <c r="JA112" s="61"/>
      <c r="JB112" s="65"/>
      <c r="JC112" s="61"/>
      <c r="JD112" s="65"/>
      <c r="JE112" s="61"/>
      <c r="JF112" s="65"/>
      <c r="JG112" s="61"/>
      <c r="JH112" s="65"/>
      <c r="JI112" s="61"/>
      <c r="JJ112" s="65"/>
      <c r="JK112" s="61"/>
      <c r="JL112" s="65"/>
      <c r="JM112" s="61"/>
      <c r="JN112" s="65"/>
      <c r="JO112" s="61"/>
      <c r="JP112" s="65"/>
      <c r="JQ112" s="61"/>
      <c r="JR112" s="65"/>
      <c r="JS112" s="61"/>
      <c r="JT112" s="65"/>
      <c r="JU112" s="61"/>
      <c r="JV112" s="65"/>
      <c r="JW112" s="61"/>
      <c r="JX112" s="65"/>
      <c r="JY112" s="61"/>
      <c r="JZ112" s="66"/>
      <c r="KA112" s="66"/>
    </row>
    <row r="113" spans="1:287" x14ac:dyDescent="0.25">
      <c r="A113" s="56">
        <f t="shared" si="1"/>
        <v>112</v>
      </c>
      <c r="B113" s="272"/>
      <c r="C113" s="272"/>
      <c r="D113" s="272"/>
      <c r="E113" s="272"/>
      <c r="F113" s="272" t="s">
        <v>192</v>
      </c>
      <c r="G113" s="272"/>
      <c r="H113" s="293">
        <v>0</v>
      </c>
      <c r="I113" s="293">
        <v>8887.61</v>
      </c>
      <c r="J113" s="293">
        <v>73795.850000000006</v>
      </c>
      <c r="K113" s="293">
        <v>0</v>
      </c>
      <c r="L113" s="293">
        <v>41062.31</v>
      </c>
      <c r="M113" s="293">
        <v>4705.8100000000004</v>
      </c>
      <c r="N113" s="293">
        <v>0</v>
      </c>
      <c r="O113" s="293">
        <v>0</v>
      </c>
      <c r="P113" s="293">
        <v>15915.83</v>
      </c>
      <c r="Q113" s="293">
        <v>4470.24</v>
      </c>
      <c r="R113" s="293">
        <v>686.34</v>
      </c>
      <c r="S113" s="293">
        <v>1272.8699999999999</v>
      </c>
      <c r="T113" s="293">
        <v>0</v>
      </c>
      <c r="U113" s="293">
        <v>0</v>
      </c>
      <c r="V113" s="293">
        <v>0</v>
      </c>
      <c r="W113" s="293">
        <v>22204.22</v>
      </c>
      <c r="X113" s="293">
        <v>0</v>
      </c>
      <c r="Y113" s="293">
        <v>0</v>
      </c>
      <c r="Z113" s="293">
        <v>2883.13</v>
      </c>
      <c r="AA113" s="293">
        <v>0</v>
      </c>
      <c r="AB113" s="293">
        <v>0</v>
      </c>
      <c r="AC113" s="293">
        <v>0</v>
      </c>
      <c r="AD113" s="293">
        <v>0</v>
      </c>
      <c r="AE113" s="293">
        <v>11982.28</v>
      </c>
      <c r="AF113" s="293">
        <v>0</v>
      </c>
      <c r="AG113" s="293">
        <v>0</v>
      </c>
      <c r="AH113" s="293">
        <v>29117.03</v>
      </c>
      <c r="AI113" s="293">
        <v>0</v>
      </c>
      <c r="AJ113" s="293">
        <v>0</v>
      </c>
      <c r="AK113" s="293">
        <v>0</v>
      </c>
      <c r="AL113" s="293">
        <v>0</v>
      </c>
      <c r="AM113" s="293">
        <v>0</v>
      </c>
      <c r="AN113" s="293">
        <v>0</v>
      </c>
      <c r="AO113" s="293">
        <v>0</v>
      </c>
      <c r="AP113" s="293">
        <v>0</v>
      </c>
      <c r="AQ113" s="293">
        <v>0</v>
      </c>
      <c r="AR113" s="293">
        <v>0</v>
      </c>
      <c r="AS113" s="293">
        <v>0</v>
      </c>
      <c r="AT113" s="293">
        <v>0</v>
      </c>
      <c r="AU113" s="293">
        <v>13482.12</v>
      </c>
      <c r="AV113" s="293">
        <v>0</v>
      </c>
      <c r="AW113" s="293">
        <v>0</v>
      </c>
      <c r="AX113" s="293">
        <v>0</v>
      </c>
      <c r="AY113" s="293">
        <v>0</v>
      </c>
      <c r="AZ113" s="293">
        <v>0</v>
      </c>
      <c r="BA113" s="293">
        <v>14484.97</v>
      </c>
      <c r="BB113" s="293">
        <v>0</v>
      </c>
      <c r="BC113" s="293">
        <v>0</v>
      </c>
      <c r="BD113" s="293">
        <v>0</v>
      </c>
      <c r="BE113" s="293">
        <v>0</v>
      </c>
      <c r="BF113" s="293">
        <v>0</v>
      </c>
      <c r="BG113" s="293">
        <v>0</v>
      </c>
      <c r="BH113" s="293">
        <v>17682.400000000001</v>
      </c>
      <c r="BI113" s="293">
        <v>0</v>
      </c>
      <c r="BJ113" s="293">
        <v>0</v>
      </c>
      <c r="BK113" s="293">
        <v>0</v>
      </c>
      <c r="BL113" s="293">
        <v>10419.07</v>
      </c>
      <c r="BM113" s="293">
        <v>0</v>
      </c>
      <c r="BN113" s="293">
        <v>18760.13</v>
      </c>
      <c r="BO113" s="293">
        <v>0</v>
      </c>
      <c r="BP113" s="293">
        <v>0</v>
      </c>
      <c r="BQ113" s="293">
        <v>0</v>
      </c>
      <c r="BR113" s="293">
        <v>0</v>
      </c>
      <c r="BS113" s="293">
        <v>0</v>
      </c>
      <c r="BT113" s="293">
        <v>0</v>
      </c>
      <c r="BU113" s="293">
        <v>0</v>
      </c>
      <c r="BV113" s="293">
        <v>23996.71</v>
      </c>
      <c r="BW113" s="293">
        <v>0</v>
      </c>
      <c r="BX113" s="293">
        <v>0</v>
      </c>
      <c r="BY113" s="293">
        <v>19152.38</v>
      </c>
      <c r="BZ113" s="293">
        <v>0</v>
      </c>
      <c r="CA113" s="293">
        <v>0</v>
      </c>
      <c r="CB113" s="293">
        <v>0</v>
      </c>
      <c r="CC113" s="293">
        <v>19111.46</v>
      </c>
      <c r="CD113" s="293">
        <v>0</v>
      </c>
      <c r="CE113" s="293">
        <v>0</v>
      </c>
      <c r="CF113" s="293">
        <v>0</v>
      </c>
      <c r="CG113" s="293">
        <v>7817.15</v>
      </c>
      <c r="CH113" s="293">
        <v>0</v>
      </c>
      <c r="CI113" s="293">
        <v>0</v>
      </c>
      <c r="CJ113" s="293">
        <v>0</v>
      </c>
      <c r="CK113" s="293">
        <v>0</v>
      </c>
      <c r="CL113" s="293">
        <v>10362.57</v>
      </c>
      <c r="CM113" s="293">
        <v>0</v>
      </c>
      <c r="CN113" s="293">
        <v>0</v>
      </c>
      <c r="CO113" s="293">
        <v>0</v>
      </c>
      <c r="CP113" s="293">
        <v>23137.15</v>
      </c>
      <c r="CQ113" s="293">
        <v>0</v>
      </c>
      <c r="CR113" s="293">
        <v>1710.97</v>
      </c>
      <c r="CS113" s="293">
        <v>0</v>
      </c>
      <c r="CT113" s="293">
        <v>30754.36</v>
      </c>
      <c r="CU113" s="293">
        <v>16826.2</v>
      </c>
      <c r="CV113" s="293">
        <v>15858.8</v>
      </c>
      <c r="CW113" s="293">
        <v>0</v>
      </c>
      <c r="CX113" s="293">
        <v>0</v>
      </c>
      <c r="CY113" s="293">
        <v>0</v>
      </c>
      <c r="CZ113" s="293">
        <v>0</v>
      </c>
      <c r="DA113" s="293">
        <v>0</v>
      </c>
      <c r="DB113" s="293">
        <v>388.54</v>
      </c>
      <c r="DC113" s="293">
        <v>0</v>
      </c>
      <c r="DD113" s="293">
        <v>0</v>
      </c>
      <c r="DE113" s="293">
        <v>5954.62</v>
      </c>
      <c r="DF113" s="293">
        <v>0</v>
      </c>
      <c r="DG113" s="293">
        <v>3171</v>
      </c>
      <c r="DH113" s="293">
        <v>0</v>
      </c>
      <c r="DI113" s="293">
        <v>0</v>
      </c>
      <c r="DJ113" s="293">
        <v>0</v>
      </c>
      <c r="DK113" s="293">
        <v>0</v>
      </c>
      <c r="DL113" s="293">
        <v>0</v>
      </c>
      <c r="DM113" s="293">
        <v>16590.98</v>
      </c>
      <c r="DN113" s="293">
        <v>0</v>
      </c>
      <c r="DO113" s="293">
        <v>4071.17</v>
      </c>
      <c r="DP113" s="293">
        <v>0</v>
      </c>
      <c r="DQ113" s="293">
        <v>0</v>
      </c>
      <c r="DR113" s="293">
        <v>0</v>
      </c>
      <c r="DS113" s="293">
        <v>13954.05</v>
      </c>
      <c r="DT113" s="293">
        <v>0</v>
      </c>
      <c r="DU113" s="293">
        <v>0</v>
      </c>
      <c r="DV113" s="293">
        <v>0</v>
      </c>
      <c r="DW113" s="293">
        <v>0</v>
      </c>
      <c r="DX113" s="293">
        <v>19565.740000000002</v>
      </c>
      <c r="DY113" s="293">
        <v>0</v>
      </c>
      <c r="DZ113" s="293">
        <v>0</v>
      </c>
      <c r="EA113" s="293">
        <v>0</v>
      </c>
      <c r="EB113" s="293">
        <v>0</v>
      </c>
      <c r="EC113" s="293">
        <v>0</v>
      </c>
      <c r="ED113" s="293">
        <v>0</v>
      </c>
      <c r="EE113" s="293">
        <v>0</v>
      </c>
      <c r="EF113" s="293">
        <v>0</v>
      </c>
      <c r="EG113" s="293">
        <v>0</v>
      </c>
      <c r="EH113" s="293">
        <v>0</v>
      </c>
      <c r="EI113" s="293">
        <v>0</v>
      </c>
      <c r="EJ113" s="293">
        <v>998.3</v>
      </c>
      <c r="EK113" s="293">
        <v>0</v>
      </c>
      <c r="EL113" s="293">
        <v>0</v>
      </c>
      <c r="EM113" s="293">
        <v>25404.9</v>
      </c>
      <c r="EN113" s="293">
        <v>42889.03</v>
      </c>
      <c r="EO113" s="293">
        <v>0</v>
      </c>
      <c r="EP113" s="293">
        <v>37831.78</v>
      </c>
      <c r="EQ113" s="293">
        <v>0</v>
      </c>
      <c r="ER113" s="293">
        <v>21747.55</v>
      </c>
      <c r="ES113" s="293">
        <v>9995.15</v>
      </c>
      <c r="ET113" s="293">
        <v>0</v>
      </c>
      <c r="EU113" s="293">
        <v>0</v>
      </c>
      <c r="EV113" s="293">
        <v>0</v>
      </c>
      <c r="EW113" s="293">
        <v>0</v>
      </c>
      <c r="EX113" s="293">
        <v>0</v>
      </c>
      <c r="EY113" s="293">
        <v>663102.77</v>
      </c>
      <c r="EZ113" s="65"/>
      <c r="FA113" s="61"/>
      <c r="FB113" s="65"/>
      <c r="FC113" s="61"/>
      <c r="FD113" s="65"/>
      <c r="FE113" s="61"/>
      <c r="FF113" s="65"/>
      <c r="FG113" s="61"/>
      <c r="FH113" s="65"/>
      <c r="FI113" s="61"/>
      <c r="FJ113" s="65"/>
      <c r="FK113" s="61"/>
      <c r="FL113" s="65"/>
      <c r="FM113" s="61"/>
      <c r="FN113" s="65"/>
      <c r="FO113" s="61"/>
      <c r="FP113" s="65"/>
      <c r="FQ113" s="61"/>
      <c r="FR113" s="65"/>
      <c r="FS113" s="61"/>
      <c r="FT113" s="65"/>
      <c r="FU113" s="61"/>
      <c r="FV113" s="65"/>
      <c r="FW113" s="61"/>
      <c r="FX113" s="65"/>
      <c r="FY113" s="61"/>
      <c r="FZ113" s="65"/>
      <c r="GA113" s="61"/>
      <c r="GB113" s="65"/>
      <c r="GC113" s="61"/>
      <c r="GD113" s="65"/>
      <c r="GE113" s="61"/>
      <c r="GF113" s="65"/>
      <c r="GG113" s="61"/>
      <c r="GH113" s="65"/>
      <c r="GI113" s="61"/>
      <c r="GJ113" s="65"/>
      <c r="GK113" s="61"/>
      <c r="GL113" s="65"/>
      <c r="GM113" s="61"/>
      <c r="GN113" s="65"/>
      <c r="GO113" s="61"/>
      <c r="GP113" s="65"/>
      <c r="GQ113" s="61"/>
      <c r="GR113" s="65"/>
      <c r="GS113" s="61"/>
      <c r="GT113" s="65"/>
      <c r="GU113" s="61"/>
      <c r="GV113" s="65"/>
      <c r="GW113" s="61"/>
      <c r="GX113" s="65"/>
      <c r="GY113" s="61"/>
      <c r="GZ113" s="65"/>
      <c r="HA113" s="61"/>
      <c r="HB113" s="65"/>
      <c r="HC113" s="61"/>
      <c r="HD113" s="65"/>
      <c r="HE113" s="61"/>
      <c r="HF113" s="65"/>
      <c r="HG113" s="61"/>
      <c r="HH113" s="65"/>
      <c r="HI113" s="61"/>
      <c r="HJ113" s="65"/>
      <c r="HK113" s="61"/>
      <c r="HL113" s="65"/>
      <c r="HM113" s="61"/>
      <c r="HN113" s="65"/>
      <c r="HO113" s="61"/>
      <c r="HP113" s="65"/>
      <c r="HQ113" s="61"/>
      <c r="HR113" s="65"/>
      <c r="HS113" s="61"/>
      <c r="HT113" s="65"/>
      <c r="HU113" s="61"/>
      <c r="HV113" s="65"/>
      <c r="HW113" s="61"/>
      <c r="HX113" s="65"/>
      <c r="HY113" s="61"/>
      <c r="HZ113" s="65"/>
      <c r="IA113" s="61"/>
      <c r="IB113" s="65"/>
      <c r="IC113" s="61"/>
      <c r="ID113" s="65"/>
      <c r="IE113" s="61"/>
      <c r="IF113" s="65"/>
      <c r="IG113" s="61"/>
      <c r="IH113" s="65"/>
      <c r="II113" s="61"/>
      <c r="IJ113" s="65"/>
      <c r="IK113" s="61"/>
      <c r="IL113" s="65"/>
      <c r="IM113" s="61"/>
      <c r="IN113" s="65"/>
      <c r="IO113" s="61"/>
      <c r="IP113" s="65"/>
      <c r="IQ113" s="61"/>
      <c r="IR113" s="65"/>
      <c r="IS113" s="61"/>
      <c r="IT113" s="65"/>
      <c r="IU113" s="61"/>
      <c r="IV113" s="65"/>
      <c r="IW113" s="61"/>
      <c r="IX113" s="65"/>
      <c r="IY113" s="61"/>
      <c r="IZ113" s="65"/>
      <c r="JA113" s="61"/>
      <c r="JB113" s="65"/>
      <c r="JC113" s="61"/>
      <c r="JD113" s="65"/>
      <c r="JE113" s="61"/>
      <c r="JF113" s="65"/>
      <c r="JG113" s="61"/>
      <c r="JH113" s="65"/>
      <c r="JI113" s="61"/>
      <c r="JJ113" s="65"/>
      <c r="JK113" s="61"/>
      <c r="JL113" s="65"/>
      <c r="JM113" s="61"/>
      <c r="JN113" s="65"/>
      <c r="JO113" s="61"/>
      <c r="JP113" s="65"/>
      <c r="JQ113" s="61"/>
      <c r="JR113" s="65"/>
      <c r="JS113" s="61"/>
      <c r="JT113" s="65"/>
      <c r="JU113" s="61"/>
      <c r="JV113" s="65"/>
      <c r="JW113" s="61"/>
      <c r="JX113" s="65"/>
      <c r="JY113" s="61"/>
      <c r="JZ113" s="66"/>
      <c r="KA113" s="66"/>
    </row>
    <row r="114" spans="1:287" ht="30" customHeight="1" x14ac:dyDescent="0.25">
      <c r="A114" s="56">
        <f t="shared" si="1"/>
        <v>113</v>
      </c>
      <c r="B114" s="272"/>
      <c r="C114" s="272"/>
      <c r="D114" s="272"/>
      <c r="E114" s="272"/>
      <c r="F114" s="272" t="s">
        <v>442</v>
      </c>
      <c r="G114" s="272"/>
      <c r="H114" s="293">
        <v>0</v>
      </c>
      <c r="I114" s="293">
        <v>0</v>
      </c>
      <c r="J114" s="293">
        <v>0</v>
      </c>
      <c r="K114" s="293">
        <v>0</v>
      </c>
      <c r="L114" s="293">
        <v>0</v>
      </c>
      <c r="M114" s="293">
        <v>0</v>
      </c>
      <c r="N114" s="293">
        <v>0</v>
      </c>
      <c r="O114" s="293">
        <v>0</v>
      </c>
      <c r="P114" s="293">
        <v>0</v>
      </c>
      <c r="Q114" s="293">
        <v>0</v>
      </c>
      <c r="R114" s="293">
        <v>0</v>
      </c>
      <c r="S114" s="293">
        <v>0</v>
      </c>
      <c r="T114" s="293">
        <v>0</v>
      </c>
      <c r="U114" s="293">
        <v>0</v>
      </c>
      <c r="V114" s="293">
        <v>0</v>
      </c>
      <c r="W114" s="293">
        <v>0</v>
      </c>
      <c r="X114" s="293">
        <v>0</v>
      </c>
      <c r="Y114" s="293">
        <v>0</v>
      </c>
      <c r="Z114" s="293">
        <v>0</v>
      </c>
      <c r="AA114" s="293">
        <v>0</v>
      </c>
      <c r="AB114" s="293">
        <v>0</v>
      </c>
      <c r="AC114" s="293">
        <v>0</v>
      </c>
      <c r="AD114" s="293">
        <v>0</v>
      </c>
      <c r="AE114" s="293">
        <v>0</v>
      </c>
      <c r="AF114" s="293">
        <v>0</v>
      </c>
      <c r="AG114" s="293">
        <v>0</v>
      </c>
      <c r="AH114" s="293">
        <v>0</v>
      </c>
      <c r="AI114" s="293">
        <v>0</v>
      </c>
      <c r="AJ114" s="293">
        <v>0</v>
      </c>
      <c r="AK114" s="293">
        <v>0</v>
      </c>
      <c r="AL114" s="293">
        <v>0</v>
      </c>
      <c r="AM114" s="293">
        <v>0</v>
      </c>
      <c r="AN114" s="293">
        <v>0</v>
      </c>
      <c r="AO114" s="293">
        <v>0</v>
      </c>
      <c r="AP114" s="293">
        <v>0</v>
      </c>
      <c r="AQ114" s="293">
        <v>0</v>
      </c>
      <c r="AR114" s="293">
        <v>0</v>
      </c>
      <c r="AS114" s="293">
        <v>0</v>
      </c>
      <c r="AT114" s="293">
        <v>0</v>
      </c>
      <c r="AU114" s="293">
        <v>0</v>
      </c>
      <c r="AV114" s="293">
        <v>0</v>
      </c>
      <c r="AW114" s="293">
        <v>0</v>
      </c>
      <c r="AX114" s="293">
        <v>0</v>
      </c>
      <c r="AY114" s="293">
        <v>0</v>
      </c>
      <c r="AZ114" s="293">
        <v>0</v>
      </c>
      <c r="BA114" s="293">
        <v>0</v>
      </c>
      <c r="BB114" s="293">
        <v>0</v>
      </c>
      <c r="BC114" s="293">
        <v>0</v>
      </c>
      <c r="BD114" s="293">
        <v>0</v>
      </c>
      <c r="BE114" s="293">
        <v>0</v>
      </c>
      <c r="BF114" s="293">
        <v>0</v>
      </c>
      <c r="BG114" s="293">
        <v>0</v>
      </c>
      <c r="BH114" s="293">
        <v>0</v>
      </c>
      <c r="BI114" s="293">
        <v>0</v>
      </c>
      <c r="BJ114" s="293">
        <v>0</v>
      </c>
      <c r="BK114" s="293">
        <v>0</v>
      </c>
      <c r="BL114" s="293">
        <v>0</v>
      </c>
      <c r="BM114" s="293">
        <v>0</v>
      </c>
      <c r="BN114" s="293">
        <v>0</v>
      </c>
      <c r="BO114" s="293">
        <v>0</v>
      </c>
      <c r="BP114" s="293">
        <v>0</v>
      </c>
      <c r="BQ114" s="293">
        <v>0</v>
      </c>
      <c r="BR114" s="293">
        <v>0</v>
      </c>
      <c r="BS114" s="293">
        <v>0</v>
      </c>
      <c r="BT114" s="293">
        <v>0</v>
      </c>
      <c r="BU114" s="293">
        <v>0</v>
      </c>
      <c r="BV114" s="293">
        <v>0</v>
      </c>
      <c r="BW114" s="293">
        <v>0</v>
      </c>
      <c r="BX114" s="293">
        <v>0</v>
      </c>
      <c r="BY114" s="293">
        <v>0</v>
      </c>
      <c r="BZ114" s="293">
        <v>0</v>
      </c>
      <c r="CA114" s="293">
        <v>0</v>
      </c>
      <c r="CB114" s="293">
        <v>0</v>
      </c>
      <c r="CC114" s="293">
        <v>0</v>
      </c>
      <c r="CD114" s="293">
        <v>0</v>
      </c>
      <c r="CE114" s="293">
        <v>0</v>
      </c>
      <c r="CF114" s="293">
        <v>0</v>
      </c>
      <c r="CG114" s="293">
        <v>0</v>
      </c>
      <c r="CH114" s="293">
        <v>0</v>
      </c>
      <c r="CI114" s="293">
        <v>0</v>
      </c>
      <c r="CJ114" s="293">
        <v>0</v>
      </c>
      <c r="CK114" s="293">
        <v>0</v>
      </c>
      <c r="CL114" s="293">
        <v>0</v>
      </c>
      <c r="CM114" s="293">
        <v>0</v>
      </c>
      <c r="CN114" s="293">
        <v>0</v>
      </c>
      <c r="CO114" s="293">
        <v>0</v>
      </c>
      <c r="CP114" s="293">
        <v>0</v>
      </c>
      <c r="CQ114" s="293">
        <v>0</v>
      </c>
      <c r="CR114" s="293">
        <v>0</v>
      </c>
      <c r="CS114" s="293">
        <v>0</v>
      </c>
      <c r="CT114" s="293">
        <v>0</v>
      </c>
      <c r="CU114" s="293">
        <v>0</v>
      </c>
      <c r="CV114" s="293">
        <v>0</v>
      </c>
      <c r="CW114" s="293">
        <v>0</v>
      </c>
      <c r="CX114" s="293">
        <v>0</v>
      </c>
      <c r="CY114" s="293">
        <v>0</v>
      </c>
      <c r="CZ114" s="293">
        <v>0</v>
      </c>
      <c r="DA114" s="293">
        <v>0</v>
      </c>
      <c r="DB114" s="293">
        <v>0</v>
      </c>
      <c r="DC114" s="293">
        <v>0</v>
      </c>
      <c r="DD114" s="293">
        <v>0</v>
      </c>
      <c r="DE114" s="293">
        <v>0</v>
      </c>
      <c r="DF114" s="293">
        <v>0</v>
      </c>
      <c r="DG114" s="293">
        <v>0</v>
      </c>
      <c r="DH114" s="293">
        <v>0</v>
      </c>
      <c r="DI114" s="293">
        <v>0</v>
      </c>
      <c r="DJ114" s="293">
        <v>0</v>
      </c>
      <c r="DK114" s="293">
        <v>0</v>
      </c>
      <c r="DL114" s="293">
        <v>0</v>
      </c>
      <c r="DM114" s="293">
        <v>0</v>
      </c>
      <c r="DN114" s="293">
        <v>0</v>
      </c>
      <c r="DO114" s="293">
        <v>0</v>
      </c>
      <c r="DP114" s="293">
        <v>0</v>
      </c>
      <c r="DQ114" s="293">
        <v>0</v>
      </c>
      <c r="DR114" s="293">
        <v>0</v>
      </c>
      <c r="DS114" s="293">
        <v>0</v>
      </c>
      <c r="DT114" s="293">
        <v>0</v>
      </c>
      <c r="DU114" s="293">
        <v>0</v>
      </c>
      <c r="DV114" s="293">
        <v>0</v>
      </c>
      <c r="DW114" s="293">
        <v>0</v>
      </c>
      <c r="DX114" s="293">
        <v>0</v>
      </c>
      <c r="DY114" s="293">
        <v>0</v>
      </c>
      <c r="DZ114" s="293">
        <v>0</v>
      </c>
      <c r="EA114" s="293">
        <v>0</v>
      </c>
      <c r="EB114" s="293">
        <v>0</v>
      </c>
      <c r="EC114" s="293">
        <v>0</v>
      </c>
      <c r="ED114" s="293">
        <v>0</v>
      </c>
      <c r="EE114" s="293">
        <v>0</v>
      </c>
      <c r="EF114" s="293">
        <v>0</v>
      </c>
      <c r="EG114" s="293">
        <v>0</v>
      </c>
      <c r="EH114" s="293">
        <v>0</v>
      </c>
      <c r="EI114" s="293">
        <v>0</v>
      </c>
      <c r="EJ114" s="293">
        <v>0</v>
      </c>
      <c r="EK114" s="293">
        <v>0</v>
      </c>
      <c r="EL114" s="293">
        <v>0</v>
      </c>
      <c r="EM114" s="293">
        <v>0</v>
      </c>
      <c r="EN114" s="293">
        <v>0</v>
      </c>
      <c r="EO114" s="293">
        <v>0</v>
      </c>
      <c r="EP114" s="293">
        <v>0</v>
      </c>
      <c r="EQ114" s="293">
        <v>0</v>
      </c>
      <c r="ER114" s="293">
        <v>0</v>
      </c>
      <c r="ES114" s="293">
        <v>0</v>
      </c>
      <c r="ET114" s="293">
        <v>0</v>
      </c>
      <c r="EU114" s="293">
        <v>0</v>
      </c>
      <c r="EV114" s="293">
        <v>0</v>
      </c>
      <c r="EW114" s="293">
        <v>0</v>
      </c>
      <c r="EX114" s="293">
        <v>0</v>
      </c>
      <c r="EY114" s="293">
        <v>0</v>
      </c>
      <c r="EZ114" s="65"/>
      <c r="FA114" s="61"/>
      <c r="FB114" s="65"/>
      <c r="FC114" s="61"/>
      <c r="FD114" s="65"/>
      <c r="FE114" s="61"/>
      <c r="FF114" s="65"/>
      <c r="FG114" s="61"/>
      <c r="FH114" s="65"/>
      <c r="FI114" s="61"/>
      <c r="FJ114" s="65"/>
      <c r="FK114" s="61"/>
      <c r="FL114" s="65"/>
      <c r="FM114" s="61"/>
      <c r="FN114" s="65"/>
      <c r="FO114" s="61"/>
      <c r="FP114" s="65"/>
      <c r="FQ114" s="61"/>
      <c r="FR114" s="65"/>
      <c r="FS114" s="61"/>
      <c r="FT114" s="65"/>
      <c r="FU114" s="61"/>
      <c r="FV114" s="65"/>
      <c r="FW114" s="61"/>
      <c r="FX114" s="65"/>
      <c r="FY114" s="61"/>
      <c r="FZ114" s="65"/>
      <c r="GA114" s="61"/>
      <c r="GB114" s="65"/>
      <c r="GC114" s="61"/>
      <c r="GD114" s="65"/>
      <c r="GE114" s="61"/>
      <c r="GF114" s="65"/>
      <c r="GG114" s="61"/>
      <c r="GH114" s="65"/>
      <c r="GI114" s="61"/>
      <c r="GJ114" s="65"/>
      <c r="GK114" s="61"/>
      <c r="GL114" s="65"/>
      <c r="GM114" s="61"/>
      <c r="GN114" s="65"/>
      <c r="GO114" s="61"/>
      <c r="GP114" s="65"/>
      <c r="GQ114" s="61"/>
      <c r="GR114" s="65"/>
      <c r="GS114" s="61"/>
      <c r="GT114" s="65"/>
      <c r="GU114" s="61"/>
      <c r="GV114" s="65"/>
      <c r="GW114" s="61"/>
      <c r="GX114" s="65"/>
      <c r="GY114" s="61"/>
      <c r="GZ114" s="65"/>
      <c r="HA114" s="61"/>
      <c r="HB114" s="65"/>
      <c r="HC114" s="61"/>
      <c r="HD114" s="65"/>
      <c r="HE114" s="61"/>
      <c r="HF114" s="65"/>
      <c r="HG114" s="61"/>
      <c r="HH114" s="65"/>
      <c r="HI114" s="61"/>
      <c r="HJ114" s="65"/>
      <c r="HK114" s="61"/>
      <c r="HL114" s="65"/>
      <c r="HM114" s="61"/>
      <c r="HN114" s="65"/>
      <c r="HO114" s="61"/>
      <c r="HP114" s="65"/>
      <c r="HQ114" s="61"/>
      <c r="HR114" s="65"/>
      <c r="HS114" s="61"/>
      <c r="HT114" s="65"/>
      <c r="HU114" s="61"/>
      <c r="HV114" s="65"/>
      <c r="HW114" s="61"/>
      <c r="HX114" s="65"/>
      <c r="HY114" s="61"/>
      <c r="HZ114" s="65"/>
      <c r="IA114" s="61"/>
      <c r="IB114" s="65"/>
      <c r="IC114" s="61"/>
      <c r="ID114" s="65"/>
      <c r="IE114" s="61"/>
      <c r="IF114" s="65"/>
      <c r="IG114" s="61"/>
      <c r="IH114" s="65"/>
      <c r="II114" s="61"/>
      <c r="IJ114" s="65"/>
      <c r="IK114" s="61"/>
      <c r="IL114" s="65"/>
      <c r="IM114" s="61"/>
      <c r="IN114" s="65"/>
      <c r="IO114" s="61"/>
      <c r="IP114" s="65"/>
      <c r="IQ114" s="61"/>
      <c r="IR114" s="65"/>
      <c r="IS114" s="61"/>
      <c r="IT114" s="65"/>
      <c r="IU114" s="61"/>
      <c r="IV114" s="65"/>
      <c r="IW114" s="61"/>
      <c r="IX114" s="65"/>
      <c r="IY114" s="61"/>
      <c r="IZ114" s="65"/>
      <c r="JA114" s="61"/>
      <c r="JB114" s="65"/>
      <c r="JC114" s="61"/>
      <c r="JD114" s="65"/>
      <c r="JE114" s="61"/>
      <c r="JF114" s="65"/>
      <c r="JG114" s="61"/>
      <c r="JH114" s="65"/>
      <c r="JI114" s="61"/>
      <c r="JJ114" s="65"/>
      <c r="JK114" s="61"/>
      <c r="JL114" s="65"/>
      <c r="JM114" s="61"/>
      <c r="JN114" s="65"/>
      <c r="JO114" s="61"/>
      <c r="JP114" s="65"/>
      <c r="JQ114" s="61"/>
      <c r="JR114" s="65"/>
      <c r="JS114" s="61"/>
      <c r="JT114" s="65"/>
      <c r="JU114" s="61"/>
      <c r="JV114" s="65"/>
      <c r="JW114" s="61"/>
      <c r="JX114" s="65"/>
      <c r="JY114" s="61"/>
      <c r="JZ114" s="66"/>
      <c r="KA114" s="66"/>
    </row>
    <row r="115" spans="1:287" x14ac:dyDescent="0.25">
      <c r="A115" s="56">
        <f t="shared" si="1"/>
        <v>114</v>
      </c>
      <c r="B115" s="272"/>
      <c r="C115" s="272"/>
      <c r="D115" s="272"/>
      <c r="E115" s="272"/>
      <c r="F115" s="272" t="s">
        <v>193</v>
      </c>
      <c r="G115" s="272"/>
      <c r="H115" s="293">
        <v>0</v>
      </c>
      <c r="I115" s="293">
        <v>0</v>
      </c>
      <c r="J115" s="293">
        <v>0</v>
      </c>
      <c r="K115" s="293">
        <v>0</v>
      </c>
      <c r="L115" s="293">
        <v>0</v>
      </c>
      <c r="M115" s="293">
        <v>0</v>
      </c>
      <c r="N115" s="293">
        <v>0</v>
      </c>
      <c r="O115" s="293">
        <v>0</v>
      </c>
      <c r="P115" s="293">
        <v>0</v>
      </c>
      <c r="Q115" s="293">
        <v>0</v>
      </c>
      <c r="R115" s="293">
        <v>0</v>
      </c>
      <c r="S115" s="293">
        <v>0</v>
      </c>
      <c r="T115" s="293">
        <v>0</v>
      </c>
      <c r="U115" s="293">
        <v>0</v>
      </c>
      <c r="V115" s="293">
        <v>0</v>
      </c>
      <c r="W115" s="293">
        <v>0</v>
      </c>
      <c r="X115" s="293">
        <v>0</v>
      </c>
      <c r="Y115" s="293">
        <v>0</v>
      </c>
      <c r="Z115" s="293">
        <v>0</v>
      </c>
      <c r="AA115" s="293">
        <v>0</v>
      </c>
      <c r="AB115" s="293">
        <v>0</v>
      </c>
      <c r="AC115" s="293">
        <v>0</v>
      </c>
      <c r="AD115" s="293">
        <v>0</v>
      </c>
      <c r="AE115" s="293">
        <v>0</v>
      </c>
      <c r="AF115" s="293">
        <v>0</v>
      </c>
      <c r="AG115" s="293">
        <v>0</v>
      </c>
      <c r="AH115" s="293">
        <v>0</v>
      </c>
      <c r="AI115" s="293">
        <v>0</v>
      </c>
      <c r="AJ115" s="293">
        <v>0</v>
      </c>
      <c r="AK115" s="293">
        <v>0</v>
      </c>
      <c r="AL115" s="293">
        <v>0</v>
      </c>
      <c r="AM115" s="293">
        <v>0</v>
      </c>
      <c r="AN115" s="293">
        <v>0</v>
      </c>
      <c r="AO115" s="293">
        <v>0</v>
      </c>
      <c r="AP115" s="293">
        <v>0</v>
      </c>
      <c r="AQ115" s="293">
        <v>0</v>
      </c>
      <c r="AR115" s="293">
        <v>0</v>
      </c>
      <c r="AS115" s="293">
        <v>0</v>
      </c>
      <c r="AT115" s="293">
        <v>0</v>
      </c>
      <c r="AU115" s="293">
        <v>0</v>
      </c>
      <c r="AV115" s="293">
        <v>0</v>
      </c>
      <c r="AW115" s="293">
        <v>0</v>
      </c>
      <c r="AX115" s="293">
        <v>0</v>
      </c>
      <c r="AY115" s="293">
        <v>0</v>
      </c>
      <c r="AZ115" s="293">
        <v>0</v>
      </c>
      <c r="BA115" s="293">
        <v>0</v>
      </c>
      <c r="BB115" s="293">
        <v>0</v>
      </c>
      <c r="BC115" s="293">
        <v>0</v>
      </c>
      <c r="BD115" s="293">
        <v>0</v>
      </c>
      <c r="BE115" s="293">
        <v>0</v>
      </c>
      <c r="BF115" s="293">
        <v>0</v>
      </c>
      <c r="BG115" s="293">
        <v>0</v>
      </c>
      <c r="BH115" s="293">
        <v>0</v>
      </c>
      <c r="BI115" s="293">
        <v>0</v>
      </c>
      <c r="BJ115" s="293">
        <v>0</v>
      </c>
      <c r="BK115" s="293">
        <v>0</v>
      </c>
      <c r="BL115" s="293">
        <v>0</v>
      </c>
      <c r="BM115" s="293">
        <v>0</v>
      </c>
      <c r="BN115" s="293">
        <v>0</v>
      </c>
      <c r="BO115" s="293">
        <v>0</v>
      </c>
      <c r="BP115" s="293">
        <v>0</v>
      </c>
      <c r="BQ115" s="293">
        <v>0</v>
      </c>
      <c r="BR115" s="293">
        <v>0</v>
      </c>
      <c r="BS115" s="293">
        <v>0</v>
      </c>
      <c r="BT115" s="293">
        <v>0</v>
      </c>
      <c r="BU115" s="293">
        <v>0</v>
      </c>
      <c r="BV115" s="293">
        <v>0</v>
      </c>
      <c r="BW115" s="293">
        <v>0</v>
      </c>
      <c r="BX115" s="293">
        <v>0</v>
      </c>
      <c r="BY115" s="293">
        <v>0</v>
      </c>
      <c r="BZ115" s="293">
        <v>0</v>
      </c>
      <c r="CA115" s="293">
        <v>0</v>
      </c>
      <c r="CB115" s="293">
        <v>0</v>
      </c>
      <c r="CC115" s="293">
        <v>0</v>
      </c>
      <c r="CD115" s="293">
        <v>0</v>
      </c>
      <c r="CE115" s="293">
        <v>0</v>
      </c>
      <c r="CF115" s="293">
        <v>0</v>
      </c>
      <c r="CG115" s="293">
        <v>0</v>
      </c>
      <c r="CH115" s="293">
        <v>0</v>
      </c>
      <c r="CI115" s="293">
        <v>0</v>
      </c>
      <c r="CJ115" s="293">
        <v>0</v>
      </c>
      <c r="CK115" s="293">
        <v>0</v>
      </c>
      <c r="CL115" s="293">
        <v>0</v>
      </c>
      <c r="CM115" s="293">
        <v>0</v>
      </c>
      <c r="CN115" s="293">
        <v>0</v>
      </c>
      <c r="CO115" s="293">
        <v>0</v>
      </c>
      <c r="CP115" s="293">
        <v>0</v>
      </c>
      <c r="CQ115" s="293">
        <v>0</v>
      </c>
      <c r="CR115" s="293">
        <v>0</v>
      </c>
      <c r="CS115" s="293">
        <v>0</v>
      </c>
      <c r="CT115" s="293">
        <v>0</v>
      </c>
      <c r="CU115" s="293">
        <v>0</v>
      </c>
      <c r="CV115" s="293">
        <v>0</v>
      </c>
      <c r="CW115" s="293">
        <v>0</v>
      </c>
      <c r="CX115" s="293">
        <v>0</v>
      </c>
      <c r="CY115" s="293">
        <v>0</v>
      </c>
      <c r="CZ115" s="293">
        <v>0</v>
      </c>
      <c r="DA115" s="293">
        <v>0</v>
      </c>
      <c r="DB115" s="293">
        <v>0</v>
      </c>
      <c r="DC115" s="293">
        <v>0</v>
      </c>
      <c r="DD115" s="293">
        <v>0</v>
      </c>
      <c r="DE115" s="293">
        <v>0</v>
      </c>
      <c r="DF115" s="293">
        <v>0</v>
      </c>
      <c r="DG115" s="293">
        <v>0</v>
      </c>
      <c r="DH115" s="293">
        <v>0</v>
      </c>
      <c r="DI115" s="293">
        <v>0</v>
      </c>
      <c r="DJ115" s="293">
        <v>0</v>
      </c>
      <c r="DK115" s="293">
        <v>0</v>
      </c>
      <c r="DL115" s="293">
        <v>0</v>
      </c>
      <c r="DM115" s="293">
        <v>0</v>
      </c>
      <c r="DN115" s="293">
        <v>0</v>
      </c>
      <c r="DO115" s="293">
        <v>0</v>
      </c>
      <c r="DP115" s="293">
        <v>0</v>
      </c>
      <c r="DQ115" s="293">
        <v>0</v>
      </c>
      <c r="DR115" s="293">
        <v>0</v>
      </c>
      <c r="DS115" s="293">
        <v>0</v>
      </c>
      <c r="DT115" s="293">
        <v>0</v>
      </c>
      <c r="DU115" s="293">
        <v>0</v>
      </c>
      <c r="DV115" s="293">
        <v>0</v>
      </c>
      <c r="DW115" s="293">
        <v>0</v>
      </c>
      <c r="DX115" s="293">
        <v>0</v>
      </c>
      <c r="DY115" s="293">
        <v>0</v>
      </c>
      <c r="DZ115" s="293">
        <v>0</v>
      </c>
      <c r="EA115" s="293">
        <v>0</v>
      </c>
      <c r="EB115" s="293">
        <v>0</v>
      </c>
      <c r="EC115" s="293">
        <v>0</v>
      </c>
      <c r="ED115" s="293">
        <v>0</v>
      </c>
      <c r="EE115" s="293">
        <v>0</v>
      </c>
      <c r="EF115" s="293">
        <v>0</v>
      </c>
      <c r="EG115" s="293">
        <v>0</v>
      </c>
      <c r="EH115" s="293">
        <v>0</v>
      </c>
      <c r="EI115" s="293">
        <v>0</v>
      </c>
      <c r="EJ115" s="293">
        <v>0</v>
      </c>
      <c r="EK115" s="293">
        <v>0</v>
      </c>
      <c r="EL115" s="293">
        <v>0</v>
      </c>
      <c r="EM115" s="293">
        <v>0</v>
      </c>
      <c r="EN115" s="293">
        <v>0</v>
      </c>
      <c r="EO115" s="293">
        <v>0</v>
      </c>
      <c r="EP115" s="293">
        <v>0</v>
      </c>
      <c r="EQ115" s="293">
        <v>0</v>
      </c>
      <c r="ER115" s="293">
        <v>0</v>
      </c>
      <c r="ES115" s="293">
        <v>0</v>
      </c>
      <c r="ET115" s="293">
        <v>0</v>
      </c>
      <c r="EU115" s="293">
        <v>0</v>
      </c>
      <c r="EV115" s="293">
        <v>0</v>
      </c>
      <c r="EW115" s="293">
        <v>0</v>
      </c>
      <c r="EX115" s="293">
        <v>0</v>
      </c>
      <c r="EY115" s="293">
        <v>0</v>
      </c>
      <c r="EZ115" s="65"/>
      <c r="FA115" s="61"/>
      <c r="FB115" s="65"/>
      <c r="FC115" s="61"/>
      <c r="FD115" s="65"/>
      <c r="FE115" s="61"/>
      <c r="FF115" s="65"/>
      <c r="FG115" s="61"/>
      <c r="FH115" s="65"/>
      <c r="FI115" s="61"/>
      <c r="FJ115" s="65"/>
      <c r="FK115" s="61"/>
      <c r="FL115" s="65"/>
      <c r="FM115" s="61"/>
      <c r="FN115" s="65"/>
      <c r="FO115" s="61"/>
      <c r="FP115" s="65"/>
      <c r="FQ115" s="61"/>
      <c r="FR115" s="65"/>
      <c r="FS115" s="61"/>
      <c r="FT115" s="65"/>
      <c r="FU115" s="61"/>
      <c r="FV115" s="65"/>
      <c r="FW115" s="61"/>
      <c r="FX115" s="65"/>
      <c r="FY115" s="61"/>
      <c r="FZ115" s="65"/>
      <c r="GA115" s="61"/>
      <c r="GB115" s="65"/>
      <c r="GC115" s="61"/>
      <c r="GD115" s="65"/>
      <c r="GE115" s="61"/>
      <c r="GF115" s="65"/>
      <c r="GG115" s="61"/>
      <c r="GH115" s="65"/>
      <c r="GI115" s="61"/>
      <c r="GJ115" s="65"/>
      <c r="GK115" s="61"/>
      <c r="GL115" s="65"/>
      <c r="GM115" s="61"/>
      <c r="GN115" s="65"/>
      <c r="GO115" s="61"/>
      <c r="GP115" s="65"/>
      <c r="GQ115" s="61"/>
      <c r="GR115" s="65"/>
      <c r="GS115" s="61"/>
      <c r="GT115" s="65"/>
      <c r="GU115" s="61"/>
      <c r="GV115" s="65"/>
      <c r="GW115" s="61"/>
      <c r="GX115" s="65"/>
      <c r="GY115" s="61"/>
      <c r="GZ115" s="65"/>
      <c r="HA115" s="61"/>
      <c r="HB115" s="65"/>
      <c r="HC115" s="61"/>
      <c r="HD115" s="65"/>
      <c r="HE115" s="61"/>
      <c r="HF115" s="65"/>
      <c r="HG115" s="61"/>
      <c r="HH115" s="65"/>
      <c r="HI115" s="61"/>
      <c r="HJ115" s="65"/>
      <c r="HK115" s="61"/>
      <c r="HL115" s="65"/>
      <c r="HM115" s="61"/>
      <c r="HN115" s="65"/>
      <c r="HO115" s="61"/>
      <c r="HP115" s="65"/>
      <c r="HQ115" s="61"/>
      <c r="HR115" s="65"/>
      <c r="HS115" s="61"/>
      <c r="HT115" s="65"/>
      <c r="HU115" s="61"/>
      <c r="HV115" s="65"/>
      <c r="HW115" s="61"/>
      <c r="HX115" s="65"/>
      <c r="HY115" s="61"/>
      <c r="HZ115" s="65"/>
      <c r="IA115" s="61"/>
      <c r="IB115" s="65"/>
      <c r="IC115" s="61"/>
      <c r="ID115" s="65"/>
      <c r="IE115" s="61"/>
      <c r="IF115" s="65"/>
      <c r="IG115" s="61"/>
      <c r="IH115" s="65"/>
      <c r="II115" s="61"/>
      <c r="IJ115" s="65"/>
      <c r="IK115" s="61"/>
      <c r="IL115" s="65"/>
      <c r="IM115" s="61"/>
      <c r="IN115" s="65"/>
      <c r="IO115" s="61"/>
      <c r="IP115" s="65"/>
      <c r="IQ115" s="61"/>
      <c r="IR115" s="65"/>
      <c r="IS115" s="61"/>
      <c r="IT115" s="65"/>
      <c r="IU115" s="61"/>
      <c r="IV115" s="65"/>
      <c r="IW115" s="61"/>
      <c r="IX115" s="65"/>
      <c r="IY115" s="61"/>
      <c r="IZ115" s="65"/>
      <c r="JA115" s="61"/>
      <c r="JB115" s="65"/>
      <c r="JC115" s="61"/>
      <c r="JD115" s="65"/>
      <c r="JE115" s="61"/>
      <c r="JF115" s="65"/>
      <c r="JG115" s="61"/>
      <c r="JH115" s="65"/>
      <c r="JI115" s="61"/>
      <c r="JJ115" s="65"/>
      <c r="JK115" s="61"/>
      <c r="JL115" s="65"/>
      <c r="JM115" s="61"/>
      <c r="JN115" s="65"/>
      <c r="JO115" s="61"/>
      <c r="JP115" s="65"/>
      <c r="JQ115" s="61"/>
      <c r="JR115" s="65"/>
      <c r="JS115" s="61"/>
      <c r="JT115" s="65"/>
      <c r="JU115" s="61"/>
      <c r="JV115" s="65"/>
      <c r="JW115" s="61"/>
      <c r="JX115" s="65"/>
      <c r="JY115" s="61"/>
      <c r="JZ115" s="66"/>
      <c r="KA115" s="66"/>
    </row>
    <row r="116" spans="1:287" ht="15.75" thickBot="1" x14ac:dyDescent="0.3">
      <c r="A116" s="56">
        <f t="shared" si="1"/>
        <v>115</v>
      </c>
      <c r="B116" s="272"/>
      <c r="C116" s="272"/>
      <c r="D116" s="272"/>
      <c r="E116" s="272"/>
      <c r="F116" s="272" t="s">
        <v>194</v>
      </c>
      <c r="G116" s="272"/>
      <c r="H116" s="263">
        <v>0</v>
      </c>
      <c r="I116" s="263">
        <v>0</v>
      </c>
      <c r="J116" s="263">
        <v>0</v>
      </c>
      <c r="K116" s="263">
        <v>0</v>
      </c>
      <c r="L116" s="263">
        <v>0</v>
      </c>
      <c r="M116" s="263">
        <v>0</v>
      </c>
      <c r="N116" s="263">
        <v>0</v>
      </c>
      <c r="O116" s="263">
        <v>0</v>
      </c>
      <c r="P116" s="263">
        <v>0</v>
      </c>
      <c r="Q116" s="263">
        <v>0</v>
      </c>
      <c r="R116" s="263">
        <v>0</v>
      </c>
      <c r="S116" s="263">
        <v>0</v>
      </c>
      <c r="T116" s="263">
        <v>0</v>
      </c>
      <c r="U116" s="263">
        <v>0</v>
      </c>
      <c r="V116" s="263">
        <v>0</v>
      </c>
      <c r="W116" s="263">
        <v>0</v>
      </c>
      <c r="X116" s="263">
        <v>0</v>
      </c>
      <c r="Y116" s="263">
        <v>0</v>
      </c>
      <c r="Z116" s="263">
        <v>0</v>
      </c>
      <c r="AA116" s="263">
        <v>0</v>
      </c>
      <c r="AB116" s="263">
        <v>0</v>
      </c>
      <c r="AC116" s="263">
        <v>0</v>
      </c>
      <c r="AD116" s="263">
        <v>0</v>
      </c>
      <c r="AE116" s="263">
        <v>0</v>
      </c>
      <c r="AF116" s="263">
        <v>0</v>
      </c>
      <c r="AG116" s="263">
        <v>0</v>
      </c>
      <c r="AH116" s="263">
        <v>0</v>
      </c>
      <c r="AI116" s="263">
        <v>0</v>
      </c>
      <c r="AJ116" s="263">
        <v>0</v>
      </c>
      <c r="AK116" s="263">
        <v>0</v>
      </c>
      <c r="AL116" s="263">
        <v>0</v>
      </c>
      <c r="AM116" s="263">
        <v>0</v>
      </c>
      <c r="AN116" s="263">
        <v>0</v>
      </c>
      <c r="AO116" s="263">
        <v>0</v>
      </c>
      <c r="AP116" s="263">
        <v>0</v>
      </c>
      <c r="AQ116" s="263">
        <v>0</v>
      </c>
      <c r="AR116" s="263">
        <v>0</v>
      </c>
      <c r="AS116" s="263">
        <v>0</v>
      </c>
      <c r="AT116" s="263">
        <v>0</v>
      </c>
      <c r="AU116" s="263">
        <v>0</v>
      </c>
      <c r="AV116" s="263">
        <v>0</v>
      </c>
      <c r="AW116" s="263">
        <v>0</v>
      </c>
      <c r="AX116" s="263">
        <v>0</v>
      </c>
      <c r="AY116" s="263">
        <v>0</v>
      </c>
      <c r="AZ116" s="263">
        <v>0</v>
      </c>
      <c r="BA116" s="263">
        <v>0</v>
      </c>
      <c r="BB116" s="263">
        <v>0</v>
      </c>
      <c r="BC116" s="263">
        <v>0</v>
      </c>
      <c r="BD116" s="263">
        <v>0</v>
      </c>
      <c r="BE116" s="263">
        <v>0</v>
      </c>
      <c r="BF116" s="263">
        <v>0</v>
      </c>
      <c r="BG116" s="263">
        <v>0</v>
      </c>
      <c r="BH116" s="263">
        <v>0</v>
      </c>
      <c r="BI116" s="263">
        <v>0</v>
      </c>
      <c r="BJ116" s="263">
        <v>0</v>
      </c>
      <c r="BK116" s="263">
        <v>0</v>
      </c>
      <c r="BL116" s="263">
        <v>-1008</v>
      </c>
      <c r="BM116" s="263">
        <v>0</v>
      </c>
      <c r="BN116" s="263">
        <v>0</v>
      </c>
      <c r="BO116" s="263">
        <v>0</v>
      </c>
      <c r="BP116" s="263">
        <v>0</v>
      </c>
      <c r="BQ116" s="263">
        <v>0</v>
      </c>
      <c r="BR116" s="263">
        <v>0</v>
      </c>
      <c r="BS116" s="263">
        <v>0</v>
      </c>
      <c r="BT116" s="263">
        <v>0</v>
      </c>
      <c r="BU116" s="263">
        <v>0</v>
      </c>
      <c r="BV116" s="263">
        <v>0</v>
      </c>
      <c r="BW116" s="263">
        <v>0</v>
      </c>
      <c r="BX116" s="263">
        <v>0</v>
      </c>
      <c r="BY116" s="263">
        <v>0</v>
      </c>
      <c r="BZ116" s="263">
        <v>0</v>
      </c>
      <c r="CA116" s="263">
        <v>0</v>
      </c>
      <c r="CB116" s="263">
        <v>0</v>
      </c>
      <c r="CC116" s="263">
        <v>0</v>
      </c>
      <c r="CD116" s="263">
        <v>0</v>
      </c>
      <c r="CE116" s="263">
        <v>0</v>
      </c>
      <c r="CF116" s="263">
        <v>0</v>
      </c>
      <c r="CG116" s="263">
        <v>0</v>
      </c>
      <c r="CH116" s="263">
        <v>0</v>
      </c>
      <c r="CI116" s="263">
        <v>0</v>
      </c>
      <c r="CJ116" s="263">
        <v>0</v>
      </c>
      <c r="CK116" s="263">
        <v>0</v>
      </c>
      <c r="CL116" s="263">
        <v>0</v>
      </c>
      <c r="CM116" s="263">
        <v>0</v>
      </c>
      <c r="CN116" s="263">
        <v>0</v>
      </c>
      <c r="CO116" s="263">
        <v>0</v>
      </c>
      <c r="CP116" s="263">
        <v>0</v>
      </c>
      <c r="CQ116" s="263">
        <v>0</v>
      </c>
      <c r="CR116" s="263">
        <v>0</v>
      </c>
      <c r="CS116" s="263">
        <v>0</v>
      </c>
      <c r="CT116" s="263">
        <v>0</v>
      </c>
      <c r="CU116" s="263">
        <v>0</v>
      </c>
      <c r="CV116" s="263">
        <v>0</v>
      </c>
      <c r="CW116" s="263">
        <v>0</v>
      </c>
      <c r="CX116" s="263">
        <v>0</v>
      </c>
      <c r="CY116" s="263">
        <v>0</v>
      </c>
      <c r="CZ116" s="263">
        <v>0</v>
      </c>
      <c r="DA116" s="263">
        <v>0</v>
      </c>
      <c r="DB116" s="263">
        <v>0</v>
      </c>
      <c r="DC116" s="263">
        <v>0</v>
      </c>
      <c r="DD116" s="263">
        <v>0</v>
      </c>
      <c r="DE116" s="263">
        <v>0</v>
      </c>
      <c r="DF116" s="263">
        <v>0</v>
      </c>
      <c r="DG116" s="263">
        <v>0</v>
      </c>
      <c r="DH116" s="263">
        <v>0</v>
      </c>
      <c r="DI116" s="263">
        <v>0</v>
      </c>
      <c r="DJ116" s="263">
        <v>0</v>
      </c>
      <c r="DK116" s="263">
        <v>0</v>
      </c>
      <c r="DL116" s="263">
        <v>0</v>
      </c>
      <c r="DM116" s="263">
        <v>0</v>
      </c>
      <c r="DN116" s="263">
        <v>0</v>
      </c>
      <c r="DO116" s="263">
        <v>0</v>
      </c>
      <c r="DP116" s="263">
        <v>0</v>
      </c>
      <c r="DQ116" s="263">
        <v>0</v>
      </c>
      <c r="DR116" s="263">
        <v>0</v>
      </c>
      <c r="DS116" s="263">
        <v>0</v>
      </c>
      <c r="DT116" s="263">
        <v>0</v>
      </c>
      <c r="DU116" s="263">
        <v>0</v>
      </c>
      <c r="DV116" s="263">
        <v>0</v>
      </c>
      <c r="DW116" s="263">
        <v>0</v>
      </c>
      <c r="DX116" s="263">
        <v>0</v>
      </c>
      <c r="DY116" s="263">
        <v>0</v>
      </c>
      <c r="DZ116" s="263">
        <v>0</v>
      </c>
      <c r="EA116" s="263">
        <v>0</v>
      </c>
      <c r="EB116" s="263">
        <v>0</v>
      </c>
      <c r="EC116" s="263">
        <v>0</v>
      </c>
      <c r="ED116" s="263">
        <v>0</v>
      </c>
      <c r="EE116" s="263">
        <v>0</v>
      </c>
      <c r="EF116" s="263">
        <v>0</v>
      </c>
      <c r="EG116" s="263">
        <v>0</v>
      </c>
      <c r="EH116" s="263">
        <v>0</v>
      </c>
      <c r="EI116" s="263">
        <v>0</v>
      </c>
      <c r="EJ116" s="263">
        <v>0</v>
      </c>
      <c r="EK116" s="263">
        <v>0</v>
      </c>
      <c r="EL116" s="263">
        <v>0</v>
      </c>
      <c r="EM116" s="263">
        <v>0</v>
      </c>
      <c r="EN116" s="263">
        <v>0</v>
      </c>
      <c r="EO116" s="263">
        <v>0</v>
      </c>
      <c r="EP116" s="263">
        <v>0</v>
      </c>
      <c r="EQ116" s="263">
        <v>0</v>
      </c>
      <c r="ER116" s="263">
        <v>0</v>
      </c>
      <c r="ES116" s="263">
        <v>0</v>
      </c>
      <c r="ET116" s="263">
        <v>0</v>
      </c>
      <c r="EU116" s="263">
        <v>0</v>
      </c>
      <c r="EV116" s="263">
        <v>0</v>
      </c>
      <c r="EW116" s="263">
        <v>0</v>
      </c>
      <c r="EX116" s="263">
        <v>0</v>
      </c>
      <c r="EY116" s="263">
        <v>-1008</v>
      </c>
      <c r="EZ116" s="65"/>
      <c r="FA116" s="61"/>
      <c r="FB116" s="65"/>
      <c r="FC116" s="61"/>
      <c r="FD116" s="65"/>
      <c r="FE116" s="61"/>
      <c r="FF116" s="65"/>
      <c r="FG116" s="61"/>
      <c r="FH116" s="65"/>
      <c r="FI116" s="61"/>
      <c r="FJ116" s="65"/>
      <c r="FK116" s="61"/>
      <c r="FL116" s="65"/>
      <c r="FM116" s="61"/>
      <c r="FN116" s="65"/>
      <c r="FO116" s="61"/>
      <c r="FP116" s="65"/>
      <c r="FQ116" s="61"/>
      <c r="FR116" s="65"/>
      <c r="FS116" s="61"/>
      <c r="FT116" s="65"/>
      <c r="FU116" s="61"/>
      <c r="FV116" s="65"/>
      <c r="FW116" s="61"/>
      <c r="FX116" s="65"/>
      <c r="FY116" s="61"/>
      <c r="FZ116" s="65"/>
      <c r="GA116" s="61"/>
      <c r="GB116" s="65"/>
      <c r="GC116" s="61"/>
      <c r="GD116" s="65"/>
      <c r="GE116" s="61"/>
      <c r="GF116" s="65"/>
      <c r="GG116" s="61"/>
      <c r="GH116" s="65"/>
      <c r="GI116" s="61"/>
      <c r="GJ116" s="65"/>
      <c r="GK116" s="61"/>
      <c r="GL116" s="65"/>
      <c r="GM116" s="61"/>
      <c r="GN116" s="65"/>
      <c r="GO116" s="61"/>
      <c r="GP116" s="65"/>
      <c r="GQ116" s="61"/>
      <c r="GR116" s="65"/>
      <c r="GS116" s="61"/>
      <c r="GT116" s="65"/>
      <c r="GU116" s="61"/>
      <c r="GV116" s="65"/>
      <c r="GW116" s="61"/>
      <c r="GX116" s="65"/>
      <c r="GY116" s="61"/>
      <c r="GZ116" s="65"/>
      <c r="HA116" s="61"/>
      <c r="HB116" s="65"/>
      <c r="HC116" s="61"/>
      <c r="HD116" s="65"/>
      <c r="HE116" s="61"/>
      <c r="HF116" s="65"/>
      <c r="HG116" s="61"/>
      <c r="HH116" s="65"/>
      <c r="HI116" s="61"/>
      <c r="HJ116" s="65"/>
      <c r="HK116" s="61"/>
      <c r="HL116" s="65"/>
      <c r="HM116" s="61"/>
      <c r="HN116" s="65"/>
      <c r="HO116" s="61"/>
      <c r="HP116" s="65"/>
      <c r="HQ116" s="61"/>
      <c r="HR116" s="65"/>
      <c r="HS116" s="61"/>
      <c r="HT116" s="65"/>
      <c r="HU116" s="61"/>
      <c r="HV116" s="65"/>
      <c r="HW116" s="61"/>
      <c r="HX116" s="65"/>
      <c r="HY116" s="61"/>
      <c r="HZ116" s="65"/>
      <c r="IA116" s="61"/>
      <c r="IB116" s="65"/>
      <c r="IC116" s="61"/>
      <c r="ID116" s="65"/>
      <c r="IE116" s="61"/>
      <c r="IF116" s="65"/>
      <c r="IG116" s="61"/>
      <c r="IH116" s="65"/>
      <c r="II116" s="61"/>
      <c r="IJ116" s="65"/>
      <c r="IK116" s="61"/>
      <c r="IL116" s="65"/>
      <c r="IM116" s="61"/>
      <c r="IN116" s="65"/>
      <c r="IO116" s="61"/>
      <c r="IP116" s="65"/>
      <c r="IQ116" s="61"/>
      <c r="IR116" s="65"/>
      <c r="IS116" s="61"/>
      <c r="IT116" s="65"/>
      <c r="IU116" s="61"/>
      <c r="IV116" s="65"/>
      <c r="IW116" s="61"/>
      <c r="IX116" s="65"/>
      <c r="IY116" s="61"/>
      <c r="IZ116" s="65"/>
      <c r="JA116" s="61"/>
      <c r="JB116" s="65"/>
      <c r="JC116" s="61"/>
      <c r="JD116" s="65"/>
      <c r="JE116" s="61"/>
      <c r="JF116" s="65"/>
      <c r="JG116" s="61"/>
      <c r="JH116" s="65"/>
      <c r="JI116" s="61"/>
      <c r="JJ116" s="65"/>
      <c r="JK116" s="61"/>
      <c r="JL116" s="65"/>
      <c r="JM116" s="61"/>
      <c r="JN116" s="65"/>
      <c r="JO116" s="61"/>
      <c r="JP116" s="65"/>
      <c r="JQ116" s="61"/>
      <c r="JR116" s="65"/>
      <c r="JS116" s="61"/>
      <c r="JT116" s="65"/>
      <c r="JU116" s="61"/>
      <c r="JV116" s="65"/>
      <c r="JW116" s="61"/>
      <c r="JX116" s="65"/>
      <c r="JY116" s="61"/>
      <c r="JZ116" s="66"/>
      <c r="KA116" s="66"/>
    </row>
    <row r="117" spans="1:287" ht="15.75" thickBot="1" x14ac:dyDescent="0.3">
      <c r="A117" s="56">
        <f t="shared" si="1"/>
        <v>116</v>
      </c>
      <c r="B117" s="272"/>
      <c r="C117" s="272"/>
      <c r="D117" s="272"/>
      <c r="E117" s="272" t="s">
        <v>195</v>
      </c>
      <c r="F117" s="272"/>
      <c r="G117" s="272"/>
      <c r="H117" s="307">
        <v>0</v>
      </c>
      <c r="I117" s="307">
        <v>8887.61</v>
      </c>
      <c r="J117" s="307">
        <v>73795.850000000006</v>
      </c>
      <c r="K117" s="307">
        <v>0</v>
      </c>
      <c r="L117" s="307">
        <v>41062.31</v>
      </c>
      <c r="M117" s="307">
        <v>11166.81</v>
      </c>
      <c r="N117" s="307">
        <v>0</v>
      </c>
      <c r="O117" s="307">
        <v>0</v>
      </c>
      <c r="P117" s="307">
        <v>15915.83</v>
      </c>
      <c r="Q117" s="307">
        <v>4470.24</v>
      </c>
      <c r="R117" s="307">
        <v>686.34</v>
      </c>
      <c r="S117" s="307">
        <v>1272.8699999999999</v>
      </c>
      <c r="T117" s="307">
        <v>0</v>
      </c>
      <c r="U117" s="307">
        <v>0</v>
      </c>
      <c r="V117" s="307">
        <v>0</v>
      </c>
      <c r="W117" s="307">
        <v>22204.22</v>
      </c>
      <c r="X117" s="307">
        <v>0</v>
      </c>
      <c r="Y117" s="307">
        <v>0</v>
      </c>
      <c r="Z117" s="307">
        <v>2883.13</v>
      </c>
      <c r="AA117" s="307">
        <v>0</v>
      </c>
      <c r="AB117" s="307">
        <v>0</v>
      </c>
      <c r="AC117" s="307">
        <v>0</v>
      </c>
      <c r="AD117" s="307">
        <v>0</v>
      </c>
      <c r="AE117" s="307">
        <v>11982.28</v>
      </c>
      <c r="AF117" s="307">
        <v>0</v>
      </c>
      <c r="AG117" s="307">
        <v>0</v>
      </c>
      <c r="AH117" s="307">
        <v>29117.03</v>
      </c>
      <c r="AI117" s="307">
        <v>0</v>
      </c>
      <c r="AJ117" s="307">
        <v>0</v>
      </c>
      <c r="AK117" s="307">
        <v>0</v>
      </c>
      <c r="AL117" s="307">
        <v>0</v>
      </c>
      <c r="AM117" s="307">
        <v>0</v>
      </c>
      <c r="AN117" s="307">
        <v>0</v>
      </c>
      <c r="AO117" s="307">
        <v>0</v>
      </c>
      <c r="AP117" s="307">
        <v>0</v>
      </c>
      <c r="AQ117" s="307">
        <v>0</v>
      </c>
      <c r="AR117" s="307">
        <v>0</v>
      </c>
      <c r="AS117" s="307">
        <v>0</v>
      </c>
      <c r="AT117" s="307">
        <v>0</v>
      </c>
      <c r="AU117" s="307">
        <v>13482.12</v>
      </c>
      <c r="AV117" s="307">
        <v>0</v>
      </c>
      <c r="AW117" s="307">
        <v>0</v>
      </c>
      <c r="AX117" s="307">
        <v>0</v>
      </c>
      <c r="AY117" s="307">
        <v>0</v>
      </c>
      <c r="AZ117" s="307">
        <v>0</v>
      </c>
      <c r="BA117" s="307">
        <v>14484.97</v>
      </c>
      <c r="BB117" s="307">
        <v>0</v>
      </c>
      <c r="BC117" s="307">
        <v>0</v>
      </c>
      <c r="BD117" s="307">
        <v>0</v>
      </c>
      <c r="BE117" s="307">
        <v>0</v>
      </c>
      <c r="BF117" s="307">
        <v>0</v>
      </c>
      <c r="BG117" s="307">
        <v>0</v>
      </c>
      <c r="BH117" s="307">
        <v>17682.400000000001</v>
      </c>
      <c r="BI117" s="307">
        <v>0</v>
      </c>
      <c r="BJ117" s="307">
        <v>0</v>
      </c>
      <c r="BK117" s="307">
        <v>0</v>
      </c>
      <c r="BL117" s="307">
        <v>10156.07</v>
      </c>
      <c r="BM117" s="307">
        <v>0</v>
      </c>
      <c r="BN117" s="307">
        <v>18760.13</v>
      </c>
      <c r="BO117" s="307">
        <v>0</v>
      </c>
      <c r="BP117" s="307">
        <v>0</v>
      </c>
      <c r="BQ117" s="307">
        <v>0</v>
      </c>
      <c r="BR117" s="307">
        <v>0</v>
      </c>
      <c r="BS117" s="307">
        <v>0</v>
      </c>
      <c r="BT117" s="307">
        <v>0</v>
      </c>
      <c r="BU117" s="307">
        <v>0</v>
      </c>
      <c r="BV117" s="307">
        <v>23996.71</v>
      </c>
      <c r="BW117" s="307">
        <v>0</v>
      </c>
      <c r="BX117" s="307">
        <v>0</v>
      </c>
      <c r="BY117" s="307">
        <v>19152.38</v>
      </c>
      <c r="BZ117" s="307">
        <v>0</v>
      </c>
      <c r="CA117" s="307">
        <v>0</v>
      </c>
      <c r="CB117" s="307">
        <v>0</v>
      </c>
      <c r="CC117" s="307">
        <v>19111.46</v>
      </c>
      <c r="CD117" s="307">
        <v>0</v>
      </c>
      <c r="CE117" s="307">
        <v>0</v>
      </c>
      <c r="CF117" s="307">
        <v>0</v>
      </c>
      <c r="CG117" s="307">
        <v>7817.15</v>
      </c>
      <c r="CH117" s="307">
        <v>0</v>
      </c>
      <c r="CI117" s="307">
        <v>0</v>
      </c>
      <c r="CJ117" s="307">
        <v>0</v>
      </c>
      <c r="CK117" s="307">
        <v>0</v>
      </c>
      <c r="CL117" s="307">
        <v>10362.57</v>
      </c>
      <c r="CM117" s="307">
        <v>0</v>
      </c>
      <c r="CN117" s="307">
        <v>0</v>
      </c>
      <c r="CO117" s="307">
        <v>0</v>
      </c>
      <c r="CP117" s="307">
        <v>23137.15</v>
      </c>
      <c r="CQ117" s="307">
        <v>0</v>
      </c>
      <c r="CR117" s="307">
        <v>1710.97</v>
      </c>
      <c r="CS117" s="307">
        <v>0</v>
      </c>
      <c r="CT117" s="307">
        <v>30754.36</v>
      </c>
      <c r="CU117" s="307">
        <v>16826.2</v>
      </c>
      <c r="CV117" s="307">
        <v>15858.8</v>
      </c>
      <c r="CW117" s="307">
        <v>0</v>
      </c>
      <c r="CX117" s="307">
        <v>0</v>
      </c>
      <c r="CY117" s="307">
        <v>0</v>
      </c>
      <c r="CZ117" s="307">
        <v>0</v>
      </c>
      <c r="DA117" s="307">
        <v>0</v>
      </c>
      <c r="DB117" s="307">
        <v>388.54</v>
      </c>
      <c r="DC117" s="307">
        <v>0</v>
      </c>
      <c r="DD117" s="307">
        <v>0</v>
      </c>
      <c r="DE117" s="307">
        <v>5954.62</v>
      </c>
      <c r="DF117" s="307">
        <v>0</v>
      </c>
      <c r="DG117" s="307">
        <v>3171</v>
      </c>
      <c r="DH117" s="307">
        <v>0</v>
      </c>
      <c r="DI117" s="307">
        <v>0</v>
      </c>
      <c r="DJ117" s="307">
        <v>0</v>
      </c>
      <c r="DK117" s="307">
        <v>0</v>
      </c>
      <c r="DL117" s="307">
        <v>37671.39</v>
      </c>
      <c r="DM117" s="307">
        <v>16590.98</v>
      </c>
      <c r="DN117" s="307">
        <v>0</v>
      </c>
      <c r="DO117" s="307">
        <v>4071.17</v>
      </c>
      <c r="DP117" s="307">
        <v>0</v>
      </c>
      <c r="DQ117" s="307">
        <v>0</v>
      </c>
      <c r="DR117" s="307">
        <v>0</v>
      </c>
      <c r="DS117" s="307">
        <v>13954.05</v>
      </c>
      <c r="DT117" s="307">
        <v>0</v>
      </c>
      <c r="DU117" s="307">
        <v>0</v>
      </c>
      <c r="DV117" s="307">
        <v>0</v>
      </c>
      <c r="DW117" s="307">
        <v>3634</v>
      </c>
      <c r="DX117" s="307">
        <v>19565.740000000002</v>
      </c>
      <c r="DY117" s="307">
        <v>0</v>
      </c>
      <c r="DZ117" s="307">
        <v>0</v>
      </c>
      <c r="EA117" s="307">
        <v>0</v>
      </c>
      <c r="EB117" s="307">
        <v>0</v>
      </c>
      <c r="EC117" s="307">
        <v>0</v>
      </c>
      <c r="ED117" s="307">
        <v>0</v>
      </c>
      <c r="EE117" s="307">
        <v>0</v>
      </c>
      <c r="EF117" s="307">
        <v>0</v>
      </c>
      <c r="EG117" s="307">
        <v>0</v>
      </c>
      <c r="EH117" s="307">
        <v>0</v>
      </c>
      <c r="EI117" s="307">
        <v>0</v>
      </c>
      <c r="EJ117" s="307">
        <v>998.3</v>
      </c>
      <c r="EK117" s="307">
        <v>0</v>
      </c>
      <c r="EL117" s="307">
        <v>0</v>
      </c>
      <c r="EM117" s="307">
        <v>25404.9</v>
      </c>
      <c r="EN117" s="307">
        <v>42889.03</v>
      </c>
      <c r="EO117" s="307">
        <v>0</v>
      </c>
      <c r="EP117" s="307">
        <v>37831.78</v>
      </c>
      <c r="EQ117" s="307">
        <v>0</v>
      </c>
      <c r="ER117" s="307">
        <v>21747.55</v>
      </c>
      <c r="ES117" s="307">
        <v>9995.15</v>
      </c>
      <c r="ET117" s="307">
        <v>0</v>
      </c>
      <c r="EU117" s="307">
        <v>0</v>
      </c>
      <c r="EV117" s="307">
        <v>0</v>
      </c>
      <c r="EW117" s="307">
        <v>0</v>
      </c>
      <c r="EX117" s="307">
        <v>0</v>
      </c>
      <c r="EY117" s="307">
        <v>710606.16</v>
      </c>
      <c r="EZ117" s="65"/>
      <c r="FA117" s="61"/>
      <c r="FB117" s="65"/>
      <c r="FC117" s="61"/>
      <c r="FD117" s="65"/>
      <c r="FE117" s="61"/>
      <c r="FF117" s="65"/>
      <c r="FG117" s="61"/>
      <c r="FH117" s="65"/>
      <c r="FI117" s="61"/>
      <c r="FJ117" s="65"/>
      <c r="FK117" s="61"/>
      <c r="FL117" s="65"/>
      <c r="FM117" s="61"/>
      <c r="FN117" s="65"/>
      <c r="FO117" s="61"/>
      <c r="FP117" s="65"/>
      <c r="FQ117" s="61"/>
      <c r="FR117" s="65"/>
      <c r="FS117" s="61"/>
      <c r="FT117" s="65"/>
      <c r="FU117" s="61"/>
      <c r="FV117" s="65"/>
      <c r="FW117" s="61"/>
      <c r="FX117" s="65"/>
      <c r="FY117" s="61"/>
      <c r="FZ117" s="65"/>
      <c r="GA117" s="61"/>
      <c r="GB117" s="65"/>
      <c r="GC117" s="61"/>
      <c r="GD117" s="65"/>
      <c r="GE117" s="61"/>
      <c r="GF117" s="65"/>
      <c r="GG117" s="61"/>
      <c r="GH117" s="65"/>
      <c r="GI117" s="61"/>
      <c r="GJ117" s="65"/>
      <c r="GK117" s="61"/>
      <c r="GL117" s="65"/>
      <c r="GM117" s="61"/>
      <c r="GN117" s="65"/>
      <c r="GO117" s="61"/>
      <c r="GP117" s="65"/>
      <c r="GQ117" s="61"/>
      <c r="GR117" s="65"/>
      <c r="GS117" s="61"/>
      <c r="GT117" s="65"/>
      <c r="GU117" s="61"/>
      <c r="GV117" s="65"/>
      <c r="GW117" s="61"/>
      <c r="GX117" s="65"/>
      <c r="GY117" s="61"/>
      <c r="GZ117" s="65"/>
      <c r="HA117" s="61"/>
      <c r="HB117" s="65"/>
      <c r="HC117" s="61"/>
      <c r="HD117" s="65"/>
      <c r="HE117" s="61"/>
      <c r="HF117" s="65"/>
      <c r="HG117" s="61"/>
      <c r="HH117" s="65"/>
      <c r="HI117" s="61"/>
      <c r="HJ117" s="65"/>
      <c r="HK117" s="61"/>
      <c r="HL117" s="65"/>
      <c r="HM117" s="61"/>
      <c r="HN117" s="65"/>
      <c r="HO117" s="61"/>
      <c r="HP117" s="65"/>
      <c r="HQ117" s="61"/>
      <c r="HR117" s="65"/>
      <c r="HS117" s="61"/>
      <c r="HT117" s="65"/>
      <c r="HU117" s="61"/>
      <c r="HV117" s="65"/>
      <c r="HW117" s="61"/>
      <c r="HX117" s="65"/>
      <c r="HY117" s="61"/>
      <c r="HZ117" s="65"/>
      <c r="IA117" s="61"/>
      <c r="IB117" s="65"/>
      <c r="IC117" s="61"/>
      <c r="ID117" s="65"/>
      <c r="IE117" s="61"/>
      <c r="IF117" s="65"/>
      <c r="IG117" s="61"/>
      <c r="IH117" s="65"/>
      <c r="II117" s="61"/>
      <c r="IJ117" s="65"/>
      <c r="IK117" s="61"/>
      <c r="IL117" s="65"/>
      <c r="IM117" s="61"/>
      <c r="IN117" s="65"/>
      <c r="IO117" s="61"/>
      <c r="IP117" s="65"/>
      <c r="IQ117" s="61"/>
      <c r="IR117" s="65"/>
      <c r="IS117" s="61"/>
      <c r="IT117" s="65"/>
      <c r="IU117" s="61"/>
      <c r="IV117" s="65"/>
      <c r="IW117" s="61"/>
      <c r="IX117" s="65"/>
      <c r="IY117" s="61"/>
      <c r="IZ117" s="65"/>
      <c r="JA117" s="61"/>
      <c r="JB117" s="65"/>
      <c r="JC117" s="61"/>
      <c r="JD117" s="65"/>
      <c r="JE117" s="61"/>
      <c r="JF117" s="65"/>
      <c r="JG117" s="61"/>
      <c r="JH117" s="65"/>
      <c r="JI117" s="61"/>
      <c r="JJ117" s="65"/>
      <c r="JK117" s="61"/>
      <c r="JL117" s="65"/>
      <c r="JM117" s="61"/>
      <c r="JN117" s="65"/>
      <c r="JO117" s="61"/>
      <c r="JP117" s="65"/>
      <c r="JQ117" s="61"/>
      <c r="JR117" s="65"/>
      <c r="JS117" s="61"/>
      <c r="JT117" s="65"/>
      <c r="JU117" s="61"/>
      <c r="JV117" s="65"/>
      <c r="JW117" s="61"/>
      <c r="JX117" s="65"/>
      <c r="JY117" s="61"/>
      <c r="JZ117" s="66"/>
      <c r="KA117" s="66"/>
    </row>
    <row r="118" spans="1:287" ht="30" customHeight="1" x14ac:dyDescent="0.25">
      <c r="A118" s="56">
        <f t="shared" si="1"/>
        <v>117</v>
      </c>
      <c r="B118" s="272"/>
      <c r="C118" s="272"/>
      <c r="D118" s="272" t="s">
        <v>196</v>
      </c>
      <c r="E118" s="272"/>
      <c r="F118" s="272"/>
      <c r="G118" s="272"/>
      <c r="H118" s="293">
        <v>0</v>
      </c>
      <c r="I118" s="293">
        <v>8887.61</v>
      </c>
      <c r="J118" s="293">
        <v>73259.28</v>
      </c>
      <c r="K118" s="293">
        <v>0</v>
      </c>
      <c r="L118" s="293">
        <v>41142.620000000003</v>
      </c>
      <c r="M118" s="293">
        <v>11166.81</v>
      </c>
      <c r="N118" s="293">
        <v>1100</v>
      </c>
      <c r="O118" s="293">
        <v>0</v>
      </c>
      <c r="P118" s="293">
        <v>12720.83</v>
      </c>
      <c r="Q118" s="293">
        <v>7665.24</v>
      </c>
      <c r="R118" s="293">
        <v>686.34</v>
      </c>
      <c r="S118" s="293">
        <v>1272.8699999999999</v>
      </c>
      <c r="T118" s="293">
        <v>0</v>
      </c>
      <c r="U118" s="293">
        <v>0</v>
      </c>
      <c r="V118" s="293">
        <v>0</v>
      </c>
      <c r="W118" s="293">
        <v>22254.22</v>
      </c>
      <c r="X118" s="293">
        <v>0</v>
      </c>
      <c r="Y118" s="293">
        <v>0</v>
      </c>
      <c r="Z118" s="293">
        <v>2706.97</v>
      </c>
      <c r="AA118" s="293">
        <v>0</v>
      </c>
      <c r="AB118" s="293">
        <v>0</v>
      </c>
      <c r="AC118" s="293">
        <v>0</v>
      </c>
      <c r="AD118" s="293">
        <v>0</v>
      </c>
      <c r="AE118" s="293">
        <v>12456.28</v>
      </c>
      <c r="AF118" s="293">
        <v>0</v>
      </c>
      <c r="AG118" s="293">
        <v>0</v>
      </c>
      <c r="AH118" s="293">
        <v>29293.29</v>
      </c>
      <c r="AI118" s="293">
        <v>0</v>
      </c>
      <c r="AJ118" s="293">
        <v>0</v>
      </c>
      <c r="AK118" s="293">
        <v>0</v>
      </c>
      <c r="AL118" s="293">
        <v>0</v>
      </c>
      <c r="AM118" s="293">
        <v>0</v>
      </c>
      <c r="AN118" s="293">
        <v>0</v>
      </c>
      <c r="AO118" s="293">
        <v>0</v>
      </c>
      <c r="AP118" s="293">
        <v>0</v>
      </c>
      <c r="AQ118" s="293">
        <v>0</v>
      </c>
      <c r="AR118" s="293">
        <v>0</v>
      </c>
      <c r="AS118" s="293">
        <v>0</v>
      </c>
      <c r="AT118" s="293">
        <v>0</v>
      </c>
      <c r="AU118" s="293">
        <v>13482.12</v>
      </c>
      <c r="AV118" s="293">
        <v>0</v>
      </c>
      <c r="AW118" s="293">
        <v>0</v>
      </c>
      <c r="AX118" s="293">
        <v>0</v>
      </c>
      <c r="AY118" s="293">
        <v>0</v>
      </c>
      <c r="AZ118" s="293">
        <v>0</v>
      </c>
      <c r="BA118" s="293">
        <v>14484.97</v>
      </c>
      <c r="BB118" s="293">
        <v>0</v>
      </c>
      <c r="BC118" s="293">
        <v>0</v>
      </c>
      <c r="BD118" s="293">
        <v>0</v>
      </c>
      <c r="BE118" s="293">
        <v>0</v>
      </c>
      <c r="BF118" s="293">
        <v>0</v>
      </c>
      <c r="BG118" s="293">
        <v>0</v>
      </c>
      <c r="BH118" s="293">
        <v>20702.150000000001</v>
      </c>
      <c r="BI118" s="293">
        <v>0</v>
      </c>
      <c r="BJ118" s="293">
        <v>0</v>
      </c>
      <c r="BK118" s="293">
        <v>0</v>
      </c>
      <c r="BL118" s="293">
        <v>11448.69</v>
      </c>
      <c r="BM118" s="293">
        <v>0</v>
      </c>
      <c r="BN118" s="293">
        <v>18703.88</v>
      </c>
      <c r="BO118" s="293">
        <v>0</v>
      </c>
      <c r="BP118" s="293">
        <v>0</v>
      </c>
      <c r="BQ118" s="293">
        <v>0</v>
      </c>
      <c r="BR118" s="293">
        <v>0</v>
      </c>
      <c r="BS118" s="293">
        <v>0</v>
      </c>
      <c r="BT118" s="293">
        <v>0</v>
      </c>
      <c r="BU118" s="293">
        <v>0</v>
      </c>
      <c r="BV118" s="293">
        <v>24659.119999999999</v>
      </c>
      <c r="BW118" s="293">
        <v>0</v>
      </c>
      <c r="BX118" s="293">
        <v>0</v>
      </c>
      <c r="BY118" s="293">
        <v>21078.38</v>
      </c>
      <c r="BZ118" s="293">
        <v>0</v>
      </c>
      <c r="CA118" s="293">
        <v>2082</v>
      </c>
      <c r="CB118" s="293">
        <v>0</v>
      </c>
      <c r="CC118" s="293">
        <v>20111.46</v>
      </c>
      <c r="CD118" s="293">
        <v>0</v>
      </c>
      <c r="CE118" s="293">
        <v>0</v>
      </c>
      <c r="CF118" s="293">
        <v>0</v>
      </c>
      <c r="CG118" s="293">
        <v>7351.41</v>
      </c>
      <c r="CH118" s="293">
        <v>0</v>
      </c>
      <c r="CI118" s="293">
        <v>0</v>
      </c>
      <c r="CJ118" s="293">
        <v>0</v>
      </c>
      <c r="CK118" s="293">
        <v>0</v>
      </c>
      <c r="CL118" s="293">
        <v>9982.2000000000007</v>
      </c>
      <c r="CM118" s="293">
        <v>0</v>
      </c>
      <c r="CN118" s="293">
        <v>0</v>
      </c>
      <c r="CO118" s="293">
        <v>0</v>
      </c>
      <c r="CP118" s="293">
        <v>23505.3</v>
      </c>
      <c r="CQ118" s="293">
        <v>0</v>
      </c>
      <c r="CR118" s="293">
        <v>1710.97</v>
      </c>
      <c r="CS118" s="293">
        <v>0</v>
      </c>
      <c r="CT118" s="293">
        <v>30754.36</v>
      </c>
      <c r="CU118" s="293">
        <v>16716.05</v>
      </c>
      <c r="CV118" s="293">
        <v>15643.58</v>
      </c>
      <c r="CW118" s="293">
        <v>1005.62</v>
      </c>
      <c r="CX118" s="293">
        <v>0</v>
      </c>
      <c r="CY118" s="293">
        <v>-200</v>
      </c>
      <c r="CZ118" s="293">
        <v>0</v>
      </c>
      <c r="DA118" s="293">
        <v>0</v>
      </c>
      <c r="DB118" s="293">
        <v>435.66</v>
      </c>
      <c r="DC118" s="293">
        <v>0</v>
      </c>
      <c r="DD118" s="293">
        <v>0</v>
      </c>
      <c r="DE118" s="293">
        <v>756.72</v>
      </c>
      <c r="DF118" s="293">
        <v>0</v>
      </c>
      <c r="DG118" s="293">
        <v>3171</v>
      </c>
      <c r="DH118" s="293">
        <v>0</v>
      </c>
      <c r="DI118" s="293">
        <v>0</v>
      </c>
      <c r="DJ118" s="293">
        <v>0</v>
      </c>
      <c r="DK118" s="293">
        <v>0</v>
      </c>
      <c r="DL118" s="293">
        <v>37671.39</v>
      </c>
      <c r="DM118" s="293">
        <v>16590.98</v>
      </c>
      <c r="DN118" s="293">
        <v>0</v>
      </c>
      <c r="DO118" s="293">
        <v>4071.17</v>
      </c>
      <c r="DP118" s="293">
        <v>0</v>
      </c>
      <c r="DQ118" s="293">
        <v>0</v>
      </c>
      <c r="DR118" s="293">
        <v>0</v>
      </c>
      <c r="DS118" s="293">
        <v>13954.05</v>
      </c>
      <c r="DT118" s="293">
        <v>0</v>
      </c>
      <c r="DU118" s="293">
        <v>0</v>
      </c>
      <c r="DV118" s="293">
        <v>0</v>
      </c>
      <c r="DW118" s="293">
        <v>3634</v>
      </c>
      <c r="DX118" s="293">
        <v>19565.740000000002</v>
      </c>
      <c r="DY118" s="293">
        <v>0</v>
      </c>
      <c r="DZ118" s="293">
        <v>0</v>
      </c>
      <c r="EA118" s="293">
        <v>0</v>
      </c>
      <c r="EB118" s="293">
        <v>0</v>
      </c>
      <c r="EC118" s="293">
        <v>0</v>
      </c>
      <c r="ED118" s="293">
        <v>0</v>
      </c>
      <c r="EE118" s="293">
        <v>0</v>
      </c>
      <c r="EF118" s="293">
        <v>0</v>
      </c>
      <c r="EG118" s="293">
        <v>0</v>
      </c>
      <c r="EH118" s="293">
        <v>0</v>
      </c>
      <c r="EI118" s="293">
        <v>0</v>
      </c>
      <c r="EJ118" s="293">
        <v>-1346.93</v>
      </c>
      <c r="EK118" s="293">
        <v>0</v>
      </c>
      <c r="EL118" s="293">
        <v>0</v>
      </c>
      <c r="EM118" s="293">
        <v>25170.04</v>
      </c>
      <c r="EN118" s="293">
        <v>48014.38</v>
      </c>
      <c r="EO118" s="293">
        <v>0</v>
      </c>
      <c r="EP118" s="293">
        <v>38783.730000000003</v>
      </c>
      <c r="EQ118" s="293">
        <v>0</v>
      </c>
      <c r="ER118" s="293">
        <v>21747.55</v>
      </c>
      <c r="ES118" s="293">
        <v>9995.15</v>
      </c>
      <c r="ET118" s="293">
        <v>0</v>
      </c>
      <c r="EU118" s="293">
        <v>0</v>
      </c>
      <c r="EV118" s="293">
        <v>0</v>
      </c>
      <c r="EW118" s="293">
        <v>0</v>
      </c>
      <c r="EX118" s="293">
        <v>0</v>
      </c>
      <c r="EY118" s="293">
        <v>720049.25</v>
      </c>
      <c r="EZ118" s="65"/>
      <c r="FA118" s="61"/>
      <c r="FB118" s="65"/>
      <c r="FC118" s="61"/>
      <c r="FD118" s="65"/>
      <c r="FE118" s="61"/>
      <c r="FF118" s="65"/>
      <c r="FG118" s="61"/>
      <c r="FH118" s="65"/>
      <c r="FI118" s="61"/>
      <c r="FJ118" s="65"/>
      <c r="FK118" s="61"/>
      <c r="FL118" s="65"/>
      <c r="FM118" s="61"/>
      <c r="FN118" s="65"/>
      <c r="FO118" s="61"/>
      <c r="FP118" s="65"/>
      <c r="FQ118" s="61"/>
      <c r="FR118" s="65"/>
      <c r="FS118" s="61"/>
      <c r="FT118" s="65"/>
      <c r="FU118" s="61"/>
      <c r="FV118" s="65"/>
      <c r="FW118" s="61"/>
      <c r="FX118" s="65"/>
      <c r="FY118" s="61"/>
      <c r="FZ118" s="65"/>
      <c r="GA118" s="61"/>
      <c r="GB118" s="65"/>
      <c r="GC118" s="61"/>
      <c r="GD118" s="65"/>
      <c r="GE118" s="61"/>
      <c r="GF118" s="65"/>
      <c r="GG118" s="61"/>
      <c r="GH118" s="65"/>
      <c r="GI118" s="61"/>
      <c r="GJ118" s="65"/>
      <c r="GK118" s="61"/>
      <c r="GL118" s="65"/>
      <c r="GM118" s="61"/>
      <c r="GN118" s="65"/>
      <c r="GO118" s="61"/>
      <c r="GP118" s="65"/>
      <c r="GQ118" s="61"/>
      <c r="GR118" s="65"/>
      <c r="GS118" s="61"/>
      <c r="GT118" s="65"/>
      <c r="GU118" s="61"/>
      <c r="GV118" s="65"/>
      <c r="GW118" s="61"/>
      <c r="GX118" s="65"/>
      <c r="GY118" s="61"/>
      <c r="GZ118" s="65"/>
      <c r="HA118" s="61"/>
      <c r="HB118" s="65"/>
      <c r="HC118" s="61"/>
      <c r="HD118" s="65"/>
      <c r="HE118" s="61"/>
      <c r="HF118" s="65"/>
      <c r="HG118" s="61"/>
      <c r="HH118" s="65"/>
      <c r="HI118" s="61"/>
      <c r="HJ118" s="65"/>
      <c r="HK118" s="61"/>
      <c r="HL118" s="65"/>
      <c r="HM118" s="61"/>
      <c r="HN118" s="65"/>
      <c r="HO118" s="61"/>
      <c r="HP118" s="65"/>
      <c r="HQ118" s="61"/>
      <c r="HR118" s="65"/>
      <c r="HS118" s="61"/>
      <c r="HT118" s="65"/>
      <c r="HU118" s="61"/>
      <c r="HV118" s="65"/>
      <c r="HW118" s="61"/>
      <c r="HX118" s="65"/>
      <c r="HY118" s="61"/>
      <c r="HZ118" s="65"/>
      <c r="IA118" s="61"/>
      <c r="IB118" s="65"/>
      <c r="IC118" s="61"/>
      <c r="ID118" s="65"/>
      <c r="IE118" s="61"/>
      <c r="IF118" s="65"/>
      <c r="IG118" s="61"/>
      <c r="IH118" s="65"/>
      <c r="II118" s="61"/>
      <c r="IJ118" s="65"/>
      <c r="IK118" s="61"/>
      <c r="IL118" s="65"/>
      <c r="IM118" s="61"/>
      <c r="IN118" s="65"/>
      <c r="IO118" s="61"/>
      <c r="IP118" s="65"/>
      <c r="IQ118" s="61"/>
      <c r="IR118" s="65"/>
      <c r="IS118" s="61"/>
      <c r="IT118" s="65"/>
      <c r="IU118" s="61"/>
      <c r="IV118" s="65"/>
      <c r="IW118" s="61"/>
      <c r="IX118" s="65"/>
      <c r="IY118" s="61"/>
      <c r="IZ118" s="65"/>
      <c r="JA118" s="61"/>
      <c r="JB118" s="65"/>
      <c r="JC118" s="61"/>
      <c r="JD118" s="65"/>
      <c r="JE118" s="61"/>
      <c r="JF118" s="65"/>
      <c r="JG118" s="61"/>
      <c r="JH118" s="65"/>
      <c r="JI118" s="61"/>
      <c r="JJ118" s="65"/>
      <c r="JK118" s="61"/>
      <c r="JL118" s="65"/>
      <c r="JM118" s="61"/>
      <c r="JN118" s="65"/>
      <c r="JO118" s="61"/>
      <c r="JP118" s="65"/>
      <c r="JQ118" s="61"/>
      <c r="JR118" s="65"/>
      <c r="JS118" s="61"/>
      <c r="JT118" s="65"/>
      <c r="JU118" s="61"/>
      <c r="JV118" s="65"/>
      <c r="JW118" s="61"/>
      <c r="JX118" s="65"/>
      <c r="JY118" s="61"/>
      <c r="JZ118" s="66"/>
      <c r="KA118" s="66"/>
    </row>
    <row r="119" spans="1:287" ht="30" customHeight="1" x14ac:dyDescent="0.25">
      <c r="A119" s="56">
        <f t="shared" si="1"/>
        <v>118</v>
      </c>
      <c r="B119" s="272"/>
      <c r="C119" s="272"/>
      <c r="D119" s="272" t="s">
        <v>197</v>
      </c>
      <c r="E119" s="272"/>
      <c r="F119" s="272"/>
      <c r="G119" s="272"/>
      <c r="H119" s="293"/>
      <c r="I119" s="293"/>
      <c r="J119" s="293"/>
      <c r="K119" s="293"/>
      <c r="L119" s="293"/>
      <c r="M119" s="293"/>
      <c r="N119" s="293"/>
      <c r="O119" s="293"/>
      <c r="P119" s="293"/>
      <c r="Q119" s="293"/>
      <c r="R119" s="293"/>
      <c r="S119" s="293"/>
      <c r="T119" s="293"/>
      <c r="U119" s="293"/>
      <c r="V119" s="293"/>
      <c r="W119" s="293"/>
      <c r="X119" s="293"/>
      <c r="Y119" s="293"/>
      <c r="Z119" s="293"/>
      <c r="AA119" s="293"/>
      <c r="AB119" s="293"/>
      <c r="AC119" s="293"/>
      <c r="AD119" s="293"/>
      <c r="AE119" s="293"/>
      <c r="AF119" s="293"/>
      <c r="AG119" s="293"/>
      <c r="AH119" s="293"/>
      <c r="AI119" s="293"/>
      <c r="AJ119" s="293"/>
      <c r="AK119" s="293"/>
      <c r="AL119" s="293"/>
      <c r="AM119" s="293"/>
      <c r="AN119" s="293"/>
      <c r="AO119" s="293"/>
      <c r="AP119" s="293"/>
      <c r="AQ119" s="293"/>
      <c r="AR119" s="293"/>
      <c r="AS119" s="293"/>
      <c r="AT119" s="293"/>
      <c r="AU119" s="293"/>
      <c r="AV119" s="293"/>
      <c r="AW119" s="293"/>
      <c r="AX119" s="293"/>
      <c r="AY119" s="293"/>
      <c r="AZ119" s="293"/>
      <c r="BA119" s="293"/>
      <c r="BB119" s="293"/>
      <c r="BC119" s="293"/>
      <c r="BD119" s="293"/>
      <c r="BE119" s="293"/>
      <c r="BF119" s="293"/>
      <c r="BG119" s="293"/>
      <c r="BH119" s="293"/>
      <c r="BI119" s="293"/>
      <c r="BJ119" s="293"/>
      <c r="BK119" s="293"/>
      <c r="BL119" s="293"/>
      <c r="BM119" s="293"/>
      <c r="BN119" s="293"/>
      <c r="BO119" s="293"/>
      <c r="BP119" s="293"/>
      <c r="BQ119" s="293"/>
      <c r="BR119" s="293"/>
      <c r="BS119" s="293"/>
      <c r="BT119" s="293"/>
      <c r="BU119" s="293"/>
      <c r="BV119" s="293"/>
      <c r="BW119" s="293"/>
      <c r="BX119" s="293"/>
      <c r="BY119" s="293"/>
      <c r="BZ119" s="293"/>
      <c r="CA119" s="293"/>
      <c r="CB119" s="293"/>
      <c r="CC119" s="293"/>
      <c r="CD119" s="293"/>
      <c r="CE119" s="293"/>
      <c r="CF119" s="293"/>
      <c r="CG119" s="293"/>
      <c r="CH119" s="293"/>
      <c r="CI119" s="293"/>
      <c r="CJ119" s="293"/>
      <c r="CK119" s="293"/>
      <c r="CL119" s="293"/>
      <c r="CM119" s="293"/>
      <c r="CN119" s="293"/>
      <c r="CO119" s="293"/>
      <c r="CP119" s="293"/>
      <c r="CQ119" s="293"/>
      <c r="CR119" s="293"/>
      <c r="CS119" s="293"/>
      <c r="CT119" s="293"/>
      <c r="CU119" s="293"/>
      <c r="CV119" s="293"/>
      <c r="CW119" s="293"/>
      <c r="CX119" s="293"/>
      <c r="CY119" s="293"/>
      <c r="CZ119" s="293"/>
      <c r="DA119" s="293"/>
      <c r="DB119" s="293"/>
      <c r="DC119" s="293"/>
      <c r="DD119" s="293"/>
      <c r="DE119" s="293"/>
      <c r="DF119" s="293"/>
      <c r="DG119" s="293"/>
      <c r="DH119" s="293"/>
      <c r="DI119" s="293"/>
      <c r="DJ119" s="293"/>
      <c r="DK119" s="293"/>
      <c r="DL119" s="293"/>
      <c r="DM119" s="293"/>
      <c r="DN119" s="293"/>
      <c r="DO119" s="293"/>
      <c r="DP119" s="293"/>
      <c r="DQ119" s="293"/>
      <c r="DR119" s="293"/>
      <c r="DS119" s="293"/>
      <c r="DT119" s="293"/>
      <c r="DU119" s="293"/>
      <c r="DV119" s="293"/>
      <c r="DW119" s="293"/>
      <c r="DX119" s="293"/>
      <c r="DY119" s="293"/>
      <c r="DZ119" s="293"/>
      <c r="EA119" s="293"/>
      <c r="EB119" s="293"/>
      <c r="EC119" s="293"/>
      <c r="ED119" s="293"/>
      <c r="EE119" s="293"/>
      <c r="EF119" s="293"/>
      <c r="EG119" s="293"/>
      <c r="EH119" s="293"/>
      <c r="EI119" s="293"/>
      <c r="EJ119" s="293"/>
      <c r="EK119" s="293"/>
      <c r="EL119" s="293"/>
      <c r="EM119" s="293"/>
      <c r="EN119" s="293"/>
      <c r="EO119" s="293"/>
      <c r="EP119" s="293"/>
      <c r="EQ119" s="293"/>
      <c r="ER119" s="293"/>
      <c r="ES119" s="293"/>
      <c r="ET119" s="293"/>
      <c r="EU119" s="293"/>
      <c r="EV119" s="293"/>
      <c r="EW119" s="293"/>
      <c r="EX119" s="293"/>
      <c r="EY119" s="293"/>
      <c r="EZ119" s="65"/>
      <c r="FA119" s="61"/>
      <c r="FB119" s="65"/>
      <c r="FC119" s="61"/>
      <c r="FD119" s="65"/>
      <c r="FE119" s="61"/>
      <c r="FF119" s="65"/>
      <c r="FG119" s="61"/>
      <c r="FH119" s="65"/>
      <c r="FI119" s="61"/>
      <c r="FJ119" s="65"/>
      <c r="FK119" s="61"/>
      <c r="FL119" s="65"/>
      <c r="FM119" s="61"/>
      <c r="FN119" s="65"/>
      <c r="FO119" s="61"/>
      <c r="FP119" s="65"/>
      <c r="FQ119" s="61"/>
      <c r="FR119" s="65"/>
      <c r="FS119" s="61"/>
      <c r="FT119" s="65"/>
      <c r="FU119" s="61"/>
      <c r="FV119" s="65"/>
      <c r="FW119" s="61"/>
      <c r="FX119" s="65"/>
      <c r="FY119" s="61"/>
      <c r="FZ119" s="65"/>
      <c r="GA119" s="61"/>
      <c r="GB119" s="65"/>
      <c r="GC119" s="61"/>
      <c r="GD119" s="65"/>
      <c r="GE119" s="61"/>
      <c r="GF119" s="65"/>
      <c r="GG119" s="61"/>
      <c r="GH119" s="65"/>
      <c r="GI119" s="61"/>
      <c r="GJ119" s="65"/>
      <c r="GK119" s="61"/>
      <c r="GL119" s="65"/>
      <c r="GM119" s="61"/>
      <c r="GN119" s="65"/>
      <c r="GO119" s="61"/>
      <c r="GP119" s="65"/>
      <c r="GQ119" s="61"/>
      <c r="GR119" s="65"/>
      <c r="GS119" s="61"/>
      <c r="GT119" s="65"/>
      <c r="GU119" s="61"/>
      <c r="GV119" s="65"/>
      <c r="GW119" s="61"/>
      <c r="GX119" s="65"/>
      <c r="GY119" s="61"/>
      <c r="GZ119" s="65"/>
      <c r="HA119" s="61"/>
      <c r="HB119" s="65"/>
      <c r="HC119" s="61"/>
      <c r="HD119" s="65"/>
      <c r="HE119" s="61"/>
      <c r="HF119" s="65"/>
      <c r="HG119" s="61"/>
      <c r="HH119" s="65"/>
      <c r="HI119" s="61"/>
      <c r="HJ119" s="65"/>
      <c r="HK119" s="61"/>
      <c r="HL119" s="65"/>
      <c r="HM119" s="61"/>
      <c r="HN119" s="65"/>
      <c r="HO119" s="61"/>
      <c r="HP119" s="65"/>
      <c r="HQ119" s="61"/>
      <c r="HR119" s="65"/>
      <c r="HS119" s="61"/>
      <c r="HT119" s="65"/>
      <c r="HU119" s="61"/>
      <c r="HV119" s="65"/>
      <c r="HW119" s="61"/>
      <c r="HX119" s="65"/>
      <c r="HY119" s="61"/>
      <c r="HZ119" s="65"/>
      <c r="IA119" s="61"/>
      <c r="IB119" s="65"/>
      <c r="IC119" s="61"/>
      <c r="ID119" s="65"/>
      <c r="IE119" s="61"/>
      <c r="IF119" s="65"/>
      <c r="IG119" s="61"/>
      <c r="IH119" s="65"/>
      <c r="II119" s="61"/>
      <c r="IJ119" s="65"/>
      <c r="IK119" s="61"/>
      <c r="IL119" s="65"/>
      <c r="IM119" s="61"/>
      <c r="IN119" s="65"/>
      <c r="IO119" s="61"/>
      <c r="IP119" s="65"/>
      <c r="IQ119" s="61"/>
      <c r="IR119" s="65"/>
      <c r="IS119" s="61"/>
      <c r="IT119" s="65"/>
      <c r="IU119" s="61"/>
      <c r="IV119" s="65"/>
      <c r="IW119" s="61"/>
      <c r="IX119" s="65"/>
      <c r="IY119" s="61"/>
      <c r="IZ119" s="65"/>
      <c r="JA119" s="61"/>
      <c r="JB119" s="65"/>
      <c r="JC119" s="61"/>
      <c r="JD119" s="65"/>
      <c r="JE119" s="61"/>
      <c r="JF119" s="65"/>
      <c r="JG119" s="61"/>
      <c r="JH119" s="65"/>
      <c r="JI119" s="61"/>
      <c r="JJ119" s="65"/>
      <c r="JK119" s="61"/>
      <c r="JL119" s="65"/>
      <c r="JM119" s="61"/>
      <c r="JN119" s="65"/>
      <c r="JO119" s="61"/>
      <c r="JP119" s="65"/>
      <c r="JQ119" s="61"/>
      <c r="JR119" s="65"/>
      <c r="JS119" s="61"/>
      <c r="JT119" s="65"/>
      <c r="JU119" s="61"/>
      <c r="JV119" s="65"/>
      <c r="JW119" s="61"/>
      <c r="JX119" s="65"/>
      <c r="JY119" s="61"/>
      <c r="JZ119" s="66"/>
      <c r="KA119" s="66"/>
    </row>
    <row r="120" spans="1:287" x14ac:dyDescent="0.25">
      <c r="A120" s="56">
        <f t="shared" si="1"/>
        <v>119</v>
      </c>
      <c r="B120" s="272"/>
      <c r="C120" s="272"/>
      <c r="D120" s="272"/>
      <c r="E120" s="272" t="s">
        <v>198</v>
      </c>
      <c r="F120" s="272"/>
      <c r="G120" s="272"/>
      <c r="H120" s="293"/>
      <c r="I120" s="293"/>
      <c r="J120" s="293"/>
      <c r="K120" s="293"/>
      <c r="L120" s="293"/>
      <c r="M120" s="293"/>
      <c r="N120" s="293"/>
      <c r="O120" s="293"/>
      <c r="P120" s="293"/>
      <c r="Q120" s="293"/>
      <c r="R120" s="293"/>
      <c r="S120" s="293"/>
      <c r="T120" s="293"/>
      <c r="U120" s="293"/>
      <c r="V120" s="293"/>
      <c r="W120" s="293"/>
      <c r="X120" s="293"/>
      <c r="Y120" s="293"/>
      <c r="Z120" s="293"/>
      <c r="AA120" s="293"/>
      <c r="AB120" s="293"/>
      <c r="AC120" s="293"/>
      <c r="AD120" s="293"/>
      <c r="AE120" s="293"/>
      <c r="AF120" s="293"/>
      <c r="AG120" s="293"/>
      <c r="AH120" s="293"/>
      <c r="AI120" s="293"/>
      <c r="AJ120" s="293"/>
      <c r="AK120" s="293"/>
      <c r="AL120" s="293"/>
      <c r="AM120" s="293"/>
      <c r="AN120" s="293"/>
      <c r="AO120" s="293"/>
      <c r="AP120" s="293"/>
      <c r="AQ120" s="293"/>
      <c r="AR120" s="293"/>
      <c r="AS120" s="293"/>
      <c r="AT120" s="293"/>
      <c r="AU120" s="293"/>
      <c r="AV120" s="293"/>
      <c r="AW120" s="293"/>
      <c r="AX120" s="293"/>
      <c r="AY120" s="293"/>
      <c r="AZ120" s="293"/>
      <c r="BA120" s="293"/>
      <c r="BB120" s="293"/>
      <c r="BC120" s="293"/>
      <c r="BD120" s="293"/>
      <c r="BE120" s="293"/>
      <c r="BF120" s="293"/>
      <c r="BG120" s="293"/>
      <c r="BH120" s="293"/>
      <c r="BI120" s="293"/>
      <c r="BJ120" s="293"/>
      <c r="BK120" s="293"/>
      <c r="BL120" s="293"/>
      <c r="BM120" s="293"/>
      <c r="BN120" s="293"/>
      <c r="BO120" s="293"/>
      <c r="BP120" s="293"/>
      <c r="BQ120" s="293"/>
      <c r="BR120" s="293"/>
      <c r="BS120" s="293"/>
      <c r="BT120" s="293"/>
      <c r="BU120" s="293"/>
      <c r="BV120" s="293"/>
      <c r="BW120" s="293"/>
      <c r="BX120" s="293"/>
      <c r="BY120" s="293"/>
      <c r="BZ120" s="293"/>
      <c r="CA120" s="293"/>
      <c r="CB120" s="293"/>
      <c r="CC120" s="293"/>
      <c r="CD120" s="293"/>
      <c r="CE120" s="293"/>
      <c r="CF120" s="293"/>
      <c r="CG120" s="293"/>
      <c r="CH120" s="293"/>
      <c r="CI120" s="293"/>
      <c r="CJ120" s="293"/>
      <c r="CK120" s="293"/>
      <c r="CL120" s="293"/>
      <c r="CM120" s="293"/>
      <c r="CN120" s="293"/>
      <c r="CO120" s="293"/>
      <c r="CP120" s="293"/>
      <c r="CQ120" s="293"/>
      <c r="CR120" s="293"/>
      <c r="CS120" s="293"/>
      <c r="CT120" s="293"/>
      <c r="CU120" s="293"/>
      <c r="CV120" s="293"/>
      <c r="CW120" s="293"/>
      <c r="CX120" s="293"/>
      <c r="CY120" s="293"/>
      <c r="CZ120" s="293"/>
      <c r="DA120" s="293"/>
      <c r="DB120" s="293"/>
      <c r="DC120" s="293"/>
      <c r="DD120" s="293"/>
      <c r="DE120" s="293"/>
      <c r="DF120" s="293"/>
      <c r="DG120" s="293"/>
      <c r="DH120" s="293"/>
      <c r="DI120" s="293"/>
      <c r="DJ120" s="293"/>
      <c r="DK120" s="293"/>
      <c r="DL120" s="293"/>
      <c r="DM120" s="293"/>
      <c r="DN120" s="293"/>
      <c r="DO120" s="293"/>
      <c r="DP120" s="293"/>
      <c r="DQ120" s="293"/>
      <c r="DR120" s="293"/>
      <c r="DS120" s="293"/>
      <c r="DT120" s="293"/>
      <c r="DU120" s="293"/>
      <c r="DV120" s="293"/>
      <c r="DW120" s="293"/>
      <c r="DX120" s="293"/>
      <c r="DY120" s="293"/>
      <c r="DZ120" s="293"/>
      <c r="EA120" s="293"/>
      <c r="EB120" s="293"/>
      <c r="EC120" s="293"/>
      <c r="ED120" s="293"/>
      <c r="EE120" s="293"/>
      <c r="EF120" s="293"/>
      <c r="EG120" s="293"/>
      <c r="EH120" s="293"/>
      <c r="EI120" s="293"/>
      <c r="EJ120" s="293"/>
      <c r="EK120" s="293"/>
      <c r="EL120" s="293"/>
      <c r="EM120" s="293"/>
      <c r="EN120" s="293"/>
      <c r="EO120" s="293"/>
      <c r="EP120" s="293"/>
      <c r="EQ120" s="293"/>
      <c r="ER120" s="293"/>
      <c r="ES120" s="293"/>
      <c r="ET120" s="293"/>
      <c r="EU120" s="293"/>
      <c r="EV120" s="293"/>
      <c r="EW120" s="293"/>
      <c r="EX120" s="293"/>
      <c r="EY120" s="293"/>
      <c r="EZ120" s="65"/>
      <c r="FA120" s="61"/>
      <c r="FB120" s="65"/>
      <c r="FC120" s="61"/>
      <c r="FD120" s="65"/>
      <c r="FE120" s="61"/>
      <c r="FF120" s="65"/>
      <c r="FG120" s="61"/>
      <c r="FH120" s="65"/>
      <c r="FI120" s="61"/>
      <c r="FJ120" s="65"/>
      <c r="FK120" s="61"/>
      <c r="FL120" s="65"/>
      <c r="FM120" s="61"/>
      <c r="FN120" s="65"/>
      <c r="FO120" s="61"/>
      <c r="FP120" s="65"/>
      <c r="FQ120" s="61"/>
      <c r="FR120" s="65"/>
      <c r="FS120" s="61"/>
      <c r="FT120" s="65"/>
      <c r="FU120" s="61"/>
      <c r="FV120" s="65"/>
      <c r="FW120" s="61"/>
      <c r="FX120" s="65"/>
      <c r="FY120" s="61"/>
      <c r="FZ120" s="65"/>
      <c r="GA120" s="61"/>
      <c r="GB120" s="65"/>
      <c r="GC120" s="61"/>
      <c r="GD120" s="65"/>
      <c r="GE120" s="61"/>
      <c r="GF120" s="65"/>
      <c r="GG120" s="61"/>
      <c r="GH120" s="65"/>
      <c r="GI120" s="61"/>
      <c r="GJ120" s="65"/>
      <c r="GK120" s="61"/>
      <c r="GL120" s="65"/>
      <c r="GM120" s="61"/>
      <c r="GN120" s="65"/>
      <c r="GO120" s="61"/>
      <c r="GP120" s="65"/>
      <c r="GQ120" s="61"/>
      <c r="GR120" s="65"/>
      <c r="GS120" s="61"/>
      <c r="GT120" s="65"/>
      <c r="GU120" s="61"/>
      <c r="GV120" s="65"/>
      <c r="GW120" s="61"/>
      <c r="GX120" s="65"/>
      <c r="GY120" s="61"/>
      <c r="GZ120" s="65"/>
      <c r="HA120" s="61"/>
      <c r="HB120" s="65"/>
      <c r="HC120" s="61"/>
      <c r="HD120" s="65"/>
      <c r="HE120" s="61"/>
      <c r="HF120" s="65"/>
      <c r="HG120" s="61"/>
      <c r="HH120" s="65"/>
      <c r="HI120" s="61"/>
      <c r="HJ120" s="65"/>
      <c r="HK120" s="61"/>
      <c r="HL120" s="65"/>
      <c r="HM120" s="61"/>
      <c r="HN120" s="65"/>
      <c r="HO120" s="61"/>
      <c r="HP120" s="65"/>
      <c r="HQ120" s="61"/>
      <c r="HR120" s="65"/>
      <c r="HS120" s="61"/>
      <c r="HT120" s="65"/>
      <c r="HU120" s="61"/>
      <c r="HV120" s="65"/>
      <c r="HW120" s="61"/>
      <c r="HX120" s="65"/>
      <c r="HY120" s="61"/>
      <c r="HZ120" s="65"/>
      <c r="IA120" s="61"/>
      <c r="IB120" s="65"/>
      <c r="IC120" s="61"/>
      <c r="ID120" s="65"/>
      <c r="IE120" s="61"/>
      <c r="IF120" s="65"/>
      <c r="IG120" s="61"/>
      <c r="IH120" s="65"/>
      <c r="II120" s="61"/>
      <c r="IJ120" s="65"/>
      <c r="IK120" s="61"/>
      <c r="IL120" s="65"/>
      <c r="IM120" s="61"/>
      <c r="IN120" s="65"/>
      <c r="IO120" s="61"/>
      <c r="IP120" s="65"/>
      <c r="IQ120" s="61"/>
      <c r="IR120" s="65"/>
      <c r="IS120" s="61"/>
      <c r="IT120" s="65"/>
      <c r="IU120" s="61"/>
      <c r="IV120" s="65"/>
      <c r="IW120" s="61"/>
      <c r="IX120" s="65"/>
      <c r="IY120" s="61"/>
      <c r="IZ120" s="65"/>
      <c r="JA120" s="61"/>
      <c r="JB120" s="65"/>
      <c r="JC120" s="61"/>
      <c r="JD120" s="65"/>
      <c r="JE120" s="61"/>
      <c r="JF120" s="65"/>
      <c r="JG120" s="61"/>
      <c r="JH120" s="65"/>
      <c r="JI120" s="61"/>
      <c r="JJ120" s="65"/>
      <c r="JK120" s="61"/>
      <c r="JL120" s="65"/>
      <c r="JM120" s="61"/>
      <c r="JN120" s="65"/>
      <c r="JO120" s="61"/>
      <c r="JP120" s="65"/>
      <c r="JQ120" s="61"/>
      <c r="JR120" s="65"/>
      <c r="JS120" s="61"/>
      <c r="JT120" s="65"/>
      <c r="JU120" s="61"/>
      <c r="JV120" s="65"/>
      <c r="JW120" s="61"/>
      <c r="JX120" s="65"/>
      <c r="JY120" s="61"/>
      <c r="JZ120" s="66"/>
      <c r="KA120" s="66"/>
    </row>
    <row r="121" spans="1:287" x14ac:dyDescent="0.25">
      <c r="A121" s="56">
        <f t="shared" si="1"/>
        <v>120</v>
      </c>
      <c r="B121" s="272"/>
      <c r="C121" s="272"/>
      <c r="D121" s="272"/>
      <c r="E121" s="272"/>
      <c r="F121" s="272" t="s">
        <v>199</v>
      </c>
      <c r="G121" s="272"/>
      <c r="H121" s="293">
        <v>0</v>
      </c>
      <c r="I121" s="293">
        <v>0</v>
      </c>
      <c r="J121" s="293">
        <v>0</v>
      </c>
      <c r="K121" s="293">
        <v>0</v>
      </c>
      <c r="L121" s="293">
        <v>0</v>
      </c>
      <c r="M121" s="293">
        <v>0</v>
      </c>
      <c r="N121" s="293">
        <v>0</v>
      </c>
      <c r="O121" s="293">
        <v>0</v>
      </c>
      <c r="P121" s="293">
        <v>0</v>
      </c>
      <c r="Q121" s="293">
        <v>0</v>
      </c>
      <c r="R121" s="293">
        <v>0</v>
      </c>
      <c r="S121" s="293">
        <v>0</v>
      </c>
      <c r="T121" s="293">
        <v>0</v>
      </c>
      <c r="U121" s="293">
        <v>0</v>
      </c>
      <c r="V121" s="293">
        <v>0</v>
      </c>
      <c r="W121" s="293">
        <v>0</v>
      </c>
      <c r="X121" s="293">
        <v>0</v>
      </c>
      <c r="Y121" s="293">
        <v>0</v>
      </c>
      <c r="Z121" s="293">
        <v>0</v>
      </c>
      <c r="AA121" s="293">
        <v>0</v>
      </c>
      <c r="AB121" s="293">
        <v>0</v>
      </c>
      <c r="AC121" s="293">
        <v>0</v>
      </c>
      <c r="AD121" s="293">
        <v>0</v>
      </c>
      <c r="AE121" s="293">
        <v>0</v>
      </c>
      <c r="AF121" s="293">
        <v>0</v>
      </c>
      <c r="AG121" s="293">
        <v>0</v>
      </c>
      <c r="AH121" s="293">
        <v>0</v>
      </c>
      <c r="AI121" s="293">
        <v>0</v>
      </c>
      <c r="AJ121" s="293">
        <v>0</v>
      </c>
      <c r="AK121" s="293">
        <v>0</v>
      </c>
      <c r="AL121" s="293">
        <v>0</v>
      </c>
      <c r="AM121" s="293">
        <v>0</v>
      </c>
      <c r="AN121" s="293">
        <v>0</v>
      </c>
      <c r="AO121" s="293">
        <v>0</v>
      </c>
      <c r="AP121" s="293">
        <v>0</v>
      </c>
      <c r="AQ121" s="293">
        <v>0</v>
      </c>
      <c r="AR121" s="293">
        <v>0</v>
      </c>
      <c r="AS121" s="293">
        <v>0</v>
      </c>
      <c r="AT121" s="293">
        <v>0</v>
      </c>
      <c r="AU121" s="293">
        <v>0</v>
      </c>
      <c r="AV121" s="293">
        <v>0</v>
      </c>
      <c r="AW121" s="293">
        <v>0</v>
      </c>
      <c r="AX121" s="293">
        <v>0</v>
      </c>
      <c r="AY121" s="293">
        <v>0</v>
      </c>
      <c r="AZ121" s="293">
        <v>0</v>
      </c>
      <c r="BA121" s="293">
        <v>0</v>
      </c>
      <c r="BB121" s="293">
        <v>0</v>
      </c>
      <c r="BC121" s="293">
        <v>0</v>
      </c>
      <c r="BD121" s="293">
        <v>0</v>
      </c>
      <c r="BE121" s="293">
        <v>0</v>
      </c>
      <c r="BF121" s="293">
        <v>0</v>
      </c>
      <c r="BG121" s="293">
        <v>0</v>
      </c>
      <c r="BH121" s="293">
        <v>0</v>
      </c>
      <c r="BI121" s="293">
        <v>0</v>
      </c>
      <c r="BJ121" s="293">
        <v>0</v>
      </c>
      <c r="BK121" s="293">
        <v>0</v>
      </c>
      <c r="BL121" s="293">
        <v>0</v>
      </c>
      <c r="BM121" s="293">
        <v>0</v>
      </c>
      <c r="BN121" s="293">
        <v>0</v>
      </c>
      <c r="BO121" s="293">
        <v>0</v>
      </c>
      <c r="BP121" s="293">
        <v>0</v>
      </c>
      <c r="BQ121" s="293">
        <v>0</v>
      </c>
      <c r="BR121" s="293">
        <v>0</v>
      </c>
      <c r="BS121" s="293">
        <v>0</v>
      </c>
      <c r="BT121" s="293">
        <v>0</v>
      </c>
      <c r="BU121" s="293">
        <v>0</v>
      </c>
      <c r="BV121" s="293">
        <v>0</v>
      </c>
      <c r="BW121" s="293">
        <v>0</v>
      </c>
      <c r="BX121" s="293">
        <v>0</v>
      </c>
      <c r="BY121" s="293">
        <v>0</v>
      </c>
      <c r="BZ121" s="293">
        <v>0</v>
      </c>
      <c r="CA121" s="293">
        <v>0</v>
      </c>
      <c r="CB121" s="293">
        <v>0</v>
      </c>
      <c r="CC121" s="293">
        <v>0</v>
      </c>
      <c r="CD121" s="293">
        <v>0</v>
      </c>
      <c r="CE121" s="293">
        <v>0</v>
      </c>
      <c r="CF121" s="293">
        <v>0</v>
      </c>
      <c r="CG121" s="293">
        <v>0</v>
      </c>
      <c r="CH121" s="293">
        <v>0</v>
      </c>
      <c r="CI121" s="293">
        <v>0</v>
      </c>
      <c r="CJ121" s="293">
        <v>0</v>
      </c>
      <c r="CK121" s="293">
        <v>0</v>
      </c>
      <c r="CL121" s="293">
        <v>0</v>
      </c>
      <c r="CM121" s="293">
        <v>0</v>
      </c>
      <c r="CN121" s="293">
        <v>0</v>
      </c>
      <c r="CO121" s="293">
        <v>0</v>
      </c>
      <c r="CP121" s="293">
        <v>0</v>
      </c>
      <c r="CQ121" s="293">
        <v>0</v>
      </c>
      <c r="CR121" s="293">
        <v>0</v>
      </c>
      <c r="CS121" s="293">
        <v>0</v>
      </c>
      <c r="CT121" s="293">
        <v>0</v>
      </c>
      <c r="CU121" s="293">
        <v>0</v>
      </c>
      <c r="CV121" s="293">
        <v>0</v>
      </c>
      <c r="CW121" s="293">
        <v>0</v>
      </c>
      <c r="CX121" s="293">
        <v>0</v>
      </c>
      <c r="CY121" s="293">
        <v>0</v>
      </c>
      <c r="CZ121" s="293">
        <v>0</v>
      </c>
      <c r="DA121" s="293">
        <v>0</v>
      </c>
      <c r="DB121" s="293">
        <v>0</v>
      </c>
      <c r="DC121" s="293">
        <v>0</v>
      </c>
      <c r="DD121" s="293">
        <v>0</v>
      </c>
      <c r="DE121" s="293">
        <v>0</v>
      </c>
      <c r="DF121" s="293">
        <v>0</v>
      </c>
      <c r="DG121" s="293">
        <v>0</v>
      </c>
      <c r="DH121" s="293">
        <v>0</v>
      </c>
      <c r="DI121" s="293">
        <v>0</v>
      </c>
      <c r="DJ121" s="293">
        <v>0</v>
      </c>
      <c r="DK121" s="293">
        <v>0</v>
      </c>
      <c r="DL121" s="293">
        <v>0</v>
      </c>
      <c r="DM121" s="293">
        <v>0</v>
      </c>
      <c r="DN121" s="293">
        <v>0</v>
      </c>
      <c r="DO121" s="293">
        <v>0</v>
      </c>
      <c r="DP121" s="293">
        <v>0</v>
      </c>
      <c r="DQ121" s="293">
        <v>0</v>
      </c>
      <c r="DR121" s="293">
        <v>0</v>
      </c>
      <c r="DS121" s="293">
        <v>0</v>
      </c>
      <c r="DT121" s="293">
        <v>0</v>
      </c>
      <c r="DU121" s="293">
        <v>0</v>
      </c>
      <c r="DV121" s="293">
        <v>0</v>
      </c>
      <c r="DW121" s="293">
        <v>0</v>
      </c>
      <c r="DX121" s="293">
        <v>0</v>
      </c>
      <c r="DY121" s="293">
        <v>0</v>
      </c>
      <c r="DZ121" s="293">
        <v>0</v>
      </c>
      <c r="EA121" s="293">
        <v>0</v>
      </c>
      <c r="EB121" s="293">
        <v>0</v>
      </c>
      <c r="EC121" s="293">
        <v>0</v>
      </c>
      <c r="ED121" s="293">
        <v>0</v>
      </c>
      <c r="EE121" s="293">
        <v>0</v>
      </c>
      <c r="EF121" s="293">
        <v>0</v>
      </c>
      <c r="EG121" s="293">
        <v>0</v>
      </c>
      <c r="EH121" s="293">
        <v>0</v>
      </c>
      <c r="EI121" s="293">
        <v>0</v>
      </c>
      <c r="EJ121" s="293">
        <v>0</v>
      </c>
      <c r="EK121" s="293">
        <v>0</v>
      </c>
      <c r="EL121" s="293">
        <v>0</v>
      </c>
      <c r="EM121" s="293">
        <v>0</v>
      </c>
      <c r="EN121" s="293">
        <v>0</v>
      </c>
      <c r="EO121" s="293">
        <v>0</v>
      </c>
      <c r="EP121" s="293">
        <v>0</v>
      </c>
      <c r="EQ121" s="293">
        <v>0</v>
      </c>
      <c r="ER121" s="293">
        <v>0</v>
      </c>
      <c r="ES121" s="293">
        <v>0</v>
      </c>
      <c r="ET121" s="293">
        <v>0</v>
      </c>
      <c r="EU121" s="293">
        <v>0</v>
      </c>
      <c r="EV121" s="293">
        <v>0</v>
      </c>
      <c r="EW121" s="293">
        <v>0</v>
      </c>
      <c r="EX121" s="293">
        <v>0</v>
      </c>
      <c r="EY121" s="293">
        <v>0</v>
      </c>
      <c r="EZ121" s="65"/>
      <c r="FA121" s="61"/>
      <c r="FB121" s="65"/>
      <c r="FC121" s="61"/>
      <c r="FD121" s="65"/>
      <c r="FE121" s="61"/>
      <c r="FF121" s="65"/>
      <c r="FG121" s="61"/>
      <c r="FH121" s="65"/>
      <c r="FI121" s="61"/>
      <c r="FJ121" s="65"/>
      <c r="FK121" s="61"/>
      <c r="FL121" s="65"/>
      <c r="FM121" s="61"/>
      <c r="FN121" s="65"/>
      <c r="FO121" s="61"/>
      <c r="FP121" s="65"/>
      <c r="FQ121" s="61"/>
      <c r="FR121" s="65"/>
      <c r="FS121" s="61"/>
      <c r="FT121" s="65"/>
      <c r="FU121" s="61"/>
      <c r="FV121" s="65"/>
      <c r="FW121" s="61"/>
      <c r="FX121" s="65"/>
      <c r="FY121" s="61"/>
      <c r="FZ121" s="65"/>
      <c r="GA121" s="61"/>
      <c r="GB121" s="65"/>
      <c r="GC121" s="61"/>
      <c r="GD121" s="65"/>
      <c r="GE121" s="61"/>
      <c r="GF121" s="65"/>
      <c r="GG121" s="61"/>
      <c r="GH121" s="65"/>
      <c r="GI121" s="61"/>
      <c r="GJ121" s="65"/>
      <c r="GK121" s="61"/>
      <c r="GL121" s="65"/>
      <c r="GM121" s="61"/>
      <c r="GN121" s="65"/>
      <c r="GO121" s="61"/>
      <c r="GP121" s="65"/>
      <c r="GQ121" s="61"/>
      <c r="GR121" s="65"/>
      <c r="GS121" s="61"/>
      <c r="GT121" s="65"/>
      <c r="GU121" s="61"/>
      <c r="GV121" s="65"/>
      <c r="GW121" s="61"/>
      <c r="GX121" s="65"/>
      <c r="GY121" s="61"/>
      <c r="GZ121" s="65"/>
      <c r="HA121" s="61"/>
      <c r="HB121" s="65"/>
      <c r="HC121" s="61"/>
      <c r="HD121" s="65"/>
      <c r="HE121" s="61"/>
      <c r="HF121" s="65"/>
      <c r="HG121" s="61"/>
      <c r="HH121" s="65"/>
      <c r="HI121" s="61"/>
      <c r="HJ121" s="65"/>
      <c r="HK121" s="61"/>
      <c r="HL121" s="65"/>
      <c r="HM121" s="61"/>
      <c r="HN121" s="65"/>
      <c r="HO121" s="61"/>
      <c r="HP121" s="65"/>
      <c r="HQ121" s="61"/>
      <c r="HR121" s="65"/>
      <c r="HS121" s="61"/>
      <c r="HT121" s="65"/>
      <c r="HU121" s="61"/>
      <c r="HV121" s="65"/>
      <c r="HW121" s="61"/>
      <c r="HX121" s="65"/>
      <c r="HY121" s="61"/>
      <c r="HZ121" s="65"/>
      <c r="IA121" s="61"/>
      <c r="IB121" s="65"/>
      <c r="IC121" s="61"/>
      <c r="ID121" s="65"/>
      <c r="IE121" s="61"/>
      <c r="IF121" s="65"/>
      <c r="IG121" s="61"/>
      <c r="IH121" s="65"/>
      <c r="II121" s="61"/>
      <c r="IJ121" s="65"/>
      <c r="IK121" s="61"/>
      <c r="IL121" s="65"/>
      <c r="IM121" s="61"/>
      <c r="IN121" s="65"/>
      <c r="IO121" s="61"/>
      <c r="IP121" s="65"/>
      <c r="IQ121" s="61"/>
      <c r="IR121" s="65"/>
      <c r="IS121" s="61"/>
      <c r="IT121" s="65"/>
      <c r="IU121" s="61"/>
      <c r="IV121" s="65"/>
      <c r="IW121" s="61"/>
      <c r="IX121" s="65"/>
      <c r="IY121" s="61"/>
      <c r="IZ121" s="65"/>
      <c r="JA121" s="61"/>
      <c r="JB121" s="65"/>
      <c r="JC121" s="61"/>
      <c r="JD121" s="65"/>
      <c r="JE121" s="61"/>
      <c r="JF121" s="65"/>
      <c r="JG121" s="61"/>
      <c r="JH121" s="65"/>
      <c r="JI121" s="61"/>
      <c r="JJ121" s="65"/>
      <c r="JK121" s="61"/>
      <c r="JL121" s="65"/>
      <c r="JM121" s="61"/>
      <c r="JN121" s="65"/>
      <c r="JO121" s="61"/>
      <c r="JP121" s="65"/>
      <c r="JQ121" s="61"/>
      <c r="JR121" s="65"/>
      <c r="JS121" s="61"/>
      <c r="JT121" s="65"/>
      <c r="JU121" s="61"/>
      <c r="JV121" s="65"/>
      <c r="JW121" s="61"/>
      <c r="JX121" s="65"/>
      <c r="JY121" s="61"/>
      <c r="JZ121" s="66"/>
      <c r="KA121" s="66"/>
    </row>
    <row r="122" spans="1:287" x14ac:dyDescent="0.25">
      <c r="A122" s="56">
        <f t="shared" si="1"/>
        <v>121</v>
      </c>
      <c r="B122" s="272"/>
      <c r="C122" s="272"/>
      <c r="D122" s="272"/>
      <c r="E122" s="272"/>
      <c r="F122" s="272" t="s">
        <v>443</v>
      </c>
      <c r="G122" s="272"/>
      <c r="H122" s="293">
        <v>0</v>
      </c>
      <c r="I122" s="293">
        <v>0</v>
      </c>
      <c r="J122" s="293">
        <v>0</v>
      </c>
      <c r="K122" s="293">
        <v>0</v>
      </c>
      <c r="L122" s="293">
        <v>0</v>
      </c>
      <c r="M122" s="293">
        <v>0</v>
      </c>
      <c r="N122" s="293">
        <v>0</v>
      </c>
      <c r="O122" s="293">
        <v>0</v>
      </c>
      <c r="P122" s="293">
        <v>0</v>
      </c>
      <c r="Q122" s="293">
        <v>0</v>
      </c>
      <c r="R122" s="293">
        <v>0</v>
      </c>
      <c r="S122" s="293">
        <v>0</v>
      </c>
      <c r="T122" s="293">
        <v>0</v>
      </c>
      <c r="U122" s="293">
        <v>0</v>
      </c>
      <c r="V122" s="293">
        <v>0</v>
      </c>
      <c r="W122" s="293">
        <v>0</v>
      </c>
      <c r="X122" s="293">
        <v>0</v>
      </c>
      <c r="Y122" s="293">
        <v>0</v>
      </c>
      <c r="Z122" s="293">
        <v>0</v>
      </c>
      <c r="AA122" s="293">
        <v>0</v>
      </c>
      <c r="AB122" s="293">
        <v>0</v>
      </c>
      <c r="AC122" s="293">
        <v>0</v>
      </c>
      <c r="AD122" s="293">
        <v>0</v>
      </c>
      <c r="AE122" s="293">
        <v>0</v>
      </c>
      <c r="AF122" s="293">
        <v>0</v>
      </c>
      <c r="AG122" s="293">
        <v>0</v>
      </c>
      <c r="AH122" s="293">
        <v>0</v>
      </c>
      <c r="AI122" s="293">
        <v>0</v>
      </c>
      <c r="AJ122" s="293">
        <v>0</v>
      </c>
      <c r="AK122" s="293">
        <v>0</v>
      </c>
      <c r="AL122" s="293">
        <v>0</v>
      </c>
      <c r="AM122" s="293">
        <v>0</v>
      </c>
      <c r="AN122" s="293">
        <v>0</v>
      </c>
      <c r="AO122" s="293">
        <v>0</v>
      </c>
      <c r="AP122" s="293">
        <v>0</v>
      </c>
      <c r="AQ122" s="293">
        <v>0</v>
      </c>
      <c r="AR122" s="293">
        <v>0</v>
      </c>
      <c r="AS122" s="293">
        <v>0</v>
      </c>
      <c r="AT122" s="293">
        <v>0</v>
      </c>
      <c r="AU122" s="293">
        <v>0</v>
      </c>
      <c r="AV122" s="293">
        <v>0</v>
      </c>
      <c r="AW122" s="293">
        <v>0</v>
      </c>
      <c r="AX122" s="293">
        <v>0</v>
      </c>
      <c r="AY122" s="293">
        <v>0</v>
      </c>
      <c r="AZ122" s="293">
        <v>0</v>
      </c>
      <c r="BA122" s="293">
        <v>0</v>
      </c>
      <c r="BB122" s="293">
        <v>0</v>
      </c>
      <c r="BC122" s="293">
        <v>0</v>
      </c>
      <c r="BD122" s="293">
        <v>0</v>
      </c>
      <c r="BE122" s="293">
        <v>0</v>
      </c>
      <c r="BF122" s="293">
        <v>0</v>
      </c>
      <c r="BG122" s="293">
        <v>0</v>
      </c>
      <c r="BH122" s="293">
        <v>0</v>
      </c>
      <c r="BI122" s="293">
        <v>0</v>
      </c>
      <c r="BJ122" s="293">
        <v>0</v>
      </c>
      <c r="BK122" s="293">
        <v>0</v>
      </c>
      <c r="BL122" s="293">
        <v>0</v>
      </c>
      <c r="BM122" s="293">
        <v>0</v>
      </c>
      <c r="BN122" s="293">
        <v>0</v>
      </c>
      <c r="BO122" s="293">
        <v>0</v>
      </c>
      <c r="BP122" s="293">
        <v>0</v>
      </c>
      <c r="BQ122" s="293">
        <v>0</v>
      </c>
      <c r="BR122" s="293">
        <v>0</v>
      </c>
      <c r="BS122" s="293">
        <v>0</v>
      </c>
      <c r="BT122" s="293">
        <v>0</v>
      </c>
      <c r="BU122" s="293">
        <v>0</v>
      </c>
      <c r="BV122" s="293">
        <v>0</v>
      </c>
      <c r="BW122" s="293">
        <v>0</v>
      </c>
      <c r="BX122" s="293">
        <v>0</v>
      </c>
      <c r="BY122" s="293">
        <v>0</v>
      </c>
      <c r="BZ122" s="293">
        <v>0</v>
      </c>
      <c r="CA122" s="293">
        <v>0</v>
      </c>
      <c r="CB122" s="293">
        <v>0</v>
      </c>
      <c r="CC122" s="293">
        <v>0</v>
      </c>
      <c r="CD122" s="293">
        <v>0</v>
      </c>
      <c r="CE122" s="293">
        <v>0</v>
      </c>
      <c r="CF122" s="293">
        <v>0</v>
      </c>
      <c r="CG122" s="293">
        <v>0</v>
      </c>
      <c r="CH122" s="293">
        <v>0</v>
      </c>
      <c r="CI122" s="293">
        <v>0</v>
      </c>
      <c r="CJ122" s="293">
        <v>0</v>
      </c>
      <c r="CK122" s="293">
        <v>0</v>
      </c>
      <c r="CL122" s="293">
        <v>0</v>
      </c>
      <c r="CM122" s="293">
        <v>0</v>
      </c>
      <c r="CN122" s="293">
        <v>0</v>
      </c>
      <c r="CO122" s="293">
        <v>0</v>
      </c>
      <c r="CP122" s="293">
        <v>0</v>
      </c>
      <c r="CQ122" s="293">
        <v>0</v>
      </c>
      <c r="CR122" s="293">
        <v>0</v>
      </c>
      <c r="CS122" s="293">
        <v>0</v>
      </c>
      <c r="CT122" s="293">
        <v>0</v>
      </c>
      <c r="CU122" s="293">
        <v>0</v>
      </c>
      <c r="CV122" s="293">
        <v>0</v>
      </c>
      <c r="CW122" s="293">
        <v>0</v>
      </c>
      <c r="CX122" s="293">
        <v>0</v>
      </c>
      <c r="CY122" s="293">
        <v>0</v>
      </c>
      <c r="CZ122" s="293">
        <v>0</v>
      </c>
      <c r="DA122" s="293">
        <v>0</v>
      </c>
      <c r="DB122" s="293">
        <v>0</v>
      </c>
      <c r="DC122" s="293">
        <v>0</v>
      </c>
      <c r="DD122" s="293">
        <v>0</v>
      </c>
      <c r="DE122" s="293">
        <v>0</v>
      </c>
      <c r="DF122" s="293">
        <v>0</v>
      </c>
      <c r="DG122" s="293">
        <v>0</v>
      </c>
      <c r="DH122" s="293">
        <v>0</v>
      </c>
      <c r="DI122" s="293">
        <v>0</v>
      </c>
      <c r="DJ122" s="293">
        <v>0</v>
      </c>
      <c r="DK122" s="293">
        <v>0</v>
      </c>
      <c r="DL122" s="293">
        <v>0</v>
      </c>
      <c r="DM122" s="293">
        <v>0</v>
      </c>
      <c r="DN122" s="293">
        <v>0</v>
      </c>
      <c r="DO122" s="293">
        <v>0</v>
      </c>
      <c r="DP122" s="293">
        <v>0</v>
      </c>
      <c r="DQ122" s="293">
        <v>0</v>
      </c>
      <c r="DR122" s="293">
        <v>0</v>
      </c>
      <c r="DS122" s="293">
        <v>0</v>
      </c>
      <c r="DT122" s="293">
        <v>0</v>
      </c>
      <c r="DU122" s="293">
        <v>0</v>
      </c>
      <c r="DV122" s="293">
        <v>0</v>
      </c>
      <c r="DW122" s="293">
        <v>0</v>
      </c>
      <c r="DX122" s="293">
        <v>0</v>
      </c>
      <c r="DY122" s="293">
        <v>0</v>
      </c>
      <c r="DZ122" s="293">
        <v>0</v>
      </c>
      <c r="EA122" s="293">
        <v>0</v>
      </c>
      <c r="EB122" s="293">
        <v>0</v>
      </c>
      <c r="EC122" s="293">
        <v>0</v>
      </c>
      <c r="ED122" s="293">
        <v>0</v>
      </c>
      <c r="EE122" s="293">
        <v>0</v>
      </c>
      <c r="EF122" s="293">
        <v>0</v>
      </c>
      <c r="EG122" s="293">
        <v>0</v>
      </c>
      <c r="EH122" s="293">
        <v>0</v>
      </c>
      <c r="EI122" s="293">
        <v>0</v>
      </c>
      <c r="EJ122" s="293">
        <v>0</v>
      </c>
      <c r="EK122" s="293">
        <v>0</v>
      </c>
      <c r="EL122" s="293">
        <v>0</v>
      </c>
      <c r="EM122" s="293">
        <v>0</v>
      </c>
      <c r="EN122" s="293">
        <v>0</v>
      </c>
      <c r="EO122" s="293">
        <v>0</v>
      </c>
      <c r="EP122" s="293">
        <v>0</v>
      </c>
      <c r="EQ122" s="293">
        <v>0</v>
      </c>
      <c r="ER122" s="293">
        <v>0</v>
      </c>
      <c r="ES122" s="293">
        <v>0</v>
      </c>
      <c r="ET122" s="293">
        <v>0</v>
      </c>
      <c r="EU122" s="293">
        <v>0</v>
      </c>
      <c r="EV122" s="293">
        <v>0</v>
      </c>
      <c r="EW122" s="293">
        <v>0</v>
      </c>
      <c r="EX122" s="293">
        <v>0</v>
      </c>
      <c r="EY122" s="293">
        <v>0</v>
      </c>
      <c r="EZ122" s="65"/>
      <c r="FA122" s="61"/>
      <c r="FB122" s="65"/>
      <c r="FC122" s="61"/>
      <c r="FD122" s="65"/>
      <c r="FE122" s="61"/>
      <c r="FF122" s="65"/>
      <c r="FG122" s="61"/>
      <c r="FH122" s="65"/>
      <c r="FI122" s="61"/>
      <c r="FJ122" s="65"/>
      <c r="FK122" s="61"/>
      <c r="FL122" s="65"/>
      <c r="FM122" s="61"/>
      <c r="FN122" s="65"/>
      <c r="FO122" s="61"/>
      <c r="FP122" s="65"/>
      <c r="FQ122" s="61"/>
      <c r="FR122" s="65"/>
      <c r="FS122" s="61"/>
      <c r="FT122" s="65"/>
      <c r="FU122" s="61"/>
      <c r="FV122" s="65"/>
      <c r="FW122" s="61"/>
      <c r="FX122" s="65"/>
      <c r="FY122" s="61"/>
      <c r="FZ122" s="65"/>
      <c r="GA122" s="61"/>
      <c r="GB122" s="65"/>
      <c r="GC122" s="61"/>
      <c r="GD122" s="65"/>
      <c r="GE122" s="61"/>
      <c r="GF122" s="65"/>
      <c r="GG122" s="61"/>
      <c r="GH122" s="65"/>
      <c r="GI122" s="61"/>
      <c r="GJ122" s="65"/>
      <c r="GK122" s="61"/>
      <c r="GL122" s="65"/>
      <c r="GM122" s="61"/>
      <c r="GN122" s="65"/>
      <c r="GO122" s="61"/>
      <c r="GP122" s="65"/>
      <c r="GQ122" s="61"/>
      <c r="GR122" s="65"/>
      <c r="GS122" s="61"/>
      <c r="GT122" s="65"/>
      <c r="GU122" s="61"/>
      <c r="GV122" s="65"/>
      <c r="GW122" s="61"/>
      <c r="GX122" s="65"/>
      <c r="GY122" s="61"/>
      <c r="GZ122" s="65"/>
      <c r="HA122" s="61"/>
      <c r="HB122" s="65"/>
      <c r="HC122" s="61"/>
      <c r="HD122" s="65"/>
      <c r="HE122" s="61"/>
      <c r="HF122" s="65"/>
      <c r="HG122" s="61"/>
      <c r="HH122" s="65"/>
      <c r="HI122" s="61"/>
      <c r="HJ122" s="65"/>
      <c r="HK122" s="61"/>
      <c r="HL122" s="65"/>
      <c r="HM122" s="61"/>
      <c r="HN122" s="65"/>
      <c r="HO122" s="61"/>
      <c r="HP122" s="65"/>
      <c r="HQ122" s="61"/>
      <c r="HR122" s="65"/>
      <c r="HS122" s="61"/>
      <c r="HT122" s="65"/>
      <c r="HU122" s="61"/>
      <c r="HV122" s="65"/>
      <c r="HW122" s="61"/>
      <c r="HX122" s="65"/>
      <c r="HY122" s="61"/>
      <c r="HZ122" s="65"/>
      <c r="IA122" s="61"/>
      <c r="IB122" s="65"/>
      <c r="IC122" s="61"/>
      <c r="ID122" s="65"/>
      <c r="IE122" s="61"/>
      <c r="IF122" s="65"/>
      <c r="IG122" s="61"/>
      <c r="IH122" s="65"/>
      <c r="II122" s="61"/>
      <c r="IJ122" s="65"/>
      <c r="IK122" s="61"/>
      <c r="IL122" s="65"/>
      <c r="IM122" s="61"/>
      <c r="IN122" s="65"/>
      <c r="IO122" s="61"/>
      <c r="IP122" s="65"/>
      <c r="IQ122" s="61"/>
      <c r="IR122" s="65"/>
      <c r="IS122" s="61"/>
      <c r="IT122" s="65"/>
      <c r="IU122" s="61"/>
      <c r="IV122" s="65"/>
      <c r="IW122" s="61"/>
      <c r="IX122" s="65"/>
      <c r="IY122" s="61"/>
      <c r="IZ122" s="65"/>
      <c r="JA122" s="61"/>
      <c r="JB122" s="65"/>
      <c r="JC122" s="61"/>
      <c r="JD122" s="65"/>
      <c r="JE122" s="61"/>
      <c r="JF122" s="65"/>
      <c r="JG122" s="61"/>
      <c r="JH122" s="65"/>
      <c r="JI122" s="61"/>
      <c r="JJ122" s="65"/>
      <c r="JK122" s="61"/>
      <c r="JL122" s="65"/>
      <c r="JM122" s="61"/>
      <c r="JN122" s="65"/>
      <c r="JO122" s="61"/>
      <c r="JP122" s="65"/>
      <c r="JQ122" s="61"/>
      <c r="JR122" s="65"/>
      <c r="JS122" s="61"/>
      <c r="JT122" s="65"/>
      <c r="JU122" s="61"/>
      <c r="JV122" s="65"/>
      <c r="JW122" s="61"/>
      <c r="JX122" s="65"/>
      <c r="JY122" s="61"/>
      <c r="JZ122" s="66"/>
      <c r="KA122" s="66"/>
    </row>
    <row r="123" spans="1:287" x14ac:dyDescent="0.25">
      <c r="A123" s="56">
        <f t="shared" si="1"/>
        <v>122</v>
      </c>
      <c r="B123" s="272"/>
      <c r="C123" s="272"/>
      <c r="D123" s="272"/>
      <c r="E123" s="272"/>
      <c r="F123" s="272" t="s">
        <v>200</v>
      </c>
      <c r="G123" s="272"/>
      <c r="H123" s="293">
        <v>0</v>
      </c>
      <c r="I123" s="293">
        <v>0</v>
      </c>
      <c r="J123" s="293">
        <v>0</v>
      </c>
      <c r="K123" s="293">
        <v>0</v>
      </c>
      <c r="L123" s="293">
        <v>0</v>
      </c>
      <c r="M123" s="293">
        <v>0</v>
      </c>
      <c r="N123" s="293">
        <v>0</v>
      </c>
      <c r="O123" s="293">
        <v>0</v>
      </c>
      <c r="P123" s="293">
        <v>0</v>
      </c>
      <c r="Q123" s="293">
        <v>0</v>
      </c>
      <c r="R123" s="293">
        <v>0</v>
      </c>
      <c r="S123" s="293">
        <v>0</v>
      </c>
      <c r="T123" s="293">
        <v>0</v>
      </c>
      <c r="U123" s="293">
        <v>0</v>
      </c>
      <c r="V123" s="293">
        <v>0</v>
      </c>
      <c r="W123" s="293">
        <v>0</v>
      </c>
      <c r="X123" s="293">
        <v>0</v>
      </c>
      <c r="Y123" s="293">
        <v>0</v>
      </c>
      <c r="Z123" s="293">
        <v>0</v>
      </c>
      <c r="AA123" s="293">
        <v>0</v>
      </c>
      <c r="AB123" s="293">
        <v>0</v>
      </c>
      <c r="AC123" s="293">
        <v>0</v>
      </c>
      <c r="AD123" s="293">
        <v>0</v>
      </c>
      <c r="AE123" s="293">
        <v>0</v>
      </c>
      <c r="AF123" s="293">
        <v>0</v>
      </c>
      <c r="AG123" s="293">
        <v>0</v>
      </c>
      <c r="AH123" s="293">
        <v>0</v>
      </c>
      <c r="AI123" s="293">
        <v>0</v>
      </c>
      <c r="AJ123" s="293">
        <v>0</v>
      </c>
      <c r="AK123" s="293">
        <v>0</v>
      </c>
      <c r="AL123" s="293">
        <v>0</v>
      </c>
      <c r="AM123" s="293">
        <v>0</v>
      </c>
      <c r="AN123" s="293">
        <v>0</v>
      </c>
      <c r="AO123" s="293">
        <v>0</v>
      </c>
      <c r="AP123" s="293">
        <v>0</v>
      </c>
      <c r="AQ123" s="293">
        <v>0</v>
      </c>
      <c r="AR123" s="293">
        <v>0</v>
      </c>
      <c r="AS123" s="293">
        <v>0</v>
      </c>
      <c r="AT123" s="293">
        <v>0</v>
      </c>
      <c r="AU123" s="293">
        <v>0</v>
      </c>
      <c r="AV123" s="293">
        <v>0</v>
      </c>
      <c r="AW123" s="293">
        <v>0</v>
      </c>
      <c r="AX123" s="293">
        <v>0</v>
      </c>
      <c r="AY123" s="293">
        <v>0</v>
      </c>
      <c r="AZ123" s="293">
        <v>0</v>
      </c>
      <c r="BA123" s="293">
        <v>0</v>
      </c>
      <c r="BB123" s="293">
        <v>0</v>
      </c>
      <c r="BC123" s="293">
        <v>0</v>
      </c>
      <c r="BD123" s="293">
        <v>0</v>
      </c>
      <c r="BE123" s="293">
        <v>0</v>
      </c>
      <c r="BF123" s="293">
        <v>0</v>
      </c>
      <c r="BG123" s="293">
        <v>0</v>
      </c>
      <c r="BH123" s="293">
        <v>0</v>
      </c>
      <c r="BI123" s="293">
        <v>0</v>
      </c>
      <c r="BJ123" s="293">
        <v>0</v>
      </c>
      <c r="BK123" s="293">
        <v>0</v>
      </c>
      <c r="BL123" s="293">
        <v>0</v>
      </c>
      <c r="BM123" s="293">
        <v>0</v>
      </c>
      <c r="BN123" s="293">
        <v>0</v>
      </c>
      <c r="BO123" s="293">
        <v>0</v>
      </c>
      <c r="BP123" s="293">
        <v>0</v>
      </c>
      <c r="BQ123" s="293">
        <v>0</v>
      </c>
      <c r="BR123" s="293">
        <v>0</v>
      </c>
      <c r="BS123" s="293">
        <v>0</v>
      </c>
      <c r="BT123" s="293">
        <v>0</v>
      </c>
      <c r="BU123" s="293">
        <v>0</v>
      </c>
      <c r="BV123" s="293">
        <v>0</v>
      </c>
      <c r="BW123" s="293">
        <v>0</v>
      </c>
      <c r="BX123" s="293">
        <v>0</v>
      </c>
      <c r="BY123" s="293">
        <v>0</v>
      </c>
      <c r="BZ123" s="293">
        <v>0</v>
      </c>
      <c r="CA123" s="293">
        <v>0</v>
      </c>
      <c r="CB123" s="293">
        <v>0</v>
      </c>
      <c r="CC123" s="293">
        <v>0</v>
      </c>
      <c r="CD123" s="293">
        <v>0</v>
      </c>
      <c r="CE123" s="293">
        <v>0</v>
      </c>
      <c r="CF123" s="293">
        <v>0</v>
      </c>
      <c r="CG123" s="293">
        <v>0</v>
      </c>
      <c r="CH123" s="293">
        <v>0</v>
      </c>
      <c r="CI123" s="293">
        <v>0</v>
      </c>
      <c r="CJ123" s="293">
        <v>0</v>
      </c>
      <c r="CK123" s="293">
        <v>0</v>
      </c>
      <c r="CL123" s="293">
        <v>0</v>
      </c>
      <c r="CM123" s="293">
        <v>0</v>
      </c>
      <c r="CN123" s="293">
        <v>0</v>
      </c>
      <c r="CO123" s="293">
        <v>0</v>
      </c>
      <c r="CP123" s="293">
        <v>0</v>
      </c>
      <c r="CQ123" s="293">
        <v>0</v>
      </c>
      <c r="CR123" s="293">
        <v>0</v>
      </c>
      <c r="CS123" s="293">
        <v>0</v>
      </c>
      <c r="CT123" s="293">
        <v>0</v>
      </c>
      <c r="CU123" s="293">
        <v>0</v>
      </c>
      <c r="CV123" s="293">
        <v>0</v>
      </c>
      <c r="CW123" s="293">
        <v>0</v>
      </c>
      <c r="CX123" s="293">
        <v>0</v>
      </c>
      <c r="CY123" s="293">
        <v>0</v>
      </c>
      <c r="CZ123" s="293">
        <v>0</v>
      </c>
      <c r="DA123" s="293">
        <v>0</v>
      </c>
      <c r="DB123" s="293">
        <v>0</v>
      </c>
      <c r="DC123" s="293">
        <v>0</v>
      </c>
      <c r="DD123" s="293">
        <v>0</v>
      </c>
      <c r="DE123" s="293">
        <v>0</v>
      </c>
      <c r="DF123" s="293">
        <v>0</v>
      </c>
      <c r="DG123" s="293">
        <v>0</v>
      </c>
      <c r="DH123" s="293">
        <v>0</v>
      </c>
      <c r="DI123" s="293">
        <v>0</v>
      </c>
      <c r="DJ123" s="293">
        <v>0</v>
      </c>
      <c r="DK123" s="293">
        <v>0</v>
      </c>
      <c r="DL123" s="293">
        <v>0</v>
      </c>
      <c r="DM123" s="293">
        <v>0</v>
      </c>
      <c r="DN123" s="293">
        <v>0</v>
      </c>
      <c r="DO123" s="293">
        <v>0</v>
      </c>
      <c r="DP123" s="293">
        <v>0</v>
      </c>
      <c r="DQ123" s="293">
        <v>0</v>
      </c>
      <c r="DR123" s="293">
        <v>0</v>
      </c>
      <c r="DS123" s="293">
        <v>0</v>
      </c>
      <c r="DT123" s="293">
        <v>0</v>
      </c>
      <c r="DU123" s="293">
        <v>0</v>
      </c>
      <c r="DV123" s="293">
        <v>0</v>
      </c>
      <c r="DW123" s="293">
        <v>0</v>
      </c>
      <c r="DX123" s="293">
        <v>0</v>
      </c>
      <c r="DY123" s="293">
        <v>0</v>
      </c>
      <c r="DZ123" s="293">
        <v>0</v>
      </c>
      <c r="EA123" s="293">
        <v>0</v>
      </c>
      <c r="EB123" s="293">
        <v>0</v>
      </c>
      <c r="EC123" s="293">
        <v>0</v>
      </c>
      <c r="ED123" s="293">
        <v>0</v>
      </c>
      <c r="EE123" s="293">
        <v>0</v>
      </c>
      <c r="EF123" s="293">
        <v>0</v>
      </c>
      <c r="EG123" s="293">
        <v>0</v>
      </c>
      <c r="EH123" s="293">
        <v>0</v>
      </c>
      <c r="EI123" s="293">
        <v>0</v>
      </c>
      <c r="EJ123" s="293">
        <v>0</v>
      </c>
      <c r="EK123" s="293">
        <v>0</v>
      </c>
      <c r="EL123" s="293">
        <v>0</v>
      </c>
      <c r="EM123" s="293">
        <v>0</v>
      </c>
      <c r="EN123" s="293">
        <v>0</v>
      </c>
      <c r="EO123" s="293">
        <v>0</v>
      </c>
      <c r="EP123" s="293">
        <v>0</v>
      </c>
      <c r="EQ123" s="293">
        <v>0</v>
      </c>
      <c r="ER123" s="293">
        <v>0</v>
      </c>
      <c r="ES123" s="293">
        <v>0</v>
      </c>
      <c r="ET123" s="293">
        <v>0</v>
      </c>
      <c r="EU123" s="293">
        <v>0</v>
      </c>
      <c r="EV123" s="293">
        <v>0</v>
      </c>
      <c r="EW123" s="293">
        <v>0</v>
      </c>
      <c r="EX123" s="293">
        <v>0</v>
      </c>
      <c r="EY123" s="293">
        <v>0</v>
      </c>
      <c r="EZ123" s="65"/>
      <c r="FA123" s="61"/>
      <c r="FB123" s="65"/>
      <c r="FC123" s="61"/>
      <c r="FD123" s="65"/>
      <c r="FE123" s="61"/>
      <c r="FF123" s="65"/>
      <c r="FG123" s="61"/>
      <c r="FH123" s="65"/>
      <c r="FI123" s="61"/>
      <c r="FJ123" s="65"/>
      <c r="FK123" s="61"/>
      <c r="FL123" s="65"/>
      <c r="FM123" s="61"/>
      <c r="FN123" s="65"/>
      <c r="FO123" s="61"/>
      <c r="FP123" s="65"/>
      <c r="FQ123" s="61"/>
      <c r="FR123" s="65"/>
      <c r="FS123" s="61"/>
      <c r="FT123" s="65"/>
      <c r="FU123" s="61"/>
      <c r="FV123" s="65"/>
      <c r="FW123" s="61"/>
      <c r="FX123" s="65"/>
      <c r="FY123" s="61"/>
      <c r="FZ123" s="65"/>
      <c r="GA123" s="61"/>
      <c r="GB123" s="65"/>
      <c r="GC123" s="61"/>
      <c r="GD123" s="65"/>
      <c r="GE123" s="61"/>
      <c r="GF123" s="65"/>
      <c r="GG123" s="61"/>
      <c r="GH123" s="65"/>
      <c r="GI123" s="61"/>
      <c r="GJ123" s="65"/>
      <c r="GK123" s="61"/>
      <c r="GL123" s="65"/>
      <c r="GM123" s="61"/>
      <c r="GN123" s="65"/>
      <c r="GO123" s="61"/>
      <c r="GP123" s="65"/>
      <c r="GQ123" s="61"/>
      <c r="GR123" s="65"/>
      <c r="GS123" s="61"/>
      <c r="GT123" s="65"/>
      <c r="GU123" s="61"/>
      <c r="GV123" s="65"/>
      <c r="GW123" s="61"/>
      <c r="GX123" s="65"/>
      <c r="GY123" s="61"/>
      <c r="GZ123" s="65"/>
      <c r="HA123" s="61"/>
      <c r="HB123" s="65"/>
      <c r="HC123" s="61"/>
      <c r="HD123" s="65"/>
      <c r="HE123" s="61"/>
      <c r="HF123" s="65"/>
      <c r="HG123" s="61"/>
      <c r="HH123" s="65"/>
      <c r="HI123" s="61"/>
      <c r="HJ123" s="65"/>
      <c r="HK123" s="61"/>
      <c r="HL123" s="65"/>
      <c r="HM123" s="61"/>
      <c r="HN123" s="65"/>
      <c r="HO123" s="61"/>
      <c r="HP123" s="65"/>
      <c r="HQ123" s="61"/>
      <c r="HR123" s="65"/>
      <c r="HS123" s="61"/>
      <c r="HT123" s="65"/>
      <c r="HU123" s="61"/>
      <c r="HV123" s="65"/>
      <c r="HW123" s="61"/>
      <c r="HX123" s="65"/>
      <c r="HY123" s="61"/>
      <c r="HZ123" s="65"/>
      <c r="IA123" s="61"/>
      <c r="IB123" s="65"/>
      <c r="IC123" s="61"/>
      <c r="ID123" s="65"/>
      <c r="IE123" s="61"/>
      <c r="IF123" s="65"/>
      <c r="IG123" s="61"/>
      <c r="IH123" s="65"/>
      <c r="II123" s="61"/>
      <c r="IJ123" s="65"/>
      <c r="IK123" s="61"/>
      <c r="IL123" s="65"/>
      <c r="IM123" s="61"/>
      <c r="IN123" s="65"/>
      <c r="IO123" s="61"/>
      <c r="IP123" s="65"/>
      <c r="IQ123" s="61"/>
      <c r="IR123" s="65"/>
      <c r="IS123" s="61"/>
      <c r="IT123" s="65"/>
      <c r="IU123" s="61"/>
      <c r="IV123" s="65"/>
      <c r="IW123" s="61"/>
      <c r="IX123" s="65"/>
      <c r="IY123" s="61"/>
      <c r="IZ123" s="65"/>
      <c r="JA123" s="61"/>
      <c r="JB123" s="65"/>
      <c r="JC123" s="61"/>
      <c r="JD123" s="65"/>
      <c r="JE123" s="61"/>
      <c r="JF123" s="65"/>
      <c r="JG123" s="61"/>
      <c r="JH123" s="65"/>
      <c r="JI123" s="61"/>
      <c r="JJ123" s="65"/>
      <c r="JK123" s="61"/>
      <c r="JL123" s="65"/>
      <c r="JM123" s="61"/>
      <c r="JN123" s="65"/>
      <c r="JO123" s="61"/>
      <c r="JP123" s="65"/>
      <c r="JQ123" s="61"/>
      <c r="JR123" s="65"/>
      <c r="JS123" s="61"/>
      <c r="JT123" s="65"/>
      <c r="JU123" s="61"/>
      <c r="JV123" s="65"/>
      <c r="JW123" s="61"/>
      <c r="JX123" s="65"/>
      <c r="JY123" s="61"/>
      <c r="JZ123" s="66"/>
      <c r="KA123" s="66"/>
    </row>
    <row r="124" spans="1:287" x14ac:dyDescent="0.25">
      <c r="A124" s="56">
        <f t="shared" si="1"/>
        <v>123</v>
      </c>
      <c r="B124" s="272"/>
      <c r="C124" s="272"/>
      <c r="D124" s="272"/>
      <c r="E124" s="272"/>
      <c r="F124" s="272" t="s">
        <v>201</v>
      </c>
      <c r="G124" s="272"/>
      <c r="H124" s="293">
        <v>0</v>
      </c>
      <c r="I124" s="293">
        <v>0</v>
      </c>
      <c r="J124" s="293">
        <v>0</v>
      </c>
      <c r="K124" s="293">
        <v>0</v>
      </c>
      <c r="L124" s="293">
        <v>0</v>
      </c>
      <c r="M124" s="293">
        <v>0</v>
      </c>
      <c r="N124" s="293">
        <v>0</v>
      </c>
      <c r="O124" s="293">
        <v>0</v>
      </c>
      <c r="P124" s="293">
        <v>0</v>
      </c>
      <c r="Q124" s="293">
        <v>0</v>
      </c>
      <c r="R124" s="293">
        <v>0</v>
      </c>
      <c r="S124" s="293">
        <v>0</v>
      </c>
      <c r="T124" s="293">
        <v>0</v>
      </c>
      <c r="U124" s="293">
        <v>0</v>
      </c>
      <c r="V124" s="293">
        <v>0</v>
      </c>
      <c r="W124" s="293">
        <v>0</v>
      </c>
      <c r="X124" s="293">
        <v>0</v>
      </c>
      <c r="Y124" s="293">
        <v>0</v>
      </c>
      <c r="Z124" s="293">
        <v>0</v>
      </c>
      <c r="AA124" s="293">
        <v>0</v>
      </c>
      <c r="AB124" s="293">
        <v>0</v>
      </c>
      <c r="AC124" s="293">
        <v>0</v>
      </c>
      <c r="AD124" s="293">
        <v>0</v>
      </c>
      <c r="AE124" s="293">
        <v>0</v>
      </c>
      <c r="AF124" s="293">
        <v>0</v>
      </c>
      <c r="AG124" s="293">
        <v>0</v>
      </c>
      <c r="AH124" s="293">
        <v>0</v>
      </c>
      <c r="AI124" s="293">
        <v>0</v>
      </c>
      <c r="AJ124" s="293">
        <v>0</v>
      </c>
      <c r="AK124" s="293">
        <v>0</v>
      </c>
      <c r="AL124" s="293">
        <v>0</v>
      </c>
      <c r="AM124" s="293">
        <v>0</v>
      </c>
      <c r="AN124" s="293">
        <v>0</v>
      </c>
      <c r="AO124" s="293">
        <v>0</v>
      </c>
      <c r="AP124" s="293">
        <v>0</v>
      </c>
      <c r="AQ124" s="293">
        <v>0</v>
      </c>
      <c r="AR124" s="293">
        <v>0</v>
      </c>
      <c r="AS124" s="293">
        <v>0</v>
      </c>
      <c r="AT124" s="293">
        <v>0</v>
      </c>
      <c r="AU124" s="293">
        <v>0</v>
      </c>
      <c r="AV124" s="293">
        <v>0</v>
      </c>
      <c r="AW124" s="293">
        <v>0</v>
      </c>
      <c r="AX124" s="293">
        <v>0</v>
      </c>
      <c r="AY124" s="293">
        <v>0</v>
      </c>
      <c r="AZ124" s="293">
        <v>0</v>
      </c>
      <c r="BA124" s="293">
        <v>0</v>
      </c>
      <c r="BB124" s="293">
        <v>0</v>
      </c>
      <c r="BC124" s="293">
        <v>0</v>
      </c>
      <c r="BD124" s="293">
        <v>0</v>
      </c>
      <c r="BE124" s="293">
        <v>0</v>
      </c>
      <c r="BF124" s="293">
        <v>0</v>
      </c>
      <c r="BG124" s="293">
        <v>0</v>
      </c>
      <c r="BH124" s="293">
        <v>0</v>
      </c>
      <c r="BI124" s="293">
        <v>0</v>
      </c>
      <c r="BJ124" s="293">
        <v>0</v>
      </c>
      <c r="BK124" s="293">
        <v>0</v>
      </c>
      <c r="BL124" s="293">
        <v>0</v>
      </c>
      <c r="BM124" s="293">
        <v>0</v>
      </c>
      <c r="BN124" s="293">
        <v>0</v>
      </c>
      <c r="BO124" s="293">
        <v>0</v>
      </c>
      <c r="BP124" s="293">
        <v>0</v>
      </c>
      <c r="BQ124" s="293">
        <v>0</v>
      </c>
      <c r="BR124" s="293">
        <v>0</v>
      </c>
      <c r="BS124" s="293">
        <v>0</v>
      </c>
      <c r="BT124" s="293">
        <v>0</v>
      </c>
      <c r="BU124" s="293">
        <v>0</v>
      </c>
      <c r="BV124" s="293">
        <v>0</v>
      </c>
      <c r="BW124" s="293">
        <v>0</v>
      </c>
      <c r="BX124" s="293">
        <v>0</v>
      </c>
      <c r="BY124" s="293">
        <v>0</v>
      </c>
      <c r="BZ124" s="293">
        <v>0</v>
      </c>
      <c r="CA124" s="293">
        <v>0</v>
      </c>
      <c r="CB124" s="293">
        <v>0</v>
      </c>
      <c r="CC124" s="293">
        <v>0</v>
      </c>
      <c r="CD124" s="293">
        <v>0</v>
      </c>
      <c r="CE124" s="293">
        <v>0</v>
      </c>
      <c r="CF124" s="293">
        <v>0</v>
      </c>
      <c r="CG124" s="293">
        <v>0</v>
      </c>
      <c r="CH124" s="293">
        <v>0</v>
      </c>
      <c r="CI124" s="293">
        <v>0</v>
      </c>
      <c r="CJ124" s="293">
        <v>0</v>
      </c>
      <c r="CK124" s="293">
        <v>0</v>
      </c>
      <c r="CL124" s="293">
        <v>0</v>
      </c>
      <c r="CM124" s="293">
        <v>0</v>
      </c>
      <c r="CN124" s="293">
        <v>0</v>
      </c>
      <c r="CO124" s="293">
        <v>0</v>
      </c>
      <c r="CP124" s="293">
        <v>0</v>
      </c>
      <c r="CQ124" s="293">
        <v>0</v>
      </c>
      <c r="CR124" s="293">
        <v>0</v>
      </c>
      <c r="CS124" s="293">
        <v>0</v>
      </c>
      <c r="CT124" s="293">
        <v>0</v>
      </c>
      <c r="CU124" s="293">
        <v>0</v>
      </c>
      <c r="CV124" s="293">
        <v>0</v>
      </c>
      <c r="CW124" s="293">
        <v>0</v>
      </c>
      <c r="CX124" s="293">
        <v>0</v>
      </c>
      <c r="CY124" s="293">
        <v>0</v>
      </c>
      <c r="CZ124" s="293">
        <v>0</v>
      </c>
      <c r="DA124" s="293">
        <v>0</v>
      </c>
      <c r="DB124" s="293">
        <v>0</v>
      </c>
      <c r="DC124" s="293">
        <v>0</v>
      </c>
      <c r="DD124" s="293">
        <v>0</v>
      </c>
      <c r="DE124" s="293">
        <v>0</v>
      </c>
      <c r="DF124" s="293">
        <v>0</v>
      </c>
      <c r="DG124" s="293">
        <v>0</v>
      </c>
      <c r="DH124" s="293">
        <v>0</v>
      </c>
      <c r="DI124" s="293">
        <v>0</v>
      </c>
      <c r="DJ124" s="293">
        <v>0</v>
      </c>
      <c r="DK124" s="293">
        <v>0</v>
      </c>
      <c r="DL124" s="293">
        <v>0</v>
      </c>
      <c r="DM124" s="293">
        <v>0</v>
      </c>
      <c r="DN124" s="293">
        <v>0</v>
      </c>
      <c r="DO124" s="293">
        <v>0</v>
      </c>
      <c r="DP124" s="293">
        <v>0</v>
      </c>
      <c r="DQ124" s="293">
        <v>0</v>
      </c>
      <c r="DR124" s="293">
        <v>0</v>
      </c>
      <c r="DS124" s="293">
        <v>0</v>
      </c>
      <c r="DT124" s="293">
        <v>0</v>
      </c>
      <c r="DU124" s="293">
        <v>0</v>
      </c>
      <c r="DV124" s="293">
        <v>0</v>
      </c>
      <c r="DW124" s="293">
        <v>0</v>
      </c>
      <c r="DX124" s="293">
        <v>0</v>
      </c>
      <c r="DY124" s="293">
        <v>0</v>
      </c>
      <c r="DZ124" s="293">
        <v>0</v>
      </c>
      <c r="EA124" s="293">
        <v>0</v>
      </c>
      <c r="EB124" s="293">
        <v>0</v>
      </c>
      <c r="EC124" s="293">
        <v>0</v>
      </c>
      <c r="ED124" s="293">
        <v>0</v>
      </c>
      <c r="EE124" s="293">
        <v>0</v>
      </c>
      <c r="EF124" s="293">
        <v>0</v>
      </c>
      <c r="EG124" s="293">
        <v>0</v>
      </c>
      <c r="EH124" s="293">
        <v>0</v>
      </c>
      <c r="EI124" s="293">
        <v>0</v>
      </c>
      <c r="EJ124" s="293">
        <v>0</v>
      </c>
      <c r="EK124" s="293">
        <v>0</v>
      </c>
      <c r="EL124" s="293">
        <v>0</v>
      </c>
      <c r="EM124" s="293">
        <v>0</v>
      </c>
      <c r="EN124" s="293">
        <v>0</v>
      </c>
      <c r="EO124" s="293">
        <v>0</v>
      </c>
      <c r="EP124" s="293">
        <v>0</v>
      </c>
      <c r="EQ124" s="293">
        <v>0</v>
      </c>
      <c r="ER124" s="293">
        <v>0</v>
      </c>
      <c r="ES124" s="293">
        <v>0</v>
      </c>
      <c r="ET124" s="293">
        <v>0</v>
      </c>
      <c r="EU124" s="293">
        <v>0</v>
      </c>
      <c r="EV124" s="293">
        <v>0</v>
      </c>
      <c r="EW124" s="293">
        <v>0</v>
      </c>
      <c r="EX124" s="293">
        <v>0</v>
      </c>
      <c r="EY124" s="293">
        <v>0</v>
      </c>
      <c r="EZ124" s="65"/>
      <c r="FA124" s="61"/>
      <c r="FB124" s="65"/>
      <c r="FC124" s="61"/>
      <c r="FD124" s="65"/>
      <c r="FE124" s="61"/>
      <c r="FF124" s="65"/>
      <c r="FG124" s="61"/>
      <c r="FH124" s="65"/>
      <c r="FI124" s="61"/>
      <c r="FJ124" s="65"/>
      <c r="FK124" s="61"/>
      <c r="FL124" s="65"/>
      <c r="FM124" s="61"/>
      <c r="FN124" s="65"/>
      <c r="FO124" s="61"/>
      <c r="FP124" s="65"/>
      <c r="FQ124" s="61"/>
      <c r="FR124" s="65"/>
      <c r="FS124" s="61"/>
      <c r="FT124" s="65"/>
      <c r="FU124" s="61"/>
      <c r="FV124" s="65"/>
      <c r="FW124" s="61"/>
      <c r="FX124" s="65"/>
      <c r="FY124" s="61"/>
      <c r="FZ124" s="65"/>
      <c r="GA124" s="61"/>
      <c r="GB124" s="65"/>
      <c r="GC124" s="61"/>
      <c r="GD124" s="65"/>
      <c r="GE124" s="61"/>
      <c r="GF124" s="65"/>
      <c r="GG124" s="61"/>
      <c r="GH124" s="65"/>
      <c r="GI124" s="61"/>
      <c r="GJ124" s="65"/>
      <c r="GK124" s="61"/>
      <c r="GL124" s="65"/>
      <c r="GM124" s="61"/>
      <c r="GN124" s="65"/>
      <c r="GO124" s="61"/>
      <c r="GP124" s="65"/>
      <c r="GQ124" s="61"/>
      <c r="GR124" s="65"/>
      <c r="GS124" s="61"/>
      <c r="GT124" s="65"/>
      <c r="GU124" s="61"/>
      <c r="GV124" s="65"/>
      <c r="GW124" s="61"/>
      <c r="GX124" s="65"/>
      <c r="GY124" s="61"/>
      <c r="GZ124" s="65"/>
      <c r="HA124" s="61"/>
      <c r="HB124" s="65"/>
      <c r="HC124" s="61"/>
      <c r="HD124" s="65"/>
      <c r="HE124" s="61"/>
      <c r="HF124" s="65"/>
      <c r="HG124" s="61"/>
      <c r="HH124" s="65"/>
      <c r="HI124" s="61"/>
      <c r="HJ124" s="65"/>
      <c r="HK124" s="61"/>
      <c r="HL124" s="65"/>
      <c r="HM124" s="61"/>
      <c r="HN124" s="65"/>
      <c r="HO124" s="61"/>
      <c r="HP124" s="65"/>
      <c r="HQ124" s="61"/>
      <c r="HR124" s="65"/>
      <c r="HS124" s="61"/>
      <c r="HT124" s="65"/>
      <c r="HU124" s="61"/>
      <c r="HV124" s="65"/>
      <c r="HW124" s="61"/>
      <c r="HX124" s="65"/>
      <c r="HY124" s="61"/>
      <c r="HZ124" s="65"/>
      <c r="IA124" s="61"/>
      <c r="IB124" s="65"/>
      <c r="IC124" s="61"/>
      <c r="ID124" s="65"/>
      <c r="IE124" s="61"/>
      <c r="IF124" s="65"/>
      <c r="IG124" s="61"/>
      <c r="IH124" s="65"/>
      <c r="II124" s="61"/>
      <c r="IJ124" s="65"/>
      <c r="IK124" s="61"/>
      <c r="IL124" s="65"/>
      <c r="IM124" s="61"/>
      <c r="IN124" s="65"/>
      <c r="IO124" s="61"/>
      <c r="IP124" s="65"/>
      <c r="IQ124" s="61"/>
      <c r="IR124" s="65"/>
      <c r="IS124" s="61"/>
      <c r="IT124" s="65"/>
      <c r="IU124" s="61"/>
      <c r="IV124" s="65"/>
      <c r="IW124" s="61"/>
      <c r="IX124" s="65"/>
      <c r="IY124" s="61"/>
      <c r="IZ124" s="65"/>
      <c r="JA124" s="61"/>
      <c r="JB124" s="65"/>
      <c r="JC124" s="61"/>
      <c r="JD124" s="65"/>
      <c r="JE124" s="61"/>
      <c r="JF124" s="65"/>
      <c r="JG124" s="61"/>
      <c r="JH124" s="65"/>
      <c r="JI124" s="61"/>
      <c r="JJ124" s="65"/>
      <c r="JK124" s="61"/>
      <c r="JL124" s="65"/>
      <c r="JM124" s="61"/>
      <c r="JN124" s="65"/>
      <c r="JO124" s="61"/>
      <c r="JP124" s="65"/>
      <c r="JQ124" s="61"/>
      <c r="JR124" s="65"/>
      <c r="JS124" s="61"/>
      <c r="JT124" s="65"/>
      <c r="JU124" s="61"/>
      <c r="JV124" s="65"/>
      <c r="JW124" s="61"/>
      <c r="JX124" s="65"/>
      <c r="JY124" s="61"/>
      <c r="JZ124" s="66"/>
      <c r="KA124" s="66"/>
    </row>
    <row r="125" spans="1:287" x14ac:dyDescent="0.25">
      <c r="A125" s="56">
        <f t="shared" si="1"/>
        <v>124</v>
      </c>
      <c r="B125" s="272"/>
      <c r="C125" s="272"/>
      <c r="D125" s="272"/>
      <c r="E125" s="272"/>
      <c r="F125" s="272" t="s">
        <v>202</v>
      </c>
      <c r="G125" s="272"/>
      <c r="H125" s="293">
        <v>0</v>
      </c>
      <c r="I125" s="293">
        <v>0</v>
      </c>
      <c r="J125" s="293">
        <v>0</v>
      </c>
      <c r="K125" s="293">
        <v>0</v>
      </c>
      <c r="L125" s="293">
        <v>0</v>
      </c>
      <c r="M125" s="293">
        <v>0</v>
      </c>
      <c r="N125" s="293">
        <v>0</v>
      </c>
      <c r="O125" s="293">
        <v>0</v>
      </c>
      <c r="P125" s="293">
        <v>0</v>
      </c>
      <c r="Q125" s="293">
        <v>0</v>
      </c>
      <c r="R125" s="293">
        <v>0</v>
      </c>
      <c r="S125" s="293">
        <v>0</v>
      </c>
      <c r="T125" s="293">
        <v>0</v>
      </c>
      <c r="U125" s="293">
        <v>0</v>
      </c>
      <c r="V125" s="293">
        <v>0</v>
      </c>
      <c r="W125" s="293">
        <v>0</v>
      </c>
      <c r="X125" s="293">
        <v>0</v>
      </c>
      <c r="Y125" s="293">
        <v>0</v>
      </c>
      <c r="Z125" s="293">
        <v>0</v>
      </c>
      <c r="AA125" s="293">
        <v>0</v>
      </c>
      <c r="AB125" s="293">
        <v>0</v>
      </c>
      <c r="AC125" s="293">
        <v>0</v>
      </c>
      <c r="AD125" s="293">
        <v>0</v>
      </c>
      <c r="AE125" s="293">
        <v>0</v>
      </c>
      <c r="AF125" s="293">
        <v>0</v>
      </c>
      <c r="AG125" s="293">
        <v>0</v>
      </c>
      <c r="AH125" s="293">
        <v>0</v>
      </c>
      <c r="AI125" s="293">
        <v>0</v>
      </c>
      <c r="AJ125" s="293">
        <v>0</v>
      </c>
      <c r="AK125" s="293">
        <v>0</v>
      </c>
      <c r="AL125" s="293">
        <v>0</v>
      </c>
      <c r="AM125" s="293">
        <v>0</v>
      </c>
      <c r="AN125" s="293">
        <v>0</v>
      </c>
      <c r="AO125" s="293">
        <v>0</v>
      </c>
      <c r="AP125" s="293">
        <v>0</v>
      </c>
      <c r="AQ125" s="293">
        <v>0</v>
      </c>
      <c r="AR125" s="293">
        <v>0</v>
      </c>
      <c r="AS125" s="293">
        <v>0</v>
      </c>
      <c r="AT125" s="293">
        <v>0</v>
      </c>
      <c r="AU125" s="293">
        <v>0</v>
      </c>
      <c r="AV125" s="293">
        <v>0</v>
      </c>
      <c r="AW125" s="293">
        <v>0</v>
      </c>
      <c r="AX125" s="293">
        <v>0</v>
      </c>
      <c r="AY125" s="293">
        <v>0</v>
      </c>
      <c r="AZ125" s="293">
        <v>0</v>
      </c>
      <c r="BA125" s="293">
        <v>0</v>
      </c>
      <c r="BB125" s="293">
        <v>0</v>
      </c>
      <c r="BC125" s="293">
        <v>0</v>
      </c>
      <c r="BD125" s="293">
        <v>0</v>
      </c>
      <c r="BE125" s="293">
        <v>0</v>
      </c>
      <c r="BF125" s="293">
        <v>0</v>
      </c>
      <c r="BG125" s="293">
        <v>0</v>
      </c>
      <c r="BH125" s="293">
        <v>0</v>
      </c>
      <c r="BI125" s="293">
        <v>0</v>
      </c>
      <c r="BJ125" s="293">
        <v>0</v>
      </c>
      <c r="BK125" s="293">
        <v>0</v>
      </c>
      <c r="BL125" s="293">
        <v>0</v>
      </c>
      <c r="BM125" s="293">
        <v>0</v>
      </c>
      <c r="BN125" s="293">
        <v>0</v>
      </c>
      <c r="BO125" s="293">
        <v>0</v>
      </c>
      <c r="BP125" s="293">
        <v>0</v>
      </c>
      <c r="BQ125" s="293">
        <v>0</v>
      </c>
      <c r="BR125" s="293">
        <v>0</v>
      </c>
      <c r="BS125" s="293">
        <v>0</v>
      </c>
      <c r="BT125" s="293">
        <v>0</v>
      </c>
      <c r="BU125" s="293">
        <v>0</v>
      </c>
      <c r="BV125" s="293">
        <v>0</v>
      </c>
      <c r="BW125" s="293">
        <v>0</v>
      </c>
      <c r="BX125" s="293">
        <v>0</v>
      </c>
      <c r="BY125" s="293">
        <v>0</v>
      </c>
      <c r="BZ125" s="293">
        <v>0</v>
      </c>
      <c r="CA125" s="293">
        <v>0</v>
      </c>
      <c r="CB125" s="293">
        <v>0</v>
      </c>
      <c r="CC125" s="293">
        <v>0</v>
      </c>
      <c r="CD125" s="293">
        <v>0</v>
      </c>
      <c r="CE125" s="293">
        <v>0</v>
      </c>
      <c r="CF125" s="293">
        <v>0</v>
      </c>
      <c r="CG125" s="293">
        <v>0</v>
      </c>
      <c r="CH125" s="293">
        <v>0</v>
      </c>
      <c r="CI125" s="293">
        <v>0</v>
      </c>
      <c r="CJ125" s="293">
        <v>0</v>
      </c>
      <c r="CK125" s="293">
        <v>0</v>
      </c>
      <c r="CL125" s="293">
        <v>0</v>
      </c>
      <c r="CM125" s="293">
        <v>0</v>
      </c>
      <c r="CN125" s="293">
        <v>0</v>
      </c>
      <c r="CO125" s="293">
        <v>0</v>
      </c>
      <c r="CP125" s="293">
        <v>0</v>
      </c>
      <c r="CQ125" s="293">
        <v>0</v>
      </c>
      <c r="CR125" s="293">
        <v>0</v>
      </c>
      <c r="CS125" s="293">
        <v>0</v>
      </c>
      <c r="CT125" s="293">
        <v>0</v>
      </c>
      <c r="CU125" s="293">
        <v>0</v>
      </c>
      <c r="CV125" s="293">
        <v>0</v>
      </c>
      <c r="CW125" s="293">
        <v>0</v>
      </c>
      <c r="CX125" s="293">
        <v>0</v>
      </c>
      <c r="CY125" s="293">
        <v>0</v>
      </c>
      <c r="CZ125" s="293">
        <v>0</v>
      </c>
      <c r="DA125" s="293">
        <v>0</v>
      </c>
      <c r="DB125" s="293">
        <v>0</v>
      </c>
      <c r="DC125" s="293">
        <v>0</v>
      </c>
      <c r="DD125" s="293">
        <v>0</v>
      </c>
      <c r="DE125" s="293">
        <v>0</v>
      </c>
      <c r="DF125" s="293">
        <v>0</v>
      </c>
      <c r="DG125" s="293">
        <v>0</v>
      </c>
      <c r="DH125" s="293">
        <v>0</v>
      </c>
      <c r="DI125" s="293">
        <v>0</v>
      </c>
      <c r="DJ125" s="293">
        <v>0</v>
      </c>
      <c r="DK125" s="293">
        <v>0</v>
      </c>
      <c r="DL125" s="293">
        <v>0</v>
      </c>
      <c r="DM125" s="293">
        <v>0</v>
      </c>
      <c r="DN125" s="293">
        <v>0</v>
      </c>
      <c r="DO125" s="293">
        <v>0</v>
      </c>
      <c r="DP125" s="293">
        <v>0</v>
      </c>
      <c r="DQ125" s="293">
        <v>0</v>
      </c>
      <c r="DR125" s="293">
        <v>0</v>
      </c>
      <c r="DS125" s="293">
        <v>0</v>
      </c>
      <c r="DT125" s="293">
        <v>0</v>
      </c>
      <c r="DU125" s="293">
        <v>0</v>
      </c>
      <c r="DV125" s="293">
        <v>0</v>
      </c>
      <c r="DW125" s="293">
        <v>0</v>
      </c>
      <c r="DX125" s="293">
        <v>0</v>
      </c>
      <c r="DY125" s="293">
        <v>0</v>
      </c>
      <c r="DZ125" s="293">
        <v>0</v>
      </c>
      <c r="EA125" s="293">
        <v>0</v>
      </c>
      <c r="EB125" s="293">
        <v>0</v>
      </c>
      <c r="EC125" s="293">
        <v>0</v>
      </c>
      <c r="ED125" s="293">
        <v>0</v>
      </c>
      <c r="EE125" s="293">
        <v>0</v>
      </c>
      <c r="EF125" s="293">
        <v>0</v>
      </c>
      <c r="EG125" s="293">
        <v>0</v>
      </c>
      <c r="EH125" s="293">
        <v>0</v>
      </c>
      <c r="EI125" s="293">
        <v>0</v>
      </c>
      <c r="EJ125" s="293">
        <v>0</v>
      </c>
      <c r="EK125" s="293">
        <v>0</v>
      </c>
      <c r="EL125" s="293">
        <v>0</v>
      </c>
      <c r="EM125" s="293">
        <v>0</v>
      </c>
      <c r="EN125" s="293">
        <v>0</v>
      </c>
      <c r="EO125" s="293">
        <v>0</v>
      </c>
      <c r="EP125" s="293">
        <v>0</v>
      </c>
      <c r="EQ125" s="293">
        <v>0</v>
      </c>
      <c r="ER125" s="293">
        <v>0</v>
      </c>
      <c r="ES125" s="293">
        <v>0</v>
      </c>
      <c r="ET125" s="293">
        <v>0</v>
      </c>
      <c r="EU125" s="293">
        <v>0</v>
      </c>
      <c r="EV125" s="293">
        <v>0</v>
      </c>
      <c r="EW125" s="293">
        <v>0</v>
      </c>
      <c r="EX125" s="293">
        <v>0</v>
      </c>
      <c r="EY125" s="293">
        <v>0</v>
      </c>
      <c r="EZ125" s="65"/>
      <c r="FA125" s="61"/>
      <c r="FB125" s="65"/>
      <c r="FC125" s="61"/>
      <c r="FD125" s="65"/>
      <c r="FE125" s="61"/>
      <c r="FF125" s="65"/>
      <c r="FG125" s="61"/>
      <c r="FH125" s="65"/>
      <c r="FI125" s="61"/>
      <c r="FJ125" s="65"/>
      <c r="FK125" s="61"/>
      <c r="FL125" s="65"/>
      <c r="FM125" s="61"/>
      <c r="FN125" s="65"/>
      <c r="FO125" s="61"/>
      <c r="FP125" s="65"/>
      <c r="FQ125" s="61"/>
      <c r="FR125" s="65"/>
      <c r="FS125" s="61"/>
      <c r="FT125" s="65"/>
      <c r="FU125" s="61"/>
      <c r="FV125" s="65"/>
      <c r="FW125" s="61"/>
      <c r="FX125" s="65"/>
      <c r="FY125" s="61"/>
      <c r="FZ125" s="65"/>
      <c r="GA125" s="61"/>
      <c r="GB125" s="65"/>
      <c r="GC125" s="61"/>
      <c r="GD125" s="65"/>
      <c r="GE125" s="61"/>
      <c r="GF125" s="65"/>
      <c r="GG125" s="61"/>
      <c r="GH125" s="65"/>
      <c r="GI125" s="61"/>
      <c r="GJ125" s="65"/>
      <c r="GK125" s="61"/>
      <c r="GL125" s="65"/>
      <c r="GM125" s="61"/>
      <c r="GN125" s="65"/>
      <c r="GO125" s="61"/>
      <c r="GP125" s="65"/>
      <c r="GQ125" s="61"/>
      <c r="GR125" s="65"/>
      <c r="GS125" s="61"/>
      <c r="GT125" s="65"/>
      <c r="GU125" s="61"/>
      <c r="GV125" s="65"/>
      <c r="GW125" s="61"/>
      <c r="GX125" s="65"/>
      <c r="GY125" s="61"/>
      <c r="GZ125" s="65"/>
      <c r="HA125" s="61"/>
      <c r="HB125" s="65"/>
      <c r="HC125" s="61"/>
      <c r="HD125" s="65"/>
      <c r="HE125" s="61"/>
      <c r="HF125" s="65"/>
      <c r="HG125" s="61"/>
      <c r="HH125" s="65"/>
      <c r="HI125" s="61"/>
      <c r="HJ125" s="65"/>
      <c r="HK125" s="61"/>
      <c r="HL125" s="65"/>
      <c r="HM125" s="61"/>
      <c r="HN125" s="65"/>
      <c r="HO125" s="61"/>
      <c r="HP125" s="65"/>
      <c r="HQ125" s="61"/>
      <c r="HR125" s="65"/>
      <c r="HS125" s="61"/>
      <c r="HT125" s="65"/>
      <c r="HU125" s="61"/>
      <c r="HV125" s="65"/>
      <c r="HW125" s="61"/>
      <c r="HX125" s="65"/>
      <c r="HY125" s="61"/>
      <c r="HZ125" s="65"/>
      <c r="IA125" s="61"/>
      <c r="IB125" s="65"/>
      <c r="IC125" s="61"/>
      <c r="ID125" s="65"/>
      <c r="IE125" s="61"/>
      <c r="IF125" s="65"/>
      <c r="IG125" s="61"/>
      <c r="IH125" s="65"/>
      <c r="II125" s="61"/>
      <c r="IJ125" s="65"/>
      <c r="IK125" s="61"/>
      <c r="IL125" s="65"/>
      <c r="IM125" s="61"/>
      <c r="IN125" s="65"/>
      <c r="IO125" s="61"/>
      <c r="IP125" s="65"/>
      <c r="IQ125" s="61"/>
      <c r="IR125" s="65"/>
      <c r="IS125" s="61"/>
      <c r="IT125" s="65"/>
      <c r="IU125" s="61"/>
      <c r="IV125" s="65"/>
      <c r="IW125" s="61"/>
      <c r="IX125" s="65"/>
      <c r="IY125" s="61"/>
      <c r="IZ125" s="65"/>
      <c r="JA125" s="61"/>
      <c r="JB125" s="65"/>
      <c r="JC125" s="61"/>
      <c r="JD125" s="65"/>
      <c r="JE125" s="61"/>
      <c r="JF125" s="65"/>
      <c r="JG125" s="61"/>
      <c r="JH125" s="65"/>
      <c r="JI125" s="61"/>
      <c r="JJ125" s="65"/>
      <c r="JK125" s="61"/>
      <c r="JL125" s="65"/>
      <c r="JM125" s="61"/>
      <c r="JN125" s="65"/>
      <c r="JO125" s="61"/>
      <c r="JP125" s="65"/>
      <c r="JQ125" s="61"/>
      <c r="JR125" s="65"/>
      <c r="JS125" s="61"/>
      <c r="JT125" s="65"/>
      <c r="JU125" s="61"/>
      <c r="JV125" s="65"/>
      <c r="JW125" s="61"/>
      <c r="JX125" s="65"/>
      <c r="JY125" s="61"/>
      <c r="JZ125" s="66"/>
      <c r="KA125" s="66"/>
    </row>
    <row r="126" spans="1:287" x14ac:dyDescent="0.25">
      <c r="A126" s="56">
        <f t="shared" si="1"/>
        <v>125</v>
      </c>
      <c r="B126" s="272"/>
      <c r="C126" s="272"/>
      <c r="D126" s="272"/>
      <c r="E126" s="272"/>
      <c r="F126" s="272" t="s">
        <v>203</v>
      </c>
      <c r="G126" s="272"/>
      <c r="H126" s="293">
        <v>0</v>
      </c>
      <c r="I126" s="293">
        <v>0</v>
      </c>
      <c r="J126" s="293">
        <v>1876459.46</v>
      </c>
      <c r="K126" s="293">
        <v>0</v>
      </c>
      <c r="L126" s="293">
        <v>0</v>
      </c>
      <c r="M126" s="293">
        <v>0</v>
      </c>
      <c r="N126" s="293">
        <v>0</v>
      </c>
      <c r="O126" s="293">
        <v>0</v>
      </c>
      <c r="P126" s="293">
        <v>0</v>
      </c>
      <c r="Q126" s="293">
        <v>0</v>
      </c>
      <c r="R126" s="293">
        <v>0</v>
      </c>
      <c r="S126" s="293">
        <v>0</v>
      </c>
      <c r="T126" s="293">
        <v>0</v>
      </c>
      <c r="U126" s="293">
        <v>0</v>
      </c>
      <c r="V126" s="293">
        <v>0</v>
      </c>
      <c r="W126" s="293">
        <v>0</v>
      </c>
      <c r="X126" s="293">
        <v>0</v>
      </c>
      <c r="Y126" s="293">
        <v>0</v>
      </c>
      <c r="Z126" s="293">
        <v>0</v>
      </c>
      <c r="AA126" s="293">
        <v>0</v>
      </c>
      <c r="AB126" s="293">
        <v>0</v>
      </c>
      <c r="AC126" s="293">
        <v>0</v>
      </c>
      <c r="AD126" s="293">
        <v>0</v>
      </c>
      <c r="AE126" s="293">
        <v>0</v>
      </c>
      <c r="AF126" s="293">
        <v>0</v>
      </c>
      <c r="AG126" s="293">
        <v>0</v>
      </c>
      <c r="AH126" s="293">
        <v>0</v>
      </c>
      <c r="AI126" s="293">
        <v>0</v>
      </c>
      <c r="AJ126" s="293">
        <v>0</v>
      </c>
      <c r="AK126" s="293">
        <v>0</v>
      </c>
      <c r="AL126" s="293">
        <v>0</v>
      </c>
      <c r="AM126" s="293">
        <v>0</v>
      </c>
      <c r="AN126" s="293">
        <v>0</v>
      </c>
      <c r="AO126" s="293">
        <v>0</v>
      </c>
      <c r="AP126" s="293">
        <v>0</v>
      </c>
      <c r="AQ126" s="293">
        <v>0</v>
      </c>
      <c r="AR126" s="293">
        <v>0</v>
      </c>
      <c r="AS126" s="293">
        <v>0</v>
      </c>
      <c r="AT126" s="293">
        <v>0</v>
      </c>
      <c r="AU126" s="293">
        <v>0</v>
      </c>
      <c r="AV126" s="293">
        <v>0</v>
      </c>
      <c r="AW126" s="293">
        <v>0</v>
      </c>
      <c r="AX126" s="293">
        <v>0</v>
      </c>
      <c r="AY126" s="293">
        <v>0</v>
      </c>
      <c r="AZ126" s="293">
        <v>0</v>
      </c>
      <c r="BA126" s="293">
        <v>0</v>
      </c>
      <c r="BB126" s="293">
        <v>0</v>
      </c>
      <c r="BC126" s="293">
        <v>0</v>
      </c>
      <c r="BD126" s="293">
        <v>0</v>
      </c>
      <c r="BE126" s="293">
        <v>0</v>
      </c>
      <c r="BF126" s="293">
        <v>0</v>
      </c>
      <c r="BG126" s="293">
        <v>0</v>
      </c>
      <c r="BH126" s="293">
        <v>0</v>
      </c>
      <c r="BI126" s="293">
        <v>0</v>
      </c>
      <c r="BJ126" s="293">
        <v>0</v>
      </c>
      <c r="BK126" s="293">
        <v>0</v>
      </c>
      <c r="BL126" s="293">
        <v>0</v>
      </c>
      <c r="BM126" s="293">
        <v>0</v>
      </c>
      <c r="BN126" s="293">
        <v>0</v>
      </c>
      <c r="BO126" s="293">
        <v>0</v>
      </c>
      <c r="BP126" s="293">
        <v>0</v>
      </c>
      <c r="BQ126" s="293">
        <v>0</v>
      </c>
      <c r="BR126" s="293">
        <v>0</v>
      </c>
      <c r="BS126" s="293">
        <v>0</v>
      </c>
      <c r="BT126" s="293">
        <v>0</v>
      </c>
      <c r="BU126" s="293">
        <v>0</v>
      </c>
      <c r="BV126" s="293">
        <v>0</v>
      </c>
      <c r="BW126" s="293">
        <v>0</v>
      </c>
      <c r="BX126" s="293">
        <v>0</v>
      </c>
      <c r="BY126" s="293">
        <v>0</v>
      </c>
      <c r="BZ126" s="293">
        <v>0</v>
      </c>
      <c r="CA126" s="293">
        <v>0</v>
      </c>
      <c r="CB126" s="293">
        <v>0</v>
      </c>
      <c r="CC126" s="293">
        <v>0</v>
      </c>
      <c r="CD126" s="293">
        <v>0</v>
      </c>
      <c r="CE126" s="293">
        <v>0</v>
      </c>
      <c r="CF126" s="293">
        <v>0</v>
      </c>
      <c r="CG126" s="293">
        <v>0</v>
      </c>
      <c r="CH126" s="293">
        <v>0</v>
      </c>
      <c r="CI126" s="293">
        <v>0</v>
      </c>
      <c r="CJ126" s="293">
        <v>0</v>
      </c>
      <c r="CK126" s="293">
        <v>0</v>
      </c>
      <c r="CL126" s="293">
        <v>0</v>
      </c>
      <c r="CM126" s="293">
        <v>0</v>
      </c>
      <c r="CN126" s="293">
        <v>0</v>
      </c>
      <c r="CO126" s="293">
        <v>0</v>
      </c>
      <c r="CP126" s="293">
        <v>760207.95</v>
      </c>
      <c r="CQ126" s="293">
        <v>0</v>
      </c>
      <c r="CR126" s="293">
        <v>0</v>
      </c>
      <c r="CS126" s="293">
        <v>0</v>
      </c>
      <c r="CT126" s="293">
        <v>0</v>
      </c>
      <c r="CU126" s="293">
        <v>0</v>
      </c>
      <c r="CV126" s="293">
        <v>0</v>
      </c>
      <c r="CW126" s="293">
        <v>0</v>
      </c>
      <c r="CX126" s="293">
        <v>0</v>
      </c>
      <c r="CY126" s="293">
        <v>0</v>
      </c>
      <c r="CZ126" s="293">
        <v>0</v>
      </c>
      <c r="DA126" s="293">
        <v>0</v>
      </c>
      <c r="DB126" s="293">
        <v>0</v>
      </c>
      <c r="DC126" s="293">
        <v>0</v>
      </c>
      <c r="DD126" s="293">
        <v>0</v>
      </c>
      <c r="DE126" s="293">
        <v>0</v>
      </c>
      <c r="DF126" s="293">
        <v>0</v>
      </c>
      <c r="DG126" s="293">
        <v>0</v>
      </c>
      <c r="DH126" s="293">
        <v>0</v>
      </c>
      <c r="DI126" s="293">
        <v>0</v>
      </c>
      <c r="DJ126" s="293">
        <v>0</v>
      </c>
      <c r="DK126" s="293">
        <v>0</v>
      </c>
      <c r="DL126" s="293">
        <v>0</v>
      </c>
      <c r="DM126" s="293">
        <v>0</v>
      </c>
      <c r="DN126" s="293">
        <v>0</v>
      </c>
      <c r="DO126" s="293">
        <v>0</v>
      </c>
      <c r="DP126" s="293">
        <v>0</v>
      </c>
      <c r="DQ126" s="293">
        <v>0</v>
      </c>
      <c r="DR126" s="293">
        <v>0</v>
      </c>
      <c r="DS126" s="293">
        <v>158116.57</v>
      </c>
      <c r="DT126" s="293">
        <v>0</v>
      </c>
      <c r="DU126" s="293">
        <v>0</v>
      </c>
      <c r="DV126" s="293">
        <v>0</v>
      </c>
      <c r="DW126" s="293">
        <v>0</v>
      </c>
      <c r="DX126" s="293">
        <v>0</v>
      </c>
      <c r="DY126" s="293">
        <v>0</v>
      </c>
      <c r="DZ126" s="293">
        <v>0</v>
      </c>
      <c r="EA126" s="293">
        <v>0</v>
      </c>
      <c r="EB126" s="293">
        <v>0</v>
      </c>
      <c r="EC126" s="293">
        <v>0</v>
      </c>
      <c r="ED126" s="293">
        <v>0</v>
      </c>
      <c r="EE126" s="293">
        <v>0</v>
      </c>
      <c r="EF126" s="293">
        <v>0</v>
      </c>
      <c r="EG126" s="293">
        <v>0</v>
      </c>
      <c r="EH126" s="293">
        <v>0</v>
      </c>
      <c r="EI126" s="293">
        <v>0</v>
      </c>
      <c r="EJ126" s="293">
        <v>0</v>
      </c>
      <c r="EK126" s="293">
        <v>0</v>
      </c>
      <c r="EL126" s="293">
        <v>0</v>
      </c>
      <c r="EM126" s="293">
        <v>0</v>
      </c>
      <c r="EN126" s="293">
        <v>0</v>
      </c>
      <c r="EO126" s="293">
        <v>0</v>
      </c>
      <c r="EP126" s="293">
        <v>0</v>
      </c>
      <c r="EQ126" s="293">
        <v>0</v>
      </c>
      <c r="ER126" s="293">
        <v>0</v>
      </c>
      <c r="ES126" s="293">
        <v>0</v>
      </c>
      <c r="ET126" s="293">
        <v>0</v>
      </c>
      <c r="EU126" s="293">
        <v>0</v>
      </c>
      <c r="EV126" s="293">
        <v>0</v>
      </c>
      <c r="EW126" s="293">
        <v>0</v>
      </c>
      <c r="EX126" s="293">
        <v>0</v>
      </c>
      <c r="EY126" s="293">
        <v>2794783.98</v>
      </c>
      <c r="EZ126" s="65"/>
      <c r="FA126" s="61"/>
      <c r="FB126" s="65"/>
      <c r="FC126" s="61"/>
      <c r="FD126" s="65"/>
      <c r="FE126" s="61"/>
      <c r="FF126" s="65"/>
      <c r="FG126" s="61"/>
      <c r="FH126" s="65"/>
      <c r="FI126" s="61"/>
      <c r="FJ126" s="65"/>
      <c r="FK126" s="61"/>
      <c r="FL126" s="65"/>
      <c r="FM126" s="61"/>
      <c r="FN126" s="65"/>
      <c r="FO126" s="61"/>
      <c r="FP126" s="65"/>
      <c r="FQ126" s="61"/>
      <c r="FR126" s="65"/>
      <c r="FS126" s="61"/>
      <c r="FT126" s="65"/>
      <c r="FU126" s="61"/>
      <c r="FV126" s="65"/>
      <c r="FW126" s="61"/>
      <c r="FX126" s="65"/>
      <c r="FY126" s="61"/>
      <c r="FZ126" s="65"/>
      <c r="GA126" s="61"/>
      <c r="GB126" s="65"/>
      <c r="GC126" s="61"/>
      <c r="GD126" s="65"/>
      <c r="GE126" s="61"/>
      <c r="GF126" s="65"/>
      <c r="GG126" s="61"/>
      <c r="GH126" s="65"/>
      <c r="GI126" s="61"/>
      <c r="GJ126" s="65"/>
      <c r="GK126" s="61"/>
      <c r="GL126" s="65"/>
      <c r="GM126" s="61"/>
      <c r="GN126" s="65"/>
      <c r="GO126" s="61"/>
      <c r="GP126" s="65"/>
      <c r="GQ126" s="61"/>
      <c r="GR126" s="65"/>
      <c r="GS126" s="61"/>
      <c r="GT126" s="65"/>
      <c r="GU126" s="61"/>
      <c r="GV126" s="65"/>
      <c r="GW126" s="61"/>
      <c r="GX126" s="65"/>
      <c r="GY126" s="61"/>
      <c r="GZ126" s="65"/>
      <c r="HA126" s="61"/>
      <c r="HB126" s="65"/>
      <c r="HC126" s="61"/>
      <c r="HD126" s="65"/>
      <c r="HE126" s="61"/>
      <c r="HF126" s="65"/>
      <c r="HG126" s="61"/>
      <c r="HH126" s="65"/>
      <c r="HI126" s="61"/>
      <c r="HJ126" s="65"/>
      <c r="HK126" s="61"/>
      <c r="HL126" s="65"/>
      <c r="HM126" s="61"/>
      <c r="HN126" s="65"/>
      <c r="HO126" s="61"/>
      <c r="HP126" s="65"/>
      <c r="HQ126" s="61"/>
      <c r="HR126" s="65"/>
      <c r="HS126" s="61"/>
      <c r="HT126" s="65"/>
      <c r="HU126" s="61"/>
      <c r="HV126" s="65"/>
      <c r="HW126" s="61"/>
      <c r="HX126" s="65"/>
      <c r="HY126" s="61"/>
      <c r="HZ126" s="65"/>
      <c r="IA126" s="61"/>
      <c r="IB126" s="65"/>
      <c r="IC126" s="61"/>
      <c r="ID126" s="65"/>
      <c r="IE126" s="61"/>
      <c r="IF126" s="65"/>
      <c r="IG126" s="61"/>
      <c r="IH126" s="65"/>
      <c r="II126" s="61"/>
      <c r="IJ126" s="65"/>
      <c r="IK126" s="61"/>
      <c r="IL126" s="65"/>
      <c r="IM126" s="61"/>
      <c r="IN126" s="65"/>
      <c r="IO126" s="61"/>
      <c r="IP126" s="65"/>
      <c r="IQ126" s="61"/>
      <c r="IR126" s="65"/>
      <c r="IS126" s="61"/>
      <c r="IT126" s="65"/>
      <c r="IU126" s="61"/>
      <c r="IV126" s="65"/>
      <c r="IW126" s="61"/>
      <c r="IX126" s="65"/>
      <c r="IY126" s="61"/>
      <c r="IZ126" s="65"/>
      <c r="JA126" s="61"/>
      <c r="JB126" s="65"/>
      <c r="JC126" s="61"/>
      <c r="JD126" s="65"/>
      <c r="JE126" s="61"/>
      <c r="JF126" s="65"/>
      <c r="JG126" s="61"/>
      <c r="JH126" s="65"/>
      <c r="JI126" s="61"/>
      <c r="JJ126" s="65"/>
      <c r="JK126" s="61"/>
      <c r="JL126" s="65"/>
      <c r="JM126" s="61"/>
      <c r="JN126" s="65"/>
      <c r="JO126" s="61"/>
      <c r="JP126" s="65"/>
      <c r="JQ126" s="61"/>
      <c r="JR126" s="65"/>
      <c r="JS126" s="61"/>
      <c r="JT126" s="65"/>
      <c r="JU126" s="61"/>
      <c r="JV126" s="65"/>
      <c r="JW126" s="61"/>
      <c r="JX126" s="65"/>
      <c r="JY126" s="61"/>
      <c r="JZ126" s="66"/>
      <c r="KA126" s="66"/>
    </row>
    <row r="127" spans="1:287" x14ac:dyDescent="0.25">
      <c r="A127" s="56">
        <f t="shared" si="1"/>
        <v>126</v>
      </c>
      <c r="B127" s="272"/>
      <c r="C127" s="272"/>
      <c r="D127" s="272"/>
      <c r="E127" s="272"/>
      <c r="F127" s="272" t="s">
        <v>204</v>
      </c>
      <c r="G127" s="272"/>
      <c r="H127" s="293">
        <v>0</v>
      </c>
      <c r="I127" s="293">
        <v>0</v>
      </c>
      <c r="J127" s="293">
        <v>0</v>
      </c>
      <c r="K127" s="293">
        <v>0</v>
      </c>
      <c r="L127" s="293">
        <v>0</v>
      </c>
      <c r="M127" s="293">
        <v>0</v>
      </c>
      <c r="N127" s="293">
        <v>0</v>
      </c>
      <c r="O127" s="293">
        <v>0</v>
      </c>
      <c r="P127" s="293">
        <v>0</v>
      </c>
      <c r="Q127" s="293">
        <v>0</v>
      </c>
      <c r="R127" s="293">
        <v>0</v>
      </c>
      <c r="S127" s="293">
        <v>0</v>
      </c>
      <c r="T127" s="293">
        <v>0</v>
      </c>
      <c r="U127" s="293">
        <v>0</v>
      </c>
      <c r="V127" s="293">
        <v>0</v>
      </c>
      <c r="W127" s="293">
        <v>0</v>
      </c>
      <c r="X127" s="293">
        <v>0</v>
      </c>
      <c r="Y127" s="293">
        <v>0</v>
      </c>
      <c r="Z127" s="293">
        <v>0</v>
      </c>
      <c r="AA127" s="293">
        <v>0</v>
      </c>
      <c r="AB127" s="293">
        <v>0</v>
      </c>
      <c r="AC127" s="293">
        <v>0</v>
      </c>
      <c r="AD127" s="293">
        <v>0</v>
      </c>
      <c r="AE127" s="293">
        <v>0</v>
      </c>
      <c r="AF127" s="293">
        <v>0</v>
      </c>
      <c r="AG127" s="293">
        <v>0</v>
      </c>
      <c r="AH127" s="293">
        <v>0</v>
      </c>
      <c r="AI127" s="293">
        <v>0</v>
      </c>
      <c r="AJ127" s="293">
        <v>0</v>
      </c>
      <c r="AK127" s="293">
        <v>0</v>
      </c>
      <c r="AL127" s="293">
        <v>0</v>
      </c>
      <c r="AM127" s="293">
        <v>0</v>
      </c>
      <c r="AN127" s="293">
        <v>0</v>
      </c>
      <c r="AO127" s="293">
        <v>0</v>
      </c>
      <c r="AP127" s="293">
        <v>0</v>
      </c>
      <c r="AQ127" s="293">
        <v>0</v>
      </c>
      <c r="AR127" s="293">
        <v>0</v>
      </c>
      <c r="AS127" s="293">
        <v>0</v>
      </c>
      <c r="AT127" s="293">
        <v>0</v>
      </c>
      <c r="AU127" s="293">
        <v>0</v>
      </c>
      <c r="AV127" s="293">
        <v>0</v>
      </c>
      <c r="AW127" s="293">
        <v>0</v>
      </c>
      <c r="AX127" s="293">
        <v>0</v>
      </c>
      <c r="AY127" s="293">
        <v>0</v>
      </c>
      <c r="AZ127" s="293">
        <v>0</v>
      </c>
      <c r="BA127" s="293">
        <v>0</v>
      </c>
      <c r="BB127" s="293">
        <v>0</v>
      </c>
      <c r="BC127" s="293">
        <v>0</v>
      </c>
      <c r="BD127" s="293">
        <v>0</v>
      </c>
      <c r="BE127" s="293">
        <v>0</v>
      </c>
      <c r="BF127" s="293">
        <v>0</v>
      </c>
      <c r="BG127" s="293">
        <v>0</v>
      </c>
      <c r="BH127" s="293">
        <v>0</v>
      </c>
      <c r="BI127" s="293">
        <v>0</v>
      </c>
      <c r="BJ127" s="293">
        <v>0</v>
      </c>
      <c r="BK127" s="293">
        <v>0</v>
      </c>
      <c r="BL127" s="293">
        <v>0</v>
      </c>
      <c r="BM127" s="293">
        <v>0</v>
      </c>
      <c r="BN127" s="293">
        <v>0</v>
      </c>
      <c r="BO127" s="293">
        <v>0</v>
      </c>
      <c r="BP127" s="293">
        <v>0</v>
      </c>
      <c r="BQ127" s="293">
        <v>0</v>
      </c>
      <c r="BR127" s="293">
        <v>0</v>
      </c>
      <c r="BS127" s="293">
        <v>0</v>
      </c>
      <c r="BT127" s="293">
        <v>0</v>
      </c>
      <c r="BU127" s="293">
        <v>0</v>
      </c>
      <c r="BV127" s="293">
        <v>0</v>
      </c>
      <c r="BW127" s="293">
        <v>0</v>
      </c>
      <c r="BX127" s="293">
        <v>0</v>
      </c>
      <c r="BY127" s="293">
        <v>0</v>
      </c>
      <c r="BZ127" s="293">
        <v>0</v>
      </c>
      <c r="CA127" s="293">
        <v>0</v>
      </c>
      <c r="CB127" s="293">
        <v>0</v>
      </c>
      <c r="CC127" s="293">
        <v>0</v>
      </c>
      <c r="CD127" s="293">
        <v>0</v>
      </c>
      <c r="CE127" s="293">
        <v>0</v>
      </c>
      <c r="CF127" s="293">
        <v>0</v>
      </c>
      <c r="CG127" s="293">
        <v>0</v>
      </c>
      <c r="CH127" s="293">
        <v>0</v>
      </c>
      <c r="CI127" s="293">
        <v>0</v>
      </c>
      <c r="CJ127" s="293">
        <v>0</v>
      </c>
      <c r="CK127" s="293">
        <v>0</v>
      </c>
      <c r="CL127" s="293">
        <v>0</v>
      </c>
      <c r="CM127" s="293">
        <v>0</v>
      </c>
      <c r="CN127" s="293">
        <v>0</v>
      </c>
      <c r="CO127" s="293">
        <v>0</v>
      </c>
      <c r="CP127" s="293">
        <v>0</v>
      </c>
      <c r="CQ127" s="293">
        <v>0</v>
      </c>
      <c r="CR127" s="293">
        <v>0</v>
      </c>
      <c r="CS127" s="293">
        <v>0</v>
      </c>
      <c r="CT127" s="293">
        <v>0</v>
      </c>
      <c r="CU127" s="293">
        <v>0</v>
      </c>
      <c r="CV127" s="293">
        <v>0</v>
      </c>
      <c r="CW127" s="293">
        <v>0</v>
      </c>
      <c r="CX127" s="293">
        <v>0</v>
      </c>
      <c r="CY127" s="293">
        <v>0</v>
      </c>
      <c r="CZ127" s="293">
        <v>0</v>
      </c>
      <c r="DA127" s="293">
        <v>0</v>
      </c>
      <c r="DB127" s="293">
        <v>0</v>
      </c>
      <c r="DC127" s="293">
        <v>0</v>
      </c>
      <c r="DD127" s="293">
        <v>0</v>
      </c>
      <c r="DE127" s="293">
        <v>0</v>
      </c>
      <c r="DF127" s="293">
        <v>0</v>
      </c>
      <c r="DG127" s="293">
        <v>0</v>
      </c>
      <c r="DH127" s="293">
        <v>0</v>
      </c>
      <c r="DI127" s="293">
        <v>0</v>
      </c>
      <c r="DJ127" s="293">
        <v>0</v>
      </c>
      <c r="DK127" s="293">
        <v>0</v>
      </c>
      <c r="DL127" s="293">
        <v>0</v>
      </c>
      <c r="DM127" s="293">
        <v>0</v>
      </c>
      <c r="DN127" s="293">
        <v>0</v>
      </c>
      <c r="DO127" s="293">
        <v>0</v>
      </c>
      <c r="DP127" s="293">
        <v>0</v>
      </c>
      <c r="DQ127" s="293">
        <v>0</v>
      </c>
      <c r="DR127" s="293">
        <v>0</v>
      </c>
      <c r="DS127" s="293">
        <v>0</v>
      </c>
      <c r="DT127" s="293">
        <v>0</v>
      </c>
      <c r="DU127" s="293">
        <v>0</v>
      </c>
      <c r="DV127" s="293">
        <v>0</v>
      </c>
      <c r="DW127" s="293">
        <v>0</v>
      </c>
      <c r="DX127" s="293">
        <v>0</v>
      </c>
      <c r="DY127" s="293">
        <v>0</v>
      </c>
      <c r="DZ127" s="293">
        <v>0</v>
      </c>
      <c r="EA127" s="293">
        <v>0</v>
      </c>
      <c r="EB127" s="293">
        <v>0</v>
      </c>
      <c r="EC127" s="293">
        <v>0</v>
      </c>
      <c r="ED127" s="293">
        <v>0</v>
      </c>
      <c r="EE127" s="293">
        <v>0</v>
      </c>
      <c r="EF127" s="293">
        <v>0</v>
      </c>
      <c r="EG127" s="293">
        <v>0</v>
      </c>
      <c r="EH127" s="293">
        <v>0</v>
      </c>
      <c r="EI127" s="293">
        <v>0</v>
      </c>
      <c r="EJ127" s="293">
        <v>0</v>
      </c>
      <c r="EK127" s="293">
        <v>0</v>
      </c>
      <c r="EL127" s="293">
        <v>0</v>
      </c>
      <c r="EM127" s="293">
        <v>0</v>
      </c>
      <c r="EN127" s="293">
        <v>0</v>
      </c>
      <c r="EO127" s="293">
        <v>0</v>
      </c>
      <c r="EP127" s="293">
        <v>0</v>
      </c>
      <c r="EQ127" s="293">
        <v>0</v>
      </c>
      <c r="ER127" s="293">
        <v>0</v>
      </c>
      <c r="ES127" s="293">
        <v>0</v>
      </c>
      <c r="ET127" s="293">
        <v>0</v>
      </c>
      <c r="EU127" s="293">
        <v>0</v>
      </c>
      <c r="EV127" s="293">
        <v>0</v>
      </c>
      <c r="EW127" s="293">
        <v>0</v>
      </c>
      <c r="EX127" s="293">
        <v>0</v>
      </c>
      <c r="EY127" s="293">
        <v>0</v>
      </c>
      <c r="EZ127" s="65"/>
      <c r="FA127" s="61"/>
      <c r="FB127" s="65"/>
      <c r="FC127" s="61"/>
      <c r="FD127" s="65"/>
      <c r="FE127" s="61"/>
      <c r="FF127" s="65"/>
      <c r="FG127" s="61"/>
      <c r="FH127" s="65"/>
      <c r="FI127" s="61"/>
      <c r="FJ127" s="65"/>
      <c r="FK127" s="61"/>
      <c r="FL127" s="65"/>
      <c r="FM127" s="61"/>
      <c r="FN127" s="65"/>
      <c r="FO127" s="61"/>
      <c r="FP127" s="65"/>
      <c r="FQ127" s="61"/>
      <c r="FR127" s="65"/>
      <c r="FS127" s="61"/>
      <c r="FT127" s="65"/>
      <c r="FU127" s="61"/>
      <c r="FV127" s="65"/>
      <c r="FW127" s="61"/>
      <c r="FX127" s="65"/>
      <c r="FY127" s="61"/>
      <c r="FZ127" s="65"/>
      <c r="GA127" s="61"/>
      <c r="GB127" s="65"/>
      <c r="GC127" s="61"/>
      <c r="GD127" s="65"/>
      <c r="GE127" s="61"/>
      <c r="GF127" s="65"/>
      <c r="GG127" s="61"/>
      <c r="GH127" s="65"/>
      <c r="GI127" s="61"/>
      <c r="GJ127" s="65"/>
      <c r="GK127" s="61"/>
      <c r="GL127" s="65"/>
      <c r="GM127" s="61"/>
      <c r="GN127" s="65"/>
      <c r="GO127" s="61"/>
      <c r="GP127" s="65"/>
      <c r="GQ127" s="61"/>
      <c r="GR127" s="65"/>
      <c r="GS127" s="61"/>
      <c r="GT127" s="65"/>
      <c r="GU127" s="61"/>
      <c r="GV127" s="65"/>
      <c r="GW127" s="61"/>
      <c r="GX127" s="65"/>
      <c r="GY127" s="61"/>
      <c r="GZ127" s="65"/>
      <c r="HA127" s="61"/>
      <c r="HB127" s="65"/>
      <c r="HC127" s="61"/>
      <c r="HD127" s="65"/>
      <c r="HE127" s="61"/>
      <c r="HF127" s="65"/>
      <c r="HG127" s="61"/>
      <c r="HH127" s="65"/>
      <c r="HI127" s="61"/>
      <c r="HJ127" s="65"/>
      <c r="HK127" s="61"/>
      <c r="HL127" s="65"/>
      <c r="HM127" s="61"/>
      <c r="HN127" s="65"/>
      <c r="HO127" s="61"/>
      <c r="HP127" s="65"/>
      <c r="HQ127" s="61"/>
      <c r="HR127" s="65"/>
      <c r="HS127" s="61"/>
      <c r="HT127" s="65"/>
      <c r="HU127" s="61"/>
      <c r="HV127" s="65"/>
      <c r="HW127" s="61"/>
      <c r="HX127" s="65"/>
      <c r="HY127" s="61"/>
      <c r="HZ127" s="65"/>
      <c r="IA127" s="61"/>
      <c r="IB127" s="65"/>
      <c r="IC127" s="61"/>
      <c r="ID127" s="65"/>
      <c r="IE127" s="61"/>
      <c r="IF127" s="65"/>
      <c r="IG127" s="61"/>
      <c r="IH127" s="65"/>
      <c r="II127" s="61"/>
      <c r="IJ127" s="65"/>
      <c r="IK127" s="61"/>
      <c r="IL127" s="65"/>
      <c r="IM127" s="61"/>
      <c r="IN127" s="65"/>
      <c r="IO127" s="61"/>
      <c r="IP127" s="65"/>
      <c r="IQ127" s="61"/>
      <c r="IR127" s="65"/>
      <c r="IS127" s="61"/>
      <c r="IT127" s="65"/>
      <c r="IU127" s="61"/>
      <c r="IV127" s="65"/>
      <c r="IW127" s="61"/>
      <c r="IX127" s="65"/>
      <c r="IY127" s="61"/>
      <c r="IZ127" s="65"/>
      <c r="JA127" s="61"/>
      <c r="JB127" s="65"/>
      <c r="JC127" s="61"/>
      <c r="JD127" s="65"/>
      <c r="JE127" s="61"/>
      <c r="JF127" s="65"/>
      <c r="JG127" s="61"/>
      <c r="JH127" s="65"/>
      <c r="JI127" s="61"/>
      <c r="JJ127" s="65"/>
      <c r="JK127" s="61"/>
      <c r="JL127" s="65"/>
      <c r="JM127" s="61"/>
      <c r="JN127" s="65"/>
      <c r="JO127" s="61"/>
      <c r="JP127" s="65"/>
      <c r="JQ127" s="61"/>
      <c r="JR127" s="65"/>
      <c r="JS127" s="61"/>
      <c r="JT127" s="65"/>
      <c r="JU127" s="61"/>
      <c r="JV127" s="65"/>
      <c r="JW127" s="61"/>
      <c r="JX127" s="65"/>
      <c r="JY127" s="61"/>
      <c r="JZ127" s="66"/>
      <c r="KA127" s="66"/>
    </row>
    <row r="128" spans="1:287" x14ac:dyDescent="0.25">
      <c r="A128" s="56">
        <f t="shared" si="1"/>
        <v>127</v>
      </c>
      <c r="B128" s="272"/>
      <c r="C128" s="272"/>
      <c r="D128" s="272"/>
      <c r="E128" s="272"/>
      <c r="F128" s="272" t="s">
        <v>205</v>
      </c>
      <c r="G128" s="272"/>
      <c r="H128" s="293">
        <v>0</v>
      </c>
      <c r="I128" s="293">
        <v>0</v>
      </c>
      <c r="J128" s="293">
        <v>0</v>
      </c>
      <c r="K128" s="293">
        <v>0</v>
      </c>
      <c r="L128" s="293">
        <v>0</v>
      </c>
      <c r="M128" s="293">
        <v>0</v>
      </c>
      <c r="N128" s="293">
        <v>0</v>
      </c>
      <c r="O128" s="293">
        <v>0</v>
      </c>
      <c r="P128" s="293">
        <v>0</v>
      </c>
      <c r="Q128" s="293">
        <v>0</v>
      </c>
      <c r="R128" s="293">
        <v>0</v>
      </c>
      <c r="S128" s="293">
        <v>0</v>
      </c>
      <c r="T128" s="293">
        <v>0</v>
      </c>
      <c r="U128" s="293">
        <v>0</v>
      </c>
      <c r="V128" s="293">
        <v>0</v>
      </c>
      <c r="W128" s="293">
        <v>0</v>
      </c>
      <c r="X128" s="293">
        <v>0</v>
      </c>
      <c r="Y128" s="293">
        <v>0</v>
      </c>
      <c r="Z128" s="293">
        <v>0</v>
      </c>
      <c r="AA128" s="293">
        <v>0</v>
      </c>
      <c r="AB128" s="293">
        <v>0</v>
      </c>
      <c r="AC128" s="293">
        <v>0</v>
      </c>
      <c r="AD128" s="293">
        <v>0</v>
      </c>
      <c r="AE128" s="293">
        <v>0</v>
      </c>
      <c r="AF128" s="293">
        <v>0</v>
      </c>
      <c r="AG128" s="293">
        <v>0</v>
      </c>
      <c r="AH128" s="293">
        <v>0</v>
      </c>
      <c r="AI128" s="293">
        <v>0</v>
      </c>
      <c r="AJ128" s="293">
        <v>0</v>
      </c>
      <c r="AK128" s="293">
        <v>0</v>
      </c>
      <c r="AL128" s="293">
        <v>0</v>
      </c>
      <c r="AM128" s="293">
        <v>0</v>
      </c>
      <c r="AN128" s="293">
        <v>0</v>
      </c>
      <c r="AO128" s="293">
        <v>0</v>
      </c>
      <c r="AP128" s="293">
        <v>0</v>
      </c>
      <c r="AQ128" s="293">
        <v>0</v>
      </c>
      <c r="AR128" s="293">
        <v>0</v>
      </c>
      <c r="AS128" s="293">
        <v>0</v>
      </c>
      <c r="AT128" s="293">
        <v>0</v>
      </c>
      <c r="AU128" s="293">
        <v>0</v>
      </c>
      <c r="AV128" s="293">
        <v>0</v>
      </c>
      <c r="AW128" s="293">
        <v>0</v>
      </c>
      <c r="AX128" s="293">
        <v>0</v>
      </c>
      <c r="AY128" s="293">
        <v>0</v>
      </c>
      <c r="AZ128" s="293">
        <v>0</v>
      </c>
      <c r="BA128" s="293">
        <v>0</v>
      </c>
      <c r="BB128" s="293">
        <v>0</v>
      </c>
      <c r="BC128" s="293">
        <v>0</v>
      </c>
      <c r="BD128" s="293">
        <v>0</v>
      </c>
      <c r="BE128" s="293">
        <v>0</v>
      </c>
      <c r="BF128" s="293">
        <v>0</v>
      </c>
      <c r="BG128" s="293">
        <v>0</v>
      </c>
      <c r="BH128" s="293">
        <v>0</v>
      </c>
      <c r="BI128" s="293">
        <v>0</v>
      </c>
      <c r="BJ128" s="293">
        <v>0</v>
      </c>
      <c r="BK128" s="293">
        <v>0</v>
      </c>
      <c r="BL128" s="293">
        <v>0</v>
      </c>
      <c r="BM128" s="293">
        <v>0</v>
      </c>
      <c r="BN128" s="293">
        <v>0</v>
      </c>
      <c r="BO128" s="293">
        <v>0</v>
      </c>
      <c r="BP128" s="293">
        <v>0</v>
      </c>
      <c r="BQ128" s="293">
        <v>0</v>
      </c>
      <c r="BR128" s="293">
        <v>0</v>
      </c>
      <c r="BS128" s="293">
        <v>0</v>
      </c>
      <c r="BT128" s="293">
        <v>0</v>
      </c>
      <c r="BU128" s="293">
        <v>0</v>
      </c>
      <c r="BV128" s="293">
        <v>0</v>
      </c>
      <c r="BW128" s="293">
        <v>0</v>
      </c>
      <c r="BX128" s="293">
        <v>0</v>
      </c>
      <c r="BY128" s="293">
        <v>0</v>
      </c>
      <c r="BZ128" s="293">
        <v>0</v>
      </c>
      <c r="CA128" s="293">
        <v>0</v>
      </c>
      <c r="CB128" s="293">
        <v>0</v>
      </c>
      <c r="CC128" s="293">
        <v>0</v>
      </c>
      <c r="CD128" s="293">
        <v>0</v>
      </c>
      <c r="CE128" s="293">
        <v>0</v>
      </c>
      <c r="CF128" s="293">
        <v>0</v>
      </c>
      <c r="CG128" s="293">
        <v>0</v>
      </c>
      <c r="CH128" s="293">
        <v>0</v>
      </c>
      <c r="CI128" s="293">
        <v>0</v>
      </c>
      <c r="CJ128" s="293">
        <v>0</v>
      </c>
      <c r="CK128" s="293">
        <v>0</v>
      </c>
      <c r="CL128" s="293">
        <v>0</v>
      </c>
      <c r="CM128" s="293">
        <v>0</v>
      </c>
      <c r="CN128" s="293">
        <v>0</v>
      </c>
      <c r="CO128" s="293">
        <v>0</v>
      </c>
      <c r="CP128" s="293">
        <v>0</v>
      </c>
      <c r="CQ128" s="293">
        <v>0</v>
      </c>
      <c r="CR128" s="293">
        <v>0</v>
      </c>
      <c r="CS128" s="293">
        <v>0</v>
      </c>
      <c r="CT128" s="293">
        <v>0</v>
      </c>
      <c r="CU128" s="293">
        <v>0</v>
      </c>
      <c r="CV128" s="293">
        <v>0</v>
      </c>
      <c r="CW128" s="293">
        <v>0</v>
      </c>
      <c r="CX128" s="293">
        <v>0</v>
      </c>
      <c r="CY128" s="293">
        <v>0</v>
      </c>
      <c r="CZ128" s="293">
        <v>0</v>
      </c>
      <c r="DA128" s="293">
        <v>0</v>
      </c>
      <c r="DB128" s="293">
        <v>0</v>
      </c>
      <c r="DC128" s="293">
        <v>0</v>
      </c>
      <c r="DD128" s="293">
        <v>0</v>
      </c>
      <c r="DE128" s="293">
        <v>0</v>
      </c>
      <c r="DF128" s="293">
        <v>0</v>
      </c>
      <c r="DG128" s="293">
        <v>0</v>
      </c>
      <c r="DH128" s="293">
        <v>0</v>
      </c>
      <c r="DI128" s="293">
        <v>0</v>
      </c>
      <c r="DJ128" s="293">
        <v>0</v>
      </c>
      <c r="DK128" s="293">
        <v>0</v>
      </c>
      <c r="DL128" s="293">
        <v>0</v>
      </c>
      <c r="DM128" s="293">
        <v>0</v>
      </c>
      <c r="DN128" s="293">
        <v>0</v>
      </c>
      <c r="DO128" s="293">
        <v>0</v>
      </c>
      <c r="DP128" s="293">
        <v>0</v>
      </c>
      <c r="DQ128" s="293">
        <v>0</v>
      </c>
      <c r="DR128" s="293">
        <v>0</v>
      </c>
      <c r="DS128" s="293">
        <v>0</v>
      </c>
      <c r="DT128" s="293">
        <v>0</v>
      </c>
      <c r="DU128" s="293">
        <v>0</v>
      </c>
      <c r="DV128" s="293">
        <v>0</v>
      </c>
      <c r="DW128" s="293">
        <v>0</v>
      </c>
      <c r="DX128" s="293">
        <v>0</v>
      </c>
      <c r="DY128" s="293">
        <v>0</v>
      </c>
      <c r="DZ128" s="293">
        <v>0</v>
      </c>
      <c r="EA128" s="293">
        <v>0</v>
      </c>
      <c r="EB128" s="293">
        <v>0</v>
      </c>
      <c r="EC128" s="293">
        <v>0</v>
      </c>
      <c r="ED128" s="293">
        <v>0</v>
      </c>
      <c r="EE128" s="293">
        <v>0</v>
      </c>
      <c r="EF128" s="293">
        <v>0</v>
      </c>
      <c r="EG128" s="293">
        <v>0</v>
      </c>
      <c r="EH128" s="293">
        <v>0</v>
      </c>
      <c r="EI128" s="293">
        <v>0</v>
      </c>
      <c r="EJ128" s="293">
        <v>0</v>
      </c>
      <c r="EK128" s="293">
        <v>0</v>
      </c>
      <c r="EL128" s="293">
        <v>0</v>
      </c>
      <c r="EM128" s="293">
        <v>0</v>
      </c>
      <c r="EN128" s="293">
        <v>0</v>
      </c>
      <c r="EO128" s="293">
        <v>0</v>
      </c>
      <c r="EP128" s="293">
        <v>0</v>
      </c>
      <c r="EQ128" s="293">
        <v>0</v>
      </c>
      <c r="ER128" s="293">
        <v>0</v>
      </c>
      <c r="ES128" s="293">
        <v>0</v>
      </c>
      <c r="ET128" s="293">
        <v>0</v>
      </c>
      <c r="EU128" s="293">
        <v>0</v>
      </c>
      <c r="EV128" s="293">
        <v>0</v>
      </c>
      <c r="EW128" s="293">
        <v>0</v>
      </c>
      <c r="EX128" s="293">
        <v>0</v>
      </c>
      <c r="EY128" s="293">
        <v>0</v>
      </c>
      <c r="EZ128" s="65"/>
      <c r="FA128" s="61"/>
      <c r="FB128" s="65"/>
      <c r="FC128" s="61"/>
      <c r="FD128" s="65"/>
      <c r="FE128" s="61"/>
      <c r="FF128" s="65"/>
      <c r="FG128" s="61"/>
      <c r="FH128" s="65"/>
      <c r="FI128" s="61"/>
      <c r="FJ128" s="65"/>
      <c r="FK128" s="61"/>
      <c r="FL128" s="65"/>
      <c r="FM128" s="61"/>
      <c r="FN128" s="65"/>
      <c r="FO128" s="61"/>
      <c r="FP128" s="65"/>
      <c r="FQ128" s="61"/>
      <c r="FR128" s="65"/>
      <c r="FS128" s="61"/>
      <c r="FT128" s="65"/>
      <c r="FU128" s="61"/>
      <c r="FV128" s="65"/>
      <c r="FW128" s="61"/>
      <c r="FX128" s="65"/>
      <c r="FY128" s="61"/>
      <c r="FZ128" s="65"/>
      <c r="GA128" s="61"/>
      <c r="GB128" s="65"/>
      <c r="GC128" s="61"/>
      <c r="GD128" s="65"/>
      <c r="GE128" s="61"/>
      <c r="GF128" s="65"/>
      <c r="GG128" s="61"/>
      <c r="GH128" s="65"/>
      <c r="GI128" s="61"/>
      <c r="GJ128" s="65"/>
      <c r="GK128" s="61"/>
      <c r="GL128" s="65"/>
      <c r="GM128" s="61"/>
      <c r="GN128" s="65"/>
      <c r="GO128" s="61"/>
      <c r="GP128" s="65"/>
      <c r="GQ128" s="61"/>
      <c r="GR128" s="65"/>
      <c r="GS128" s="61"/>
      <c r="GT128" s="65"/>
      <c r="GU128" s="61"/>
      <c r="GV128" s="65"/>
      <c r="GW128" s="61"/>
      <c r="GX128" s="65"/>
      <c r="GY128" s="61"/>
      <c r="GZ128" s="65"/>
      <c r="HA128" s="61"/>
      <c r="HB128" s="65"/>
      <c r="HC128" s="61"/>
      <c r="HD128" s="65"/>
      <c r="HE128" s="61"/>
      <c r="HF128" s="65"/>
      <c r="HG128" s="61"/>
      <c r="HH128" s="65"/>
      <c r="HI128" s="61"/>
      <c r="HJ128" s="65"/>
      <c r="HK128" s="61"/>
      <c r="HL128" s="65"/>
      <c r="HM128" s="61"/>
      <c r="HN128" s="65"/>
      <c r="HO128" s="61"/>
      <c r="HP128" s="65"/>
      <c r="HQ128" s="61"/>
      <c r="HR128" s="65"/>
      <c r="HS128" s="61"/>
      <c r="HT128" s="65"/>
      <c r="HU128" s="61"/>
      <c r="HV128" s="65"/>
      <c r="HW128" s="61"/>
      <c r="HX128" s="65"/>
      <c r="HY128" s="61"/>
      <c r="HZ128" s="65"/>
      <c r="IA128" s="61"/>
      <c r="IB128" s="65"/>
      <c r="IC128" s="61"/>
      <c r="ID128" s="65"/>
      <c r="IE128" s="61"/>
      <c r="IF128" s="65"/>
      <c r="IG128" s="61"/>
      <c r="IH128" s="65"/>
      <c r="II128" s="61"/>
      <c r="IJ128" s="65"/>
      <c r="IK128" s="61"/>
      <c r="IL128" s="65"/>
      <c r="IM128" s="61"/>
      <c r="IN128" s="65"/>
      <c r="IO128" s="61"/>
      <c r="IP128" s="65"/>
      <c r="IQ128" s="61"/>
      <c r="IR128" s="65"/>
      <c r="IS128" s="61"/>
      <c r="IT128" s="65"/>
      <c r="IU128" s="61"/>
      <c r="IV128" s="65"/>
      <c r="IW128" s="61"/>
      <c r="IX128" s="65"/>
      <c r="IY128" s="61"/>
      <c r="IZ128" s="65"/>
      <c r="JA128" s="61"/>
      <c r="JB128" s="65"/>
      <c r="JC128" s="61"/>
      <c r="JD128" s="65"/>
      <c r="JE128" s="61"/>
      <c r="JF128" s="65"/>
      <c r="JG128" s="61"/>
      <c r="JH128" s="65"/>
      <c r="JI128" s="61"/>
      <c r="JJ128" s="65"/>
      <c r="JK128" s="61"/>
      <c r="JL128" s="65"/>
      <c r="JM128" s="61"/>
      <c r="JN128" s="65"/>
      <c r="JO128" s="61"/>
      <c r="JP128" s="65"/>
      <c r="JQ128" s="61"/>
      <c r="JR128" s="65"/>
      <c r="JS128" s="61"/>
      <c r="JT128" s="65"/>
      <c r="JU128" s="61"/>
      <c r="JV128" s="65"/>
      <c r="JW128" s="61"/>
      <c r="JX128" s="65"/>
      <c r="JY128" s="61"/>
      <c r="JZ128" s="66"/>
      <c r="KA128" s="66"/>
    </row>
    <row r="129" spans="1:287" x14ac:dyDescent="0.25">
      <c r="A129" s="56">
        <f t="shared" si="1"/>
        <v>128</v>
      </c>
      <c r="B129" s="272"/>
      <c r="C129" s="272"/>
      <c r="D129" s="272"/>
      <c r="E129" s="272"/>
      <c r="F129" s="272" t="s">
        <v>444</v>
      </c>
      <c r="G129" s="272"/>
      <c r="H129" s="293">
        <v>0</v>
      </c>
      <c r="I129" s="293">
        <v>0</v>
      </c>
      <c r="J129" s="293">
        <v>0</v>
      </c>
      <c r="K129" s="293">
        <v>0</v>
      </c>
      <c r="L129" s="293">
        <v>0</v>
      </c>
      <c r="M129" s="293">
        <v>0</v>
      </c>
      <c r="N129" s="293">
        <v>0</v>
      </c>
      <c r="O129" s="293">
        <v>0</v>
      </c>
      <c r="P129" s="293">
        <v>0</v>
      </c>
      <c r="Q129" s="293">
        <v>0</v>
      </c>
      <c r="R129" s="293">
        <v>0</v>
      </c>
      <c r="S129" s="293">
        <v>0</v>
      </c>
      <c r="T129" s="293">
        <v>0</v>
      </c>
      <c r="U129" s="293">
        <v>0</v>
      </c>
      <c r="V129" s="293">
        <v>0</v>
      </c>
      <c r="W129" s="293">
        <v>0</v>
      </c>
      <c r="X129" s="293">
        <v>0</v>
      </c>
      <c r="Y129" s="293">
        <v>0</v>
      </c>
      <c r="Z129" s="293">
        <v>0</v>
      </c>
      <c r="AA129" s="293">
        <v>0</v>
      </c>
      <c r="AB129" s="293">
        <v>0</v>
      </c>
      <c r="AC129" s="293">
        <v>0</v>
      </c>
      <c r="AD129" s="293">
        <v>0</v>
      </c>
      <c r="AE129" s="293">
        <v>0</v>
      </c>
      <c r="AF129" s="293">
        <v>0</v>
      </c>
      <c r="AG129" s="293">
        <v>0</v>
      </c>
      <c r="AH129" s="293">
        <v>0</v>
      </c>
      <c r="AI129" s="293">
        <v>0</v>
      </c>
      <c r="AJ129" s="293">
        <v>0</v>
      </c>
      <c r="AK129" s="293">
        <v>0</v>
      </c>
      <c r="AL129" s="293">
        <v>0</v>
      </c>
      <c r="AM129" s="293">
        <v>0</v>
      </c>
      <c r="AN129" s="293">
        <v>0</v>
      </c>
      <c r="AO129" s="293">
        <v>0</v>
      </c>
      <c r="AP129" s="293">
        <v>0</v>
      </c>
      <c r="AQ129" s="293">
        <v>0</v>
      </c>
      <c r="AR129" s="293">
        <v>0</v>
      </c>
      <c r="AS129" s="293">
        <v>0</v>
      </c>
      <c r="AT129" s="293">
        <v>0</v>
      </c>
      <c r="AU129" s="293">
        <v>0</v>
      </c>
      <c r="AV129" s="293">
        <v>0</v>
      </c>
      <c r="AW129" s="293">
        <v>0</v>
      </c>
      <c r="AX129" s="293">
        <v>0</v>
      </c>
      <c r="AY129" s="293">
        <v>0</v>
      </c>
      <c r="AZ129" s="293">
        <v>0</v>
      </c>
      <c r="BA129" s="293">
        <v>0</v>
      </c>
      <c r="BB129" s="293">
        <v>0</v>
      </c>
      <c r="BC129" s="293">
        <v>0</v>
      </c>
      <c r="BD129" s="293">
        <v>0</v>
      </c>
      <c r="BE129" s="293">
        <v>0</v>
      </c>
      <c r="BF129" s="293">
        <v>0</v>
      </c>
      <c r="BG129" s="293">
        <v>0</v>
      </c>
      <c r="BH129" s="293">
        <v>0</v>
      </c>
      <c r="BI129" s="293">
        <v>0</v>
      </c>
      <c r="BJ129" s="293">
        <v>0</v>
      </c>
      <c r="BK129" s="293">
        <v>0</v>
      </c>
      <c r="BL129" s="293">
        <v>0</v>
      </c>
      <c r="BM129" s="293">
        <v>0</v>
      </c>
      <c r="BN129" s="293">
        <v>0</v>
      </c>
      <c r="BO129" s="293">
        <v>0</v>
      </c>
      <c r="BP129" s="293">
        <v>0</v>
      </c>
      <c r="BQ129" s="293">
        <v>0</v>
      </c>
      <c r="BR129" s="293">
        <v>0</v>
      </c>
      <c r="BS129" s="293">
        <v>0</v>
      </c>
      <c r="BT129" s="293">
        <v>0</v>
      </c>
      <c r="BU129" s="293">
        <v>0</v>
      </c>
      <c r="BV129" s="293">
        <v>0</v>
      </c>
      <c r="BW129" s="293">
        <v>0</v>
      </c>
      <c r="BX129" s="293">
        <v>0</v>
      </c>
      <c r="BY129" s="293">
        <v>0</v>
      </c>
      <c r="BZ129" s="293">
        <v>0</v>
      </c>
      <c r="CA129" s="293">
        <v>0</v>
      </c>
      <c r="CB129" s="293">
        <v>0</v>
      </c>
      <c r="CC129" s="293">
        <v>0</v>
      </c>
      <c r="CD129" s="293">
        <v>0</v>
      </c>
      <c r="CE129" s="293">
        <v>0</v>
      </c>
      <c r="CF129" s="293">
        <v>0</v>
      </c>
      <c r="CG129" s="293">
        <v>0</v>
      </c>
      <c r="CH129" s="293">
        <v>0</v>
      </c>
      <c r="CI129" s="293">
        <v>0</v>
      </c>
      <c r="CJ129" s="293">
        <v>0</v>
      </c>
      <c r="CK129" s="293">
        <v>0</v>
      </c>
      <c r="CL129" s="293">
        <v>0</v>
      </c>
      <c r="CM129" s="293">
        <v>0</v>
      </c>
      <c r="CN129" s="293">
        <v>0</v>
      </c>
      <c r="CO129" s="293">
        <v>0</v>
      </c>
      <c r="CP129" s="293">
        <v>0</v>
      </c>
      <c r="CQ129" s="293">
        <v>0</v>
      </c>
      <c r="CR129" s="293">
        <v>0</v>
      </c>
      <c r="CS129" s="293">
        <v>0</v>
      </c>
      <c r="CT129" s="293">
        <v>0</v>
      </c>
      <c r="CU129" s="293">
        <v>0</v>
      </c>
      <c r="CV129" s="293">
        <v>0</v>
      </c>
      <c r="CW129" s="293">
        <v>0</v>
      </c>
      <c r="CX129" s="293">
        <v>0</v>
      </c>
      <c r="CY129" s="293">
        <v>0</v>
      </c>
      <c r="CZ129" s="293">
        <v>0</v>
      </c>
      <c r="DA129" s="293">
        <v>0</v>
      </c>
      <c r="DB129" s="293">
        <v>0</v>
      </c>
      <c r="DC129" s="293">
        <v>0</v>
      </c>
      <c r="DD129" s="293">
        <v>0</v>
      </c>
      <c r="DE129" s="293">
        <v>0</v>
      </c>
      <c r="DF129" s="293">
        <v>0</v>
      </c>
      <c r="DG129" s="293">
        <v>0</v>
      </c>
      <c r="DH129" s="293">
        <v>0</v>
      </c>
      <c r="DI129" s="293">
        <v>0</v>
      </c>
      <c r="DJ129" s="293">
        <v>0</v>
      </c>
      <c r="DK129" s="293">
        <v>0</v>
      </c>
      <c r="DL129" s="293">
        <v>0</v>
      </c>
      <c r="DM129" s="293">
        <v>0</v>
      </c>
      <c r="DN129" s="293">
        <v>0</v>
      </c>
      <c r="DO129" s="293">
        <v>0</v>
      </c>
      <c r="DP129" s="293">
        <v>0</v>
      </c>
      <c r="DQ129" s="293">
        <v>0</v>
      </c>
      <c r="DR129" s="293">
        <v>0</v>
      </c>
      <c r="DS129" s="293">
        <v>0</v>
      </c>
      <c r="DT129" s="293">
        <v>0</v>
      </c>
      <c r="DU129" s="293">
        <v>0</v>
      </c>
      <c r="DV129" s="293">
        <v>0</v>
      </c>
      <c r="DW129" s="293">
        <v>0</v>
      </c>
      <c r="DX129" s="293">
        <v>0</v>
      </c>
      <c r="DY129" s="293">
        <v>0</v>
      </c>
      <c r="DZ129" s="293">
        <v>0</v>
      </c>
      <c r="EA129" s="293">
        <v>0</v>
      </c>
      <c r="EB129" s="293">
        <v>0</v>
      </c>
      <c r="EC129" s="293">
        <v>0</v>
      </c>
      <c r="ED129" s="293">
        <v>0</v>
      </c>
      <c r="EE129" s="293">
        <v>0</v>
      </c>
      <c r="EF129" s="293">
        <v>0</v>
      </c>
      <c r="EG129" s="293">
        <v>0</v>
      </c>
      <c r="EH129" s="293">
        <v>0</v>
      </c>
      <c r="EI129" s="293">
        <v>0</v>
      </c>
      <c r="EJ129" s="293">
        <v>0</v>
      </c>
      <c r="EK129" s="293">
        <v>0</v>
      </c>
      <c r="EL129" s="293">
        <v>0</v>
      </c>
      <c r="EM129" s="293">
        <v>0</v>
      </c>
      <c r="EN129" s="293">
        <v>0</v>
      </c>
      <c r="EO129" s="293">
        <v>0</v>
      </c>
      <c r="EP129" s="293">
        <v>0</v>
      </c>
      <c r="EQ129" s="293">
        <v>0</v>
      </c>
      <c r="ER129" s="293">
        <v>0</v>
      </c>
      <c r="ES129" s="293">
        <v>0</v>
      </c>
      <c r="ET129" s="293">
        <v>0</v>
      </c>
      <c r="EU129" s="293">
        <v>0</v>
      </c>
      <c r="EV129" s="293">
        <v>0</v>
      </c>
      <c r="EW129" s="293">
        <v>0</v>
      </c>
      <c r="EX129" s="293">
        <v>0</v>
      </c>
      <c r="EY129" s="293">
        <v>0</v>
      </c>
      <c r="EZ129" s="65"/>
      <c r="FA129" s="61"/>
      <c r="FB129" s="65"/>
      <c r="FC129" s="61"/>
      <c r="FD129" s="65"/>
      <c r="FE129" s="61"/>
      <c r="FF129" s="65"/>
      <c r="FG129" s="61"/>
      <c r="FH129" s="65"/>
      <c r="FI129" s="61"/>
      <c r="FJ129" s="65"/>
      <c r="FK129" s="61"/>
      <c r="FL129" s="65"/>
      <c r="FM129" s="61"/>
      <c r="FN129" s="65"/>
      <c r="FO129" s="61"/>
      <c r="FP129" s="65"/>
      <c r="FQ129" s="61"/>
      <c r="FR129" s="65"/>
      <c r="FS129" s="61"/>
      <c r="FT129" s="65"/>
      <c r="FU129" s="61"/>
      <c r="FV129" s="65"/>
      <c r="FW129" s="61"/>
      <c r="FX129" s="65"/>
      <c r="FY129" s="61"/>
      <c r="FZ129" s="65"/>
      <c r="GA129" s="61"/>
      <c r="GB129" s="65"/>
      <c r="GC129" s="61"/>
      <c r="GD129" s="65"/>
      <c r="GE129" s="61"/>
      <c r="GF129" s="65"/>
      <c r="GG129" s="61"/>
      <c r="GH129" s="65"/>
      <c r="GI129" s="61"/>
      <c r="GJ129" s="65"/>
      <c r="GK129" s="61"/>
      <c r="GL129" s="65"/>
      <c r="GM129" s="61"/>
      <c r="GN129" s="65"/>
      <c r="GO129" s="61"/>
      <c r="GP129" s="65"/>
      <c r="GQ129" s="61"/>
      <c r="GR129" s="65"/>
      <c r="GS129" s="61"/>
      <c r="GT129" s="65"/>
      <c r="GU129" s="61"/>
      <c r="GV129" s="65"/>
      <c r="GW129" s="61"/>
      <c r="GX129" s="65"/>
      <c r="GY129" s="61"/>
      <c r="GZ129" s="65"/>
      <c r="HA129" s="61"/>
      <c r="HB129" s="65"/>
      <c r="HC129" s="61"/>
      <c r="HD129" s="65"/>
      <c r="HE129" s="61"/>
      <c r="HF129" s="65"/>
      <c r="HG129" s="61"/>
      <c r="HH129" s="65"/>
      <c r="HI129" s="61"/>
      <c r="HJ129" s="65"/>
      <c r="HK129" s="61"/>
      <c r="HL129" s="65"/>
      <c r="HM129" s="61"/>
      <c r="HN129" s="65"/>
      <c r="HO129" s="61"/>
      <c r="HP129" s="65"/>
      <c r="HQ129" s="61"/>
      <c r="HR129" s="65"/>
      <c r="HS129" s="61"/>
      <c r="HT129" s="65"/>
      <c r="HU129" s="61"/>
      <c r="HV129" s="65"/>
      <c r="HW129" s="61"/>
      <c r="HX129" s="65"/>
      <c r="HY129" s="61"/>
      <c r="HZ129" s="65"/>
      <c r="IA129" s="61"/>
      <c r="IB129" s="65"/>
      <c r="IC129" s="61"/>
      <c r="ID129" s="65"/>
      <c r="IE129" s="61"/>
      <c r="IF129" s="65"/>
      <c r="IG129" s="61"/>
      <c r="IH129" s="65"/>
      <c r="II129" s="61"/>
      <c r="IJ129" s="65"/>
      <c r="IK129" s="61"/>
      <c r="IL129" s="65"/>
      <c r="IM129" s="61"/>
      <c r="IN129" s="65"/>
      <c r="IO129" s="61"/>
      <c r="IP129" s="65"/>
      <c r="IQ129" s="61"/>
      <c r="IR129" s="65"/>
      <c r="IS129" s="61"/>
      <c r="IT129" s="65"/>
      <c r="IU129" s="61"/>
      <c r="IV129" s="65"/>
      <c r="IW129" s="61"/>
      <c r="IX129" s="65"/>
      <c r="IY129" s="61"/>
      <c r="IZ129" s="65"/>
      <c r="JA129" s="61"/>
      <c r="JB129" s="65"/>
      <c r="JC129" s="61"/>
      <c r="JD129" s="65"/>
      <c r="JE129" s="61"/>
      <c r="JF129" s="65"/>
      <c r="JG129" s="61"/>
      <c r="JH129" s="65"/>
      <c r="JI129" s="61"/>
      <c r="JJ129" s="65"/>
      <c r="JK129" s="61"/>
      <c r="JL129" s="65"/>
      <c r="JM129" s="61"/>
      <c r="JN129" s="65"/>
      <c r="JO129" s="61"/>
      <c r="JP129" s="65"/>
      <c r="JQ129" s="61"/>
      <c r="JR129" s="65"/>
      <c r="JS129" s="61"/>
      <c r="JT129" s="65"/>
      <c r="JU129" s="61"/>
      <c r="JV129" s="65"/>
      <c r="JW129" s="61"/>
      <c r="JX129" s="65"/>
      <c r="JY129" s="61"/>
      <c r="JZ129" s="66"/>
      <c r="KA129" s="66"/>
    </row>
    <row r="130" spans="1:287" x14ac:dyDescent="0.25">
      <c r="A130" s="56">
        <f t="shared" si="1"/>
        <v>129</v>
      </c>
      <c r="B130" s="272"/>
      <c r="C130" s="272"/>
      <c r="D130" s="272"/>
      <c r="E130" s="272"/>
      <c r="F130" s="272" t="s">
        <v>726</v>
      </c>
      <c r="G130" s="272"/>
      <c r="H130" s="293">
        <v>0</v>
      </c>
      <c r="I130" s="293">
        <v>0</v>
      </c>
      <c r="J130" s="293">
        <v>0</v>
      </c>
      <c r="K130" s="293">
        <v>0</v>
      </c>
      <c r="L130" s="293">
        <v>0</v>
      </c>
      <c r="M130" s="293">
        <v>0</v>
      </c>
      <c r="N130" s="293">
        <v>0</v>
      </c>
      <c r="O130" s="293">
        <v>0</v>
      </c>
      <c r="P130" s="293">
        <v>0</v>
      </c>
      <c r="Q130" s="293">
        <v>0</v>
      </c>
      <c r="R130" s="293">
        <v>0</v>
      </c>
      <c r="S130" s="293">
        <v>0</v>
      </c>
      <c r="T130" s="293">
        <v>0</v>
      </c>
      <c r="U130" s="293">
        <v>0</v>
      </c>
      <c r="V130" s="293">
        <v>0</v>
      </c>
      <c r="W130" s="293">
        <v>0</v>
      </c>
      <c r="X130" s="293">
        <v>0</v>
      </c>
      <c r="Y130" s="293">
        <v>0</v>
      </c>
      <c r="Z130" s="293">
        <v>0</v>
      </c>
      <c r="AA130" s="293">
        <v>0</v>
      </c>
      <c r="AB130" s="293">
        <v>0</v>
      </c>
      <c r="AC130" s="293">
        <v>0</v>
      </c>
      <c r="AD130" s="293">
        <v>0</v>
      </c>
      <c r="AE130" s="293">
        <v>0</v>
      </c>
      <c r="AF130" s="293">
        <v>0</v>
      </c>
      <c r="AG130" s="293">
        <v>0</v>
      </c>
      <c r="AH130" s="293">
        <v>0</v>
      </c>
      <c r="AI130" s="293">
        <v>0</v>
      </c>
      <c r="AJ130" s="293">
        <v>0</v>
      </c>
      <c r="AK130" s="293">
        <v>0</v>
      </c>
      <c r="AL130" s="293">
        <v>0</v>
      </c>
      <c r="AM130" s="293">
        <v>0</v>
      </c>
      <c r="AN130" s="293">
        <v>0</v>
      </c>
      <c r="AO130" s="293">
        <v>0</v>
      </c>
      <c r="AP130" s="293">
        <v>0</v>
      </c>
      <c r="AQ130" s="293">
        <v>0</v>
      </c>
      <c r="AR130" s="293">
        <v>0</v>
      </c>
      <c r="AS130" s="293">
        <v>0</v>
      </c>
      <c r="AT130" s="293">
        <v>0</v>
      </c>
      <c r="AU130" s="293">
        <v>0</v>
      </c>
      <c r="AV130" s="293">
        <v>0</v>
      </c>
      <c r="AW130" s="293">
        <v>0</v>
      </c>
      <c r="AX130" s="293">
        <v>0</v>
      </c>
      <c r="AY130" s="293">
        <v>0</v>
      </c>
      <c r="AZ130" s="293">
        <v>0</v>
      </c>
      <c r="BA130" s="293">
        <v>0</v>
      </c>
      <c r="BB130" s="293">
        <v>0</v>
      </c>
      <c r="BC130" s="293">
        <v>0</v>
      </c>
      <c r="BD130" s="293">
        <v>0</v>
      </c>
      <c r="BE130" s="293">
        <v>0</v>
      </c>
      <c r="BF130" s="293">
        <v>0</v>
      </c>
      <c r="BG130" s="293">
        <v>0</v>
      </c>
      <c r="BH130" s="293">
        <v>0</v>
      </c>
      <c r="BI130" s="293">
        <v>0</v>
      </c>
      <c r="BJ130" s="293">
        <v>0</v>
      </c>
      <c r="BK130" s="293">
        <v>0</v>
      </c>
      <c r="BL130" s="293">
        <v>0</v>
      </c>
      <c r="BM130" s="293">
        <v>0</v>
      </c>
      <c r="BN130" s="293">
        <v>0</v>
      </c>
      <c r="BO130" s="293">
        <v>0</v>
      </c>
      <c r="BP130" s="293">
        <v>0</v>
      </c>
      <c r="BQ130" s="293">
        <v>0</v>
      </c>
      <c r="BR130" s="293">
        <v>0</v>
      </c>
      <c r="BS130" s="293">
        <v>0</v>
      </c>
      <c r="BT130" s="293">
        <v>0</v>
      </c>
      <c r="BU130" s="293">
        <v>0</v>
      </c>
      <c r="BV130" s="293">
        <v>0</v>
      </c>
      <c r="BW130" s="293">
        <v>0</v>
      </c>
      <c r="BX130" s="293">
        <v>0</v>
      </c>
      <c r="BY130" s="293">
        <v>0</v>
      </c>
      <c r="BZ130" s="293">
        <v>0</v>
      </c>
      <c r="CA130" s="293">
        <v>0</v>
      </c>
      <c r="CB130" s="293">
        <v>0</v>
      </c>
      <c r="CC130" s="293">
        <v>0</v>
      </c>
      <c r="CD130" s="293">
        <v>0</v>
      </c>
      <c r="CE130" s="293">
        <v>0</v>
      </c>
      <c r="CF130" s="293">
        <v>0</v>
      </c>
      <c r="CG130" s="293">
        <v>0</v>
      </c>
      <c r="CH130" s="293">
        <v>0</v>
      </c>
      <c r="CI130" s="293">
        <v>0</v>
      </c>
      <c r="CJ130" s="293">
        <v>0</v>
      </c>
      <c r="CK130" s="293">
        <v>0</v>
      </c>
      <c r="CL130" s="293">
        <v>0</v>
      </c>
      <c r="CM130" s="293">
        <v>0</v>
      </c>
      <c r="CN130" s="293">
        <v>0</v>
      </c>
      <c r="CO130" s="293">
        <v>0</v>
      </c>
      <c r="CP130" s="293">
        <v>0</v>
      </c>
      <c r="CQ130" s="293">
        <v>0</v>
      </c>
      <c r="CR130" s="293">
        <v>0</v>
      </c>
      <c r="CS130" s="293">
        <v>0</v>
      </c>
      <c r="CT130" s="293">
        <v>0</v>
      </c>
      <c r="CU130" s="293">
        <v>0</v>
      </c>
      <c r="CV130" s="293">
        <v>0</v>
      </c>
      <c r="CW130" s="293">
        <v>0</v>
      </c>
      <c r="CX130" s="293">
        <v>0</v>
      </c>
      <c r="CY130" s="293">
        <v>0</v>
      </c>
      <c r="CZ130" s="293">
        <v>0</v>
      </c>
      <c r="DA130" s="293">
        <v>0</v>
      </c>
      <c r="DB130" s="293">
        <v>0</v>
      </c>
      <c r="DC130" s="293">
        <v>0</v>
      </c>
      <c r="DD130" s="293">
        <v>0</v>
      </c>
      <c r="DE130" s="293">
        <v>0</v>
      </c>
      <c r="DF130" s="293">
        <v>0</v>
      </c>
      <c r="DG130" s="293">
        <v>0</v>
      </c>
      <c r="DH130" s="293">
        <v>0</v>
      </c>
      <c r="DI130" s="293">
        <v>0</v>
      </c>
      <c r="DJ130" s="293">
        <v>0</v>
      </c>
      <c r="DK130" s="293">
        <v>0</v>
      </c>
      <c r="DL130" s="293">
        <v>0</v>
      </c>
      <c r="DM130" s="293">
        <v>0</v>
      </c>
      <c r="DN130" s="293">
        <v>0</v>
      </c>
      <c r="DO130" s="293">
        <v>0</v>
      </c>
      <c r="DP130" s="293">
        <v>0</v>
      </c>
      <c r="DQ130" s="293">
        <v>0</v>
      </c>
      <c r="DR130" s="293">
        <v>0</v>
      </c>
      <c r="DS130" s="293">
        <v>0</v>
      </c>
      <c r="DT130" s="293">
        <v>0</v>
      </c>
      <c r="DU130" s="293">
        <v>0</v>
      </c>
      <c r="DV130" s="293">
        <v>0</v>
      </c>
      <c r="DW130" s="293">
        <v>0</v>
      </c>
      <c r="DX130" s="293">
        <v>0</v>
      </c>
      <c r="DY130" s="293">
        <v>0</v>
      </c>
      <c r="DZ130" s="293">
        <v>0</v>
      </c>
      <c r="EA130" s="293">
        <v>0</v>
      </c>
      <c r="EB130" s="293">
        <v>288042.55</v>
      </c>
      <c r="EC130" s="293">
        <v>0</v>
      </c>
      <c r="ED130" s="293">
        <v>0</v>
      </c>
      <c r="EE130" s="293">
        <v>0</v>
      </c>
      <c r="EF130" s="293">
        <v>0</v>
      </c>
      <c r="EG130" s="293">
        <v>0</v>
      </c>
      <c r="EH130" s="293">
        <v>0</v>
      </c>
      <c r="EI130" s="293">
        <v>0</v>
      </c>
      <c r="EJ130" s="293">
        <v>0</v>
      </c>
      <c r="EK130" s="293">
        <v>0</v>
      </c>
      <c r="EL130" s="293">
        <v>0</v>
      </c>
      <c r="EM130" s="293">
        <v>0</v>
      </c>
      <c r="EN130" s="293">
        <v>0</v>
      </c>
      <c r="EO130" s="293">
        <v>0</v>
      </c>
      <c r="EP130" s="293">
        <v>0</v>
      </c>
      <c r="EQ130" s="293">
        <v>0</v>
      </c>
      <c r="ER130" s="293">
        <v>0</v>
      </c>
      <c r="ES130" s="293">
        <v>0</v>
      </c>
      <c r="ET130" s="293">
        <v>0</v>
      </c>
      <c r="EU130" s="293">
        <v>0</v>
      </c>
      <c r="EV130" s="293">
        <v>0</v>
      </c>
      <c r="EW130" s="293">
        <v>0</v>
      </c>
      <c r="EX130" s="293">
        <v>0</v>
      </c>
      <c r="EY130" s="293">
        <v>288042.55</v>
      </c>
      <c r="EZ130" s="65"/>
      <c r="FA130" s="61"/>
      <c r="FB130" s="65"/>
      <c r="FC130" s="61"/>
      <c r="FD130" s="65"/>
      <c r="FE130" s="61"/>
      <c r="FF130" s="65"/>
      <c r="FG130" s="61"/>
      <c r="FH130" s="65"/>
      <c r="FI130" s="61"/>
      <c r="FJ130" s="65"/>
      <c r="FK130" s="61"/>
      <c r="FL130" s="65"/>
      <c r="FM130" s="61"/>
      <c r="FN130" s="65"/>
      <c r="FO130" s="61"/>
      <c r="FP130" s="65"/>
      <c r="FQ130" s="61"/>
      <c r="FR130" s="65"/>
      <c r="FS130" s="61"/>
      <c r="FT130" s="65"/>
      <c r="FU130" s="61"/>
      <c r="FV130" s="65"/>
      <c r="FW130" s="61"/>
      <c r="FX130" s="65"/>
      <c r="FY130" s="61"/>
      <c r="FZ130" s="65"/>
      <c r="GA130" s="61"/>
      <c r="GB130" s="65"/>
      <c r="GC130" s="61"/>
      <c r="GD130" s="65"/>
      <c r="GE130" s="61"/>
      <c r="GF130" s="65"/>
      <c r="GG130" s="61"/>
      <c r="GH130" s="65"/>
      <c r="GI130" s="61"/>
      <c r="GJ130" s="65"/>
      <c r="GK130" s="61"/>
      <c r="GL130" s="65"/>
      <c r="GM130" s="61"/>
      <c r="GN130" s="65"/>
      <c r="GO130" s="61"/>
      <c r="GP130" s="65"/>
      <c r="GQ130" s="61"/>
      <c r="GR130" s="65"/>
      <c r="GS130" s="61"/>
      <c r="GT130" s="65"/>
      <c r="GU130" s="61"/>
      <c r="GV130" s="65"/>
      <c r="GW130" s="61"/>
      <c r="GX130" s="65"/>
      <c r="GY130" s="61"/>
      <c r="GZ130" s="65"/>
      <c r="HA130" s="61"/>
      <c r="HB130" s="65"/>
      <c r="HC130" s="61"/>
      <c r="HD130" s="65"/>
      <c r="HE130" s="61"/>
      <c r="HF130" s="65"/>
      <c r="HG130" s="61"/>
      <c r="HH130" s="65"/>
      <c r="HI130" s="61"/>
      <c r="HJ130" s="65"/>
      <c r="HK130" s="61"/>
      <c r="HL130" s="65"/>
      <c r="HM130" s="61"/>
      <c r="HN130" s="65"/>
      <c r="HO130" s="61"/>
      <c r="HP130" s="65"/>
      <c r="HQ130" s="61"/>
      <c r="HR130" s="65"/>
      <c r="HS130" s="61"/>
      <c r="HT130" s="65"/>
      <c r="HU130" s="61"/>
      <c r="HV130" s="65"/>
      <c r="HW130" s="61"/>
      <c r="HX130" s="65"/>
      <c r="HY130" s="61"/>
      <c r="HZ130" s="65"/>
      <c r="IA130" s="61"/>
      <c r="IB130" s="65"/>
      <c r="IC130" s="61"/>
      <c r="ID130" s="65"/>
      <c r="IE130" s="61"/>
      <c r="IF130" s="65"/>
      <c r="IG130" s="61"/>
      <c r="IH130" s="65"/>
      <c r="II130" s="61"/>
      <c r="IJ130" s="65"/>
      <c r="IK130" s="61"/>
      <c r="IL130" s="65"/>
      <c r="IM130" s="61"/>
      <c r="IN130" s="65"/>
      <c r="IO130" s="61"/>
      <c r="IP130" s="65"/>
      <c r="IQ130" s="61"/>
      <c r="IR130" s="65"/>
      <c r="IS130" s="61"/>
      <c r="IT130" s="65"/>
      <c r="IU130" s="61"/>
      <c r="IV130" s="65"/>
      <c r="IW130" s="61"/>
      <c r="IX130" s="65"/>
      <c r="IY130" s="61"/>
      <c r="IZ130" s="65"/>
      <c r="JA130" s="61"/>
      <c r="JB130" s="65"/>
      <c r="JC130" s="61"/>
      <c r="JD130" s="65"/>
      <c r="JE130" s="61"/>
      <c r="JF130" s="65"/>
      <c r="JG130" s="61"/>
      <c r="JH130" s="65"/>
      <c r="JI130" s="61"/>
      <c r="JJ130" s="65"/>
      <c r="JK130" s="61"/>
      <c r="JL130" s="65"/>
      <c r="JM130" s="61"/>
      <c r="JN130" s="65"/>
      <c r="JO130" s="61"/>
      <c r="JP130" s="65"/>
      <c r="JQ130" s="61"/>
      <c r="JR130" s="65"/>
      <c r="JS130" s="61"/>
      <c r="JT130" s="65"/>
      <c r="JU130" s="61"/>
      <c r="JV130" s="65"/>
      <c r="JW130" s="61"/>
      <c r="JX130" s="65"/>
      <c r="JY130" s="61"/>
      <c r="JZ130" s="66"/>
      <c r="KA130" s="66"/>
    </row>
    <row r="131" spans="1:287" x14ac:dyDescent="0.25">
      <c r="A131" s="56">
        <f t="shared" si="1"/>
        <v>130</v>
      </c>
      <c r="B131" s="272"/>
      <c r="C131" s="272"/>
      <c r="D131" s="272"/>
      <c r="E131" s="272"/>
      <c r="F131" s="272" t="s">
        <v>206</v>
      </c>
      <c r="G131" s="272"/>
      <c r="H131" s="293">
        <v>0</v>
      </c>
      <c r="I131" s="293">
        <v>0</v>
      </c>
      <c r="J131" s="293">
        <v>0</v>
      </c>
      <c r="K131" s="293">
        <v>0</v>
      </c>
      <c r="L131" s="293">
        <v>0</v>
      </c>
      <c r="M131" s="293">
        <v>0</v>
      </c>
      <c r="N131" s="293">
        <v>0</v>
      </c>
      <c r="O131" s="293">
        <v>0</v>
      </c>
      <c r="P131" s="293">
        <v>0</v>
      </c>
      <c r="Q131" s="293">
        <v>0</v>
      </c>
      <c r="R131" s="293">
        <v>0</v>
      </c>
      <c r="S131" s="293">
        <v>0</v>
      </c>
      <c r="T131" s="293">
        <v>0</v>
      </c>
      <c r="U131" s="293">
        <v>0</v>
      </c>
      <c r="V131" s="293">
        <v>0</v>
      </c>
      <c r="W131" s="293">
        <v>0</v>
      </c>
      <c r="X131" s="293">
        <v>0</v>
      </c>
      <c r="Y131" s="293">
        <v>0</v>
      </c>
      <c r="Z131" s="293">
        <v>0</v>
      </c>
      <c r="AA131" s="293">
        <v>0</v>
      </c>
      <c r="AB131" s="293">
        <v>0</v>
      </c>
      <c r="AC131" s="293">
        <v>0</v>
      </c>
      <c r="AD131" s="293">
        <v>0</v>
      </c>
      <c r="AE131" s="293">
        <v>0</v>
      </c>
      <c r="AF131" s="293">
        <v>0</v>
      </c>
      <c r="AG131" s="293">
        <v>0</v>
      </c>
      <c r="AH131" s="293">
        <v>0</v>
      </c>
      <c r="AI131" s="293">
        <v>0</v>
      </c>
      <c r="AJ131" s="293">
        <v>0</v>
      </c>
      <c r="AK131" s="293">
        <v>0</v>
      </c>
      <c r="AL131" s="293">
        <v>0</v>
      </c>
      <c r="AM131" s="293">
        <v>0</v>
      </c>
      <c r="AN131" s="293">
        <v>0</v>
      </c>
      <c r="AO131" s="293">
        <v>0</v>
      </c>
      <c r="AP131" s="293">
        <v>0</v>
      </c>
      <c r="AQ131" s="293">
        <v>0</v>
      </c>
      <c r="AR131" s="293">
        <v>0</v>
      </c>
      <c r="AS131" s="293">
        <v>0</v>
      </c>
      <c r="AT131" s="293">
        <v>0</v>
      </c>
      <c r="AU131" s="293">
        <v>0</v>
      </c>
      <c r="AV131" s="293">
        <v>0</v>
      </c>
      <c r="AW131" s="293">
        <v>0</v>
      </c>
      <c r="AX131" s="293">
        <v>0</v>
      </c>
      <c r="AY131" s="293">
        <v>0</v>
      </c>
      <c r="AZ131" s="293">
        <v>0</v>
      </c>
      <c r="BA131" s="293">
        <v>0</v>
      </c>
      <c r="BB131" s="293">
        <v>0</v>
      </c>
      <c r="BC131" s="293">
        <v>0</v>
      </c>
      <c r="BD131" s="293">
        <v>0</v>
      </c>
      <c r="BE131" s="293">
        <v>0</v>
      </c>
      <c r="BF131" s="293">
        <v>0</v>
      </c>
      <c r="BG131" s="293">
        <v>0</v>
      </c>
      <c r="BH131" s="293">
        <v>0</v>
      </c>
      <c r="BI131" s="293">
        <v>0</v>
      </c>
      <c r="BJ131" s="293">
        <v>0</v>
      </c>
      <c r="BK131" s="293">
        <v>0</v>
      </c>
      <c r="BL131" s="293">
        <v>0</v>
      </c>
      <c r="BM131" s="293">
        <v>0</v>
      </c>
      <c r="BN131" s="293">
        <v>0</v>
      </c>
      <c r="BO131" s="293">
        <v>0</v>
      </c>
      <c r="BP131" s="293">
        <v>0</v>
      </c>
      <c r="BQ131" s="293">
        <v>0</v>
      </c>
      <c r="BR131" s="293">
        <v>0</v>
      </c>
      <c r="BS131" s="293">
        <v>0</v>
      </c>
      <c r="BT131" s="293">
        <v>0</v>
      </c>
      <c r="BU131" s="293">
        <v>0</v>
      </c>
      <c r="BV131" s="293">
        <v>0</v>
      </c>
      <c r="BW131" s="293">
        <v>0</v>
      </c>
      <c r="BX131" s="293">
        <v>0</v>
      </c>
      <c r="BY131" s="293">
        <v>0</v>
      </c>
      <c r="BZ131" s="293">
        <v>0</v>
      </c>
      <c r="CA131" s="293">
        <v>0</v>
      </c>
      <c r="CB131" s="293">
        <v>0</v>
      </c>
      <c r="CC131" s="293">
        <v>0</v>
      </c>
      <c r="CD131" s="293">
        <v>0</v>
      </c>
      <c r="CE131" s="293">
        <v>0</v>
      </c>
      <c r="CF131" s="293">
        <v>0</v>
      </c>
      <c r="CG131" s="293">
        <v>0</v>
      </c>
      <c r="CH131" s="293">
        <v>0</v>
      </c>
      <c r="CI131" s="293">
        <v>0</v>
      </c>
      <c r="CJ131" s="293">
        <v>0</v>
      </c>
      <c r="CK131" s="293">
        <v>0</v>
      </c>
      <c r="CL131" s="293">
        <v>0</v>
      </c>
      <c r="CM131" s="293">
        <v>0</v>
      </c>
      <c r="CN131" s="293">
        <v>0</v>
      </c>
      <c r="CO131" s="293">
        <v>0</v>
      </c>
      <c r="CP131" s="293">
        <v>0</v>
      </c>
      <c r="CQ131" s="293">
        <v>0</v>
      </c>
      <c r="CR131" s="293">
        <v>0</v>
      </c>
      <c r="CS131" s="293">
        <v>0</v>
      </c>
      <c r="CT131" s="293">
        <v>0</v>
      </c>
      <c r="CU131" s="293">
        <v>0</v>
      </c>
      <c r="CV131" s="293">
        <v>0</v>
      </c>
      <c r="CW131" s="293">
        <v>0</v>
      </c>
      <c r="CX131" s="293">
        <v>0</v>
      </c>
      <c r="CY131" s="293">
        <v>0</v>
      </c>
      <c r="CZ131" s="293">
        <v>0</v>
      </c>
      <c r="DA131" s="293">
        <v>0</v>
      </c>
      <c r="DB131" s="293">
        <v>0</v>
      </c>
      <c r="DC131" s="293">
        <v>0</v>
      </c>
      <c r="DD131" s="293">
        <v>0</v>
      </c>
      <c r="DE131" s="293">
        <v>0</v>
      </c>
      <c r="DF131" s="293">
        <v>0</v>
      </c>
      <c r="DG131" s="293">
        <v>0</v>
      </c>
      <c r="DH131" s="293">
        <v>0</v>
      </c>
      <c r="DI131" s="293">
        <v>0</v>
      </c>
      <c r="DJ131" s="293">
        <v>0</v>
      </c>
      <c r="DK131" s="293">
        <v>0</v>
      </c>
      <c r="DL131" s="293">
        <v>0</v>
      </c>
      <c r="DM131" s="293">
        <v>0</v>
      </c>
      <c r="DN131" s="293">
        <v>0</v>
      </c>
      <c r="DO131" s="293">
        <v>0</v>
      </c>
      <c r="DP131" s="293">
        <v>0</v>
      </c>
      <c r="DQ131" s="293">
        <v>0</v>
      </c>
      <c r="DR131" s="293">
        <v>0</v>
      </c>
      <c r="DS131" s="293">
        <v>0</v>
      </c>
      <c r="DT131" s="293">
        <v>0</v>
      </c>
      <c r="DU131" s="293">
        <v>0</v>
      </c>
      <c r="DV131" s="293">
        <v>0</v>
      </c>
      <c r="DW131" s="293">
        <v>0</v>
      </c>
      <c r="DX131" s="293">
        <v>0</v>
      </c>
      <c r="DY131" s="293">
        <v>0</v>
      </c>
      <c r="DZ131" s="293">
        <v>0</v>
      </c>
      <c r="EA131" s="293">
        <v>0</v>
      </c>
      <c r="EB131" s="293">
        <v>0</v>
      </c>
      <c r="EC131" s="293">
        <v>0</v>
      </c>
      <c r="ED131" s="293">
        <v>0</v>
      </c>
      <c r="EE131" s="293">
        <v>0</v>
      </c>
      <c r="EF131" s="293">
        <v>0</v>
      </c>
      <c r="EG131" s="293">
        <v>0</v>
      </c>
      <c r="EH131" s="293">
        <v>0</v>
      </c>
      <c r="EI131" s="293">
        <v>0</v>
      </c>
      <c r="EJ131" s="293">
        <v>0</v>
      </c>
      <c r="EK131" s="293">
        <v>0</v>
      </c>
      <c r="EL131" s="293">
        <v>0</v>
      </c>
      <c r="EM131" s="293">
        <v>0</v>
      </c>
      <c r="EN131" s="293">
        <v>0</v>
      </c>
      <c r="EO131" s="293">
        <v>0</v>
      </c>
      <c r="EP131" s="293">
        <v>0</v>
      </c>
      <c r="EQ131" s="293">
        <v>0</v>
      </c>
      <c r="ER131" s="293">
        <v>0</v>
      </c>
      <c r="ES131" s="293">
        <v>0</v>
      </c>
      <c r="ET131" s="293">
        <v>0</v>
      </c>
      <c r="EU131" s="293">
        <v>0</v>
      </c>
      <c r="EV131" s="293">
        <v>0</v>
      </c>
      <c r="EW131" s="293">
        <v>0</v>
      </c>
      <c r="EX131" s="293">
        <v>0</v>
      </c>
      <c r="EY131" s="293">
        <v>0</v>
      </c>
      <c r="EZ131" s="65"/>
      <c r="FA131" s="61"/>
      <c r="FB131" s="65"/>
      <c r="FC131" s="61"/>
      <c r="FD131" s="65"/>
      <c r="FE131" s="61"/>
      <c r="FF131" s="65"/>
      <c r="FG131" s="61"/>
      <c r="FH131" s="65"/>
      <c r="FI131" s="61"/>
      <c r="FJ131" s="65"/>
      <c r="FK131" s="61"/>
      <c r="FL131" s="65"/>
      <c r="FM131" s="61"/>
      <c r="FN131" s="65"/>
      <c r="FO131" s="61"/>
      <c r="FP131" s="65"/>
      <c r="FQ131" s="61"/>
      <c r="FR131" s="65"/>
      <c r="FS131" s="61"/>
      <c r="FT131" s="65"/>
      <c r="FU131" s="61"/>
      <c r="FV131" s="65"/>
      <c r="FW131" s="61"/>
      <c r="FX131" s="65"/>
      <c r="FY131" s="61"/>
      <c r="FZ131" s="65"/>
      <c r="GA131" s="61"/>
      <c r="GB131" s="65"/>
      <c r="GC131" s="61"/>
      <c r="GD131" s="65"/>
      <c r="GE131" s="61"/>
      <c r="GF131" s="65"/>
      <c r="GG131" s="61"/>
      <c r="GH131" s="65"/>
      <c r="GI131" s="61"/>
      <c r="GJ131" s="65"/>
      <c r="GK131" s="61"/>
      <c r="GL131" s="65"/>
      <c r="GM131" s="61"/>
      <c r="GN131" s="65"/>
      <c r="GO131" s="61"/>
      <c r="GP131" s="65"/>
      <c r="GQ131" s="61"/>
      <c r="GR131" s="65"/>
      <c r="GS131" s="61"/>
      <c r="GT131" s="65"/>
      <c r="GU131" s="61"/>
      <c r="GV131" s="65"/>
      <c r="GW131" s="61"/>
      <c r="GX131" s="65"/>
      <c r="GY131" s="61"/>
      <c r="GZ131" s="65"/>
      <c r="HA131" s="61"/>
      <c r="HB131" s="65"/>
      <c r="HC131" s="61"/>
      <c r="HD131" s="65"/>
      <c r="HE131" s="61"/>
      <c r="HF131" s="65"/>
      <c r="HG131" s="61"/>
      <c r="HH131" s="65"/>
      <c r="HI131" s="61"/>
      <c r="HJ131" s="65"/>
      <c r="HK131" s="61"/>
      <c r="HL131" s="65"/>
      <c r="HM131" s="61"/>
      <c r="HN131" s="65"/>
      <c r="HO131" s="61"/>
      <c r="HP131" s="65"/>
      <c r="HQ131" s="61"/>
      <c r="HR131" s="65"/>
      <c r="HS131" s="61"/>
      <c r="HT131" s="65"/>
      <c r="HU131" s="61"/>
      <c r="HV131" s="65"/>
      <c r="HW131" s="61"/>
      <c r="HX131" s="65"/>
      <c r="HY131" s="61"/>
      <c r="HZ131" s="65"/>
      <c r="IA131" s="61"/>
      <c r="IB131" s="65"/>
      <c r="IC131" s="61"/>
      <c r="ID131" s="65"/>
      <c r="IE131" s="61"/>
      <c r="IF131" s="65"/>
      <c r="IG131" s="61"/>
      <c r="IH131" s="65"/>
      <c r="II131" s="61"/>
      <c r="IJ131" s="65"/>
      <c r="IK131" s="61"/>
      <c r="IL131" s="65"/>
      <c r="IM131" s="61"/>
      <c r="IN131" s="65"/>
      <c r="IO131" s="61"/>
      <c r="IP131" s="65"/>
      <c r="IQ131" s="61"/>
      <c r="IR131" s="65"/>
      <c r="IS131" s="61"/>
      <c r="IT131" s="65"/>
      <c r="IU131" s="61"/>
      <c r="IV131" s="65"/>
      <c r="IW131" s="61"/>
      <c r="IX131" s="65"/>
      <c r="IY131" s="61"/>
      <c r="IZ131" s="65"/>
      <c r="JA131" s="61"/>
      <c r="JB131" s="65"/>
      <c r="JC131" s="61"/>
      <c r="JD131" s="65"/>
      <c r="JE131" s="61"/>
      <c r="JF131" s="65"/>
      <c r="JG131" s="61"/>
      <c r="JH131" s="65"/>
      <c r="JI131" s="61"/>
      <c r="JJ131" s="65"/>
      <c r="JK131" s="61"/>
      <c r="JL131" s="65"/>
      <c r="JM131" s="61"/>
      <c r="JN131" s="65"/>
      <c r="JO131" s="61"/>
      <c r="JP131" s="65"/>
      <c r="JQ131" s="61"/>
      <c r="JR131" s="65"/>
      <c r="JS131" s="61"/>
      <c r="JT131" s="65"/>
      <c r="JU131" s="61"/>
      <c r="JV131" s="65"/>
      <c r="JW131" s="61"/>
      <c r="JX131" s="65"/>
      <c r="JY131" s="61"/>
      <c r="JZ131" s="66"/>
      <c r="KA131" s="66"/>
    </row>
    <row r="132" spans="1:287" x14ac:dyDescent="0.25">
      <c r="A132" s="56">
        <f t="shared" ref="A132:A148" si="2">+A131+1</f>
        <v>131</v>
      </c>
      <c r="B132" s="272"/>
      <c r="C132" s="272"/>
      <c r="D132" s="272"/>
      <c r="E132" s="272"/>
      <c r="F132" s="272" t="s">
        <v>207</v>
      </c>
      <c r="G132" s="272"/>
      <c r="H132" s="293">
        <v>0</v>
      </c>
      <c r="I132" s="293">
        <v>0</v>
      </c>
      <c r="J132" s="293">
        <v>0</v>
      </c>
      <c r="K132" s="293">
        <v>0</v>
      </c>
      <c r="L132" s="293">
        <v>0</v>
      </c>
      <c r="M132" s="293">
        <v>0</v>
      </c>
      <c r="N132" s="293">
        <v>0</v>
      </c>
      <c r="O132" s="293">
        <v>0</v>
      </c>
      <c r="P132" s="293">
        <v>0</v>
      </c>
      <c r="Q132" s="293">
        <v>0</v>
      </c>
      <c r="R132" s="293">
        <v>0</v>
      </c>
      <c r="S132" s="293">
        <v>0</v>
      </c>
      <c r="T132" s="293">
        <v>0</v>
      </c>
      <c r="U132" s="293">
        <v>0</v>
      </c>
      <c r="V132" s="293">
        <v>0</v>
      </c>
      <c r="W132" s="293">
        <v>0</v>
      </c>
      <c r="X132" s="293">
        <v>0</v>
      </c>
      <c r="Y132" s="293">
        <v>0</v>
      </c>
      <c r="Z132" s="293">
        <v>0</v>
      </c>
      <c r="AA132" s="293">
        <v>0</v>
      </c>
      <c r="AB132" s="293">
        <v>0</v>
      </c>
      <c r="AC132" s="293">
        <v>0</v>
      </c>
      <c r="AD132" s="293">
        <v>0</v>
      </c>
      <c r="AE132" s="293">
        <v>0</v>
      </c>
      <c r="AF132" s="293">
        <v>0</v>
      </c>
      <c r="AG132" s="293">
        <v>0</v>
      </c>
      <c r="AH132" s="293">
        <v>0</v>
      </c>
      <c r="AI132" s="293">
        <v>0</v>
      </c>
      <c r="AJ132" s="293">
        <v>0</v>
      </c>
      <c r="AK132" s="293">
        <v>0</v>
      </c>
      <c r="AL132" s="293">
        <v>0</v>
      </c>
      <c r="AM132" s="293">
        <v>0</v>
      </c>
      <c r="AN132" s="293">
        <v>0</v>
      </c>
      <c r="AO132" s="293">
        <v>0</v>
      </c>
      <c r="AP132" s="293">
        <v>0</v>
      </c>
      <c r="AQ132" s="293">
        <v>0</v>
      </c>
      <c r="AR132" s="293">
        <v>0</v>
      </c>
      <c r="AS132" s="293">
        <v>0</v>
      </c>
      <c r="AT132" s="293">
        <v>0</v>
      </c>
      <c r="AU132" s="293">
        <v>0</v>
      </c>
      <c r="AV132" s="293">
        <v>0</v>
      </c>
      <c r="AW132" s="293">
        <v>0</v>
      </c>
      <c r="AX132" s="293">
        <v>0</v>
      </c>
      <c r="AY132" s="293">
        <v>0</v>
      </c>
      <c r="AZ132" s="293">
        <v>0</v>
      </c>
      <c r="BA132" s="293">
        <v>0</v>
      </c>
      <c r="BB132" s="293">
        <v>0</v>
      </c>
      <c r="BC132" s="293">
        <v>0</v>
      </c>
      <c r="BD132" s="293">
        <v>0</v>
      </c>
      <c r="BE132" s="293">
        <v>0</v>
      </c>
      <c r="BF132" s="293">
        <v>0</v>
      </c>
      <c r="BG132" s="293">
        <v>0</v>
      </c>
      <c r="BH132" s="293">
        <v>0</v>
      </c>
      <c r="BI132" s="293">
        <v>0</v>
      </c>
      <c r="BJ132" s="293">
        <v>0</v>
      </c>
      <c r="BK132" s="293">
        <v>0</v>
      </c>
      <c r="BL132" s="293">
        <v>0</v>
      </c>
      <c r="BM132" s="293">
        <v>0</v>
      </c>
      <c r="BN132" s="293">
        <v>0</v>
      </c>
      <c r="BO132" s="293">
        <v>0</v>
      </c>
      <c r="BP132" s="293">
        <v>0</v>
      </c>
      <c r="BQ132" s="293">
        <v>0</v>
      </c>
      <c r="BR132" s="293">
        <v>0</v>
      </c>
      <c r="BS132" s="293">
        <v>0</v>
      </c>
      <c r="BT132" s="293">
        <v>0</v>
      </c>
      <c r="BU132" s="293">
        <v>0</v>
      </c>
      <c r="BV132" s="293">
        <v>0</v>
      </c>
      <c r="BW132" s="293">
        <v>0</v>
      </c>
      <c r="BX132" s="293">
        <v>0</v>
      </c>
      <c r="BY132" s="293">
        <v>0</v>
      </c>
      <c r="BZ132" s="293">
        <v>0</v>
      </c>
      <c r="CA132" s="293">
        <v>0</v>
      </c>
      <c r="CB132" s="293">
        <v>0</v>
      </c>
      <c r="CC132" s="293">
        <v>0</v>
      </c>
      <c r="CD132" s="293">
        <v>0</v>
      </c>
      <c r="CE132" s="293">
        <v>0</v>
      </c>
      <c r="CF132" s="293">
        <v>0</v>
      </c>
      <c r="CG132" s="293">
        <v>0</v>
      </c>
      <c r="CH132" s="293">
        <v>0</v>
      </c>
      <c r="CI132" s="293">
        <v>0</v>
      </c>
      <c r="CJ132" s="293">
        <v>0</v>
      </c>
      <c r="CK132" s="293">
        <v>0</v>
      </c>
      <c r="CL132" s="293">
        <v>0</v>
      </c>
      <c r="CM132" s="293">
        <v>0</v>
      </c>
      <c r="CN132" s="293">
        <v>0</v>
      </c>
      <c r="CO132" s="293">
        <v>0</v>
      </c>
      <c r="CP132" s="293">
        <v>0</v>
      </c>
      <c r="CQ132" s="293">
        <v>0</v>
      </c>
      <c r="CR132" s="293">
        <v>0</v>
      </c>
      <c r="CS132" s="293">
        <v>0</v>
      </c>
      <c r="CT132" s="293">
        <v>4515148.26</v>
      </c>
      <c r="CU132" s="293">
        <v>0</v>
      </c>
      <c r="CV132" s="293">
        <v>0</v>
      </c>
      <c r="CW132" s="293">
        <v>0</v>
      </c>
      <c r="CX132" s="293">
        <v>0</v>
      </c>
      <c r="CY132" s="293">
        <v>0</v>
      </c>
      <c r="CZ132" s="293">
        <v>0</v>
      </c>
      <c r="DA132" s="293">
        <v>0</v>
      </c>
      <c r="DB132" s="293">
        <v>0</v>
      </c>
      <c r="DC132" s="293">
        <v>0</v>
      </c>
      <c r="DD132" s="293">
        <v>0</v>
      </c>
      <c r="DE132" s="293">
        <v>0</v>
      </c>
      <c r="DF132" s="293">
        <v>0</v>
      </c>
      <c r="DG132" s="293">
        <v>0</v>
      </c>
      <c r="DH132" s="293">
        <v>0</v>
      </c>
      <c r="DI132" s="293">
        <v>0</v>
      </c>
      <c r="DJ132" s="293">
        <v>0</v>
      </c>
      <c r="DK132" s="293">
        <v>0</v>
      </c>
      <c r="DL132" s="293">
        <v>0</v>
      </c>
      <c r="DM132" s="293">
        <v>0</v>
      </c>
      <c r="DN132" s="293">
        <v>0</v>
      </c>
      <c r="DO132" s="293">
        <v>0</v>
      </c>
      <c r="DP132" s="293">
        <v>0</v>
      </c>
      <c r="DQ132" s="293">
        <v>0</v>
      </c>
      <c r="DR132" s="293">
        <v>0</v>
      </c>
      <c r="DS132" s="293">
        <v>0</v>
      </c>
      <c r="DT132" s="293">
        <v>0</v>
      </c>
      <c r="DU132" s="293">
        <v>0</v>
      </c>
      <c r="DV132" s="293">
        <v>0</v>
      </c>
      <c r="DW132" s="293">
        <v>0</v>
      </c>
      <c r="DX132" s="293">
        <v>0</v>
      </c>
      <c r="DY132" s="293">
        <v>0</v>
      </c>
      <c r="DZ132" s="293">
        <v>0</v>
      </c>
      <c r="EA132" s="293">
        <v>0</v>
      </c>
      <c r="EB132" s="293">
        <v>0</v>
      </c>
      <c r="EC132" s="293">
        <v>0</v>
      </c>
      <c r="ED132" s="293">
        <v>0</v>
      </c>
      <c r="EE132" s="293">
        <v>0</v>
      </c>
      <c r="EF132" s="293">
        <v>0</v>
      </c>
      <c r="EG132" s="293">
        <v>0</v>
      </c>
      <c r="EH132" s="293">
        <v>0</v>
      </c>
      <c r="EI132" s="293">
        <v>0</v>
      </c>
      <c r="EJ132" s="293">
        <v>0</v>
      </c>
      <c r="EK132" s="293">
        <v>0</v>
      </c>
      <c r="EL132" s="293">
        <v>0</v>
      </c>
      <c r="EM132" s="293">
        <v>0</v>
      </c>
      <c r="EN132" s="293">
        <v>0</v>
      </c>
      <c r="EO132" s="293">
        <v>0</v>
      </c>
      <c r="EP132" s="293">
        <v>0</v>
      </c>
      <c r="EQ132" s="293">
        <v>0</v>
      </c>
      <c r="ER132" s="293">
        <v>0</v>
      </c>
      <c r="ES132" s="293">
        <v>0</v>
      </c>
      <c r="ET132" s="293">
        <v>0</v>
      </c>
      <c r="EU132" s="293">
        <v>0</v>
      </c>
      <c r="EV132" s="293">
        <v>0</v>
      </c>
      <c r="EW132" s="293">
        <v>0</v>
      </c>
      <c r="EX132" s="293">
        <v>0</v>
      </c>
      <c r="EY132" s="293">
        <v>4515148.26</v>
      </c>
      <c r="EZ132" s="65"/>
      <c r="FA132" s="61"/>
      <c r="FB132" s="65"/>
      <c r="FC132" s="61"/>
      <c r="FD132" s="65"/>
      <c r="FE132" s="61"/>
      <c r="FF132" s="65"/>
      <c r="FG132" s="61"/>
      <c r="FH132" s="65"/>
      <c r="FI132" s="61"/>
      <c r="FJ132" s="65"/>
      <c r="FK132" s="61"/>
      <c r="FL132" s="65"/>
      <c r="FM132" s="61"/>
      <c r="FN132" s="65"/>
      <c r="FO132" s="61"/>
      <c r="FP132" s="65"/>
      <c r="FQ132" s="61"/>
      <c r="FR132" s="65"/>
      <c r="FS132" s="61"/>
      <c r="FT132" s="65"/>
      <c r="FU132" s="61"/>
      <c r="FV132" s="65"/>
      <c r="FW132" s="61"/>
      <c r="FX132" s="65"/>
      <c r="FY132" s="61"/>
      <c r="FZ132" s="65"/>
      <c r="GA132" s="61"/>
      <c r="GB132" s="65"/>
      <c r="GC132" s="61"/>
      <c r="GD132" s="65"/>
      <c r="GE132" s="61"/>
      <c r="GF132" s="65"/>
      <c r="GG132" s="61"/>
      <c r="GH132" s="65"/>
      <c r="GI132" s="61"/>
      <c r="GJ132" s="65"/>
      <c r="GK132" s="61"/>
      <c r="GL132" s="65"/>
      <c r="GM132" s="61"/>
      <c r="GN132" s="65"/>
      <c r="GO132" s="61"/>
      <c r="GP132" s="65"/>
      <c r="GQ132" s="61"/>
      <c r="GR132" s="65"/>
      <c r="GS132" s="61"/>
      <c r="GT132" s="65"/>
      <c r="GU132" s="61"/>
      <c r="GV132" s="65"/>
      <c r="GW132" s="61"/>
      <c r="GX132" s="65"/>
      <c r="GY132" s="61"/>
      <c r="GZ132" s="65"/>
      <c r="HA132" s="61"/>
      <c r="HB132" s="65"/>
      <c r="HC132" s="61"/>
      <c r="HD132" s="65"/>
      <c r="HE132" s="61"/>
      <c r="HF132" s="65"/>
      <c r="HG132" s="61"/>
      <c r="HH132" s="65"/>
      <c r="HI132" s="61"/>
      <c r="HJ132" s="65"/>
      <c r="HK132" s="61"/>
      <c r="HL132" s="65"/>
      <c r="HM132" s="61"/>
      <c r="HN132" s="65"/>
      <c r="HO132" s="61"/>
      <c r="HP132" s="65"/>
      <c r="HQ132" s="61"/>
      <c r="HR132" s="65"/>
      <c r="HS132" s="61"/>
      <c r="HT132" s="65"/>
      <c r="HU132" s="61"/>
      <c r="HV132" s="65"/>
      <c r="HW132" s="61"/>
      <c r="HX132" s="65"/>
      <c r="HY132" s="61"/>
      <c r="HZ132" s="65"/>
      <c r="IA132" s="61"/>
      <c r="IB132" s="65"/>
      <c r="IC132" s="61"/>
      <c r="ID132" s="65"/>
      <c r="IE132" s="61"/>
      <c r="IF132" s="65"/>
      <c r="IG132" s="61"/>
      <c r="IH132" s="65"/>
      <c r="II132" s="61"/>
      <c r="IJ132" s="65"/>
      <c r="IK132" s="61"/>
      <c r="IL132" s="65"/>
      <c r="IM132" s="61"/>
      <c r="IN132" s="65"/>
      <c r="IO132" s="61"/>
      <c r="IP132" s="65"/>
      <c r="IQ132" s="61"/>
      <c r="IR132" s="65"/>
      <c r="IS132" s="61"/>
      <c r="IT132" s="65"/>
      <c r="IU132" s="61"/>
      <c r="IV132" s="65"/>
      <c r="IW132" s="61"/>
      <c r="IX132" s="65"/>
      <c r="IY132" s="61"/>
      <c r="IZ132" s="65"/>
      <c r="JA132" s="61"/>
      <c r="JB132" s="65"/>
      <c r="JC132" s="61"/>
      <c r="JD132" s="65"/>
      <c r="JE132" s="61"/>
      <c r="JF132" s="65"/>
      <c r="JG132" s="61"/>
      <c r="JH132" s="65"/>
      <c r="JI132" s="61"/>
      <c r="JJ132" s="65"/>
      <c r="JK132" s="61"/>
      <c r="JL132" s="65"/>
      <c r="JM132" s="61"/>
      <c r="JN132" s="65"/>
      <c r="JO132" s="61"/>
      <c r="JP132" s="65"/>
      <c r="JQ132" s="61"/>
      <c r="JR132" s="65"/>
      <c r="JS132" s="61"/>
      <c r="JT132" s="65"/>
      <c r="JU132" s="61"/>
      <c r="JV132" s="65"/>
      <c r="JW132" s="61"/>
      <c r="JX132" s="65"/>
      <c r="JY132" s="61"/>
      <c r="JZ132" s="66"/>
      <c r="KA132" s="66"/>
    </row>
    <row r="133" spans="1:287" ht="15.75" thickBot="1" x14ac:dyDescent="0.3">
      <c r="A133" s="56">
        <f t="shared" si="2"/>
        <v>132</v>
      </c>
      <c r="B133" s="272"/>
      <c r="C133" s="272"/>
      <c r="D133" s="272"/>
      <c r="E133" s="272"/>
      <c r="F133" s="272" t="s">
        <v>445</v>
      </c>
      <c r="G133" s="272"/>
      <c r="H133" s="306">
        <v>0</v>
      </c>
      <c r="I133" s="306">
        <v>0</v>
      </c>
      <c r="J133" s="306">
        <v>0</v>
      </c>
      <c r="K133" s="306">
        <v>0</v>
      </c>
      <c r="L133" s="306">
        <v>0</v>
      </c>
      <c r="M133" s="306">
        <v>0</v>
      </c>
      <c r="N133" s="306">
        <v>0</v>
      </c>
      <c r="O133" s="306">
        <v>0</v>
      </c>
      <c r="P133" s="306">
        <v>0</v>
      </c>
      <c r="Q133" s="306">
        <v>0</v>
      </c>
      <c r="R133" s="306">
        <v>0</v>
      </c>
      <c r="S133" s="306">
        <v>0</v>
      </c>
      <c r="T133" s="306">
        <v>0</v>
      </c>
      <c r="U133" s="306">
        <v>0</v>
      </c>
      <c r="V133" s="306">
        <v>0</v>
      </c>
      <c r="W133" s="306">
        <v>0</v>
      </c>
      <c r="X133" s="306">
        <v>0</v>
      </c>
      <c r="Y133" s="306">
        <v>0</v>
      </c>
      <c r="Z133" s="306">
        <v>0</v>
      </c>
      <c r="AA133" s="306">
        <v>0</v>
      </c>
      <c r="AB133" s="306">
        <v>0</v>
      </c>
      <c r="AC133" s="306">
        <v>0</v>
      </c>
      <c r="AD133" s="306">
        <v>0</v>
      </c>
      <c r="AE133" s="306">
        <v>0</v>
      </c>
      <c r="AF133" s="306">
        <v>0</v>
      </c>
      <c r="AG133" s="306">
        <v>0</v>
      </c>
      <c r="AH133" s="306">
        <v>0</v>
      </c>
      <c r="AI133" s="306">
        <v>0</v>
      </c>
      <c r="AJ133" s="306">
        <v>0</v>
      </c>
      <c r="AK133" s="306">
        <v>0</v>
      </c>
      <c r="AL133" s="306">
        <v>0</v>
      </c>
      <c r="AM133" s="306">
        <v>0</v>
      </c>
      <c r="AN133" s="306">
        <v>0</v>
      </c>
      <c r="AO133" s="306">
        <v>0</v>
      </c>
      <c r="AP133" s="306">
        <v>0</v>
      </c>
      <c r="AQ133" s="306">
        <v>0</v>
      </c>
      <c r="AR133" s="306">
        <v>0</v>
      </c>
      <c r="AS133" s="306">
        <v>0</v>
      </c>
      <c r="AT133" s="306">
        <v>0</v>
      </c>
      <c r="AU133" s="306">
        <v>0</v>
      </c>
      <c r="AV133" s="306">
        <v>0</v>
      </c>
      <c r="AW133" s="306">
        <v>0</v>
      </c>
      <c r="AX133" s="306">
        <v>0</v>
      </c>
      <c r="AY133" s="306">
        <v>0</v>
      </c>
      <c r="AZ133" s="306">
        <v>0</v>
      </c>
      <c r="BA133" s="306">
        <v>0</v>
      </c>
      <c r="BB133" s="306">
        <v>0</v>
      </c>
      <c r="BC133" s="306">
        <v>0</v>
      </c>
      <c r="BD133" s="306">
        <v>0</v>
      </c>
      <c r="BE133" s="306">
        <v>0</v>
      </c>
      <c r="BF133" s="306">
        <v>0</v>
      </c>
      <c r="BG133" s="306">
        <v>0</v>
      </c>
      <c r="BH133" s="306">
        <v>0</v>
      </c>
      <c r="BI133" s="306">
        <v>0</v>
      </c>
      <c r="BJ133" s="306">
        <v>0</v>
      </c>
      <c r="BK133" s="306">
        <v>0</v>
      </c>
      <c r="BL133" s="306">
        <v>0</v>
      </c>
      <c r="BM133" s="306">
        <v>0</v>
      </c>
      <c r="BN133" s="306">
        <v>0</v>
      </c>
      <c r="BO133" s="306">
        <v>0</v>
      </c>
      <c r="BP133" s="306">
        <v>0</v>
      </c>
      <c r="BQ133" s="306">
        <v>0</v>
      </c>
      <c r="BR133" s="306">
        <v>0</v>
      </c>
      <c r="BS133" s="306">
        <v>0</v>
      </c>
      <c r="BT133" s="306">
        <v>0</v>
      </c>
      <c r="BU133" s="306">
        <v>0</v>
      </c>
      <c r="BV133" s="306">
        <v>0</v>
      </c>
      <c r="BW133" s="306">
        <v>0</v>
      </c>
      <c r="BX133" s="306">
        <v>0</v>
      </c>
      <c r="BY133" s="306">
        <v>0</v>
      </c>
      <c r="BZ133" s="306">
        <v>0</v>
      </c>
      <c r="CA133" s="306">
        <v>0</v>
      </c>
      <c r="CB133" s="306">
        <v>0</v>
      </c>
      <c r="CC133" s="306">
        <v>0</v>
      </c>
      <c r="CD133" s="306">
        <v>0</v>
      </c>
      <c r="CE133" s="306">
        <v>0</v>
      </c>
      <c r="CF133" s="306">
        <v>0</v>
      </c>
      <c r="CG133" s="306">
        <v>0</v>
      </c>
      <c r="CH133" s="306">
        <v>0</v>
      </c>
      <c r="CI133" s="306">
        <v>0</v>
      </c>
      <c r="CJ133" s="306">
        <v>0</v>
      </c>
      <c r="CK133" s="306">
        <v>0</v>
      </c>
      <c r="CL133" s="306">
        <v>0</v>
      </c>
      <c r="CM133" s="306">
        <v>0</v>
      </c>
      <c r="CN133" s="306">
        <v>0</v>
      </c>
      <c r="CO133" s="306">
        <v>0</v>
      </c>
      <c r="CP133" s="306">
        <v>0</v>
      </c>
      <c r="CQ133" s="306">
        <v>0</v>
      </c>
      <c r="CR133" s="306">
        <v>0</v>
      </c>
      <c r="CS133" s="306">
        <v>0</v>
      </c>
      <c r="CT133" s="306">
        <v>0</v>
      </c>
      <c r="CU133" s="306">
        <v>0</v>
      </c>
      <c r="CV133" s="306">
        <v>0</v>
      </c>
      <c r="CW133" s="306">
        <v>0</v>
      </c>
      <c r="CX133" s="306">
        <v>0</v>
      </c>
      <c r="CY133" s="306">
        <v>0</v>
      </c>
      <c r="CZ133" s="306">
        <v>0</v>
      </c>
      <c r="DA133" s="306">
        <v>0</v>
      </c>
      <c r="DB133" s="306">
        <v>0</v>
      </c>
      <c r="DC133" s="306">
        <v>0</v>
      </c>
      <c r="DD133" s="306">
        <v>0</v>
      </c>
      <c r="DE133" s="306">
        <v>0</v>
      </c>
      <c r="DF133" s="306">
        <v>0</v>
      </c>
      <c r="DG133" s="306">
        <v>0</v>
      </c>
      <c r="DH133" s="306">
        <v>0</v>
      </c>
      <c r="DI133" s="306">
        <v>0</v>
      </c>
      <c r="DJ133" s="306">
        <v>0</v>
      </c>
      <c r="DK133" s="306">
        <v>0</v>
      </c>
      <c r="DL133" s="306">
        <v>0</v>
      </c>
      <c r="DM133" s="306">
        <v>0</v>
      </c>
      <c r="DN133" s="306">
        <v>0</v>
      </c>
      <c r="DO133" s="306">
        <v>0</v>
      </c>
      <c r="DP133" s="306">
        <v>0</v>
      </c>
      <c r="DQ133" s="306">
        <v>0</v>
      </c>
      <c r="DR133" s="306">
        <v>0</v>
      </c>
      <c r="DS133" s="306">
        <v>0</v>
      </c>
      <c r="DT133" s="306">
        <v>0</v>
      </c>
      <c r="DU133" s="306">
        <v>0</v>
      </c>
      <c r="DV133" s="306">
        <v>0</v>
      </c>
      <c r="DW133" s="306">
        <v>0</v>
      </c>
      <c r="DX133" s="306">
        <v>0</v>
      </c>
      <c r="DY133" s="306">
        <v>0</v>
      </c>
      <c r="DZ133" s="306">
        <v>0</v>
      </c>
      <c r="EA133" s="306">
        <v>0</v>
      </c>
      <c r="EB133" s="306">
        <v>0</v>
      </c>
      <c r="EC133" s="306">
        <v>0</v>
      </c>
      <c r="ED133" s="306">
        <v>0</v>
      </c>
      <c r="EE133" s="306">
        <v>0</v>
      </c>
      <c r="EF133" s="306">
        <v>0</v>
      </c>
      <c r="EG133" s="306">
        <v>0</v>
      </c>
      <c r="EH133" s="306">
        <v>0</v>
      </c>
      <c r="EI133" s="306">
        <v>0</v>
      </c>
      <c r="EJ133" s="306">
        <v>0</v>
      </c>
      <c r="EK133" s="306">
        <v>0</v>
      </c>
      <c r="EL133" s="306">
        <v>0</v>
      </c>
      <c r="EM133" s="306">
        <v>0</v>
      </c>
      <c r="EN133" s="306">
        <v>0</v>
      </c>
      <c r="EO133" s="306">
        <v>0</v>
      </c>
      <c r="EP133" s="306">
        <v>0</v>
      </c>
      <c r="EQ133" s="306">
        <v>0</v>
      </c>
      <c r="ER133" s="306">
        <v>0</v>
      </c>
      <c r="ES133" s="306">
        <v>0</v>
      </c>
      <c r="ET133" s="306">
        <v>0</v>
      </c>
      <c r="EU133" s="306">
        <v>0</v>
      </c>
      <c r="EV133" s="306">
        <v>0</v>
      </c>
      <c r="EW133" s="306">
        <v>0</v>
      </c>
      <c r="EX133" s="306">
        <v>0</v>
      </c>
      <c r="EY133" s="306">
        <v>0</v>
      </c>
      <c r="EZ133" s="65"/>
      <c r="FA133" s="61"/>
      <c r="FB133" s="65"/>
      <c r="FC133" s="61"/>
      <c r="FD133" s="65"/>
      <c r="FE133" s="61"/>
      <c r="FF133" s="65"/>
      <c r="FG133" s="61"/>
      <c r="FH133" s="65"/>
      <c r="FI133" s="61"/>
      <c r="FJ133" s="65"/>
      <c r="FK133" s="61"/>
      <c r="FL133" s="65"/>
      <c r="FM133" s="61"/>
      <c r="FN133" s="65"/>
      <c r="FO133" s="61"/>
      <c r="FP133" s="65"/>
      <c r="FQ133" s="61"/>
      <c r="FR133" s="65"/>
      <c r="FS133" s="61"/>
      <c r="FT133" s="65"/>
      <c r="FU133" s="61"/>
      <c r="FV133" s="65"/>
      <c r="FW133" s="61"/>
      <c r="FX133" s="65"/>
      <c r="FY133" s="61"/>
      <c r="FZ133" s="65"/>
      <c r="GA133" s="61"/>
      <c r="GB133" s="65"/>
      <c r="GC133" s="61"/>
      <c r="GD133" s="65"/>
      <c r="GE133" s="61"/>
      <c r="GF133" s="65"/>
      <c r="GG133" s="61"/>
      <c r="GH133" s="65"/>
      <c r="GI133" s="61"/>
      <c r="GJ133" s="65"/>
      <c r="GK133" s="61"/>
      <c r="GL133" s="65"/>
      <c r="GM133" s="61"/>
      <c r="GN133" s="65"/>
      <c r="GO133" s="61"/>
      <c r="GP133" s="65"/>
      <c r="GQ133" s="61"/>
      <c r="GR133" s="65"/>
      <c r="GS133" s="61"/>
      <c r="GT133" s="65"/>
      <c r="GU133" s="61"/>
      <c r="GV133" s="65"/>
      <c r="GW133" s="61"/>
      <c r="GX133" s="65"/>
      <c r="GY133" s="61"/>
      <c r="GZ133" s="65"/>
      <c r="HA133" s="61"/>
      <c r="HB133" s="65"/>
      <c r="HC133" s="61"/>
      <c r="HD133" s="65"/>
      <c r="HE133" s="61"/>
      <c r="HF133" s="65"/>
      <c r="HG133" s="61"/>
      <c r="HH133" s="65"/>
      <c r="HI133" s="61"/>
      <c r="HJ133" s="65"/>
      <c r="HK133" s="61"/>
      <c r="HL133" s="65"/>
      <c r="HM133" s="61"/>
      <c r="HN133" s="65"/>
      <c r="HO133" s="61"/>
      <c r="HP133" s="65"/>
      <c r="HQ133" s="61"/>
      <c r="HR133" s="65"/>
      <c r="HS133" s="61"/>
      <c r="HT133" s="65"/>
      <c r="HU133" s="61"/>
      <c r="HV133" s="65"/>
      <c r="HW133" s="61"/>
      <c r="HX133" s="65"/>
      <c r="HY133" s="61"/>
      <c r="HZ133" s="65"/>
      <c r="IA133" s="61"/>
      <c r="IB133" s="65"/>
      <c r="IC133" s="61"/>
      <c r="ID133" s="65"/>
      <c r="IE133" s="61"/>
      <c r="IF133" s="65"/>
      <c r="IG133" s="61"/>
      <c r="IH133" s="65"/>
      <c r="II133" s="61"/>
      <c r="IJ133" s="65"/>
      <c r="IK133" s="61"/>
      <c r="IL133" s="65"/>
      <c r="IM133" s="61"/>
      <c r="IN133" s="65"/>
      <c r="IO133" s="61"/>
      <c r="IP133" s="65"/>
      <c r="IQ133" s="61"/>
      <c r="IR133" s="65"/>
      <c r="IS133" s="61"/>
      <c r="IT133" s="65"/>
      <c r="IU133" s="61"/>
      <c r="IV133" s="65"/>
      <c r="IW133" s="61"/>
      <c r="IX133" s="65"/>
      <c r="IY133" s="61"/>
      <c r="IZ133" s="65"/>
      <c r="JA133" s="61"/>
      <c r="JB133" s="65"/>
      <c r="JC133" s="61"/>
      <c r="JD133" s="65"/>
      <c r="JE133" s="61"/>
      <c r="JF133" s="65"/>
      <c r="JG133" s="61"/>
      <c r="JH133" s="65"/>
      <c r="JI133" s="61"/>
      <c r="JJ133" s="65"/>
      <c r="JK133" s="61"/>
      <c r="JL133" s="65"/>
      <c r="JM133" s="61"/>
      <c r="JN133" s="65"/>
      <c r="JO133" s="61"/>
      <c r="JP133" s="65"/>
      <c r="JQ133" s="61"/>
      <c r="JR133" s="65"/>
      <c r="JS133" s="61"/>
      <c r="JT133" s="65"/>
      <c r="JU133" s="61"/>
      <c r="JV133" s="65"/>
      <c r="JW133" s="61"/>
      <c r="JX133" s="65"/>
      <c r="JY133" s="61"/>
      <c r="JZ133" s="66"/>
      <c r="KA133" s="66"/>
    </row>
    <row r="134" spans="1:287" x14ac:dyDescent="0.25">
      <c r="A134" s="56">
        <f t="shared" si="2"/>
        <v>133</v>
      </c>
      <c r="B134" s="272"/>
      <c r="C134" s="272"/>
      <c r="D134" s="272"/>
      <c r="E134" s="272" t="s">
        <v>208</v>
      </c>
      <c r="F134" s="272"/>
      <c r="G134" s="272"/>
      <c r="H134" s="293">
        <v>0</v>
      </c>
      <c r="I134" s="293">
        <v>0</v>
      </c>
      <c r="J134" s="293">
        <v>1876459.46</v>
      </c>
      <c r="K134" s="293">
        <v>0</v>
      </c>
      <c r="L134" s="293">
        <v>0</v>
      </c>
      <c r="M134" s="293">
        <v>0</v>
      </c>
      <c r="N134" s="293">
        <v>0</v>
      </c>
      <c r="O134" s="293">
        <v>0</v>
      </c>
      <c r="P134" s="293">
        <v>0</v>
      </c>
      <c r="Q134" s="293">
        <v>0</v>
      </c>
      <c r="R134" s="293">
        <v>0</v>
      </c>
      <c r="S134" s="293">
        <v>0</v>
      </c>
      <c r="T134" s="293">
        <v>0</v>
      </c>
      <c r="U134" s="293">
        <v>0</v>
      </c>
      <c r="V134" s="293">
        <v>0</v>
      </c>
      <c r="W134" s="293">
        <v>0</v>
      </c>
      <c r="X134" s="293">
        <v>0</v>
      </c>
      <c r="Y134" s="293">
        <v>0</v>
      </c>
      <c r="Z134" s="293">
        <v>0</v>
      </c>
      <c r="AA134" s="293">
        <v>0</v>
      </c>
      <c r="AB134" s="293">
        <v>0</v>
      </c>
      <c r="AC134" s="293">
        <v>0</v>
      </c>
      <c r="AD134" s="293">
        <v>0</v>
      </c>
      <c r="AE134" s="293">
        <v>0</v>
      </c>
      <c r="AF134" s="293">
        <v>0</v>
      </c>
      <c r="AG134" s="293">
        <v>0</v>
      </c>
      <c r="AH134" s="293">
        <v>0</v>
      </c>
      <c r="AI134" s="293">
        <v>0</v>
      </c>
      <c r="AJ134" s="293">
        <v>0</v>
      </c>
      <c r="AK134" s="293">
        <v>0</v>
      </c>
      <c r="AL134" s="293">
        <v>0</v>
      </c>
      <c r="AM134" s="293">
        <v>0</v>
      </c>
      <c r="AN134" s="293">
        <v>0</v>
      </c>
      <c r="AO134" s="293">
        <v>0</v>
      </c>
      <c r="AP134" s="293">
        <v>0</v>
      </c>
      <c r="AQ134" s="293">
        <v>0</v>
      </c>
      <c r="AR134" s="293">
        <v>0</v>
      </c>
      <c r="AS134" s="293">
        <v>0</v>
      </c>
      <c r="AT134" s="293">
        <v>0</v>
      </c>
      <c r="AU134" s="293">
        <v>0</v>
      </c>
      <c r="AV134" s="293">
        <v>0</v>
      </c>
      <c r="AW134" s="293">
        <v>0</v>
      </c>
      <c r="AX134" s="293">
        <v>0</v>
      </c>
      <c r="AY134" s="293">
        <v>0</v>
      </c>
      <c r="AZ134" s="293">
        <v>0</v>
      </c>
      <c r="BA134" s="293">
        <v>0</v>
      </c>
      <c r="BB134" s="293">
        <v>0</v>
      </c>
      <c r="BC134" s="293">
        <v>0</v>
      </c>
      <c r="BD134" s="293">
        <v>0</v>
      </c>
      <c r="BE134" s="293">
        <v>0</v>
      </c>
      <c r="BF134" s="293">
        <v>0</v>
      </c>
      <c r="BG134" s="293">
        <v>0</v>
      </c>
      <c r="BH134" s="293">
        <v>0</v>
      </c>
      <c r="BI134" s="293">
        <v>0</v>
      </c>
      <c r="BJ134" s="293">
        <v>0</v>
      </c>
      <c r="BK134" s="293">
        <v>0</v>
      </c>
      <c r="BL134" s="293">
        <v>0</v>
      </c>
      <c r="BM134" s="293">
        <v>0</v>
      </c>
      <c r="BN134" s="293">
        <v>0</v>
      </c>
      <c r="BO134" s="293">
        <v>0</v>
      </c>
      <c r="BP134" s="293">
        <v>0</v>
      </c>
      <c r="BQ134" s="293">
        <v>0</v>
      </c>
      <c r="BR134" s="293">
        <v>0</v>
      </c>
      <c r="BS134" s="293">
        <v>0</v>
      </c>
      <c r="BT134" s="293">
        <v>0</v>
      </c>
      <c r="BU134" s="293">
        <v>0</v>
      </c>
      <c r="BV134" s="293">
        <v>0</v>
      </c>
      <c r="BW134" s="293">
        <v>0</v>
      </c>
      <c r="BX134" s="293">
        <v>0</v>
      </c>
      <c r="BY134" s="293">
        <v>0</v>
      </c>
      <c r="BZ134" s="293">
        <v>0</v>
      </c>
      <c r="CA134" s="293">
        <v>0</v>
      </c>
      <c r="CB134" s="293">
        <v>0</v>
      </c>
      <c r="CC134" s="293">
        <v>0</v>
      </c>
      <c r="CD134" s="293">
        <v>0</v>
      </c>
      <c r="CE134" s="293">
        <v>0</v>
      </c>
      <c r="CF134" s="293">
        <v>0</v>
      </c>
      <c r="CG134" s="293">
        <v>0</v>
      </c>
      <c r="CH134" s="293">
        <v>0</v>
      </c>
      <c r="CI134" s="293">
        <v>0</v>
      </c>
      <c r="CJ134" s="293">
        <v>0</v>
      </c>
      <c r="CK134" s="293">
        <v>0</v>
      </c>
      <c r="CL134" s="293">
        <v>0</v>
      </c>
      <c r="CM134" s="293">
        <v>0</v>
      </c>
      <c r="CN134" s="293">
        <v>0</v>
      </c>
      <c r="CO134" s="293">
        <v>0</v>
      </c>
      <c r="CP134" s="293">
        <v>760207.95</v>
      </c>
      <c r="CQ134" s="293">
        <v>0</v>
      </c>
      <c r="CR134" s="293">
        <v>0</v>
      </c>
      <c r="CS134" s="293">
        <v>0</v>
      </c>
      <c r="CT134" s="293">
        <v>4515148.26</v>
      </c>
      <c r="CU134" s="293">
        <v>0</v>
      </c>
      <c r="CV134" s="293">
        <v>0</v>
      </c>
      <c r="CW134" s="293">
        <v>0</v>
      </c>
      <c r="CX134" s="293">
        <v>0</v>
      </c>
      <c r="CY134" s="293">
        <v>0</v>
      </c>
      <c r="CZ134" s="293">
        <v>0</v>
      </c>
      <c r="DA134" s="293">
        <v>0</v>
      </c>
      <c r="DB134" s="293">
        <v>0</v>
      </c>
      <c r="DC134" s="293">
        <v>0</v>
      </c>
      <c r="DD134" s="293">
        <v>0</v>
      </c>
      <c r="DE134" s="293">
        <v>0</v>
      </c>
      <c r="DF134" s="293">
        <v>0</v>
      </c>
      <c r="DG134" s="293">
        <v>0</v>
      </c>
      <c r="DH134" s="293">
        <v>0</v>
      </c>
      <c r="DI134" s="293">
        <v>0</v>
      </c>
      <c r="DJ134" s="293">
        <v>0</v>
      </c>
      <c r="DK134" s="293">
        <v>0</v>
      </c>
      <c r="DL134" s="293">
        <v>0</v>
      </c>
      <c r="DM134" s="293">
        <v>0</v>
      </c>
      <c r="DN134" s="293">
        <v>0</v>
      </c>
      <c r="DO134" s="293">
        <v>0</v>
      </c>
      <c r="DP134" s="293">
        <v>0</v>
      </c>
      <c r="DQ134" s="293">
        <v>0</v>
      </c>
      <c r="DR134" s="293">
        <v>0</v>
      </c>
      <c r="DS134" s="293">
        <v>158116.57</v>
      </c>
      <c r="DT134" s="293">
        <v>0</v>
      </c>
      <c r="DU134" s="293">
        <v>0</v>
      </c>
      <c r="DV134" s="293">
        <v>0</v>
      </c>
      <c r="DW134" s="293">
        <v>0</v>
      </c>
      <c r="DX134" s="293">
        <v>0</v>
      </c>
      <c r="DY134" s="293">
        <v>0</v>
      </c>
      <c r="DZ134" s="293">
        <v>0</v>
      </c>
      <c r="EA134" s="293">
        <v>0</v>
      </c>
      <c r="EB134" s="293">
        <v>288042.55</v>
      </c>
      <c r="EC134" s="293">
        <v>0</v>
      </c>
      <c r="ED134" s="293">
        <v>0</v>
      </c>
      <c r="EE134" s="293">
        <v>0</v>
      </c>
      <c r="EF134" s="293">
        <v>0</v>
      </c>
      <c r="EG134" s="293">
        <v>0</v>
      </c>
      <c r="EH134" s="293">
        <v>0</v>
      </c>
      <c r="EI134" s="293">
        <v>0</v>
      </c>
      <c r="EJ134" s="293">
        <v>0</v>
      </c>
      <c r="EK134" s="293">
        <v>0</v>
      </c>
      <c r="EL134" s="293">
        <v>0</v>
      </c>
      <c r="EM134" s="293">
        <v>0</v>
      </c>
      <c r="EN134" s="293">
        <v>0</v>
      </c>
      <c r="EO134" s="293">
        <v>0</v>
      </c>
      <c r="EP134" s="293">
        <v>0</v>
      </c>
      <c r="EQ134" s="293">
        <v>0</v>
      </c>
      <c r="ER134" s="293">
        <v>0</v>
      </c>
      <c r="ES134" s="293">
        <v>0</v>
      </c>
      <c r="ET134" s="293">
        <v>0</v>
      </c>
      <c r="EU134" s="293">
        <v>0</v>
      </c>
      <c r="EV134" s="293">
        <v>0</v>
      </c>
      <c r="EW134" s="293">
        <v>0</v>
      </c>
      <c r="EX134" s="293">
        <v>0</v>
      </c>
      <c r="EY134" s="293">
        <v>7597974.79</v>
      </c>
      <c r="EZ134" s="65"/>
      <c r="FA134" s="61"/>
      <c r="FB134" s="65"/>
      <c r="FC134" s="61"/>
      <c r="FD134" s="65"/>
      <c r="FE134" s="61"/>
      <c r="FF134" s="65"/>
      <c r="FG134" s="61"/>
      <c r="FH134" s="65"/>
      <c r="FI134" s="61"/>
      <c r="FJ134" s="65"/>
      <c r="FK134" s="61"/>
      <c r="FL134" s="65"/>
      <c r="FM134" s="61"/>
      <c r="FN134" s="65"/>
      <c r="FO134" s="61"/>
      <c r="FP134" s="65"/>
      <c r="FQ134" s="61"/>
      <c r="FR134" s="65"/>
      <c r="FS134" s="61"/>
      <c r="FT134" s="65"/>
      <c r="FU134" s="61"/>
      <c r="FV134" s="65"/>
      <c r="FW134" s="61"/>
      <c r="FX134" s="65"/>
      <c r="FY134" s="61"/>
      <c r="FZ134" s="65"/>
      <c r="GA134" s="61"/>
      <c r="GB134" s="65"/>
      <c r="GC134" s="61"/>
      <c r="GD134" s="65"/>
      <c r="GE134" s="61"/>
      <c r="GF134" s="65"/>
      <c r="GG134" s="61"/>
      <c r="GH134" s="65"/>
      <c r="GI134" s="61"/>
      <c r="GJ134" s="65"/>
      <c r="GK134" s="61"/>
      <c r="GL134" s="65"/>
      <c r="GM134" s="61"/>
      <c r="GN134" s="65"/>
      <c r="GO134" s="61"/>
      <c r="GP134" s="65"/>
      <c r="GQ134" s="61"/>
      <c r="GR134" s="65"/>
      <c r="GS134" s="61"/>
      <c r="GT134" s="65"/>
      <c r="GU134" s="61"/>
      <c r="GV134" s="65"/>
      <c r="GW134" s="61"/>
      <c r="GX134" s="65"/>
      <c r="GY134" s="61"/>
      <c r="GZ134" s="65"/>
      <c r="HA134" s="61"/>
      <c r="HB134" s="65"/>
      <c r="HC134" s="61"/>
      <c r="HD134" s="65"/>
      <c r="HE134" s="61"/>
      <c r="HF134" s="65"/>
      <c r="HG134" s="61"/>
      <c r="HH134" s="65"/>
      <c r="HI134" s="61"/>
      <c r="HJ134" s="65"/>
      <c r="HK134" s="61"/>
      <c r="HL134" s="65"/>
      <c r="HM134" s="61"/>
      <c r="HN134" s="65"/>
      <c r="HO134" s="61"/>
      <c r="HP134" s="65"/>
      <c r="HQ134" s="61"/>
      <c r="HR134" s="65"/>
      <c r="HS134" s="61"/>
      <c r="HT134" s="65"/>
      <c r="HU134" s="61"/>
      <c r="HV134" s="65"/>
      <c r="HW134" s="61"/>
      <c r="HX134" s="65"/>
      <c r="HY134" s="61"/>
      <c r="HZ134" s="65"/>
      <c r="IA134" s="61"/>
      <c r="IB134" s="65"/>
      <c r="IC134" s="61"/>
      <c r="ID134" s="65"/>
      <c r="IE134" s="61"/>
      <c r="IF134" s="65"/>
      <c r="IG134" s="61"/>
      <c r="IH134" s="65"/>
      <c r="II134" s="61"/>
      <c r="IJ134" s="65"/>
      <c r="IK134" s="61"/>
      <c r="IL134" s="65"/>
      <c r="IM134" s="61"/>
      <c r="IN134" s="65"/>
      <c r="IO134" s="61"/>
      <c r="IP134" s="65"/>
      <c r="IQ134" s="61"/>
      <c r="IR134" s="65"/>
      <c r="IS134" s="61"/>
      <c r="IT134" s="65"/>
      <c r="IU134" s="61"/>
      <c r="IV134" s="65"/>
      <c r="IW134" s="61"/>
      <c r="IX134" s="65"/>
      <c r="IY134" s="61"/>
      <c r="IZ134" s="65"/>
      <c r="JA134" s="61"/>
      <c r="JB134" s="65"/>
      <c r="JC134" s="61"/>
      <c r="JD134" s="65"/>
      <c r="JE134" s="61"/>
      <c r="JF134" s="65"/>
      <c r="JG134" s="61"/>
      <c r="JH134" s="65"/>
      <c r="JI134" s="61"/>
      <c r="JJ134" s="65"/>
      <c r="JK134" s="61"/>
      <c r="JL134" s="65"/>
      <c r="JM134" s="61"/>
      <c r="JN134" s="65"/>
      <c r="JO134" s="61"/>
      <c r="JP134" s="65"/>
      <c r="JQ134" s="61"/>
      <c r="JR134" s="65"/>
      <c r="JS134" s="61"/>
      <c r="JT134" s="65"/>
      <c r="JU134" s="61"/>
      <c r="JV134" s="65"/>
      <c r="JW134" s="61"/>
      <c r="JX134" s="65"/>
      <c r="JY134" s="61"/>
      <c r="JZ134" s="66"/>
      <c r="KA134" s="66"/>
    </row>
    <row r="135" spans="1:287" ht="30" customHeight="1" thickBot="1" x14ac:dyDescent="0.3">
      <c r="A135" s="56">
        <f t="shared" si="2"/>
        <v>134</v>
      </c>
      <c r="B135" s="272"/>
      <c r="C135" s="272"/>
      <c r="D135" s="272"/>
      <c r="E135" s="272" t="s">
        <v>468</v>
      </c>
      <c r="F135" s="272"/>
      <c r="G135" s="272"/>
      <c r="H135" s="263">
        <v>0</v>
      </c>
      <c r="I135" s="263">
        <v>2500.06</v>
      </c>
      <c r="J135" s="263">
        <v>0</v>
      </c>
      <c r="K135" s="263">
        <v>0</v>
      </c>
      <c r="L135" s="263">
        <v>0</v>
      </c>
      <c r="M135" s="263">
        <v>7119.76</v>
      </c>
      <c r="N135" s="263">
        <v>11437.7</v>
      </c>
      <c r="O135" s="263">
        <v>0</v>
      </c>
      <c r="P135" s="263">
        <v>659569.80000000005</v>
      </c>
      <c r="Q135" s="263">
        <v>0</v>
      </c>
      <c r="R135" s="263">
        <v>25291.7</v>
      </c>
      <c r="S135" s="263">
        <v>0</v>
      </c>
      <c r="T135" s="263">
        <v>0</v>
      </c>
      <c r="U135" s="263">
        <v>0</v>
      </c>
      <c r="V135" s="263">
        <v>13176.3</v>
      </c>
      <c r="W135" s="263">
        <v>0</v>
      </c>
      <c r="X135" s="263">
        <v>0</v>
      </c>
      <c r="Y135" s="263">
        <v>0</v>
      </c>
      <c r="Z135" s="263">
        <v>0</v>
      </c>
      <c r="AA135" s="263">
        <v>0</v>
      </c>
      <c r="AB135" s="263">
        <v>0</v>
      </c>
      <c r="AC135" s="263">
        <v>0</v>
      </c>
      <c r="AD135" s="263">
        <v>0</v>
      </c>
      <c r="AE135" s="263">
        <v>0</v>
      </c>
      <c r="AF135" s="263">
        <v>0</v>
      </c>
      <c r="AG135" s="263">
        <v>0</v>
      </c>
      <c r="AH135" s="263">
        <v>0</v>
      </c>
      <c r="AI135" s="263">
        <v>0</v>
      </c>
      <c r="AJ135" s="263">
        <v>0</v>
      </c>
      <c r="AK135" s="263">
        <v>0</v>
      </c>
      <c r="AL135" s="263">
        <v>0</v>
      </c>
      <c r="AM135" s="263">
        <v>0</v>
      </c>
      <c r="AN135" s="263">
        <v>0</v>
      </c>
      <c r="AO135" s="263">
        <v>0</v>
      </c>
      <c r="AP135" s="263">
        <v>0</v>
      </c>
      <c r="AQ135" s="263">
        <v>0</v>
      </c>
      <c r="AR135" s="263">
        <v>0</v>
      </c>
      <c r="AS135" s="263">
        <v>0</v>
      </c>
      <c r="AT135" s="263">
        <v>0</v>
      </c>
      <c r="AU135" s="263">
        <v>85622.1</v>
      </c>
      <c r="AV135" s="263">
        <v>0</v>
      </c>
      <c r="AW135" s="263">
        <v>0</v>
      </c>
      <c r="AX135" s="263">
        <v>0</v>
      </c>
      <c r="AY135" s="263">
        <v>0</v>
      </c>
      <c r="AZ135" s="263">
        <v>0</v>
      </c>
      <c r="BA135" s="263">
        <v>0</v>
      </c>
      <c r="BB135" s="263">
        <v>0</v>
      </c>
      <c r="BC135" s="263">
        <v>0</v>
      </c>
      <c r="BD135" s="263">
        <v>0</v>
      </c>
      <c r="BE135" s="263">
        <v>0</v>
      </c>
      <c r="BF135" s="263">
        <v>0</v>
      </c>
      <c r="BG135" s="263">
        <v>0</v>
      </c>
      <c r="BH135" s="263">
        <v>1135301.3999999999</v>
      </c>
      <c r="BI135" s="263">
        <v>0</v>
      </c>
      <c r="BJ135" s="263">
        <v>0</v>
      </c>
      <c r="BK135" s="263">
        <v>0</v>
      </c>
      <c r="BL135" s="263">
        <v>569297</v>
      </c>
      <c r="BM135" s="263">
        <v>0</v>
      </c>
      <c r="BN135" s="263">
        <v>158125</v>
      </c>
      <c r="BO135" s="263">
        <v>0</v>
      </c>
      <c r="BP135" s="263">
        <v>0</v>
      </c>
      <c r="BQ135" s="263">
        <v>0</v>
      </c>
      <c r="BR135" s="263">
        <v>0</v>
      </c>
      <c r="BS135" s="263">
        <v>0</v>
      </c>
      <c r="BT135" s="263">
        <v>0</v>
      </c>
      <c r="BU135" s="263">
        <v>0</v>
      </c>
      <c r="BV135" s="263">
        <v>0</v>
      </c>
      <c r="BW135" s="263">
        <v>12500</v>
      </c>
      <c r="BX135" s="263">
        <v>0</v>
      </c>
      <c r="BY135" s="263">
        <v>8333.2999999999993</v>
      </c>
      <c r="BZ135" s="263">
        <v>0</v>
      </c>
      <c r="CA135" s="263">
        <v>33019.33</v>
      </c>
      <c r="CB135" s="263">
        <v>0</v>
      </c>
      <c r="CC135" s="263">
        <v>0</v>
      </c>
      <c r="CD135" s="263">
        <v>0</v>
      </c>
      <c r="CE135" s="263">
        <v>0</v>
      </c>
      <c r="CF135" s="263">
        <v>0</v>
      </c>
      <c r="CG135" s="263">
        <v>0</v>
      </c>
      <c r="CH135" s="263">
        <v>0</v>
      </c>
      <c r="CI135" s="263">
        <v>0</v>
      </c>
      <c r="CJ135" s="263">
        <v>0</v>
      </c>
      <c r="CK135" s="263">
        <v>0</v>
      </c>
      <c r="CL135" s="263">
        <v>143750</v>
      </c>
      <c r="CM135" s="263">
        <v>0</v>
      </c>
      <c r="CN135" s="263">
        <v>0</v>
      </c>
      <c r="CO135" s="263">
        <v>0</v>
      </c>
      <c r="CP135" s="263">
        <v>0</v>
      </c>
      <c r="CQ135" s="263">
        <v>0</v>
      </c>
      <c r="CR135" s="263">
        <v>5000.0200000000004</v>
      </c>
      <c r="CS135" s="263">
        <v>0</v>
      </c>
      <c r="CT135" s="263">
        <v>0</v>
      </c>
      <c r="CU135" s="263">
        <v>0</v>
      </c>
      <c r="CV135" s="263">
        <v>0</v>
      </c>
      <c r="CW135" s="263">
        <v>94873.39</v>
      </c>
      <c r="CX135" s="263">
        <v>0</v>
      </c>
      <c r="CY135" s="263">
        <v>0</v>
      </c>
      <c r="CZ135" s="263">
        <v>0</v>
      </c>
      <c r="DA135" s="263">
        <v>0</v>
      </c>
      <c r="DB135" s="263">
        <v>39999.980000000003</v>
      </c>
      <c r="DC135" s="263">
        <v>0</v>
      </c>
      <c r="DD135" s="263">
        <v>0</v>
      </c>
      <c r="DE135" s="263">
        <v>0</v>
      </c>
      <c r="DF135" s="263">
        <v>0</v>
      </c>
      <c r="DG135" s="263">
        <v>40264.720000000001</v>
      </c>
      <c r="DH135" s="263">
        <v>0</v>
      </c>
      <c r="DI135" s="263">
        <v>0</v>
      </c>
      <c r="DJ135" s="263">
        <v>0</v>
      </c>
      <c r="DK135" s="263">
        <v>0</v>
      </c>
      <c r="DL135" s="263">
        <v>0</v>
      </c>
      <c r="DM135" s="263">
        <v>9041.1299999999992</v>
      </c>
      <c r="DN135" s="263">
        <v>0</v>
      </c>
      <c r="DO135" s="263">
        <v>86485.759999999995</v>
      </c>
      <c r="DP135" s="263">
        <v>0</v>
      </c>
      <c r="DQ135" s="263">
        <v>0</v>
      </c>
      <c r="DR135" s="263">
        <v>0</v>
      </c>
      <c r="DS135" s="263">
        <v>0</v>
      </c>
      <c r="DT135" s="263">
        <v>0</v>
      </c>
      <c r="DU135" s="263">
        <v>0</v>
      </c>
      <c r="DV135" s="263">
        <v>0</v>
      </c>
      <c r="DW135" s="263">
        <v>0</v>
      </c>
      <c r="DX135" s="263">
        <v>25315.01</v>
      </c>
      <c r="DY135" s="263">
        <v>0</v>
      </c>
      <c r="DZ135" s="263">
        <v>0</v>
      </c>
      <c r="EA135" s="263">
        <v>0</v>
      </c>
      <c r="EB135" s="263">
        <v>0</v>
      </c>
      <c r="EC135" s="263">
        <v>0</v>
      </c>
      <c r="ED135" s="263">
        <v>0</v>
      </c>
      <c r="EE135" s="263">
        <v>0</v>
      </c>
      <c r="EF135" s="263">
        <v>0</v>
      </c>
      <c r="EG135" s="263">
        <v>0</v>
      </c>
      <c r="EH135" s="263">
        <v>0</v>
      </c>
      <c r="EI135" s="263">
        <v>0</v>
      </c>
      <c r="EJ135" s="263">
        <v>12499.94</v>
      </c>
      <c r="EK135" s="263">
        <v>0</v>
      </c>
      <c r="EL135" s="263">
        <v>0</v>
      </c>
      <c r="EM135" s="263">
        <v>104347.61</v>
      </c>
      <c r="EN135" s="263">
        <v>0</v>
      </c>
      <c r="EO135" s="263">
        <v>0</v>
      </c>
      <c r="EP135" s="263">
        <v>0</v>
      </c>
      <c r="EQ135" s="263">
        <v>0</v>
      </c>
      <c r="ER135" s="263">
        <v>61920.03</v>
      </c>
      <c r="ES135" s="263">
        <v>0</v>
      </c>
      <c r="ET135" s="263">
        <v>0</v>
      </c>
      <c r="EU135" s="263">
        <v>0</v>
      </c>
      <c r="EV135" s="263">
        <v>0</v>
      </c>
      <c r="EW135" s="263">
        <v>0</v>
      </c>
      <c r="EX135" s="263">
        <v>0</v>
      </c>
      <c r="EY135" s="263">
        <v>3344791.04</v>
      </c>
      <c r="EZ135" s="65"/>
      <c r="FA135" s="61"/>
      <c r="FB135" s="65"/>
      <c r="FC135" s="61"/>
      <c r="FD135" s="65"/>
      <c r="FE135" s="61"/>
      <c r="FF135" s="65"/>
      <c r="FG135" s="61"/>
      <c r="FH135" s="65"/>
      <c r="FI135" s="61"/>
      <c r="FJ135" s="65"/>
      <c r="FK135" s="61"/>
      <c r="FL135" s="65"/>
      <c r="FM135" s="61"/>
      <c r="FN135" s="65"/>
      <c r="FO135" s="61"/>
      <c r="FP135" s="65"/>
      <c r="FQ135" s="61"/>
      <c r="FR135" s="65"/>
      <c r="FS135" s="61"/>
      <c r="FT135" s="65"/>
      <c r="FU135" s="61"/>
      <c r="FV135" s="65"/>
      <c r="FW135" s="61"/>
      <c r="FX135" s="65"/>
      <c r="FY135" s="61"/>
      <c r="FZ135" s="65"/>
      <c r="GA135" s="61"/>
      <c r="GB135" s="65"/>
      <c r="GC135" s="61"/>
      <c r="GD135" s="65"/>
      <c r="GE135" s="61"/>
      <c r="GF135" s="65"/>
      <c r="GG135" s="61"/>
      <c r="GH135" s="65"/>
      <c r="GI135" s="61"/>
      <c r="GJ135" s="65"/>
      <c r="GK135" s="61"/>
      <c r="GL135" s="65"/>
      <c r="GM135" s="61"/>
      <c r="GN135" s="65"/>
      <c r="GO135" s="61"/>
      <c r="GP135" s="65"/>
      <c r="GQ135" s="61"/>
      <c r="GR135" s="65"/>
      <c r="GS135" s="61"/>
      <c r="GT135" s="65"/>
      <c r="GU135" s="61"/>
      <c r="GV135" s="65"/>
      <c r="GW135" s="61"/>
      <c r="GX135" s="65"/>
      <c r="GY135" s="61"/>
      <c r="GZ135" s="65"/>
      <c r="HA135" s="61"/>
      <c r="HB135" s="65"/>
      <c r="HC135" s="61"/>
      <c r="HD135" s="65"/>
      <c r="HE135" s="61"/>
      <c r="HF135" s="65"/>
      <c r="HG135" s="61"/>
      <c r="HH135" s="65"/>
      <c r="HI135" s="61"/>
      <c r="HJ135" s="65"/>
      <c r="HK135" s="61"/>
      <c r="HL135" s="65"/>
      <c r="HM135" s="61"/>
      <c r="HN135" s="65"/>
      <c r="HO135" s="61"/>
      <c r="HP135" s="65"/>
      <c r="HQ135" s="61"/>
      <c r="HR135" s="65"/>
      <c r="HS135" s="61"/>
      <c r="HT135" s="65"/>
      <c r="HU135" s="61"/>
      <c r="HV135" s="65"/>
      <c r="HW135" s="61"/>
      <c r="HX135" s="65"/>
      <c r="HY135" s="61"/>
      <c r="HZ135" s="65"/>
      <c r="IA135" s="61"/>
      <c r="IB135" s="65"/>
      <c r="IC135" s="61"/>
      <c r="ID135" s="65"/>
      <c r="IE135" s="61"/>
      <c r="IF135" s="65"/>
      <c r="IG135" s="61"/>
      <c r="IH135" s="65"/>
      <c r="II135" s="61"/>
      <c r="IJ135" s="65"/>
      <c r="IK135" s="61"/>
      <c r="IL135" s="65"/>
      <c r="IM135" s="61"/>
      <c r="IN135" s="65"/>
      <c r="IO135" s="61"/>
      <c r="IP135" s="65"/>
      <c r="IQ135" s="61"/>
      <c r="IR135" s="65"/>
      <c r="IS135" s="61"/>
      <c r="IT135" s="65"/>
      <c r="IU135" s="61"/>
      <c r="IV135" s="65"/>
      <c r="IW135" s="61"/>
      <c r="IX135" s="65"/>
      <c r="IY135" s="61"/>
      <c r="IZ135" s="65"/>
      <c r="JA135" s="61"/>
      <c r="JB135" s="65"/>
      <c r="JC135" s="61"/>
      <c r="JD135" s="65"/>
      <c r="JE135" s="61"/>
      <c r="JF135" s="65"/>
      <c r="JG135" s="61"/>
      <c r="JH135" s="65"/>
      <c r="JI135" s="61"/>
      <c r="JJ135" s="65"/>
      <c r="JK135" s="61"/>
      <c r="JL135" s="65"/>
      <c r="JM135" s="61"/>
      <c r="JN135" s="65"/>
      <c r="JO135" s="61"/>
      <c r="JP135" s="65"/>
      <c r="JQ135" s="61"/>
      <c r="JR135" s="65"/>
      <c r="JS135" s="61"/>
      <c r="JT135" s="65"/>
      <c r="JU135" s="61"/>
      <c r="JV135" s="65"/>
      <c r="JW135" s="61"/>
      <c r="JX135" s="65"/>
      <c r="JY135" s="61"/>
      <c r="JZ135" s="66"/>
      <c r="KA135" s="66"/>
    </row>
    <row r="136" spans="1:287" ht="30" customHeight="1" thickBot="1" x14ac:dyDescent="0.3">
      <c r="A136" s="56">
        <f t="shared" si="2"/>
        <v>135</v>
      </c>
      <c r="B136" s="272"/>
      <c r="C136" s="272"/>
      <c r="D136" s="272" t="s">
        <v>209</v>
      </c>
      <c r="E136" s="272"/>
      <c r="F136" s="272"/>
      <c r="G136" s="272"/>
      <c r="H136" s="307">
        <v>0</v>
      </c>
      <c r="I136" s="307">
        <v>2500.06</v>
      </c>
      <c r="J136" s="307">
        <v>1876459.46</v>
      </c>
      <c r="K136" s="307">
        <v>0</v>
      </c>
      <c r="L136" s="307">
        <v>0</v>
      </c>
      <c r="M136" s="307">
        <v>7119.76</v>
      </c>
      <c r="N136" s="307">
        <v>11437.7</v>
      </c>
      <c r="O136" s="307">
        <v>0</v>
      </c>
      <c r="P136" s="307">
        <v>659569.80000000005</v>
      </c>
      <c r="Q136" s="307">
        <v>0</v>
      </c>
      <c r="R136" s="307">
        <v>25291.7</v>
      </c>
      <c r="S136" s="307">
        <v>0</v>
      </c>
      <c r="T136" s="307">
        <v>0</v>
      </c>
      <c r="U136" s="307">
        <v>0</v>
      </c>
      <c r="V136" s="307">
        <v>13176.3</v>
      </c>
      <c r="W136" s="307">
        <v>0</v>
      </c>
      <c r="X136" s="307">
        <v>0</v>
      </c>
      <c r="Y136" s="307">
        <v>0</v>
      </c>
      <c r="Z136" s="307">
        <v>0</v>
      </c>
      <c r="AA136" s="307">
        <v>0</v>
      </c>
      <c r="AB136" s="307">
        <v>0</v>
      </c>
      <c r="AC136" s="307">
        <v>0</v>
      </c>
      <c r="AD136" s="307">
        <v>0</v>
      </c>
      <c r="AE136" s="307">
        <v>0</v>
      </c>
      <c r="AF136" s="307">
        <v>0</v>
      </c>
      <c r="AG136" s="307">
        <v>0</v>
      </c>
      <c r="AH136" s="307">
        <v>0</v>
      </c>
      <c r="AI136" s="307">
        <v>0</v>
      </c>
      <c r="AJ136" s="307">
        <v>0</v>
      </c>
      <c r="AK136" s="307">
        <v>0</v>
      </c>
      <c r="AL136" s="307">
        <v>0</v>
      </c>
      <c r="AM136" s="307">
        <v>0</v>
      </c>
      <c r="AN136" s="307">
        <v>0</v>
      </c>
      <c r="AO136" s="307">
        <v>0</v>
      </c>
      <c r="AP136" s="307">
        <v>0</v>
      </c>
      <c r="AQ136" s="307">
        <v>0</v>
      </c>
      <c r="AR136" s="307">
        <v>0</v>
      </c>
      <c r="AS136" s="307">
        <v>0</v>
      </c>
      <c r="AT136" s="307">
        <v>0</v>
      </c>
      <c r="AU136" s="307">
        <v>85622.1</v>
      </c>
      <c r="AV136" s="307">
        <v>0</v>
      </c>
      <c r="AW136" s="307">
        <v>0</v>
      </c>
      <c r="AX136" s="307">
        <v>0</v>
      </c>
      <c r="AY136" s="307">
        <v>0</v>
      </c>
      <c r="AZ136" s="307">
        <v>0</v>
      </c>
      <c r="BA136" s="307">
        <v>0</v>
      </c>
      <c r="BB136" s="307">
        <v>0</v>
      </c>
      <c r="BC136" s="307">
        <v>0</v>
      </c>
      <c r="BD136" s="307">
        <v>0</v>
      </c>
      <c r="BE136" s="307">
        <v>0</v>
      </c>
      <c r="BF136" s="307">
        <v>0</v>
      </c>
      <c r="BG136" s="307">
        <v>0</v>
      </c>
      <c r="BH136" s="307">
        <v>1135301.3999999999</v>
      </c>
      <c r="BI136" s="307">
        <v>0</v>
      </c>
      <c r="BJ136" s="307">
        <v>0</v>
      </c>
      <c r="BK136" s="307">
        <v>0</v>
      </c>
      <c r="BL136" s="307">
        <v>569297</v>
      </c>
      <c r="BM136" s="307">
        <v>0</v>
      </c>
      <c r="BN136" s="307">
        <v>158125</v>
      </c>
      <c r="BO136" s="307">
        <v>0</v>
      </c>
      <c r="BP136" s="307">
        <v>0</v>
      </c>
      <c r="BQ136" s="307">
        <v>0</v>
      </c>
      <c r="BR136" s="307">
        <v>0</v>
      </c>
      <c r="BS136" s="307">
        <v>0</v>
      </c>
      <c r="BT136" s="307">
        <v>0</v>
      </c>
      <c r="BU136" s="307">
        <v>0</v>
      </c>
      <c r="BV136" s="307">
        <v>0</v>
      </c>
      <c r="BW136" s="307">
        <v>12500</v>
      </c>
      <c r="BX136" s="307">
        <v>0</v>
      </c>
      <c r="BY136" s="307">
        <v>8333.2999999999993</v>
      </c>
      <c r="BZ136" s="307">
        <v>0</v>
      </c>
      <c r="CA136" s="307">
        <v>33019.33</v>
      </c>
      <c r="CB136" s="307">
        <v>0</v>
      </c>
      <c r="CC136" s="307">
        <v>0</v>
      </c>
      <c r="CD136" s="307">
        <v>0</v>
      </c>
      <c r="CE136" s="307">
        <v>0</v>
      </c>
      <c r="CF136" s="307">
        <v>0</v>
      </c>
      <c r="CG136" s="307">
        <v>0</v>
      </c>
      <c r="CH136" s="307">
        <v>0</v>
      </c>
      <c r="CI136" s="307">
        <v>0</v>
      </c>
      <c r="CJ136" s="307">
        <v>0</v>
      </c>
      <c r="CK136" s="307">
        <v>0</v>
      </c>
      <c r="CL136" s="307">
        <v>143750</v>
      </c>
      <c r="CM136" s="307">
        <v>0</v>
      </c>
      <c r="CN136" s="307">
        <v>0</v>
      </c>
      <c r="CO136" s="307">
        <v>0</v>
      </c>
      <c r="CP136" s="307">
        <v>760207.95</v>
      </c>
      <c r="CQ136" s="307">
        <v>0</v>
      </c>
      <c r="CR136" s="307">
        <v>5000.0200000000004</v>
      </c>
      <c r="CS136" s="307">
        <v>0</v>
      </c>
      <c r="CT136" s="307">
        <v>4515148.26</v>
      </c>
      <c r="CU136" s="307">
        <v>0</v>
      </c>
      <c r="CV136" s="307">
        <v>0</v>
      </c>
      <c r="CW136" s="307">
        <v>94873.39</v>
      </c>
      <c r="CX136" s="307">
        <v>0</v>
      </c>
      <c r="CY136" s="307">
        <v>0</v>
      </c>
      <c r="CZ136" s="307">
        <v>0</v>
      </c>
      <c r="DA136" s="307">
        <v>0</v>
      </c>
      <c r="DB136" s="307">
        <v>39999.980000000003</v>
      </c>
      <c r="DC136" s="307">
        <v>0</v>
      </c>
      <c r="DD136" s="307">
        <v>0</v>
      </c>
      <c r="DE136" s="307">
        <v>0</v>
      </c>
      <c r="DF136" s="307">
        <v>0</v>
      </c>
      <c r="DG136" s="307">
        <v>40264.720000000001</v>
      </c>
      <c r="DH136" s="307">
        <v>0</v>
      </c>
      <c r="DI136" s="307">
        <v>0</v>
      </c>
      <c r="DJ136" s="307">
        <v>0</v>
      </c>
      <c r="DK136" s="307">
        <v>0</v>
      </c>
      <c r="DL136" s="307">
        <v>0</v>
      </c>
      <c r="DM136" s="307">
        <v>9041.1299999999992</v>
      </c>
      <c r="DN136" s="307">
        <v>0</v>
      </c>
      <c r="DO136" s="307">
        <v>86485.759999999995</v>
      </c>
      <c r="DP136" s="307">
        <v>0</v>
      </c>
      <c r="DQ136" s="307">
        <v>0</v>
      </c>
      <c r="DR136" s="307">
        <v>0</v>
      </c>
      <c r="DS136" s="307">
        <v>158116.57</v>
      </c>
      <c r="DT136" s="307">
        <v>0</v>
      </c>
      <c r="DU136" s="307">
        <v>0</v>
      </c>
      <c r="DV136" s="307">
        <v>0</v>
      </c>
      <c r="DW136" s="307">
        <v>0</v>
      </c>
      <c r="DX136" s="307">
        <v>25315.01</v>
      </c>
      <c r="DY136" s="307">
        <v>0</v>
      </c>
      <c r="DZ136" s="307">
        <v>0</v>
      </c>
      <c r="EA136" s="307">
        <v>0</v>
      </c>
      <c r="EB136" s="307">
        <v>288042.55</v>
      </c>
      <c r="EC136" s="307">
        <v>0</v>
      </c>
      <c r="ED136" s="307">
        <v>0</v>
      </c>
      <c r="EE136" s="307">
        <v>0</v>
      </c>
      <c r="EF136" s="307">
        <v>0</v>
      </c>
      <c r="EG136" s="307">
        <v>0</v>
      </c>
      <c r="EH136" s="307">
        <v>0</v>
      </c>
      <c r="EI136" s="307">
        <v>0</v>
      </c>
      <c r="EJ136" s="307">
        <v>12499.94</v>
      </c>
      <c r="EK136" s="307">
        <v>0</v>
      </c>
      <c r="EL136" s="307">
        <v>0</v>
      </c>
      <c r="EM136" s="307">
        <v>104347.61</v>
      </c>
      <c r="EN136" s="307">
        <v>0</v>
      </c>
      <c r="EO136" s="307">
        <v>0</v>
      </c>
      <c r="EP136" s="307">
        <v>0</v>
      </c>
      <c r="EQ136" s="307">
        <v>0</v>
      </c>
      <c r="ER136" s="307">
        <v>61920.03</v>
      </c>
      <c r="ES136" s="307">
        <v>0</v>
      </c>
      <c r="ET136" s="307">
        <v>0</v>
      </c>
      <c r="EU136" s="307">
        <v>0</v>
      </c>
      <c r="EV136" s="307">
        <v>0</v>
      </c>
      <c r="EW136" s="307">
        <v>0</v>
      </c>
      <c r="EX136" s="307">
        <v>0</v>
      </c>
      <c r="EY136" s="307">
        <v>10942765.83</v>
      </c>
      <c r="EZ136" s="65"/>
      <c r="FA136" s="61"/>
      <c r="FB136" s="65"/>
      <c r="FC136" s="61"/>
      <c r="FD136" s="65"/>
      <c r="FE136" s="61"/>
      <c r="FF136" s="65"/>
      <c r="FG136" s="61"/>
      <c r="FH136" s="65"/>
      <c r="FI136" s="61"/>
      <c r="FJ136" s="65"/>
      <c r="FK136" s="61"/>
      <c r="FL136" s="65"/>
      <c r="FM136" s="61"/>
      <c r="FN136" s="65"/>
      <c r="FO136" s="61"/>
      <c r="FP136" s="65"/>
      <c r="FQ136" s="61"/>
      <c r="FR136" s="65"/>
      <c r="FS136" s="61"/>
      <c r="FT136" s="65"/>
      <c r="FU136" s="61"/>
      <c r="FV136" s="65"/>
      <c r="FW136" s="61"/>
      <c r="FX136" s="65"/>
      <c r="FY136" s="61"/>
      <c r="FZ136" s="65"/>
      <c r="GA136" s="61"/>
      <c r="GB136" s="65"/>
      <c r="GC136" s="61"/>
      <c r="GD136" s="65"/>
      <c r="GE136" s="61"/>
      <c r="GF136" s="65"/>
      <c r="GG136" s="61"/>
      <c r="GH136" s="65"/>
      <c r="GI136" s="61"/>
      <c r="GJ136" s="65"/>
      <c r="GK136" s="61"/>
      <c r="GL136" s="65"/>
      <c r="GM136" s="61"/>
      <c r="GN136" s="65"/>
      <c r="GO136" s="61"/>
      <c r="GP136" s="65"/>
      <c r="GQ136" s="61"/>
      <c r="GR136" s="65"/>
      <c r="GS136" s="61"/>
      <c r="GT136" s="65"/>
      <c r="GU136" s="61"/>
      <c r="GV136" s="65"/>
      <c r="GW136" s="61"/>
      <c r="GX136" s="65"/>
      <c r="GY136" s="61"/>
      <c r="GZ136" s="65"/>
      <c r="HA136" s="61"/>
      <c r="HB136" s="65"/>
      <c r="HC136" s="61"/>
      <c r="HD136" s="65"/>
      <c r="HE136" s="61"/>
      <c r="HF136" s="65"/>
      <c r="HG136" s="61"/>
      <c r="HH136" s="65"/>
      <c r="HI136" s="61"/>
      <c r="HJ136" s="65"/>
      <c r="HK136" s="61"/>
      <c r="HL136" s="65"/>
      <c r="HM136" s="61"/>
      <c r="HN136" s="65"/>
      <c r="HO136" s="61"/>
      <c r="HP136" s="65"/>
      <c r="HQ136" s="61"/>
      <c r="HR136" s="65"/>
      <c r="HS136" s="61"/>
      <c r="HT136" s="65"/>
      <c r="HU136" s="61"/>
      <c r="HV136" s="65"/>
      <c r="HW136" s="61"/>
      <c r="HX136" s="65"/>
      <c r="HY136" s="61"/>
      <c r="HZ136" s="65"/>
      <c r="IA136" s="61"/>
      <c r="IB136" s="65"/>
      <c r="IC136" s="61"/>
      <c r="ID136" s="65"/>
      <c r="IE136" s="61"/>
      <c r="IF136" s="65"/>
      <c r="IG136" s="61"/>
      <c r="IH136" s="65"/>
      <c r="II136" s="61"/>
      <c r="IJ136" s="65"/>
      <c r="IK136" s="61"/>
      <c r="IL136" s="65"/>
      <c r="IM136" s="61"/>
      <c r="IN136" s="65"/>
      <c r="IO136" s="61"/>
      <c r="IP136" s="65"/>
      <c r="IQ136" s="61"/>
      <c r="IR136" s="65"/>
      <c r="IS136" s="61"/>
      <c r="IT136" s="65"/>
      <c r="IU136" s="61"/>
      <c r="IV136" s="65"/>
      <c r="IW136" s="61"/>
      <c r="IX136" s="65"/>
      <c r="IY136" s="61"/>
      <c r="IZ136" s="65"/>
      <c r="JA136" s="61"/>
      <c r="JB136" s="65"/>
      <c r="JC136" s="61"/>
      <c r="JD136" s="65"/>
      <c r="JE136" s="61"/>
      <c r="JF136" s="65"/>
      <c r="JG136" s="61"/>
      <c r="JH136" s="65"/>
      <c r="JI136" s="61"/>
      <c r="JJ136" s="65"/>
      <c r="JK136" s="61"/>
      <c r="JL136" s="65"/>
      <c r="JM136" s="61"/>
      <c r="JN136" s="65"/>
      <c r="JO136" s="61"/>
      <c r="JP136" s="65"/>
      <c r="JQ136" s="61"/>
      <c r="JR136" s="65"/>
      <c r="JS136" s="61"/>
      <c r="JT136" s="65"/>
      <c r="JU136" s="61"/>
      <c r="JV136" s="65"/>
      <c r="JW136" s="61"/>
      <c r="JX136" s="65"/>
      <c r="JY136" s="61"/>
      <c r="JZ136" s="66"/>
      <c r="KA136" s="66"/>
    </row>
    <row r="137" spans="1:287" ht="30" customHeight="1" x14ac:dyDescent="0.25">
      <c r="A137" s="56">
        <f t="shared" si="2"/>
        <v>136</v>
      </c>
      <c r="B137" s="272"/>
      <c r="C137" s="272" t="s">
        <v>210</v>
      </c>
      <c r="D137" s="272"/>
      <c r="E137" s="272"/>
      <c r="F137" s="272"/>
      <c r="G137" s="272"/>
      <c r="H137" s="293">
        <v>0</v>
      </c>
      <c r="I137" s="293">
        <v>11387.67</v>
      </c>
      <c r="J137" s="293">
        <v>1949718.74</v>
      </c>
      <c r="K137" s="293">
        <v>0</v>
      </c>
      <c r="L137" s="293">
        <v>41142.620000000003</v>
      </c>
      <c r="M137" s="293">
        <v>18286.57</v>
      </c>
      <c r="N137" s="293">
        <v>12537.7</v>
      </c>
      <c r="O137" s="293">
        <v>0</v>
      </c>
      <c r="P137" s="293">
        <v>672290.63</v>
      </c>
      <c r="Q137" s="293">
        <v>7665.24</v>
      </c>
      <c r="R137" s="293">
        <v>25978.04</v>
      </c>
      <c r="S137" s="293">
        <v>1272.8699999999999</v>
      </c>
      <c r="T137" s="293">
        <v>0</v>
      </c>
      <c r="U137" s="293">
        <v>0</v>
      </c>
      <c r="V137" s="293">
        <v>13176.3</v>
      </c>
      <c r="W137" s="293">
        <v>22254.22</v>
      </c>
      <c r="X137" s="293">
        <v>0</v>
      </c>
      <c r="Y137" s="293">
        <v>0</v>
      </c>
      <c r="Z137" s="293">
        <v>2706.97</v>
      </c>
      <c r="AA137" s="293">
        <v>0</v>
      </c>
      <c r="AB137" s="293">
        <v>0</v>
      </c>
      <c r="AC137" s="293">
        <v>0</v>
      </c>
      <c r="AD137" s="293">
        <v>0</v>
      </c>
      <c r="AE137" s="293">
        <v>12456.28</v>
      </c>
      <c r="AF137" s="293">
        <v>0</v>
      </c>
      <c r="AG137" s="293">
        <v>0</v>
      </c>
      <c r="AH137" s="293">
        <v>29293.29</v>
      </c>
      <c r="AI137" s="293">
        <v>0</v>
      </c>
      <c r="AJ137" s="293">
        <v>0</v>
      </c>
      <c r="AK137" s="293">
        <v>0</v>
      </c>
      <c r="AL137" s="293">
        <v>0</v>
      </c>
      <c r="AM137" s="293">
        <v>0</v>
      </c>
      <c r="AN137" s="293">
        <v>0</v>
      </c>
      <c r="AO137" s="293">
        <v>0</v>
      </c>
      <c r="AP137" s="293">
        <v>0</v>
      </c>
      <c r="AQ137" s="293">
        <v>0</v>
      </c>
      <c r="AR137" s="293">
        <v>0</v>
      </c>
      <c r="AS137" s="293">
        <v>0</v>
      </c>
      <c r="AT137" s="293">
        <v>0</v>
      </c>
      <c r="AU137" s="293">
        <v>99104.22</v>
      </c>
      <c r="AV137" s="293">
        <v>0</v>
      </c>
      <c r="AW137" s="293">
        <v>0</v>
      </c>
      <c r="AX137" s="293">
        <v>0</v>
      </c>
      <c r="AY137" s="293">
        <v>0</v>
      </c>
      <c r="AZ137" s="293">
        <v>0</v>
      </c>
      <c r="BA137" s="293">
        <v>14484.97</v>
      </c>
      <c r="BB137" s="293">
        <v>0</v>
      </c>
      <c r="BC137" s="293">
        <v>0</v>
      </c>
      <c r="BD137" s="293">
        <v>0</v>
      </c>
      <c r="BE137" s="293">
        <v>0</v>
      </c>
      <c r="BF137" s="293">
        <v>0</v>
      </c>
      <c r="BG137" s="293">
        <v>0</v>
      </c>
      <c r="BH137" s="293">
        <v>1156003.55</v>
      </c>
      <c r="BI137" s="293">
        <v>0</v>
      </c>
      <c r="BJ137" s="293">
        <v>0</v>
      </c>
      <c r="BK137" s="293">
        <v>0</v>
      </c>
      <c r="BL137" s="293">
        <v>580745.68999999994</v>
      </c>
      <c r="BM137" s="293">
        <v>0</v>
      </c>
      <c r="BN137" s="293">
        <v>176828.88</v>
      </c>
      <c r="BO137" s="293">
        <v>0</v>
      </c>
      <c r="BP137" s="293">
        <v>0</v>
      </c>
      <c r="BQ137" s="293">
        <v>0</v>
      </c>
      <c r="BR137" s="293">
        <v>0</v>
      </c>
      <c r="BS137" s="293">
        <v>0</v>
      </c>
      <c r="BT137" s="293">
        <v>0</v>
      </c>
      <c r="BU137" s="293">
        <v>0</v>
      </c>
      <c r="BV137" s="293">
        <v>24659.119999999999</v>
      </c>
      <c r="BW137" s="293">
        <v>12500</v>
      </c>
      <c r="BX137" s="293">
        <v>0</v>
      </c>
      <c r="BY137" s="293">
        <v>29411.68</v>
      </c>
      <c r="BZ137" s="293">
        <v>0</v>
      </c>
      <c r="CA137" s="293">
        <v>35101.33</v>
      </c>
      <c r="CB137" s="293">
        <v>0</v>
      </c>
      <c r="CC137" s="293">
        <v>20111.46</v>
      </c>
      <c r="CD137" s="293">
        <v>0</v>
      </c>
      <c r="CE137" s="293">
        <v>0</v>
      </c>
      <c r="CF137" s="293">
        <v>0</v>
      </c>
      <c r="CG137" s="293">
        <v>7351.41</v>
      </c>
      <c r="CH137" s="293">
        <v>0</v>
      </c>
      <c r="CI137" s="293">
        <v>0</v>
      </c>
      <c r="CJ137" s="293">
        <v>0</v>
      </c>
      <c r="CK137" s="293">
        <v>0</v>
      </c>
      <c r="CL137" s="293">
        <v>153732.20000000001</v>
      </c>
      <c r="CM137" s="293">
        <v>0</v>
      </c>
      <c r="CN137" s="293">
        <v>0</v>
      </c>
      <c r="CO137" s="293">
        <v>0</v>
      </c>
      <c r="CP137" s="293">
        <v>783713.25</v>
      </c>
      <c r="CQ137" s="293">
        <v>0</v>
      </c>
      <c r="CR137" s="293">
        <v>6710.99</v>
      </c>
      <c r="CS137" s="293">
        <v>0</v>
      </c>
      <c r="CT137" s="293">
        <v>4545902.62</v>
      </c>
      <c r="CU137" s="293">
        <v>16716.05</v>
      </c>
      <c r="CV137" s="293">
        <v>15643.58</v>
      </c>
      <c r="CW137" s="293">
        <v>95879.01</v>
      </c>
      <c r="CX137" s="293">
        <v>0</v>
      </c>
      <c r="CY137" s="293">
        <v>-200</v>
      </c>
      <c r="CZ137" s="293">
        <v>0</v>
      </c>
      <c r="DA137" s="293">
        <v>0</v>
      </c>
      <c r="DB137" s="293">
        <v>40435.64</v>
      </c>
      <c r="DC137" s="293">
        <v>0</v>
      </c>
      <c r="DD137" s="293">
        <v>0</v>
      </c>
      <c r="DE137" s="293">
        <v>756.72</v>
      </c>
      <c r="DF137" s="293">
        <v>0</v>
      </c>
      <c r="DG137" s="293">
        <v>43435.72</v>
      </c>
      <c r="DH137" s="293">
        <v>0</v>
      </c>
      <c r="DI137" s="293">
        <v>0</v>
      </c>
      <c r="DJ137" s="293">
        <v>0</v>
      </c>
      <c r="DK137" s="293">
        <v>0</v>
      </c>
      <c r="DL137" s="293">
        <v>37671.39</v>
      </c>
      <c r="DM137" s="293">
        <v>25632.11</v>
      </c>
      <c r="DN137" s="293">
        <v>0</v>
      </c>
      <c r="DO137" s="293">
        <v>90556.93</v>
      </c>
      <c r="DP137" s="293">
        <v>0</v>
      </c>
      <c r="DQ137" s="293">
        <v>0</v>
      </c>
      <c r="DR137" s="293">
        <v>0</v>
      </c>
      <c r="DS137" s="293">
        <v>172070.62</v>
      </c>
      <c r="DT137" s="293">
        <v>0</v>
      </c>
      <c r="DU137" s="293">
        <v>0</v>
      </c>
      <c r="DV137" s="293">
        <v>0</v>
      </c>
      <c r="DW137" s="293">
        <v>3634</v>
      </c>
      <c r="DX137" s="293">
        <v>44880.75</v>
      </c>
      <c r="DY137" s="293">
        <v>0</v>
      </c>
      <c r="DZ137" s="293">
        <v>0</v>
      </c>
      <c r="EA137" s="293">
        <v>0</v>
      </c>
      <c r="EB137" s="293">
        <v>288042.55</v>
      </c>
      <c r="EC137" s="293">
        <v>0</v>
      </c>
      <c r="ED137" s="293">
        <v>0</v>
      </c>
      <c r="EE137" s="293">
        <v>0</v>
      </c>
      <c r="EF137" s="293">
        <v>0</v>
      </c>
      <c r="EG137" s="293">
        <v>0</v>
      </c>
      <c r="EH137" s="293">
        <v>0</v>
      </c>
      <c r="EI137" s="293">
        <v>0</v>
      </c>
      <c r="EJ137" s="293">
        <v>11153.01</v>
      </c>
      <c r="EK137" s="293">
        <v>0</v>
      </c>
      <c r="EL137" s="293">
        <v>0</v>
      </c>
      <c r="EM137" s="293">
        <v>129517.65</v>
      </c>
      <c r="EN137" s="293">
        <v>48014.38</v>
      </c>
      <c r="EO137" s="293">
        <v>0</v>
      </c>
      <c r="EP137" s="293">
        <v>38783.730000000003</v>
      </c>
      <c r="EQ137" s="293">
        <v>0</v>
      </c>
      <c r="ER137" s="293">
        <v>83667.58</v>
      </c>
      <c r="ES137" s="293">
        <v>9995.15</v>
      </c>
      <c r="ET137" s="293">
        <v>0</v>
      </c>
      <c r="EU137" s="293">
        <v>0</v>
      </c>
      <c r="EV137" s="293">
        <v>0</v>
      </c>
      <c r="EW137" s="293">
        <v>0</v>
      </c>
      <c r="EX137" s="293">
        <v>0</v>
      </c>
      <c r="EY137" s="293">
        <v>11662815.08</v>
      </c>
      <c r="EZ137" s="65"/>
      <c r="FA137" s="61"/>
      <c r="FB137" s="65"/>
      <c r="FC137" s="61"/>
      <c r="FD137" s="65"/>
      <c r="FE137" s="61"/>
      <c r="FF137" s="65"/>
      <c r="FG137" s="61"/>
      <c r="FH137" s="65"/>
      <c r="FI137" s="61"/>
      <c r="FJ137" s="65"/>
      <c r="FK137" s="61"/>
      <c r="FL137" s="65"/>
      <c r="FM137" s="61"/>
      <c r="FN137" s="65"/>
      <c r="FO137" s="61"/>
      <c r="FP137" s="65"/>
      <c r="FQ137" s="61"/>
      <c r="FR137" s="65"/>
      <c r="FS137" s="61"/>
      <c r="FT137" s="65"/>
      <c r="FU137" s="61"/>
      <c r="FV137" s="65"/>
      <c r="FW137" s="61"/>
      <c r="FX137" s="65"/>
      <c r="FY137" s="61"/>
      <c r="FZ137" s="65"/>
      <c r="GA137" s="61"/>
      <c r="GB137" s="65"/>
      <c r="GC137" s="61"/>
      <c r="GD137" s="65"/>
      <c r="GE137" s="61"/>
      <c r="GF137" s="65"/>
      <c r="GG137" s="61"/>
      <c r="GH137" s="65"/>
      <c r="GI137" s="61"/>
      <c r="GJ137" s="65"/>
      <c r="GK137" s="61"/>
      <c r="GL137" s="65"/>
      <c r="GM137" s="61"/>
      <c r="GN137" s="65"/>
      <c r="GO137" s="61"/>
      <c r="GP137" s="65"/>
      <c r="GQ137" s="61"/>
      <c r="GR137" s="65"/>
      <c r="GS137" s="61"/>
      <c r="GT137" s="65"/>
      <c r="GU137" s="61"/>
      <c r="GV137" s="65"/>
      <c r="GW137" s="61"/>
      <c r="GX137" s="65"/>
      <c r="GY137" s="61"/>
      <c r="GZ137" s="65"/>
      <c r="HA137" s="61"/>
      <c r="HB137" s="65"/>
      <c r="HC137" s="61"/>
      <c r="HD137" s="65"/>
      <c r="HE137" s="61"/>
      <c r="HF137" s="65"/>
      <c r="HG137" s="61"/>
      <c r="HH137" s="65"/>
      <c r="HI137" s="61"/>
      <c r="HJ137" s="65"/>
      <c r="HK137" s="61"/>
      <c r="HL137" s="65"/>
      <c r="HM137" s="61"/>
      <c r="HN137" s="65"/>
      <c r="HO137" s="61"/>
      <c r="HP137" s="65"/>
      <c r="HQ137" s="61"/>
      <c r="HR137" s="65"/>
      <c r="HS137" s="61"/>
      <c r="HT137" s="65"/>
      <c r="HU137" s="61"/>
      <c r="HV137" s="65"/>
      <c r="HW137" s="61"/>
      <c r="HX137" s="65"/>
      <c r="HY137" s="61"/>
      <c r="HZ137" s="65"/>
      <c r="IA137" s="61"/>
      <c r="IB137" s="65"/>
      <c r="IC137" s="61"/>
      <c r="ID137" s="65"/>
      <c r="IE137" s="61"/>
      <c r="IF137" s="65"/>
      <c r="IG137" s="61"/>
      <c r="IH137" s="65"/>
      <c r="II137" s="61"/>
      <c r="IJ137" s="65"/>
      <c r="IK137" s="61"/>
      <c r="IL137" s="65"/>
      <c r="IM137" s="61"/>
      <c r="IN137" s="65"/>
      <c r="IO137" s="61"/>
      <c r="IP137" s="65"/>
      <c r="IQ137" s="61"/>
      <c r="IR137" s="65"/>
      <c r="IS137" s="61"/>
      <c r="IT137" s="65"/>
      <c r="IU137" s="61"/>
      <c r="IV137" s="65"/>
      <c r="IW137" s="61"/>
      <c r="IX137" s="65"/>
      <c r="IY137" s="61"/>
      <c r="IZ137" s="65"/>
      <c r="JA137" s="61"/>
      <c r="JB137" s="65"/>
      <c r="JC137" s="61"/>
      <c r="JD137" s="65"/>
      <c r="JE137" s="61"/>
      <c r="JF137" s="65"/>
      <c r="JG137" s="61"/>
      <c r="JH137" s="65"/>
      <c r="JI137" s="61"/>
      <c r="JJ137" s="65"/>
      <c r="JK137" s="61"/>
      <c r="JL137" s="65"/>
      <c r="JM137" s="61"/>
      <c r="JN137" s="65"/>
      <c r="JO137" s="61"/>
      <c r="JP137" s="65"/>
      <c r="JQ137" s="61"/>
      <c r="JR137" s="65"/>
      <c r="JS137" s="61"/>
      <c r="JT137" s="65"/>
      <c r="JU137" s="61"/>
      <c r="JV137" s="65"/>
      <c r="JW137" s="61"/>
      <c r="JX137" s="65"/>
      <c r="JY137" s="61"/>
      <c r="JZ137" s="66"/>
      <c r="KA137" s="66"/>
    </row>
    <row r="138" spans="1:287" x14ac:dyDescent="0.25">
      <c r="A138" s="56">
        <f t="shared" si="2"/>
        <v>137</v>
      </c>
      <c r="B138" s="272"/>
      <c r="C138" s="272" t="s">
        <v>211</v>
      </c>
      <c r="D138" s="272"/>
      <c r="E138" s="272"/>
      <c r="F138" s="272"/>
      <c r="G138" s="272"/>
      <c r="H138" s="293"/>
      <c r="I138" s="293"/>
      <c r="J138" s="293"/>
      <c r="K138" s="293"/>
      <c r="L138" s="293"/>
      <c r="M138" s="293"/>
      <c r="N138" s="293"/>
      <c r="O138" s="293"/>
      <c r="P138" s="293"/>
      <c r="Q138" s="293"/>
      <c r="R138" s="293"/>
      <c r="S138" s="293"/>
      <c r="T138" s="293"/>
      <c r="U138" s="293"/>
      <c r="V138" s="293"/>
      <c r="W138" s="293"/>
      <c r="X138" s="293"/>
      <c r="Y138" s="293"/>
      <c r="Z138" s="293"/>
      <c r="AA138" s="293"/>
      <c r="AB138" s="293"/>
      <c r="AC138" s="293"/>
      <c r="AD138" s="293"/>
      <c r="AE138" s="293"/>
      <c r="AF138" s="293"/>
      <c r="AG138" s="293"/>
      <c r="AH138" s="293"/>
      <c r="AI138" s="293"/>
      <c r="AJ138" s="293"/>
      <c r="AK138" s="293"/>
      <c r="AL138" s="293"/>
      <c r="AM138" s="293"/>
      <c r="AN138" s="293"/>
      <c r="AO138" s="293"/>
      <c r="AP138" s="293"/>
      <c r="AQ138" s="293"/>
      <c r="AR138" s="293"/>
      <c r="AS138" s="293"/>
      <c r="AT138" s="293"/>
      <c r="AU138" s="293"/>
      <c r="AV138" s="293"/>
      <c r="AW138" s="293"/>
      <c r="AX138" s="293"/>
      <c r="AY138" s="293"/>
      <c r="AZ138" s="293"/>
      <c r="BA138" s="293"/>
      <c r="BB138" s="293"/>
      <c r="BC138" s="293"/>
      <c r="BD138" s="293"/>
      <c r="BE138" s="293"/>
      <c r="BF138" s="293"/>
      <c r="BG138" s="293"/>
      <c r="BH138" s="293"/>
      <c r="BI138" s="293"/>
      <c r="BJ138" s="293"/>
      <c r="BK138" s="293"/>
      <c r="BL138" s="293"/>
      <c r="BM138" s="293"/>
      <c r="BN138" s="293"/>
      <c r="BO138" s="293"/>
      <c r="BP138" s="293"/>
      <c r="BQ138" s="293"/>
      <c r="BR138" s="293"/>
      <c r="BS138" s="293"/>
      <c r="BT138" s="293"/>
      <c r="BU138" s="293"/>
      <c r="BV138" s="293"/>
      <c r="BW138" s="293"/>
      <c r="BX138" s="293"/>
      <c r="BY138" s="293"/>
      <c r="BZ138" s="293"/>
      <c r="CA138" s="293"/>
      <c r="CB138" s="293"/>
      <c r="CC138" s="293"/>
      <c r="CD138" s="293"/>
      <c r="CE138" s="293"/>
      <c r="CF138" s="293"/>
      <c r="CG138" s="293"/>
      <c r="CH138" s="293"/>
      <c r="CI138" s="293"/>
      <c r="CJ138" s="293"/>
      <c r="CK138" s="293"/>
      <c r="CL138" s="293"/>
      <c r="CM138" s="293"/>
      <c r="CN138" s="293"/>
      <c r="CO138" s="293"/>
      <c r="CP138" s="293"/>
      <c r="CQ138" s="293"/>
      <c r="CR138" s="293"/>
      <c r="CS138" s="293"/>
      <c r="CT138" s="293"/>
      <c r="CU138" s="293"/>
      <c r="CV138" s="293"/>
      <c r="CW138" s="293"/>
      <c r="CX138" s="293"/>
      <c r="CY138" s="293"/>
      <c r="CZ138" s="293"/>
      <c r="DA138" s="293"/>
      <c r="DB138" s="293"/>
      <c r="DC138" s="293"/>
      <c r="DD138" s="293"/>
      <c r="DE138" s="293"/>
      <c r="DF138" s="293"/>
      <c r="DG138" s="293"/>
      <c r="DH138" s="293"/>
      <c r="DI138" s="293"/>
      <c r="DJ138" s="293"/>
      <c r="DK138" s="293"/>
      <c r="DL138" s="293"/>
      <c r="DM138" s="293"/>
      <c r="DN138" s="293"/>
      <c r="DO138" s="293"/>
      <c r="DP138" s="293"/>
      <c r="DQ138" s="293"/>
      <c r="DR138" s="293"/>
      <c r="DS138" s="293"/>
      <c r="DT138" s="293"/>
      <c r="DU138" s="293"/>
      <c r="DV138" s="293"/>
      <c r="DW138" s="293"/>
      <c r="DX138" s="293"/>
      <c r="DY138" s="293"/>
      <c r="DZ138" s="293"/>
      <c r="EA138" s="293"/>
      <c r="EB138" s="293"/>
      <c r="EC138" s="293"/>
      <c r="ED138" s="293"/>
      <c r="EE138" s="293"/>
      <c r="EF138" s="293"/>
      <c r="EG138" s="293"/>
      <c r="EH138" s="293"/>
      <c r="EI138" s="293"/>
      <c r="EJ138" s="293"/>
      <c r="EK138" s="293"/>
      <c r="EL138" s="293"/>
      <c r="EM138" s="293"/>
      <c r="EN138" s="293"/>
      <c r="EO138" s="293"/>
      <c r="EP138" s="293"/>
      <c r="EQ138" s="293"/>
      <c r="ER138" s="293"/>
      <c r="ES138" s="293"/>
      <c r="ET138" s="293"/>
      <c r="EU138" s="293"/>
      <c r="EV138" s="293"/>
      <c r="EW138" s="293"/>
      <c r="EX138" s="293"/>
      <c r="EY138" s="293"/>
      <c r="EZ138" s="65"/>
      <c r="FA138" s="61"/>
      <c r="FB138" s="65"/>
      <c r="FC138" s="61"/>
      <c r="FD138" s="65"/>
      <c r="FE138" s="61"/>
      <c r="FF138" s="65"/>
      <c r="FG138" s="61"/>
      <c r="FH138" s="65"/>
      <c r="FI138" s="61"/>
      <c r="FJ138" s="65"/>
      <c r="FK138" s="61"/>
      <c r="FL138" s="65"/>
      <c r="FM138" s="61"/>
      <c r="FN138" s="65"/>
      <c r="FO138" s="61"/>
      <c r="FP138" s="65"/>
      <c r="FQ138" s="61"/>
      <c r="FR138" s="65"/>
      <c r="FS138" s="61"/>
      <c r="FT138" s="65"/>
      <c r="FU138" s="61"/>
      <c r="FV138" s="65"/>
      <c r="FW138" s="61"/>
      <c r="FX138" s="65"/>
      <c r="FY138" s="61"/>
      <c r="FZ138" s="65"/>
      <c r="GA138" s="61"/>
      <c r="GB138" s="65"/>
      <c r="GC138" s="61"/>
      <c r="GD138" s="65"/>
      <c r="GE138" s="61"/>
      <c r="GF138" s="65"/>
      <c r="GG138" s="61"/>
      <c r="GH138" s="65"/>
      <c r="GI138" s="61"/>
      <c r="GJ138" s="65"/>
      <c r="GK138" s="61"/>
      <c r="GL138" s="65"/>
      <c r="GM138" s="61"/>
      <c r="GN138" s="65"/>
      <c r="GO138" s="61"/>
      <c r="GP138" s="65"/>
      <c r="GQ138" s="61"/>
      <c r="GR138" s="65"/>
      <c r="GS138" s="61"/>
      <c r="GT138" s="65"/>
      <c r="GU138" s="61"/>
      <c r="GV138" s="65"/>
      <c r="GW138" s="61"/>
      <c r="GX138" s="65"/>
      <c r="GY138" s="61"/>
      <c r="GZ138" s="65"/>
      <c r="HA138" s="61"/>
      <c r="HB138" s="65"/>
      <c r="HC138" s="61"/>
      <c r="HD138" s="65"/>
      <c r="HE138" s="61"/>
      <c r="HF138" s="65"/>
      <c r="HG138" s="61"/>
      <c r="HH138" s="65"/>
      <c r="HI138" s="61"/>
      <c r="HJ138" s="65"/>
      <c r="HK138" s="61"/>
      <c r="HL138" s="65"/>
      <c r="HM138" s="61"/>
      <c r="HN138" s="65"/>
      <c r="HO138" s="61"/>
      <c r="HP138" s="65"/>
      <c r="HQ138" s="61"/>
      <c r="HR138" s="65"/>
      <c r="HS138" s="61"/>
      <c r="HT138" s="65"/>
      <c r="HU138" s="61"/>
      <c r="HV138" s="65"/>
      <c r="HW138" s="61"/>
      <c r="HX138" s="65"/>
      <c r="HY138" s="61"/>
      <c r="HZ138" s="65"/>
      <c r="IA138" s="61"/>
      <c r="IB138" s="65"/>
      <c r="IC138" s="61"/>
      <c r="ID138" s="65"/>
      <c r="IE138" s="61"/>
      <c r="IF138" s="65"/>
      <c r="IG138" s="61"/>
      <c r="IH138" s="65"/>
      <c r="II138" s="61"/>
      <c r="IJ138" s="65"/>
      <c r="IK138" s="61"/>
      <c r="IL138" s="65"/>
      <c r="IM138" s="61"/>
      <c r="IN138" s="65"/>
      <c r="IO138" s="61"/>
      <c r="IP138" s="65"/>
      <c r="IQ138" s="61"/>
      <c r="IR138" s="65"/>
      <c r="IS138" s="61"/>
      <c r="IT138" s="65"/>
      <c r="IU138" s="61"/>
      <c r="IV138" s="65"/>
      <c r="IW138" s="61"/>
      <c r="IX138" s="65"/>
      <c r="IY138" s="61"/>
      <c r="IZ138" s="65"/>
      <c r="JA138" s="61"/>
      <c r="JB138" s="65"/>
      <c r="JC138" s="61"/>
      <c r="JD138" s="65"/>
      <c r="JE138" s="61"/>
      <c r="JF138" s="65"/>
      <c r="JG138" s="61"/>
      <c r="JH138" s="65"/>
      <c r="JI138" s="61"/>
      <c r="JJ138" s="65"/>
      <c r="JK138" s="61"/>
      <c r="JL138" s="65"/>
      <c r="JM138" s="61"/>
      <c r="JN138" s="65"/>
      <c r="JO138" s="61"/>
      <c r="JP138" s="65"/>
      <c r="JQ138" s="61"/>
      <c r="JR138" s="65"/>
      <c r="JS138" s="61"/>
      <c r="JT138" s="65"/>
      <c r="JU138" s="61"/>
      <c r="JV138" s="65"/>
      <c r="JW138" s="61"/>
      <c r="JX138" s="65"/>
      <c r="JY138" s="61"/>
      <c r="JZ138" s="66"/>
      <c r="KA138" s="66"/>
    </row>
    <row r="139" spans="1:287" x14ac:dyDescent="0.25">
      <c r="A139" s="56">
        <f t="shared" si="2"/>
        <v>138</v>
      </c>
      <c r="B139" s="272"/>
      <c r="C139" s="272"/>
      <c r="D139" s="272" t="s">
        <v>446</v>
      </c>
      <c r="E139" s="272"/>
      <c r="F139" s="272"/>
      <c r="G139" s="272"/>
      <c r="H139" s="293">
        <v>0</v>
      </c>
      <c r="I139" s="293">
        <v>0</v>
      </c>
      <c r="J139" s="293">
        <v>0</v>
      </c>
      <c r="K139" s="293">
        <v>0</v>
      </c>
      <c r="L139" s="293">
        <v>0</v>
      </c>
      <c r="M139" s="293">
        <v>0</v>
      </c>
      <c r="N139" s="293">
        <v>0</v>
      </c>
      <c r="O139" s="293">
        <v>0</v>
      </c>
      <c r="P139" s="293">
        <v>0</v>
      </c>
      <c r="Q139" s="293">
        <v>0</v>
      </c>
      <c r="R139" s="293">
        <v>0</v>
      </c>
      <c r="S139" s="293">
        <v>0</v>
      </c>
      <c r="T139" s="293">
        <v>0</v>
      </c>
      <c r="U139" s="293">
        <v>0</v>
      </c>
      <c r="V139" s="293">
        <v>0</v>
      </c>
      <c r="W139" s="293">
        <v>0</v>
      </c>
      <c r="X139" s="293">
        <v>0</v>
      </c>
      <c r="Y139" s="293">
        <v>0</v>
      </c>
      <c r="Z139" s="293">
        <v>0</v>
      </c>
      <c r="AA139" s="293">
        <v>0</v>
      </c>
      <c r="AB139" s="293">
        <v>0</v>
      </c>
      <c r="AC139" s="293">
        <v>0</v>
      </c>
      <c r="AD139" s="293">
        <v>0</v>
      </c>
      <c r="AE139" s="293">
        <v>0</v>
      </c>
      <c r="AF139" s="293">
        <v>0</v>
      </c>
      <c r="AG139" s="293">
        <v>0</v>
      </c>
      <c r="AH139" s="293">
        <v>0</v>
      </c>
      <c r="AI139" s="293">
        <v>0</v>
      </c>
      <c r="AJ139" s="293">
        <v>0</v>
      </c>
      <c r="AK139" s="293">
        <v>0</v>
      </c>
      <c r="AL139" s="293">
        <v>0</v>
      </c>
      <c r="AM139" s="293">
        <v>0</v>
      </c>
      <c r="AN139" s="293">
        <v>0</v>
      </c>
      <c r="AO139" s="293">
        <v>0</v>
      </c>
      <c r="AP139" s="293">
        <v>0</v>
      </c>
      <c r="AQ139" s="293">
        <v>0</v>
      </c>
      <c r="AR139" s="293">
        <v>0</v>
      </c>
      <c r="AS139" s="293">
        <v>0</v>
      </c>
      <c r="AT139" s="293">
        <v>0</v>
      </c>
      <c r="AU139" s="293">
        <v>0</v>
      </c>
      <c r="AV139" s="293">
        <v>0</v>
      </c>
      <c r="AW139" s="293">
        <v>0</v>
      </c>
      <c r="AX139" s="293">
        <v>0</v>
      </c>
      <c r="AY139" s="293">
        <v>0</v>
      </c>
      <c r="AZ139" s="293">
        <v>0</v>
      </c>
      <c r="BA139" s="293">
        <v>0</v>
      </c>
      <c r="BB139" s="293">
        <v>0</v>
      </c>
      <c r="BC139" s="293">
        <v>0</v>
      </c>
      <c r="BD139" s="293">
        <v>0</v>
      </c>
      <c r="BE139" s="293">
        <v>0</v>
      </c>
      <c r="BF139" s="293">
        <v>0</v>
      </c>
      <c r="BG139" s="293">
        <v>0</v>
      </c>
      <c r="BH139" s="293">
        <v>0</v>
      </c>
      <c r="BI139" s="293">
        <v>0</v>
      </c>
      <c r="BJ139" s="293">
        <v>0</v>
      </c>
      <c r="BK139" s="293">
        <v>0</v>
      </c>
      <c r="BL139" s="293">
        <v>0</v>
      </c>
      <c r="BM139" s="293">
        <v>0</v>
      </c>
      <c r="BN139" s="293">
        <v>0</v>
      </c>
      <c r="BO139" s="293">
        <v>0</v>
      </c>
      <c r="BP139" s="293">
        <v>0</v>
      </c>
      <c r="BQ139" s="293">
        <v>0</v>
      </c>
      <c r="BR139" s="293">
        <v>0</v>
      </c>
      <c r="BS139" s="293">
        <v>0</v>
      </c>
      <c r="BT139" s="293">
        <v>0</v>
      </c>
      <c r="BU139" s="293">
        <v>0</v>
      </c>
      <c r="BV139" s="293">
        <v>0</v>
      </c>
      <c r="BW139" s="293">
        <v>0</v>
      </c>
      <c r="BX139" s="293">
        <v>0</v>
      </c>
      <c r="BY139" s="293">
        <v>0</v>
      </c>
      <c r="BZ139" s="293">
        <v>0</v>
      </c>
      <c r="CA139" s="293">
        <v>0</v>
      </c>
      <c r="CB139" s="293">
        <v>0</v>
      </c>
      <c r="CC139" s="293">
        <v>0</v>
      </c>
      <c r="CD139" s="293">
        <v>0</v>
      </c>
      <c r="CE139" s="293">
        <v>0</v>
      </c>
      <c r="CF139" s="293">
        <v>0</v>
      </c>
      <c r="CG139" s="293">
        <v>0</v>
      </c>
      <c r="CH139" s="293">
        <v>0</v>
      </c>
      <c r="CI139" s="293">
        <v>0</v>
      </c>
      <c r="CJ139" s="293">
        <v>0</v>
      </c>
      <c r="CK139" s="293">
        <v>0</v>
      </c>
      <c r="CL139" s="293">
        <v>0</v>
      </c>
      <c r="CM139" s="293">
        <v>0</v>
      </c>
      <c r="CN139" s="293">
        <v>0</v>
      </c>
      <c r="CO139" s="293">
        <v>0</v>
      </c>
      <c r="CP139" s="293">
        <v>0</v>
      </c>
      <c r="CQ139" s="293">
        <v>0</v>
      </c>
      <c r="CR139" s="293">
        <v>0</v>
      </c>
      <c r="CS139" s="293">
        <v>0</v>
      </c>
      <c r="CT139" s="293">
        <v>0</v>
      </c>
      <c r="CU139" s="293">
        <v>0</v>
      </c>
      <c r="CV139" s="293">
        <v>0</v>
      </c>
      <c r="CW139" s="293">
        <v>0</v>
      </c>
      <c r="CX139" s="293">
        <v>0</v>
      </c>
      <c r="CY139" s="293">
        <v>0</v>
      </c>
      <c r="CZ139" s="293">
        <v>0</v>
      </c>
      <c r="DA139" s="293">
        <v>0</v>
      </c>
      <c r="DB139" s="293">
        <v>0</v>
      </c>
      <c r="DC139" s="293">
        <v>0</v>
      </c>
      <c r="DD139" s="293">
        <v>0</v>
      </c>
      <c r="DE139" s="293">
        <v>0</v>
      </c>
      <c r="DF139" s="293">
        <v>0</v>
      </c>
      <c r="DG139" s="293">
        <v>0</v>
      </c>
      <c r="DH139" s="293">
        <v>0</v>
      </c>
      <c r="DI139" s="293">
        <v>0</v>
      </c>
      <c r="DJ139" s="293">
        <v>0</v>
      </c>
      <c r="DK139" s="293">
        <v>0</v>
      </c>
      <c r="DL139" s="293">
        <v>0</v>
      </c>
      <c r="DM139" s="293">
        <v>0</v>
      </c>
      <c r="DN139" s="293">
        <v>0</v>
      </c>
      <c r="DO139" s="293">
        <v>0</v>
      </c>
      <c r="DP139" s="293">
        <v>0</v>
      </c>
      <c r="DQ139" s="293">
        <v>0</v>
      </c>
      <c r="DR139" s="293">
        <v>0</v>
      </c>
      <c r="DS139" s="293">
        <v>0</v>
      </c>
      <c r="DT139" s="293">
        <v>0</v>
      </c>
      <c r="DU139" s="293">
        <v>0</v>
      </c>
      <c r="DV139" s="293">
        <v>0</v>
      </c>
      <c r="DW139" s="293">
        <v>0</v>
      </c>
      <c r="DX139" s="293">
        <v>0</v>
      </c>
      <c r="DY139" s="293">
        <v>0</v>
      </c>
      <c r="DZ139" s="293">
        <v>0</v>
      </c>
      <c r="EA139" s="293">
        <v>0</v>
      </c>
      <c r="EB139" s="293">
        <v>0</v>
      </c>
      <c r="EC139" s="293">
        <v>0</v>
      </c>
      <c r="ED139" s="293">
        <v>0</v>
      </c>
      <c r="EE139" s="293">
        <v>0</v>
      </c>
      <c r="EF139" s="293">
        <v>0</v>
      </c>
      <c r="EG139" s="293">
        <v>0</v>
      </c>
      <c r="EH139" s="293">
        <v>0</v>
      </c>
      <c r="EI139" s="293">
        <v>0</v>
      </c>
      <c r="EJ139" s="293">
        <v>0</v>
      </c>
      <c r="EK139" s="293">
        <v>0</v>
      </c>
      <c r="EL139" s="293">
        <v>0</v>
      </c>
      <c r="EM139" s="293">
        <v>0</v>
      </c>
      <c r="EN139" s="293">
        <v>0</v>
      </c>
      <c r="EO139" s="293">
        <v>0</v>
      </c>
      <c r="EP139" s="293">
        <v>0</v>
      </c>
      <c r="EQ139" s="293">
        <v>0</v>
      </c>
      <c r="ER139" s="293">
        <v>0</v>
      </c>
      <c r="ES139" s="293">
        <v>0</v>
      </c>
      <c r="ET139" s="293">
        <v>0</v>
      </c>
      <c r="EU139" s="293">
        <v>0</v>
      </c>
      <c r="EV139" s="293">
        <v>0</v>
      </c>
      <c r="EW139" s="293">
        <v>0</v>
      </c>
      <c r="EX139" s="293">
        <v>0</v>
      </c>
      <c r="EY139" s="293">
        <v>0</v>
      </c>
      <c r="EZ139" s="65"/>
      <c r="FA139" s="61"/>
      <c r="FB139" s="65"/>
      <c r="FC139" s="61"/>
      <c r="FD139" s="65"/>
      <c r="FE139" s="61"/>
      <c r="FF139" s="65"/>
      <c r="FG139" s="61"/>
      <c r="FH139" s="65"/>
      <c r="FI139" s="61"/>
      <c r="FJ139" s="65"/>
      <c r="FK139" s="61"/>
      <c r="FL139" s="65"/>
      <c r="FM139" s="61"/>
      <c r="FN139" s="65"/>
      <c r="FO139" s="61"/>
      <c r="FP139" s="65"/>
      <c r="FQ139" s="61"/>
      <c r="FR139" s="65"/>
      <c r="FS139" s="61"/>
      <c r="FT139" s="65"/>
      <c r="FU139" s="61"/>
      <c r="FV139" s="65"/>
      <c r="FW139" s="61"/>
      <c r="FX139" s="65"/>
      <c r="FY139" s="61"/>
      <c r="FZ139" s="65"/>
      <c r="GA139" s="61"/>
      <c r="GB139" s="65"/>
      <c r="GC139" s="61"/>
      <c r="GD139" s="65"/>
      <c r="GE139" s="61"/>
      <c r="GF139" s="65"/>
      <c r="GG139" s="61"/>
      <c r="GH139" s="65"/>
      <c r="GI139" s="61"/>
      <c r="GJ139" s="65"/>
      <c r="GK139" s="61"/>
      <c r="GL139" s="65"/>
      <c r="GM139" s="61"/>
      <c r="GN139" s="65"/>
      <c r="GO139" s="61"/>
      <c r="GP139" s="65"/>
      <c r="GQ139" s="61"/>
      <c r="GR139" s="65"/>
      <c r="GS139" s="61"/>
      <c r="GT139" s="65"/>
      <c r="GU139" s="61"/>
      <c r="GV139" s="65"/>
      <c r="GW139" s="61"/>
      <c r="GX139" s="65"/>
      <c r="GY139" s="61"/>
      <c r="GZ139" s="65"/>
      <c r="HA139" s="61"/>
      <c r="HB139" s="65"/>
      <c r="HC139" s="61"/>
      <c r="HD139" s="65"/>
      <c r="HE139" s="61"/>
      <c r="HF139" s="65"/>
      <c r="HG139" s="61"/>
      <c r="HH139" s="65"/>
      <c r="HI139" s="61"/>
      <c r="HJ139" s="65"/>
      <c r="HK139" s="61"/>
      <c r="HL139" s="65"/>
      <c r="HM139" s="61"/>
      <c r="HN139" s="65"/>
      <c r="HO139" s="61"/>
      <c r="HP139" s="65"/>
      <c r="HQ139" s="61"/>
      <c r="HR139" s="65"/>
      <c r="HS139" s="61"/>
      <c r="HT139" s="65"/>
      <c r="HU139" s="61"/>
      <c r="HV139" s="65"/>
      <c r="HW139" s="61"/>
      <c r="HX139" s="65"/>
      <c r="HY139" s="61"/>
      <c r="HZ139" s="65"/>
      <c r="IA139" s="61"/>
      <c r="IB139" s="65"/>
      <c r="IC139" s="61"/>
      <c r="ID139" s="65"/>
      <c r="IE139" s="61"/>
      <c r="IF139" s="65"/>
      <c r="IG139" s="61"/>
      <c r="IH139" s="65"/>
      <c r="II139" s="61"/>
      <c r="IJ139" s="65"/>
      <c r="IK139" s="61"/>
      <c r="IL139" s="65"/>
      <c r="IM139" s="61"/>
      <c r="IN139" s="65"/>
      <c r="IO139" s="61"/>
      <c r="IP139" s="65"/>
      <c r="IQ139" s="61"/>
      <c r="IR139" s="65"/>
      <c r="IS139" s="61"/>
      <c r="IT139" s="65"/>
      <c r="IU139" s="61"/>
      <c r="IV139" s="65"/>
      <c r="IW139" s="61"/>
      <c r="IX139" s="65"/>
      <c r="IY139" s="61"/>
      <c r="IZ139" s="65"/>
      <c r="JA139" s="61"/>
      <c r="JB139" s="65"/>
      <c r="JC139" s="61"/>
      <c r="JD139" s="65"/>
      <c r="JE139" s="61"/>
      <c r="JF139" s="65"/>
      <c r="JG139" s="61"/>
      <c r="JH139" s="65"/>
      <c r="JI139" s="61"/>
      <c r="JJ139" s="65"/>
      <c r="JK139" s="61"/>
      <c r="JL139" s="65"/>
      <c r="JM139" s="61"/>
      <c r="JN139" s="65"/>
      <c r="JO139" s="61"/>
      <c r="JP139" s="65"/>
      <c r="JQ139" s="61"/>
      <c r="JR139" s="65"/>
      <c r="JS139" s="61"/>
      <c r="JT139" s="65"/>
      <c r="JU139" s="61"/>
      <c r="JV139" s="65"/>
      <c r="JW139" s="61"/>
      <c r="JX139" s="65"/>
      <c r="JY139" s="61"/>
      <c r="JZ139" s="66"/>
      <c r="KA139" s="66"/>
    </row>
    <row r="140" spans="1:287" x14ac:dyDescent="0.25">
      <c r="A140" s="56">
        <f t="shared" si="2"/>
        <v>139</v>
      </c>
      <c r="B140" s="272"/>
      <c r="C140" s="272"/>
      <c r="D140" s="272" t="s">
        <v>212</v>
      </c>
      <c r="E140" s="272"/>
      <c r="F140" s="272"/>
      <c r="G140" s="272"/>
      <c r="H140" s="293"/>
      <c r="I140" s="293"/>
      <c r="J140" s="293"/>
      <c r="K140" s="293"/>
      <c r="L140" s="293"/>
      <c r="M140" s="293"/>
      <c r="N140" s="293"/>
      <c r="O140" s="293"/>
      <c r="P140" s="293"/>
      <c r="Q140" s="293"/>
      <c r="R140" s="293"/>
      <c r="S140" s="293"/>
      <c r="T140" s="293"/>
      <c r="U140" s="293"/>
      <c r="V140" s="293"/>
      <c r="W140" s="293"/>
      <c r="X140" s="293"/>
      <c r="Y140" s="293"/>
      <c r="Z140" s="293"/>
      <c r="AA140" s="293"/>
      <c r="AB140" s="293"/>
      <c r="AC140" s="293"/>
      <c r="AD140" s="293"/>
      <c r="AE140" s="293"/>
      <c r="AF140" s="293"/>
      <c r="AG140" s="293"/>
      <c r="AH140" s="293"/>
      <c r="AI140" s="293"/>
      <c r="AJ140" s="293"/>
      <c r="AK140" s="293"/>
      <c r="AL140" s="293"/>
      <c r="AM140" s="293"/>
      <c r="AN140" s="293"/>
      <c r="AO140" s="293"/>
      <c r="AP140" s="293"/>
      <c r="AQ140" s="293"/>
      <c r="AR140" s="293"/>
      <c r="AS140" s="293"/>
      <c r="AT140" s="293"/>
      <c r="AU140" s="293"/>
      <c r="AV140" s="293"/>
      <c r="AW140" s="293"/>
      <c r="AX140" s="293"/>
      <c r="AY140" s="293"/>
      <c r="AZ140" s="293"/>
      <c r="BA140" s="293"/>
      <c r="BB140" s="293"/>
      <c r="BC140" s="293"/>
      <c r="BD140" s="293"/>
      <c r="BE140" s="293"/>
      <c r="BF140" s="293"/>
      <c r="BG140" s="293"/>
      <c r="BH140" s="293"/>
      <c r="BI140" s="293"/>
      <c r="BJ140" s="293"/>
      <c r="BK140" s="293"/>
      <c r="BL140" s="293"/>
      <c r="BM140" s="293"/>
      <c r="BN140" s="293"/>
      <c r="BO140" s="293"/>
      <c r="BP140" s="293"/>
      <c r="BQ140" s="293"/>
      <c r="BR140" s="293"/>
      <c r="BS140" s="293"/>
      <c r="BT140" s="293"/>
      <c r="BU140" s="293"/>
      <c r="BV140" s="293"/>
      <c r="BW140" s="293"/>
      <c r="BX140" s="293"/>
      <c r="BY140" s="293"/>
      <c r="BZ140" s="293"/>
      <c r="CA140" s="293"/>
      <c r="CB140" s="293"/>
      <c r="CC140" s="293"/>
      <c r="CD140" s="293"/>
      <c r="CE140" s="293"/>
      <c r="CF140" s="293"/>
      <c r="CG140" s="293"/>
      <c r="CH140" s="293"/>
      <c r="CI140" s="293"/>
      <c r="CJ140" s="293"/>
      <c r="CK140" s="293"/>
      <c r="CL140" s="293"/>
      <c r="CM140" s="293"/>
      <c r="CN140" s="293"/>
      <c r="CO140" s="293"/>
      <c r="CP140" s="293"/>
      <c r="CQ140" s="293"/>
      <c r="CR140" s="293"/>
      <c r="CS140" s="293"/>
      <c r="CT140" s="293"/>
      <c r="CU140" s="293"/>
      <c r="CV140" s="293"/>
      <c r="CW140" s="293"/>
      <c r="CX140" s="293"/>
      <c r="CY140" s="293"/>
      <c r="CZ140" s="293"/>
      <c r="DA140" s="293"/>
      <c r="DB140" s="293"/>
      <c r="DC140" s="293"/>
      <c r="DD140" s="293"/>
      <c r="DE140" s="293"/>
      <c r="DF140" s="293"/>
      <c r="DG140" s="293"/>
      <c r="DH140" s="293"/>
      <c r="DI140" s="293"/>
      <c r="DJ140" s="293"/>
      <c r="DK140" s="293"/>
      <c r="DL140" s="293"/>
      <c r="DM140" s="293"/>
      <c r="DN140" s="293"/>
      <c r="DO140" s="293"/>
      <c r="DP140" s="293"/>
      <c r="DQ140" s="293"/>
      <c r="DR140" s="293"/>
      <c r="DS140" s="293"/>
      <c r="DT140" s="293"/>
      <c r="DU140" s="293"/>
      <c r="DV140" s="293"/>
      <c r="DW140" s="293"/>
      <c r="DX140" s="293"/>
      <c r="DY140" s="293"/>
      <c r="DZ140" s="293"/>
      <c r="EA140" s="293"/>
      <c r="EB140" s="293"/>
      <c r="EC140" s="293"/>
      <c r="ED140" s="293"/>
      <c r="EE140" s="293"/>
      <c r="EF140" s="293"/>
      <c r="EG140" s="293"/>
      <c r="EH140" s="293"/>
      <c r="EI140" s="293"/>
      <c r="EJ140" s="293"/>
      <c r="EK140" s="293"/>
      <c r="EL140" s="293"/>
      <c r="EM140" s="293"/>
      <c r="EN140" s="293"/>
      <c r="EO140" s="293"/>
      <c r="EP140" s="293"/>
      <c r="EQ140" s="293"/>
      <c r="ER140" s="293"/>
      <c r="ES140" s="293"/>
      <c r="ET140" s="293"/>
      <c r="EU140" s="293"/>
      <c r="EV140" s="293"/>
      <c r="EW140" s="293"/>
      <c r="EX140" s="293"/>
      <c r="EY140" s="293"/>
      <c r="EZ140" s="65"/>
      <c r="FA140" s="61"/>
      <c r="FB140" s="65"/>
      <c r="FC140" s="61"/>
      <c r="FD140" s="65"/>
      <c r="FE140" s="61"/>
      <c r="FF140" s="65"/>
      <c r="FG140" s="61"/>
      <c r="FH140" s="65"/>
      <c r="FI140" s="61"/>
      <c r="FJ140" s="65"/>
      <c r="FK140" s="61"/>
      <c r="FL140" s="65"/>
      <c r="FM140" s="61"/>
      <c r="FN140" s="65"/>
      <c r="FO140" s="61"/>
      <c r="FP140" s="65"/>
      <c r="FQ140" s="61"/>
      <c r="FR140" s="65"/>
      <c r="FS140" s="61"/>
      <c r="FT140" s="65"/>
      <c r="FU140" s="61"/>
      <c r="FV140" s="65"/>
      <c r="FW140" s="61"/>
      <c r="FX140" s="65"/>
      <c r="FY140" s="61"/>
      <c r="FZ140" s="65"/>
      <c r="GA140" s="61"/>
      <c r="GB140" s="65"/>
      <c r="GC140" s="61"/>
      <c r="GD140" s="65"/>
      <c r="GE140" s="61"/>
      <c r="GF140" s="65"/>
      <c r="GG140" s="61"/>
      <c r="GH140" s="65"/>
      <c r="GI140" s="61"/>
      <c r="GJ140" s="65"/>
      <c r="GK140" s="61"/>
      <c r="GL140" s="65"/>
      <c r="GM140" s="61"/>
      <c r="GN140" s="65"/>
      <c r="GO140" s="61"/>
      <c r="GP140" s="65"/>
      <c r="GQ140" s="61"/>
      <c r="GR140" s="65"/>
      <c r="GS140" s="61"/>
      <c r="GT140" s="65"/>
      <c r="GU140" s="61"/>
      <c r="GV140" s="65"/>
      <c r="GW140" s="61"/>
      <c r="GX140" s="65"/>
      <c r="GY140" s="61"/>
      <c r="GZ140" s="65"/>
      <c r="HA140" s="61"/>
      <c r="HB140" s="65"/>
      <c r="HC140" s="61"/>
      <c r="HD140" s="65"/>
      <c r="HE140" s="61"/>
      <c r="HF140" s="65"/>
      <c r="HG140" s="61"/>
      <c r="HH140" s="65"/>
      <c r="HI140" s="61"/>
      <c r="HJ140" s="65"/>
      <c r="HK140" s="61"/>
      <c r="HL140" s="65"/>
      <c r="HM140" s="61"/>
      <c r="HN140" s="65"/>
      <c r="HO140" s="61"/>
      <c r="HP140" s="65"/>
      <c r="HQ140" s="61"/>
      <c r="HR140" s="65"/>
      <c r="HS140" s="61"/>
      <c r="HT140" s="65"/>
      <c r="HU140" s="61"/>
      <c r="HV140" s="65"/>
      <c r="HW140" s="61"/>
      <c r="HX140" s="65"/>
      <c r="HY140" s="61"/>
      <c r="HZ140" s="65"/>
      <c r="IA140" s="61"/>
      <c r="IB140" s="65"/>
      <c r="IC140" s="61"/>
      <c r="ID140" s="65"/>
      <c r="IE140" s="61"/>
      <c r="IF140" s="65"/>
      <c r="IG140" s="61"/>
      <c r="IH140" s="65"/>
      <c r="II140" s="61"/>
      <c r="IJ140" s="65"/>
      <c r="IK140" s="61"/>
      <c r="IL140" s="65"/>
      <c r="IM140" s="61"/>
      <c r="IN140" s="65"/>
      <c r="IO140" s="61"/>
      <c r="IP140" s="65"/>
      <c r="IQ140" s="61"/>
      <c r="IR140" s="65"/>
      <c r="IS140" s="61"/>
      <c r="IT140" s="65"/>
      <c r="IU140" s="61"/>
      <c r="IV140" s="65"/>
      <c r="IW140" s="61"/>
      <c r="IX140" s="65"/>
      <c r="IY140" s="61"/>
      <c r="IZ140" s="65"/>
      <c r="JA140" s="61"/>
      <c r="JB140" s="65"/>
      <c r="JC140" s="61"/>
      <c r="JD140" s="65"/>
      <c r="JE140" s="61"/>
      <c r="JF140" s="65"/>
      <c r="JG140" s="61"/>
      <c r="JH140" s="65"/>
      <c r="JI140" s="61"/>
      <c r="JJ140" s="65"/>
      <c r="JK140" s="61"/>
      <c r="JL140" s="65"/>
      <c r="JM140" s="61"/>
      <c r="JN140" s="65"/>
      <c r="JO140" s="61"/>
      <c r="JP140" s="65"/>
      <c r="JQ140" s="61"/>
      <c r="JR140" s="65"/>
      <c r="JS140" s="61"/>
      <c r="JT140" s="65"/>
      <c r="JU140" s="61"/>
      <c r="JV140" s="65"/>
      <c r="JW140" s="61"/>
      <c r="JX140" s="65"/>
      <c r="JY140" s="61"/>
      <c r="JZ140" s="66"/>
      <c r="KA140" s="66"/>
    </row>
    <row r="141" spans="1:287" x14ac:dyDescent="0.25">
      <c r="A141" s="56">
        <f t="shared" si="2"/>
        <v>140</v>
      </c>
      <c r="B141" s="272"/>
      <c r="C141" s="272"/>
      <c r="D141" s="272"/>
      <c r="E141" s="272" t="s">
        <v>213</v>
      </c>
      <c r="F141" s="272"/>
      <c r="G141" s="272"/>
      <c r="H141" s="293">
        <v>0</v>
      </c>
      <c r="I141" s="293">
        <v>-2362.1799999999998</v>
      </c>
      <c r="J141" s="293">
        <v>929183.23</v>
      </c>
      <c r="K141" s="293">
        <v>0</v>
      </c>
      <c r="L141" s="293">
        <v>150816.59</v>
      </c>
      <c r="M141" s="293">
        <v>-207340.37</v>
      </c>
      <c r="N141" s="293">
        <v>0</v>
      </c>
      <c r="O141" s="293">
        <v>0</v>
      </c>
      <c r="P141" s="293">
        <v>2477.8200000000002</v>
      </c>
      <c r="Q141" s="293">
        <v>0</v>
      </c>
      <c r="R141" s="293">
        <v>4757.32</v>
      </c>
      <c r="S141" s="293">
        <v>-197</v>
      </c>
      <c r="T141" s="293">
        <v>3737.17</v>
      </c>
      <c r="U141" s="293">
        <v>0</v>
      </c>
      <c r="V141" s="293">
        <v>0</v>
      </c>
      <c r="W141" s="293">
        <v>214071.26</v>
      </c>
      <c r="X141" s="293">
        <v>0</v>
      </c>
      <c r="Y141" s="293">
        <v>0</v>
      </c>
      <c r="Z141" s="293">
        <v>113953.57</v>
      </c>
      <c r="AA141" s="293">
        <v>0</v>
      </c>
      <c r="AB141" s="293">
        <v>0</v>
      </c>
      <c r="AC141" s="293">
        <v>8280.26</v>
      </c>
      <c r="AD141" s="293">
        <v>18052.54</v>
      </c>
      <c r="AE141" s="293">
        <v>153357.21</v>
      </c>
      <c r="AF141" s="293">
        <v>35930.85</v>
      </c>
      <c r="AG141" s="293">
        <v>12603.55</v>
      </c>
      <c r="AH141" s="293">
        <v>254055.36</v>
      </c>
      <c r="AI141" s="293">
        <v>2976.95</v>
      </c>
      <c r="AJ141" s="293">
        <v>6955</v>
      </c>
      <c r="AK141" s="293">
        <v>175578.46</v>
      </c>
      <c r="AL141" s="293">
        <v>138313.51999999999</v>
      </c>
      <c r="AM141" s="293">
        <v>11299.84</v>
      </c>
      <c r="AN141" s="293">
        <v>0</v>
      </c>
      <c r="AO141" s="293">
        <v>18804.57</v>
      </c>
      <c r="AP141" s="293">
        <v>5407.27</v>
      </c>
      <c r="AQ141" s="293">
        <v>0</v>
      </c>
      <c r="AR141" s="293">
        <v>21566.84</v>
      </c>
      <c r="AS141" s="293">
        <v>9575.11</v>
      </c>
      <c r="AT141" s="293">
        <v>9114.27</v>
      </c>
      <c r="AU141" s="293">
        <v>40516.980000000003</v>
      </c>
      <c r="AV141" s="293">
        <v>-11013.8</v>
      </c>
      <c r="AW141" s="293">
        <v>17173.63</v>
      </c>
      <c r="AX141" s="293">
        <v>2830</v>
      </c>
      <c r="AY141" s="293">
        <v>-1316.79</v>
      </c>
      <c r="AZ141" s="293">
        <v>0</v>
      </c>
      <c r="BA141" s="293">
        <v>60802.94</v>
      </c>
      <c r="BB141" s="293">
        <v>13735.11</v>
      </c>
      <c r="BC141" s="293">
        <v>2806.48</v>
      </c>
      <c r="BD141" s="293">
        <v>167.57</v>
      </c>
      <c r="BE141" s="293">
        <v>10197.26</v>
      </c>
      <c r="BF141" s="293">
        <v>0</v>
      </c>
      <c r="BG141" s="293">
        <v>31212.61</v>
      </c>
      <c r="BH141" s="293">
        <v>18946.34</v>
      </c>
      <c r="BI141" s="293">
        <v>0</v>
      </c>
      <c r="BJ141" s="293">
        <v>11297.52</v>
      </c>
      <c r="BK141" s="293">
        <v>-22365.57</v>
      </c>
      <c r="BL141" s="293">
        <v>390410.2</v>
      </c>
      <c r="BM141" s="293">
        <v>0</v>
      </c>
      <c r="BN141" s="293">
        <v>108999.76</v>
      </c>
      <c r="BO141" s="293">
        <v>0</v>
      </c>
      <c r="BP141" s="293">
        <v>4836.42</v>
      </c>
      <c r="BQ141" s="293">
        <v>2797.24</v>
      </c>
      <c r="BR141" s="293">
        <v>0</v>
      </c>
      <c r="BS141" s="293">
        <v>7973.93</v>
      </c>
      <c r="BT141" s="293">
        <v>11223.43</v>
      </c>
      <c r="BU141" s="293">
        <v>0</v>
      </c>
      <c r="BV141" s="293">
        <v>75415.520000000004</v>
      </c>
      <c r="BW141" s="293">
        <v>236903.46</v>
      </c>
      <c r="BX141" s="293">
        <v>0</v>
      </c>
      <c r="BY141" s="293">
        <v>44177.51</v>
      </c>
      <c r="BZ141" s="293">
        <v>14853.71</v>
      </c>
      <c r="CA141" s="293">
        <v>7277.24</v>
      </c>
      <c r="CB141" s="293">
        <v>4466.16</v>
      </c>
      <c r="CC141" s="293">
        <v>37890.949999999997</v>
      </c>
      <c r="CD141" s="293">
        <v>19422.25</v>
      </c>
      <c r="CE141" s="293">
        <v>0</v>
      </c>
      <c r="CF141" s="293">
        <v>0</v>
      </c>
      <c r="CG141" s="293">
        <v>5749.5</v>
      </c>
      <c r="CH141" s="293">
        <v>0</v>
      </c>
      <c r="CI141" s="293">
        <v>0</v>
      </c>
      <c r="CJ141" s="293">
        <v>1284.97</v>
      </c>
      <c r="CK141" s="293">
        <v>0</v>
      </c>
      <c r="CL141" s="293">
        <v>163194.59</v>
      </c>
      <c r="CM141" s="293">
        <v>30160.89</v>
      </c>
      <c r="CN141" s="293">
        <v>0</v>
      </c>
      <c r="CO141" s="293">
        <v>8391.99</v>
      </c>
      <c r="CP141" s="293">
        <v>302976.05</v>
      </c>
      <c r="CQ141" s="293">
        <v>3931.38</v>
      </c>
      <c r="CR141" s="293">
        <v>358020.16</v>
      </c>
      <c r="CS141" s="293">
        <v>1350.71</v>
      </c>
      <c r="CT141" s="293">
        <v>836.6</v>
      </c>
      <c r="CU141" s="293">
        <v>65074.64</v>
      </c>
      <c r="CV141" s="293">
        <v>112732.57</v>
      </c>
      <c r="CW141" s="293">
        <v>0</v>
      </c>
      <c r="CX141" s="293">
        <v>0</v>
      </c>
      <c r="CY141" s="293">
        <v>0</v>
      </c>
      <c r="CZ141" s="293">
        <v>4442.8900000000003</v>
      </c>
      <c r="DA141" s="293">
        <v>0</v>
      </c>
      <c r="DB141" s="293">
        <v>0</v>
      </c>
      <c r="DC141" s="293">
        <v>0</v>
      </c>
      <c r="DD141" s="293">
        <v>88969.67</v>
      </c>
      <c r="DE141" s="293">
        <v>-98218</v>
      </c>
      <c r="DF141" s="293">
        <v>24911.51</v>
      </c>
      <c r="DG141" s="293">
        <v>111372.56</v>
      </c>
      <c r="DH141" s="293">
        <v>0</v>
      </c>
      <c r="DI141" s="293">
        <v>36460.129999999997</v>
      </c>
      <c r="DJ141" s="293">
        <v>5739.76</v>
      </c>
      <c r="DK141" s="293">
        <v>28253.11</v>
      </c>
      <c r="DL141" s="293">
        <v>-4009.59</v>
      </c>
      <c r="DM141" s="293">
        <v>-16482.830000000002</v>
      </c>
      <c r="DN141" s="293">
        <v>1047.08</v>
      </c>
      <c r="DO141" s="293">
        <v>121391.33</v>
      </c>
      <c r="DP141" s="293">
        <v>2670.55</v>
      </c>
      <c r="DQ141" s="293">
        <v>21002.92</v>
      </c>
      <c r="DR141" s="293">
        <v>71832.639999999999</v>
      </c>
      <c r="DS141" s="293">
        <v>182433.22</v>
      </c>
      <c r="DT141" s="293">
        <v>5042.24</v>
      </c>
      <c r="DU141" s="293">
        <v>9058.67</v>
      </c>
      <c r="DV141" s="293">
        <v>0</v>
      </c>
      <c r="DW141" s="293">
        <v>5046.09</v>
      </c>
      <c r="DX141" s="293">
        <v>79560.78</v>
      </c>
      <c r="DY141" s="293">
        <v>16949.05</v>
      </c>
      <c r="DZ141" s="293">
        <v>0</v>
      </c>
      <c r="EA141" s="293">
        <v>4992.47</v>
      </c>
      <c r="EB141" s="293">
        <v>9492.6</v>
      </c>
      <c r="EC141" s="293">
        <v>0</v>
      </c>
      <c r="ED141" s="293">
        <v>1886.29</v>
      </c>
      <c r="EE141" s="293">
        <v>0</v>
      </c>
      <c r="EF141" s="293">
        <v>1000</v>
      </c>
      <c r="EG141" s="293">
        <v>2336.41</v>
      </c>
      <c r="EH141" s="293">
        <v>11095.41</v>
      </c>
      <c r="EI141" s="293">
        <v>0</v>
      </c>
      <c r="EJ141" s="293">
        <v>3483.48</v>
      </c>
      <c r="EK141" s="293">
        <v>0</v>
      </c>
      <c r="EL141" s="293">
        <v>29119.65</v>
      </c>
      <c r="EM141" s="293">
        <v>15156.73</v>
      </c>
      <c r="EN141" s="293">
        <v>-18045.27</v>
      </c>
      <c r="EO141" s="293">
        <v>0</v>
      </c>
      <c r="EP141" s="293">
        <v>124618.42</v>
      </c>
      <c r="EQ141" s="293">
        <v>42590.25</v>
      </c>
      <c r="ER141" s="293">
        <v>56588.800000000003</v>
      </c>
      <c r="ES141" s="293">
        <v>0</v>
      </c>
      <c r="ET141" s="293">
        <v>200</v>
      </c>
      <c r="EU141" s="293">
        <v>0</v>
      </c>
      <c r="EV141" s="293">
        <v>0</v>
      </c>
      <c r="EW141" s="293">
        <v>0</v>
      </c>
      <c r="EX141" s="293">
        <v>0</v>
      </c>
      <c r="EY141" s="293">
        <v>5268300.1399999997</v>
      </c>
      <c r="EZ141" s="65"/>
      <c r="FA141" s="61"/>
      <c r="FB141" s="65"/>
      <c r="FC141" s="61"/>
      <c r="FD141" s="65"/>
      <c r="FE141" s="61"/>
      <c r="FF141" s="65"/>
      <c r="FG141" s="61"/>
      <c r="FH141" s="65"/>
      <c r="FI141" s="61"/>
      <c r="FJ141" s="65"/>
      <c r="FK141" s="61"/>
      <c r="FL141" s="65"/>
      <c r="FM141" s="61"/>
      <c r="FN141" s="65"/>
      <c r="FO141" s="61"/>
      <c r="FP141" s="65"/>
      <c r="FQ141" s="61"/>
      <c r="FR141" s="65"/>
      <c r="FS141" s="61"/>
      <c r="FT141" s="65"/>
      <c r="FU141" s="61"/>
      <c r="FV141" s="65"/>
      <c r="FW141" s="61"/>
      <c r="FX141" s="65"/>
      <c r="FY141" s="61"/>
      <c r="FZ141" s="65"/>
      <c r="GA141" s="61"/>
      <c r="GB141" s="65"/>
      <c r="GC141" s="61"/>
      <c r="GD141" s="65"/>
      <c r="GE141" s="61"/>
      <c r="GF141" s="65"/>
      <c r="GG141" s="61"/>
      <c r="GH141" s="65"/>
      <c r="GI141" s="61"/>
      <c r="GJ141" s="65"/>
      <c r="GK141" s="61"/>
      <c r="GL141" s="65"/>
      <c r="GM141" s="61"/>
      <c r="GN141" s="65"/>
      <c r="GO141" s="61"/>
      <c r="GP141" s="65"/>
      <c r="GQ141" s="61"/>
      <c r="GR141" s="65"/>
      <c r="GS141" s="61"/>
      <c r="GT141" s="65"/>
      <c r="GU141" s="61"/>
      <c r="GV141" s="65"/>
      <c r="GW141" s="61"/>
      <c r="GX141" s="65"/>
      <c r="GY141" s="61"/>
      <c r="GZ141" s="65"/>
      <c r="HA141" s="61"/>
      <c r="HB141" s="65"/>
      <c r="HC141" s="61"/>
      <c r="HD141" s="65"/>
      <c r="HE141" s="61"/>
      <c r="HF141" s="65"/>
      <c r="HG141" s="61"/>
      <c r="HH141" s="65"/>
      <c r="HI141" s="61"/>
      <c r="HJ141" s="65"/>
      <c r="HK141" s="61"/>
      <c r="HL141" s="65"/>
      <c r="HM141" s="61"/>
      <c r="HN141" s="65"/>
      <c r="HO141" s="61"/>
      <c r="HP141" s="65"/>
      <c r="HQ141" s="61"/>
      <c r="HR141" s="65"/>
      <c r="HS141" s="61"/>
      <c r="HT141" s="65"/>
      <c r="HU141" s="61"/>
      <c r="HV141" s="65"/>
      <c r="HW141" s="61"/>
      <c r="HX141" s="65"/>
      <c r="HY141" s="61"/>
      <c r="HZ141" s="65"/>
      <c r="IA141" s="61"/>
      <c r="IB141" s="65"/>
      <c r="IC141" s="61"/>
      <c r="ID141" s="65"/>
      <c r="IE141" s="61"/>
      <c r="IF141" s="65"/>
      <c r="IG141" s="61"/>
      <c r="IH141" s="65"/>
      <c r="II141" s="61"/>
      <c r="IJ141" s="65"/>
      <c r="IK141" s="61"/>
      <c r="IL141" s="65"/>
      <c r="IM141" s="61"/>
      <c r="IN141" s="65"/>
      <c r="IO141" s="61"/>
      <c r="IP141" s="65"/>
      <c r="IQ141" s="61"/>
      <c r="IR141" s="65"/>
      <c r="IS141" s="61"/>
      <c r="IT141" s="65"/>
      <c r="IU141" s="61"/>
      <c r="IV141" s="65"/>
      <c r="IW141" s="61"/>
      <c r="IX141" s="65"/>
      <c r="IY141" s="61"/>
      <c r="IZ141" s="65"/>
      <c r="JA141" s="61"/>
      <c r="JB141" s="65"/>
      <c r="JC141" s="61"/>
      <c r="JD141" s="65"/>
      <c r="JE141" s="61"/>
      <c r="JF141" s="65"/>
      <c r="JG141" s="61"/>
      <c r="JH141" s="65"/>
      <c r="JI141" s="61"/>
      <c r="JJ141" s="65"/>
      <c r="JK141" s="61"/>
      <c r="JL141" s="65"/>
      <c r="JM141" s="61"/>
      <c r="JN141" s="65"/>
      <c r="JO141" s="61"/>
      <c r="JP141" s="65"/>
      <c r="JQ141" s="61"/>
      <c r="JR141" s="65"/>
      <c r="JS141" s="61"/>
      <c r="JT141" s="65"/>
      <c r="JU141" s="61"/>
      <c r="JV141" s="65"/>
      <c r="JW141" s="61"/>
      <c r="JX141" s="65"/>
      <c r="JY141" s="61"/>
      <c r="JZ141" s="66"/>
      <c r="KA141" s="66"/>
    </row>
    <row r="142" spans="1:287" ht="15.75" thickBot="1" x14ac:dyDescent="0.3">
      <c r="A142" s="56">
        <f t="shared" si="2"/>
        <v>141</v>
      </c>
      <c r="B142" s="272"/>
      <c r="C142" s="272"/>
      <c r="D142" s="272"/>
      <c r="E142" s="272" t="s">
        <v>214</v>
      </c>
      <c r="F142" s="272"/>
      <c r="G142" s="272"/>
      <c r="H142" s="306">
        <v>0</v>
      </c>
      <c r="I142" s="306">
        <v>89364.49</v>
      </c>
      <c r="J142" s="306">
        <v>0</v>
      </c>
      <c r="K142" s="306">
        <v>0</v>
      </c>
      <c r="L142" s="306">
        <v>0</v>
      </c>
      <c r="M142" s="306">
        <v>500000</v>
      </c>
      <c r="N142" s="306">
        <v>0</v>
      </c>
      <c r="O142" s="306">
        <v>0</v>
      </c>
      <c r="P142" s="306">
        <v>1300000</v>
      </c>
      <c r="Q142" s="306">
        <v>0</v>
      </c>
      <c r="R142" s="306">
        <v>0</v>
      </c>
      <c r="S142" s="306">
        <v>0</v>
      </c>
      <c r="T142" s="306">
        <v>0</v>
      </c>
      <c r="U142" s="306">
        <v>0</v>
      </c>
      <c r="V142" s="306">
        <v>0</v>
      </c>
      <c r="W142" s="306">
        <v>0</v>
      </c>
      <c r="X142" s="306">
        <v>0</v>
      </c>
      <c r="Y142" s="306">
        <v>0</v>
      </c>
      <c r="Z142" s="306">
        <v>0</v>
      </c>
      <c r="AA142" s="306">
        <v>0</v>
      </c>
      <c r="AB142" s="306">
        <v>0</v>
      </c>
      <c r="AC142" s="306">
        <v>0</v>
      </c>
      <c r="AD142" s="306">
        <v>0</v>
      </c>
      <c r="AE142" s="306">
        <v>0</v>
      </c>
      <c r="AF142" s="306">
        <v>0</v>
      </c>
      <c r="AG142" s="306">
        <v>0</v>
      </c>
      <c r="AH142" s="306">
        <v>0</v>
      </c>
      <c r="AI142" s="306">
        <v>0</v>
      </c>
      <c r="AJ142" s="306">
        <v>0</v>
      </c>
      <c r="AK142" s="306">
        <v>0</v>
      </c>
      <c r="AL142" s="306">
        <v>0</v>
      </c>
      <c r="AM142" s="306">
        <v>0</v>
      </c>
      <c r="AN142" s="306">
        <v>0</v>
      </c>
      <c r="AO142" s="306">
        <v>0</v>
      </c>
      <c r="AP142" s="306">
        <v>0</v>
      </c>
      <c r="AQ142" s="306">
        <v>0</v>
      </c>
      <c r="AR142" s="306">
        <v>0</v>
      </c>
      <c r="AS142" s="306">
        <v>0</v>
      </c>
      <c r="AT142" s="306">
        <v>0</v>
      </c>
      <c r="AU142" s="306">
        <v>0</v>
      </c>
      <c r="AV142" s="306">
        <v>0</v>
      </c>
      <c r="AW142" s="306">
        <v>0</v>
      </c>
      <c r="AX142" s="306">
        <v>0</v>
      </c>
      <c r="AY142" s="306">
        <v>0</v>
      </c>
      <c r="AZ142" s="306">
        <v>0</v>
      </c>
      <c r="BA142" s="306">
        <v>0</v>
      </c>
      <c r="BB142" s="306">
        <v>0</v>
      </c>
      <c r="BC142" s="306">
        <v>0</v>
      </c>
      <c r="BD142" s="306">
        <v>0</v>
      </c>
      <c r="BE142" s="306">
        <v>0</v>
      </c>
      <c r="BF142" s="306">
        <v>0</v>
      </c>
      <c r="BG142" s="306">
        <v>0</v>
      </c>
      <c r="BH142" s="306">
        <v>0</v>
      </c>
      <c r="BI142" s="306">
        <v>0</v>
      </c>
      <c r="BJ142" s="306">
        <v>0</v>
      </c>
      <c r="BK142" s="306">
        <v>0</v>
      </c>
      <c r="BL142" s="306">
        <v>0</v>
      </c>
      <c r="BM142" s="306">
        <v>0</v>
      </c>
      <c r="BN142" s="306">
        <v>0</v>
      </c>
      <c r="BO142" s="306">
        <v>0</v>
      </c>
      <c r="BP142" s="306">
        <v>0</v>
      </c>
      <c r="BQ142" s="306">
        <v>0</v>
      </c>
      <c r="BR142" s="306">
        <v>0</v>
      </c>
      <c r="BS142" s="306">
        <v>0</v>
      </c>
      <c r="BT142" s="306">
        <v>29619.72</v>
      </c>
      <c r="BU142" s="306">
        <v>0</v>
      </c>
      <c r="BV142" s="306">
        <v>0</v>
      </c>
      <c r="BW142" s="306">
        <v>0</v>
      </c>
      <c r="BX142" s="306">
        <v>0</v>
      </c>
      <c r="BY142" s="306">
        <v>0</v>
      </c>
      <c r="BZ142" s="306">
        <v>0</v>
      </c>
      <c r="CA142" s="306">
        <v>0</v>
      </c>
      <c r="CB142" s="306">
        <v>0</v>
      </c>
      <c r="CC142" s="306">
        <v>0</v>
      </c>
      <c r="CD142" s="306">
        <v>0</v>
      </c>
      <c r="CE142" s="306">
        <v>0</v>
      </c>
      <c r="CF142" s="306">
        <v>0</v>
      </c>
      <c r="CG142" s="306">
        <v>0</v>
      </c>
      <c r="CH142" s="306">
        <v>0</v>
      </c>
      <c r="CI142" s="306">
        <v>0</v>
      </c>
      <c r="CJ142" s="306">
        <v>0</v>
      </c>
      <c r="CK142" s="306">
        <v>0</v>
      </c>
      <c r="CL142" s="306">
        <v>0</v>
      </c>
      <c r="CM142" s="306">
        <v>0</v>
      </c>
      <c r="CN142" s="306">
        <v>784000</v>
      </c>
      <c r="CO142" s="306">
        <v>0</v>
      </c>
      <c r="CP142" s="306">
        <v>2000000</v>
      </c>
      <c r="CQ142" s="306">
        <v>0</v>
      </c>
      <c r="CR142" s="306">
        <v>1105263.47</v>
      </c>
      <c r="CS142" s="306">
        <v>0</v>
      </c>
      <c r="CT142" s="306">
        <v>0</v>
      </c>
      <c r="CU142" s="306">
        <v>0</v>
      </c>
      <c r="CV142" s="306">
        <v>0</v>
      </c>
      <c r="CW142" s="306">
        <v>0</v>
      </c>
      <c r="CX142" s="306">
        <v>0</v>
      </c>
      <c r="CY142" s="306">
        <v>0</v>
      </c>
      <c r="CZ142" s="306">
        <v>10305.030000000001</v>
      </c>
      <c r="DA142" s="306">
        <v>0</v>
      </c>
      <c r="DB142" s="306">
        <v>0</v>
      </c>
      <c r="DC142" s="306">
        <v>0</v>
      </c>
      <c r="DD142" s="306">
        <v>0</v>
      </c>
      <c r="DE142" s="306">
        <v>0</v>
      </c>
      <c r="DF142" s="306">
        <v>0</v>
      </c>
      <c r="DG142" s="306">
        <v>0</v>
      </c>
      <c r="DH142" s="306">
        <v>0</v>
      </c>
      <c r="DI142" s="306">
        <v>0</v>
      </c>
      <c r="DJ142" s="306">
        <v>0</v>
      </c>
      <c r="DK142" s="306">
        <v>0</v>
      </c>
      <c r="DL142" s="306">
        <v>0</v>
      </c>
      <c r="DM142" s="306">
        <v>0</v>
      </c>
      <c r="DN142" s="306">
        <v>0</v>
      </c>
      <c r="DO142" s="306">
        <v>0</v>
      </c>
      <c r="DP142" s="306">
        <v>0</v>
      </c>
      <c r="DQ142" s="306">
        <v>0</v>
      </c>
      <c r="DR142" s="306">
        <v>0</v>
      </c>
      <c r="DS142" s="306">
        <v>0</v>
      </c>
      <c r="DT142" s="306">
        <v>0</v>
      </c>
      <c r="DU142" s="306">
        <v>0</v>
      </c>
      <c r="DV142" s="306">
        <v>0</v>
      </c>
      <c r="DW142" s="306">
        <v>0</v>
      </c>
      <c r="DX142" s="306">
        <v>0</v>
      </c>
      <c r="DY142" s="306">
        <v>0</v>
      </c>
      <c r="DZ142" s="306">
        <v>0</v>
      </c>
      <c r="EA142" s="306">
        <v>0</v>
      </c>
      <c r="EB142" s="306">
        <v>0</v>
      </c>
      <c r="EC142" s="306">
        <v>0</v>
      </c>
      <c r="ED142" s="306">
        <v>0</v>
      </c>
      <c r="EE142" s="306">
        <v>0</v>
      </c>
      <c r="EF142" s="306">
        <v>0</v>
      </c>
      <c r="EG142" s="306">
        <v>0</v>
      </c>
      <c r="EH142" s="306">
        <v>0</v>
      </c>
      <c r="EI142" s="306">
        <v>0</v>
      </c>
      <c r="EJ142" s="306">
        <v>0</v>
      </c>
      <c r="EK142" s="306">
        <v>0</v>
      </c>
      <c r="EL142" s="306">
        <v>0</v>
      </c>
      <c r="EM142" s="306">
        <v>0</v>
      </c>
      <c r="EN142" s="306">
        <v>0</v>
      </c>
      <c r="EO142" s="306">
        <v>0</v>
      </c>
      <c r="EP142" s="306">
        <v>0</v>
      </c>
      <c r="EQ142" s="306">
        <v>0</v>
      </c>
      <c r="ER142" s="306">
        <v>0</v>
      </c>
      <c r="ES142" s="306">
        <v>0</v>
      </c>
      <c r="ET142" s="306">
        <v>0</v>
      </c>
      <c r="EU142" s="306">
        <v>0</v>
      </c>
      <c r="EV142" s="306">
        <v>0</v>
      </c>
      <c r="EW142" s="306">
        <v>0</v>
      </c>
      <c r="EX142" s="306">
        <v>0</v>
      </c>
      <c r="EY142" s="306">
        <v>5818552.71</v>
      </c>
      <c r="EZ142" s="65"/>
      <c r="FA142" s="61"/>
      <c r="FB142" s="65"/>
      <c r="FC142" s="61"/>
      <c r="FD142" s="65"/>
      <c r="FE142" s="61"/>
      <c r="FF142" s="65"/>
      <c r="FG142" s="61"/>
      <c r="FH142" s="65"/>
      <c r="FI142" s="61"/>
      <c r="FJ142" s="65"/>
      <c r="FK142" s="61"/>
      <c r="FL142" s="65"/>
      <c r="FM142" s="61"/>
      <c r="FN142" s="65"/>
      <c r="FO142" s="61"/>
      <c r="FP142" s="65"/>
      <c r="FQ142" s="61"/>
      <c r="FR142" s="65"/>
      <c r="FS142" s="61"/>
      <c r="FT142" s="65"/>
      <c r="FU142" s="61"/>
      <c r="FV142" s="65"/>
      <c r="FW142" s="61"/>
      <c r="FX142" s="65"/>
      <c r="FY142" s="61"/>
      <c r="FZ142" s="65"/>
      <c r="GA142" s="61"/>
      <c r="GB142" s="65"/>
      <c r="GC142" s="61"/>
      <c r="GD142" s="65"/>
      <c r="GE142" s="61"/>
      <c r="GF142" s="65"/>
      <c r="GG142" s="61"/>
      <c r="GH142" s="65"/>
      <c r="GI142" s="61"/>
      <c r="GJ142" s="65"/>
      <c r="GK142" s="61"/>
      <c r="GL142" s="65"/>
      <c r="GM142" s="61"/>
      <c r="GN142" s="65"/>
      <c r="GO142" s="61"/>
      <c r="GP142" s="65"/>
      <c r="GQ142" s="61"/>
      <c r="GR142" s="65"/>
      <c r="GS142" s="61"/>
      <c r="GT142" s="65"/>
      <c r="GU142" s="61"/>
      <c r="GV142" s="65"/>
      <c r="GW142" s="61"/>
      <c r="GX142" s="65"/>
      <c r="GY142" s="61"/>
      <c r="GZ142" s="65"/>
      <c r="HA142" s="61"/>
      <c r="HB142" s="65"/>
      <c r="HC142" s="61"/>
      <c r="HD142" s="65"/>
      <c r="HE142" s="61"/>
      <c r="HF142" s="65"/>
      <c r="HG142" s="61"/>
      <c r="HH142" s="65"/>
      <c r="HI142" s="61"/>
      <c r="HJ142" s="65"/>
      <c r="HK142" s="61"/>
      <c r="HL142" s="65"/>
      <c r="HM142" s="61"/>
      <c r="HN142" s="65"/>
      <c r="HO142" s="61"/>
      <c r="HP142" s="65"/>
      <c r="HQ142" s="61"/>
      <c r="HR142" s="65"/>
      <c r="HS142" s="61"/>
      <c r="HT142" s="65"/>
      <c r="HU142" s="61"/>
      <c r="HV142" s="65"/>
      <c r="HW142" s="61"/>
      <c r="HX142" s="65"/>
      <c r="HY142" s="61"/>
      <c r="HZ142" s="65"/>
      <c r="IA142" s="61"/>
      <c r="IB142" s="65"/>
      <c r="IC142" s="61"/>
      <c r="ID142" s="65"/>
      <c r="IE142" s="61"/>
      <c r="IF142" s="65"/>
      <c r="IG142" s="61"/>
      <c r="IH142" s="65"/>
      <c r="II142" s="61"/>
      <c r="IJ142" s="65"/>
      <c r="IK142" s="61"/>
      <c r="IL142" s="65"/>
      <c r="IM142" s="61"/>
      <c r="IN142" s="65"/>
      <c r="IO142" s="61"/>
      <c r="IP142" s="65"/>
      <c r="IQ142" s="61"/>
      <c r="IR142" s="65"/>
      <c r="IS142" s="61"/>
      <c r="IT142" s="65"/>
      <c r="IU142" s="61"/>
      <c r="IV142" s="65"/>
      <c r="IW142" s="61"/>
      <c r="IX142" s="65"/>
      <c r="IY142" s="61"/>
      <c r="IZ142" s="65"/>
      <c r="JA142" s="61"/>
      <c r="JB142" s="65"/>
      <c r="JC142" s="61"/>
      <c r="JD142" s="65"/>
      <c r="JE142" s="61"/>
      <c r="JF142" s="65"/>
      <c r="JG142" s="61"/>
      <c r="JH142" s="65"/>
      <c r="JI142" s="61"/>
      <c r="JJ142" s="65"/>
      <c r="JK142" s="61"/>
      <c r="JL142" s="65"/>
      <c r="JM142" s="61"/>
      <c r="JN142" s="65"/>
      <c r="JO142" s="61"/>
      <c r="JP142" s="65"/>
      <c r="JQ142" s="61"/>
      <c r="JR142" s="65"/>
      <c r="JS142" s="61"/>
      <c r="JT142" s="65"/>
      <c r="JU142" s="61"/>
      <c r="JV142" s="65"/>
      <c r="JW142" s="61"/>
      <c r="JX142" s="65"/>
      <c r="JY142" s="61"/>
      <c r="JZ142" s="66"/>
      <c r="KA142" s="66"/>
    </row>
    <row r="143" spans="1:287" ht="30" customHeight="1" x14ac:dyDescent="0.25">
      <c r="A143" s="56">
        <f t="shared" si="2"/>
        <v>142</v>
      </c>
      <c r="B143" s="272"/>
      <c r="C143" s="272"/>
      <c r="D143" s="272" t="s">
        <v>215</v>
      </c>
      <c r="E143" s="272"/>
      <c r="F143" s="272"/>
      <c r="G143" s="272"/>
      <c r="H143" s="293">
        <v>0</v>
      </c>
      <c r="I143" s="293">
        <v>87002.31</v>
      </c>
      <c r="J143" s="293">
        <v>929183.23</v>
      </c>
      <c r="K143" s="293">
        <v>0</v>
      </c>
      <c r="L143" s="293">
        <v>150816.59</v>
      </c>
      <c r="M143" s="293">
        <v>292659.63</v>
      </c>
      <c r="N143" s="293">
        <v>0</v>
      </c>
      <c r="O143" s="293">
        <v>0</v>
      </c>
      <c r="P143" s="293">
        <v>1302477.82</v>
      </c>
      <c r="Q143" s="293">
        <v>0</v>
      </c>
      <c r="R143" s="293">
        <v>4757.32</v>
      </c>
      <c r="S143" s="293">
        <v>-197</v>
      </c>
      <c r="T143" s="293">
        <v>3737.17</v>
      </c>
      <c r="U143" s="293">
        <v>0</v>
      </c>
      <c r="V143" s="293">
        <v>0</v>
      </c>
      <c r="W143" s="293">
        <v>214071.26</v>
      </c>
      <c r="X143" s="293">
        <v>0</v>
      </c>
      <c r="Y143" s="293">
        <v>0</v>
      </c>
      <c r="Z143" s="293">
        <v>113953.57</v>
      </c>
      <c r="AA143" s="293">
        <v>0</v>
      </c>
      <c r="AB143" s="293">
        <v>0</v>
      </c>
      <c r="AC143" s="293">
        <v>8280.26</v>
      </c>
      <c r="AD143" s="293">
        <v>18052.54</v>
      </c>
      <c r="AE143" s="293">
        <v>153357.21</v>
      </c>
      <c r="AF143" s="293">
        <v>35930.85</v>
      </c>
      <c r="AG143" s="293">
        <v>12603.55</v>
      </c>
      <c r="AH143" s="293">
        <v>254055.36</v>
      </c>
      <c r="AI143" s="293">
        <v>2976.95</v>
      </c>
      <c r="AJ143" s="293">
        <v>6955</v>
      </c>
      <c r="AK143" s="293">
        <v>175578.46</v>
      </c>
      <c r="AL143" s="293">
        <v>138313.51999999999</v>
      </c>
      <c r="AM143" s="293">
        <v>11299.84</v>
      </c>
      <c r="AN143" s="293">
        <v>0</v>
      </c>
      <c r="AO143" s="293">
        <v>18804.57</v>
      </c>
      <c r="AP143" s="293">
        <v>5407.27</v>
      </c>
      <c r="AQ143" s="293">
        <v>0</v>
      </c>
      <c r="AR143" s="293">
        <v>21566.84</v>
      </c>
      <c r="AS143" s="293">
        <v>9575.11</v>
      </c>
      <c r="AT143" s="293">
        <v>9114.27</v>
      </c>
      <c r="AU143" s="293">
        <v>40516.980000000003</v>
      </c>
      <c r="AV143" s="293">
        <v>-11013.8</v>
      </c>
      <c r="AW143" s="293">
        <v>17173.63</v>
      </c>
      <c r="AX143" s="293">
        <v>2830</v>
      </c>
      <c r="AY143" s="293">
        <v>-1316.79</v>
      </c>
      <c r="AZ143" s="293">
        <v>0</v>
      </c>
      <c r="BA143" s="293">
        <v>60802.94</v>
      </c>
      <c r="BB143" s="293">
        <v>13735.11</v>
      </c>
      <c r="BC143" s="293">
        <v>2806.48</v>
      </c>
      <c r="BD143" s="293">
        <v>167.57</v>
      </c>
      <c r="BE143" s="293">
        <v>10197.26</v>
      </c>
      <c r="BF143" s="293">
        <v>0</v>
      </c>
      <c r="BG143" s="293">
        <v>31212.61</v>
      </c>
      <c r="BH143" s="293">
        <v>18946.34</v>
      </c>
      <c r="BI143" s="293">
        <v>0</v>
      </c>
      <c r="BJ143" s="293">
        <v>11297.52</v>
      </c>
      <c r="BK143" s="293">
        <v>-22365.57</v>
      </c>
      <c r="BL143" s="293">
        <v>390410.2</v>
      </c>
      <c r="BM143" s="293">
        <v>0</v>
      </c>
      <c r="BN143" s="293">
        <v>108999.76</v>
      </c>
      <c r="BO143" s="293">
        <v>0</v>
      </c>
      <c r="BP143" s="293">
        <v>4836.42</v>
      </c>
      <c r="BQ143" s="293">
        <v>2797.24</v>
      </c>
      <c r="BR143" s="293">
        <v>0</v>
      </c>
      <c r="BS143" s="293">
        <v>7973.93</v>
      </c>
      <c r="BT143" s="293">
        <v>40843.15</v>
      </c>
      <c r="BU143" s="293">
        <v>0</v>
      </c>
      <c r="BV143" s="293">
        <v>75415.520000000004</v>
      </c>
      <c r="BW143" s="293">
        <v>236903.46</v>
      </c>
      <c r="BX143" s="293">
        <v>0</v>
      </c>
      <c r="BY143" s="293">
        <v>44177.51</v>
      </c>
      <c r="BZ143" s="293">
        <v>14853.71</v>
      </c>
      <c r="CA143" s="293">
        <v>7277.24</v>
      </c>
      <c r="CB143" s="293">
        <v>4466.16</v>
      </c>
      <c r="CC143" s="293">
        <v>37890.949999999997</v>
      </c>
      <c r="CD143" s="293">
        <v>19422.25</v>
      </c>
      <c r="CE143" s="293">
        <v>0</v>
      </c>
      <c r="CF143" s="293">
        <v>0</v>
      </c>
      <c r="CG143" s="293">
        <v>5749.5</v>
      </c>
      <c r="CH143" s="293">
        <v>0</v>
      </c>
      <c r="CI143" s="293">
        <v>0</v>
      </c>
      <c r="CJ143" s="293">
        <v>1284.97</v>
      </c>
      <c r="CK143" s="293">
        <v>0</v>
      </c>
      <c r="CL143" s="293">
        <v>163194.59</v>
      </c>
      <c r="CM143" s="293">
        <v>30160.89</v>
      </c>
      <c r="CN143" s="293">
        <v>784000</v>
      </c>
      <c r="CO143" s="293">
        <v>8391.99</v>
      </c>
      <c r="CP143" s="293">
        <v>2302976.0499999998</v>
      </c>
      <c r="CQ143" s="293">
        <v>3931.38</v>
      </c>
      <c r="CR143" s="293">
        <v>1463283.63</v>
      </c>
      <c r="CS143" s="293">
        <v>1350.71</v>
      </c>
      <c r="CT143" s="293">
        <v>836.6</v>
      </c>
      <c r="CU143" s="293">
        <v>65074.64</v>
      </c>
      <c r="CV143" s="293">
        <v>112732.57</v>
      </c>
      <c r="CW143" s="293">
        <v>0</v>
      </c>
      <c r="CX143" s="293">
        <v>0</v>
      </c>
      <c r="CY143" s="293">
        <v>0</v>
      </c>
      <c r="CZ143" s="293">
        <v>14747.92</v>
      </c>
      <c r="DA143" s="293">
        <v>0</v>
      </c>
      <c r="DB143" s="293">
        <v>0</v>
      </c>
      <c r="DC143" s="293">
        <v>0</v>
      </c>
      <c r="DD143" s="293">
        <v>88969.67</v>
      </c>
      <c r="DE143" s="293">
        <v>-98218</v>
      </c>
      <c r="DF143" s="293">
        <v>24911.51</v>
      </c>
      <c r="DG143" s="293">
        <v>111372.56</v>
      </c>
      <c r="DH143" s="293">
        <v>0</v>
      </c>
      <c r="DI143" s="293">
        <v>36460.129999999997</v>
      </c>
      <c r="DJ143" s="293">
        <v>5739.76</v>
      </c>
      <c r="DK143" s="293">
        <v>28253.11</v>
      </c>
      <c r="DL143" s="293">
        <v>-4009.59</v>
      </c>
      <c r="DM143" s="293">
        <v>-16482.830000000002</v>
      </c>
      <c r="DN143" s="293">
        <v>1047.08</v>
      </c>
      <c r="DO143" s="293">
        <v>121391.33</v>
      </c>
      <c r="DP143" s="293">
        <v>2670.55</v>
      </c>
      <c r="DQ143" s="293">
        <v>21002.92</v>
      </c>
      <c r="DR143" s="293">
        <v>71832.639999999999</v>
      </c>
      <c r="DS143" s="293">
        <v>182433.22</v>
      </c>
      <c r="DT143" s="293">
        <v>5042.24</v>
      </c>
      <c r="DU143" s="293">
        <v>9058.67</v>
      </c>
      <c r="DV143" s="293">
        <v>0</v>
      </c>
      <c r="DW143" s="293">
        <v>5046.09</v>
      </c>
      <c r="DX143" s="293">
        <v>79560.78</v>
      </c>
      <c r="DY143" s="293">
        <v>16949.05</v>
      </c>
      <c r="DZ143" s="293">
        <v>0</v>
      </c>
      <c r="EA143" s="293">
        <v>4992.47</v>
      </c>
      <c r="EB143" s="293">
        <v>9492.6</v>
      </c>
      <c r="EC143" s="293">
        <v>0</v>
      </c>
      <c r="ED143" s="293">
        <v>1886.29</v>
      </c>
      <c r="EE143" s="293">
        <v>0</v>
      </c>
      <c r="EF143" s="293">
        <v>1000</v>
      </c>
      <c r="EG143" s="293">
        <v>2336.41</v>
      </c>
      <c r="EH143" s="293">
        <v>11095.41</v>
      </c>
      <c r="EI143" s="293">
        <v>0</v>
      </c>
      <c r="EJ143" s="293">
        <v>3483.48</v>
      </c>
      <c r="EK143" s="293">
        <v>0</v>
      </c>
      <c r="EL143" s="293">
        <v>29119.65</v>
      </c>
      <c r="EM143" s="293">
        <v>15156.73</v>
      </c>
      <c r="EN143" s="293">
        <v>-18045.27</v>
      </c>
      <c r="EO143" s="293">
        <v>0</v>
      </c>
      <c r="EP143" s="293">
        <v>124618.42</v>
      </c>
      <c r="EQ143" s="293">
        <v>42590.25</v>
      </c>
      <c r="ER143" s="293">
        <v>56588.800000000003</v>
      </c>
      <c r="ES143" s="293">
        <v>0</v>
      </c>
      <c r="ET143" s="293">
        <v>200</v>
      </c>
      <c r="EU143" s="293">
        <v>0</v>
      </c>
      <c r="EV143" s="293">
        <v>0</v>
      </c>
      <c r="EW143" s="293">
        <v>0</v>
      </c>
      <c r="EX143" s="293">
        <v>0</v>
      </c>
      <c r="EY143" s="293">
        <v>11086852.85</v>
      </c>
      <c r="EZ143" s="65"/>
      <c r="FA143" s="61"/>
      <c r="FB143" s="65"/>
      <c r="FC143" s="61"/>
      <c r="FD143" s="65"/>
      <c r="FE143" s="61"/>
      <c r="FF143" s="65"/>
      <c r="FG143" s="61"/>
      <c r="FH143" s="65"/>
      <c r="FI143" s="61"/>
      <c r="FJ143" s="65"/>
      <c r="FK143" s="61"/>
      <c r="FL143" s="65"/>
      <c r="FM143" s="61"/>
      <c r="FN143" s="65"/>
      <c r="FO143" s="61"/>
      <c r="FP143" s="65"/>
      <c r="FQ143" s="61"/>
      <c r="FR143" s="65"/>
      <c r="FS143" s="61"/>
      <c r="FT143" s="65"/>
      <c r="FU143" s="61"/>
      <c r="FV143" s="65"/>
      <c r="FW143" s="61"/>
      <c r="FX143" s="65"/>
      <c r="FY143" s="61"/>
      <c r="FZ143" s="65"/>
      <c r="GA143" s="61"/>
      <c r="GB143" s="65"/>
      <c r="GC143" s="61"/>
      <c r="GD143" s="65"/>
      <c r="GE143" s="61"/>
      <c r="GF143" s="65"/>
      <c r="GG143" s="61"/>
      <c r="GH143" s="65"/>
      <c r="GI143" s="61"/>
      <c r="GJ143" s="65"/>
      <c r="GK143" s="61"/>
      <c r="GL143" s="65"/>
      <c r="GM143" s="61"/>
      <c r="GN143" s="65"/>
      <c r="GO143" s="61"/>
      <c r="GP143" s="65"/>
      <c r="GQ143" s="61"/>
      <c r="GR143" s="65"/>
      <c r="GS143" s="61"/>
      <c r="GT143" s="65"/>
      <c r="GU143" s="61"/>
      <c r="GV143" s="65"/>
      <c r="GW143" s="61"/>
      <c r="GX143" s="65"/>
      <c r="GY143" s="61"/>
      <c r="GZ143" s="65"/>
      <c r="HA143" s="61"/>
      <c r="HB143" s="65"/>
      <c r="HC143" s="61"/>
      <c r="HD143" s="65"/>
      <c r="HE143" s="61"/>
      <c r="HF143" s="65"/>
      <c r="HG143" s="61"/>
      <c r="HH143" s="65"/>
      <c r="HI143" s="61"/>
      <c r="HJ143" s="65"/>
      <c r="HK143" s="61"/>
      <c r="HL143" s="65"/>
      <c r="HM143" s="61"/>
      <c r="HN143" s="65"/>
      <c r="HO143" s="61"/>
      <c r="HP143" s="65"/>
      <c r="HQ143" s="61"/>
      <c r="HR143" s="65"/>
      <c r="HS143" s="61"/>
      <c r="HT143" s="65"/>
      <c r="HU143" s="61"/>
      <c r="HV143" s="65"/>
      <c r="HW143" s="61"/>
      <c r="HX143" s="65"/>
      <c r="HY143" s="61"/>
      <c r="HZ143" s="65"/>
      <c r="IA143" s="61"/>
      <c r="IB143" s="65"/>
      <c r="IC143" s="61"/>
      <c r="ID143" s="65"/>
      <c r="IE143" s="61"/>
      <c r="IF143" s="65"/>
      <c r="IG143" s="61"/>
      <c r="IH143" s="65"/>
      <c r="II143" s="61"/>
      <c r="IJ143" s="65"/>
      <c r="IK143" s="61"/>
      <c r="IL143" s="65"/>
      <c r="IM143" s="61"/>
      <c r="IN143" s="65"/>
      <c r="IO143" s="61"/>
      <c r="IP143" s="65"/>
      <c r="IQ143" s="61"/>
      <c r="IR143" s="65"/>
      <c r="IS143" s="61"/>
      <c r="IT143" s="65"/>
      <c r="IU143" s="61"/>
      <c r="IV143" s="65"/>
      <c r="IW143" s="61"/>
      <c r="IX143" s="65"/>
      <c r="IY143" s="61"/>
      <c r="IZ143" s="65"/>
      <c r="JA143" s="61"/>
      <c r="JB143" s="65"/>
      <c r="JC143" s="61"/>
      <c r="JD143" s="65"/>
      <c r="JE143" s="61"/>
      <c r="JF143" s="65"/>
      <c r="JG143" s="61"/>
      <c r="JH143" s="65"/>
      <c r="JI143" s="61"/>
      <c r="JJ143" s="65"/>
      <c r="JK143" s="61"/>
      <c r="JL143" s="65"/>
      <c r="JM143" s="61"/>
      <c r="JN143" s="65"/>
      <c r="JO143" s="61"/>
      <c r="JP143" s="65"/>
      <c r="JQ143" s="61"/>
      <c r="JR143" s="65"/>
      <c r="JS143" s="61"/>
      <c r="JT143" s="65"/>
      <c r="JU143" s="61"/>
      <c r="JV143" s="65"/>
      <c r="JW143" s="61"/>
      <c r="JX143" s="65"/>
      <c r="JY143" s="61"/>
      <c r="JZ143" s="66"/>
      <c r="KA143" s="66"/>
    </row>
    <row r="144" spans="1:287" x14ac:dyDescent="0.25">
      <c r="A144" s="56">
        <f t="shared" si="2"/>
        <v>143</v>
      </c>
      <c r="B144" s="272"/>
      <c r="C144" s="272"/>
      <c r="D144" s="272" t="s">
        <v>447</v>
      </c>
      <c r="E144" s="272"/>
      <c r="F144" s="272"/>
      <c r="G144" s="272"/>
      <c r="H144" s="293">
        <v>0</v>
      </c>
      <c r="I144" s="293">
        <v>0</v>
      </c>
      <c r="J144" s="293">
        <v>0</v>
      </c>
      <c r="K144" s="293">
        <v>0</v>
      </c>
      <c r="L144" s="293">
        <v>0</v>
      </c>
      <c r="M144" s="293">
        <v>0</v>
      </c>
      <c r="N144" s="293">
        <v>0</v>
      </c>
      <c r="O144" s="293">
        <v>0</v>
      </c>
      <c r="P144" s="293">
        <v>0</v>
      </c>
      <c r="Q144" s="293">
        <v>0</v>
      </c>
      <c r="R144" s="293">
        <v>0</v>
      </c>
      <c r="S144" s="293">
        <v>0</v>
      </c>
      <c r="T144" s="293">
        <v>0</v>
      </c>
      <c r="U144" s="293">
        <v>0</v>
      </c>
      <c r="V144" s="293">
        <v>0</v>
      </c>
      <c r="W144" s="293">
        <v>0</v>
      </c>
      <c r="X144" s="293">
        <v>0</v>
      </c>
      <c r="Y144" s="293">
        <v>0</v>
      </c>
      <c r="Z144" s="293">
        <v>0</v>
      </c>
      <c r="AA144" s="293">
        <v>0</v>
      </c>
      <c r="AB144" s="293">
        <v>0</v>
      </c>
      <c r="AC144" s="293">
        <v>0</v>
      </c>
      <c r="AD144" s="293">
        <v>0</v>
      </c>
      <c r="AE144" s="293">
        <v>0</v>
      </c>
      <c r="AF144" s="293">
        <v>0</v>
      </c>
      <c r="AG144" s="293">
        <v>0</v>
      </c>
      <c r="AH144" s="293">
        <v>0</v>
      </c>
      <c r="AI144" s="293">
        <v>0</v>
      </c>
      <c r="AJ144" s="293">
        <v>0</v>
      </c>
      <c r="AK144" s="293">
        <v>0</v>
      </c>
      <c r="AL144" s="293">
        <v>0</v>
      </c>
      <c r="AM144" s="293">
        <v>0</v>
      </c>
      <c r="AN144" s="293">
        <v>0</v>
      </c>
      <c r="AO144" s="293">
        <v>0</v>
      </c>
      <c r="AP144" s="293">
        <v>0</v>
      </c>
      <c r="AQ144" s="293">
        <v>0</v>
      </c>
      <c r="AR144" s="293">
        <v>0</v>
      </c>
      <c r="AS144" s="293">
        <v>0</v>
      </c>
      <c r="AT144" s="293">
        <v>0</v>
      </c>
      <c r="AU144" s="293">
        <v>0</v>
      </c>
      <c r="AV144" s="293">
        <v>0</v>
      </c>
      <c r="AW144" s="293">
        <v>0</v>
      </c>
      <c r="AX144" s="293">
        <v>0</v>
      </c>
      <c r="AY144" s="293">
        <v>0</v>
      </c>
      <c r="AZ144" s="293">
        <v>0</v>
      </c>
      <c r="BA144" s="293">
        <v>0</v>
      </c>
      <c r="BB144" s="293">
        <v>0</v>
      </c>
      <c r="BC144" s="293">
        <v>0</v>
      </c>
      <c r="BD144" s="293">
        <v>0</v>
      </c>
      <c r="BE144" s="293">
        <v>0</v>
      </c>
      <c r="BF144" s="293">
        <v>0</v>
      </c>
      <c r="BG144" s="293">
        <v>0</v>
      </c>
      <c r="BH144" s="293">
        <v>0</v>
      </c>
      <c r="BI144" s="293">
        <v>0</v>
      </c>
      <c r="BJ144" s="293">
        <v>0</v>
      </c>
      <c r="BK144" s="293">
        <v>0</v>
      </c>
      <c r="BL144" s="293">
        <v>0</v>
      </c>
      <c r="BM144" s="293">
        <v>0</v>
      </c>
      <c r="BN144" s="293">
        <v>0</v>
      </c>
      <c r="BO144" s="293">
        <v>0</v>
      </c>
      <c r="BP144" s="293">
        <v>0</v>
      </c>
      <c r="BQ144" s="293">
        <v>0</v>
      </c>
      <c r="BR144" s="293">
        <v>0</v>
      </c>
      <c r="BS144" s="293">
        <v>0</v>
      </c>
      <c r="BT144" s="293">
        <v>0</v>
      </c>
      <c r="BU144" s="293">
        <v>0</v>
      </c>
      <c r="BV144" s="293">
        <v>0</v>
      </c>
      <c r="BW144" s="293">
        <v>0</v>
      </c>
      <c r="BX144" s="293">
        <v>0</v>
      </c>
      <c r="BY144" s="293">
        <v>0</v>
      </c>
      <c r="BZ144" s="293">
        <v>0</v>
      </c>
      <c r="CA144" s="293">
        <v>0</v>
      </c>
      <c r="CB144" s="293">
        <v>0</v>
      </c>
      <c r="CC144" s="293">
        <v>0</v>
      </c>
      <c r="CD144" s="293">
        <v>0</v>
      </c>
      <c r="CE144" s="293">
        <v>0</v>
      </c>
      <c r="CF144" s="293">
        <v>0</v>
      </c>
      <c r="CG144" s="293">
        <v>0</v>
      </c>
      <c r="CH144" s="293">
        <v>0</v>
      </c>
      <c r="CI144" s="293">
        <v>0</v>
      </c>
      <c r="CJ144" s="293">
        <v>0</v>
      </c>
      <c r="CK144" s="293">
        <v>0</v>
      </c>
      <c r="CL144" s="293">
        <v>0</v>
      </c>
      <c r="CM144" s="293">
        <v>0</v>
      </c>
      <c r="CN144" s="293">
        <v>0</v>
      </c>
      <c r="CO144" s="293">
        <v>0</v>
      </c>
      <c r="CP144" s="293">
        <v>0</v>
      </c>
      <c r="CQ144" s="293">
        <v>0</v>
      </c>
      <c r="CR144" s="293">
        <v>0</v>
      </c>
      <c r="CS144" s="293">
        <v>0</v>
      </c>
      <c r="CT144" s="293">
        <v>0</v>
      </c>
      <c r="CU144" s="293">
        <v>0</v>
      </c>
      <c r="CV144" s="293">
        <v>0</v>
      </c>
      <c r="CW144" s="293">
        <v>0</v>
      </c>
      <c r="CX144" s="293">
        <v>0</v>
      </c>
      <c r="CY144" s="293">
        <v>0</v>
      </c>
      <c r="CZ144" s="293">
        <v>0</v>
      </c>
      <c r="DA144" s="293">
        <v>0</v>
      </c>
      <c r="DB144" s="293">
        <v>0</v>
      </c>
      <c r="DC144" s="293">
        <v>0</v>
      </c>
      <c r="DD144" s="293">
        <v>0</v>
      </c>
      <c r="DE144" s="293">
        <v>0</v>
      </c>
      <c r="DF144" s="293">
        <v>0</v>
      </c>
      <c r="DG144" s="293">
        <v>0</v>
      </c>
      <c r="DH144" s="293">
        <v>0</v>
      </c>
      <c r="DI144" s="293">
        <v>0</v>
      </c>
      <c r="DJ144" s="293">
        <v>0</v>
      </c>
      <c r="DK144" s="293">
        <v>0</v>
      </c>
      <c r="DL144" s="293">
        <v>0</v>
      </c>
      <c r="DM144" s="293">
        <v>0</v>
      </c>
      <c r="DN144" s="293">
        <v>0</v>
      </c>
      <c r="DO144" s="293">
        <v>0</v>
      </c>
      <c r="DP144" s="293">
        <v>0</v>
      </c>
      <c r="DQ144" s="293">
        <v>0</v>
      </c>
      <c r="DR144" s="293">
        <v>0</v>
      </c>
      <c r="DS144" s="293">
        <v>0</v>
      </c>
      <c r="DT144" s="293">
        <v>0</v>
      </c>
      <c r="DU144" s="293">
        <v>0</v>
      </c>
      <c r="DV144" s="293">
        <v>0</v>
      </c>
      <c r="DW144" s="293">
        <v>0</v>
      </c>
      <c r="DX144" s="293">
        <v>0</v>
      </c>
      <c r="DY144" s="293">
        <v>0</v>
      </c>
      <c r="DZ144" s="293">
        <v>0</v>
      </c>
      <c r="EA144" s="293">
        <v>0</v>
      </c>
      <c r="EB144" s="293">
        <v>0</v>
      </c>
      <c r="EC144" s="293">
        <v>0</v>
      </c>
      <c r="ED144" s="293">
        <v>0</v>
      </c>
      <c r="EE144" s="293">
        <v>0</v>
      </c>
      <c r="EF144" s="293">
        <v>0</v>
      </c>
      <c r="EG144" s="293">
        <v>0</v>
      </c>
      <c r="EH144" s="293">
        <v>0</v>
      </c>
      <c r="EI144" s="293">
        <v>0</v>
      </c>
      <c r="EJ144" s="293">
        <v>0</v>
      </c>
      <c r="EK144" s="293">
        <v>0</v>
      </c>
      <c r="EL144" s="293">
        <v>0</v>
      </c>
      <c r="EM144" s="293">
        <v>0</v>
      </c>
      <c r="EN144" s="293">
        <v>0</v>
      </c>
      <c r="EO144" s="293">
        <v>0</v>
      </c>
      <c r="EP144" s="293">
        <v>0</v>
      </c>
      <c r="EQ144" s="293">
        <v>0</v>
      </c>
      <c r="ER144" s="293">
        <v>0</v>
      </c>
      <c r="ES144" s="293">
        <v>0</v>
      </c>
      <c r="ET144" s="293">
        <v>0</v>
      </c>
      <c r="EU144" s="293">
        <v>0</v>
      </c>
      <c r="EV144" s="293">
        <v>0</v>
      </c>
      <c r="EW144" s="293">
        <v>0</v>
      </c>
      <c r="EX144" s="293">
        <v>0</v>
      </c>
      <c r="EY144" s="293">
        <v>0</v>
      </c>
      <c r="EZ144" s="65"/>
      <c r="FA144" s="61"/>
      <c r="FB144" s="65"/>
      <c r="FC144" s="61"/>
      <c r="FD144" s="65"/>
      <c r="FE144" s="61"/>
      <c r="FF144" s="65"/>
      <c r="FG144" s="61"/>
      <c r="FH144" s="65"/>
      <c r="FI144" s="61"/>
      <c r="FJ144" s="65"/>
      <c r="FK144" s="61"/>
      <c r="FL144" s="65"/>
      <c r="FM144" s="61"/>
      <c r="FN144" s="65"/>
      <c r="FO144" s="61"/>
      <c r="FP144" s="65"/>
      <c r="FQ144" s="61"/>
      <c r="FR144" s="65"/>
      <c r="FS144" s="61"/>
      <c r="FT144" s="65"/>
      <c r="FU144" s="61"/>
      <c r="FV144" s="65"/>
      <c r="FW144" s="61"/>
      <c r="FX144" s="65"/>
      <c r="FY144" s="61"/>
      <c r="FZ144" s="65"/>
      <c r="GA144" s="61"/>
      <c r="GB144" s="65"/>
      <c r="GC144" s="61"/>
      <c r="GD144" s="65"/>
      <c r="GE144" s="61"/>
      <c r="GF144" s="65"/>
      <c r="GG144" s="61"/>
      <c r="GH144" s="65"/>
      <c r="GI144" s="61"/>
      <c r="GJ144" s="65"/>
      <c r="GK144" s="61"/>
      <c r="GL144" s="65"/>
      <c r="GM144" s="61"/>
      <c r="GN144" s="65"/>
      <c r="GO144" s="61"/>
      <c r="GP144" s="65"/>
      <c r="GQ144" s="61"/>
      <c r="GR144" s="65"/>
      <c r="GS144" s="61"/>
      <c r="GT144" s="65"/>
      <c r="GU144" s="61"/>
      <c r="GV144" s="65"/>
      <c r="GW144" s="61"/>
      <c r="GX144" s="65"/>
      <c r="GY144" s="61"/>
      <c r="GZ144" s="65"/>
      <c r="HA144" s="61"/>
      <c r="HB144" s="65"/>
      <c r="HC144" s="61"/>
      <c r="HD144" s="65"/>
      <c r="HE144" s="61"/>
      <c r="HF144" s="65"/>
      <c r="HG144" s="61"/>
      <c r="HH144" s="65"/>
      <c r="HI144" s="61"/>
      <c r="HJ144" s="65"/>
      <c r="HK144" s="61"/>
      <c r="HL144" s="65"/>
      <c r="HM144" s="61"/>
      <c r="HN144" s="65"/>
      <c r="HO144" s="61"/>
      <c r="HP144" s="65"/>
      <c r="HQ144" s="61"/>
      <c r="HR144" s="65"/>
      <c r="HS144" s="61"/>
      <c r="HT144" s="65"/>
      <c r="HU144" s="61"/>
      <c r="HV144" s="65"/>
      <c r="HW144" s="61"/>
      <c r="HX144" s="65"/>
      <c r="HY144" s="61"/>
      <c r="HZ144" s="65"/>
      <c r="IA144" s="61"/>
      <c r="IB144" s="65"/>
      <c r="IC144" s="61"/>
      <c r="ID144" s="65"/>
      <c r="IE144" s="61"/>
      <c r="IF144" s="65"/>
      <c r="IG144" s="61"/>
      <c r="IH144" s="65"/>
      <c r="II144" s="61"/>
      <c r="IJ144" s="65"/>
      <c r="IK144" s="61"/>
      <c r="IL144" s="65"/>
      <c r="IM144" s="61"/>
      <c r="IN144" s="65"/>
      <c r="IO144" s="61"/>
      <c r="IP144" s="65"/>
      <c r="IQ144" s="61"/>
      <c r="IR144" s="65"/>
      <c r="IS144" s="61"/>
      <c r="IT144" s="65"/>
      <c r="IU144" s="61"/>
      <c r="IV144" s="65"/>
      <c r="IW144" s="61"/>
      <c r="IX144" s="65"/>
      <c r="IY144" s="61"/>
      <c r="IZ144" s="65"/>
      <c r="JA144" s="61"/>
      <c r="JB144" s="65"/>
      <c r="JC144" s="61"/>
      <c r="JD144" s="65"/>
      <c r="JE144" s="61"/>
      <c r="JF144" s="65"/>
      <c r="JG144" s="61"/>
      <c r="JH144" s="65"/>
      <c r="JI144" s="61"/>
      <c r="JJ144" s="65"/>
      <c r="JK144" s="61"/>
      <c r="JL144" s="65"/>
      <c r="JM144" s="61"/>
      <c r="JN144" s="65"/>
      <c r="JO144" s="61"/>
      <c r="JP144" s="65"/>
      <c r="JQ144" s="61"/>
      <c r="JR144" s="65"/>
      <c r="JS144" s="61"/>
      <c r="JT144" s="65"/>
      <c r="JU144" s="61"/>
      <c r="JV144" s="65"/>
      <c r="JW144" s="61"/>
      <c r="JX144" s="65"/>
      <c r="JY144" s="61"/>
      <c r="JZ144" s="66"/>
      <c r="KA144" s="66"/>
    </row>
    <row r="145" spans="1:287" x14ac:dyDescent="0.25">
      <c r="A145" s="56">
        <f t="shared" si="2"/>
        <v>144</v>
      </c>
      <c r="B145" s="272"/>
      <c r="C145" s="272"/>
      <c r="D145" s="272" t="s">
        <v>216</v>
      </c>
      <c r="E145" s="272"/>
      <c r="F145" s="272"/>
      <c r="G145" s="272"/>
      <c r="H145" s="293">
        <v>125863.02</v>
      </c>
      <c r="I145" s="293">
        <v>-19132.490000000002</v>
      </c>
      <c r="J145" s="293">
        <v>1815073.26</v>
      </c>
      <c r="K145" s="293">
        <v>6378.46</v>
      </c>
      <c r="L145" s="293">
        <v>1752963.09</v>
      </c>
      <c r="M145" s="293">
        <v>368367.83</v>
      </c>
      <c r="N145" s="293">
        <v>8833.14</v>
      </c>
      <c r="O145" s="293">
        <v>39294.6</v>
      </c>
      <c r="P145" s="293">
        <v>49137.39</v>
      </c>
      <c r="Q145" s="293">
        <v>584605.37</v>
      </c>
      <c r="R145" s="293">
        <v>12691.01</v>
      </c>
      <c r="S145" s="293">
        <v>-122302.92</v>
      </c>
      <c r="T145" s="293">
        <v>6571.27</v>
      </c>
      <c r="U145" s="293">
        <v>8229.52</v>
      </c>
      <c r="V145" s="293">
        <v>3753.87</v>
      </c>
      <c r="W145" s="293">
        <v>33169.699999999997</v>
      </c>
      <c r="X145" s="293">
        <v>0</v>
      </c>
      <c r="Y145" s="293">
        <v>64060.84</v>
      </c>
      <c r="Z145" s="293">
        <v>283467.86</v>
      </c>
      <c r="AA145" s="293">
        <v>12121.68</v>
      </c>
      <c r="AB145" s="293">
        <v>0</v>
      </c>
      <c r="AC145" s="293">
        <v>18634.96</v>
      </c>
      <c r="AD145" s="293">
        <v>134807.32</v>
      </c>
      <c r="AE145" s="293">
        <v>38545.769999999997</v>
      </c>
      <c r="AF145" s="293">
        <v>27255.19</v>
      </c>
      <c r="AG145" s="293">
        <v>5468.21</v>
      </c>
      <c r="AH145" s="293">
        <v>320585.96000000002</v>
      </c>
      <c r="AI145" s="293">
        <v>12930.07</v>
      </c>
      <c r="AJ145" s="293">
        <v>47548.61</v>
      </c>
      <c r="AK145" s="293">
        <v>67991.7</v>
      </c>
      <c r="AL145" s="293">
        <v>4875.13</v>
      </c>
      <c r="AM145" s="293">
        <v>9630.73</v>
      </c>
      <c r="AN145" s="293">
        <v>0</v>
      </c>
      <c r="AO145" s="293">
        <v>48574.52</v>
      </c>
      <c r="AP145" s="293">
        <v>13009.75</v>
      </c>
      <c r="AQ145" s="293">
        <v>188222.54</v>
      </c>
      <c r="AR145" s="293">
        <v>14113.16</v>
      </c>
      <c r="AS145" s="293">
        <v>54201.88</v>
      </c>
      <c r="AT145" s="293">
        <v>15585.39</v>
      </c>
      <c r="AU145" s="293">
        <v>-177065.27</v>
      </c>
      <c r="AV145" s="293">
        <v>47792.6</v>
      </c>
      <c r="AW145" s="293">
        <v>88756.99</v>
      </c>
      <c r="AX145" s="293">
        <v>16759.990000000002</v>
      </c>
      <c r="AY145" s="293">
        <v>15955.53</v>
      </c>
      <c r="AZ145" s="293">
        <v>56420.47</v>
      </c>
      <c r="BA145" s="293">
        <v>60162.17</v>
      </c>
      <c r="BB145" s="293">
        <v>4740.05</v>
      </c>
      <c r="BC145" s="293">
        <v>1867.38</v>
      </c>
      <c r="BD145" s="293">
        <v>14786.84</v>
      </c>
      <c r="BE145" s="293">
        <v>14911.96</v>
      </c>
      <c r="BF145" s="293">
        <v>0</v>
      </c>
      <c r="BG145" s="293">
        <v>40395.589999999997</v>
      </c>
      <c r="BH145" s="293">
        <v>483888.71</v>
      </c>
      <c r="BI145" s="293">
        <v>32835.22</v>
      </c>
      <c r="BJ145" s="293">
        <v>20743.82</v>
      </c>
      <c r="BK145" s="293">
        <v>235388.96</v>
      </c>
      <c r="BL145" s="293">
        <v>-303775.69</v>
      </c>
      <c r="BM145" s="293">
        <v>0</v>
      </c>
      <c r="BN145" s="293">
        <v>184072.43</v>
      </c>
      <c r="BO145" s="293">
        <v>37298.879999999997</v>
      </c>
      <c r="BP145" s="293">
        <v>32363.4</v>
      </c>
      <c r="BQ145" s="293">
        <v>49468.21</v>
      </c>
      <c r="BR145" s="293">
        <v>4162.58</v>
      </c>
      <c r="BS145" s="293">
        <v>4961.5</v>
      </c>
      <c r="BT145" s="293">
        <v>87457.37</v>
      </c>
      <c r="BU145" s="293">
        <v>0</v>
      </c>
      <c r="BV145" s="293">
        <v>-248136.91</v>
      </c>
      <c r="BW145" s="293">
        <v>-8190.2</v>
      </c>
      <c r="BX145" s="293">
        <v>0</v>
      </c>
      <c r="BY145" s="293">
        <v>-39610.06</v>
      </c>
      <c r="BZ145" s="293">
        <v>-1395.67</v>
      </c>
      <c r="CA145" s="293">
        <v>13574.48</v>
      </c>
      <c r="CB145" s="293">
        <v>3262.25</v>
      </c>
      <c r="CC145" s="293">
        <v>68277.86</v>
      </c>
      <c r="CD145" s="293">
        <v>32476.400000000001</v>
      </c>
      <c r="CE145" s="293">
        <v>10256.14</v>
      </c>
      <c r="CF145" s="293">
        <v>0</v>
      </c>
      <c r="CG145" s="293">
        <v>98329.19</v>
      </c>
      <c r="CH145" s="293">
        <v>60813.36</v>
      </c>
      <c r="CI145" s="293">
        <v>0</v>
      </c>
      <c r="CJ145" s="293">
        <v>3362.58</v>
      </c>
      <c r="CK145" s="293">
        <v>131821.23000000001</v>
      </c>
      <c r="CL145" s="293">
        <v>870296.11</v>
      </c>
      <c r="CM145" s="293">
        <v>49157.120000000003</v>
      </c>
      <c r="CN145" s="293">
        <v>94737.29</v>
      </c>
      <c r="CO145" s="293">
        <v>58360.79</v>
      </c>
      <c r="CP145" s="293">
        <v>1653404.34</v>
      </c>
      <c r="CQ145" s="293">
        <v>26158.47</v>
      </c>
      <c r="CR145" s="293">
        <v>7531.78</v>
      </c>
      <c r="CS145" s="293">
        <v>38677.71</v>
      </c>
      <c r="CT145" s="293">
        <v>-104684.19</v>
      </c>
      <c r="CU145" s="293">
        <v>111805.97</v>
      </c>
      <c r="CV145" s="293">
        <v>353133.75</v>
      </c>
      <c r="CW145" s="293">
        <v>-55</v>
      </c>
      <c r="CX145" s="293">
        <v>0</v>
      </c>
      <c r="CY145" s="293">
        <v>10733.27</v>
      </c>
      <c r="CZ145" s="293">
        <v>28993.040000000001</v>
      </c>
      <c r="DA145" s="293">
        <v>7132.29</v>
      </c>
      <c r="DB145" s="293">
        <v>-49891.31</v>
      </c>
      <c r="DC145" s="293">
        <v>25277.15</v>
      </c>
      <c r="DD145" s="293">
        <v>20322.25</v>
      </c>
      <c r="DE145" s="293">
        <v>426658.89</v>
      </c>
      <c r="DF145" s="293">
        <v>5292.88</v>
      </c>
      <c r="DG145" s="293">
        <v>-243312.2</v>
      </c>
      <c r="DH145" s="293">
        <v>13665.4</v>
      </c>
      <c r="DI145" s="293">
        <v>39269.160000000003</v>
      </c>
      <c r="DJ145" s="293">
        <v>48533.29</v>
      </c>
      <c r="DK145" s="293">
        <v>24482.31</v>
      </c>
      <c r="DL145" s="293">
        <v>70762.44</v>
      </c>
      <c r="DM145" s="293">
        <v>114728.67</v>
      </c>
      <c r="DN145" s="293">
        <v>16784.810000000001</v>
      </c>
      <c r="DO145" s="293">
        <v>-123380.12</v>
      </c>
      <c r="DP145" s="293">
        <v>-1098.8699999999999</v>
      </c>
      <c r="DQ145" s="293">
        <v>43814.83</v>
      </c>
      <c r="DR145" s="293">
        <v>301940.5</v>
      </c>
      <c r="DS145" s="293">
        <v>71748.41</v>
      </c>
      <c r="DT145" s="293">
        <v>10434.879999999999</v>
      </c>
      <c r="DU145" s="293">
        <v>978.42</v>
      </c>
      <c r="DV145" s="293">
        <v>60834.23</v>
      </c>
      <c r="DW145" s="293">
        <v>34647.81</v>
      </c>
      <c r="DX145" s="293">
        <v>-702.72</v>
      </c>
      <c r="DY145" s="293">
        <v>985.21</v>
      </c>
      <c r="DZ145" s="293">
        <v>0</v>
      </c>
      <c r="EA145" s="293">
        <v>16744.66</v>
      </c>
      <c r="EB145" s="293">
        <v>292314.89</v>
      </c>
      <c r="EC145" s="293">
        <v>28515.54</v>
      </c>
      <c r="ED145" s="293">
        <v>2204.1999999999998</v>
      </c>
      <c r="EE145" s="293">
        <v>60718.52</v>
      </c>
      <c r="EF145" s="293">
        <v>36146.629999999997</v>
      </c>
      <c r="EG145" s="293">
        <v>6464.13</v>
      </c>
      <c r="EH145" s="293">
        <v>53575.66</v>
      </c>
      <c r="EI145" s="293">
        <v>17004.73</v>
      </c>
      <c r="EJ145" s="293">
        <v>141098.81</v>
      </c>
      <c r="EK145" s="293">
        <v>9236.49</v>
      </c>
      <c r="EL145" s="293">
        <v>-4014.77</v>
      </c>
      <c r="EM145" s="293">
        <v>-25481.3</v>
      </c>
      <c r="EN145" s="293">
        <v>332806.7</v>
      </c>
      <c r="EO145" s="293">
        <v>56677.72</v>
      </c>
      <c r="EP145" s="293">
        <v>665099.06000000006</v>
      </c>
      <c r="EQ145" s="293">
        <v>22631.14</v>
      </c>
      <c r="ER145" s="293">
        <v>-21650.44</v>
      </c>
      <c r="ES145" s="293">
        <v>77217.460000000006</v>
      </c>
      <c r="ET145" s="293">
        <v>10066.15</v>
      </c>
      <c r="EU145" s="293">
        <v>0</v>
      </c>
      <c r="EV145" s="293">
        <v>0</v>
      </c>
      <c r="EW145" s="293">
        <v>0</v>
      </c>
      <c r="EX145" s="293">
        <v>0</v>
      </c>
      <c r="EY145" s="293">
        <v>13129852.77</v>
      </c>
      <c r="EZ145" s="65"/>
      <c r="FA145" s="61"/>
      <c r="FB145" s="65"/>
      <c r="FC145" s="61"/>
      <c r="FD145" s="65"/>
      <c r="FE145" s="61"/>
      <c r="FF145" s="65"/>
      <c r="FG145" s="61"/>
      <c r="FH145" s="65"/>
      <c r="FI145" s="61"/>
      <c r="FJ145" s="65"/>
      <c r="FK145" s="61"/>
      <c r="FL145" s="65"/>
      <c r="FM145" s="61"/>
      <c r="FN145" s="65"/>
      <c r="FO145" s="61"/>
      <c r="FP145" s="65"/>
      <c r="FQ145" s="61"/>
      <c r="FR145" s="65"/>
      <c r="FS145" s="61"/>
      <c r="FT145" s="65"/>
      <c r="FU145" s="61"/>
      <c r="FV145" s="65"/>
      <c r="FW145" s="61"/>
      <c r="FX145" s="65"/>
      <c r="FY145" s="61"/>
      <c r="FZ145" s="65"/>
      <c r="GA145" s="61"/>
      <c r="GB145" s="65"/>
      <c r="GC145" s="61"/>
      <c r="GD145" s="65"/>
      <c r="GE145" s="61"/>
      <c r="GF145" s="65"/>
      <c r="GG145" s="61"/>
      <c r="GH145" s="65"/>
      <c r="GI145" s="61"/>
      <c r="GJ145" s="65"/>
      <c r="GK145" s="61"/>
      <c r="GL145" s="65"/>
      <c r="GM145" s="61"/>
      <c r="GN145" s="65"/>
      <c r="GO145" s="61"/>
      <c r="GP145" s="65"/>
      <c r="GQ145" s="61"/>
      <c r="GR145" s="65"/>
      <c r="GS145" s="61"/>
      <c r="GT145" s="65"/>
      <c r="GU145" s="61"/>
      <c r="GV145" s="65"/>
      <c r="GW145" s="61"/>
      <c r="GX145" s="65"/>
      <c r="GY145" s="61"/>
      <c r="GZ145" s="65"/>
      <c r="HA145" s="61"/>
      <c r="HB145" s="65"/>
      <c r="HC145" s="61"/>
      <c r="HD145" s="65"/>
      <c r="HE145" s="61"/>
      <c r="HF145" s="65"/>
      <c r="HG145" s="61"/>
      <c r="HH145" s="65"/>
      <c r="HI145" s="61"/>
      <c r="HJ145" s="65"/>
      <c r="HK145" s="61"/>
      <c r="HL145" s="65"/>
      <c r="HM145" s="61"/>
      <c r="HN145" s="65"/>
      <c r="HO145" s="61"/>
      <c r="HP145" s="65"/>
      <c r="HQ145" s="61"/>
      <c r="HR145" s="65"/>
      <c r="HS145" s="61"/>
      <c r="HT145" s="65"/>
      <c r="HU145" s="61"/>
      <c r="HV145" s="65"/>
      <c r="HW145" s="61"/>
      <c r="HX145" s="65"/>
      <c r="HY145" s="61"/>
      <c r="HZ145" s="65"/>
      <c r="IA145" s="61"/>
      <c r="IB145" s="65"/>
      <c r="IC145" s="61"/>
      <c r="ID145" s="65"/>
      <c r="IE145" s="61"/>
      <c r="IF145" s="65"/>
      <c r="IG145" s="61"/>
      <c r="IH145" s="65"/>
      <c r="II145" s="61"/>
      <c r="IJ145" s="65"/>
      <c r="IK145" s="61"/>
      <c r="IL145" s="65"/>
      <c r="IM145" s="61"/>
      <c r="IN145" s="65"/>
      <c r="IO145" s="61"/>
      <c r="IP145" s="65"/>
      <c r="IQ145" s="61"/>
      <c r="IR145" s="65"/>
      <c r="IS145" s="61"/>
      <c r="IT145" s="65"/>
      <c r="IU145" s="61"/>
      <c r="IV145" s="65"/>
      <c r="IW145" s="61"/>
      <c r="IX145" s="65"/>
      <c r="IY145" s="61"/>
      <c r="IZ145" s="65"/>
      <c r="JA145" s="61"/>
      <c r="JB145" s="65"/>
      <c r="JC145" s="61"/>
      <c r="JD145" s="65"/>
      <c r="JE145" s="61"/>
      <c r="JF145" s="65"/>
      <c r="JG145" s="61"/>
      <c r="JH145" s="65"/>
      <c r="JI145" s="61"/>
      <c r="JJ145" s="65"/>
      <c r="JK145" s="61"/>
      <c r="JL145" s="65"/>
      <c r="JM145" s="61"/>
      <c r="JN145" s="65"/>
      <c r="JO145" s="61"/>
      <c r="JP145" s="65"/>
      <c r="JQ145" s="61"/>
      <c r="JR145" s="65"/>
      <c r="JS145" s="61"/>
      <c r="JT145" s="65"/>
      <c r="JU145" s="61"/>
      <c r="JV145" s="65"/>
      <c r="JW145" s="61"/>
      <c r="JX145" s="65"/>
      <c r="JY145" s="61"/>
      <c r="JZ145" s="66"/>
      <c r="KA145" s="66"/>
    </row>
    <row r="146" spans="1:287" ht="15.75" thickBot="1" x14ac:dyDescent="0.3">
      <c r="A146" s="56">
        <f t="shared" si="2"/>
        <v>145</v>
      </c>
      <c r="B146" s="272"/>
      <c r="C146" s="272"/>
      <c r="D146" s="272" t="s">
        <v>217</v>
      </c>
      <c r="E146" s="272"/>
      <c r="F146" s="272"/>
      <c r="G146" s="272"/>
      <c r="H146" s="263">
        <v>25596.16</v>
      </c>
      <c r="I146" s="263">
        <v>19949.04</v>
      </c>
      <c r="J146" s="263">
        <v>639526.36</v>
      </c>
      <c r="K146" s="263">
        <v>3930.78</v>
      </c>
      <c r="L146" s="263">
        <v>9758.69</v>
      </c>
      <c r="M146" s="263">
        <v>64587.88</v>
      </c>
      <c r="N146" s="263">
        <v>4566.1499999999996</v>
      </c>
      <c r="O146" s="263">
        <v>6292.54</v>
      </c>
      <c r="P146" s="263">
        <v>-55713.94</v>
      </c>
      <c r="Q146" s="263">
        <v>-91250.31</v>
      </c>
      <c r="R146" s="263">
        <v>-2421.09</v>
      </c>
      <c r="S146" s="263">
        <v>-2604.6799999999998</v>
      </c>
      <c r="T146" s="263">
        <v>1549.66</v>
      </c>
      <c r="U146" s="263">
        <v>3306.56</v>
      </c>
      <c r="V146" s="263">
        <v>3752.42</v>
      </c>
      <c r="W146" s="263">
        <v>39156.19</v>
      </c>
      <c r="X146" s="263">
        <v>0</v>
      </c>
      <c r="Y146" s="263">
        <v>35034.01</v>
      </c>
      <c r="Z146" s="263">
        <v>92757.1</v>
      </c>
      <c r="AA146" s="263">
        <v>16763.84</v>
      </c>
      <c r="AB146" s="263">
        <v>0</v>
      </c>
      <c r="AC146" s="263">
        <v>8673.99</v>
      </c>
      <c r="AD146" s="263">
        <v>22461.43</v>
      </c>
      <c r="AE146" s="263">
        <v>-28320.25</v>
      </c>
      <c r="AF146" s="263">
        <v>1415.98</v>
      </c>
      <c r="AG146" s="263">
        <v>4925.7700000000004</v>
      </c>
      <c r="AH146" s="263">
        <v>40175.18</v>
      </c>
      <c r="AI146" s="263">
        <v>5515.13</v>
      </c>
      <c r="AJ146" s="263">
        <v>-1894.16</v>
      </c>
      <c r="AK146" s="263">
        <v>11503.37</v>
      </c>
      <c r="AL146" s="263">
        <v>11032.56</v>
      </c>
      <c r="AM146" s="263">
        <v>11749.27</v>
      </c>
      <c r="AN146" s="263">
        <v>3634.22</v>
      </c>
      <c r="AO146" s="263">
        <v>28326.28</v>
      </c>
      <c r="AP146" s="263">
        <v>3443.73</v>
      </c>
      <c r="AQ146" s="263">
        <v>84227.21</v>
      </c>
      <c r="AR146" s="263">
        <v>4699.3500000000004</v>
      </c>
      <c r="AS146" s="263">
        <v>14197.82</v>
      </c>
      <c r="AT146" s="263">
        <v>3431.93</v>
      </c>
      <c r="AU146" s="263">
        <v>-82061.03</v>
      </c>
      <c r="AV146" s="263">
        <v>6567.78</v>
      </c>
      <c r="AW146" s="263">
        <v>11688.6</v>
      </c>
      <c r="AX146" s="263">
        <v>2734.12</v>
      </c>
      <c r="AY146" s="263">
        <v>10510.84</v>
      </c>
      <c r="AZ146" s="263">
        <v>-671.38</v>
      </c>
      <c r="BA146" s="263">
        <v>26836.65</v>
      </c>
      <c r="BB146" s="263">
        <v>8360.35</v>
      </c>
      <c r="BC146" s="263">
        <v>1668.91</v>
      </c>
      <c r="BD146" s="263">
        <v>6346.21</v>
      </c>
      <c r="BE146" s="263">
        <v>12856.67</v>
      </c>
      <c r="BF146" s="263">
        <v>0</v>
      </c>
      <c r="BG146" s="263">
        <v>19930.63</v>
      </c>
      <c r="BH146" s="263">
        <v>66157.23</v>
      </c>
      <c r="BI146" s="263">
        <v>1650.27</v>
      </c>
      <c r="BJ146" s="263">
        <v>12704.1</v>
      </c>
      <c r="BK146" s="263">
        <v>37828.959999999999</v>
      </c>
      <c r="BL146" s="263">
        <v>59356.49</v>
      </c>
      <c r="BM146" s="263">
        <v>0</v>
      </c>
      <c r="BN146" s="263">
        <v>61953.73</v>
      </c>
      <c r="BO146" s="263">
        <v>2672.64</v>
      </c>
      <c r="BP146" s="263">
        <v>8907.07</v>
      </c>
      <c r="BQ146" s="263">
        <v>17303.23</v>
      </c>
      <c r="BR146" s="263">
        <v>3666.84</v>
      </c>
      <c r="BS146" s="263">
        <v>4082.49</v>
      </c>
      <c r="BT146" s="263">
        <v>28963.49</v>
      </c>
      <c r="BU146" s="263">
        <v>0</v>
      </c>
      <c r="BV146" s="263">
        <v>-93988.89</v>
      </c>
      <c r="BW146" s="263">
        <v>-1164.6400000000001</v>
      </c>
      <c r="BX146" s="263">
        <v>0</v>
      </c>
      <c r="BY146" s="263">
        <v>5809.82</v>
      </c>
      <c r="BZ146" s="263">
        <v>1037.71</v>
      </c>
      <c r="CA146" s="263">
        <v>-2490.75</v>
      </c>
      <c r="CB146" s="263">
        <v>-170.35</v>
      </c>
      <c r="CC146" s="263">
        <v>11950.32</v>
      </c>
      <c r="CD146" s="263">
        <v>9084.66</v>
      </c>
      <c r="CE146" s="263">
        <v>3402.86</v>
      </c>
      <c r="CF146" s="263">
        <v>0</v>
      </c>
      <c r="CG146" s="263">
        <v>44272.639999999999</v>
      </c>
      <c r="CH146" s="263">
        <v>10179.6</v>
      </c>
      <c r="CI146" s="263">
        <v>69962.009999999995</v>
      </c>
      <c r="CJ146" s="263">
        <v>-1085.22</v>
      </c>
      <c r="CK146" s="263">
        <v>34074.97</v>
      </c>
      <c r="CL146" s="263">
        <v>182298.76</v>
      </c>
      <c r="CM146" s="263">
        <v>28243.62</v>
      </c>
      <c r="CN146" s="263">
        <v>33476.639999999999</v>
      </c>
      <c r="CO146" s="263">
        <v>7585.84</v>
      </c>
      <c r="CP146" s="263">
        <v>453423.83</v>
      </c>
      <c r="CQ146" s="263">
        <v>8812.43</v>
      </c>
      <c r="CR146" s="263">
        <v>-2731.71</v>
      </c>
      <c r="CS146" s="263">
        <v>-739.98</v>
      </c>
      <c r="CT146" s="263">
        <v>126972.55</v>
      </c>
      <c r="CU146" s="263">
        <v>104671.97</v>
      </c>
      <c r="CV146" s="263">
        <v>28864.68</v>
      </c>
      <c r="CW146" s="263">
        <v>-131421.24</v>
      </c>
      <c r="CX146" s="263">
        <v>16426.400000000001</v>
      </c>
      <c r="CY146" s="263">
        <v>1465.94</v>
      </c>
      <c r="CZ146" s="263">
        <v>12563.27</v>
      </c>
      <c r="DA146" s="263">
        <v>6531.29</v>
      </c>
      <c r="DB146" s="263">
        <v>-9849.81</v>
      </c>
      <c r="DC146" s="263">
        <v>6226.13</v>
      </c>
      <c r="DD146" s="263">
        <v>8139.87</v>
      </c>
      <c r="DE146" s="263">
        <v>190651.09</v>
      </c>
      <c r="DF146" s="263">
        <v>13399.01</v>
      </c>
      <c r="DG146" s="263">
        <v>-35530.050000000003</v>
      </c>
      <c r="DH146" s="263">
        <v>5719.03</v>
      </c>
      <c r="DI146" s="263">
        <v>13697.97</v>
      </c>
      <c r="DJ146" s="263">
        <v>10222.719999999999</v>
      </c>
      <c r="DK146" s="263">
        <v>19664.27</v>
      </c>
      <c r="DL146" s="263">
        <v>25017.89</v>
      </c>
      <c r="DM146" s="263">
        <v>-11641.7</v>
      </c>
      <c r="DN146" s="263">
        <v>-276.74</v>
      </c>
      <c r="DO146" s="263">
        <v>18625.38</v>
      </c>
      <c r="DP146" s="263">
        <v>4932.99</v>
      </c>
      <c r="DQ146" s="263">
        <v>16621.86</v>
      </c>
      <c r="DR146" s="263">
        <v>65605.259999999995</v>
      </c>
      <c r="DS146" s="263">
        <v>8506.4599999999991</v>
      </c>
      <c r="DT146" s="263">
        <v>4966.8100000000004</v>
      </c>
      <c r="DU146" s="263">
        <v>1478.13</v>
      </c>
      <c r="DV146" s="263">
        <v>13090.41</v>
      </c>
      <c r="DW146" s="263">
        <v>6461.66</v>
      </c>
      <c r="DX146" s="263">
        <v>-22335.279999999999</v>
      </c>
      <c r="DY146" s="263">
        <v>4143.1499999999996</v>
      </c>
      <c r="DZ146" s="263">
        <v>110354.11</v>
      </c>
      <c r="EA146" s="263">
        <v>5944.53</v>
      </c>
      <c r="EB146" s="263">
        <v>246360.31</v>
      </c>
      <c r="EC146" s="263">
        <v>2526.08</v>
      </c>
      <c r="ED146" s="263">
        <v>479.13</v>
      </c>
      <c r="EE146" s="263">
        <v>7516.47</v>
      </c>
      <c r="EF146" s="263">
        <v>9392.89</v>
      </c>
      <c r="EG146" s="263">
        <v>3435.72</v>
      </c>
      <c r="EH146" s="263">
        <v>22624.79</v>
      </c>
      <c r="EI146" s="263">
        <v>-2966.8</v>
      </c>
      <c r="EJ146" s="263">
        <v>183563.43</v>
      </c>
      <c r="EK146" s="263">
        <v>5269.49</v>
      </c>
      <c r="EL146" s="263">
        <v>9124.52</v>
      </c>
      <c r="EM146" s="263">
        <v>-166796.96</v>
      </c>
      <c r="EN146" s="263">
        <v>-53837.55</v>
      </c>
      <c r="EO146" s="263">
        <v>14904.41</v>
      </c>
      <c r="EP146" s="263">
        <v>-7961.13</v>
      </c>
      <c r="EQ146" s="263">
        <v>13811.35</v>
      </c>
      <c r="ER146" s="263">
        <v>39328.78</v>
      </c>
      <c r="ES146" s="263">
        <v>-2829.23</v>
      </c>
      <c r="ET146" s="263">
        <v>-95</v>
      </c>
      <c r="EU146" s="263">
        <v>0</v>
      </c>
      <c r="EV146" s="263">
        <v>0</v>
      </c>
      <c r="EW146" s="263">
        <v>-2278.8000000000002</v>
      </c>
      <c r="EX146" s="263">
        <v>-28051.01</v>
      </c>
      <c r="EY146" s="263">
        <v>3108426.13</v>
      </c>
      <c r="EZ146" s="65"/>
      <c r="FA146" s="61"/>
      <c r="FB146" s="65"/>
      <c r="FC146" s="61"/>
      <c r="FD146" s="65"/>
      <c r="FE146" s="61"/>
      <c r="FF146" s="65"/>
      <c r="FG146" s="61"/>
      <c r="FH146" s="65"/>
      <c r="FI146" s="61"/>
      <c r="FJ146" s="65"/>
      <c r="FK146" s="61"/>
      <c r="FL146" s="65"/>
      <c r="FM146" s="61"/>
      <c r="FN146" s="65"/>
      <c r="FO146" s="61"/>
      <c r="FP146" s="65"/>
      <c r="FQ146" s="61"/>
      <c r="FR146" s="65"/>
      <c r="FS146" s="61"/>
      <c r="FT146" s="65"/>
      <c r="FU146" s="61"/>
      <c r="FV146" s="65"/>
      <c r="FW146" s="61"/>
      <c r="FX146" s="65"/>
      <c r="FY146" s="61"/>
      <c r="FZ146" s="65"/>
      <c r="GA146" s="61"/>
      <c r="GB146" s="65"/>
      <c r="GC146" s="61"/>
      <c r="GD146" s="65"/>
      <c r="GE146" s="61"/>
      <c r="GF146" s="65"/>
      <c r="GG146" s="61"/>
      <c r="GH146" s="65"/>
      <c r="GI146" s="61"/>
      <c r="GJ146" s="65"/>
      <c r="GK146" s="61"/>
      <c r="GL146" s="65"/>
      <c r="GM146" s="61"/>
      <c r="GN146" s="65"/>
      <c r="GO146" s="61"/>
      <c r="GP146" s="65"/>
      <c r="GQ146" s="61"/>
      <c r="GR146" s="65"/>
      <c r="GS146" s="61"/>
      <c r="GT146" s="65"/>
      <c r="GU146" s="61"/>
      <c r="GV146" s="65"/>
      <c r="GW146" s="61"/>
      <c r="GX146" s="65"/>
      <c r="GY146" s="61"/>
      <c r="GZ146" s="65"/>
      <c r="HA146" s="61"/>
      <c r="HB146" s="65"/>
      <c r="HC146" s="61"/>
      <c r="HD146" s="65"/>
      <c r="HE146" s="61"/>
      <c r="HF146" s="65"/>
      <c r="HG146" s="61"/>
      <c r="HH146" s="65"/>
      <c r="HI146" s="61"/>
      <c r="HJ146" s="65"/>
      <c r="HK146" s="61"/>
      <c r="HL146" s="65"/>
      <c r="HM146" s="61"/>
      <c r="HN146" s="65"/>
      <c r="HO146" s="61"/>
      <c r="HP146" s="65"/>
      <c r="HQ146" s="61"/>
      <c r="HR146" s="65"/>
      <c r="HS146" s="61"/>
      <c r="HT146" s="65"/>
      <c r="HU146" s="61"/>
      <c r="HV146" s="65"/>
      <c r="HW146" s="61"/>
      <c r="HX146" s="65"/>
      <c r="HY146" s="61"/>
      <c r="HZ146" s="65"/>
      <c r="IA146" s="61"/>
      <c r="IB146" s="65"/>
      <c r="IC146" s="61"/>
      <c r="ID146" s="65"/>
      <c r="IE146" s="61"/>
      <c r="IF146" s="65"/>
      <c r="IG146" s="61"/>
      <c r="IH146" s="65"/>
      <c r="II146" s="61"/>
      <c r="IJ146" s="65"/>
      <c r="IK146" s="61"/>
      <c r="IL146" s="65"/>
      <c r="IM146" s="61"/>
      <c r="IN146" s="65"/>
      <c r="IO146" s="61"/>
      <c r="IP146" s="65"/>
      <c r="IQ146" s="61"/>
      <c r="IR146" s="65"/>
      <c r="IS146" s="61"/>
      <c r="IT146" s="65"/>
      <c r="IU146" s="61"/>
      <c r="IV146" s="65"/>
      <c r="IW146" s="61"/>
      <c r="IX146" s="65"/>
      <c r="IY146" s="61"/>
      <c r="IZ146" s="65"/>
      <c r="JA146" s="61"/>
      <c r="JB146" s="65"/>
      <c r="JC146" s="61"/>
      <c r="JD146" s="65"/>
      <c r="JE146" s="61"/>
      <c r="JF146" s="65"/>
      <c r="JG146" s="61"/>
      <c r="JH146" s="65"/>
      <c r="JI146" s="61"/>
      <c r="JJ146" s="65"/>
      <c r="JK146" s="61"/>
      <c r="JL146" s="65"/>
      <c r="JM146" s="61"/>
      <c r="JN146" s="65"/>
      <c r="JO146" s="61"/>
      <c r="JP146" s="65"/>
      <c r="JQ146" s="61"/>
      <c r="JR146" s="65"/>
      <c r="JS146" s="61"/>
      <c r="JT146" s="65"/>
      <c r="JU146" s="61"/>
      <c r="JV146" s="65"/>
      <c r="JW146" s="61"/>
      <c r="JX146" s="65"/>
      <c r="JY146" s="61"/>
      <c r="JZ146" s="66"/>
      <c r="KA146" s="66"/>
    </row>
    <row r="147" spans="1:287" s="1" customFormat="1" ht="30" customHeight="1" thickBot="1" x14ac:dyDescent="0.3">
      <c r="A147" s="56">
        <f t="shared" si="2"/>
        <v>146</v>
      </c>
      <c r="B147" s="272"/>
      <c r="C147" s="272" t="s">
        <v>218</v>
      </c>
      <c r="D147" s="272"/>
      <c r="E147" s="272"/>
      <c r="F147" s="272"/>
      <c r="G147" s="272"/>
      <c r="H147" s="308">
        <v>151459.18</v>
      </c>
      <c r="I147" s="308">
        <v>87818.86</v>
      </c>
      <c r="J147" s="308">
        <v>3383782.85</v>
      </c>
      <c r="K147" s="308">
        <v>10309.24</v>
      </c>
      <c r="L147" s="308">
        <v>1913538.37</v>
      </c>
      <c r="M147" s="308">
        <v>725615.34</v>
      </c>
      <c r="N147" s="308">
        <v>13399.29</v>
      </c>
      <c r="O147" s="308">
        <v>45587.14</v>
      </c>
      <c r="P147" s="308">
        <v>1295901.27</v>
      </c>
      <c r="Q147" s="308">
        <v>493355.06</v>
      </c>
      <c r="R147" s="308">
        <v>15027.24</v>
      </c>
      <c r="S147" s="308">
        <v>-125104.6</v>
      </c>
      <c r="T147" s="308">
        <v>11858.1</v>
      </c>
      <c r="U147" s="308">
        <v>11536.08</v>
      </c>
      <c r="V147" s="308">
        <v>7506.29</v>
      </c>
      <c r="W147" s="308">
        <v>286397.15000000002</v>
      </c>
      <c r="X147" s="308">
        <v>0</v>
      </c>
      <c r="Y147" s="308">
        <v>99094.85</v>
      </c>
      <c r="Z147" s="308">
        <v>490178.53</v>
      </c>
      <c r="AA147" s="308">
        <v>28885.52</v>
      </c>
      <c r="AB147" s="308">
        <v>0</v>
      </c>
      <c r="AC147" s="308">
        <v>35589.21</v>
      </c>
      <c r="AD147" s="308">
        <v>175321.29</v>
      </c>
      <c r="AE147" s="308">
        <v>163582.73000000001</v>
      </c>
      <c r="AF147" s="308">
        <v>64602.02</v>
      </c>
      <c r="AG147" s="308">
        <v>22997.53</v>
      </c>
      <c r="AH147" s="308">
        <v>614816.5</v>
      </c>
      <c r="AI147" s="308">
        <v>21422.15</v>
      </c>
      <c r="AJ147" s="308">
        <v>52609.45</v>
      </c>
      <c r="AK147" s="308">
        <v>255073.53</v>
      </c>
      <c r="AL147" s="308">
        <v>154221.21</v>
      </c>
      <c r="AM147" s="308">
        <v>32679.84</v>
      </c>
      <c r="AN147" s="308">
        <v>3634.22</v>
      </c>
      <c r="AO147" s="308">
        <v>95705.37</v>
      </c>
      <c r="AP147" s="308">
        <v>21860.75</v>
      </c>
      <c r="AQ147" s="308">
        <v>272449.75</v>
      </c>
      <c r="AR147" s="308">
        <v>40379.35</v>
      </c>
      <c r="AS147" s="308">
        <v>77974.81</v>
      </c>
      <c r="AT147" s="308">
        <v>28131.59</v>
      </c>
      <c r="AU147" s="308">
        <v>-218609.32</v>
      </c>
      <c r="AV147" s="308">
        <v>43346.58</v>
      </c>
      <c r="AW147" s="308">
        <v>117619.22</v>
      </c>
      <c r="AX147" s="308">
        <v>22324.11</v>
      </c>
      <c r="AY147" s="308">
        <v>25149.58</v>
      </c>
      <c r="AZ147" s="308">
        <v>55749.09</v>
      </c>
      <c r="BA147" s="308">
        <v>147801.76</v>
      </c>
      <c r="BB147" s="308">
        <v>26835.51</v>
      </c>
      <c r="BC147" s="308">
        <v>6342.77</v>
      </c>
      <c r="BD147" s="308">
        <v>21300.62</v>
      </c>
      <c r="BE147" s="308">
        <v>37965.89</v>
      </c>
      <c r="BF147" s="308">
        <v>0</v>
      </c>
      <c r="BG147" s="308">
        <v>91538.83</v>
      </c>
      <c r="BH147" s="308">
        <v>568992.28</v>
      </c>
      <c r="BI147" s="308">
        <v>34485.49</v>
      </c>
      <c r="BJ147" s="308">
        <v>44745.440000000002</v>
      </c>
      <c r="BK147" s="308">
        <v>250852.35</v>
      </c>
      <c r="BL147" s="308">
        <v>145991</v>
      </c>
      <c r="BM147" s="308">
        <v>0</v>
      </c>
      <c r="BN147" s="308">
        <v>355025.91999999998</v>
      </c>
      <c r="BO147" s="308">
        <v>39971.519999999997</v>
      </c>
      <c r="BP147" s="308">
        <v>46106.89</v>
      </c>
      <c r="BQ147" s="308">
        <v>69568.679999999993</v>
      </c>
      <c r="BR147" s="308">
        <v>7829.42</v>
      </c>
      <c r="BS147" s="308">
        <v>17017.919999999998</v>
      </c>
      <c r="BT147" s="308">
        <v>157264.01</v>
      </c>
      <c r="BU147" s="308">
        <v>0</v>
      </c>
      <c r="BV147" s="308">
        <v>-266710.28000000003</v>
      </c>
      <c r="BW147" s="308">
        <v>227548.62</v>
      </c>
      <c r="BX147" s="308">
        <v>0</v>
      </c>
      <c r="BY147" s="308">
        <v>10377.27</v>
      </c>
      <c r="BZ147" s="308">
        <v>14495.75</v>
      </c>
      <c r="CA147" s="308">
        <v>18360.97</v>
      </c>
      <c r="CB147" s="308">
        <v>7558.06</v>
      </c>
      <c r="CC147" s="308">
        <v>118119.13</v>
      </c>
      <c r="CD147" s="308">
        <v>60983.31</v>
      </c>
      <c r="CE147" s="308">
        <v>13659</v>
      </c>
      <c r="CF147" s="308">
        <v>0</v>
      </c>
      <c r="CG147" s="308">
        <v>148351.32999999999</v>
      </c>
      <c r="CH147" s="308">
        <v>70992.960000000006</v>
      </c>
      <c r="CI147" s="308">
        <v>69962.009999999995</v>
      </c>
      <c r="CJ147" s="308">
        <v>3562.33</v>
      </c>
      <c r="CK147" s="308">
        <v>165896.20000000001</v>
      </c>
      <c r="CL147" s="308">
        <v>1215789.46</v>
      </c>
      <c r="CM147" s="308">
        <v>107561.63</v>
      </c>
      <c r="CN147" s="308">
        <v>912213.93</v>
      </c>
      <c r="CO147" s="308">
        <v>74338.62</v>
      </c>
      <c r="CP147" s="308">
        <v>4409804.22</v>
      </c>
      <c r="CQ147" s="308">
        <v>38902.28</v>
      </c>
      <c r="CR147" s="308">
        <v>1468083.7</v>
      </c>
      <c r="CS147" s="308">
        <v>39288.44</v>
      </c>
      <c r="CT147" s="308">
        <v>23124.959999999999</v>
      </c>
      <c r="CU147" s="308">
        <v>281552.58</v>
      </c>
      <c r="CV147" s="308">
        <v>494731</v>
      </c>
      <c r="CW147" s="308">
        <v>-131476.24</v>
      </c>
      <c r="CX147" s="308">
        <v>16426.400000000001</v>
      </c>
      <c r="CY147" s="308">
        <v>12199.21</v>
      </c>
      <c r="CZ147" s="308">
        <v>56304.23</v>
      </c>
      <c r="DA147" s="308">
        <v>13663.58</v>
      </c>
      <c r="DB147" s="308">
        <v>-59741.120000000003</v>
      </c>
      <c r="DC147" s="308">
        <v>31503.279999999999</v>
      </c>
      <c r="DD147" s="308">
        <v>117431.79</v>
      </c>
      <c r="DE147" s="308">
        <v>519091.98</v>
      </c>
      <c r="DF147" s="308">
        <v>43603.4</v>
      </c>
      <c r="DG147" s="308">
        <v>-167469.69</v>
      </c>
      <c r="DH147" s="308">
        <v>19384.43</v>
      </c>
      <c r="DI147" s="308">
        <v>89427.26</v>
      </c>
      <c r="DJ147" s="308">
        <v>64495.77</v>
      </c>
      <c r="DK147" s="308">
        <v>72399.69</v>
      </c>
      <c r="DL147" s="308">
        <v>91770.74</v>
      </c>
      <c r="DM147" s="308">
        <v>86604.14</v>
      </c>
      <c r="DN147" s="308">
        <v>17555.150000000001</v>
      </c>
      <c r="DO147" s="308">
        <v>16636.59</v>
      </c>
      <c r="DP147" s="308">
        <v>6504.67</v>
      </c>
      <c r="DQ147" s="308">
        <v>81439.61</v>
      </c>
      <c r="DR147" s="308">
        <v>439378.4</v>
      </c>
      <c r="DS147" s="308">
        <v>262688.09000000003</v>
      </c>
      <c r="DT147" s="308">
        <v>20443.93</v>
      </c>
      <c r="DU147" s="308">
        <v>11515.22</v>
      </c>
      <c r="DV147" s="308">
        <v>73924.639999999999</v>
      </c>
      <c r="DW147" s="308">
        <v>46155.56</v>
      </c>
      <c r="DX147" s="308">
        <v>56522.78</v>
      </c>
      <c r="DY147" s="308">
        <v>22077.41</v>
      </c>
      <c r="DZ147" s="308">
        <v>110354.11</v>
      </c>
      <c r="EA147" s="308">
        <v>27681.66</v>
      </c>
      <c r="EB147" s="308">
        <v>548167.80000000005</v>
      </c>
      <c r="EC147" s="308">
        <v>31041.62</v>
      </c>
      <c r="ED147" s="308">
        <v>4569.62</v>
      </c>
      <c r="EE147" s="308">
        <v>68234.990000000005</v>
      </c>
      <c r="EF147" s="308">
        <v>46539.519999999997</v>
      </c>
      <c r="EG147" s="308">
        <v>12236.26</v>
      </c>
      <c r="EH147" s="308">
        <v>87295.86</v>
      </c>
      <c r="EI147" s="308">
        <v>14037.93</v>
      </c>
      <c r="EJ147" s="308">
        <v>328145.71999999997</v>
      </c>
      <c r="EK147" s="308">
        <v>14505.98</v>
      </c>
      <c r="EL147" s="308">
        <v>34229.4</v>
      </c>
      <c r="EM147" s="308">
        <v>-177121.53</v>
      </c>
      <c r="EN147" s="308">
        <v>260923.88</v>
      </c>
      <c r="EO147" s="308">
        <v>71582.13</v>
      </c>
      <c r="EP147" s="308">
        <v>781756.35</v>
      </c>
      <c r="EQ147" s="308">
        <v>79032.740000000005</v>
      </c>
      <c r="ER147" s="308">
        <v>74267.14</v>
      </c>
      <c r="ES147" s="308">
        <v>74388.23</v>
      </c>
      <c r="ET147" s="308">
        <v>10171.15</v>
      </c>
      <c r="EU147" s="308">
        <v>0</v>
      </c>
      <c r="EV147" s="308">
        <v>0</v>
      </c>
      <c r="EW147" s="308">
        <v>-2278.8000000000002</v>
      </c>
      <c r="EX147" s="308">
        <v>-28051.01</v>
      </c>
      <c r="EY147" s="308">
        <v>27325131.75</v>
      </c>
      <c r="EZ147" s="65"/>
      <c r="FA147" s="61"/>
      <c r="FB147" s="65"/>
      <c r="FC147" s="61"/>
      <c r="FD147" s="65"/>
      <c r="FE147" s="61"/>
      <c r="FF147" s="65"/>
      <c r="FG147" s="61"/>
      <c r="FH147" s="65"/>
      <c r="FI147" s="61"/>
      <c r="FJ147" s="65"/>
      <c r="FK147" s="61"/>
      <c r="FL147" s="65"/>
      <c r="FM147" s="61"/>
      <c r="FN147" s="65"/>
      <c r="FO147" s="61"/>
      <c r="FP147" s="65"/>
      <c r="FQ147" s="61"/>
      <c r="FR147" s="65"/>
      <c r="FS147" s="61"/>
      <c r="FT147" s="65"/>
      <c r="FU147" s="61"/>
      <c r="FV147" s="65"/>
      <c r="FW147" s="61"/>
      <c r="FX147" s="65"/>
      <c r="FY147" s="61"/>
      <c r="FZ147" s="65"/>
      <c r="GA147" s="61"/>
      <c r="GB147" s="65"/>
      <c r="GC147" s="61"/>
      <c r="GD147" s="65"/>
      <c r="GE147" s="61"/>
      <c r="GF147" s="65"/>
      <c r="GG147" s="61"/>
      <c r="GH147" s="65"/>
      <c r="GI147" s="61"/>
      <c r="GJ147" s="65"/>
      <c r="GK147" s="61"/>
      <c r="GL147" s="65"/>
      <c r="GM147" s="61"/>
      <c r="GN147" s="65"/>
      <c r="GO147" s="61"/>
      <c r="GP147" s="65"/>
      <c r="GQ147" s="61"/>
      <c r="GR147" s="65"/>
      <c r="GS147" s="61"/>
      <c r="GT147" s="65"/>
      <c r="GU147" s="61"/>
      <c r="GV147" s="65"/>
      <c r="GW147" s="61"/>
      <c r="GX147" s="65"/>
      <c r="GY147" s="61"/>
      <c r="GZ147" s="65"/>
      <c r="HA147" s="61"/>
      <c r="HB147" s="65"/>
      <c r="HC147" s="61"/>
      <c r="HD147" s="65"/>
      <c r="HE147" s="61"/>
      <c r="HF147" s="65"/>
      <c r="HG147" s="61"/>
      <c r="HH147" s="65"/>
      <c r="HI147" s="61"/>
      <c r="HJ147" s="65"/>
      <c r="HK147" s="61"/>
      <c r="HL147" s="65"/>
      <c r="HM147" s="61"/>
      <c r="HN147" s="65"/>
      <c r="HO147" s="61"/>
      <c r="HP147" s="65"/>
      <c r="HQ147" s="61"/>
      <c r="HR147" s="65"/>
      <c r="HS147" s="61"/>
      <c r="HT147" s="65"/>
      <c r="HU147" s="61"/>
      <c r="HV147" s="65"/>
      <c r="HW147" s="61"/>
      <c r="HX147" s="65"/>
      <c r="HY147" s="61"/>
      <c r="HZ147" s="65"/>
      <c r="IA147" s="61"/>
      <c r="IB147" s="65"/>
      <c r="IC147" s="61"/>
      <c r="ID147" s="65"/>
      <c r="IE147" s="61"/>
      <c r="IF147" s="65"/>
      <c r="IG147" s="61"/>
      <c r="IH147" s="65"/>
      <c r="II147" s="61"/>
      <c r="IJ147" s="65"/>
      <c r="IK147" s="61"/>
      <c r="IL147" s="65"/>
      <c r="IM147" s="61"/>
      <c r="IN147" s="65"/>
      <c r="IO147" s="61"/>
      <c r="IP147" s="65"/>
      <c r="IQ147" s="61"/>
      <c r="IR147" s="65"/>
      <c r="IS147" s="61"/>
      <c r="IT147" s="65"/>
      <c r="IU147" s="61"/>
      <c r="IV147" s="65"/>
      <c r="IW147" s="61"/>
      <c r="IX147" s="65"/>
      <c r="IY147" s="61"/>
      <c r="IZ147" s="65"/>
      <c r="JA147" s="61"/>
      <c r="JB147" s="65"/>
      <c r="JC147" s="61"/>
      <c r="JD147" s="65"/>
      <c r="JE147" s="61"/>
      <c r="JF147" s="65"/>
      <c r="JG147" s="61"/>
      <c r="JH147" s="65"/>
      <c r="JI147" s="61"/>
      <c r="JJ147" s="65"/>
      <c r="JK147" s="61"/>
      <c r="JL147" s="65"/>
      <c r="JM147" s="61"/>
      <c r="JN147" s="65"/>
      <c r="JO147" s="61"/>
      <c r="JP147" s="65"/>
      <c r="JQ147" s="61"/>
      <c r="JR147" s="65"/>
      <c r="JS147" s="61"/>
      <c r="JT147" s="65"/>
      <c r="JU147" s="61"/>
      <c r="JV147" s="65"/>
      <c r="JW147" s="61"/>
      <c r="JX147" s="65"/>
      <c r="JY147" s="61"/>
      <c r="JZ147" s="69"/>
      <c r="KA147" s="69"/>
    </row>
    <row r="148" spans="1:287" ht="31.5" customHeight="1" thickBot="1" x14ac:dyDescent="0.3">
      <c r="A148" s="56">
        <f t="shared" si="2"/>
        <v>147</v>
      </c>
      <c r="B148" s="272" t="s">
        <v>219</v>
      </c>
      <c r="C148" s="272"/>
      <c r="D148" s="272"/>
      <c r="E148" s="272"/>
      <c r="F148" s="272"/>
      <c r="G148" s="272"/>
      <c r="H148" s="309">
        <v>151459.18</v>
      </c>
      <c r="I148" s="309">
        <v>99206.53</v>
      </c>
      <c r="J148" s="309">
        <v>5333501.59</v>
      </c>
      <c r="K148" s="309">
        <v>10309.24</v>
      </c>
      <c r="L148" s="309">
        <v>1954680.99</v>
      </c>
      <c r="M148" s="309">
        <v>743901.91</v>
      </c>
      <c r="N148" s="309">
        <v>25936.99</v>
      </c>
      <c r="O148" s="309">
        <v>45587.14</v>
      </c>
      <c r="P148" s="309">
        <v>1968191.9</v>
      </c>
      <c r="Q148" s="309">
        <v>501020.3</v>
      </c>
      <c r="R148" s="309">
        <v>41005.279999999999</v>
      </c>
      <c r="S148" s="309">
        <v>-123831.73</v>
      </c>
      <c r="T148" s="309">
        <v>11858.1</v>
      </c>
      <c r="U148" s="309">
        <v>11536.08</v>
      </c>
      <c r="V148" s="309">
        <v>20682.59</v>
      </c>
      <c r="W148" s="309">
        <v>308651.37</v>
      </c>
      <c r="X148" s="309">
        <v>0</v>
      </c>
      <c r="Y148" s="309">
        <v>99094.85</v>
      </c>
      <c r="Z148" s="309">
        <v>492885.5</v>
      </c>
      <c r="AA148" s="309">
        <v>28885.52</v>
      </c>
      <c r="AB148" s="309">
        <v>0</v>
      </c>
      <c r="AC148" s="309">
        <v>35589.21</v>
      </c>
      <c r="AD148" s="309">
        <v>175321.29</v>
      </c>
      <c r="AE148" s="309">
        <v>176039.01</v>
      </c>
      <c r="AF148" s="309">
        <v>64602.02</v>
      </c>
      <c r="AG148" s="309">
        <v>22997.53</v>
      </c>
      <c r="AH148" s="309">
        <v>644109.79</v>
      </c>
      <c r="AI148" s="309">
        <v>21422.15</v>
      </c>
      <c r="AJ148" s="309">
        <v>52609.45</v>
      </c>
      <c r="AK148" s="309">
        <v>255073.53</v>
      </c>
      <c r="AL148" s="309">
        <v>154221.21</v>
      </c>
      <c r="AM148" s="309">
        <v>32679.84</v>
      </c>
      <c r="AN148" s="309">
        <v>3634.22</v>
      </c>
      <c r="AO148" s="309">
        <v>95705.37</v>
      </c>
      <c r="AP148" s="309">
        <v>21860.75</v>
      </c>
      <c r="AQ148" s="309">
        <v>272449.75</v>
      </c>
      <c r="AR148" s="309">
        <v>40379.35</v>
      </c>
      <c r="AS148" s="309">
        <v>77974.81</v>
      </c>
      <c r="AT148" s="309">
        <v>28131.59</v>
      </c>
      <c r="AU148" s="309">
        <v>-119505.1</v>
      </c>
      <c r="AV148" s="309">
        <v>43346.58</v>
      </c>
      <c r="AW148" s="309">
        <v>117619.22</v>
      </c>
      <c r="AX148" s="309">
        <v>22324.11</v>
      </c>
      <c r="AY148" s="309">
        <v>25149.58</v>
      </c>
      <c r="AZ148" s="309">
        <v>55749.09</v>
      </c>
      <c r="BA148" s="309">
        <v>162286.73000000001</v>
      </c>
      <c r="BB148" s="309">
        <v>26835.51</v>
      </c>
      <c r="BC148" s="309">
        <v>6342.77</v>
      </c>
      <c r="BD148" s="309">
        <v>21300.62</v>
      </c>
      <c r="BE148" s="309">
        <v>37965.89</v>
      </c>
      <c r="BF148" s="309">
        <v>0</v>
      </c>
      <c r="BG148" s="309">
        <v>91538.83</v>
      </c>
      <c r="BH148" s="309">
        <v>1724995.83</v>
      </c>
      <c r="BI148" s="309">
        <v>34485.49</v>
      </c>
      <c r="BJ148" s="309">
        <v>44745.440000000002</v>
      </c>
      <c r="BK148" s="309">
        <v>250852.35</v>
      </c>
      <c r="BL148" s="309">
        <v>726736.69</v>
      </c>
      <c r="BM148" s="309">
        <v>0</v>
      </c>
      <c r="BN148" s="309">
        <v>531854.80000000005</v>
      </c>
      <c r="BO148" s="309">
        <v>39971.519999999997</v>
      </c>
      <c r="BP148" s="309">
        <v>46106.89</v>
      </c>
      <c r="BQ148" s="309">
        <v>69568.679999999993</v>
      </c>
      <c r="BR148" s="309">
        <v>7829.42</v>
      </c>
      <c r="BS148" s="309">
        <v>17017.919999999998</v>
      </c>
      <c r="BT148" s="309">
        <v>157264.01</v>
      </c>
      <c r="BU148" s="309">
        <v>0</v>
      </c>
      <c r="BV148" s="309">
        <v>-242051.16</v>
      </c>
      <c r="BW148" s="309">
        <v>240048.62</v>
      </c>
      <c r="BX148" s="309">
        <v>0</v>
      </c>
      <c r="BY148" s="309">
        <v>39788.949999999997</v>
      </c>
      <c r="BZ148" s="309">
        <v>14495.75</v>
      </c>
      <c r="CA148" s="309">
        <v>53462.3</v>
      </c>
      <c r="CB148" s="309">
        <v>7558.06</v>
      </c>
      <c r="CC148" s="309">
        <v>138230.59</v>
      </c>
      <c r="CD148" s="309">
        <v>60983.31</v>
      </c>
      <c r="CE148" s="309">
        <v>13659</v>
      </c>
      <c r="CF148" s="309">
        <v>0</v>
      </c>
      <c r="CG148" s="309">
        <v>155702.74</v>
      </c>
      <c r="CH148" s="309">
        <v>70992.960000000006</v>
      </c>
      <c r="CI148" s="309">
        <v>69962.009999999995</v>
      </c>
      <c r="CJ148" s="309">
        <v>3562.33</v>
      </c>
      <c r="CK148" s="309">
        <v>165896.20000000001</v>
      </c>
      <c r="CL148" s="309">
        <v>1369521.66</v>
      </c>
      <c r="CM148" s="309">
        <v>107561.63</v>
      </c>
      <c r="CN148" s="309">
        <v>912213.93</v>
      </c>
      <c r="CO148" s="309">
        <v>74338.62</v>
      </c>
      <c r="CP148" s="309">
        <v>5193517.47</v>
      </c>
      <c r="CQ148" s="309">
        <v>38902.28</v>
      </c>
      <c r="CR148" s="309">
        <v>1474794.69</v>
      </c>
      <c r="CS148" s="309">
        <v>39288.44</v>
      </c>
      <c r="CT148" s="309">
        <v>4569027.58</v>
      </c>
      <c r="CU148" s="309">
        <v>298268.63</v>
      </c>
      <c r="CV148" s="309">
        <v>510374.58</v>
      </c>
      <c r="CW148" s="309">
        <v>-35597.230000000003</v>
      </c>
      <c r="CX148" s="309">
        <v>16426.400000000001</v>
      </c>
      <c r="CY148" s="309">
        <v>11999.21</v>
      </c>
      <c r="CZ148" s="309">
        <v>56304.23</v>
      </c>
      <c r="DA148" s="309">
        <v>13663.58</v>
      </c>
      <c r="DB148" s="309">
        <v>-19305.48</v>
      </c>
      <c r="DC148" s="309">
        <v>31503.279999999999</v>
      </c>
      <c r="DD148" s="309">
        <v>117431.79</v>
      </c>
      <c r="DE148" s="309">
        <v>519848.7</v>
      </c>
      <c r="DF148" s="309">
        <v>43603.4</v>
      </c>
      <c r="DG148" s="309">
        <v>-124033.97</v>
      </c>
      <c r="DH148" s="309">
        <v>19384.43</v>
      </c>
      <c r="DI148" s="309">
        <v>89427.26</v>
      </c>
      <c r="DJ148" s="309">
        <v>64495.77</v>
      </c>
      <c r="DK148" s="309">
        <v>72399.69</v>
      </c>
      <c r="DL148" s="309">
        <v>129442.13</v>
      </c>
      <c r="DM148" s="309">
        <v>112236.25</v>
      </c>
      <c r="DN148" s="309">
        <v>17555.150000000001</v>
      </c>
      <c r="DO148" s="309">
        <v>107193.52</v>
      </c>
      <c r="DP148" s="309">
        <v>6504.67</v>
      </c>
      <c r="DQ148" s="309">
        <v>81439.61</v>
      </c>
      <c r="DR148" s="309">
        <v>439378.4</v>
      </c>
      <c r="DS148" s="309">
        <v>434758.71</v>
      </c>
      <c r="DT148" s="309">
        <v>20443.93</v>
      </c>
      <c r="DU148" s="309">
        <v>11515.22</v>
      </c>
      <c r="DV148" s="309">
        <v>73924.639999999999</v>
      </c>
      <c r="DW148" s="309">
        <v>49789.56</v>
      </c>
      <c r="DX148" s="309">
        <v>101403.53</v>
      </c>
      <c r="DY148" s="309">
        <v>22077.41</v>
      </c>
      <c r="DZ148" s="309">
        <v>110354.11</v>
      </c>
      <c r="EA148" s="309">
        <v>27681.66</v>
      </c>
      <c r="EB148" s="309">
        <v>836210.35</v>
      </c>
      <c r="EC148" s="309">
        <v>31041.62</v>
      </c>
      <c r="ED148" s="309">
        <v>4569.62</v>
      </c>
      <c r="EE148" s="309">
        <v>68234.990000000005</v>
      </c>
      <c r="EF148" s="309">
        <v>46539.519999999997</v>
      </c>
      <c r="EG148" s="309">
        <v>12236.26</v>
      </c>
      <c r="EH148" s="309">
        <v>87295.86</v>
      </c>
      <c r="EI148" s="309">
        <v>14037.93</v>
      </c>
      <c r="EJ148" s="309">
        <v>339298.73</v>
      </c>
      <c r="EK148" s="309">
        <v>14505.98</v>
      </c>
      <c r="EL148" s="309">
        <v>34229.4</v>
      </c>
      <c r="EM148" s="309">
        <v>-47603.88</v>
      </c>
      <c r="EN148" s="309">
        <v>308938.26</v>
      </c>
      <c r="EO148" s="309">
        <v>71582.13</v>
      </c>
      <c r="EP148" s="309">
        <v>820540.08</v>
      </c>
      <c r="EQ148" s="309">
        <v>79032.740000000005</v>
      </c>
      <c r="ER148" s="309">
        <v>157934.72</v>
      </c>
      <c r="ES148" s="309">
        <v>84383.38</v>
      </c>
      <c r="ET148" s="309">
        <v>10171.15</v>
      </c>
      <c r="EU148" s="309">
        <v>0</v>
      </c>
      <c r="EV148" s="309">
        <v>0</v>
      </c>
      <c r="EW148" s="309">
        <v>-2278.8000000000002</v>
      </c>
      <c r="EX148" s="309">
        <v>-28051.01</v>
      </c>
      <c r="EY148" s="309">
        <v>38987946.829999998</v>
      </c>
      <c r="EZ148" s="68"/>
      <c r="FA148" s="67"/>
      <c r="FB148" s="68"/>
      <c r="FC148" s="67"/>
      <c r="FD148" s="68"/>
      <c r="FE148" s="67"/>
      <c r="FF148" s="68"/>
      <c r="FG148" s="67"/>
      <c r="FH148" s="68"/>
      <c r="FI148" s="67"/>
      <c r="FJ148" s="68"/>
      <c r="FK148" s="67"/>
      <c r="FL148" s="68"/>
      <c r="FM148" s="67"/>
      <c r="FN148" s="68"/>
      <c r="FO148" s="67"/>
      <c r="FP148" s="68"/>
      <c r="FQ148" s="67"/>
      <c r="FR148" s="68"/>
      <c r="FS148" s="67"/>
      <c r="FT148" s="68"/>
      <c r="FU148" s="67"/>
      <c r="FV148" s="68"/>
      <c r="FW148" s="67"/>
      <c r="FX148" s="68"/>
      <c r="FY148" s="67"/>
      <c r="FZ148" s="68"/>
      <c r="GA148" s="67"/>
      <c r="GB148" s="68"/>
      <c r="GC148" s="67"/>
      <c r="GD148" s="68"/>
      <c r="GE148" s="67"/>
      <c r="GF148" s="68"/>
      <c r="GG148" s="67"/>
      <c r="GH148" s="68"/>
      <c r="GI148" s="67"/>
      <c r="GJ148" s="68"/>
      <c r="GK148" s="67"/>
      <c r="GL148" s="68"/>
      <c r="GM148" s="67"/>
      <c r="GN148" s="68"/>
      <c r="GO148" s="67"/>
      <c r="GP148" s="68"/>
      <c r="GQ148" s="67"/>
      <c r="GR148" s="68"/>
      <c r="GS148" s="67"/>
      <c r="GT148" s="68"/>
      <c r="GU148" s="67"/>
      <c r="GV148" s="68"/>
      <c r="GW148" s="67"/>
      <c r="GX148" s="68"/>
      <c r="GY148" s="67"/>
      <c r="GZ148" s="68"/>
      <c r="HA148" s="67"/>
      <c r="HB148" s="68"/>
      <c r="HC148" s="67"/>
      <c r="HD148" s="68"/>
      <c r="HE148" s="67"/>
      <c r="HF148" s="68"/>
      <c r="HG148" s="67"/>
      <c r="HH148" s="68"/>
      <c r="HI148" s="67"/>
      <c r="HJ148" s="68"/>
      <c r="HK148" s="67"/>
      <c r="HL148" s="68"/>
      <c r="HM148" s="67"/>
      <c r="HN148" s="68"/>
      <c r="HO148" s="67"/>
      <c r="HP148" s="68"/>
      <c r="HQ148" s="67"/>
      <c r="HR148" s="68"/>
      <c r="HS148" s="67"/>
      <c r="HT148" s="68"/>
      <c r="HU148" s="67"/>
      <c r="HV148" s="68"/>
      <c r="HW148" s="67"/>
      <c r="HX148" s="68"/>
      <c r="HY148" s="67"/>
      <c r="HZ148" s="68"/>
      <c r="IA148" s="67"/>
      <c r="IB148" s="68"/>
      <c r="IC148" s="67"/>
      <c r="ID148" s="68"/>
      <c r="IE148" s="67"/>
      <c r="IF148" s="68"/>
      <c r="IG148" s="67"/>
      <c r="IH148" s="68"/>
      <c r="II148" s="67"/>
      <c r="IJ148" s="68"/>
      <c r="IK148" s="67"/>
      <c r="IL148" s="68"/>
      <c r="IM148" s="67"/>
      <c r="IN148" s="68"/>
      <c r="IO148" s="67"/>
      <c r="IP148" s="68"/>
      <c r="IQ148" s="67"/>
      <c r="IR148" s="68"/>
      <c r="IS148" s="67"/>
      <c r="IT148" s="68"/>
      <c r="IU148" s="67"/>
      <c r="IV148" s="68"/>
      <c r="IW148" s="67"/>
      <c r="IX148" s="68"/>
      <c r="IY148" s="67"/>
      <c r="IZ148" s="68"/>
      <c r="JA148" s="67"/>
      <c r="JB148" s="68"/>
      <c r="JC148" s="67"/>
      <c r="JD148" s="68"/>
      <c r="JE148" s="67"/>
      <c r="JF148" s="68"/>
      <c r="JG148" s="67"/>
      <c r="JH148" s="68"/>
      <c r="JI148" s="67"/>
      <c r="JJ148" s="68"/>
      <c r="JK148" s="67"/>
      <c r="JL148" s="68"/>
      <c r="JM148" s="67"/>
      <c r="JN148" s="68"/>
      <c r="JO148" s="67"/>
      <c r="JP148" s="68"/>
      <c r="JQ148" s="67"/>
      <c r="JR148" s="68"/>
      <c r="JS148" s="67"/>
      <c r="JT148" s="68"/>
      <c r="JU148" s="67"/>
      <c r="JV148" s="68"/>
      <c r="JW148" s="67"/>
      <c r="JX148" s="68"/>
      <c r="JY148" s="67"/>
      <c r="JZ148" s="66"/>
      <c r="KA148" s="66"/>
    </row>
    <row r="149" spans="1:287" ht="15.75" thickTop="1" x14ac:dyDescent="0.25">
      <c r="ET149" s="70"/>
      <c r="EU149" s="70"/>
      <c r="EV149" s="70"/>
      <c r="EW149" s="70"/>
      <c r="EX149" s="70"/>
      <c r="EY149" s="70"/>
      <c r="EZ149" s="70"/>
      <c r="FA149" s="70"/>
      <c r="FB149" s="70"/>
      <c r="FC149" s="70"/>
      <c r="FD149" s="70"/>
      <c r="FE149" s="70"/>
      <c r="FF149" s="70"/>
      <c r="FG149" s="70"/>
      <c r="FH149" s="70"/>
      <c r="FI149" s="70"/>
      <c r="FJ149" s="70"/>
      <c r="FK149" s="70"/>
      <c r="FL149" s="70"/>
      <c r="FM149" s="70"/>
      <c r="FN149" s="70"/>
      <c r="FO149" s="70"/>
      <c r="FP149" s="70"/>
      <c r="FQ149" s="70"/>
      <c r="FR149" s="70"/>
      <c r="FS149" s="70"/>
      <c r="FT149" s="70"/>
      <c r="FU149" s="70"/>
      <c r="FV149" s="70"/>
      <c r="FW149" s="70"/>
      <c r="FX149" s="70"/>
      <c r="FY149" s="70"/>
      <c r="FZ149" s="70"/>
      <c r="GA149" s="70"/>
      <c r="GB149" s="70"/>
      <c r="GC149" s="70"/>
      <c r="GD149" s="70"/>
      <c r="GE149" s="70"/>
      <c r="GF149" s="70"/>
      <c r="GG149" s="70"/>
      <c r="GH149" s="70"/>
      <c r="GI149" s="70"/>
      <c r="GJ149" s="70"/>
      <c r="GK149" s="70"/>
      <c r="GL149" s="70"/>
      <c r="GM149" s="70"/>
      <c r="GN149" s="70"/>
      <c r="GO149" s="70"/>
      <c r="GP149" s="70"/>
      <c r="GQ149" s="70"/>
      <c r="GR149" s="70"/>
      <c r="GS149" s="70"/>
      <c r="GT149" s="70"/>
      <c r="GU149" s="70"/>
      <c r="GV149" s="70"/>
      <c r="GW149" s="70"/>
      <c r="GX149" s="70"/>
      <c r="GY149" s="70"/>
      <c r="GZ149" s="70"/>
      <c r="HA149" s="70"/>
      <c r="HB149" s="70"/>
      <c r="HC149" s="70"/>
      <c r="HD149" s="70"/>
      <c r="HE149" s="70"/>
      <c r="HF149" s="70"/>
      <c r="HG149" s="70"/>
      <c r="HH149" s="70"/>
      <c r="HI149" s="70"/>
      <c r="HJ149" s="70"/>
      <c r="HK149" s="70"/>
      <c r="HL149" s="70"/>
      <c r="HM149" s="70"/>
      <c r="HN149" s="70"/>
      <c r="HO149" s="70"/>
      <c r="HP149" s="70"/>
      <c r="HQ149" s="70"/>
      <c r="HR149" s="70"/>
      <c r="HS149" s="70"/>
      <c r="HT149" s="70"/>
      <c r="HU149" s="70"/>
      <c r="HV149" s="70"/>
      <c r="HW149" s="70"/>
      <c r="HX149" s="70"/>
      <c r="HY149" s="70"/>
      <c r="HZ149" s="70"/>
      <c r="IA149" s="70"/>
      <c r="IB149" s="70"/>
      <c r="IC149" s="70"/>
      <c r="ID149" s="70"/>
      <c r="IE149" s="70"/>
      <c r="IF149" s="70"/>
      <c r="IG149" s="70"/>
      <c r="IH149" s="70"/>
      <c r="II149" s="70"/>
      <c r="IJ149" s="70"/>
      <c r="IK149" s="70"/>
      <c r="IL149" s="70"/>
      <c r="IM149" s="70"/>
      <c r="IN149" s="70"/>
      <c r="IO149" s="70"/>
      <c r="IP149" s="70"/>
      <c r="IQ149" s="70"/>
      <c r="IR149" s="70"/>
      <c r="IS149" s="70"/>
      <c r="IT149" s="70"/>
      <c r="IU149" s="70"/>
      <c r="IV149" s="70"/>
      <c r="IW149" s="70"/>
      <c r="IX149" s="70"/>
      <c r="IY149" s="70"/>
      <c r="IZ149" s="70"/>
      <c r="JA149" s="70"/>
      <c r="JB149" s="70"/>
      <c r="JC149" s="70"/>
      <c r="JD149" s="70"/>
      <c r="JE149" s="70"/>
      <c r="JF149" s="70"/>
      <c r="JG149" s="70"/>
      <c r="JH149" s="70"/>
      <c r="JI149" s="70"/>
      <c r="JJ149" s="70"/>
      <c r="JK149" s="70"/>
      <c r="JL149" s="66"/>
      <c r="JM149" s="66"/>
      <c r="JN149" s="66"/>
      <c r="JO149" s="66"/>
      <c r="JP149" s="66"/>
      <c r="JQ149" s="66"/>
      <c r="JR149" s="66"/>
      <c r="JS149" s="66"/>
      <c r="JT149" s="66"/>
      <c r="JU149" s="66"/>
      <c r="JV149" s="66"/>
      <c r="JW149" s="70"/>
      <c r="JX149" s="66"/>
      <c r="JY149" s="70"/>
      <c r="JZ149" s="66"/>
      <c r="KA149" s="66"/>
    </row>
    <row r="150" spans="1:287" x14ac:dyDescent="0.25">
      <c r="ET150" s="70"/>
      <c r="EU150" s="70"/>
      <c r="EV150" s="70"/>
      <c r="EW150" s="70"/>
      <c r="EX150" s="70"/>
      <c r="EY150" s="70"/>
      <c r="EZ150" s="70"/>
      <c r="FA150" s="70"/>
      <c r="FB150" s="70"/>
      <c r="FC150" s="70"/>
      <c r="FD150" s="70"/>
      <c r="FE150" s="70"/>
      <c r="FF150" s="70"/>
      <c r="FG150" s="70"/>
      <c r="FH150" s="70"/>
      <c r="FI150" s="70"/>
      <c r="FJ150" s="70"/>
      <c r="FK150" s="70"/>
      <c r="FL150" s="70"/>
      <c r="FM150" s="70"/>
      <c r="FN150" s="70"/>
      <c r="FO150" s="70"/>
      <c r="FP150" s="70"/>
      <c r="FQ150" s="70"/>
      <c r="FR150" s="70"/>
      <c r="FS150" s="70"/>
      <c r="FT150" s="70"/>
      <c r="FU150" s="70"/>
      <c r="FV150" s="70"/>
      <c r="FW150" s="70"/>
      <c r="FX150" s="70"/>
      <c r="FY150" s="70"/>
      <c r="FZ150" s="70"/>
      <c r="GA150" s="70"/>
      <c r="GB150" s="70"/>
      <c r="GC150" s="70"/>
      <c r="GD150" s="70"/>
      <c r="GE150" s="70"/>
      <c r="GF150" s="70"/>
      <c r="GG150" s="70"/>
      <c r="GH150" s="70"/>
      <c r="GI150" s="70"/>
      <c r="GJ150" s="70"/>
      <c r="GK150" s="70"/>
      <c r="GL150" s="70"/>
      <c r="GM150" s="70"/>
      <c r="GN150" s="70"/>
      <c r="GO150" s="70"/>
      <c r="GP150" s="70"/>
      <c r="GQ150" s="70"/>
      <c r="GR150" s="70"/>
      <c r="GS150" s="70"/>
      <c r="GT150" s="70"/>
      <c r="GU150" s="70"/>
      <c r="GV150" s="70"/>
      <c r="GW150" s="70"/>
      <c r="GX150" s="70"/>
      <c r="GY150" s="70"/>
      <c r="GZ150" s="70"/>
      <c r="HA150" s="70"/>
      <c r="HB150" s="70"/>
      <c r="HC150" s="70"/>
      <c r="HD150" s="70"/>
      <c r="HE150" s="70"/>
      <c r="HF150" s="70"/>
      <c r="HG150" s="70"/>
      <c r="HH150" s="70"/>
      <c r="HI150" s="70"/>
      <c r="HJ150" s="70"/>
      <c r="HK150" s="70"/>
      <c r="HL150" s="70"/>
      <c r="HM150" s="70"/>
      <c r="HN150" s="70"/>
      <c r="HO150" s="70"/>
      <c r="HP150" s="70"/>
      <c r="HQ150" s="70"/>
      <c r="HR150" s="70"/>
      <c r="HS150" s="70"/>
      <c r="HT150" s="70"/>
      <c r="HU150" s="70"/>
      <c r="HV150" s="70"/>
      <c r="HW150" s="70"/>
      <c r="HX150" s="70"/>
      <c r="HY150" s="70"/>
      <c r="HZ150" s="70"/>
      <c r="IA150" s="70"/>
      <c r="IB150" s="70"/>
      <c r="IC150" s="70"/>
      <c r="ID150" s="70"/>
      <c r="IE150" s="70"/>
      <c r="IF150" s="70"/>
      <c r="IG150" s="70"/>
      <c r="IH150" s="70"/>
      <c r="II150" s="70"/>
      <c r="IJ150" s="70"/>
      <c r="IK150" s="70"/>
      <c r="IL150" s="70"/>
      <c r="IM150" s="70"/>
      <c r="IN150" s="70"/>
      <c r="IO150" s="70"/>
      <c r="IP150" s="70"/>
      <c r="IQ150" s="70"/>
      <c r="IR150" s="70"/>
      <c r="IS150" s="70"/>
      <c r="IT150" s="70"/>
      <c r="IU150" s="70"/>
      <c r="IV150" s="70"/>
      <c r="IW150" s="70"/>
      <c r="IX150" s="70"/>
      <c r="IY150" s="70"/>
      <c r="IZ150" s="70"/>
      <c r="JA150" s="70"/>
      <c r="JB150" s="70"/>
      <c r="JC150" s="70"/>
      <c r="JD150" s="70"/>
      <c r="JE150" s="70"/>
      <c r="JF150" s="70"/>
      <c r="JG150" s="70"/>
      <c r="JH150" s="70"/>
      <c r="JI150" s="70"/>
      <c r="JJ150" s="70"/>
      <c r="JK150" s="70"/>
      <c r="JL150" s="66"/>
      <c r="JM150" s="66"/>
      <c r="JN150" s="66"/>
      <c r="JO150" s="66"/>
      <c r="JP150" s="66"/>
      <c r="JQ150" s="66"/>
      <c r="JR150" s="66"/>
      <c r="JS150" s="66"/>
      <c r="JT150" s="66"/>
      <c r="JU150" s="66"/>
      <c r="JV150" s="66"/>
      <c r="JW150" s="70"/>
      <c r="JX150" s="66"/>
      <c r="JY150" s="70"/>
      <c r="JZ150" s="66"/>
      <c r="KA150" s="66"/>
    </row>
    <row r="151" spans="1:287" x14ac:dyDescent="0.25">
      <c r="ET151" s="70"/>
      <c r="EU151" s="70"/>
      <c r="EV151" s="70"/>
      <c r="EW151" s="70"/>
      <c r="EX151" s="70"/>
      <c r="EY151" s="70"/>
      <c r="EZ151" s="70"/>
      <c r="FA151" s="70"/>
      <c r="FB151" s="70"/>
      <c r="FC151" s="70"/>
      <c r="FD151" s="70"/>
      <c r="FE151" s="70"/>
      <c r="FF151" s="70"/>
      <c r="FG151" s="70"/>
      <c r="FH151" s="70"/>
      <c r="FI151" s="70"/>
      <c r="FJ151" s="70"/>
      <c r="FK151" s="70"/>
      <c r="FL151" s="70"/>
      <c r="FM151" s="70"/>
      <c r="FN151" s="70"/>
      <c r="FO151" s="70"/>
      <c r="FP151" s="70"/>
      <c r="FQ151" s="70"/>
      <c r="FR151" s="70"/>
      <c r="FS151" s="70"/>
      <c r="FT151" s="70"/>
      <c r="FU151" s="70"/>
      <c r="FV151" s="70"/>
      <c r="FW151" s="70"/>
      <c r="FX151" s="70"/>
      <c r="FY151" s="70"/>
      <c r="FZ151" s="70"/>
      <c r="GA151" s="70"/>
      <c r="GB151" s="70"/>
      <c r="GC151" s="70"/>
      <c r="GD151" s="70"/>
      <c r="GE151" s="70"/>
      <c r="GF151" s="70"/>
      <c r="GG151" s="70"/>
      <c r="GH151" s="70"/>
      <c r="GI151" s="70"/>
      <c r="GJ151" s="70"/>
      <c r="GK151" s="70"/>
      <c r="GL151" s="70"/>
      <c r="GM151" s="70"/>
      <c r="GN151" s="70"/>
      <c r="GO151" s="70"/>
      <c r="GP151" s="70"/>
      <c r="GQ151" s="70"/>
      <c r="GR151" s="70"/>
      <c r="GS151" s="70"/>
      <c r="GT151" s="70"/>
      <c r="GU151" s="70"/>
      <c r="GV151" s="70"/>
      <c r="GW151" s="70"/>
      <c r="GX151" s="70"/>
      <c r="GY151" s="70"/>
      <c r="GZ151" s="70"/>
      <c r="HA151" s="70"/>
      <c r="HB151" s="70"/>
      <c r="HC151" s="70"/>
      <c r="HD151" s="70"/>
      <c r="HE151" s="70"/>
      <c r="HF151" s="70"/>
      <c r="HG151" s="70"/>
      <c r="HH151" s="70"/>
      <c r="HI151" s="70"/>
      <c r="HJ151" s="70"/>
      <c r="HK151" s="70"/>
      <c r="HL151" s="70"/>
      <c r="HM151" s="70"/>
      <c r="HN151" s="70"/>
      <c r="HO151" s="70"/>
      <c r="HP151" s="70"/>
      <c r="HQ151" s="70"/>
      <c r="HR151" s="70"/>
      <c r="HS151" s="70"/>
      <c r="HT151" s="70"/>
      <c r="HU151" s="70"/>
      <c r="HV151" s="70"/>
      <c r="HW151" s="70"/>
      <c r="HX151" s="70"/>
      <c r="HY151" s="70"/>
      <c r="HZ151" s="70"/>
      <c r="IA151" s="70"/>
      <c r="IB151" s="70"/>
      <c r="IC151" s="70"/>
      <c r="ID151" s="70"/>
      <c r="IE151" s="70"/>
      <c r="IF151" s="70"/>
      <c r="IG151" s="70"/>
      <c r="IH151" s="70"/>
      <c r="II151" s="70"/>
      <c r="IJ151" s="70"/>
      <c r="IK151" s="70"/>
      <c r="IL151" s="70"/>
      <c r="IM151" s="70"/>
      <c r="IN151" s="70"/>
      <c r="IO151" s="70"/>
      <c r="IP151" s="70"/>
      <c r="IQ151" s="70"/>
      <c r="IR151" s="70"/>
      <c r="IS151" s="70"/>
      <c r="IT151" s="70"/>
      <c r="IU151" s="70"/>
      <c r="IV151" s="70"/>
      <c r="IW151" s="70"/>
      <c r="IX151" s="70"/>
      <c r="IY151" s="70"/>
      <c r="IZ151" s="70"/>
      <c r="JA151" s="70"/>
      <c r="JB151" s="70"/>
      <c r="JC151" s="70"/>
      <c r="JD151" s="70"/>
      <c r="JE151" s="70"/>
      <c r="JF151" s="70"/>
      <c r="JG151" s="70"/>
      <c r="JH151" s="70"/>
      <c r="JI151" s="70"/>
      <c r="JJ151" s="70"/>
      <c r="JK151" s="70"/>
      <c r="JL151" s="66"/>
      <c r="JM151" s="66"/>
      <c r="JN151" s="66"/>
      <c r="JO151" s="66"/>
      <c r="JP151" s="66"/>
      <c r="JQ151" s="66"/>
      <c r="JR151" s="66"/>
      <c r="JS151" s="66"/>
      <c r="JT151" s="66"/>
      <c r="JU151" s="66"/>
      <c r="JV151" s="66"/>
      <c r="JW151" s="70"/>
      <c r="JX151" s="66"/>
      <c r="JY151" s="70"/>
      <c r="JZ151" s="66"/>
      <c r="KA151" s="66"/>
    </row>
    <row r="152" spans="1:287" x14ac:dyDescent="0.25">
      <c r="ET152" s="70"/>
      <c r="EU152" s="70"/>
      <c r="EV152" s="70"/>
      <c r="EW152" s="70"/>
      <c r="EX152" s="70"/>
      <c r="EY152" s="70"/>
      <c r="EZ152" s="70"/>
      <c r="FA152" s="70"/>
      <c r="FB152" s="70"/>
      <c r="FC152" s="70"/>
      <c r="FD152" s="70"/>
      <c r="FE152" s="70"/>
      <c r="FF152" s="70"/>
      <c r="FG152" s="70"/>
      <c r="FH152" s="70"/>
      <c r="FI152" s="70"/>
      <c r="FJ152" s="70"/>
      <c r="FK152" s="70"/>
      <c r="FL152" s="70"/>
      <c r="FM152" s="70"/>
      <c r="FN152" s="70"/>
      <c r="FO152" s="70"/>
      <c r="FP152" s="70"/>
      <c r="FQ152" s="70"/>
      <c r="FR152" s="70"/>
      <c r="FS152" s="70"/>
      <c r="FT152" s="70"/>
      <c r="FU152" s="70"/>
      <c r="FV152" s="70"/>
      <c r="FW152" s="70"/>
      <c r="FX152" s="70"/>
      <c r="FY152" s="70"/>
      <c r="FZ152" s="70"/>
      <c r="GA152" s="70"/>
      <c r="GB152" s="70"/>
      <c r="GC152" s="70"/>
      <c r="GD152" s="70"/>
      <c r="GE152" s="70"/>
      <c r="GF152" s="70"/>
      <c r="GG152" s="70"/>
      <c r="GH152" s="70"/>
      <c r="GI152" s="70"/>
      <c r="GJ152" s="70"/>
      <c r="GK152" s="70"/>
      <c r="GL152" s="70"/>
      <c r="GM152" s="70"/>
      <c r="GN152" s="70"/>
      <c r="GO152" s="70"/>
      <c r="GP152" s="70"/>
      <c r="GQ152" s="70"/>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70"/>
      <c r="IF152" s="70"/>
      <c r="IG152" s="70"/>
      <c r="IH152" s="70"/>
      <c r="II152" s="70"/>
      <c r="IJ152" s="70"/>
      <c r="IK152" s="70"/>
      <c r="IL152" s="70"/>
      <c r="IM152" s="70"/>
      <c r="IN152" s="70"/>
      <c r="IO152" s="70"/>
      <c r="IP152" s="70"/>
      <c r="IQ152" s="70"/>
      <c r="IR152" s="70"/>
      <c r="IS152" s="70"/>
      <c r="IT152" s="70"/>
      <c r="IU152" s="70"/>
      <c r="IV152" s="70"/>
      <c r="IW152" s="70"/>
      <c r="IX152" s="70"/>
      <c r="IY152" s="70"/>
      <c r="IZ152" s="70"/>
      <c r="JA152" s="70"/>
      <c r="JB152" s="70"/>
      <c r="JC152" s="70"/>
      <c r="JD152" s="70"/>
      <c r="JE152" s="70"/>
      <c r="JF152" s="70"/>
      <c r="JG152" s="70"/>
      <c r="JH152" s="70"/>
      <c r="JI152" s="70"/>
      <c r="JJ152" s="70"/>
      <c r="JK152" s="70"/>
      <c r="JL152" s="66"/>
      <c r="JM152" s="66"/>
      <c r="JN152" s="66"/>
      <c r="JO152" s="66"/>
      <c r="JP152" s="66"/>
      <c r="JQ152" s="66"/>
      <c r="JR152" s="66"/>
      <c r="JS152" s="66"/>
      <c r="JT152" s="66"/>
      <c r="JU152" s="66"/>
      <c r="JV152" s="66"/>
      <c r="JW152" s="70"/>
      <c r="JX152" s="66"/>
      <c r="JY152" s="70"/>
      <c r="JZ152" s="66"/>
      <c r="KA152" s="66"/>
    </row>
    <row r="153" spans="1:287" x14ac:dyDescent="0.25">
      <c r="ET153" s="70"/>
      <c r="EU153" s="70"/>
      <c r="EV153" s="70"/>
      <c r="EW153" s="70"/>
      <c r="EX153" s="70"/>
      <c r="EY153" s="70"/>
      <c r="EZ153" s="70"/>
      <c r="FA153" s="70"/>
      <c r="FB153" s="70"/>
      <c r="FC153" s="70"/>
      <c r="FD153" s="70"/>
      <c r="FE153" s="70"/>
      <c r="FF153" s="70"/>
      <c r="FG153" s="70"/>
      <c r="FH153" s="70"/>
      <c r="FI153" s="70"/>
      <c r="FJ153" s="70"/>
      <c r="FK153" s="70"/>
      <c r="FL153" s="70"/>
      <c r="FM153" s="70"/>
      <c r="FN153" s="70"/>
      <c r="FO153" s="70"/>
      <c r="FP153" s="70"/>
      <c r="FQ153" s="70"/>
      <c r="FR153" s="70"/>
      <c r="FS153" s="70"/>
      <c r="FT153" s="70"/>
      <c r="FU153" s="70"/>
      <c r="FV153" s="70"/>
      <c r="FW153" s="70"/>
      <c r="FX153" s="70"/>
      <c r="FY153" s="70"/>
      <c r="FZ153" s="70"/>
      <c r="GA153" s="70"/>
      <c r="GB153" s="70"/>
      <c r="GC153" s="70"/>
      <c r="GD153" s="70"/>
      <c r="GE153" s="70"/>
      <c r="GF153" s="70"/>
      <c r="GG153" s="70"/>
      <c r="GH153" s="70"/>
      <c r="GI153" s="70"/>
      <c r="GJ153" s="70"/>
      <c r="GK153" s="70"/>
      <c r="GL153" s="70"/>
      <c r="GM153" s="70"/>
      <c r="GN153" s="70"/>
      <c r="GO153" s="70"/>
      <c r="GP153" s="70"/>
      <c r="GQ153" s="70"/>
      <c r="GR153" s="70"/>
      <c r="GS153" s="70"/>
      <c r="GT153" s="70"/>
      <c r="GU153" s="70"/>
      <c r="GV153" s="70"/>
      <c r="GW153" s="70"/>
      <c r="GX153" s="70"/>
      <c r="GY153" s="70"/>
      <c r="GZ153" s="70"/>
      <c r="HA153" s="70"/>
      <c r="HB153" s="70"/>
      <c r="HC153" s="70"/>
      <c r="HD153" s="70"/>
      <c r="HE153" s="70"/>
      <c r="HF153" s="70"/>
      <c r="HG153" s="70"/>
      <c r="HH153" s="70"/>
      <c r="HI153" s="70"/>
      <c r="HJ153" s="70"/>
      <c r="HK153" s="70"/>
      <c r="HL153" s="70"/>
      <c r="HM153" s="70"/>
      <c r="HN153" s="70"/>
      <c r="HO153" s="70"/>
      <c r="HP153" s="70"/>
      <c r="HQ153" s="70"/>
      <c r="HR153" s="70"/>
      <c r="HS153" s="70"/>
      <c r="HT153" s="70"/>
      <c r="HU153" s="70"/>
      <c r="HV153" s="70"/>
      <c r="HW153" s="70"/>
      <c r="HX153" s="70"/>
      <c r="HY153" s="70"/>
      <c r="HZ153" s="70"/>
      <c r="IA153" s="70"/>
      <c r="IB153" s="70"/>
      <c r="IC153" s="70"/>
      <c r="ID153" s="70"/>
      <c r="IE153" s="70"/>
      <c r="IF153" s="70"/>
      <c r="IG153" s="70"/>
      <c r="IH153" s="70"/>
      <c r="II153" s="70"/>
      <c r="IJ153" s="70"/>
      <c r="IK153" s="70"/>
      <c r="IL153" s="70"/>
      <c r="IM153" s="70"/>
      <c r="IN153" s="70"/>
      <c r="IO153" s="70"/>
      <c r="IP153" s="70"/>
      <c r="IQ153" s="70"/>
      <c r="IR153" s="70"/>
      <c r="IS153" s="70"/>
      <c r="IT153" s="70"/>
      <c r="IU153" s="70"/>
      <c r="IV153" s="70"/>
      <c r="IW153" s="70"/>
      <c r="IX153" s="70"/>
      <c r="IY153" s="70"/>
      <c r="IZ153" s="70"/>
      <c r="JA153" s="70"/>
      <c r="JB153" s="70"/>
      <c r="JC153" s="70"/>
      <c r="JD153" s="70"/>
      <c r="JE153" s="70"/>
      <c r="JF153" s="70"/>
      <c r="JG153" s="70"/>
      <c r="JH153" s="70"/>
      <c r="JI153" s="70"/>
      <c r="JJ153" s="70"/>
      <c r="JK153" s="70"/>
      <c r="JL153" s="66"/>
      <c r="JM153" s="66"/>
      <c r="JN153" s="66"/>
      <c r="JO153" s="66"/>
      <c r="JP153" s="66"/>
      <c r="JQ153" s="66"/>
      <c r="JR153" s="66"/>
      <c r="JS153" s="66"/>
      <c r="JT153" s="66"/>
      <c r="JU153" s="66"/>
      <c r="JV153" s="66"/>
      <c r="JW153" s="70"/>
      <c r="JX153" s="66"/>
      <c r="JY153" s="70"/>
      <c r="JZ153" s="66"/>
      <c r="KA153" s="66"/>
    </row>
    <row r="154" spans="1:287" x14ac:dyDescent="0.25">
      <c r="ET154" s="70"/>
      <c r="EU154" s="70"/>
      <c r="EV154" s="70"/>
      <c r="EW154" s="70"/>
      <c r="EX154" s="70"/>
      <c r="EY154" s="70"/>
      <c r="EZ154" s="70"/>
      <c r="FA154" s="70"/>
      <c r="FB154" s="70"/>
      <c r="FC154" s="70"/>
      <c r="FD154" s="70"/>
      <c r="FE154" s="70"/>
      <c r="FF154" s="70"/>
      <c r="FG154" s="70"/>
      <c r="FH154" s="70"/>
      <c r="FI154" s="70"/>
      <c r="FJ154" s="70"/>
      <c r="FK154" s="70"/>
      <c r="FL154" s="70"/>
      <c r="FM154" s="70"/>
      <c r="FN154" s="70"/>
      <c r="FO154" s="70"/>
      <c r="FP154" s="70"/>
      <c r="FQ154" s="70"/>
      <c r="FR154" s="70"/>
      <c r="FS154" s="70"/>
      <c r="FT154" s="70"/>
      <c r="FU154" s="70"/>
      <c r="FV154" s="70"/>
      <c r="FW154" s="70"/>
      <c r="FX154" s="70"/>
      <c r="FY154" s="70"/>
      <c r="FZ154" s="70"/>
      <c r="GA154" s="70"/>
      <c r="GB154" s="70"/>
      <c r="GC154" s="70"/>
      <c r="GD154" s="70"/>
      <c r="GE154" s="70"/>
      <c r="GF154" s="70"/>
      <c r="GG154" s="70"/>
      <c r="GH154" s="70"/>
      <c r="GI154" s="70"/>
      <c r="GJ154" s="70"/>
      <c r="GK154" s="70"/>
      <c r="GL154" s="70"/>
      <c r="GM154" s="70"/>
      <c r="GN154" s="70"/>
      <c r="GO154" s="70"/>
      <c r="GP154" s="70"/>
      <c r="GQ154" s="70"/>
      <c r="GR154" s="70"/>
      <c r="GS154" s="70"/>
      <c r="GT154" s="70"/>
      <c r="GU154" s="70"/>
      <c r="GV154" s="70"/>
      <c r="GW154" s="70"/>
      <c r="GX154" s="70"/>
      <c r="GY154" s="70"/>
      <c r="GZ154" s="70"/>
      <c r="HA154" s="70"/>
      <c r="HB154" s="70"/>
      <c r="HC154" s="70"/>
      <c r="HD154" s="70"/>
      <c r="HE154" s="70"/>
      <c r="HF154" s="70"/>
      <c r="HG154" s="70"/>
      <c r="HH154" s="70"/>
      <c r="HI154" s="70"/>
      <c r="HJ154" s="70"/>
      <c r="HK154" s="70"/>
      <c r="HL154" s="70"/>
      <c r="HM154" s="70"/>
      <c r="HN154" s="70"/>
      <c r="HO154" s="70"/>
      <c r="HP154" s="70"/>
      <c r="HQ154" s="70"/>
      <c r="HR154" s="70"/>
      <c r="HS154" s="70"/>
      <c r="HT154" s="70"/>
      <c r="HU154" s="70"/>
      <c r="HV154" s="70"/>
      <c r="HW154" s="70"/>
      <c r="HX154" s="70"/>
      <c r="HY154" s="70"/>
      <c r="HZ154" s="70"/>
      <c r="IA154" s="70"/>
      <c r="IB154" s="70"/>
      <c r="IC154" s="70"/>
      <c r="ID154" s="70"/>
      <c r="IE154" s="70"/>
      <c r="IF154" s="70"/>
      <c r="IG154" s="70"/>
      <c r="IH154" s="70"/>
      <c r="II154" s="70"/>
      <c r="IJ154" s="70"/>
      <c r="IK154" s="70"/>
      <c r="IL154" s="70"/>
      <c r="IM154" s="70"/>
      <c r="IN154" s="70"/>
      <c r="IO154" s="70"/>
      <c r="IP154" s="70"/>
      <c r="IQ154" s="70"/>
      <c r="IR154" s="70"/>
      <c r="IS154" s="70"/>
      <c r="IT154" s="70"/>
      <c r="IU154" s="70"/>
      <c r="IV154" s="70"/>
      <c r="IW154" s="70"/>
      <c r="IX154" s="70"/>
      <c r="IY154" s="70"/>
      <c r="IZ154" s="70"/>
      <c r="JA154" s="70"/>
      <c r="JB154" s="70"/>
      <c r="JC154" s="70"/>
      <c r="JD154" s="70"/>
      <c r="JE154" s="70"/>
      <c r="JF154" s="70"/>
      <c r="JG154" s="70"/>
      <c r="JH154" s="70"/>
      <c r="JI154" s="70"/>
      <c r="JJ154" s="70"/>
      <c r="JK154" s="70"/>
      <c r="JL154" s="66"/>
      <c r="JM154" s="66"/>
      <c r="JN154" s="66"/>
      <c r="JO154" s="66"/>
      <c r="JP154" s="66"/>
      <c r="JQ154" s="66"/>
      <c r="JR154" s="66"/>
      <c r="JS154" s="66"/>
      <c r="JT154" s="66"/>
      <c r="JU154" s="66"/>
      <c r="JV154" s="66"/>
      <c r="JW154" s="70"/>
      <c r="JX154" s="66"/>
      <c r="JY154" s="70"/>
      <c r="JZ154" s="66"/>
      <c r="KA154" s="66"/>
    </row>
    <row r="155" spans="1:287" x14ac:dyDescent="0.25">
      <c r="ET155" s="70"/>
      <c r="EU155" s="70"/>
      <c r="EV155" s="70"/>
      <c r="EW155" s="70"/>
      <c r="EX155" s="70"/>
      <c r="EY155" s="70"/>
      <c r="EZ155" s="70"/>
      <c r="FA155" s="70"/>
      <c r="FB155" s="70"/>
      <c r="FC155" s="70"/>
      <c r="FD155" s="70"/>
      <c r="FE155" s="70"/>
      <c r="FF155" s="70"/>
      <c r="FG155" s="70"/>
      <c r="FH155" s="70"/>
      <c r="FI155" s="70"/>
      <c r="FJ155" s="70"/>
      <c r="FK155" s="70"/>
      <c r="FL155" s="70"/>
      <c r="FM155" s="70"/>
      <c r="FN155" s="70"/>
      <c r="FO155" s="70"/>
      <c r="FP155" s="70"/>
      <c r="FQ155" s="70"/>
      <c r="FR155" s="70"/>
      <c r="FS155" s="70"/>
      <c r="FT155" s="70"/>
      <c r="FU155" s="70"/>
      <c r="FV155" s="70"/>
      <c r="FW155" s="70"/>
      <c r="FX155" s="70"/>
      <c r="FY155" s="70"/>
      <c r="FZ155" s="70"/>
      <c r="GA155" s="70"/>
      <c r="GB155" s="70"/>
      <c r="GC155" s="70"/>
      <c r="GD155" s="70"/>
      <c r="GE155" s="70"/>
      <c r="GF155" s="70"/>
      <c r="GG155" s="70"/>
      <c r="GH155" s="70"/>
      <c r="GI155" s="70"/>
      <c r="GJ155" s="70"/>
      <c r="GK155" s="70"/>
      <c r="GL155" s="70"/>
      <c r="GM155" s="70"/>
      <c r="GN155" s="70"/>
      <c r="GO155" s="70"/>
      <c r="GP155" s="70"/>
      <c r="GQ155" s="70"/>
      <c r="GR155" s="70"/>
      <c r="GS155" s="70"/>
      <c r="GT155" s="70"/>
      <c r="GU155" s="70"/>
      <c r="GV155" s="70"/>
      <c r="GW155" s="70"/>
      <c r="GX155" s="70"/>
      <c r="GY155" s="70"/>
      <c r="GZ155" s="70"/>
      <c r="HA155" s="70"/>
      <c r="HB155" s="70"/>
      <c r="HC155" s="70"/>
      <c r="HD155" s="70"/>
      <c r="HE155" s="70"/>
      <c r="HF155" s="70"/>
      <c r="HG155" s="70"/>
      <c r="HH155" s="70"/>
      <c r="HI155" s="70"/>
      <c r="HJ155" s="70"/>
      <c r="HK155" s="70"/>
      <c r="HL155" s="70"/>
      <c r="HM155" s="70"/>
      <c r="HN155" s="70"/>
      <c r="HO155" s="70"/>
      <c r="HP155" s="70"/>
      <c r="HQ155" s="70"/>
      <c r="HR155" s="70"/>
      <c r="HS155" s="70"/>
      <c r="HT155" s="70"/>
      <c r="HU155" s="70"/>
      <c r="HV155" s="70"/>
      <c r="HW155" s="70"/>
      <c r="HX155" s="70"/>
      <c r="HY155" s="70"/>
      <c r="HZ155" s="70"/>
      <c r="IA155" s="70"/>
      <c r="IB155" s="70"/>
      <c r="IC155" s="70"/>
      <c r="ID155" s="70"/>
      <c r="IE155" s="70"/>
      <c r="IF155" s="70"/>
      <c r="IG155" s="70"/>
      <c r="IH155" s="70"/>
      <c r="II155" s="70"/>
      <c r="IJ155" s="70"/>
      <c r="IK155" s="70"/>
      <c r="IL155" s="70"/>
      <c r="IM155" s="70"/>
      <c r="IN155" s="70"/>
      <c r="IO155" s="70"/>
      <c r="IP155" s="70"/>
      <c r="IQ155" s="70"/>
      <c r="IR155" s="70"/>
      <c r="IS155" s="70"/>
      <c r="IT155" s="70"/>
      <c r="IU155" s="70"/>
      <c r="IV155" s="70"/>
      <c r="IW155" s="70"/>
      <c r="IX155" s="70"/>
      <c r="IY155" s="70"/>
      <c r="IZ155" s="70"/>
      <c r="JA155" s="70"/>
      <c r="JB155" s="70"/>
      <c r="JC155" s="70"/>
      <c r="JD155" s="70"/>
      <c r="JE155" s="70"/>
      <c r="JF155" s="70"/>
      <c r="JG155" s="70"/>
      <c r="JH155" s="70"/>
      <c r="JI155" s="70"/>
      <c r="JJ155" s="70"/>
      <c r="JK155" s="70"/>
      <c r="JL155" s="66"/>
      <c r="JM155" s="66"/>
      <c r="JN155" s="66"/>
      <c r="JO155" s="66"/>
      <c r="JP155" s="66"/>
      <c r="JQ155" s="66"/>
      <c r="JR155" s="66"/>
      <c r="JS155" s="66"/>
      <c r="JT155" s="66"/>
      <c r="JU155" s="66"/>
      <c r="JV155" s="66"/>
      <c r="JW155" s="70"/>
      <c r="JX155" s="66"/>
      <c r="JY155" s="70"/>
      <c r="JZ155" s="66"/>
      <c r="KA155" s="66"/>
    </row>
    <row r="156" spans="1:287" x14ac:dyDescent="0.25">
      <c r="ET156" s="70"/>
      <c r="EU156" s="70"/>
      <c r="EV156" s="70"/>
      <c r="EW156" s="70"/>
      <c r="EX156" s="70"/>
      <c r="EY156" s="70"/>
      <c r="EZ156" s="70"/>
      <c r="FA156" s="70"/>
      <c r="FB156" s="70"/>
      <c r="FC156" s="70"/>
      <c r="FD156" s="70"/>
      <c r="FE156" s="70"/>
      <c r="FF156" s="70"/>
      <c r="FG156" s="70"/>
      <c r="FH156" s="70"/>
      <c r="FI156" s="70"/>
      <c r="FJ156" s="70"/>
      <c r="FK156" s="70"/>
      <c r="FL156" s="70"/>
      <c r="FM156" s="70"/>
      <c r="FN156" s="70"/>
      <c r="FO156" s="70"/>
      <c r="FP156" s="70"/>
      <c r="FQ156" s="70"/>
      <c r="FR156" s="70"/>
      <c r="FS156" s="70"/>
      <c r="FT156" s="70"/>
      <c r="FU156" s="70"/>
      <c r="FV156" s="70"/>
      <c r="FW156" s="70"/>
      <c r="FX156" s="70"/>
      <c r="FY156" s="70"/>
      <c r="FZ156" s="70"/>
      <c r="GA156" s="70"/>
      <c r="GB156" s="70"/>
      <c r="GC156" s="70"/>
      <c r="GD156" s="70"/>
      <c r="GE156" s="70"/>
      <c r="GF156" s="70"/>
      <c r="GG156" s="70"/>
      <c r="GH156" s="70"/>
      <c r="GI156" s="70"/>
      <c r="GJ156" s="70"/>
      <c r="GK156" s="70"/>
      <c r="GL156" s="70"/>
      <c r="GM156" s="70"/>
      <c r="GN156" s="70"/>
      <c r="GO156" s="70"/>
      <c r="GP156" s="70"/>
      <c r="GQ156" s="70"/>
      <c r="GR156" s="70"/>
      <c r="GS156" s="70"/>
      <c r="GT156" s="70"/>
      <c r="GU156" s="70"/>
      <c r="GV156" s="70"/>
      <c r="GW156" s="70"/>
      <c r="GX156" s="70"/>
      <c r="GY156" s="70"/>
      <c r="GZ156" s="70"/>
      <c r="HA156" s="70"/>
      <c r="HB156" s="70"/>
      <c r="HC156" s="70"/>
      <c r="HD156" s="70"/>
      <c r="HE156" s="70"/>
      <c r="HF156" s="70"/>
      <c r="HG156" s="70"/>
      <c r="HH156" s="70"/>
      <c r="HI156" s="70"/>
      <c r="HJ156" s="70"/>
      <c r="HK156" s="70"/>
      <c r="HL156" s="70"/>
      <c r="HM156" s="70"/>
      <c r="HN156" s="70"/>
      <c r="HO156" s="70"/>
      <c r="HP156" s="70"/>
      <c r="HQ156" s="70"/>
      <c r="HR156" s="70"/>
      <c r="HS156" s="70"/>
      <c r="HT156" s="70"/>
      <c r="HU156" s="70"/>
      <c r="HV156" s="70"/>
      <c r="HW156" s="70"/>
      <c r="HX156" s="70"/>
      <c r="HY156" s="70"/>
      <c r="HZ156" s="70"/>
      <c r="IA156" s="70"/>
      <c r="IB156" s="70"/>
      <c r="IC156" s="70"/>
      <c r="ID156" s="70"/>
      <c r="IE156" s="70"/>
      <c r="IF156" s="70"/>
      <c r="IG156" s="70"/>
      <c r="IH156" s="70"/>
      <c r="II156" s="70"/>
      <c r="IJ156" s="70"/>
      <c r="IK156" s="70"/>
      <c r="IL156" s="70"/>
      <c r="IM156" s="70"/>
      <c r="IN156" s="70"/>
      <c r="IO156" s="70"/>
      <c r="IP156" s="70"/>
      <c r="IQ156" s="70"/>
      <c r="IR156" s="70"/>
      <c r="IS156" s="70"/>
      <c r="IT156" s="70"/>
      <c r="IU156" s="70"/>
      <c r="IV156" s="70"/>
      <c r="IW156" s="70"/>
      <c r="IX156" s="70"/>
      <c r="IY156" s="70"/>
      <c r="IZ156" s="70"/>
      <c r="JA156" s="70"/>
      <c r="JB156" s="70"/>
      <c r="JC156" s="70"/>
      <c r="JD156" s="70"/>
      <c r="JE156" s="70"/>
      <c r="JF156" s="70"/>
      <c r="JG156" s="70"/>
      <c r="JH156" s="70"/>
      <c r="JI156" s="70"/>
      <c r="JJ156" s="70"/>
      <c r="JK156" s="70"/>
      <c r="JL156" s="66"/>
      <c r="JM156" s="66"/>
      <c r="JN156" s="66"/>
      <c r="JO156" s="66"/>
      <c r="JP156" s="66"/>
      <c r="JQ156" s="66"/>
      <c r="JR156" s="66"/>
      <c r="JS156" s="66"/>
      <c r="JT156" s="66"/>
      <c r="JU156" s="66"/>
      <c r="JV156" s="66"/>
      <c r="JW156" s="70"/>
      <c r="JX156" s="66"/>
      <c r="JY156" s="70"/>
      <c r="JZ156" s="66"/>
      <c r="KA156" s="66"/>
    </row>
    <row r="157" spans="1:287" x14ac:dyDescent="0.25">
      <c r="ET157" s="70"/>
      <c r="EU157" s="70"/>
      <c r="EV157" s="70"/>
      <c r="EW157" s="70"/>
      <c r="EX157" s="70"/>
      <c r="EY157" s="70"/>
      <c r="EZ157" s="70"/>
      <c r="FA157" s="70"/>
      <c r="FB157" s="70"/>
      <c r="FC157" s="70"/>
      <c r="FD157" s="70"/>
      <c r="FE157" s="70"/>
      <c r="FF157" s="70"/>
      <c r="FG157" s="70"/>
      <c r="FH157" s="70"/>
      <c r="FI157" s="70"/>
      <c r="FJ157" s="70"/>
      <c r="FK157" s="70"/>
      <c r="FL157" s="70"/>
      <c r="FM157" s="70"/>
      <c r="FN157" s="70"/>
      <c r="FO157" s="70"/>
      <c r="FP157" s="70"/>
      <c r="FQ157" s="70"/>
      <c r="FR157" s="70"/>
      <c r="FS157" s="70"/>
      <c r="FT157" s="70"/>
      <c r="FU157" s="70"/>
      <c r="FV157" s="70"/>
      <c r="FW157" s="70"/>
      <c r="FX157" s="70"/>
      <c r="FY157" s="70"/>
      <c r="FZ157" s="70"/>
      <c r="GA157" s="70"/>
      <c r="GB157" s="70"/>
      <c r="GC157" s="70"/>
      <c r="GD157" s="70"/>
      <c r="GE157" s="70"/>
      <c r="GF157" s="70"/>
      <c r="GG157" s="70"/>
      <c r="GH157" s="70"/>
      <c r="GI157" s="70"/>
      <c r="GJ157" s="70"/>
      <c r="GK157" s="70"/>
      <c r="GL157" s="70"/>
      <c r="GM157" s="70"/>
      <c r="GN157" s="70"/>
      <c r="GO157" s="70"/>
      <c r="GP157" s="70"/>
      <c r="GQ157" s="70"/>
      <c r="GR157" s="70"/>
      <c r="GS157" s="70"/>
      <c r="GT157" s="70"/>
      <c r="GU157" s="70"/>
      <c r="GV157" s="70"/>
      <c r="GW157" s="70"/>
      <c r="GX157" s="70"/>
      <c r="GY157" s="70"/>
      <c r="GZ157" s="70"/>
      <c r="HA157" s="70"/>
      <c r="HB157" s="70"/>
      <c r="HC157" s="70"/>
      <c r="HD157" s="70"/>
      <c r="HE157" s="70"/>
      <c r="HF157" s="70"/>
      <c r="HG157" s="70"/>
      <c r="HH157" s="70"/>
      <c r="HI157" s="70"/>
      <c r="HJ157" s="70"/>
      <c r="HK157" s="70"/>
      <c r="HL157" s="70"/>
      <c r="HM157" s="70"/>
      <c r="HN157" s="70"/>
      <c r="HO157" s="70"/>
      <c r="HP157" s="70"/>
      <c r="HQ157" s="70"/>
      <c r="HR157" s="70"/>
      <c r="HS157" s="70"/>
      <c r="HT157" s="70"/>
      <c r="HU157" s="70"/>
      <c r="HV157" s="70"/>
      <c r="HW157" s="70"/>
      <c r="HX157" s="70"/>
      <c r="HY157" s="70"/>
      <c r="HZ157" s="70"/>
      <c r="IA157" s="70"/>
      <c r="IB157" s="70"/>
      <c r="IC157" s="70"/>
      <c r="ID157" s="70"/>
      <c r="IE157" s="70"/>
      <c r="IF157" s="70"/>
      <c r="IG157" s="70"/>
      <c r="IH157" s="70"/>
      <c r="II157" s="70"/>
      <c r="IJ157" s="70"/>
      <c r="IK157" s="70"/>
      <c r="IL157" s="70"/>
      <c r="IM157" s="70"/>
      <c r="IN157" s="70"/>
      <c r="IO157" s="70"/>
      <c r="IP157" s="70"/>
      <c r="IQ157" s="70"/>
      <c r="IR157" s="70"/>
      <c r="IS157" s="70"/>
      <c r="IT157" s="70"/>
      <c r="IU157" s="70"/>
      <c r="IV157" s="70"/>
      <c r="IW157" s="70"/>
      <c r="IX157" s="70"/>
      <c r="IY157" s="70"/>
      <c r="IZ157" s="70"/>
      <c r="JA157" s="70"/>
      <c r="JB157" s="70"/>
      <c r="JC157" s="70"/>
      <c r="JD157" s="70"/>
      <c r="JE157" s="70"/>
      <c r="JF157" s="70"/>
      <c r="JG157" s="70"/>
      <c r="JH157" s="70"/>
      <c r="JI157" s="70"/>
      <c r="JJ157" s="70"/>
      <c r="JK157" s="70"/>
      <c r="JL157" s="66"/>
      <c r="JM157" s="66"/>
      <c r="JN157" s="66"/>
      <c r="JO157" s="66"/>
      <c r="JP157" s="66"/>
      <c r="JQ157" s="66"/>
      <c r="JR157" s="66"/>
      <c r="JS157" s="66"/>
      <c r="JT157" s="66"/>
      <c r="JU157" s="66"/>
      <c r="JV157" s="66"/>
      <c r="JW157" s="70"/>
      <c r="JX157" s="66"/>
      <c r="JY157" s="70"/>
      <c r="JZ157" s="66"/>
      <c r="KA157" s="66"/>
    </row>
    <row r="158" spans="1:287" x14ac:dyDescent="0.25">
      <c r="ET158" s="70"/>
      <c r="EU158" s="70"/>
      <c r="EV158" s="70"/>
      <c r="EW158" s="70"/>
      <c r="EX158" s="70"/>
      <c r="EY158" s="70"/>
      <c r="EZ158" s="70"/>
      <c r="FA158" s="70"/>
      <c r="FB158" s="70"/>
      <c r="FC158" s="70"/>
      <c r="FD158" s="70"/>
      <c r="FE158" s="70"/>
      <c r="FF158" s="70"/>
      <c r="FG158" s="70"/>
      <c r="FH158" s="70"/>
      <c r="FI158" s="70"/>
      <c r="FJ158" s="70"/>
      <c r="FK158" s="70"/>
      <c r="FL158" s="70"/>
      <c r="FM158" s="70"/>
      <c r="FN158" s="70"/>
      <c r="FO158" s="70"/>
      <c r="FP158" s="70"/>
      <c r="FQ158" s="70"/>
      <c r="FR158" s="70"/>
      <c r="FS158" s="70"/>
      <c r="FT158" s="70"/>
      <c r="FU158" s="70"/>
      <c r="FV158" s="70"/>
      <c r="FW158" s="70"/>
      <c r="FX158" s="70"/>
      <c r="FY158" s="70"/>
      <c r="FZ158" s="70"/>
      <c r="GA158" s="70"/>
      <c r="GB158" s="70"/>
      <c r="GC158" s="70"/>
      <c r="GD158" s="70"/>
      <c r="GE158" s="70"/>
      <c r="GF158" s="70"/>
      <c r="GG158" s="70"/>
      <c r="GH158" s="70"/>
      <c r="GI158" s="70"/>
      <c r="GJ158" s="70"/>
      <c r="GK158" s="70"/>
      <c r="GL158" s="70"/>
      <c r="GM158" s="70"/>
      <c r="GN158" s="70"/>
      <c r="GO158" s="70"/>
      <c r="GP158" s="70"/>
      <c r="GQ158" s="70"/>
      <c r="GR158" s="70"/>
      <c r="GS158" s="70"/>
      <c r="GT158" s="70"/>
      <c r="GU158" s="70"/>
      <c r="GV158" s="70"/>
      <c r="GW158" s="70"/>
      <c r="GX158" s="70"/>
      <c r="GY158" s="70"/>
      <c r="GZ158" s="70"/>
      <c r="HA158" s="70"/>
      <c r="HB158" s="70"/>
      <c r="HC158" s="70"/>
      <c r="HD158" s="70"/>
      <c r="HE158" s="70"/>
      <c r="HF158" s="70"/>
      <c r="HG158" s="70"/>
      <c r="HH158" s="70"/>
      <c r="HI158" s="70"/>
      <c r="HJ158" s="70"/>
      <c r="HK158" s="70"/>
      <c r="HL158" s="70"/>
      <c r="HM158" s="70"/>
      <c r="HN158" s="70"/>
      <c r="HO158" s="70"/>
      <c r="HP158" s="70"/>
      <c r="HQ158" s="70"/>
      <c r="HR158" s="70"/>
      <c r="HS158" s="70"/>
      <c r="HT158" s="70"/>
      <c r="HU158" s="70"/>
      <c r="HV158" s="70"/>
      <c r="HW158" s="70"/>
      <c r="HX158" s="70"/>
      <c r="HY158" s="70"/>
      <c r="HZ158" s="70"/>
      <c r="IA158" s="70"/>
      <c r="IB158" s="70"/>
      <c r="IC158" s="70"/>
      <c r="ID158" s="70"/>
      <c r="IE158" s="70"/>
      <c r="IF158" s="70"/>
      <c r="IG158" s="70"/>
      <c r="IH158" s="70"/>
      <c r="II158" s="70"/>
      <c r="IJ158" s="70"/>
      <c r="IK158" s="70"/>
      <c r="IL158" s="70"/>
      <c r="IM158" s="70"/>
      <c r="IN158" s="70"/>
      <c r="IO158" s="70"/>
      <c r="IP158" s="70"/>
      <c r="IQ158" s="70"/>
      <c r="IR158" s="70"/>
      <c r="IS158" s="70"/>
      <c r="IT158" s="70"/>
      <c r="IU158" s="70"/>
      <c r="IV158" s="70"/>
      <c r="IW158" s="70"/>
      <c r="IX158" s="70"/>
      <c r="IY158" s="70"/>
      <c r="IZ158" s="70"/>
      <c r="JA158" s="70"/>
      <c r="JB158" s="70"/>
      <c r="JC158" s="70"/>
      <c r="JD158" s="70"/>
      <c r="JE158" s="70"/>
      <c r="JF158" s="70"/>
      <c r="JG158" s="70"/>
      <c r="JH158" s="70"/>
      <c r="JI158" s="70"/>
      <c r="JJ158" s="70"/>
      <c r="JK158" s="70"/>
      <c r="JL158" s="66"/>
      <c r="JM158" s="66"/>
      <c r="JN158" s="66"/>
      <c r="JO158" s="66"/>
      <c r="JP158" s="66"/>
      <c r="JQ158" s="66"/>
      <c r="JR158" s="66"/>
      <c r="JS158" s="66"/>
      <c r="JT158" s="66"/>
      <c r="JU158" s="66"/>
      <c r="JV158" s="66"/>
      <c r="JW158" s="70"/>
      <c r="JX158" s="66"/>
      <c r="JY158" s="70"/>
      <c r="JZ158" s="66"/>
      <c r="KA158" s="66"/>
    </row>
    <row r="159" spans="1:287" x14ac:dyDescent="0.25">
      <c r="ET159" s="70"/>
      <c r="EU159" s="70"/>
      <c r="EV159" s="70"/>
      <c r="EW159" s="70"/>
      <c r="EX159" s="70"/>
      <c r="EY159" s="70"/>
      <c r="EZ159" s="70"/>
      <c r="FA159" s="70"/>
      <c r="FB159" s="70"/>
      <c r="FC159" s="70"/>
      <c r="FD159" s="70"/>
      <c r="FE159" s="70"/>
      <c r="FF159" s="70"/>
      <c r="FG159" s="70"/>
      <c r="FH159" s="70"/>
      <c r="FI159" s="70"/>
      <c r="FJ159" s="70"/>
      <c r="FK159" s="70"/>
      <c r="FL159" s="70"/>
      <c r="FM159" s="70"/>
      <c r="FN159" s="70"/>
      <c r="FO159" s="70"/>
      <c r="FP159" s="70"/>
      <c r="FQ159" s="70"/>
      <c r="FR159" s="70"/>
      <c r="FS159" s="70"/>
      <c r="FT159" s="70"/>
      <c r="FU159" s="70"/>
      <c r="FV159" s="70"/>
      <c r="FW159" s="70"/>
      <c r="FX159" s="70"/>
      <c r="FY159" s="70"/>
      <c r="FZ159" s="70"/>
      <c r="GA159" s="70"/>
      <c r="GB159" s="70"/>
      <c r="GC159" s="70"/>
      <c r="GD159" s="70"/>
      <c r="GE159" s="70"/>
      <c r="GF159" s="70"/>
      <c r="GG159" s="70"/>
      <c r="GH159" s="70"/>
      <c r="GI159" s="70"/>
      <c r="GJ159" s="70"/>
      <c r="GK159" s="70"/>
      <c r="GL159" s="70"/>
      <c r="GM159" s="70"/>
      <c r="GN159" s="70"/>
      <c r="GO159" s="70"/>
      <c r="GP159" s="70"/>
      <c r="GQ159" s="70"/>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70"/>
      <c r="IF159" s="70"/>
      <c r="IG159" s="70"/>
      <c r="IH159" s="70"/>
      <c r="II159" s="70"/>
      <c r="IJ159" s="70"/>
      <c r="IK159" s="70"/>
      <c r="IL159" s="70"/>
      <c r="IM159" s="70"/>
      <c r="IN159" s="70"/>
      <c r="IO159" s="70"/>
      <c r="IP159" s="70"/>
      <c r="IQ159" s="70"/>
      <c r="IR159" s="70"/>
      <c r="IS159" s="70"/>
      <c r="IT159" s="70"/>
      <c r="IU159" s="70"/>
      <c r="IV159" s="70"/>
      <c r="IW159" s="70"/>
      <c r="IX159" s="70"/>
      <c r="IY159" s="70"/>
      <c r="IZ159" s="70"/>
      <c r="JA159" s="70"/>
      <c r="JB159" s="70"/>
      <c r="JC159" s="70"/>
      <c r="JD159" s="70"/>
      <c r="JE159" s="70"/>
      <c r="JF159" s="70"/>
      <c r="JG159" s="70"/>
      <c r="JH159" s="70"/>
      <c r="JI159" s="70"/>
      <c r="JJ159" s="70"/>
      <c r="JK159" s="70"/>
      <c r="JL159" s="66"/>
      <c r="JM159" s="66"/>
      <c r="JN159" s="66"/>
      <c r="JO159" s="66"/>
      <c r="JP159" s="66"/>
      <c r="JQ159" s="66"/>
      <c r="JR159" s="66"/>
      <c r="JS159" s="66"/>
      <c r="JT159" s="66"/>
      <c r="JU159" s="66"/>
      <c r="JV159" s="66"/>
      <c r="JW159" s="70"/>
      <c r="JX159" s="66"/>
      <c r="JY159" s="70"/>
      <c r="JZ159" s="66"/>
      <c r="KA159" s="66"/>
    </row>
    <row r="160" spans="1:287" x14ac:dyDescent="0.25">
      <c r="ET160" s="70"/>
      <c r="EU160" s="70"/>
      <c r="EV160" s="70"/>
      <c r="EW160" s="70"/>
      <c r="EX160" s="70"/>
      <c r="EY160" s="70"/>
      <c r="EZ160" s="70"/>
      <c r="FA160" s="70"/>
      <c r="FB160" s="70"/>
      <c r="FC160" s="70"/>
      <c r="FD160" s="70"/>
      <c r="FE160" s="70"/>
      <c r="FF160" s="70"/>
      <c r="FG160" s="70"/>
      <c r="FH160" s="70"/>
      <c r="FI160" s="70"/>
      <c r="FJ160" s="70"/>
      <c r="FK160" s="70"/>
      <c r="FL160" s="70"/>
      <c r="FM160" s="70"/>
      <c r="FN160" s="70"/>
      <c r="FO160" s="70"/>
      <c r="FP160" s="70"/>
      <c r="FQ160" s="70"/>
      <c r="FR160" s="70"/>
      <c r="FS160" s="70"/>
      <c r="FT160" s="70"/>
      <c r="FU160" s="70"/>
      <c r="FV160" s="70"/>
      <c r="FW160" s="70"/>
      <c r="FX160" s="70"/>
      <c r="FY160" s="70"/>
      <c r="FZ160" s="70"/>
      <c r="GA160" s="70"/>
      <c r="GB160" s="70"/>
      <c r="GC160" s="70"/>
      <c r="GD160" s="70"/>
      <c r="GE160" s="70"/>
      <c r="GF160" s="70"/>
      <c r="GG160" s="70"/>
      <c r="GH160" s="70"/>
      <c r="GI160" s="70"/>
      <c r="GJ160" s="70"/>
      <c r="GK160" s="70"/>
      <c r="GL160" s="70"/>
      <c r="GM160" s="70"/>
      <c r="GN160" s="70"/>
      <c r="GO160" s="70"/>
      <c r="GP160" s="70"/>
      <c r="GQ160" s="70"/>
      <c r="GR160" s="70"/>
      <c r="GS160" s="70"/>
      <c r="GT160" s="70"/>
      <c r="GU160" s="70"/>
      <c r="GV160" s="70"/>
      <c r="GW160" s="70"/>
      <c r="GX160" s="70"/>
      <c r="GY160" s="70"/>
      <c r="GZ160" s="70"/>
      <c r="HA160" s="70"/>
      <c r="HB160" s="70"/>
      <c r="HC160" s="70"/>
      <c r="HD160" s="70"/>
      <c r="HE160" s="70"/>
      <c r="HF160" s="70"/>
      <c r="HG160" s="70"/>
      <c r="HH160" s="70"/>
      <c r="HI160" s="70"/>
      <c r="HJ160" s="70"/>
      <c r="HK160" s="70"/>
      <c r="HL160" s="70"/>
      <c r="HM160" s="70"/>
      <c r="HN160" s="70"/>
      <c r="HO160" s="70"/>
      <c r="HP160" s="70"/>
      <c r="HQ160" s="70"/>
      <c r="HR160" s="70"/>
      <c r="HS160" s="70"/>
      <c r="HT160" s="70"/>
      <c r="HU160" s="70"/>
      <c r="HV160" s="70"/>
      <c r="HW160" s="70"/>
      <c r="HX160" s="70"/>
      <c r="HY160" s="70"/>
      <c r="HZ160" s="70"/>
      <c r="IA160" s="70"/>
      <c r="IB160" s="70"/>
      <c r="IC160" s="70"/>
      <c r="ID160" s="70"/>
      <c r="IE160" s="70"/>
      <c r="IF160" s="70"/>
      <c r="IG160" s="70"/>
      <c r="IH160" s="70"/>
      <c r="II160" s="70"/>
      <c r="IJ160" s="70"/>
      <c r="IK160" s="70"/>
      <c r="IL160" s="70"/>
      <c r="IM160" s="70"/>
      <c r="IN160" s="70"/>
      <c r="IO160" s="70"/>
      <c r="IP160" s="70"/>
      <c r="IQ160" s="70"/>
      <c r="IR160" s="70"/>
      <c r="IS160" s="70"/>
      <c r="IT160" s="70"/>
      <c r="IU160" s="70"/>
      <c r="IV160" s="70"/>
      <c r="IW160" s="70"/>
      <c r="IX160" s="70"/>
      <c r="IY160" s="70"/>
      <c r="IZ160" s="70"/>
      <c r="JA160" s="70"/>
      <c r="JB160" s="70"/>
      <c r="JC160" s="70"/>
      <c r="JD160" s="70"/>
      <c r="JE160" s="70"/>
      <c r="JF160" s="70"/>
      <c r="JG160" s="70"/>
      <c r="JH160" s="70"/>
      <c r="JI160" s="70"/>
      <c r="JJ160" s="70"/>
      <c r="JK160" s="70"/>
      <c r="JL160" s="66"/>
      <c r="JM160" s="66"/>
      <c r="JN160" s="66"/>
      <c r="JO160" s="66"/>
      <c r="JP160" s="66"/>
      <c r="JQ160" s="66"/>
      <c r="JR160" s="66"/>
      <c r="JS160" s="66"/>
      <c r="JT160" s="66"/>
      <c r="JU160" s="66"/>
      <c r="JV160" s="66"/>
      <c r="JW160" s="70"/>
      <c r="JX160" s="66"/>
      <c r="JY160" s="70"/>
      <c r="JZ160" s="66"/>
      <c r="KA160" s="66"/>
    </row>
    <row r="161" spans="150:287" x14ac:dyDescent="0.25">
      <c r="ET161" s="70"/>
      <c r="EU161" s="70"/>
      <c r="EV161" s="70"/>
      <c r="EW161" s="70"/>
      <c r="EX161" s="70"/>
      <c r="EY161" s="70"/>
      <c r="EZ161" s="70"/>
      <c r="FA161" s="70"/>
      <c r="FB161" s="70"/>
      <c r="FC161" s="70"/>
      <c r="FD161" s="70"/>
      <c r="FE161" s="70"/>
      <c r="FF161" s="70"/>
      <c r="FG161" s="70"/>
      <c r="FH161" s="70"/>
      <c r="FI161" s="70"/>
      <c r="FJ161" s="70"/>
      <c r="FK161" s="70"/>
      <c r="FL161" s="70"/>
      <c r="FM161" s="70"/>
      <c r="FN161" s="70"/>
      <c r="FO161" s="70"/>
      <c r="FP161" s="70"/>
      <c r="FQ161" s="70"/>
      <c r="FR161" s="70"/>
      <c r="FS161" s="70"/>
      <c r="FT161" s="70"/>
      <c r="FU161" s="70"/>
      <c r="FV161" s="70"/>
      <c r="FW161" s="70"/>
      <c r="FX161" s="70"/>
      <c r="FY161" s="70"/>
      <c r="FZ161" s="70"/>
      <c r="GA161" s="70"/>
      <c r="GB161" s="70"/>
      <c r="GC161" s="70"/>
      <c r="GD161" s="70"/>
      <c r="GE161" s="70"/>
      <c r="GF161" s="70"/>
      <c r="GG161" s="70"/>
      <c r="GH161" s="70"/>
      <c r="GI161" s="70"/>
      <c r="GJ161" s="70"/>
      <c r="GK161" s="70"/>
      <c r="GL161" s="70"/>
      <c r="GM161" s="70"/>
      <c r="GN161" s="70"/>
      <c r="GO161" s="70"/>
      <c r="GP161" s="70"/>
      <c r="GQ161" s="70"/>
      <c r="GR161" s="70"/>
      <c r="GS161" s="70"/>
      <c r="GT161" s="70"/>
      <c r="GU161" s="70"/>
      <c r="GV161" s="70"/>
      <c r="GW161" s="70"/>
      <c r="GX161" s="70"/>
      <c r="GY161" s="70"/>
      <c r="GZ161" s="70"/>
      <c r="HA161" s="70"/>
      <c r="HB161" s="70"/>
      <c r="HC161" s="70"/>
      <c r="HD161" s="70"/>
      <c r="HE161" s="70"/>
      <c r="HF161" s="70"/>
      <c r="HG161" s="70"/>
      <c r="HH161" s="70"/>
      <c r="HI161" s="70"/>
      <c r="HJ161" s="70"/>
      <c r="HK161" s="70"/>
      <c r="HL161" s="70"/>
      <c r="HM161" s="70"/>
      <c r="HN161" s="70"/>
      <c r="HO161" s="70"/>
      <c r="HP161" s="70"/>
      <c r="HQ161" s="70"/>
      <c r="HR161" s="70"/>
      <c r="HS161" s="70"/>
      <c r="HT161" s="70"/>
      <c r="HU161" s="70"/>
      <c r="HV161" s="70"/>
      <c r="HW161" s="70"/>
      <c r="HX161" s="70"/>
      <c r="HY161" s="70"/>
      <c r="HZ161" s="70"/>
      <c r="IA161" s="70"/>
      <c r="IB161" s="70"/>
      <c r="IC161" s="70"/>
      <c r="ID161" s="70"/>
      <c r="IE161" s="70"/>
      <c r="IF161" s="70"/>
      <c r="IG161" s="70"/>
      <c r="IH161" s="70"/>
      <c r="II161" s="70"/>
      <c r="IJ161" s="70"/>
      <c r="IK161" s="70"/>
      <c r="IL161" s="70"/>
      <c r="IM161" s="70"/>
      <c r="IN161" s="70"/>
      <c r="IO161" s="70"/>
      <c r="IP161" s="70"/>
      <c r="IQ161" s="70"/>
      <c r="IR161" s="70"/>
      <c r="IS161" s="70"/>
      <c r="IT161" s="70"/>
      <c r="IU161" s="70"/>
      <c r="IV161" s="70"/>
      <c r="IW161" s="70"/>
      <c r="IX161" s="70"/>
      <c r="IY161" s="70"/>
      <c r="IZ161" s="70"/>
      <c r="JA161" s="70"/>
      <c r="JB161" s="70"/>
      <c r="JC161" s="70"/>
      <c r="JD161" s="70"/>
      <c r="JE161" s="70"/>
      <c r="JF161" s="70"/>
      <c r="JG161" s="70"/>
      <c r="JH161" s="70"/>
      <c r="JI161" s="70"/>
      <c r="JJ161" s="70"/>
      <c r="JK161" s="70"/>
      <c r="JL161" s="66"/>
      <c r="JM161" s="66"/>
      <c r="JN161" s="66"/>
      <c r="JO161" s="66"/>
      <c r="JP161" s="66"/>
      <c r="JQ161" s="66"/>
      <c r="JR161" s="66"/>
      <c r="JS161" s="66"/>
      <c r="JT161" s="66"/>
      <c r="JU161" s="66"/>
      <c r="JV161" s="66"/>
      <c r="JW161" s="70"/>
      <c r="JX161" s="66"/>
      <c r="JY161" s="70"/>
      <c r="JZ161" s="66"/>
      <c r="KA161" s="66"/>
    </row>
    <row r="162" spans="150:287" x14ac:dyDescent="0.25">
      <c r="ET162" s="70"/>
      <c r="EU162" s="70"/>
      <c r="EV162" s="70"/>
      <c r="EW162" s="70"/>
      <c r="EX162" s="70"/>
      <c r="EY162" s="70"/>
      <c r="EZ162" s="70"/>
      <c r="FA162" s="70"/>
      <c r="FB162" s="70"/>
      <c r="FC162" s="70"/>
      <c r="FD162" s="70"/>
      <c r="FE162" s="70"/>
      <c r="FF162" s="70"/>
      <c r="FG162" s="70"/>
      <c r="FH162" s="70"/>
      <c r="FI162" s="70"/>
      <c r="FJ162" s="70"/>
      <c r="FK162" s="70"/>
      <c r="FL162" s="70"/>
      <c r="FM162" s="70"/>
      <c r="FN162" s="70"/>
      <c r="FO162" s="70"/>
      <c r="FP162" s="70"/>
      <c r="FQ162" s="70"/>
      <c r="FR162" s="70"/>
      <c r="FS162" s="70"/>
      <c r="FT162" s="70"/>
      <c r="FU162" s="70"/>
      <c r="FV162" s="70"/>
      <c r="FW162" s="70"/>
      <c r="FX162" s="70"/>
      <c r="FY162" s="70"/>
      <c r="FZ162" s="70"/>
      <c r="GA162" s="70"/>
      <c r="GB162" s="70"/>
      <c r="GC162" s="70"/>
      <c r="GD162" s="70"/>
      <c r="GE162" s="70"/>
      <c r="GF162" s="70"/>
      <c r="GG162" s="70"/>
      <c r="GH162" s="70"/>
      <c r="GI162" s="70"/>
      <c r="GJ162" s="70"/>
      <c r="GK162" s="70"/>
      <c r="GL162" s="70"/>
      <c r="GM162" s="70"/>
      <c r="GN162" s="70"/>
      <c r="GO162" s="70"/>
      <c r="GP162" s="70"/>
      <c r="GQ162" s="70"/>
      <c r="GR162" s="70"/>
      <c r="GS162" s="70"/>
      <c r="GT162" s="70"/>
      <c r="GU162" s="70"/>
      <c r="GV162" s="70"/>
      <c r="GW162" s="70"/>
      <c r="GX162" s="70"/>
      <c r="GY162" s="70"/>
      <c r="GZ162" s="70"/>
      <c r="HA162" s="70"/>
      <c r="HB162" s="70"/>
      <c r="HC162" s="70"/>
      <c r="HD162" s="70"/>
      <c r="HE162" s="70"/>
      <c r="HF162" s="70"/>
      <c r="HG162" s="70"/>
      <c r="HH162" s="70"/>
      <c r="HI162" s="70"/>
      <c r="HJ162" s="70"/>
      <c r="HK162" s="70"/>
      <c r="HL162" s="70"/>
      <c r="HM162" s="70"/>
      <c r="HN162" s="70"/>
      <c r="HO162" s="70"/>
      <c r="HP162" s="70"/>
      <c r="HQ162" s="70"/>
      <c r="HR162" s="70"/>
      <c r="HS162" s="70"/>
      <c r="HT162" s="70"/>
      <c r="HU162" s="70"/>
      <c r="HV162" s="70"/>
      <c r="HW162" s="70"/>
      <c r="HX162" s="70"/>
      <c r="HY162" s="70"/>
      <c r="HZ162" s="70"/>
      <c r="IA162" s="70"/>
      <c r="IB162" s="70"/>
      <c r="IC162" s="70"/>
      <c r="ID162" s="70"/>
      <c r="IE162" s="70"/>
      <c r="IF162" s="70"/>
      <c r="IG162" s="70"/>
      <c r="IH162" s="70"/>
      <c r="II162" s="70"/>
      <c r="IJ162" s="70"/>
      <c r="IK162" s="70"/>
      <c r="IL162" s="70"/>
      <c r="IM162" s="70"/>
      <c r="IN162" s="70"/>
      <c r="IO162" s="70"/>
      <c r="IP162" s="70"/>
      <c r="IQ162" s="70"/>
      <c r="IR162" s="70"/>
      <c r="IS162" s="70"/>
      <c r="IT162" s="70"/>
      <c r="IU162" s="70"/>
      <c r="IV162" s="70"/>
      <c r="IW162" s="70"/>
      <c r="IX162" s="70"/>
      <c r="IY162" s="70"/>
      <c r="IZ162" s="70"/>
      <c r="JA162" s="70"/>
      <c r="JB162" s="70"/>
      <c r="JC162" s="70"/>
      <c r="JD162" s="70"/>
      <c r="JE162" s="70"/>
      <c r="JF162" s="70"/>
      <c r="JG162" s="70"/>
      <c r="JH162" s="70"/>
      <c r="JI162" s="70"/>
      <c r="JJ162" s="70"/>
      <c r="JK162" s="70"/>
      <c r="JL162" s="66"/>
      <c r="JM162" s="66"/>
      <c r="JN162" s="66"/>
      <c r="JO162" s="66"/>
      <c r="JP162" s="66"/>
      <c r="JQ162" s="66"/>
      <c r="JR162" s="66"/>
      <c r="JS162" s="66"/>
      <c r="JT162" s="66"/>
      <c r="JU162" s="66"/>
      <c r="JV162" s="66"/>
      <c r="JW162" s="70"/>
      <c r="JX162" s="66"/>
      <c r="JY162" s="70"/>
      <c r="JZ162" s="66"/>
      <c r="KA162" s="66"/>
    </row>
    <row r="163" spans="150:287" x14ac:dyDescent="0.25">
      <c r="ET163" s="70"/>
      <c r="EU163" s="70"/>
      <c r="EV163" s="70"/>
      <c r="EW163" s="70"/>
      <c r="EX163" s="70"/>
      <c r="EY163" s="70"/>
      <c r="EZ163" s="70"/>
      <c r="FA163" s="70"/>
      <c r="FB163" s="70"/>
      <c r="FC163" s="70"/>
      <c r="FD163" s="70"/>
      <c r="FE163" s="70"/>
      <c r="FF163" s="70"/>
      <c r="FG163" s="70"/>
      <c r="FH163" s="70"/>
      <c r="FI163" s="70"/>
      <c r="FJ163" s="70"/>
      <c r="FK163" s="70"/>
      <c r="FL163" s="70"/>
      <c r="FM163" s="70"/>
      <c r="FN163" s="70"/>
      <c r="FO163" s="70"/>
      <c r="FP163" s="70"/>
      <c r="FQ163" s="70"/>
      <c r="FR163" s="70"/>
      <c r="FS163" s="70"/>
      <c r="FT163" s="70"/>
      <c r="FU163" s="70"/>
      <c r="FV163" s="70"/>
      <c r="FW163" s="70"/>
      <c r="FX163" s="70"/>
      <c r="FY163" s="70"/>
      <c r="FZ163" s="70"/>
      <c r="GA163" s="70"/>
      <c r="GB163" s="70"/>
      <c r="GC163" s="70"/>
      <c r="GD163" s="70"/>
      <c r="GE163" s="70"/>
      <c r="GF163" s="70"/>
      <c r="GG163" s="70"/>
      <c r="GH163" s="70"/>
      <c r="GI163" s="70"/>
      <c r="GJ163" s="70"/>
      <c r="GK163" s="70"/>
      <c r="GL163" s="70"/>
      <c r="GM163" s="70"/>
      <c r="GN163" s="70"/>
      <c r="GO163" s="70"/>
      <c r="GP163" s="70"/>
      <c r="GQ163" s="70"/>
      <c r="GR163" s="70"/>
      <c r="GS163" s="70"/>
      <c r="GT163" s="70"/>
      <c r="GU163" s="70"/>
      <c r="GV163" s="70"/>
      <c r="GW163" s="70"/>
      <c r="GX163" s="70"/>
      <c r="GY163" s="70"/>
      <c r="GZ163" s="70"/>
      <c r="HA163" s="70"/>
      <c r="HB163" s="70"/>
      <c r="HC163" s="70"/>
      <c r="HD163" s="70"/>
      <c r="HE163" s="70"/>
      <c r="HF163" s="70"/>
      <c r="HG163" s="70"/>
      <c r="HH163" s="70"/>
      <c r="HI163" s="70"/>
      <c r="HJ163" s="70"/>
      <c r="HK163" s="70"/>
      <c r="HL163" s="70"/>
      <c r="HM163" s="70"/>
      <c r="HN163" s="70"/>
      <c r="HO163" s="70"/>
      <c r="HP163" s="70"/>
      <c r="HQ163" s="70"/>
      <c r="HR163" s="70"/>
      <c r="HS163" s="70"/>
      <c r="HT163" s="70"/>
      <c r="HU163" s="70"/>
      <c r="HV163" s="70"/>
      <c r="HW163" s="70"/>
      <c r="HX163" s="70"/>
      <c r="HY163" s="70"/>
      <c r="HZ163" s="70"/>
      <c r="IA163" s="70"/>
      <c r="IB163" s="70"/>
      <c r="IC163" s="70"/>
      <c r="ID163" s="70"/>
      <c r="IE163" s="70"/>
      <c r="IF163" s="70"/>
      <c r="IG163" s="70"/>
      <c r="IH163" s="70"/>
      <c r="II163" s="70"/>
      <c r="IJ163" s="70"/>
      <c r="IK163" s="70"/>
      <c r="IL163" s="70"/>
      <c r="IM163" s="70"/>
      <c r="IN163" s="70"/>
      <c r="IO163" s="70"/>
      <c r="IP163" s="70"/>
      <c r="IQ163" s="70"/>
      <c r="IR163" s="70"/>
      <c r="IS163" s="70"/>
      <c r="IT163" s="70"/>
      <c r="IU163" s="70"/>
      <c r="IV163" s="70"/>
      <c r="IW163" s="70"/>
      <c r="IX163" s="70"/>
      <c r="IY163" s="70"/>
      <c r="IZ163" s="70"/>
      <c r="JA163" s="70"/>
      <c r="JB163" s="70"/>
      <c r="JC163" s="70"/>
      <c r="JD163" s="70"/>
      <c r="JE163" s="70"/>
      <c r="JF163" s="70"/>
      <c r="JG163" s="70"/>
      <c r="JH163" s="70"/>
      <c r="JI163" s="70"/>
      <c r="JJ163" s="70"/>
      <c r="JK163" s="70"/>
      <c r="JL163" s="66"/>
      <c r="JM163" s="66"/>
      <c r="JN163" s="66"/>
      <c r="JO163" s="66"/>
      <c r="JP163" s="66"/>
      <c r="JQ163" s="66"/>
      <c r="JR163" s="66"/>
      <c r="JS163" s="66"/>
      <c r="JT163" s="66"/>
      <c r="JU163" s="66"/>
      <c r="JV163" s="66"/>
      <c r="JW163" s="70"/>
      <c r="JX163" s="66"/>
      <c r="JY163" s="70"/>
      <c r="JZ163" s="66"/>
      <c r="KA163" s="66"/>
    </row>
    <row r="164" spans="150:287" x14ac:dyDescent="0.25">
      <c r="ET164" s="70"/>
      <c r="EU164" s="70"/>
      <c r="EV164" s="70"/>
      <c r="EW164" s="70"/>
      <c r="EX164" s="70"/>
      <c r="EY164" s="70"/>
      <c r="EZ164" s="70"/>
      <c r="FA164" s="70"/>
      <c r="FB164" s="70"/>
      <c r="FC164" s="70"/>
      <c r="FD164" s="70"/>
      <c r="FE164" s="70"/>
      <c r="FF164" s="70"/>
      <c r="FG164" s="70"/>
      <c r="FH164" s="70"/>
      <c r="FI164" s="70"/>
      <c r="FJ164" s="70"/>
      <c r="FK164" s="70"/>
      <c r="FL164" s="70"/>
      <c r="FM164" s="70"/>
      <c r="FN164" s="70"/>
      <c r="FO164" s="70"/>
      <c r="FP164" s="70"/>
      <c r="FQ164" s="70"/>
      <c r="FR164" s="70"/>
      <c r="FS164" s="70"/>
      <c r="FT164" s="70"/>
      <c r="FU164" s="70"/>
      <c r="FV164" s="70"/>
      <c r="FW164" s="70"/>
      <c r="FX164" s="70"/>
      <c r="FY164" s="70"/>
      <c r="FZ164" s="70"/>
      <c r="GA164" s="70"/>
      <c r="GB164" s="70"/>
      <c r="GC164" s="70"/>
      <c r="GD164" s="70"/>
      <c r="GE164" s="70"/>
      <c r="GF164" s="70"/>
      <c r="GG164" s="70"/>
      <c r="GH164" s="70"/>
      <c r="GI164" s="70"/>
      <c r="GJ164" s="70"/>
      <c r="GK164" s="70"/>
      <c r="GL164" s="70"/>
      <c r="GM164" s="70"/>
      <c r="GN164" s="70"/>
      <c r="GO164" s="70"/>
      <c r="GP164" s="70"/>
      <c r="GQ164" s="70"/>
      <c r="GR164" s="70"/>
      <c r="GS164" s="70"/>
      <c r="GT164" s="70"/>
      <c r="GU164" s="70"/>
      <c r="GV164" s="70"/>
      <c r="GW164" s="70"/>
      <c r="GX164" s="70"/>
      <c r="GY164" s="70"/>
      <c r="GZ164" s="70"/>
      <c r="HA164" s="70"/>
      <c r="HB164" s="70"/>
      <c r="HC164" s="70"/>
      <c r="HD164" s="70"/>
      <c r="HE164" s="70"/>
      <c r="HF164" s="70"/>
      <c r="HG164" s="70"/>
      <c r="HH164" s="70"/>
      <c r="HI164" s="70"/>
      <c r="HJ164" s="70"/>
      <c r="HK164" s="70"/>
      <c r="HL164" s="70"/>
      <c r="HM164" s="70"/>
      <c r="HN164" s="70"/>
      <c r="HO164" s="70"/>
      <c r="HP164" s="70"/>
      <c r="HQ164" s="70"/>
      <c r="HR164" s="70"/>
      <c r="HS164" s="70"/>
      <c r="HT164" s="70"/>
      <c r="HU164" s="70"/>
      <c r="HV164" s="70"/>
      <c r="HW164" s="70"/>
      <c r="HX164" s="70"/>
      <c r="HY164" s="70"/>
      <c r="HZ164" s="70"/>
      <c r="IA164" s="70"/>
      <c r="IB164" s="70"/>
      <c r="IC164" s="70"/>
      <c r="ID164" s="70"/>
      <c r="IE164" s="70"/>
      <c r="IF164" s="70"/>
      <c r="IG164" s="70"/>
      <c r="IH164" s="70"/>
      <c r="II164" s="70"/>
      <c r="IJ164" s="70"/>
      <c r="IK164" s="70"/>
      <c r="IL164" s="70"/>
      <c r="IM164" s="70"/>
      <c r="IN164" s="70"/>
      <c r="IO164" s="70"/>
      <c r="IP164" s="70"/>
      <c r="IQ164" s="70"/>
      <c r="IR164" s="70"/>
      <c r="IS164" s="70"/>
      <c r="IT164" s="70"/>
      <c r="IU164" s="70"/>
      <c r="IV164" s="70"/>
      <c r="IW164" s="70"/>
      <c r="IX164" s="70"/>
      <c r="IY164" s="70"/>
      <c r="IZ164" s="70"/>
      <c r="JA164" s="70"/>
      <c r="JB164" s="70"/>
      <c r="JC164" s="70"/>
      <c r="JD164" s="70"/>
      <c r="JE164" s="70"/>
      <c r="JF164" s="70"/>
      <c r="JG164" s="70"/>
      <c r="JH164" s="70"/>
      <c r="JI164" s="70"/>
      <c r="JJ164" s="70"/>
      <c r="JK164" s="70"/>
      <c r="JL164" s="66"/>
      <c r="JM164" s="66"/>
      <c r="JN164" s="66"/>
      <c r="JO164" s="66"/>
      <c r="JP164" s="66"/>
      <c r="JQ164" s="66"/>
      <c r="JR164" s="66"/>
      <c r="JS164" s="66"/>
      <c r="JT164" s="66"/>
      <c r="JU164" s="66"/>
      <c r="JV164" s="66"/>
      <c r="JW164" s="70"/>
      <c r="JX164" s="66"/>
      <c r="JY164" s="70"/>
      <c r="JZ164" s="66"/>
      <c r="KA164" s="66"/>
    </row>
    <row r="165" spans="150:287" x14ac:dyDescent="0.25">
      <c r="ET165" s="70"/>
      <c r="EU165" s="70"/>
      <c r="EV165" s="70"/>
      <c r="EW165" s="70"/>
      <c r="EX165" s="70"/>
      <c r="EY165" s="70"/>
      <c r="EZ165" s="70"/>
      <c r="FA165" s="70"/>
      <c r="FB165" s="70"/>
      <c r="FC165" s="70"/>
      <c r="FD165" s="70"/>
      <c r="FE165" s="70"/>
      <c r="FF165" s="70"/>
      <c r="FG165" s="70"/>
      <c r="FH165" s="70"/>
      <c r="FI165" s="70"/>
      <c r="FJ165" s="70"/>
      <c r="FK165" s="70"/>
      <c r="FL165" s="70"/>
      <c r="FM165" s="70"/>
      <c r="FN165" s="70"/>
      <c r="FO165" s="70"/>
      <c r="FP165" s="70"/>
      <c r="FQ165" s="70"/>
      <c r="FR165" s="70"/>
      <c r="FS165" s="70"/>
      <c r="FT165" s="70"/>
      <c r="FU165" s="70"/>
      <c r="FV165" s="70"/>
      <c r="FW165" s="70"/>
      <c r="FX165" s="70"/>
      <c r="FY165" s="70"/>
      <c r="FZ165" s="70"/>
      <c r="GA165" s="70"/>
      <c r="GB165" s="70"/>
      <c r="GC165" s="70"/>
      <c r="GD165" s="70"/>
      <c r="GE165" s="70"/>
      <c r="GF165" s="70"/>
      <c r="GG165" s="70"/>
      <c r="GH165" s="70"/>
      <c r="GI165" s="70"/>
      <c r="GJ165" s="70"/>
      <c r="GK165" s="70"/>
      <c r="GL165" s="70"/>
      <c r="GM165" s="70"/>
      <c r="GN165" s="70"/>
      <c r="GO165" s="70"/>
      <c r="GP165" s="70"/>
      <c r="GQ165" s="70"/>
      <c r="GR165" s="70"/>
      <c r="GS165" s="70"/>
      <c r="GT165" s="70"/>
      <c r="GU165" s="70"/>
      <c r="GV165" s="70"/>
      <c r="GW165" s="70"/>
      <c r="GX165" s="70"/>
      <c r="GY165" s="70"/>
      <c r="GZ165" s="70"/>
      <c r="HA165" s="70"/>
      <c r="HB165" s="70"/>
      <c r="HC165" s="70"/>
      <c r="HD165" s="70"/>
      <c r="HE165" s="70"/>
      <c r="HF165" s="70"/>
      <c r="HG165" s="70"/>
      <c r="HH165" s="70"/>
      <c r="HI165" s="70"/>
      <c r="HJ165" s="70"/>
      <c r="HK165" s="70"/>
      <c r="HL165" s="70"/>
      <c r="HM165" s="70"/>
      <c r="HN165" s="70"/>
      <c r="HO165" s="70"/>
      <c r="HP165" s="70"/>
      <c r="HQ165" s="70"/>
      <c r="HR165" s="70"/>
      <c r="HS165" s="70"/>
      <c r="HT165" s="70"/>
      <c r="HU165" s="70"/>
      <c r="HV165" s="70"/>
      <c r="HW165" s="70"/>
      <c r="HX165" s="70"/>
      <c r="HY165" s="70"/>
      <c r="HZ165" s="70"/>
      <c r="IA165" s="70"/>
      <c r="IB165" s="70"/>
      <c r="IC165" s="70"/>
      <c r="ID165" s="70"/>
      <c r="IE165" s="70"/>
      <c r="IF165" s="70"/>
      <c r="IG165" s="70"/>
      <c r="IH165" s="70"/>
      <c r="II165" s="70"/>
      <c r="IJ165" s="70"/>
      <c r="IK165" s="70"/>
      <c r="IL165" s="70"/>
      <c r="IM165" s="70"/>
      <c r="IN165" s="70"/>
      <c r="IO165" s="70"/>
      <c r="IP165" s="70"/>
      <c r="IQ165" s="70"/>
      <c r="IR165" s="70"/>
      <c r="IS165" s="70"/>
      <c r="IT165" s="70"/>
      <c r="IU165" s="70"/>
      <c r="IV165" s="70"/>
      <c r="IW165" s="70"/>
      <c r="IX165" s="70"/>
      <c r="IY165" s="70"/>
      <c r="IZ165" s="70"/>
      <c r="JA165" s="70"/>
      <c r="JB165" s="70"/>
      <c r="JC165" s="70"/>
      <c r="JD165" s="70"/>
      <c r="JE165" s="70"/>
      <c r="JF165" s="70"/>
      <c r="JG165" s="70"/>
      <c r="JH165" s="70"/>
      <c r="JI165" s="70"/>
      <c r="JJ165" s="70"/>
      <c r="JK165" s="70"/>
      <c r="JL165" s="66"/>
      <c r="JM165" s="66"/>
      <c r="JN165" s="66"/>
      <c r="JO165" s="66"/>
      <c r="JP165" s="66"/>
      <c r="JQ165" s="66"/>
      <c r="JR165" s="66"/>
      <c r="JS165" s="66"/>
      <c r="JT165" s="66"/>
      <c r="JU165" s="66"/>
      <c r="JV165" s="66"/>
      <c r="JW165" s="70"/>
      <c r="JX165" s="66"/>
      <c r="JY165" s="70"/>
      <c r="JZ165" s="66"/>
      <c r="KA165" s="66"/>
    </row>
    <row r="166" spans="150:287" x14ac:dyDescent="0.25">
      <c r="ET166" s="70"/>
      <c r="EU166" s="70"/>
      <c r="EV166" s="70"/>
      <c r="EW166" s="70"/>
      <c r="EX166" s="70"/>
      <c r="EY166" s="70"/>
      <c r="EZ166" s="70"/>
      <c r="FA166" s="70"/>
      <c r="FB166" s="70"/>
      <c r="FC166" s="70"/>
      <c r="FD166" s="70"/>
      <c r="FE166" s="70"/>
      <c r="FF166" s="70"/>
      <c r="FG166" s="70"/>
      <c r="FH166" s="70"/>
      <c r="FI166" s="70"/>
      <c r="FJ166" s="70"/>
      <c r="FK166" s="70"/>
      <c r="FL166" s="70"/>
      <c r="FM166" s="70"/>
      <c r="FN166" s="70"/>
      <c r="FO166" s="70"/>
      <c r="FP166" s="70"/>
      <c r="FQ166" s="70"/>
      <c r="FR166" s="70"/>
      <c r="FS166" s="70"/>
      <c r="FT166" s="70"/>
      <c r="FU166" s="70"/>
      <c r="FV166" s="70"/>
      <c r="FW166" s="70"/>
      <c r="FX166" s="70"/>
      <c r="FY166" s="70"/>
      <c r="FZ166" s="70"/>
      <c r="GA166" s="70"/>
      <c r="GB166" s="70"/>
      <c r="GC166" s="70"/>
      <c r="GD166" s="70"/>
      <c r="GE166" s="70"/>
      <c r="GF166" s="70"/>
      <c r="GG166" s="70"/>
      <c r="GH166" s="70"/>
      <c r="GI166" s="70"/>
      <c r="GJ166" s="70"/>
      <c r="GK166" s="70"/>
      <c r="GL166" s="70"/>
      <c r="GM166" s="70"/>
      <c r="GN166" s="70"/>
      <c r="GO166" s="70"/>
      <c r="GP166" s="70"/>
      <c r="GQ166" s="70"/>
      <c r="GR166" s="70"/>
      <c r="GS166" s="70"/>
      <c r="GT166" s="70"/>
      <c r="GU166" s="70"/>
      <c r="GV166" s="70"/>
      <c r="GW166" s="70"/>
      <c r="GX166" s="70"/>
      <c r="GY166" s="70"/>
      <c r="GZ166" s="70"/>
      <c r="HA166" s="70"/>
      <c r="HB166" s="70"/>
      <c r="HC166" s="70"/>
      <c r="HD166" s="70"/>
      <c r="HE166" s="70"/>
      <c r="HF166" s="70"/>
      <c r="HG166" s="70"/>
      <c r="HH166" s="70"/>
      <c r="HI166" s="70"/>
      <c r="HJ166" s="70"/>
      <c r="HK166" s="70"/>
      <c r="HL166" s="70"/>
      <c r="HM166" s="70"/>
      <c r="HN166" s="70"/>
      <c r="HO166" s="70"/>
      <c r="HP166" s="70"/>
      <c r="HQ166" s="70"/>
      <c r="HR166" s="70"/>
      <c r="HS166" s="70"/>
      <c r="HT166" s="70"/>
      <c r="HU166" s="70"/>
      <c r="HV166" s="70"/>
      <c r="HW166" s="70"/>
      <c r="HX166" s="70"/>
      <c r="HY166" s="70"/>
      <c r="HZ166" s="70"/>
      <c r="IA166" s="70"/>
      <c r="IB166" s="70"/>
      <c r="IC166" s="70"/>
      <c r="ID166" s="70"/>
      <c r="IE166" s="70"/>
      <c r="IF166" s="70"/>
      <c r="IG166" s="70"/>
      <c r="IH166" s="70"/>
      <c r="II166" s="70"/>
      <c r="IJ166" s="70"/>
      <c r="IK166" s="70"/>
      <c r="IL166" s="70"/>
      <c r="IM166" s="70"/>
      <c r="IN166" s="70"/>
      <c r="IO166" s="70"/>
      <c r="IP166" s="70"/>
      <c r="IQ166" s="70"/>
      <c r="IR166" s="70"/>
      <c r="IS166" s="70"/>
      <c r="IT166" s="70"/>
      <c r="IU166" s="70"/>
      <c r="IV166" s="70"/>
      <c r="IW166" s="70"/>
      <c r="IX166" s="70"/>
      <c r="IY166" s="70"/>
      <c r="IZ166" s="70"/>
      <c r="JA166" s="70"/>
      <c r="JB166" s="70"/>
      <c r="JC166" s="70"/>
      <c r="JD166" s="70"/>
      <c r="JE166" s="70"/>
      <c r="JF166" s="70"/>
      <c r="JG166" s="70"/>
      <c r="JH166" s="70"/>
      <c r="JI166" s="70"/>
      <c r="JJ166" s="70"/>
      <c r="JK166" s="70"/>
      <c r="JL166" s="66"/>
      <c r="JM166" s="66"/>
      <c r="JN166" s="66"/>
      <c r="JO166" s="66"/>
      <c r="JP166" s="66"/>
      <c r="JQ166" s="66"/>
      <c r="JR166" s="66"/>
      <c r="JS166" s="66"/>
      <c r="JT166" s="66"/>
      <c r="JU166" s="66"/>
      <c r="JV166" s="66"/>
      <c r="JW166" s="70"/>
      <c r="JX166" s="66"/>
      <c r="JY166" s="70"/>
      <c r="JZ166" s="66"/>
      <c r="KA166" s="66"/>
    </row>
    <row r="167" spans="150:287" x14ac:dyDescent="0.25">
      <c r="ET167" s="70"/>
      <c r="EU167" s="70"/>
      <c r="EV167" s="70"/>
      <c r="EW167" s="70"/>
      <c r="EX167" s="70"/>
      <c r="EY167" s="70"/>
      <c r="EZ167" s="70"/>
      <c r="FA167" s="70"/>
      <c r="FB167" s="70"/>
      <c r="FC167" s="70"/>
      <c r="FD167" s="70"/>
      <c r="FE167" s="70"/>
      <c r="FF167" s="70"/>
      <c r="FG167" s="70"/>
      <c r="FH167" s="70"/>
      <c r="FI167" s="70"/>
      <c r="FJ167" s="70"/>
      <c r="FK167" s="70"/>
      <c r="FL167" s="70"/>
      <c r="FM167" s="70"/>
      <c r="FN167" s="70"/>
      <c r="FO167" s="70"/>
      <c r="FP167" s="70"/>
      <c r="FQ167" s="70"/>
      <c r="FR167" s="70"/>
      <c r="FS167" s="70"/>
      <c r="FT167" s="70"/>
      <c r="FU167" s="70"/>
      <c r="FV167" s="70"/>
      <c r="FW167" s="70"/>
      <c r="FX167" s="70"/>
      <c r="FY167" s="70"/>
      <c r="FZ167" s="70"/>
      <c r="GA167" s="70"/>
      <c r="GB167" s="70"/>
      <c r="GC167" s="70"/>
      <c r="GD167" s="70"/>
      <c r="GE167" s="70"/>
      <c r="GF167" s="70"/>
      <c r="GG167" s="70"/>
      <c r="GH167" s="70"/>
      <c r="GI167" s="70"/>
      <c r="GJ167" s="70"/>
      <c r="GK167" s="70"/>
      <c r="GL167" s="70"/>
      <c r="GM167" s="70"/>
      <c r="GN167" s="70"/>
      <c r="GO167" s="70"/>
      <c r="GP167" s="70"/>
      <c r="GQ167" s="70"/>
      <c r="GR167" s="70"/>
      <c r="GS167" s="70"/>
      <c r="GT167" s="70"/>
      <c r="GU167" s="70"/>
      <c r="GV167" s="70"/>
      <c r="GW167" s="70"/>
      <c r="GX167" s="70"/>
      <c r="GY167" s="70"/>
      <c r="GZ167" s="70"/>
      <c r="HA167" s="70"/>
      <c r="HB167" s="70"/>
      <c r="HC167" s="70"/>
      <c r="HD167" s="70"/>
      <c r="HE167" s="70"/>
      <c r="HF167" s="70"/>
      <c r="HG167" s="70"/>
      <c r="HH167" s="70"/>
      <c r="HI167" s="70"/>
      <c r="HJ167" s="70"/>
      <c r="HK167" s="70"/>
      <c r="HL167" s="70"/>
      <c r="HM167" s="70"/>
      <c r="HN167" s="70"/>
      <c r="HO167" s="70"/>
      <c r="HP167" s="70"/>
      <c r="HQ167" s="70"/>
      <c r="HR167" s="70"/>
      <c r="HS167" s="70"/>
      <c r="HT167" s="70"/>
      <c r="HU167" s="70"/>
      <c r="HV167" s="70"/>
      <c r="HW167" s="70"/>
      <c r="HX167" s="70"/>
      <c r="HY167" s="70"/>
      <c r="HZ167" s="70"/>
      <c r="IA167" s="70"/>
      <c r="IB167" s="70"/>
      <c r="IC167" s="70"/>
      <c r="ID167" s="70"/>
      <c r="IE167" s="70"/>
      <c r="IF167" s="70"/>
      <c r="IG167" s="70"/>
      <c r="IH167" s="70"/>
      <c r="II167" s="70"/>
      <c r="IJ167" s="70"/>
      <c r="IK167" s="70"/>
      <c r="IL167" s="70"/>
      <c r="IM167" s="70"/>
      <c r="IN167" s="70"/>
      <c r="IO167" s="70"/>
      <c r="IP167" s="70"/>
      <c r="IQ167" s="70"/>
      <c r="IR167" s="70"/>
      <c r="IS167" s="70"/>
      <c r="IT167" s="70"/>
      <c r="IU167" s="70"/>
      <c r="IV167" s="70"/>
      <c r="IW167" s="70"/>
      <c r="IX167" s="70"/>
      <c r="IY167" s="70"/>
      <c r="IZ167" s="70"/>
      <c r="JA167" s="70"/>
      <c r="JB167" s="70"/>
      <c r="JC167" s="70"/>
      <c r="JD167" s="70"/>
      <c r="JE167" s="70"/>
      <c r="JF167" s="70"/>
      <c r="JG167" s="70"/>
      <c r="JH167" s="70"/>
      <c r="JI167" s="70"/>
      <c r="JJ167" s="70"/>
      <c r="JK167" s="70"/>
      <c r="JL167" s="66"/>
      <c r="JM167" s="66"/>
      <c r="JN167" s="66"/>
      <c r="JO167" s="66"/>
      <c r="JP167" s="66"/>
      <c r="JQ167" s="66"/>
      <c r="JR167" s="66"/>
      <c r="JS167" s="66"/>
      <c r="JT167" s="66"/>
      <c r="JU167" s="66"/>
      <c r="JV167" s="66"/>
      <c r="JW167" s="70"/>
      <c r="JX167" s="66"/>
      <c r="JY167" s="70"/>
      <c r="JZ167" s="66"/>
      <c r="KA167" s="66"/>
    </row>
  </sheetData>
  <pageMargins left="0.7" right="0.7" top="0.75" bottom="0.75" header="0.1" footer="0.3"/>
  <pageSetup scale="40" orientation="landscape" r:id="rId1"/>
  <headerFooter>
    <oddHeader>&amp;L&amp;"Arial,Bold"&amp;8 9:47 AM
&amp;"Arial,Bold"&amp;8 01/14/14
&amp;"Arial,Bold"&amp;8 Accrual Basis&amp;C&amp;"Arial,Bold"&amp;12 Alpha Omicron Pi Corporations
&amp;"Arial,Bold"&amp;14 Balance Sheet by Class
&amp;"Arial,Bold"&amp;10 As of December 31, 2013</oddHeader>
    <oddFooter>&amp;R&amp;"Arial,Bold"&amp;8 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3" tint="0.39997558519241921"/>
  </sheetPr>
  <dimension ref="A1:KM222"/>
  <sheetViews>
    <sheetView workbookViewId="0">
      <pane xSplit="6" ySplit="2" topLeftCell="ER3" activePane="bottomRight" state="frozen"/>
      <selection activeCell="H2" sqref="H2:ER2"/>
      <selection pane="topRight" activeCell="H2" sqref="H2:ER2"/>
      <selection pane="bottomLeft" activeCell="H2" sqref="H2:ER2"/>
      <selection pane="bottomRight" activeCell="EV1" sqref="EV1"/>
    </sheetView>
  </sheetViews>
  <sheetFormatPr defaultColWidth="8.85546875" defaultRowHeight="15" outlineLevelCol="1" x14ac:dyDescent="0.25"/>
  <cols>
    <col min="1" max="1" width="3.7109375" style="20" customWidth="1" outlineLevel="1"/>
    <col min="2" max="5" width="3" style="14" customWidth="1" outlineLevel="1"/>
    <col min="6" max="6" width="28.5703125" style="14" customWidth="1" outlineLevel="1"/>
    <col min="7" max="150" width="11.7109375" style="15" customWidth="1" outlineLevel="1"/>
    <col min="151" max="271" width="11.7109375" style="15" customWidth="1"/>
    <col min="272" max="285" width="11.7109375" style="5" customWidth="1"/>
    <col min="286" max="16384" width="8.85546875" style="5"/>
  </cols>
  <sheetData>
    <row r="1" spans="1:299" s="20" customFormat="1" x14ac:dyDescent="0.25">
      <c r="A1" s="48"/>
      <c r="B1" s="49"/>
      <c r="C1" s="49"/>
      <c r="D1" s="49"/>
      <c r="E1" s="49"/>
      <c r="F1" s="49"/>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289"/>
      <c r="ET1" s="289"/>
      <c r="EU1" s="289"/>
      <c r="EV1" s="289"/>
      <c r="EW1" s="50"/>
      <c r="EX1" s="50" t="s">
        <v>125</v>
      </c>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48"/>
      <c r="JM1" s="48"/>
      <c r="JN1" s="48"/>
      <c r="JO1" s="48"/>
      <c r="JP1" s="48"/>
      <c r="JQ1" s="48"/>
      <c r="JR1" s="48"/>
      <c r="JS1" s="48"/>
      <c r="JT1" s="48"/>
      <c r="JU1" s="48"/>
      <c r="JV1" s="48"/>
      <c r="JW1" s="48"/>
      <c r="JX1" s="48"/>
      <c r="JY1" s="48"/>
    </row>
    <row r="2" spans="1:299" s="2" customFormat="1" ht="15.75" thickBot="1" x14ac:dyDescent="0.3">
      <c r="A2" s="55">
        <v>1</v>
      </c>
      <c r="B2" s="13"/>
      <c r="C2" s="13"/>
      <c r="D2" s="13"/>
      <c r="E2" s="13"/>
      <c r="F2" s="13"/>
      <c r="G2" s="305" t="s">
        <v>0</v>
      </c>
      <c r="H2" s="305" t="s">
        <v>1</v>
      </c>
      <c r="I2" s="305" t="s">
        <v>2</v>
      </c>
      <c r="J2" s="305" t="s">
        <v>501</v>
      </c>
      <c r="K2" s="305" t="s">
        <v>3</v>
      </c>
      <c r="L2" s="305" t="s">
        <v>4</v>
      </c>
      <c r="M2" s="305" t="s">
        <v>471</v>
      </c>
      <c r="N2" s="305" t="s">
        <v>5</v>
      </c>
      <c r="O2" s="305" t="s">
        <v>6</v>
      </c>
      <c r="P2" s="305" t="s">
        <v>449</v>
      </c>
      <c r="Q2" s="305" t="s">
        <v>7</v>
      </c>
      <c r="R2" s="305" t="s">
        <v>8</v>
      </c>
      <c r="S2" s="305" t="s">
        <v>9</v>
      </c>
      <c r="T2" s="305" t="s">
        <v>10</v>
      </c>
      <c r="U2" s="305" t="s">
        <v>715</v>
      </c>
      <c r="V2" s="305" t="s">
        <v>11</v>
      </c>
      <c r="W2" s="305" t="s">
        <v>12</v>
      </c>
      <c r="X2" s="305" t="s">
        <v>713</v>
      </c>
      <c r="Y2" s="305" t="s">
        <v>13</v>
      </c>
      <c r="Z2" s="305" t="s">
        <v>716</v>
      </c>
      <c r="AA2" s="305" t="s">
        <v>14</v>
      </c>
      <c r="AB2" s="305" t="s">
        <v>15</v>
      </c>
      <c r="AC2" s="305" t="s">
        <v>16</v>
      </c>
      <c r="AD2" s="305" t="s">
        <v>17</v>
      </c>
      <c r="AE2" s="305" t="s">
        <v>18</v>
      </c>
      <c r="AF2" s="305" t="s">
        <v>19</v>
      </c>
      <c r="AG2" s="305" t="s">
        <v>20</v>
      </c>
      <c r="AH2" s="305" t="s">
        <v>21</v>
      </c>
      <c r="AI2" s="305" t="s">
        <v>22</v>
      </c>
      <c r="AJ2" s="305" t="s">
        <v>23</v>
      </c>
      <c r="AK2" s="305" t="s">
        <v>24</v>
      </c>
      <c r="AL2" s="305" t="s">
        <v>25</v>
      </c>
      <c r="AM2" s="305" t="s">
        <v>727</v>
      </c>
      <c r="AN2" s="305" t="s">
        <v>26</v>
      </c>
      <c r="AO2" s="305" t="s">
        <v>27</v>
      </c>
      <c r="AP2" s="305" t="s">
        <v>692</v>
      </c>
      <c r="AQ2" s="305" t="s">
        <v>28</v>
      </c>
      <c r="AR2" s="305" t="s">
        <v>29</v>
      </c>
      <c r="AS2" s="305" t="s">
        <v>31</v>
      </c>
      <c r="AT2" s="305" t="s">
        <v>32</v>
      </c>
      <c r="AU2" s="305" t="s">
        <v>33</v>
      </c>
      <c r="AV2" s="305" t="s">
        <v>34</v>
      </c>
      <c r="AW2" s="305" t="s">
        <v>35</v>
      </c>
      <c r="AX2" s="305" t="s">
        <v>36</v>
      </c>
      <c r="AY2" s="305" t="s">
        <v>37</v>
      </c>
      <c r="AZ2" s="305" t="s">
        <v>38</v>
      </c>
      <c r="BA2" s="305" t="s">
        <v>39</v>
      </c>
      <c r="BB2" s="305" t="s">
        <v>40</v>
      </c>
      <c r="BC2" s="305" t="s">
        <v>41</v>
      </c>
      <c r="BD2" s="305" t="s">
        <v>42</v>
      </c>
      <c r="BE2" s="305" t="s">
        <v>43</v>
      </c>
      <c r="BF2" s="305" t="s">
        <v>44</v>
      </c>
      <c r="BG2" s="305" t="s">
        <v>45</v>
      </c>
      <c r="BH2" s="305" t="s">
        <v>472</v>
      </c>
      <c r="BI2" s="305" t="s">
        <v>46</v>
      </c>
      <c r="BJ2" s="305" t="s">
        <v>47</v>
      </c>
      <c r="BK2" s="305" t="s">
        <v>48</v>
      </c>
      <c r="BL2" s="305" t="s">
        <v>49</v>
      </c>
      <c r="BM2" s="305" t="s">
        <v>50</v>
      </c>
      <c r="BN2" s="305" t="s">
        <v>51</v>
      </c>
      <c r="BO2" s="305" t="s">
        <v>52</v>
      </c>
      <c r="BP2" s="305" t="s">
        <v>53</v>
      </c>
      <c r="BQ2" s="305" t="s">
        <v>462</v>
      </c>
      <c r="BR2" s="305" t="s">
        <v>54</v>
      </c>
      <c r="BS2" s="305" t="s">
        <v>55</v>
      </c>
      <c r="BT2" s="305" t="s">
        <v>56</v>
      </c>
      <c r="BU2" s="305" t="s">
        <v>57</v>
      </c>
      <c r="BV2" s="305" t="s">
        <v>58</v>
      </c>
      <c r="BW2" s="305" t="s">
        <v>59</v>
      </c>
      <c r="BX2" s="305" t="s">
        <v>60</v>
      </c>
      <c r="BY2" s="305" t="s">
        <v>61</v>
      </c>
      <c r="BZ2" s="305" t="s">
        <v>62</v>
      </c>
      <c r="CA2" s="305" t="s">
        <v>63</v>
      </c>
      <c r="CB2" s="305" t="s">
        <v>64</v>
      </c>
      <c r="CC2" s="305" t="s">
        <v>65</v>
      </c>
      <c r="CD2" s="305" t="s">
        <v>460</v>
      </c>
      <c r="CE2" s="305" t="s">
        <v>66</v>
      </c>
      <c r="CF2" s="305" t="s">
        <v>67</v>
      </c>
      <c r="CG2" s="305" t="s">
        <v>450</v>
      </c>
      <c r="CH2" s="305" t="s">
        <v>730</v>
      </c>
      <c r="CI2" s="305" t="s">
        <v>68</v>
      </c>
      <c r="CJ2" s="305" t="s">
        <v>69</v>
      </c>
      <c r="CK2" s="305" t="s">
        <v>70</v>
      </c>
      <c r="CL2" s="305" t="s">
        <v>71</v>
      </c>
      <c r="CM2" s="305" t="s">
        <v>72</v>
      </c>
      <c r="CN2" s="305" t="s">
        <v>73</v>
      </c>
      <c r="CO2" s="305" t="s">
        <v>74</v>
      </c>
      <c r="CP2" s="305" t="s">
        <v>75</v>
      </c>
      <c r="CQ2" s="305" t="s">
        <v>76</v>
      </c>
      <c r="CR2" s="305" t="s">
        <v>77</v>
      </c>
      <c r="CS2" s="305" t="s">
        <v>78</v>
      </c>
      <c r="CT2" s="305" t="s">
        <v>79</v>
      </c>
      <c r="CU2" s="305" t="s">
        <v>80</v>
      </c>
      <c r="CV2" s="305" t="s">
        <v>714</v>
      </c>
      <c r="CW2" s="305" t="s">
        <v>731</v>
      </c>
      <c r="CX2" s="305" t="s">
        <v>81</v>
      </c>
      <c r="CY2" s="305" t="s">
        <v>82</v>
      </c>
      <c r="CZ2" s="305" t="s">
        <v>463</v>
      </c>
      <c r="DA2" s="305" t="s">
        <v>83</v>
      </c>
      <c r="DB2" s="305" t="s">
        <v>84</v>
      </c>
      <c r="DC2" s="305" t="s">
        <v>85</v>
      </c>
      <c r="DD2" s="305" t="s">
        <v>86</v>
      </c>
      <c r="DE2" s="305" t="s">
        <v>87</v>
      </c>
      <c r="DF2" s="305" t="s">
        <v>88</v>
      </c>
      <c r="DG2" s="305" t="s">
        <v>464</v>
      </c>
      <c r="DH2" s="305" t="s">
        <v>89</v>
      </c>
      <c r="DI2" s="305" t="s">
        <v>90</v>
      </c>
      <c r="DJ2" s="305" t="s">
        <v>91</v>
      </c>
      <c r="DK2" s="305" t="s">
        <v>92</v>
      </c>
      <c r="DL2" s="305" t="s">
        <v>94</v>
      </c>
      <c r="DM2" s="305" t="s">
        <v>95</v>
      </c>
      <c r="DN2" s="305" t="s">
        <v>96</v>
      </c>
      <c r="DO2" s="305" t="s">
        <v>97</v>
      </c>
      <c r="DP2" s="305" t="s">
        <v>98</v>
      </c>
      <c r="DQ2" s="305" t="s">
        <v>99</v>
      </c>
      <c r="DR2" s="305" t="s">
        <v>100</v>
      </c>
      <c r="DS2" s="305" t="s">
        <v>101</v>
      </c>
      <c r="DT2" s="305" t="s">
        <v>102</v>
      </c>
      <c r="DU2" s="305" t="s">
        <v>448</v>
      </c>
      <c r="DV2" s="305" t="s">
        <v>104</v>
      </c>
      <c r="DW2" s="305" t="s">
        <v>105</v>
      </c>
      <c r="DX2" s="305" t="s">
        <v>106</v>
      </c>
      <c r="DY2" s="305" t="s">
        <v>732</v>
      </c>
      <c r="DZ2" s="305" t="s">
        <v>107</v>
      </c>
      <c r="EA2" s="305" t="s">
        <v>108</v>
      </c>
      <c r="EB2" s="305" t="s">
        <v>109</v>
      </c>
      <c r="EC2" s="305" t="s">
        <v>110</v>
      </c>
      <c r="ED2" s="305" t="s">
        <v>111</v>
      </c>
      <c r="EE2" s="305" t="s">
        <v>112</v>
      </c>
      <c r="EF2" s="305" t="s">
        <v>113</v>
      </c>
      <c r="EG2" s="305" t="s">
        <v>114</v>
      </c>
      <c r="EH2" s="305" t="s">
        <v>709</v>
      </c>
      <c r="EI2" s="305" t="s">
        <v>115</v>
      </c>
      <c r="EJ2" s="305" t="s">
        <v>116</v>
      </c>
      <c r="EK2" s="305" t="s">
        <v>117</v>
      </c>
      <c r="EL2" s="305" t="s">
        <v>118</v>
      </c>
      <c r="EM2" s="305" t="s">
        <v>119</v>
      </c>
      <c r="EN2" s="305" t="s">
        <v>120</v>
      </c>
      <c r="EO2" s="305" t="s">
        <v>121</v>
      </c>
      <c r="EP2" s="305" t="s">
        <v>122</v>
      </c>
      <c r="EQ2" s="305" t="s">
        <v>123</v>
      </c>
      <c r="ER2" s="305" t="s">
        <v>461</v>
      </c>
      <c r="ES2" s="305" t="s">
        <v>704</v>
      </c>
      <c r="ET2" s="305" t="s">
        <v>733</v>
      </c>
      <c r="EU2" s="305" t="s">
        <v>705</v>
      </c>
      <c r="EV2" s="305" t="s">
        <v>706</v>
      </c>
      <c r="EW2" s="305" t="s">
        <v>124</v>
      </c>
      <c r="EX2" s="305" t="s">
        <v>125</v>
      </c>
      <c r="EY2" s="58"/>
      <c r="EZ2" s="57"/>
      <c r="FA2" s="58"/>
      <c r="FB2" s="57"/>
      <c r="FC2" s="58"/>
      <c r="FD2" s="57"/>
      <c r="FE2" s="58"/>
      <c r="FF2" s="57"/>
      <c r="FG2" s="58"/>
      <c r="FH2" s="57"/>
      <c r="FI2" s="58"/>
      <c r="FJ2" s="57"/>
      <c r="FK2" s="58"/>
      <c r="FL2" s="57"/>
      <c r="FM2" s="58"/>
      <c r="FN2" s="57"/>
      <c r="FO2" s="58"/>
      <c r="FP2" s="57"/>
      <c r="FQ2" s="58"/>
      <c r="FR2" s="57"/>
      <c r="FS2" s="58"/>
      <c r="FT2" s="57"/>
      <c r="FU2" s="58"/>
      <c r="FV2" s="57"/>
      <c r="FW2" s="58"/>
      <c r="FX2" s="57"/>
      <c r="FY2" s="58"/>
      <c r="FZ2" s="57"/>
      <c r="GA2" s="58"/>
      <c r="GB2" s="57"/>
      <c r="GC2" s="58"/>
      <c r="GD2" s="57"/>
      <c r="GE2" s="58"/>
      <c r="GF2" s="57"/>
      <c r="GG2" s="58"/>
      <c r="GH2" s="57"/>
      <c r="GI2" s="58"/>
      <c r="GJ2" s="57"/>
      <c r="GK2" s="58"/>
      <c r="GL2" s="57"/>
      <c r="GM2" s="58"/>
      <c r="GN2" s="57"/>
      <c r="GO2" s="58"/>
      <c r="GP2" s="57"/>
      <c r="GQ2" s="58"/>
      <c r="GR2" s="57"/>
      <c r="GS2" s="58"/>
      <c r="GT2" s="57"/>
      <c r="GU2" s="58"/>
      <c r="GV2" s="57"/>
      <c r="GW2" s="58"/>
      <c r="GX2" s="57"/>
      <c r="GY2" s="58"/>
      <c r="GZ2" s="57"/>
      <c r="HA2" s="58"/>
      <c r="HB2" s="57"/>
      <c r="HC2" s="58"/>
      <c r="HD2" s="57"/>
      <c r="HE2" s="58"/>
      <c r="HF2" s="57"/>
      <c r="HG2" s="58"/>
      <c r="HH2" s="57"/>
      <c r="HI2" s="58"/>
      <c r="HJ2" s="57"/>
      <c r="HK2" s="58"/>
      <c r="HL2" s="57"/>
      <c r="HM2" s="58"/>
      <c r="HN2" s="57"/>
      <c r="HO2" s="58"/>
      <c r="HP2" s="57"/>
      <c r="HQ2" s="58"/>
      <c r="HR2" s="57"/>
      <c r="HS2" s="58"/>
      <c r="HT2" s="57"/>
      <c r="HU2" s="58"/>
      <c r="HV2" s="57"/>
      <c r="HW2" s="58"/>
      <c r="HX2" s="57"/>
      <c r="HY2" s="58"/>
      <c r="HZ2" s="57"/>
      <c r="IA2" s="58"/>
      <c r="IB2" s="57"/>
      <c r="IC2" s="58"/>
      <c r="ID2" s="57"/>
      <c r="IE2" s="58"/>
      <c r="IF2" s="57"/>
      <c r="IG2" s="58"/>
      <c r="IH2" s="57"/>
      <c r="II2" s="58"/>
      <c r="IJ2" s="57"/>
      <c r="IK2" s="58"/>
      <c r="IL2" s="57"/>
      <c r="IM2" s="58"/>
      <c r="IN2" s="57"/>
      <c r="IO2" s="58"/>
      <c r="IP2" s="57"/>
      <c r="IQ2" s="58"/>
      <c r="IR2" s="57"/>
      <c r="IS2" s="58"/>
      <c r="IT2" s="57"/>
      <c r="IU2" s="58"/>
      <c r="IV2" s="57"/>
      <c r="IW2" s="58"/>
      <c r="IX2" s="57"/>
      <c r="IY2" s="58"/>
      <c r="IZ2" s="57"/>
      <c r="JA2" s="58"/>
      <c r="JB2" s="57"/>
      <c r="JC2" s="58"/>
      <c r="JD2" s="57"/>
      <c r="JE2" s="58"/>
      <c r="JF2" s="57"/>
      <c r="JG2" s="58"/>
      <c r="JH2" s="57"/>
      <c r="JI2" s="58"/>
      <c r="JJ2" s="57"/>
      <c r="JK2" s="58"/>
      <c r="JL2" s="57"/>
      <c r="JM2" s="58"/>
      <c r="JN2" s="57"/>
      <c r="JO2" s="58"/>
      <c r="JP2" s="57"/>
      <c r="JQ2" s="58"/>
      <c r="JR2" s="57"/>
      <c r="JS2" s="58"/>
      <c r="JT2" s="57"/>
      <c r="JU2" s="58"/>
      <c r="JV2" s="57"/>
      <c r="JW2" s="58"/>
      <c r="JX2" s="57"/>
      <c r="JY2" s="58"/>
      <c r="JZ2" s="59"/>
      <c r="KA2" s="59"/>
      <c r="KB2" s="59"/>
      <c r="KC2" s="59"/>
      <c r="KD2" s="59"/>
      <c r="KE2" s="59"/>
      <c r="KF2" s="59"/>
      <c r="KG2" s="59"/>
      <c r="KH2" s="59"/>
      <c r="KI2" s="59"/>
      <c r="KJ2" s="59"/>
      <c r="KK2" s="59"/>
      <c r="KL2" s="59"/>
      <c r="KM2" s="59"/>
    </row>
    <row r="3" spans="1:299" ht="15.75" thickTop="1" x14ac:dyDescent="0.25">
      <c r="A3" s="48">
        <f>+A2+1</f>
        <v>2</v>
      </c>
      <c r="B3" s="272"/>
      <c r="C3" s="272"/>
      <c r="D3" s="272" t="s">
        <v>220</v>
      </c>
      <c r="E3" s="272"/>
      <c r="F3" s="272"/>
      <c r="G3" s="293"/>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c r="BL3" s="293"/>
      <c r="BM3" s="293"/>
      <c r="BN3" s="293"/>
      <c r="BO3" s="293"/>
      <c r="BP3" s="293"/>
      <c r="BQ3" s="293"/>
      <c r="BR3" s="293"/>
      <c r="BS3" s="293"/>
      <c r="BT3" s="293"/>
      <c r="BU3" s="293"/>
      <c r="BV3" s="293"/>
      <c r="BW3" s="293"/>
      <c r="BX3" s="293"/>
      <c r="BY3" s="293"/>
      <c r="BZ3" s="293"/>
      <c r="CA3" s="293"/>
      <c r="CB3" s="293"/>
      <c r="CC3" s="293"/>
      <c r="CD3" s="293"/>
      <c r="CE3" s="293"/>
      <c r="CF3" s="293"/>
      <c r="CG3" s="293"/>
      <c r="CH3" s="293"/>
      <c r="CI3" s="293"/>
      <c r="CJ3" s="293"/>
      <c r="CK3" s="293"/>
      <c r="CL3" s="293"/>
      <c r="CM3" s="293"/>
      <c r="CN3" s="293"/>
      <c r="CO3" s="293"/>
      <c r="CP3" s="293"/>
      <c r="CQ3" s="293"/>
      <c r="CR3" s="293"/>
      <c r="CS3" s="293"/>
      <c r="CT3" s="293"/>
      <c r="CU3" s="293"/>
      <c r="CV3" s="293"/>
      <c r="CW3" s="293"/>
      <c r="CX3" s="293"/>
      <c r="CY3" s="293"/>
      <c r="CZ3" s="293"/>
      <c r="DA3" s="293"/>
      <c r="DB3" s="293"/>
      <c r="DC3" s="293"/>
      <c r="DD3" s="293"/>
      <c r="DE3" s="293"/>
      <c r="DF3" s="293"/>
      <c r="DG3" s="293"/>
      <c r="DH3" s="293"/>
      <c r="DI3" s="293"/>
      <c r="DJ3" s="293"/>
      <c r="DK3" s="293"/>
      <c r="DL3" s="293"/>
      <c r="DM3" s="293"/>
      <c r="DN3" s="293"/>
      <c r="DO3" s="293"/>
      <c r="DP3" s="293"/>
      <c r="DQ3" s="293"/>
      <c r="DR3" s="293"/>
      <c r="DS3" s="293"/>
      <c r="DT3" s="293"/>
      <c r="DU3" s="293"/>
      <c r="DV3" s="293"/>
      <c r="DW3" s="293"/>
      <c r="DX3" s="293"/>
      <c r="DY3" s="293"/>
      <c r="DZ3" s="293"/>
      <c r="EA3" s="293"/>
      <c r="EB3" s="293"/>
      <c r="EC3" s="293"/>
      <c r="ED3" s="293"/>
      <c r="EE3" s="293"/>
      <c r="EF3" s="293"/>
      <c r="EG3" s="293"/>
      <c r="EH3" s="293"/>
      <c r="EI3" s="293"/>
      <c r="EJ3" s="293"/>
      <c r="EK3" s="293"/>
      <c r="EL3" s="293"/>
      <c r="EM3" s="293"/>
      <c r="EN3" s="293"/>
      <c r="EO3" s="293"/>
      <c r="EP3" s="293"/>
      <c r="EQ3" s="293"/>
      <c r="ER3" s="293"/>
      <c r="ES3" s="293"/>
      <c r="ET3" s="293"/>
      <c r="EU3" s="293"/>
      <c r="EV3" s="293"/>
      <c r="EW3" s="293"/>
      <c r="EX3" s="293"/>
      <c r="EY3" s="22"/>
      <c r="EZ3" s="60"/>
      <c r="FA3" s="22"/>
      <c r="FB3" s="60"/>
      <c r="FC3" s="22"/>
      <c r="FD3" s="60"/>
      <c r="FE3" s="22"/>
      <c r="FF3" s="60"/>
      <c r="FG3" s="22"/>
      <c r="FH3" s="60"/>
      <c r="FI3" s="22"/>
      <c r="FJ3" s="60"/>
      <c r="FK3" s="22"/>
      <c r="FL3" s="60"/>
      <c r="FM3" s="22"/>
      <c r="FN3" s="60"/>
      <c r="FO3" s="22"/>
      <c r="FP3" s="60"/>
      <c r="FQ3" s="22"/>
      <c r="FR3" s="60"/>
      <c r="FS3" s="22"/>
      <c r="FT3" s="60"/>
      <c r="FU3" s="22"/>
      <c r="FV3" s="60"/>
      <c r="FW3" s="22"/>
      <c r="FX3" s="60"/>
      <c r="FY3" s="22"/>
      <c r="FZ3" s="60"/>
      <c r="GA3" s="22"/>
      <c r="GB3" s="60"/>
      <c r="GC3" s="22"/>
      <c r="GD3" s="60"/>
      <c r="GE3" s="22"/>
      <c r="GF3" s="60"/>
      <c r="GG3" s="22"/>
      <c r="GH3" s="60"/>
      <c r="GI3" s="22"/>
      <c r="GJ3" s="60"/>
      <c r="GK3" s="22"/>
      <c r="GL3" s="60"/>
      <c r="GM3" s="22"/>
      <c r="GN3" s="60"/>
      <c r="GO3" s="22"/>
      <c r="GP3" s="60"/>
      <c r="GQ3" s="22"/>
      <c r="GR3" s="60"/>
      <c r="GS3" s="22"/>
      <c r="GT3" s="60"/>
      <c r="GU3" s="22"/>
      <c r="GV3" s="60"/>
      <c r="GW3" s="22"/>
      <c r="GX3" s="60"/>
      <c r="GY3" s="22"/>
      <c r="GZ3" s="60"/>
      <c r="HA3" s="22"/>
      <c r="HB3" s="60"/>
      <c r="HC3" s="22"/>
      <c r="HD3" s="60"/>
      <c r="HE3" s="22"/>
      <c r="HF3" s="60"/>
      <c r="HG3" s="22"/>
      <c r="HH3" s="60"/>
      <c r="HI3" s="22"/>
      <c r="HJ3" s="60"/>
      <c r="HK3" s="22"/>
      <c r="HL3" s="60"/>
      <c r="HM3" s="22"/>
      <c r="HN3" s="60"/>
      <c r="HO3" s="22"/>
      <c r="HP3" s="60"/>
      <c r="HQ3" s="22"/>
      <c r="HR3" s="60"/>
      <c r="HS3" s="22"/>
      <c r="HT3" s="60"/>
      <c r="HU3" s="22"/>
      <c r="HV3" s="60"/>
      <c r="HW3" s="22"/>
      <c r="HX3" s="60"/>
      <c r="HY3" s="22"/>
      <c r="HZ3" s="60"/>
      <c r="IA3" s="22"/>
      <c r="IB3" s="60"/>
      <c r="IC3" s="22"/>
      <c r="ID3" s="60"/>
      <c r="IE3" s="22"/>
      <c r="IF3" s="60"/>
      <c r="IG3" s="22"/>
      <c r="IH3" s="60"/>
      <c r="II3" s="22"/>
      <c r="IJ3" s="60"/>
      <c r="IK3" s="22"/>
      <c r="IL3" s="60"/>
      <c r="IM3" s="22"/>
      <c r="IN3" s="60"/>
      <c r="IO3" s="22"/>
      <c r="IP3" s="60"/>
      <c r="IQ3" s="22"/>
      <c r="IR3" s="60"/>
      <c r="IS3" s="22"/>
      <c r="IT3" s="60"/>
      <c r="IU3" s="22"/>
      <c r="IV3" s="60"/>
      <c r="IW3" s="22"/>
      <c r="IX3" s="60"/>
      <c r="IY3" s="22"/>
      <c r="IZ3" s="60"/>
      <c r="JA3" s="22"/>
      <c r="JB3" s="60"/>
      <c r="JC3" s="22"/>
      <c r="JD3" s="60"/>
      <c r="JE3" s="22"/>
      <c r="JF3" s="60"/>
      <c r="JG3" s="22"/>
      <c r="JH3" s="60"/>
      <c r="JI3" s="22"/>
      <c r="JJ3" s="60"/>
      <c r="JK3" s="22"/>
      <c r="JL3" s="60"/>
      <c r="JM3" s="22"/>
      <c r="JN3" s="60"/>
      <c r="JO3" s="22"/>
      <c r="JP3" s="60"/>
      <c r="JQ3" s="22"/>
      <c r="JR3" s="60"/>
      <c r="JS3" s="22"/>
      <c r="JT3" s="60"/>
      <c r="JU3" s="22"/>
      <c r="JV3" s="60"/>
      <c r="JW3" s="22"/>
      <c r="JX3" s="60"/>
      <c r="JY3" s="22"/>
      <c r="JZ3" s="23"/>
      <c r="KA3" s="23"/>
      <c r="KB3" s="23"/>
      <c r="KC3" s="23"/>
      <c r="KD3" s="23"/>
      <c r="KE3" s="23"/>
      <c r="KF3" s="23"/>
      <c r="KG3" s="23"/>
      <c r="KH3" s="23"/>
      <c r="KI3" s="23"/>
      <c r="KJ3" s="23"/>
      <c r="KK3" s="23"/>
      <c r="KL3" s="23"/>
      <c r="KM3" s="23"/>
    </row>
    <row r="4" spans="1:299" x14ac:dyDescent="0.25">
      <c r="A4" s="48">
        <f t="shared" ref="A4:A67" si="0">+A3+1</f>
        <v>3</v>
      </c>
      <c r="B4" s="272"/>
      <c r="C4" s="272"/>
      <c r="D4" s="272"/>
      <c r="E4" s="272" t="s">
        <v>221</v>
      </c>
      <c r="F4" s="272"/>
      <c r="G4" s="293"/>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c r="EM4" s="293"/>
      <c r="EN4" s="293"/>
      <c r="EO4" s="293"/>
      <c r="EP4" s="293"/>
      <c r="EQ4" s="293"/>
      <c r="ER4" s="293"/>
      <c r="ES4" s="293"/>
      <c r="ET4" s="293"/>
      <c r="EU4" s="293"/>
      <c r="EV4" s="293"/>
      <c r="EW4" s="293"/>
      <c r="EX4" s="293"/>
      <c r="EY4" s="22"/>
      <c r="EZ4" s="60"/>
      <c r="FA4" s="22"/>
      <c r="FB4" s="60"/>
      <c r="FC4" s="22"/>
      <c r="FD4" s="60"/>
      <c r="FE4" s="22"/>
      <c r="FF4" s="60"/>
      <c r="FG4" s="22"/>
      <c r="FH4" s="60"/>
      <c r="FI4" s="22"/>
      <c r="FJ4" s="60"/>
      <c r="FK4" s="22"/>
      <c r="FL4" s="60"/>
      <c r="FM4" s="22"/>
      <c r="FN4" s="60"/>
      <c r="FO4" s="22"/>
      <c r="FP4" s="60"/>
      <c r="FQ4" s="22"/>
      <c r="FR4" s="60"/>
      <c r="FS4" s="22"/>
      <c r="FT4" s="60"/>
      <c r="FU4" s="22"/>
      <c r="FV4" s="60"/>
      <c r="FW4" s="22"/>
      <c r="FX4" s="60"/>
      <c r="FY4" s="22"/>
      <c r="FZ4" s="60"/>
      <c r="GA4" s="22"/>
      <c r="GB4" s="60"/>
      <c r="GC4" s="22"/>
      <c r="GD4" s="60"/>
      <c r="GE4" s="22"/>
      <c r="GF4" s="60"/>
      <c r="GG4" s="22"/>
      <c r="GH4" s="60"/>
      <c r="GI4" s="22"/>
      <c r="GJ4" s="60"/>
      <c r="GK4" s="22"/>
      <c r="GL4" s="60"/>
      <c r="GM4" s="22"/>
      <c r="GN4" s="60"/>
      <c r="GO4" s="22"/>
      <c r="GP4" s="60"/>
      <c r="GQ4" s="22"/>
      <c r="GR4" s="60"/>
      <c r="GS4" s="22"/>
      <c r="GT4" s="60"/>
      <c r="GU4" s="22"/>
      <c r="GV4" s="60"/>
      <c r="GW4" s="22"/>
      <c r="GX4" s="60"/>
      <c r="GY4" s="22"/>
      <c r="GZ4" s="60"/>
      <c r="HA4" s="22"/>
      <c r="HB4" s="60"/>
      <c r="HC4" s="22"/>
      <c r="HD4" s="60"/>
      <c r="HE4" s="22"/>
      <c r="HF4" s="60"/>
      <c r="HG4" s="22"/>
      <c r="HH4" s="60"/>
      <c r="HI4" s="22"/>
      <c r="HJ4" s="60"/>
      <c r="HK4" s="22"/>
      <c r="HL4" s="60"/>
      <c r="HM4" s="22"/>
      <c r="HN4" s="60"/>
      <c r="HO4" s="22"/>
      <c r="HP4" s="60"/>
      <c r="HQ4" s="22"/>
      <c r="HR4" s="60"/>
      <c r="HS4" s="22"/>
      <c r="HT4" s="60"/>
      <c r="HU4" s="22"/>
      <c r="HV4" s="60"/>
      <c r="HW4" s="22"/>
      <c r="HX4" s="60"/>
      <c r="HY4" s="22"/>
      <c r="HZ4" s="60"/>
      <c r="IA4" s="22"/>
      <c r="IB4" s="60"/>
      <c r="IC4" s="22"/>
      <c r="ID4" s="60"/>
      <c r="IE4" s="22"/>
      <c r="IF4" s="60"/>
      <c r="IG4" s="22"/>
      <c r="IH4" s="60"/>
      <c r="II4" s="22"/>
      <c r="IJ4" s="60"/>
      <c r="IK4" s="22"/>
      <c r="IL4" s="60"/>
      <c r="IM4" s="22"/>
      <c r="IN4" s="60"/>
      <c r="IO4" s="22"/>
      <c r="IP4" s="60"/>
      <c r="IQ4" s="22"/>
      <c r="IR4" s="60"/>
      <c r="IS4" s="22"/>
      <c r="IT4" s="60"/>
      <c r="IU4" s="22"/>
      <c r="IV4" s="60"/>
      <c r="IW4" s="22"/>
      <c r="IX4" s="60"/>
      <c r="IY4" s="22"/>
      <c r="IZ4" s="60"/>
      <c r="JA4" s="22"/>
      <c r="JB4" s="60"/>
      <c r="JC4" s="22"/>
      <c r="JD4" s="60"/>
      <c r="JE4" s="22"/>
      <c r="JF4" s="60"/>
      <c r="JG4" s="22"/>
      <c r="JH4" s="60"/>
      <c r="JI4" s="22"/>
      <c r="JJ4" s="60"/>
      <c r="JK4" s="22"/>
      <c r="JL4" s="60"/>
      <c r="JM4" s="22"/>
      <c r="JN4" s="60"/>
      <c r="JO4" s="22"/>
      <c r="JP4" s="60"/>
      <c r="JQ4" s="22"/>
      <c r="JR4" s="60"/>
      <c r="JS4" s="22"/>
      <c r="JT4" s="60"/>
      <c r="JU4" s="22"/>
      <c r="JV4" s="60"/>
      <c r="JW4" s="22"/>
      <c r="JX4" s="60"/>
      <c r="JY4" s="22"/>
      <c r="JZ4" s="23"/>
      <c r="KA4" s="23"/>
      <c r="KB4" s="23"/>
      <c r="KC4" s="23"/>
      <c r="KD4" s="23"/>
      <c r="KE4" s="23"/>
      <c r="KF4" s="23"/>
      <c r="KG4" s="23"/>
      <c r="KH4" s="23"/>
      <c r="KI4" s="23"/>
      <c r="KJ4" s="23"/>
      <c r="KK4" s="23"/>
      <c r="KL4" s="23"/>
      <c r="KM4" s="23"/>
    </row>
    <row r="5" spans="1:299" x14ac:dyDescent="0.25">
      <c r="A5" s="48">
        <f t="shared" si="0"/>
        <v>4</v>
      </c>
      <c r="B5" s="272"/>
      <c r="C5" s="272"/>
      <c r="D5" s="272"/>
      <c r="E5" s="272"/>
      <c r="F5" s="272" t="s">
        <v>222</v>
      </c>
      <c r="G5" s="293">
        <v>0</v>
      </c>
      <c r="H5" s="293">
        <v>-250</v>
      </c>
      <c r="I5" s="293">
        <v>0</v>
      </c>
      <c r="J5" s="293">
        <v>0</v>
      </c>
      <c r="K5" s="293">
        <v>0</v>
      </c>
      <c r="L5" s="293">
        <v>0</v>
      </c>
      <c r="M5" s="293">
        <v>0</v>
      </c>
      <c r="N5" s="293">
        <v>0</v>
      </c>
      <c r="O5" s="293">
        <v>973</v>
      </c>
      <c r="P5" s="293">
        <v>0</v>
      </c>
      <c r="Q5" s="293">
        <v>0</v>
      </c>
      <c r="R5" s="293">
        <v>0</v>
      </c>
      <c r="S5" s="293">
        <v>0</v>
      </c>
      <c r="T5" s="293">
        <v>0</v>
      </c>
      <c r="U5" s="293">
        <v>0</v>
      </c>
      <c r="V5" s="293">
        <v>400</v>
      </c>
      <c r="W5" s="293">
        <v>0</v>
      </c>
      <c r="X5" s="293">
        <v>0</v>
      </c>
      <c r="Y5" s="293">
        <v>-500</v>
      </c>
      <c r="Z5" s="293">
        <v>0</v>
      </c>
      <c r="AA5" s="293">
        <v>0</v>
      </c>
      <c r="AB5" s="293">
        <v>0</v>
      </c>
      <c r="AC5" s="293">
        <v>0</v>
      </c>
      <c r="AD5" s="293">
        <v>-500</v>
      </c>
      <c r="AE5" s="293">
        <v>0</v>
      </c>
      <c r="AF5" s="293">
        <v>0</v>
      </c>
      <c r="AG5" s="293">
        <v>0</v>
      </c>
      <c r="AH5" s="293">
        <v>0</v>
      </c>
      <c r="AI5" s="293">
        <v>0</v>
      </c>
      <c r="AJ5" s="293">
        <v>0</v>
      </c>
      <c r="AK5" s="293">
        <v>0</v>
      </c>
      <c r="AL5" s="293">
        <v>0</v>
      </c>
      <c r="AM5" s="293">
        <v>0</v>
      </c>
      <c r="AN5" s="293">
        <v>0</v>
      </c>
      <c r="AO5" s="293">
        <v>0</v>
      </c>
      <c r="AP5" s="293">
        <v>0</v>
      </c>
      <c r="AQ5" s="293">
        <v>0</v>
      </c>
      <c r="AR5" s="293">
        <v>0</v>
      </c>
      <c r="AS5" s="293">
        <v>0</v>
      </c>
      <c r="AT5" s="293">
        <v>1250</v>
      </c>
      <c r="AU5" s="293">
        <v>0</v>
      </c>
      <c r="AV5" s="293">
        <v>0</v>
      </c>
      <c r="AW5" s="293">
        <v>0</v>
      </c>
      <c r="AX5" s="293">
        <v>0</v>
      </c>
      <c r="AY5" s="293">
        <v>0</v>
      </c>
      <c r="AZ5" s="293">
        <v>0</v>
      </c>
      <c r="BA5" s="293">
        <v>0</v>
      </c>
      <c r="BB5" s="293">
        <v>0</v>
      </c>
      <c r="BC5" s="293">
        <v>0</v>
      </c>
      <c r="BD5" s="293">
        <v>0</v>
      </c>
      <c r="BE5" s="293">
        <v>0</v>
      </c>
      <c r="BF5" s="293">
        <v>0</v>
      </c>
      <c r="BG5" s="293">
        <v>-500</v>
      </c>
      <c r="BH5" s="293">
        <v>0</v>
      </c>
      <c r="BI5" s="293">
        <v>0</v>
      </c>
      <c r="BJ5" s="293">
        <v>0</v>
      </c>
      <c r="BK5" s="293">
        <v>0</v>
      </c>
      <c r="BL5" s="293">
        <v>0</v>
      </c>
      <c r="BM5" s="293">
        <v>1250</v>
      </c>
      <c r="BN5" s="293">
        <v>0</v>
      </c>
      <c r="BO5" s="293">
        <v>0</v>
      </c>
      <c r="BP5" s="293">
        <v>0</v>
      </c>
      <c r="BQ5" s="293">
        <v>0</v>
      </c>
      <c r="BR5" s="293">
        <v>0</v>
      </c>
      <c r="BS5" s="293">
        <v>0</v>
      </c>
      <c r="BT5" s="293">
        <v>0</v>
      </c>
      <c r="BU5" s="293">
        <v>-2500</v>
      </c>
      <c r="BV5" s="293">
        <v>0</v>
      </c>
      <c r="BW5" s="293">
        <v>0</v>
      </c>
      <c r="BX5" s="293">
        <v>0</v>
      </c>
      <c r="BY5" s="293">
        <v>0</v>
      </c>
      <c r="BZ5" s="293">
        <v>0</v>
      </c>
      <c r="CA5" s="293">
        <v>0</v>
      </c>
      <c r="CB5" s="293">
        <v>500</v>
      </c>
      <c r="CC5" s="293">
        <v>0</v>
      </c>
      <c r="CD5" s="293">
        <v>0</v>
      </c>
      <c r="CE5" s="293">
        <v>0</v>
      </c>
      <c r="CF5" s="293">
        <v>0</v>
      </c>
      <c r="CG5" s="293">
        <v>0</v>
      </c>
      <c r="CH5" s="293">
        <v>0</v>
      </c>
      <c r="CI5" s="293">
        <v>0</v>
      </c>
      <c r="CJ5" s="293">
        <v>0</v>
      </c>
      <c r="CK5" s="293">
        <v>250</v>
      </c>
      <c r="CL5" s="293">
        <v>0</v>
      </c>
      <c r="CM5" s="293">
        <v>0</v>
      </c>
      <c r="CN5" s="293">
        <v>0</v>
      </c>
      <c r="CO5" s="293">
        <v>-500</v>
      </c>
      <c r="CP5" s="293">
        <v>0</v>
      </c>
      <c r="CQ5" s="293">
        <v>0</v>
      </c>
      <c r="CR5" s="293">
        <v>0</v>
      </c>
      <c r="CS5" s="293">
        <v>1500</v>
      </c>
      <c r="CT5" s="293">
        <v>1000</v>
      </c>
      <c r="CU5" s="293">
        <v>0</v>
      </c>
      <c r="CV5" s="293">
        <v>0</v>
      </c>
      <c r="CW5" s="293">
        <v>0</v>
      </c>
      <c r="CX5" s="293">
        <v>0</v>
      </c>
      <c r="CY5" s="293">
        <v>0</v>
      </c>
      <c r="CZ5" s="293">
        <v>0</v>
      </c>
      <c r="DA5" s="293">
        <v>0</v>
      </c>
      <c r="DB5" s="293">
        <v>0</v>
      </c>
      <c r="DC5" s="293">
        <v>0</v>
      </c>
      <c r="DD5" s="293">
        <v>0</v>
      </c>
      <c r="DE5" s="293">
        <v>0</v>
      </c>
      <c r="DF5" s="293">
        <v>0</v>
      </c>
      <c r="DG5" s="293">
        <v>0</v>
      </c>
      <c r="DH5" s="293">
        <v>0</v>
      </c>
      <c r="DI5" s="293">
        <v>0</v>
      </c>
      <c r="DJ5" s="293">
        <v>0</v>
      </c>
      <c r="DK5" s="293">
        <v>0</v>
      </c>
      <c r="DL5" s="293">
        <v>1500</v>
      </c>
      <c r="DM5" s="293">
        <v>0</v>
      </c>
      <c r="DN5" s="293">
        <v>-500</v>
      </c>
      <c r="DO5" s="293">
        <v>0</v>
      </c>
      <c r="DP5" s="293">
        <v>0</v>
      </c>
      <c r="DQ5" s="293">
        <v>0</v>
      </c>
      <c r="DR5" s="293">
        <v>0</v>
      </c>
      <c r="DS5" s="293">
        <v>0</v>
      </c>
      <c r="DT5" s="293">
        <v>0</v>
      </c>
      <c r="DU5" s="293">
        <v>0</v>
      </c>
      <c r="DV5" s="293">
        <v>0</v>
      </c>
      <c r="DW5" s="293">
        <v>-500</v>
      </c>
      <c r="DX5" s="293">
        <v>0</v>
      </c>
      <c r="DY5" s="293">
        <v>0</v>
      </c>
      <c r="DZ5" s="293">
        <v>0</v>
      </c>
      <c r="EA5" s="293">
        <v>0</v>
      </c>
      <c r="EB5" s="293">
        <v>0</v>
      </c>
      <c r="EC5" s="293">
        <v>0</v>
      </c>
      <c r="ED5" s="293">
        <v>0</v>
      </c>
      <c r="EE5" s="293">
        <v>0</v>
      </c>
      <c r="EF5" s="293">
        <v>0</v>
      </c>
      <c r="EG5" s="293">
        <v>0</v>
      </c>
      <c r="EH5" s="293">
        <v>0</v>
      </c>
      <c r="EI5" s="293">
        <v>6166.79</v>
      </c>
      <c r="EJ5" s="293">
        <v>0</v>
      </c>
      <c r="EK5" s="293">
        <v>0</v>
      </c>
      <c r="EL5" s="293">
        <v>-500</v>
      </c>
      <c r="EM5" s="293">
        <v>0</v>
      </c>
      <c r="EN5" s="293">
        <v>0</v>
      </c>
      <c r="EO5" s="293">
        <v>0</v>
      </c>
      <c r="EP5" s="293">
        <v>0</v>
      </c>
      <c r="EQ5" s="293">
        <v>250</v>
      </c>
      <c r="ER5" s="293">
        <v>-500</v>
      </c>
      <c r="ES5" s="293">
        <v>0</v>
      </c>
      <c r="ET5" s="293">
        <v>0</v>
      </c>
      <c r="EU5" s="293">
        <v>0</v>
      </c>
      <c r="EV5" s="293">
        <v>0</v>
      </c>
      <c r="EW5" s="293">
        <v>0</v>
      </c>
      <c r="EX5" s="293">
        <v>8289.7900000000009</v>
      </c>
      <c r="EY5" s="22"/>
      <c r="EZ5" s="60"/>
      <c r="FA5" s="22"/>
      <c r="FB5" s="60"/>
      <c r="FC5" s="22"/>
      <c r="FD5" s="60"/>
      <c r="FE5" s="22"/>
      <c r="FF5" s="60"/>
      <c r="FG5" s="22"/>
      <c r="FH5" s="60"/>
      <c r="FI5" s="22"/>
      <c r="FJ5" s="60"/>
      <c r="FK5" s="22"/>
      <c r="FL5" s="60"/>
      <c r="FM5" s="22"/>
      <c r="FN5" s="60"/>
      <c r="FO5" s="22"/>
      <c r="FP5" s="60"/>
      <c r="FQ5" s="22"/>
      <c r="FR5" s="60"/>
      <c r="FS5" s="22"/>
      <c r="FT5" s="60"/>
      <c r="FU5" s="22"/>
      <c r="FV5" s="60"/>
      <c r="FW5" s="22"/>
      <c r="FX5" s="60"/>
      <c r="FY5" s="22"/>
      <c r="FZ5" s="60"/>
      <c r="GA5" s="22"/>
      <c r="GB5" s="60"/>
      <c r="GC5" s="22"/>
      <c r="GD5" s="60"/>
      <c r="GE5" s="22"/>
      <c r="GF5" s="60"/>
      <c r="GG5" s="22"/>
      <c r="GH5" s="60"/>
      <c r="GI5" s="22"/>
      <c r="GJ5" s="60"/>
      <c r="GK5" s="22"/>
      <c r="GL5" s="60"/>
      <c r="GM5" s="22"/>
      <c r="GN5" s="60"/>
      <c r="GO5" s="22"/>
      <c r="GP5" s="60"/>
      <c r="GQ5" s="22"/>
      <c r="GR5" s="60"/>
      <c r="GS5" s="22"/>
      <c r="GT5" s="60"/>
      <c r="GU5" s="22"/>
      <c r="GV5" s="60"/>
      <c r="GW5" s="22"/>
      <c r="GX5" s="60"/>
      <c r="GY5" s="22"/>
      <c r="GZ5" s="60"/>
      <c r="HA5" s="22"/>
      <c r="HB5" s="60"/>
      <c r="HC5" s="22"/>
      <c r="HD5" s="60"/>
      <c r="HE5" s="22"/>
      <c r="HF5" s="60"/>
      <c r="HG5" s="22"/>
      <c r="HH5" s="60"/>
      <c r="HI5" s="22"/>
      <c r="HJ5" s="60"/>
      <c r="HK5" s="22"/>
      <c r="HL5" s="60"/>
      <c r="HM5" s="22"/>
      <c r="HN5" s="60"/>
      <c r="HO5" s="22"/>
      <c r="HP5" s="60"/>
      <c r="HQ5" s="22"/>
      <c r="HR5" s="60"/>
      <c r="HS5" s="22"/>
      <c r="HT5" s="60"/>
      <c r="HU5" s="22"/>
      <c r="HV5" s="60"/>
      <c r="HW5" s="22"/>
      <c r="HX5" s="60"/>
      <c r="HY5" s="22"/>
      <c r="HZ5" s="60"/>
      <c r="IA5" s="22"/>
      <c r="IB5" s="60"/>
      <c r="IC5" s="22"/>
      <c r="ID5" s="60"/>
      <c r="IE5" s="22"/>
      <c r="IF5" s="60"/>
      <c r="IG5" s="22"/>
      <c r="IH5" s="60"/>
      <c r="II5" s="22"/>
      <c r="IJ5" s="60"/>
      <c r="IK5" s="22"/>
      <c r="IL5" s="60"/>
      <c r="IM5" s="22"/>
      <c r="IN5" s="60"/>
      <c r="IO5" s="22"/>
      <c r="IP5" s="60"/>
      <c r="IQ5" s="22"/>
      <c r="IR5" s="60"/>
      <c r="IS5" s="22"/>
      <c r="IT5" s="60"/>
      <c r="IU5" s="22"/>
      <c r="IV5" s="60"/>
      <c r="IW5" s="22"/>
      <c r="IX5" s="60"/>
      <c r="IY5" s="22"/>
      <c r="IZ5" s="60"/>
      <c r="JA5" s="22"/>
      <c r="JB5" s="60"/>
      <c r="JC5" s="22"/>
      <c r="JD5" s="60"/>
      <c r="JE5" s="22"/>
      <c r="JF5" s="60"/>
      <c r="JG5" s="22"/>
      <c r="JH5" s="60"/>
      <c r="JI5" s="22"/>
      <c r="JJ5" s="60"/>
      <c r="JK5" s="22"/>
      <c r="JL5" s="60"/>
      <c r="JM5" s="22"/>
      <c r="JN5" s="60"/>
      <c r="JO5" s="22"/>
      <c r="JP5" s="60"/>
      <c r="JQ5" s="22"/>
      <c r="JR5" s="60"/>
      <c r="JS5" s="22"/>
      <c r="JT5" s="60"/>
      <c r="JU5" s="22"/>
      <c r="JV5" s="60"/>
      <c r="JW5" s="22"/>
      <c r="JX5" s="60"/>
      <c r="JY5" s="22"/>
      <c r="JZ5" s="23"/>
      <c r="KA5" s="23"/>
      <c r="KB5" s="23"/>
      <c r="KC5" s="23"/>
      <c r="KD5" s="23"/>
      <c r="KE5" s="23"/>
      <c r="KF5" s="23"/>
      <c r="KG5" s="23"/>
      <c r="KH5" s="23"/>
      <c r="KI5" s="23"/>
      <c r="KJ5" s="23"/>
      <c r="KK5" s="23"/>
      <c r="KL5" s="23"/>
      <c r="KM5" s="23"/>
    </row>
    <row r="6" spans="1:299" ht="15.75" thickBot="1" x14ac:dyDescent="0.3">
      <c r="A6" s="48">
        <f t="shared" si="0"/>
        <v>5</v>
      </c>
      <c r="B6" s="272"/>
      <c r="C6" s="272"/>
      <c r="D6" s="272"/>
      <c r="E6" s="272"/>
      <c r="F6" s="272" t="s">
        <v>355</v>
      </c>
      <c r="G6" s="306">
        <v>0</v>
      </c>
      <c r="H6" s="306">
        <v>0</v>
      </c>
      <c r="I6" s="306">
        <v>0</v>
      </c>
      <c r="J6" s="306">
        <v>0</v>
      </c>
      <c r="K6" s="306">
        <v>0</v>
      </c>
      <c r="L6" s="306">
        <v>0</v>
      </c>
      <c r="M6" s="306">
        <v>0</v>
      </c>
      <c r="N6" s="306">
        <v>0</v>
      </c>
      <c r="O6" s="306">
        <v>0</v>
      </c>
      <c r="P6" s="306">
        <v>0</v>
      </c>
      <c r="Q6" s="306">
        <v>0</v>
      </c>
      <c r="R6" s="306">
        <v>0</v>
      </c>
      <c r="S6" s="306">
        <v>0</v>
      </c>
      <c r="T6" s="306">
        <v>0</v>
      </c>
      <c r="U6" s="306">
        <v>0</v>
      </c>
      <c r="V6" s="306">
        <v>0</v>
      </c>
      <c r="W6" s="306">
        <v>0</v>
      </c>
      <c r="X6" s="306">
        <v>0</v>
      </c>
      <c r="Y6" s="306">
        <v>0</v>
      </c>
      <c r="Z6" s="306">
        <v>0</v>
      </c>
      <c r="AA6" s="306">
        <v>0</v>
      </c>
      <c r="AB6" s="306">
        <v>0</v>
      </c>
      <c r="AC6" s="306">
        <v>0</v>
      </c>
      <c r="AD6" s="306">
        <v>0</v>
      </c>
      <c r="AE6" s="306">
        <v>0</v>
      </c>
      <c r="AF6" s="306">
        <v>0</v>
      </c>
      <c r="AG6" s="306">
        <v>0</v>
      </c>
      <c r="AH6" s="306">
        <v>0</v>
      </c>
      <c r="AI6" s="306">
        <v>0</v>
      </c>
      <c r="AJ6" s="306">
        <v>0</v>
      </c>
      <c r="AK6" s="306">
        <v>0</v>
      </c>
      <c r="AL6" s="306">
        <v>0</v>
      </c>
      <c r="AM6" s="306">
        <v>0</v>
      </c>
      <c r="AN6" s="306">
        <v>0</v>
      </c>
      <c r="AO6" s="306">
        <v>0</v>
      </c>
      <c r="AP6" s="306">
        <v>0</v>
      </c>
      <c r="AQ6" s="306">
        <v>0</v>
      </c>
      <c r="AR6" s="306">
        <v>0</v>
      </c>
      <c r="AS6" s="306">
        <v>0</v>
      </c>
      <c r="AT6" s="306">
        <v>0</v>
      </c>
      <c r="AU6" s="306">
        <v>0</v>
      </c>
      <c r="AV6" s="306">
        <v>0</v>
      </c>
      <c r="AW6" s="306">
        <v>0</v>
      </c>
      <c r="AX6" s="306">
        <v>0</v>
      </c>
      <c r="AY6" s="306">
        <v>0</v>
      </c>
      <c r="AZ6" s="306">
        <v>0</v>
      </c>
      <c r="BA6" s="306">
        <v>0</v>
      </c>
      <c r="BB6" s="306">
        <v>0</v>
      </c>
      <c r="BC6" s="306">
        <v>0</v>
      </c>
      <c r="BD6" s="306">
        <v>0</v>
      </c>
      <c r="BE6" s="306">
        <v>0</v>
      </c>
      <c r="BF6" s="306">
        <v>0</v>
      </c>
      <c r="BG6" s="306">
        <v>0</v>
      </c>
      <c r="BH6" s="306">
        <v>0</v>
      </c>
      <c r="BI6" s="306">
        <v>0</v>
      </c>
      <c r="BJ6" s="306">
        <v>0</v>
      </c>
      <c r="BK6" s="306">
        <v>0</v>
      </c>
      <c r="BL6" s="306">
        <v>0</v>
      </c>
      <c r="BM6" s="306">
        <v>0</v>
      </c>
      <c r="BN6" s="306">
        <v>0</v>
      </c>
      <c r="BO6" s="306">
        <v>0</v>
      </c>
      <c r="BP6" s="306">
        <v>0</v>
      </c>
      <c r="BQ6" s="306">
        <v>0</v>
      </c>
      <c r="BR6" s="306">
        <v>0</v>
      </c>
      <c r="BS6" s="306">
        <v>0</v>
      </c>
      <c r="BT6" s="306">
        <v>0</v>
      </c>
      <c r="BU6" s="306">
        <v>0</v>
      </c>
      <c r="BV6" s="306">
        <v>0</v>
      </c>
      <c r="BW6" s="306">
        <v>0</v>
      </c>
      <c r="BX6" s="306">
        <v>0</v>
      </c>
      <c r="BY6" s="306">
        <v>0</v>
      </c>
      <c r="BZ6" s="306">
        <v>0</v>
      </c>
      <c r="CA6" s="306">
        <v>0</v>
      </c>
      <c r="CB6" s="306">
        <v>0</v>
      </c>
      <c r="CC6" s="306">
        <v>0</v>
      </c>
      <c r="CD6" s="306">
        <v>0</v>
      </c>
      <c r="CE6" s="306">
        <v>0</v>
      </c>
      <c r="CF6" s="306">
        <v>0</v>
      </c>
      <c r="CG6" s="306">
        <v>0</v>
      </c>
      <c r="CH6" s="306">
        <v>0</v>
      </c>
      <c r="CI6" s="306">
        <v>0</v>
      </c>
      <c r="CJ6" s="306">
        <v>0</v>
      </c>
      <c r="CK6" s="306">
        <v>0</v>
      </c>
      <c r="CL6" s="306">
        <v>0</v>
      </c>
      <c r="CM6" s="306">
        <v>0</v>
      </c>
      <c r="CN6" s="306">
        <v>0</v>
      </c>
      <c r="CO6" s="306">
        <v>0</v>
      </c>
      <c r="CP6" s="306">
        <v>0</v>
      </c>
      <c r="CQ6" s="306">
        <v>0</v>
      </c>
      <c r="CR6" s="306">
        <v>0</v>
      </c>
      <c r="CS6" s="306">
        <v>0</v>
      </c>
      <c r="CT6" s="306">
        <v>0</v>
      </c>
      <c r="CU6" s="306">
        <v>0</v>
      </c>
      <c r="CV6" s="306">
        <v>0</v>
      </c>
      <c r="CW6" s="306">
        <v>0</v>
      </c>
      <c r="CX6" s="306">
        <v>0</v>
      </c>
      <c r="CY6" s="306">
        <v>0</v>
      </c>
      <c r="CZ6" s="306">
        <v>0</v>
      </c>
      <c r="DA6" s="306">
        <v>0</v>
      </c>
      <c r="DB6" s="306">
        <v>0</v>
      </c>
      <c r="DC6" s="306">
        <v>0</v>
      </c>
      <c r="DD6" s="306">
        <v>0</v>
      </c>
      <c r="DE6" s="306">
        <v>0</v>
      </c>
      <c r="DF6" s="306">
        <v>0</v>
      </c>
      <c r="DG6" s="306">
        <v>0</v>
      </c>
      <c r="DH6" s="306">
        <v>0</v>
      </c>
      <c r="DI6" s="306">
        <v>0</v>
      </c>
      <c r="DJ6" s="306">
        <v>0</v>
      </c>
      <c r="DK6" s="306">
        <v>0</v>
      </c>
      <c r="DL6" s="306">
        <v>0</v>
      </c>
      <c r="DM6" s="306">
        <v>0</v>
      </c>
      <c r="DN6" s="306">
        <v>0</v>
      </c>
      <c r="DO6" s="306">
        <v>0</v>
      </c>
      <c r="DP6" s="306">
        <v>0</v>
      </c>
      <c r="DQ6" s="306">
        <v>0</v>
      </c>
      <c r="DR6" s="306">
        <v>0</v>
      </c>
      <c r="DS6" s="306">
        <v>0</v>
      </c>
      <c r="DT6" s="306">
        <v>0</v>
      </c>
      <c r="DU6" s="306">
        <v>0</v>
      </c>
      <c r="DV6" s="306">
        <v>0</v>
      </c>
      <c r="DW6" s="306">
        <v>0</v>
      </c>
      <c r="DX6" s="306">
        <v>0</v>
      </c>
      <c r="DY6" s="306">
        <v>0</v>
      </c>
      <c r="DZ6" s="306">
        <v>0</v>
      </c>
      <c r="EA6" s="306">
        <v>0</v>
      </c>
      <c r="EB6" s="306">
        <v>0</v>
      </c>
      <c r="EC6" s="306">
        <v>0</v>
      </c>
      <c r="ED6" s="306">
        <v>0</v>
      </c>
      <c r="EE6" s="306">
        <v>0</v>
      </c>
      <c r="EF6" s="306">
        <v>0</v>
      </c>
      <c r="EG6" s="306">
        <v>0</v>
      </c>
      <c r="EH6" s="306">
        <v>0</v>
      </c>
      <c r="EI6" s="306">
        <v>0</v>
      </c>
      <c r="EJ6" s="306">
        <v>0</v>
      </c>
      <c r="EK6" s="306">
        <v>0</v>
      </c>
      <c r="EL6" s="306">
        <v>0</v>
      </c>
      <c r="EM6" s="306">
        <v>0</v>
      </c>
      <c r="EN6" s="306">
        <v>0</v>
      </c>
      <c r="EO6" s="306">
        <v>0</v>
      </c>
      <c r="EP6" s="306">
        <v>0</v>
      </c>
      <c r="EQ6" s="306">
        <v>0</v>
      </c>
      <c r="ER6" s="306">
        <v>0</v>
      </c>
      <c r="ES6" s="306">
        <v>0</v>
      </c>
      <c r="ET6" s="306">
        <v>0</v>
      </c>
      <c r="EU6" s="306">
        <v>0</v>
      </c>
      <c r="EV6" s="306">
        <v>0</v>
      </c>
      <c r="EW6" s="306">
        <v>0</v>
      </c>
      <c r="EX6" s="306">
        <v>0</v>
      </c>
      <c r="EY6" s="22"/>
      <c r="EZ6" s="60"/>
      <c r="FA6" s="22"/>
      <c r="FB6" s="60"/>
      <c r="FC6" s="22"/>
      <c r="FD6" s="60"/>
      <c r="FE6" s="22"/>
      <c r="FF6" s="60"/>
      <c r="FG6" s="22"/>
      <c r="FH6" s="60"/>
      <c r="FI6" s="22"/>
      <c r="FJ6" s="60"/>
      <c r="FK6" s="22"/>
      <c r="FL6" s="60"/>
      <c r="FM6" s="22"/>
      <c r="FN6" s="60"/>
      <c r="FO6" s="22"/>
      <c r="FP6" s="60"/>
      <c r="FQ6" s="22"/>
      <c r="FR6" s="60"/>
      <c r="FS6" s="22"/>
      <c r="FT6" s="60"/>
      <c r="FU6" s="22"/>
      <c r="FV6" s="60"/>
      <c r="FW6" s="22"/>
      <c r="FX6" s="60"/>
      <c r="FY6" s="22"/>
      <c r="FZ6" s="60"/>
      <c r="GA6" s="22"/>
      <c r="GB6" s="60"/>
      <c r="GC6" s="22"/>
      <c r="GD6" s="60"/>
      <c r="GE6" s="22"/>
      <c r="GF6" s="60"/>
      <c r="GG6" s="22"/>
      <c r="GH6" s="60"/>
      <c r="GI6" s="22"/>
      <c r="GJ6" s="60"/>
      <c r="GK6" s="22"/>
      <c r="GL6" s="60"/>
      <c r="GM6" s="22"/>
      <c r="GN6" s="60"/>
      <c r="GO6" s="22"/>
      <c r="GP6" s="60"/>
      <c r="GQ6" s="22"/>
      <c r="GR6" s="60"/>
      <c r="GS6" s="22"/>
      <c r="GT6" s="60"/>
      <c r="GU6" s="22"/>
      <c r="GV6" s="60"/>
      <c r="GW6" s="22"/>
      <c r="GX6" s="60"/>
      <c r="GY6" s="22"/>
      <c r="GZ6" s="60"/>
      <c r="HA6" s="22"/>
      <c r="HB6" s="60"/>
      <c r="HC6" s="22"/>
      <c r="HD6" s="60"/>
      <c r="HE6" s="22"/>
      <c r="HF6" s="60"/>
      <c r="HG6" s="22"/>
      <c r="HH6" s="60"/>
      <c r="HI6" s="22"/>
      <c r="HJ6" s="60"/>
      <c r="HK6" s="22"/>
      <c r="HL6" s="60"/>
      <c r="HM6" s="22"/>
      <c r="HN6" s="60"/>
      <c r="HO6" s="22"/>
      <c r="HP6" s="60"/>
      <c r="HQ6" s="22"/>
      <c r="HR6" s="60"/>
      <c r="HS6" s="22"/>
      <c r="HT6" s="60"/>
      <c r="HU6" s="22"/>
      <c r="HV6" s="60"/>
      <c r="HW6" s="22"/>
      <c r="HX6" s="60"/>
      <c r="HY6" s="22"/>
      <c r="HZ6" s="60"/>
      <c r="IA6" s="22"/>
      <c r="IB6" s="60"/>
      <c r="IC6" s="22"/>
      <c r="ID6" s="60"/>
      <c r="IE6" s="22"/>
      <c r="IF6" s="60"/>
      <c r="IG6" s="22"/>
      <c r="IH6" s="60"/>
      <c r="II6" s="22"/>
      <c r="IJ6" s="60"/>
      <c r="IK6" s="22"/>
      <c r="IL6" s="60"/>
      <c r="IM6" s="22"/>
      <c r="IN6" s="60"/>
      <c r="IO6" s="22"/>
      <c r="IP6" s="60"/>
      <c r="IQ6" s="22"/>
      <c r="IR6" s="60"/>
      <c r="IS6" s="22"/>
      <c r="IT6" s="60"/>
      <c r="IU6" s="22"/>
      <c r="IV6" s="60"/>
      <c r="IW6" s="22"/>
      <c r="IX6" s="60"/>
      <c r="IY6" s="22"/>
      <c r="IZ6" s="60"/>
      <c r="JA6" s="22"/>
      <c r="JB6" s="60"/>
      <c r="JC6" s="22"/>
      <c r="JD6" s="60"/>
      <c r="JE6" s="22"/>
      <c r="JF6" s="60"/>
      <c r="JG6" s="22"/>
      <c r="JH6" s="60"/>
      <c r="JI6" s="22"/>
      <c r="JJ6" s="60"/>
      <c r="JK6" s="22"/>
      <c r="JL6" s="60"/>
      <c r="JM6" s="22"/>
      <c r="JN6" s="60"/>
      <c r="JO6" s="22"/>
      <c r="JP6" s="60"/>
      <c r="JQ6" s="22"/>
      <c r="JR6" s="60"/>
      <c r="JS6" s="22"/>
      <c r="JT6" s="60"/>
      <c r="JU6" s="22"/>
      <c r="JV6" s="60"/>
      <c r="JW6" s="22"/>
      <c r="JX6" s="60"/>
      <c r="JY6" s="22"/>
      <c r="JZ6" s="23"/>
      <c r="KA6" s="23"/>
      <c r="KB6" s="23"/>
      <c r="KC6" s="23"/>
      <c r="KD6" s="23"/>
      <c r="KE6" s="23"/>
      <c r="KF6" s="23"/>
      <c r="KG6" s="23"/>
      <c r="KH6" s="23"/>
      <c r="KI6" s="23"/>
      <c r="KJ6" s="23"/>
      <c r="KK6" s="23"/>
      <c r="KL6" s="23"/>
      <c r="KM6" s="23"/>
    </row>
    <row r="7" spans="1:299" x14ac:dyDescent="0.25">
      <c r="A7" s="48">
        <f t="shared" si="0"/>
        <v>6</v>
      </c>
      <c r="B7" s="272"/>
      <c r="C7" s="272"/>
      <c r="D7" s="272"/>
      <c r="E7" s="272" t="s">
        <v>223</v>
      </c>
      <c r="F7" s="272"/>
      <c r="G7" s="293">
        <v>0</v>
      </c>
      <c r="H7" s="293">
        <v>-250</v>
      </c>
      <c r="I7" s="293">
        <v>0</v>
      </c>
      <c r="J7" s="293">
        <v>0</v>
      </c>
      <c r="K7" s="293">
        <v>0</v>
      </c>
      <c r="L7" s="293">
        <v>0</v>
      </c>
      <c r="M7" s="293">
        <v>0</v>
      </c>
      <c r="N7" s="293">
        <v>0</v>
      </c>
      <c r="O7" s="293">
        <v>973</v>
      </c>
      <c r="P7" s="293">
        <v>0</v>
      </c>
      <c r="Q7" s="293">
        <v>0</v>
      </c>
      <c r="R7" s="293">
        <v>0</v>
      </c>
      <c r="S7" s="293">
        <v>0</v>
      </c>
      <c r="T7" s="293">
        <v>0</v>
      </c>
      <c r="U7" s="293">
        <v>0</v>
      </c>
      <c r="V7" s="293">
        <v>400</v>
      </c>
      <c r="W7" s="293">
        <v>0</v>
      </c>
      <c r="X7" s="293">
        <v>0</v>
      </c>
      <c r="Y7" s="293">
        <v>-500</v>
      </c>
      <c r="Z7" s="293">
        <v>0</v>
      </c>
      <c r="AA7" s="293">
        <v>0</v>
      </c>
      <c r="AB7" s="293">
        <v>0</v>
      </c>
      <c r="AC7" s="293">
        <v>0</v>
      </c>
      <c r="AD7" s="293">
        <v>-500</v>
      </c>
      <c r="AE7" s="293">
        <v>0</v>
      </c>
      <c r="AF7" s="293">
        <v>0</v>
      </c>
      <c r="AG7" s="293">
        <v>0</v>
      </c>
      <c r="AH7" s="293">
        <v>0</v>
      </c>
      <c r="AI7" s="293">
        <v>0</v>
      </c>
      <c r="AJ7" s="293">
        <v>0</v>
      </c>
      <c r="AK7" s="293">
        <v>0</v>
      </c>
      <c r="AL7" s="293">
        <v>0</v>
      </c>
      <c r="AM7" s="293">
        <v>0</v>
      </c>
      <c r="AN7" s="293">
        <v>0</v>
      </c>
      <c r="AO7" s="293">
        <v>0</v>
      </c>
      <c r="AP7" s="293">
        <v>0</v>
      </c>
      <c r="AQ7" s="293">
        <v>0</v>
      </c>
      <c r="AR7" s="293">
        <v>0</v>
      </c>
      <c r="AS7" s="293">
        <v>0</v>
      </c>
      <c r="AT7" s="293">
        <v>1250</v>
      </c>
      <c r="AU7" s="293">
        <v>0</v>
      </c>
      <c r="AV7" s="293">
        <v>0</v>
      </c>
      <c r="AW7" s="293">
        <v>0</v>
      </c>
      <c r="AX7" s="293">
        <v>0</v>
      </c>
      <c r="AY7" s="293">
        <v>0</v>
      </c>
      <c r="AZ7" s="293">
        <v>0</v>
      </c>
      <c r="BA7" s="293">
        <v>0</v>
      </c>
      <c r="BB7" s="293">
        <v>0</v>
      </c>
      <c r="BC7" s="293">
        <v>0</v>
      </c>
      <c r="BD7" s="293">
        <v>0</v>
      </c>
      <c r="BE7" s="293">
        <v>0</v>
      </c>
      <c r="BF7" s="293">
        <v>0</v>
      </c>
      <c r="BG7" s="293">
        <v>-500</v>
      </c>
      <c r="BH7" s="293">
        <v>0</v>
      </c>
      <c r="BI7" s="293">
        <v>0</v>
      </c>
      <c r="BJ7" s="293">
        <v>0</v>
      </c>
      <c r="BK7" s="293">
        <v>0</v>
      </c>
      <c r="BL7" s="293">
        <v>0</v>
      </c>
      <c r="BM7" s="293">
        <v>1250</v>
      </c>
      <c r="BN7" s="293">
        <v>0</v>
      </c>
      <c r="BO7" s="293">
        <v>0</v>
      </c>
      <c r="BP7" s="293">
        <v>0</v>
      </c>
      <c r="BQ7" s="293">
        <v>0</v>
      </c>
      <c r="BR7" s="293">
        <v>0</v>
      </c>
      <c r="BS7" s="293">
        <v>0</v>
      </c>
      <c r="BT7" s="293">
        <v>0</v>
      </c>
      <c r="BU7" s="293">
        <v>-2500</v>
      </c>
      <c r="BV7" s="293">
        <v>0</v>
      </c>
      <c r="BW7" s="293">
        <v>0</v>
      </c>
      <c r="BX7" s="293">
        <v>0</v>
      </c>
      <c r="BY7" s="293">
        <v>0</v>
      </c>
      <c r="BZ7" s="293">
        <v>0</v>
      </c>
      <c r="CA7" s="293">
        <v>0</v>
      </c>
      <c r="CB7" s="293">
        <v>500</v>
      </c>
      <c r="CC7" s="293">
        <v>0</v>
      </c>
      <c r="CD7" s="293">
        <v>0</v>
      </c>
      <c r="CE7" s="293">
        <v>0</v>
      </c>
      <c r="CF7" s="293">
        <v>0</v>
      </c>
      <c r="CG7" s="293">
        <v>0</v>
      </c>
      <c r="CH7" s="293">
        <v>0</v>
      </c>
      <c r="CI7" s="293">
        <v>0</v>
      </c>
      <c r="CJ7" s="293">
        <v>0</v>
      </c>
      <c r="CK7" s="293">
        <v>250</v>
      </c>
      <c r="CL7" s="293">
        <v>0</v>
      </c>
      <c r="CM7" s="293">
        <v>0</v>
      </c>
      <c r="CN7" s="293">
        <v>0</v>
      </c>
      <c r="CO7" s="293">
        <v>-500</v>
      </c>
      <c r="CP7" s="293">
        <v>0</v>
      </c>
      <c r="CQ7" s="293">
        <v>0</v>
      </c>
      <c r="CR7" s="293">
        <v>0</v>
      </c>
      <c r="CS7" s="293">
        <v>1500</v>
      </c>
      <c r="CT7" s="293">
        <v>1000</v>
      </c>
      <c r="CU7" s="293">
        <v>0</v>
      </c>
      <c r="CV7" s="293">
        <v>0</v>
      </c>
      <c r="CW7" s="293">
        <v>0</v>
      </c>
      <c r="CX7" s="293">
        <v>0</v>
      </c>
      <c r="CY7" s="293">
        <v>0</v>
      </c>
      <c r="CZ7" s="293">
        <v>0</v>
      </c>
      <c r="DA7" s="293">
        <v>0</v>
      </c>
      <c r="DB7" s="293">
        <v>0</v>
      </c>
      <c r="DC7" s="293">
        <v>0</v>
      </c>
      <c r="DD7" s="293">
        <v>0</v>
      </c>
      <c r="DE7" s="293">
        <v>0</v>
      </c>
      <c r="DF7" s="293">
        <v>0</v>
      </c>
      <c r="DG7" s="293">
        <v>0</v>
      </c>
      <c r="DH7" s="293">
        <v>0</v>
      </c>
      <c r="DI7" s="293">
        <v>0</v>
      </c>
      <c r="DJ7" s="293">
        <v>0</v>
      </c>
      <c r="DK7" s="293">
        <v>0</v>
      </c>
      <c r="DL7" s="293">
        <v>1500</v>
      </c>
      <c r="DM7" s="293">
        <v>0</v>
      </c>
      <c r="DN7" s="293">
        <v>-500</v>
      </c>
      <c r="DO7" s="293">
        <v>0</v>
      </c>
      <c r="DP7" s="293">
        <v>0</v>
      </c>
      <c r="DQ7" s="293">
        <v>0</v>
      </c>
      <c r="DR7" s="293">
        <v>0</v>
      </c>
      <c r="DS7" s="293">
        <v>0</v>
      </c>
      <c r="DT7" s="293">
        <v>0</v>
      </c>
      <c r="DU7" s="293">
        <v>0</v>
      </c>
      <c r="DV7" s="293">
        <v>0</v>
      </c>
      <c r="DW7" s="293">
        <v>-500</v>
      </c>
      <c r="DX7" s="293">
        <v>0</v>
      </c>
      <c r="DY7" s="293">
        <v>0</v>
      </c>
      <c r="DZ7" s="293">
        <v>0</v>
      </c>
      <c r="EA7" s="293">
        <v>0</v>
      </c>
      <c r="EB7" s="293">
        <v>0</v>
      </c>
      <c r="EC7" s="293">
        <v>0</v>
      </c>
      <c r="ED7" s="293">
        <v>0</v>
      </c>
      <c r="EE7" s="293">
        <v>0</v>
      </c>
      <c r="EF7" s="293">
        <v>0</v>
      </c>
      <c r="EG7" s="293">
        <v>0</v>
      </c>
      <c r="EH7" s="293">
        <v>0</v>
      </c>
      <c r="EI7" s="293">
        <v>6166.79</v>
      </c>
      <c r="EJ7" s="293">
        <v>0</v>
      </c>
      <c r="EK7" s="293">
        <v>0</v>
      </c>
      <c r="EL7" s="293">
        <v>-500</v>
      </c>
      <c r="EM7" s="293">
        <v>0</v>
      </c>
      <c r="EN7" s="293">
        <v>0</v>
      </c>
      <c r="EO7" s="293">
        <v>0</v>
      </c>
      <c r="EP7" s="293">
        <v>0</v>
      </c>
      <c r="EQ7" s="293">
        <v>250</v>
      </c>
      <c r="ER7" s="293">
        <v>-500</v>
      </c>
      <c r="ES7" s="293">
        <v>0</v>
      </c>
      <c r="ET7" s="293">
        <v>0</v>
      </c>
      <c r="EU7" s="293">
        <v>0</v>
      </c>
      <c r="EV7" s="293">
        <v>0</v>
      </c>
      <c r="EW7" s="293">
        <v>0</v>
      </c>
      <c r="EX7" s="293">
        <v>8289.7900000000009</v>
      </c>
      <c r="EY7" s="22"/>
      <c r="EZ7" s="60"/>
      <c r="FA7" s="22"/>
      <c r="FB7" s="60"/>
      <c r="FC7" s="22"/>
      <c r="FD7" s="60"/>
      <c r="FE7" s="22"/>
      <c r="FF7" s="60"/>
      <c r="FG7" s="22"/>
      <c r="FH7" s="60"/>
      <c r="FI7" s="22"/>
      <c r="FJ7" s="60"/>
      <c r="FK7" s="22"/>
      <c r="FL7" s="60"/>
      <c r="FM7" s="22"/>
      <c r="FN7" s="60"/>
      <c r="FO7" s="22"/>
      <c r="FP7" s="60"/>
      <c r="FQ7" s="22"/>
      <c r="FR7" s="60"/>
      <c r="FS7" s="22"/>
      <c r="FT7" s="60"/>
      <c r="FU7" s="22"/>
      <c r="FV7" s="60"/>
      <c r="FW7" s="22"/>
      <c r="FX7" s="60"/>
      <c r="FY7" s="22"/>
      <c r="FZ7" s="60"/>
      <c r="GA7" s="22"/>
      <c r="GB7" s="60"/>
      <c r="GC7" s="22"/>
      <c r="GD7" s="60"/>
      <c r="GE7" s="22"/>
      <c r="GF7" s="60"/>
      <c r="GG7" s="22"/>
      <c r="GH7" s="60"/>
      <c r="GI7" s="22"/>
      <c r="GJ7" s="60"/>
      <c r="GK7" s="22"/>
      <c r="GL7" s="60"/>
      <c r="GM7" s="22"/>
      <c r="GN7" s="60"/>
      <c r="GO7" s="22"/>
      <c r="GP7" s="60"/>
      <c r="GQ7" s="22"/>
      <c r="GR7" s="60"/>
      <c r="GS7" s="22"/>
      <c r="GT7" s="60"/>
      <c r="GU7" s="22"/>
      <c r="GV7" s="60"/>
      <c r="GW7" s="22"/>
      <c r="GX7" s="60"/>
      <c r="GY7" s="22"/>
      <c r="GZ7" s="60"/>
      <c r="HA7" s="22"/>
      <c r="HB7" s="60"/>
      <c r="HC7" s="22"/>
      <c r="HD7" s="60"/>
      <c r="HE7" s="22"/>
      <c r="HF7" s="60"/>
      <c r="HG7" s="22"/>
      <c r="HH7" s="60"/>
      <c r="HI7" s="22"/>
      <c r="HJ7" s="60"/>
      <c r="HK7" s="22"/>
      <c r="HL7" s="60"/>
      <c r="HM7" s="22"/>
      <c r="HN7" s="60"/>
      <c r="HO7" s="22"/>
      <c r="HP7" s="60"/>
      <c r="HQ7" s="22"/>
      <c r="HR7" s="60"/>
      <c r="HS7" s="22"/>
      <c r="HT7" s="60"/>
      <c r="HU7" s="22"/>
      <c r="HV7" s="60"/>
      <c r="HW7" s="22"/>
      <c r="HX7" s="60"/>
      <c r="HY7" s="22"/>
      <c r="HZ7" s="60"/>
      <c r="IA7" s="22"/>
      <c r="IB7" s="60"/>
      <c r="IC7" s="22"/>
      <c r="ID7" s="60"/>
      <c r="IE7" s="22"/>
      <c r="IF7" s="60"/>
      <c r="IG7" s="22"/>
      <c r="IH7" s="60"/>
      <c r="II7" s="22"/>
      <c r="IJ7" s="60"/>
      <c r="IK7" s="22"/>
      <c r="IL7" s="60"/>
      <c r="IM7" s="22"/>
      <c r="IN7" s="60"/>
      <c r="IO7" s="22"/>
      <c r="IP7" s="60"/>
      <c r="IQ7" s="22"/>
      <c r="IR7" s="60"/>
      <c r="IS7" s="22"/>
      <c r="IT7" s="60"/>
      <c r="IU7" s="22"/>
      <c r="IV7" s="60"/>
      <c r="IW7" s="22"/>
      <c r="IX7" s="60"/>
      <c r="IY7" s="22"/>
      <c r="IZ7" s="60"/>
      <c r="JA7" s="22"/>
      <c r="JB7" s="60"/>
      <c r="JC7" s="22"/>
      <c r="JD7" s="60"/>
      <c r="JE7" s="22"/>
      <c r="JF7" s="60"/>
      <c r="JG7" s="22"/>
      <c r="JH7" s="60"/>
      <c r="JI7" s="22"/>
      <c r="JJ7" s="60"/>
      <c r="JK7" s="22"/>
      <c r="JL7" s="60"/>
      <c r="JM7" s="22"/>
      <c r="JN7" s="60"/>
      <c r="JO7" s="22"/>
      <c r="JP7" s="60"/>
      <c r="JQ7" s="22"/>
      <c r="JR7" s="60"/>
      <c r="JS7" s="22"/>
      <c r="JT7" s="60"/>
      <c r="JU7" s="22"/>
      <c r="JV7" s="60"/>
      <c r="JW7" s="22"/>
      <c r="JX7" s="60"/>
      <c r="JY7" s="22"/>
      <c r="JZ7" s="23"/>
      <c r="KA7" s="23"/>
      <c r="KB7" s="23"/>
      <c r="KC7" s="23"/>
      <c r="KD7" s="23"/>
      <c r="KE7" s="23"/>
      <c r="KF7" s="23"/>
      <c r="KG7" s="23"/>
      <c r="KH7" s="23"/>
      <c r="KI7" s="23"/>
      <c r="KJ7" s="23"/>
      <c r="KK7" s="23"/>
      <c r="KL7" s="23"/>
      <c r="KM7" s="23"/>
    </row>
    <row r="8" spans="1:299" ht="30" customHeight="1" x14ac:dyDescent="0.25">
      <c r="A8" s="48">
        <f t="shared" si="0"/>
        <v>7</v>
      </c>
      <c r="B8" s="272"/>
      <c r="C8" s="272"/>
      <c r="D8" s="272"/>
      <c r="E8" s="272" t="s">
        <v>224</v>
      </c>
      <c r="F8" s="272"/>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2"/>
      <c r="EZ8" s="60"/>
      <c r="FA8" s="22"/>
      <c r="FB8" s="60"/>
      <c r="FC8" s="22"/>
      <c r="FD8" s="60"/>
      <c r="FE8" s="22"/>
      <c r="FF8" s="60"/>
      <c r="FG8" s="22"/>
      <c r="FH8" s="60"/>
      <c r="FI8" s="22"/>
      <c r="FJ8" s="60"/>
      <c r="FK8" s="22"/>
      <c r="FL8" s="60"/>
      <c r="FM8" s="22"/>
      <c r="FN8" s="60"/>
      <c r="FO8" s="22"/>
      <c r="FP8" s="60"/>
      <c r="FQ8" s="22"/>
      <c r="FR8" s="60"/>
      <c r="FS8" s="22"/>
      <c r="FT8" s="60"/>
      <c r="FU8" s="22"/>
      <c r="FV8" s="60"/>
      <c r="FW8" s="22"/>
      <c r="FX8" s="60"/>
      <c r="FY8" s="22"/>
      <c r="FZ8" s="60"/>
      <c r="GA8" s="22"/>
      <c r="GB8" s="60"/>
      <c r="GC8" s="22"/>
      <c r="GD8" s="60"/>
      <c r="GE8" s="22"/>
      <c r="GF8" s="60"/>
      <c r="GG8" s="22"/>
      <c r="GH8" s="60"/>
      <c r="GI8" s="22"/>
      <c r="GJ8" s="60"/>
      <c r="GK8" s="22"/>
      <c r="GL8" s="60"/>
      <c r="GM8" s="22"/>
      <c r="GN8" s="60"/>
      <c r="GO8" s="22"/>
      <c r="GP8" s="60"/>
      <c r="GQ8" s="22"/>
      <c r="GR8" s="60"/>
      <c r="GS8" s="22"/>
      <c r="GT8" s="60"/>
      <c r="GU8" s="22"/>
      <c r="GV8" s="60"/>
      <c r="GW8" s="22"/>
      <c r="GX8" s="60"/>
      <c r="GY8" s="22"/>
      <c r="GZ8" s="60"/>
      <c r="HA8" s="22"/>
      <c r="HB8" s="60"/>
      <c r="HC8" s="22"/>
      <c r="HD8" s="60"/>
      <c r="HE8" s="22"/>
      <c r="HF8" s="60"/>
      <c r="HG8" s="22"/>
      <c r="HH8" s="60"/>
      <c r="HI8" s="22"/>
      <c r="HJ8" s="60"/>
      <c r="HK8" s="22"/>
      <c r="HL8" s="60"/>
      <c r="HM8" s="22"/>
      <c r="HN8" s="60"/>
      <c r="HO8" s="22"/>
      <c r="HP8" s="60"/>
      <c r="HQ8" s="22"/>
      <c r="HR8" s="60"/>
      <c r="HS8" s="22"/>
      <c r="HT8" s="60"/>
      <c r="HU8" s="22"/>
      <c r="HV8" s="60"/>
      <c r="HW8" s="22"/>
      <c r="HX8" s="60"/>
      <c r="HY8" s="22"/>
      <c r="HZ8" s="60"/>
      <c r="IA8" s="22"/>
      <c r="IB8" s="60"/>
      <c r="IC8" s="22"/>
      <c r="ID8" s="60"/>
      <c r="IE8" s="22"/>
      <c r="IF8" s="60"/>
      <c r="IG8" s="22"/>
      <c r="IH8" s="60"/>
      <c r="II8" s="22"/>
      <c r="IJ8" s="60"/>
      <c r="IK8" s="22"/>
      <c r="IL8" s="60"/>
      <c r="IM8" s="22"/>
      <c r="IN8" s="60"/>
      <c r="IO8" s="22"/>
      <c r="IP8" s="60"/>
      <c r="IQ8" s="22"/>
      <c r="IR8" s="60"/>
      <c r="IS8" s="22"/>
      <c r="IT8" s="60"/>
      <c r="IU8" s="22"/>
      <c r="IV8" s="60"/>
      <c r="IW8" s="22"/>
      <c r="IX8" s="60"/>
      <c r="IY8" s="22"/>
      <c r="IZ8" s="60"/>
      <c r="JA8" s="22"/>
      <c r="JB8" s="60"/>
      <c r="JC8" s="22"/>
      <c r="JD8" s="60"/>
      <c r="JE8" s="22"/>
      <c r="JF8" s="60"/>
      <c r="JG8" s="22"/>
      <c r="JH8" s="60"/>
      <c r="JI8" s="22"/>
      <c r="JJ8" s="60"/>
      <c r="JK8" s="22"/>
      <c r="JL8" s="60"/>
      <c r="JM8" s="22"/>
      <c r="JN8" s="60"/>
      <c r="JO8" s="22"/>
      <c r="JP8" s="60"/>
      <c r="JQ8" s="22"/>
      <c r="JR8" s="60"/>
      <c r="JS8" s="22"/>
      <c r="JT8" s="60"/>
      <c r="JU8" s="22"/>
      <c r="JV8" s="60"/>
      <c r="JW8" s="22"/>
      <c r="JX8" s="60"/>
      <c r="JY8" s="22"/>
      <c r="JZ8" s="23"/>
      <c r="KA8" s="23"/>
      <c r="KB8" s="23"/>
      <c r="KC8" s="23"/>
      <c r="KD8" s="23"/>
      <c r="KE8" s="23"/>
      <c r="KF8" s="23"/>
      <c r="KG8" s="23"/>
      <c r="KH8" s="23"/>
      <c r="KI8" s="23"/>
      <c r="KJ8" s="23"/>
      <c r="KK8" s="23"/>
      <c r="KL8" s="23"/>
      <c r="KM8" s="23"/>
    </row>
    <row r="9" spans="1:299" x14ac:dyDescent="0.25">
      <c r="A9" s="48">
        <f t="shared" si="0"/>
        <v>8</v>
      </c>
      <c r="B9" s="272"/>
      <c r="C9" s="272"/>
      <c r="D9" s="272"/>
      <c r="E9" s="272"/>
      <c r="F9" s="272" t="s">
        <v>225</v>
      </c>
      <c r="G9" s="293">
        <v>0</v>
      </c>
      <c r="H9" s="293">
        <v>34267.68</v>
      </c>
      <c r="I9" s="293">
        <v>1351680.83</v>
      </c>
      <c r="J9" s="293">
        <v>5040</v>
      </c>
      <c r="K9" s="293">
        <v>33493</v>
      </c>
      <c r="L9" s="293">
        <v>140718.21</v>
      </c>
      <c r="M9" s="293">
        <v>9290.6</v>
      </c>
      <c r="N9" s="293">
        <v>6401.45</v>
      </c>
      <c r="O9" s="293">
        <v>31117.67</v>
      </c>
      <c r="P9" s="293">
        <v>501200</v>
      </c>
      <c r="Q9" s="293">
        <v>14013.34</v>
      </c>
      <c r="R9" s="293">
        <v>66220.11</v>
      </c>
      <c r="S9" s="293">
        <v>3390</v>
      </c>
      <c r="T9" s="293">
        <v>2737.5</v>
      </c>
      <c r="U9" s="293">
        <v>7600</v>
      </c>
      <c r="V9" s="293">
        <v>90568.34</v>
      </c>
      <c r="W9" s="293">
        <v>0</v>
      </c>
      <c r="X9" s="293">
        <v>40175</v>
      </c>
      <c r="Y9" s="293">
        <v>47184.800000000003</v>
      </c>
      <c r="Z9" s="293">
        <v>12735</v>
      </c>
      <c r="AA9" s="293">
        <v>0</v>
      </c>
      <c r="AB9" s="293">
        <v>10621.55</v>
      </c>
      <c r="AC9" s="293">
        <v>21833.33</v>
      </c>
      <c r="AD9" s="293">
        <v>37154.75</v>
      </c>
      <c r="AE9" s="293">
        <v>9772.1200000000008</v>
      </c>
      <c r="AF9" s="293">
        <v>4425</v>
      </c>
      <c r="AG9" s="293">
        <v>57732.84</v>
      </c>
      <c r="AH9" s="293">
        <v>6850</v>
      </c>
      <c r="AI9" s="293">
        <v>11154.9</v>
      </c>
      <c r="AJ9" s="293">
        <v>36885.75</v>
      </c>
      <c r="AK9" s="293">
        <v>27500</v>
      </c>
      <c r="AL9" s="293">
        <v>9200</v>
      </c>
      <c r="AM9" s="293">
        <v>0</v>
      </c>
      <c r="AN9" s="293">
        <v>31188.400000000001</v>
      </c>
      <c r="AO9" s="293">
        <v>4143.91</v>
      </c>
      <c r="AP9" s="293">
        <v>80860.800000000003</v>
      </c>
      <c r="AQ9" s="293">
        <v>14478.21</v>
      </c>
      <c r="AR9" s="293">
        <v>12870</v>
      </c>
      <c r="AS9" s="293">
        <v>7699.51</v>
      </c>
      <c r="AT9" s="293">
        <v>119293.32</v>
      </c>
      <c r="AU9" s="293">
        <v>11908.86</v>
      </c>
      <c r="AV9" s="293">
        <v>24667.24</v>
      </c>
      <c r="AW9" s="293">
        <v>4333.2</v>
      </c>
      <c r="AX9" s="293">
        <v>15975</v>
      </c>
      <c r="AY9" s="293">
        <v>8961</v>
      </c>
      <c r="AZ9" s="293">
        <v>15325</v>
      </c>
      <c r="BA9" s="293">
        <v>9750</v>
      </c>
      <c r="BB9" s="293">
        <v>2587.5</v>
      </c>
      <c r="BC9" s="293">
        <v>7050</v>
      </c>
      <c r="BD9" s="293">
        <v>11100</v>
      </c>
      <c r="BE9" s="293">
        <v>0</v>
      </c>
      <c r="BF9" s="293">
        <v>21955.5</v>
      </c>
      <c r="BG9" s="293">
        <v>416780.68</v>
      </c>
      <c r="BH9" s="293">
        <v>9000</v>
      </c>
      <c r="BI9" s="293">
        <v>11615.57</v>
      </c>
      <c r="BJ9" s="293">
        <v>37784.239999999998</v>
      </c>
      <c r="BK9" s="293">
        <v>117526.57</v>
      </c>
      <c r="BL9" s="293">
        <v>0</v>
      </c>
      <c r="BM9" s="293">
        <v>78569.320000000007</v>
      </c>
      <c r="BN9" s="293">
        <v>6642.51</v>
      </c>
      <c r="BO9" s="293">
        <v>12977.91</v>
      </c>
      <c r="BP9" s="293">
        <v>22232.16</v>
      </c>
      <c r="BQ9" s="293">
        <v>4650</v>
      </c>
      <c r="BR9" s="293">
        <v>4750</v>
      </c>
      <c r="BS9" s="293">
        <v>25267.279999999999</v>
      </c>
      <c r="BT9" s="293">
        <v>0</v>
      </c>
      <c r="BU9" s="293">
        <v>134477.47</v>
      </c>
      <c r="BV9" s="293">
        <v>54081.95</v>
      </c>
      <c r="BW9" s="293">
        <v>0</v>
      </c>
      <c r="BX9" s="293">
        <v>26500.75</v>
      </c>
      <c r="BY9" s="293">
        <v>1900</v>
      </c>
      <c r="BZ9" s="293">
        <v>9750</v>
      </c>
      <c r="CA9" s="293">
        <v>4450</v>
      </c>
      <c r="CB9" s="293">
        <v>32276.36</v>
      </c>
      <c r="CC9" s="293">
        <v>10626.17</v>
      </c>
      <c r="CD9" s="293">
        <v>6444.74</v>
      </c>
      <c r="CE9" s="293">
        <v>0</v>
      </c>
      <c r="CF9" s="293">
        <v>52028.23</v>
      </c>
      <c r="CG9" s="293">
        <v>11392.76</v>
      </c>
      <c r="CH9" s="293">
        <v>54386.52</v>
      </c>
      <c r="CI9" s="293">
        <v>2903</v>
      </c>
      <c r="CJ9" s="293">
        <v>43150.69</v>
      </c>
      <c r="CK9" s="293">
        <v>264454.59999999998</v>
      </c>
      <c r="CL9" s="293">
        <v>27950</v>
      </c>
      <c r="CM9" s="293">
        <v>132509.5</v>
      </c>
      <c r="CN9" s="293">
        <v>10960.19</v>
      </c>
      <c r="CO9" s="293">
        <v>707622.52</v>
      </c>
      <c r="CP9" s="293">
        <v>10473.120000000001</v>
      </c>
      <c r="CQ9" s="293">
        <v>43351.95</v>
      </c>
      <c r="CR9" s="293">
        <v>21355.94</v>
      </c>
      <c r="CS9" s="293">
        <v>228999.7</v>
      </c>
      <c r="CT9" s="293">
        <v>55003.09</v>
      </c>
      <c r="CU9" s="293">
        <v>139166.68</v>
      </c>
      <c r="CV9" s="293">
        <v>43410.64</v>
      </c>
      <c r="CW9" s="293">
        <v>8030</v>
      </c>
      <c r="CX9" s="293">
        <v>3637.5</v>
      </c>
      <c r="CY9" s="293">
        <v>14000</v>
      </c>
      <c r="CZ9" s="293">
        <v>6350</v>
      </c>
      <c r="DA9" s="293">
        <v>56040</v>
      </c>
      <c r="DB9" s="293">
        <v>7127</v>
      </c>
      <c r="DC9" s="293">
        <v>9956</v>
      </c>
      <c r="DD9" s="293">
        <v>100683.32</v>
      </c>
      <c r="DE9" s="293">
        <v>21828.82</v>
      </c>
      <c r="DF9" s="293">
        <v>40459</v>
      </c>
      <c r="DG9" s="293">
        <v>13100.71</v>
      </c>
      <c r="DH9" s="293">
        <v>19997.45</v>
      </c>
      <c r="DI9" s="293">
        <v>11776.87</v>
      </c>
      <c r="DJ9" s="293">
        <v>28442.5</v>
      </c>
      <c r="DK9" s="293">
        <v>36606.300000000003</v>
      </c>
      <c r="DL9" s="293">
        <v>50416.88</v>
      </c>
      <c r="DM9" s="293">
        <v>4690</v>
      </c>
      <c r="DN9" s="293">
        <v>13632.5</v>
      </c>
      <c r="DO9" s="293">
        <v>4275</v>
      </c>
      <c r="DP9" s="293">
        <v>12150</v>
      </c>
      <c r="DQ9" s="293">
        <v>70830.64</v>
      </c>
      <c r="DR9" s="293">
        <v>32937.4</v>
      </c>
      <c r="DS9" s="293">
        <v>5186.05</v>
      </c>
      <c r="DT9" s="293">
        <v>3368.75</v>
      </c>
      <c r="DU9" s="293">
        <v>11109.82</v>
      </c>
      <c r="DV9" s="293">
        <v>8016.25</v>
      </c>
      <c r="DW9" s="293">
        <v>16722.05</v>
      </c>
      <c r="DX9" s="293">
        <v>5033.7</v>
      </c>
      <c r="DY9" s="293">
        <v>101502.38</v>
      </c>
      <c r="DZ9" s="293">
        <v>6950</v>
      </c>
      <c r="EA9" s="293">
        <v>0</v>
      </c>
      <c r="EB9" s="293">
        <v>7126.25</v>
      </c>
      <c r="EC9" s="293">
        <v>1300</v>
      </c>
      <c r="ED9" s="293">
        <v>13872.4</v>
      </c>
      <c r="EE9" s="293">
        <v>15148.5</v>
      </c>
      <c r="EF9" s="293">
        <v>4932.8900000000003</v>
      </c>
      <c r="EG9" s="293">
        <v>20882.66</v>
      </c>
      <c r="EH9" s="293">
        <v>-210.02</v>
      </c>
      <c r="EI9" s="293">
        <v>32138.83</v>
      </c>
      <c r="EJ9" s="293">
        <v>6369.93</v>
      </c>
      <c r="EK9" s="293">
        <v>8300</v>
      </c>
      <c r="EL9" s="293">
        <v>190383.16</v>
      </c>
      <c r="EM9" s="293">
        <v>305230.76</v>
      </c>
      <c r="EN9" s="293">
        <v>14621.55</v>
      </c>
      <c r="EO9" s="293">
        <v>86141.04</v>
      </c>
      <c r="EP9" s="293">
        <v>12150</v>
      </c>
      <c r="EQ9" s="293">
        <v>93348.59</v>
      </c>
      <c r="ER9" s="293">
        <v>24149.439999999999</v>
      </c>
      <c r="ES9" s="293">
        <v>0</v>
      </c>
      <c r="ET9" s="293">
        <v>0</v>
      </c>
      <c r="EU9" s="293">
        <v>0</v>
      </c>
      <c r="EV9" s="293">
        <v>0</v>
      </c>
      <c r="EW9" s="293">
        <v>0</v>
      </c>
      <c r="EX9" s="293">
        <v>7473276.9000000004</v>
      </c>
      <c r="EY9" s="22"/>
      <c r="EZ9" s="60"/>
      <c r="FA9" s="22"/>
      <c r="FB9" s="60"/>
      <c r="FC9" s="22"/>
      <c r="FD9" s="60"/>
      <c r="FE9" s="22"/>
      <c r="FF9" s="60"/>
      <c r="FG9" s="22"/>
      <c r="FH9" s="60"/>
      <c r="FI9" s="22"/>
      <c r="FJ9" s="60"/>
      <c r="FK9" s="22"/>
      <c r="FL9" s="60"/>
      <c r="FM9" s="22"/>
      <c r="FN9" s="60"/>
      <c r="FO9" s="22"/>
      <c r="FP9" s="60"/>
      <c r="FQ9" s="22"/>
      <c r="FR9" s="60"/>
      <c r="FS9" s="22"/>
      <c r="FT9" s="60"/>
      <c r="FU9" s="22"/>
      <c r="FV9" s="60"/>
      <c r="FW9" s="22"/>
      <c r="FX9" s="60"/>
      <c r="FY9" s="22"/>
      <c r="FZ9" s="60"/>
      <c r="GA9" s="22"/>
      <c r="GB9" s="60"/>
      <c r="GC9" s="22"/>
      <c r="GD9" s="60"/>
      <c r="GE9" s="22"/>
      <c r="GF9" s="60"/>
      <c r="GG9" s="22"/>
      <c r="GH9" s="60"/>
      <c r="GI9" s="22"/>
      <c r="GJ9" s="60"/>
      <c r="GK9" s="22"/>
      <c r="GL9" s="60"/>
      <c r="GM9" s="22"/>
      <c r="GN9" s="60"/>
      <c r="GO9" s="22"/>
      <c r="GP9" s="60"/>
      <c r="GQ9" s="22"/>
      <c r="GR9" s="60"/>
      <c r="GS9" s="22"/>
      <c r="GT9" s="60"/>
      <c r="GU9" s="22"/>
      <c r="GV9" s="60"/>
      <c r="GW9" s="22"/>
      <c r="GX9" s="60"/>
      <c r="GY9" s="22"/>
      <c r="GZ9" s="60"/>
      <c r="HA9" s="22"/>
      <c r="HB9" s="60"/>
      <c r="HC9" s="22"/>
      <c r="HD9" s="60"/>
      <c r="HE9" s="22"/>
      <c r="HF9" s="60"/>
      <c r="HG9" s="22"/>
      <c r="HH9" s="60"/>
      <c r="HI9" s="22"/>
      <c r="HJ9" s="60"/>
      <c r="HK9" s="22"/>
      <c r="HL9" s="60"/>
      <c r="HM9" s="22"/>
      <c r="HN9" s="60"/>
      <c r="HO9" s="22"/>
      <c r="HP9" s="60"/>
      <c r="HQ9" s="22"/>
      <c r="HR9" s="60"/>
      <c r="HS9" s="22"/>
      <c r="HT9" s="60"/>
      <c r="HU9" s="22"/>
      <c r="HV9" s="60"/>
      <c r="HW9" s="22"/>
      <c r="HX9" s="60"/>
      <c r="HY9" s="22"/>
      <c r="HZ9" s="60"/>
      <c r="IA9" s="22"/>
      <c r="IB9" s="60"/>
      <c r="IC9" s="22"/>
      <c r="ID9" s="60"/>
      <c r="IE9" s="22"/>
      <c r="IF9" s="60"/>
      <c r="IG9" s="22"/>
      <c r="IH9" s="60"/>
      <c r="II9" s="22"/>
      <c r="IJ9" s="60"/>
      <c r="IK9" s="22"/>
      <c r="IL9" s="60"/>
      <c r="IM9" s="22"/>
      <c r="IN9" s="60"/>
      <c r="IO9" s="22"/>
      <c r="IP9" s="60"/>
      <c r="IQ9" s="22"/>
      <c r="IR9" s="60"/>
      <c r="IS9" s="22"/>
      <c r="IT9" s="60"/>
      <c r="IU9" s="22"/>
      <c r="IV9" s="60"/>
      <c r="IW9" s="22"/>
      <c r="IX9" s="60"/>
      <c r="IY9" s="22"/>
      <c r="IZ9" s="60"/>
      <c r="JA9" s="22"/>
      <c r="JB9" s="60"/>
      <c r="JC9" s="22"/>
      <c r="JD9" s="60"/>
      <c r="JE9" s="22"/>
      <c r="JF9" s="60"/>
      <c r="JG9" s="22"/>
      <c r="JH9" s="60"/>
      <c r="JI9" s="22"/>
      <c r="JJ9" s="60"/>
      <c r="JK9" s="22"/>
      <c r="JL9" s="60"/>
      <c r="JM9" s="22"/>
      <c r="JN9" s="60"/>
      <c r="JO9" s="22"/>
      <c r="JP9" s="60"/>
      <c r="JQ9" s="22"/>
      <c r="JR9" s="60"/>
      <c r="JS9" s="22"/>
      <c r="JT9" s="60"/>
      <c r="JU9" s="22"/>
      <c r="JV9" s="60"/>
      <c r="JW9" s="22"/>
      <c r="JX9" s="60"/>
      <c r="JY9" s="22"/>
      <c r="JZ9" s="23"/>
      <c r="KA9" s="23"/>
      <c r="KB9" s="23"/>
      <c r="KC9" s="23"/>
      <c r="KD9" s="23"/>
      <c r="KE9" s="23"/>
      <c r="KF9" s="23"/>
      <c r="KG9" s="23"/>
      <c r="KH9" s="23"/>
      <c r="KI9" s="23"/>
      <c r="KJ9" s="23"/>
      <c r="KK9" s="23"/>
      <c r="KL9" s="23"/>
      <c r="KM9" s="23"/>
    </row>
    <row r="10" spans="1:299" ht="15.75" thickBot="1" x14ac:dyDescent="0.3">
      <c r="A10" s="48">
        <f t="shared" si="0"/>
        <v>9</v>
      </c>
      <c r="B10" s="272"/>
      <c r="C10" s="272"/>
      <c r="D10" s="272"/>
      <c r="E10" s="272"/>
      <c r="F10" s="272" t="s">
        <v>226</v>
      </c>
      <c r="G10" s="306">
        <v>0</v>
      </c>
      <c r="H10" s="306">
        <v>0</v>
      </c>
      <c r="I10" s="306">
        <v>0</v>
      </c>
      <c r="J10" s="306">
        <v>0</v>
      </c>
      <c r="K10" s="306">
        <v>0</v>
      </c>
      <c r="L10" s="306">
        <v>0</v>
      </c>
      <c r="M10" s="306">
        <v>0</v>
      </c>
      <c r="N10" s="306">
        <v>0</v>
      </c>
      <c r="O10" s="306">
        <v>0</v>
      </c>
      <c r="P10" s="306">
        <v>0</v>
      </c>
      <c r="Q10" s="306">
        <v>0</v>
      </c>
      <c r="R10" s="306">
        <v>0</v>
      </c>
      <c r="S10" s="306">
        <v>0</v>
      </c>
      <c r="T10" s="306">
        <v>0</v>
      </c>
      <c r="U10" s="306">
        <v>0</v>
      </c>
      <c r="V10" s="306">
        <v>0</v>
      </c>
      <c r="W10" s="306">
        <v>0</v>
      </c>
      <c r="X10" s="306">
        <v>0</v>
      </c>
      <c r="Y10" s="306">
        <v>0</v>
      </c>
      <c r="Z10" s="306">
        <v>0</v>
      </c>
      <c r="AA10" s="306">
        <v>0</v>
      </c>
      <c r="AB10" s="306">
        <v>0</v>
      </c>
      <c r="AC10" s="306">
        <v>0</v>
      </c>
      <c r="AD10" s="306">
        <v>0</v>
      </c>
      <c r="AE10" s="306">
        <v>0</v>
      </c>
      <c r="AF10" s="306">
        <v>0</v>
      </c>
      <c r="AG10" s="306">
        <v>0</v>
      </c>
      <c r="AH10" s="306">
        <v>0</v>
      </c>
      <c r="AI10" s="306">
        <v>0</v>
      </c>
      <c r="AJ10" s="306">
        <v>0</v>
      </c>
      <c r="AK10" s="306">
        <v>0</v>
      </c>
      <c r="AL10" s="306">
        <v>0</v>
      </c>
      <c r="AM10" s="306">
        <v>0</v>
      </c>
      <c r="AN10" s="306">
        <v>0</v>
      </c>
      <c r="AO10" s="306">
        <v>0</v>
      </c>
      <c r="AP10" s="306">
        <v>0</v>
      </c>
      <c r="AQ10" s="306">
        <v>0</v>
      </c>
      <c r="AR10" s="306">
        <v>0</v>
      </c>
      <c r="AS10" s="306">
        <v>0</v>
      </c>
      <c r="AT10" s="306">
        <v>0</v>
      </c>
      <c r="AU10" s="306">
        <v>0</v>
      </c>
      <c r="AV10" s="306">
        <v>0</v>
      </c>
      <c r="AW10" s="306">
        <v>0</v>
      </c>
      <c r="AX10" s="306">
        <v>0</v>
      </c>
      <c r="AY10" s="306">
        <v>0</v>
      </c>
      <c r="AZ10" s="306">
        <v>0</v>
      </c>
      <c r="BA10" s="306">
        <v>0</v>
      </c>
      <c r="BB10" s="306">
        <v>0</v>
      </c>
      <c r="BC10" s="306">
        <v>0</v>
      </c>
      <c r="BD10" s="306">
        <v>0</v>
      </c>
      <c r="BE10" s="306">
        <v>0</v>
      </c>
      <c r="BF10" s="306">
        <v>0</v>
      </c>
      <c r="BG10" s="306">
        <v>0</v>
      </c>
      <c r="BH10" s="306">
        <v>0</v>
      </c>
      <c r="BI10" s="306">
        <v>0</v>
      </c>
      <c r="BJ10" s="306">
        <v>0</v>
      </c>
      <c r="BK10" s="306">
        <v>0</v>
      </c>
      <c r="BL10" s="306">
        <v>0</v>
      </c>
      <c r="BM10" s="306">
        <v>0</v>
      </c>
      <c r="BN10" s="306">
        <v>0</v>
      </c>
      <c r="BO10" s="306">
        <v>0</v>
      </c>
      <c r="BP10" s="306">
        <v>0</v>
      </c>
      <c r="BQ10" s="306">
        <v>0</v>
      </c>
      <c r="BR10" s="306">
        <v>0</v>
      </c>
      <c r="BS10" s="306">
        <v>0</v>
      </c>
      <c r="BT10" s="306">
        <v>0</v>
      </c>
      <c r="BU10" s="306">
        <v>0</v>
      </c>
      <c r="BV10" s="306">
        <v>0</v>
      </c>
      <c r="BW10" s="306">
        <v>0</v>
      </c>
      <c r="BX10" s="306">
        <v>0</v>
      </c>
      <c r="BY10" s="306">
        <v>0</v>
      </c>
      <c r="BZ10" s="306">
        <v>0</v>
      </c>
      <c r="CA10" s="306">
        <v>0</v>
      </c>
      <c r="CB10" s="306">
        <v>0</v>
      </c>
      <c r="CC10" s="306">
        <v>0</v>
      </c>
      <c r="CD10" s="306">
        <v>0</v>
      </c>
      <c r="CE10" s="306">
        <v>0</v>
      </c>
      <c r="CF10" s="306">
        <v>0</v>
      </c>
      <c r="CG10" s="306">
        <v>0</v>
      </c>
      <c r="CH10" s="306">
        <v>0</v>
      </c>
      <c r="CI10" s="306">
        <v>0</v>
      </c>
      <c r="CJ10" s="306">
        <v>0</v>
      </c>
      <c r="CK10" s="306">
        <v>0</v>
      </c>
      <c r="CL10" s="306">
        <v>0</v>
      </c>
      <c r="CM10" s="306">
        <v>0</v>
      </c>
      <c r="CN10" s="306">
        <v>0</v>
      </c>
      <c r="CO10" s="306">
        <v>0</v>
      </c>
      <c r="CP10" s="306">
        <v>0</v>
      </c>
      <c r="CQ10" s="306">
        <v>0</v>
      </c>
      <c r="CR10" s="306">
        <v>0</v>
      </c>
      <c r="CS10" s="306">
        <v>0</v>
      </c>
      <c r="CT10" s="306">
        <v>0</v>
      </c>
      <c r="CU10" s="306">
        <v>0</v>
      </c>
      <c r="CV10" s="306">
        <v>0</v>
      </c>
      <c r="CW10" s="306">
        <v>0</v>
      </c>
      <c r="CX10" s="306">
        <v>0</v>
      </c>
      <c r="CY10" s="306">
        <v>0</v>
      </c>
      <c r="CZ10" s="306">
        <v>0</v>
      </c>
      <c r="DA10" s="306">
        <v>0</v>
      </c>
      <c r="DB10" s="306">
        <v>0</v>
      </c>
      <c r="DC10" s="306">
        <v>0</v>
      </c>
      <c r="DD10" s="306">
        <v>0</v>
      </c>
      <c r="DE10" s="306">
        <v>0</v>
      </c>
      <c r="DF10" s="306">
        <v>0</v>
      </c>
      <c r="DG10" s="306">
        <v>0</v>
      </c>
      <c r="DH10" s="306">
        <v>0</v>
      </c>
      <c r="DI10" s="306">
        <v>0</v>
      </c>
      <c r="DJ10" s="306">
        <v>0</v>
      </c>
      <c r="DK10" s="306">
        <v>0</v>
      </c>
      <c r="DL10" s="306">
        <v>0</v>
      </c>
      <c r="DM10" s="306">
        <v>0</v>
      </c>
      <c r="DN10" s="306">
        <v>0</v>
      </c>
      <c r="DO10" s="306">
        <v>0</v>
      </c>
      <c r="DP10" s="306">
        <v>0</v>
      </c>
      <c r="DQ10" s="306">
        <v>0</v>
      </c>
      <c r="DR10" s="306">
        <v>0</v>
      </c>
      <c r="DS10" s="306">
        <v>0</v>
      </c>
      <c r="DT10" s="306">
        <v>0</v>
      </c>
      <c r="DU10" s="306">
        <v>0</v>
      </c>
      <c r="DV10" s="306">
        <v>0</v>
      </c>
      <c r="DW10" s="306">
        <v>0</v>
      </c>
      <c r="DX10" s="306">
        <v>0</v>
      </c>
      <c r="DY10" s="306">
        <v>0</v>
      </c>
      <c r="DZ10" s="306">
        <v>0</v>
      </c>
      <c r="EA10" s="306">
        <v>0</v>
      </c>
      <c r="EB10" s="306">
        <v>0</v>
      </c>
      <c r="EC10" s="306">
        <v>0</v>
      </c>
      <c r="ED10" s="306">
        <v>0</v>
      </c>
      <c r="EE10" s="306">
        <v>0</v>
      </c>
      <c r="EF10" s="306">
        <v>0</v>
      </c>
      <c r="EG10" s="306">
        <v>0</v>
      </c>
      <c r="EH10" s="306">
        <v>0</v>
      </c>
      <c r="EI10" s="306">
        <v>0</v>
      </c>
      <c r="EJ10" s="306">
        <v>0</v>
      </c>
      <c r="EK10" s="306">
        <v>0</v>
      </c>
      <c r="EL10" s="306">
        <v>0</v>
      </c>
      <c r="EM10" s="306">
        <v>0</v>
      </c>
      <c r="EN10" s="306">
        <v>0</v>
      </c>
      <c r="EO10" s="306">
        <v>0</v>
      </c>
      <c r="EP10" s="306">
        <v>0</v>
      </c>
      <c r="EQ10" s="306">
        <v>0</v>
      </c>
      <c r="ER10" s="306">
        <v>0</v>
      </c>
      <c r="ES10" s="306">
        <v>0</v>
      </c>
      <c r="ET10" s="306">
        <v>0</v>
      </c>
      <c r="EU10" s="306">
        <v>0</v>
      </c>
      <c r="EV10" s="306">
        <v>0</v>
      </c>
      <c r="EW10" s="306">
        <v>0</v>
      </c>
      <c r="EX10" s="306">
        <v>0</v>
      </c>
      <c r="EY10" s="22"/>
      <c r="EZ10" s="60"/>
      <c r="FA10" s="22"/>
      <c r="FB10" s="60"/>
      <c r="FC10" s="22"/>
      <c r="FD10" s="60"/>
      <c r="FE10" s="22"/>
      <c r="FF10" s="60"/>
      <c r="FG10" s="22"/>
      <c r="FH10" s="60"/>
      <c r="FI10" s="22"/>
      <c r="FJ10" s="60"/>
      <c r="FK10" s="22"/>
      <c r="FL10" s="60"/>
      <c r="FM10" s="22"/>
      <c r="FN10" s="60"/>
      <c r="FO10" s="22"/>
      <c r="FP10" s="60"/>
      <c r="FQ10" s="22"/>
      <c r="FR10" s="60"/>
      <c r="FS10" s="22"/>
      <c r="FT10" s="60"/>
      <c r="FU10" s="22"/>
      <c r="FV10" s="60"/>
      <c r="FW10" s="22"/>
      <c r="FX10" s="60"/>
      <c r="FY10" s="22"/>
      <c r="FZ10" s="60"/>
      <c r="GA10" s="22"/>
      <c r="GB10" s="60"/>
      <c r="GC10" s="22"/>
      <c r="GD10" s="60"/>
      <c r="GE10" s="22"/>
      <c r="GF10" s="60"/>
      <c r="GG10" s="22"/>
      <c r="GH10" s="60"/>
      <c r="GI10" s="22"/>
      <c r="GJ10" s="60"/>
      <c r="GK10" s="22"/>
      <c r="GL10" s="60"/>
      <c r="GM10" s="22"/>
      <c r="GN10" s="60"/>
      <c r="GO10" s="22"/>
      <c r="GP10" s="60"/>
      <c r="GQ10" s="22"/>
      <c r="GR10" s="60"/>
      <c r="GS10" s="22"/>
      <c r="GT10" s="60"/>
      <c r="GU10" s="22"/>
      <c r="GV10" s="60"/>
      <c r="GW10" s="22"/>
      <c r="GX10" s="60"/>
      <c r="GY10" s="22"/>
      <c r="GZ10" s="60"/>
      <c r="HA10" s="22"/>
      <c r="HB10" s="60"/>
      <c r="HC10" s="22"/>
      <c r="HD10" s="60"/>
      <c r="HE10" s="22"/>
      <c r="HF10" s="60"/>
      <c r="HG10" s="22"/>
      <c r="HH10" s="60"/>
      <c r="HI10" s="22"/>
      <c r="HJ10" s="60"/>
      <c r="HK10" s="22"/>
      <c r="HL10" s="60"/>
      <c r="HM10" s="22"/>
      <c r="HN10" s="60"/>
      <c r="HO10" s="22"/>
      <c r="HP10" s="60"/>
      <c r="HQ10" s="22"/>
      <c r="HR10" s="60"/>
      <c r="HS10" s="22"/>
      <c r="HT10" s="60"/>
      <c r="HU10" s="22"/>
      <c r="HV10" s="60"/>
      <c r="HW10" s="22"/>
      <c r="HX10" s="60"/>
      <c r="HY10" s="22"/>
      <c r="HZ10" s="60"/>
      <c r="IA10" s="22"/>
      <c r="IB10" s="60"/>
      <c r="IC10" s="22"/>
      <c r="ID10" s="60"/>
      <c r="IE10" s="22"/>
      <c r="IF10" s="60"/>
      <c r="IG10" s="22"/>
      <c r="IH10" s="60"/>
      <c r="II10" s="22"/>
      <c r="IJ10" s="60"/>
      <c r="IK10" s="22"/>
      <c r="IL10" s="60"/>
      <c r="IM10" s="22"/>
      <c r="IN10" s="60"/>
      <c r="IO10" s="22"/>
      <c r="IP10" s="60"/>
      <c r="IQ10" s="22"/>
      <c r="IR10" s="60"/>
      <c r="IS10" s="22"/>
      <c r="IT10" s="60"/>
      <c r="IU10" s="22"/>
      <c r="IV10" s="60"/>
      <c r="IW10" s="22"/>
      <c r="IX10" s="60"/>
      <c r="IY10" s="22"/>
      <c r="IZ10" s="60"/>
      <c r="JA10" s="22"/>
      <c r="JB10" s="60"/>
      <c r="JC10" s="22"/>
      <c r="JD10" s="60"/>
      <c r="JE10" s="22"/>
      <c r="JF10" s="60"/>
      <c r="JG10" s="22"/>
      <c r="JH10" s="60"/>
      <c r="JI10" s="22"/>
      <c r="JJ10" s="60"/>
      <c r="JK10" s="22"/>
      <c r="JL10" s="60"/>
      <c r="JM10" s="22"/>
      <c r="JN10" s="60"/>
      <c r="JO10" s="22"/>
      <c r="JP10" s="60"/>
      <c r="JQ10" s="22"/>
      <c r="JR10" s="60"/>
      <c r="JS10" s="22"/>
      <c r="JT10" s="60"/>
      <c r="JU10" s="22"/>
      <c r="JV10" s="60"/>
      <c r="JW10" s="22"/>
      <c r="JX10" s="60"/>
      <c r="JY10" s="22"/>
      <c r="JZ10" s="23"/>
      <c r="KA10" s="23"/>
      <c r="KB10" s="23"/>
      <c r="KC10" s="23"/>
      <c r="KD10" s="23"/>
      <c r="KE10" s="23"/>
      <c r="KF10" s="23"/>
      <c r="KG10" s="23"/>
      <c r="KH10" s="23"/>
      <c r="KI10" s="23"/>
      <c r="KJ10" s="23"/>
      <c r="KK10" s="23"/>
      <c r="KL10" s="23"/>
      <c r="KM10" s="23"/>
    </row>
    <row r="11" spans="1:299" x14ac:dyDescent="0.25">
      <c r="A11" s="48">
        <f t="shared" si="0"/>
        <v>10</v>
      </c>
      <c r="B11" s="272"/>
      <c r="C11" s="272"/>
      <c r="D11" s="272"/>
      <c r="E11" s="272" t="s">
        <v>227</v>
      </c>
      <c r="F11" s="272"/>
      <c r="G11" s="293">
        <v>0</v>
      </c>
      <c r="H11" s="293">
        <v>34267.68</v>
      </c>
      <c r="I11" s="293">
        <v>1351680.83</v>
      </c>
      <c r="J11" s="293">
        <v>5040</v>
      </c>
      <c r="K11" s="293">
        <v>33493</v>
      </c>
      <c r="L11" s="293">
        <v>140718.21</v>
      </c>
      <c r="M11" s="293">
        <v>9290.6</v>
      </c>
      <c r="N11" s="293">
        <v>6401.45</v>
      </c>
      <c r="O11" s="293">
        <v>31117.67</v>
      </c>
      <c r="P11" s="293">
        <v>501200</v>
      </c>
      <c r="Q11" s="293">
        <v>14013.34</v>
      </c>
      <c r="R11" s="293">
        <v>66220.11</v>
      </c>
      <c r="S11" s="293">
        <v>3390</v>
      </c>
      <c r="T11" s="293">
        <v>2737.5</v>
      </c>
      <c r="U11" s="293">
        <v>7600</v>
      </c>
      <c r="V11" s="293">
        <v>90568.34</v>
      </c>
      <c r="W11" s="293">
        <v>0</v>
      </c>
      <c r="X11" s="293">
        <v>40175</v>
      </c>
      <c r="Y11" s="293">
        <v>47184.800000000003</v>
      </c>
      <c r="Z11" s="293">
        <v>12735</v>
      </c>
      <c r="AA11" s="293">
        <v>0</v>
      </c>
      <c r="AB11" s="293">
        <v>10621.55</v>
      </c>
      <c r="AC11" s="293">
        <v>21833.33</v>
      </c>
      <c r="AD11" s="293">
        <v>37154.75</v>
      </c>
      <c r="AE11" s="293">
        <v>9772.1200000000008</v>
      </c>
      <c r="AF11" s="293">
        <v>4425</v>
      </c>
      <c r="AG11" s="293">
        <v>57732.84</v>
      </c>
      <c r="AH11" s="293">
        <v>6850</v>
      </c>
      <c r="AI11" s="293">
        <v>11154.9</v>
      </c>
      <c r="AJ11" s="293">
        <v>36885.75</v>
      </c>
      <c r="AK11" s="293">
        <v>27500</v>
      </c>
      <c r="AL11" s="293">
        <v>9200</v>
      </c>
      <c r="AM11" s="293">
        <v>0</v>
      </c>
      <c r="AN11" s="293">
        <v>31188.400000000001</v>
      </c>
      <c r="AO11" s="293">
        <v>4143.91</v>
      </c>
      <c r="AP11" s="293">
        <v>80860.800000000003</v>
      </c>
      <c r="AQ11" s="293">
        <v>14478.21</v>
      </c>
      <c r="AR11" s="293">
        <v>12870</v>
      </c>
      <c r="AS11" s="293">
        <v>7699.51</v>
      </c>
      <c r="AT11" s="293">
        <v>119293.32</v>
      </c>
      <c r="AU11" s="293">
        <v>11908.86</v>
      </c>
      <c r="AV11" s="293">
        <v>24667.24</v>
      </c>
      <c r="AW11" s="293">
        <v>4333.2</v>
      </c>
      <c r="AX11" s="293">
        <v>15975</v>
      </c>
      <c r="AY11" s="293">
        <v>8961</v>
      </c>
      <c r="AZ11" s="293">
        <v>15325</v>
      </c>
      <c r="BA11" s="293">
        <v>9750</v>
      </c>
      <c r="BB11" s="293">
        <v>2587.5</v>
      </c>
      <c r="BC11" s="293">
        <v>7050</v>
      </c>
      <c r="BD11" s="293">
        <v>11100</v>
      </c>
      <c r="BE11" s="293">
        <v>0</v>
      </c>
      <c r="BF11" s="293">
        <v>21955.5</v>
      </c>
      <c r="BG11" s="293">
        <v>416780.68</v>
      </c>
      <c r="BH11" s="293">
        <v>9000</v>
      </c>
      <c r="BI11" s="293">
        <v>11615.57</v>
      </c>
      <c r="BJ11" s="293">
        <v>37784.239999999998</v>
      </c>
      <c r="BK11" s="293">
        <v>117526.57</v>
      </c>
      <c r="BL11" s="293">
        <v>0</v>
      </c>
      <c r="BM11" s="293">
        <v>78569.320000000007</v>
      </c>
      <c r="BN11" s="293">
        <v>6642.51</v>
      </c>
      <c r="BO11" s="293">
        <v>12977.91</v>
      </c>
      <c r="BP11" s="293">
        <v>22232.16</v>
      </c>
      <c r="BQ11" s="293">
        <v>4650</v>
      </c>
      <c r="BR11" s="293">
        <v>4750</v>
      </c>
      <c r="BS11" s="293">
        <v>25267.279999999999</v>
      </c>
      <c r="BT11" s="293">
        <v>0</v>
      </c>
      <c r="BU11" s="293">
        <v>134477.47</v>
      </c>
      <c r="BV11" s="293">
        <v>54081.95</v>
      </c>
      <c r="BW11" s="293">
        <v>0</v>
      </c>
      <c r="BX11" s="293">
        <v>26500.75</v>
      </c>
      <c r="BY11" s="293">
        <v>1900</v>
      </c>
      <c r="BZ11" s="293">
        <v>9750</v>
      </c>
      <c r="CA11" s="293">
        <v>4450</v>
      </c>
      <c r="CB11" s="293">
        <v>32276.36</v>
      </c>
      <c r="CC11" s="293">
        <v>10626.17</v>
      </c>
      <c r="CD11" s="293">
        <v>6444.74</v>
      </c>
      <c r="CE11" s="293">
        <v>0</v>
      </c>
      <c r="CF11" s="293">
        <v>52028.23</v>
      </c>
      <c r="CG11" s="293">
        <v>11392.76</v>
      </c>
      <c r="CH11" s="293">
        <v>54386.52</v>
      </c>
      <c r="CI11" s="293">
        <v>2903</v>
      </c>
      <c r="CJ11" s="293">
        <v>43150.69</v>
      </c>
      <c r="CK11" s="293">
        <v>264454.59999999998</v>
      </c>
      <c r="CL11" s="293">
        <v>27950</v>
      </c>
      <c r="CM11" s="293">
        <v>132509.5</v>
      </c>
      <c r="CN11" s="293">
        <v>10960.19</v>
      </c>
      <c r="CO11" s="293">
        <v>707622.52</v>
      </c>
      <c r="CP11" s="293">
        <v>10473.120000000001</v>
      </c>
      <c r="CQ11" s="293">
        <v>43351.95</v>
      </c>
      <c r="CR11" s="293">
        <v>21355.94</v>
      </c>
      <c r="CS11" s="293">
        <v>228999.7</v>
      </c>
      <c r="CT11" s="293">
        <v>55003.09</v>
      </c>
      <c r="CU11" s="293">
        <v>139166.68</v>
      </c>
      <c r="CV11" s="293">
        <v>43410.64</v>
      </c>
      <c r="CW11" s="293">
        <v>8030</v>
      </c>
      <c r="CX11" s="293">
        <v>3637.5</v>
      </c>
      <c r="CY11" s="293">
        <v>14000</v>
      </c>
      <c r="CZ11" s="293">
        <v>6350</v>
      </c>
      <c r="DA11" s="293">
        <v>56040</v>
      </c>
      <c r="DB11" s="293">
        <v>7127</v>
      </c>
      <c r="DC11" s="293">
        <v>9956</v>
      </c>
      <c r="DD11" s="293">
        <v>100683.32</v>
      </c>
      <c r="DE11" s="293">
        <v>21828.82</v>
      </c>
      <c r="DF11" s="293">
        <v>40459</v>
      </c>
      <c r="DG11" s="293">
        <v>13100.71</v>
      </c>
      <c r="DH11" s="293">
        <v>19997.45</v>
      </c>
      <c r="DI11" s="293">
        <v>11776.87</v>
      </c>
      <c r="DJ11" s="293">
        <v>28442.5</v>
      </c>
      <c r="DK11" s="293">
        <v>36606.300000000003</v>
      </c>
      <c r="DL11" s="293">
        <v>50416.88</v>
      </c>
      <c r="DM11" s="293">
        <v>4690</v>
      </c>
      <c r="DN11" s="293">
        <v>13632.5</v>
      </c>
      <c r="DO11" s="293">
        <v>4275</v>
      </c>
      <c r="DP11" s="293">
        <v>12150</v>
      </c>
      <c r="DQ11" s="293">
        <v>70830.64</v>
      </c>
      <c r="DR11" s="293">
        <v>32937.4</v>
      </c>
      <c r="DS11" s="293">
        <v>5186.05</v>
      </c>
      <c r="DT11" s="293">
        <v>3368.75</v>
      </c>
      <c r="DU11" s="293">
        <v>11109.82</v>
      </c>
      <c r="DV11" s="293">
        <v>8016.25</v>
      </c>
      <c r="DW11" s="293">
        <v>16722.05</v>
      </c>
      <c r="DX11" s="293">
        <v>5033.7</v>
      </c>
      <c r="DY11" s="293">
        <v>101502.38</v>
      </c>
      <c r="DZ11" s="293">
        <v>6950</v>
      </c>
      <c r="EA11" s="293">
        <v>0</v>
      </c>
      <c r="EB11" s="293">
        <v>7126.25</v>
      </c>
      <c r="EC11" s="293">
        <v>1300</v>
      </c>
      <c r="ED11" s="293">
        <v>13872.4</v>
      </c>
      <c r="EE11" s="293">
        <v>15148.5</v>
      </c>
      <c r="EF11" s="293">
        <v>4932.8900000000003</v>
      </c>
      <c r="EG11" s="293">
        <v>20882.66</v>
      </c>
      <c r="EH11" s="293">
        <v>-210.02</v>
      </c>
      <c r="EI11" s="293">
        <v>32138.83</v>
      </c>
      <c r="EJ11" s="293">
        <v>6369.93</v>
      </c>
      <c r="EK11" s="293">
        <v>8300</v>
      </c>
      <c r="EL11" s="293">
        <v>190383.16</v>
      </c>
      <c r="EM11" s="293">
        <v>305230.76</v>
      </c>
      <c r="EN11" s="293">
        <v>14621.55</v>
      </c>
      <c r="EO11" s="293">
        <v>86141.04</v>
      </c>
      <c r="EP11" s="293">
        <v>12150</v>
      </c>
      <c r="EQ11" s="293">
        <v>93348.59</v>
      </c>
      <c r="ER11" s="293">
        <v>24149.439999999999</v>
      </c>
      <c r="ES11" s="293">
        <v>0</v>
      </c>
      <c r="ET11" s="293">
        <v>0</v>
      </c>
      <c r="EU11" s="293">
        <v>0</v>
      </c>
      <c r="EV11" s="293">
        <v>0</v>
      </c>
      <c r="EW11" s="293">
        <v>0</v>
      </c>
      <c r="EX11" s="293">
        <v>7473276.9000000004</v>
      </c>
      <c r="EY11" s="22"/>
      <c r="EZ11" s="60"/>
      <c r="FA11" s="22"/>
      <c r="FB11" s="60"/>
      <c r="FC11" s="22"/>
      <c r="FD11" s="60"/>
      <c r="FE11" s="22"/>
      <c r="FF11" s="60"/>
      <c r="FG11" s="22"/>
      <c r="FH11" s="60"/>
      <c r="FI11" s="22"/>
      <c r="FJ11" s="60"/>
      <c r="FK11" s="22"/>
      <c r="FL11" s="60"/>
      <c r="FM11" s="22"/>
      <c r="FN11" s="60"/>
      <c r="FO11" s="22"/>
      <c r="FP11" s="60"/>
      <c r="FQ11" s="22"/>
      <c r="FR11" s="60"/>
      <c r="FS11" s="22"/>
      <c r="FT11" s="60"/>
      <c r="FU11" s="22"/>
      <c r="FV11" s="60"/>
      <c r="FW11" s="22"/>
      <c r="FX11" s="60"/>
      <c r="FY11" s="22"/>
      <c r="FZ11" s="60"/>
      <c r="GA11" s="22"/>
      <c r="GB11" s="60"/>
      <c r="GC11" s="22"/>
      <c r="GD11" s="60"/>
      <c r="GE11" s="22"/>
      <c r="GF11" s="60"/>
      <c r="GG11" s="22"/>
      <c r="GH11" s="60"/>
      <c r="GI11" s="22"/>
      <c r="GJ11" s="60"/>
      <c r="GK11" s="22"/>
      <c r="GL11" s="60"/>
      <c r="GM11" s="22"/>
      <c r="GN11" s="60"/>
      <c r="GO11" s="22"/>
      <c r="GP11" s="60"/>
      <c r="GQ11" s="22"/>
      <c r="GR11" s="60"/>
      <c r="GS11" s="22"/>
      <c r="GT11" s="60"/>
      <c r="GU11" s="22"/>
      <c r="GV11" s="60"/>
      <c r="GW11" s="22"/>
      <c r="GX11" s="60"/>
      <c r="GY11" s="22"/>
      <c r="GZ11" s="60"/>
      <c r="HA11" s="22"/>
      <c r="HB11" s="60"/>
      <c r="HC11" s="22"/>
      <c r="HD11" s="60"/>
      <c r="HE11" s="22"/>
      <c r="HF11" s="60"/>
      <c r="HG11" s="22"/>
      <c r="HH11" s="60"/>
      <c r="HI11" s="22"/>
      <c r="HJ11" s="60"/>
      <c r="HK11" s="22"/>
      <c r="HL11" s="60"/>
      <c r="HM11" s="22"/>
      <c r="HN11" s="60"/>
      <c r="HO11" s="22"/>
      <c r="HP11" s="60"/>
      <c r="HQ11" s="22"/>
      <c r="HR11" s="60"/>
      <c r="HS11" s="22"/>
      <c r="HT11" s="60"/>
      <c r="HU11" s="22"/>
      <c r="HV11" s="60"/>
      <c r="HW11" s="22"/>
      <c r="HX11" s="60"/>
      <c r="HY11" s="22"/>
      <c r="HZ11" s="60"/>
      <c r="IA11" s="22"/>
      <c r="IB11" s="60"/>
      <c r="IC11" s="22"/>
      <c r="ID11" s="60"/>
      <c r="IE11" s="22"/>
      <c r="IF11" s="60"/>
      <c r="IG11" s="22"/>
      <c r="IH11" s="60"/>
      <c r="II11" s="22"/>
      <c r="IJ11" s="60"/>
      <c r="IK11" s="22"/>
      <c r="IL11" s="60"/>
      <c r="IM11" s="22"/>
      <c r="IN11" s="60"/>
      <c r="IO11" s="22"/>
      <c r="IP11" s="60"/>
      <c r="IQ11" s="22"/>
      <c r="IR11" s="60"/>
      <c r="IS11" s="22"/>
      <c r="IT11" s="60"/>
      <c r="IU11" s="22"/>
      <c r="IV11" s="60"/>
      <c r="IW11" s="22"/>
      <c r="IX11" s="60"/>
      <c r="IY11" s="22"/>
      <c r="IZ11" s="60"/>
      <c r="JA11" s="22"/>
      <c r="JB11" s="60"/>
      <c r="JC11" s="22"/>
      <c r="JD11" s="60"/>
      <c r="JE11" s="22"/>
      <c r="JF11" s="60"/>
      <c r="JG11" s="22"/>
      <c r="JH11" s="60"/>
      <c r="JI11" s="22"/>
      <c r="JJ11" s="60"/>
      <c r="JK11" s="22"/>
      <c r="JL11" s="60"/>
      <c r="JM11" s="22"/>
      <c r="JN11" s="60"/>
      <c r="JO11" s="22"/>
      <c r="JP11" s="60"/>
      <c r="JQ11" s="22"/>
      <c r="JR11" s="60"/>
      <c r="JS11" s="22"/>
      <c r="JT11" s="60"/>
      <c r="JU11" s="22"/>
      <c r="JV11" s="60"/>
      <c r="JW11" s="22"/>
      <c r="JX11" s="60"/>
      <c r="JY11" s="22"/>
      <c r="JZ11" s="23"/>
      <c r="KA11" s="23"/>
      <c r="KB11" s="23"/>
      <c r="KC11" s="23"/>
      <c r="KD11" s="23"/>
      <c r="KE11" s="23"/>
      <c r="KF11" s="23"/>
      <c r="KG11" s="23"/>
      <c r="KH11" s="23"/>
      <c r="KI11" s="23"/>
      <c r="KJ11" s="23"/>
      <c r="KK11" s="23"/>
      <c r="KL11" s="23"/>
      <c r="KM11" s="23"/>
    </row>
    <row r="12" spans="1:299" ht="30" customHeight="1" x14ac:dyDescent="0.25">
      <c r="A12" s="48">
        <f t="shared" si="0"/>
        <v>11</v>
      </c>
      <c r="B12" s="272"/>
      <c r="C12" s="272"/>
      <c r="D12" s="272"/>
      <c r="E12" s="272" t="s">
        <v>356</v>
      </c>
      <c r="F12" s="272"/>
      <c r="G12" s="293">
        <v>0</v>
      </c>
      <c r="H12" s="293">
        <v>0</v>
      </c>
      <c r="I12" s="293">
        <v>0</v>
      </c>
      <c r="J12" s="293">
        <v>0</v>
      </c>
      <c r="K12" s="293">
        <v>0</v>
      </c>
      <c r="L12" s="293">
        <v>0</v>
      </c>
      <c r="M12" s="293">
        <v>0</v>
      </c>
      <c r="N12" s="293">
        <v>0</v>
      </c>
      <c r="O12" s="293">
        <v>0</v>
      </c>
      <c r="P12" s="293">
        <v>0</v>
      </c>
      <c r="Q12" s="293">
        <v>0</v>
      </c>
      <c r="R12" s="293">
        <v>0</v>
      </c>
      <c r="S12" s="293">
        <v>0</v>
      </c>
      <c r="T12" s="293">
        <v>0</v>
      </c>
      <c r="U12" s="293">
        <v>0</v>
      </c>
      <c r="V12" s="293">
        <v>0</v>
      </c>
      <c r="W12" s="293">
        <v>0</v>
      </c>
      <c r="X12" s="293">
        <v>0</v>
      </c>
      <c r="Y12" s="293">
        <v>0</v>
      </c>
      <c r="Z12" s="293">
        <v>0</v>
      </c>
      <c r="AA12" s="293">
        <v>0</v>
      </c>
      <c r="AB12" s="293">
        <v>0</v>
      </c>
      <c r="AC12" s="293">
        <v>0</v>
      </c>
      <c r="AD12" s="293">
        <v>0</v>
      </c>
      <c r="AE12" s="293">
        <v>0</v>
      </c>
      <c r="AF12" s="293">
        <v>0</v>
      </c>
      <c r="AG12" s="293">
        <v>0</v>
      </c>
      <c r="AH12" s="293">
        <v>0</v>
      </c>
      <c r="AI12" s="293">
        <v>0</v>
      </c>
      <c r="AJ12" s="293">
        <v>0</v>
      </c>
      <c r="AK12" s="293">
        <v>0</v>
      </c>
      <c r="AL12" s="293">
        <v>0</v>
      </c>
      <c r="AM12" s="293">
        <v>0</v>
      </c>
      <c r="AN12" s="293">
        <v>0</v>
      </c>
      <c r="AO12" s="293">
        <v>0</v>
      </c>
      <c r="AP12" s="293">
        <v>0</v>
      </c>
      <c r="AQ12" s="293">
        <v>0</v>
      </c>
      <c r="AR12" s="293">
        <v>0</v>
      </c>
      <c r="AS12" s="293">
        <v>0</v>
      </c>
      <c r="AT12" s="293">
        <v>0</v>
      </c>
      <c r="AU12" s="293">
        <v>0</v>
      </c>
      <c r="AV12" s="293">
        <v>0</v>
      </c>
      <c r="AW12" s="293">
        <v>0</v>
      </c>
      <c r="AX12" s="293">
        <v>0</v>
      </c>
      <c r="AY12" s="293">
        <v>0</v>
      </c>
      <c r="AZ12" s="293">
        <v>0</v>
      </c>
      <c r="BA12" s="293">
        <v>0</v>
      </c>
      <c r="BB12" s="293">
        <v>0</v>
      </c>
      <c r="BC12" s="293">
        <v>0</v>
      </c>
      <c r="BD12" s="293">
        <v>0</v>
      </c>
      <c r="BE12" s="293">
        <v>0</v>
      </c>
      <c r="BF12" s="293">
        <v>0</v>
      </c>
      <c r="BG12" s="293">
        <v>0</v>
      </c>
      <c r="BH12" s="293">
        <v>0</v>
      </c>
      <c r="BI12" s="293">
        <v>0</v>
      </c>
      <c r="BJ12" s="293">
        <v>0</v>
      </c>
      <c r="BK12" s="293">
        <v>0</v>
      </c>
      <c r="BL12" s="293">
        <v>0</v>
      </c>
      <c r="BM12" s="293">
        <v>0</v>
      </c>
      <c r="BN12" s="293">
        <v>0</v>
      </c>
      <c r="BO12" s="293">
        <v>0</v>
      </c>
      <c r="BP12" s="293">
        <v>0</v>
      </c>
      <c r="BQ12" s="293">
        <v>0</v>
      </c>
      <c r="BR12" s="293">
        <v>0</v>
      </c>
      <c r="BS12" s="293">
        <v>0</v>
      </c>
      <c r="BT12" s="293">
        <v>0</v>
      </c>
      <c r="BU12" s="293">
        <v>0</v>
      </c>
      <c r="BV12" s="293">
        <v>0</v>
      </c>
      <c r="BW12" s="293">
        <v>0</v>
      </c>
      <c r="BX12" s="293">
        <v>0</v>
      </c>
      <c r="BY12" s="293">
        <v>0</v>
      </c>
      <c r="BZ12" s="293">
        <v>0</v>
      </c>
      <c r="CA12" s="293">
        <v>0</v>
      </c>
      <c r="CB12" s="293">
        <v>0</v>
      </c>
      <c r="CC12" s="293">
        <v>0</v>
      </c>
      <c r="CD12" s="293">
        <v>0</v>
      </c>
      <c r="CE12" s="293">
        <v>0</v>
      </c>
      <c r="CF12" s="293">
        <v>0</v>
      </c>
      <c r="CG12" s="293">
        <v>0</v>
      </c>
      <c r="CH12" s="293">
        <v>0</v>
      </c>
      <c r="CI12" s="293">
        <v>0</v>
      </c>
      <c r="CJ12" s="293">
        <v>0</v>
      </c>
      <c r="CK12" s="293">
        <v>0</v>
      </c>
      <c r="CL12" s="293">
        <v>0</v>
      </c>
      <c r="CM12" s="293">
        <v>0</v>
      </c>
      <c r="CN12" s="293">
        <v>0</v>
      </c>
      <c r="CO12" s="293">
        <v>0</v>
      </c>
      <c r="CP12" s="293">
        <v>0</v>
      </c>
      <c r="CQ12" s="293">
        <v>0</v>
      </c>
      <c r="CR12" s="293">
        <v>0</v>
      </c>
      <c r="CS12" s="293">
        <v>0</v>
      </c>
      <c r="CT12" s="293">
        <v>0</v>
      </c>
      <c r="CU12" s="293">
        <v>0</v>
      </c>
      <c r="CV12" s="293">
        <v>0</v>
      </c>
      <c r="CW12" s="293">
        <v>0</v>
      </c>
      <c r="CX12" s="293">
        <v>0</v>
      </c>
      <c r="CY12" s="293">
        <v>0</v>
      </c>
      <c r="CZ12" s="293">
        <v>0</v>
      </c>
      <c r="DA12" s="293">
        <v>0</v>
      </c>
      <c r="DB12" s="293">
        <v>0</v>
      </c>
      <c r="DC12" s="293">
        <v>0</v>
      </c>
      <c r="DD12" s="293">
        <v>0</v>
      </c>
      <c r="DE12" s="293">
        <v>0</v>
      </c>
      <c r="DF12" s="293">
        <v>0</v>
      </c>
      <c r="DG12" s="293">
        <v>0</v>
      </c>
      <c r="DH12" s="293">
        <v>0</v>
      </c>
      <c r="DI12" s="293">
        <v>0</v>
      </c>
      <c r="DJ12" s="293">
        <v>0</v>
      </c>
      <c r="DK12" s="293">
        <v>0</v>
      </c>
      <c r="DL12" s="293">
        <v>0</v>
      </c>
      <c r="DM12" s="293">
        <v>0</v>
      </c>
      <c r="DN12" s="293">
        <v>0</v>
      </c>
      <c r="DO12" s="293">
        <v>0</v>
      </c>
      <c r="DP12" s="293">
        <v>0</v>
      </c>
      <c r="DQ12" s="293">
        <v>0</v>
      </c>
      <c r="DR12" s="293">
        <v>0</v>
      </c>
      <c r="DS12" s="293">
        <v>0</v>
      </c>
      <c r="DT12" s="293">
        <v>0</v>
      </c>
      <c r="DU12" s="293">
        <v>0</v>
      </c>
      <c r="DV12" s="293">
        <v>0</v>
      </c>
      <c r="DW12" s="293">
        <v>0</v>
      </c>
      <c r="DX12" s="293">
        <v>0</v>
      </c>
      <c r="DY12" s="293">
        <v>0</v>
      </c>
      <c r="DZ12" s="293">
        <v>0</v>
      </c>
      <c r="EA12" s="293">
        <v>0</v>
      </c>
      <c r="EB12" s="293">
        <v>0</v>
      </c>
      <c r="EC12" s="293">
        <v>0</v>
      </c>
      <c r="ED12" s="293">
        <v>0</v>
      </c>
      <c r="EE12" s="293">
        <v>0</v>
      </c>
      <c r="EF12" s="293">
        <v>0</v>
      </c>
      <c r="EG12" s="293">
        <v>0</v>
      </c>
      <c r="EH12" s="293">
        <v>0</v>
      </c>
      <c r="EI12" s="293">
        <v>0</v>
      </c>
      <c r="EJ12" s="293">
        <v>0</v>
      </c>
      <c r="EK12" s="293">
        <v>0</v>
      </c>
      <c r="EL12" s="293">
        <v>0</v>
      </c>
      <c r="EM12" s="293">
        <v>0</v>
      </c>
      <c r="EN12" s="293">
        <v>0</v>
      </c>
      <c r="EO12" s="293">
        <v>0</v>
      </c>
      <c r="EP12" s="293">
        <v>0</v>
      </c>
      <c r="EQ12" s="293">
        <v>0</v>
      </c>
      <c r="ER12" s="293">
        <v>0</v>
      </c>
      <c r="ES12" s="293">
        <v>0</v>
      </c>
      <c r="ET12" s="293">
        <v>0</v>
      </c>
      <c r="EU12" s="293">
        <v>0</v>
      </c>
      <c r="EV12" s="293">
        <v>0</v>
      </c>
      <c r="EW12" s="293">
        <v>0</v>
      </c>
      <c r="EX12" s="293">
        <v>0</v>
      </c>
      <c r="EY12" s="22"/>
      <c r="EZ12" s="60"/>
      <c r="FA12" s="22"/>
      <c r="FB12" s="60"/>
      <c r="FC12" s="22"/>
      <c r="FD12" s="60"/>
      <c r="FE12" s="22"/>
      <c r="FF12" s="60"/>
      <c r="FG12" s="22"/>
      <c r="FH12" s="60"/>
      <c r="FI12" s="22"/>
      <c r="FJ12" s="60"/>
      <c r="FK12" s="22"/>
      <c r="FL12" s="60"/>
      <c r="FM12" s="22"/>
      <c r="FN12" s="60"/>
      <c r="FO12" s="22"/>
      <c r="FP12" s="60"/>
      <c r="FQ12" s="22"/>
      <c r="FR12" s="60"/>
      <c r="FS12" s="22"/>
      <c r="FT12" s="60"/>
      <c r="FU12" s="22"/>
      <c r="FV12" s="60"/>
      <c r="FW12" s="22"/>
      <c r="FX12" s="60"/>
      <c r="FY12" s="22"/>
      <c r="FZ12" s="60"/>
      <c r="GA12" s="22"/>
      <c r="GB12" s="60"/>
      <c r="GC12" s="22"/>
      <c r="GD12" s="60"/>
      <c r="GE12" s="22"/>
      <c r="GF12" s="60"/>
      <c r="GG12" s="22"/>
      <c r="GH12" s="60"/>
      <c r="GI12" s="22"/>
      <c r="GJ12" s="60"/>
      <c r="GK12" s="22"/>
      <c r="GL12" s="60"/>
      <c r="GM12" s="22"/>
      <c r="GN12" s="60"/>
      <c r="GO12" s="22"/>
      <c r="GP12" s="60"/>
      <c r="GQ12" s="22"/>
      <c r="GR12" s="60"/>
      <c r="GS12" s="22"/>
      <c r="GT12" s="60"/>
      <c r="GU12" s="22"/>
      <c r="GV12" s="60"/>
      <c r="GW12" s="22"/>
      <c r="GX12" s="60"/>
      <c r="GY12" s="22"/>
      <c r="GZ12" s="60"/>
      <c r="HA12" s="22"/>
      <c r="HB12" s="60"/>
      <c r="HC12" s="22"/>
      <c r="HD12" s="60"/>
      <c r="HE12" s="22"/>
      <c r="HF12" s="60"/>
      <c r="HG12" s="22"/>
      <c r="HH12" s="60"/>
      <c r="HI12" s="22"/>
      <c r="HJ12" s="60"/>
      <c r="HK12" s="22"/>
      <c r="HL12" s="60"/>
      <c r="HM12" s="22"/>
      <c r="HN12" s="60"/>
      <c r="HO12" s="22"/>
      <c r="HP12" s="60"/>
      <c r="HQ12" s="22"/>
      <c r="HR12" s="60"/>
      <c r="HS12" s="22"/>
      <c r="HT12" s="60"/>
      <c r="HU12" s="22"/>
      <c r="HV12" s="60"/>
      <c r="HW12" s="22"/>
      <c r="HX12" s="60"/>
      <c r="HY12" s="22"/>
      <c r="HZ12" s="60"/>
      <c r="IA12" s="22"/>
      <c r="IB12" s="60"/>
      <c r="IC12" s="22"/>
      <c r="ID12" s="60"/>
      <c r="IE12" s="22"/>
      <c r="IF12" s="60"/>
      <c r="IG12" s="22"/>
      <c r="IH12" s="60"/>
      <c r="II12" s="22"/>
      <c r="IJ12" s="60"/>
      <c r="IK12" s="22"/>
      <c r="IL12" s="60"/>
      <c r="IM12" s="22"/>
      <c r="IN12" s="60"/>
      <c r="IO12" s="22"/>
      <c r="IP12" s="60"/>
      <c r="IQ12" s="22"/>
      <c r="IR12" s="60"/>
      <c r="IS12" s="22"/>
      <c r="IT12" s="60"/>
      <c r="IU12" s="22"/>
      <c r="IV12" s="60"/>
      <c r="IW12" s="22"/>
      <c r="IX12" s="60"/>
      <c r="IY12" s="22"/>
      <c r="IZ12" s="60"/>
      <c r="JA12" s="22"/>
      <c r="JB12" s="60"/>
      <c r="JC12" s="22"/>
      <c r="JD12" s="60"/>
      <c r="JE12" s="22"/>
      <c r="JF12" s="60"/>
      <c r="JG12" s="22"/>
      <c r="JH12" s="60"/>
      <c r="JI12" s="22"/>
      <c r="JJ12" s="60"/>
      <c r="JK12" s="22"/>
      <c r="JL12" s="60"/>
      <c r="JM12" s="22"/>
      <c r="JN12" s="60"/>
      <c r="JO12" s="22"/>
      <c r="JP12" s="60"/>
      <c r="JQ12" s="22"/>
      <c r="JR12" s="60"/>
      <c r="JS12" s="22"/>
      <c r="JT12" s="60"/>
      <c r="JU12" s="22"/>
      <c r="JV12" s="60"/>
      <c r="JW12" s="22"/>
      <c r="JX12" s="60"/>
      <c r="JY12" s="22"/>
      <c r="JZ12" s="23"/>
      <c r="KA12" s="23"/>
      <c r="KB12" s="23"/>
      <c r="KC12" s="23"/>
      <c r="KD12" s="23"/>
      <c r="KE12" s="23"/>
      <c r="KF12" s="23"/>
      <c r="KG12" s="23"/>
      <c r="KH12" s="23"/>
      <c r="KI12" s="23"/>
      <c r="KJ12" s="23"/>
      <c r="KK12" s="23"/>
      <c r="KL12" s="23"/>
      <c r="KM12" s="23"/>
    </row>
    <row r="13" spans="1:299" x14ac:dyDescent="0.25">
      <c r="A13" s="48">
        <f t="shared" si="0"/>
        <v>12</v>
      </c>
      <c r="B13" s="272"/>
      <c r="C13" s="272"/>
      <c r="D13" s="272"/>
      <c r="E13" s="272" t="s">
        <v>357</v>
      </c>
      <c r="F13" s="272"/>
      <c r="G13" s="293">
        <v>0</v>
      </c>
      <c r="H13" s="293">
        <v>0</v>
      </c>
      <c r="I13" s="293">
        <v>0</v>
      </c>
      <c r="J13" s="293">
        <v>0</v>
      </c>
      <c r="K13" s="293">
        <v>0</v>
      </c>
      <c r="L13" s="293">
        <v>0</v>
      </c>
      <c r="M13" s="293">
        <v>0</v>
      </c>
      <c r="N13" s="293">
        <v>0</v>
      </c>
      <c r="O13" s="293">
        <v>0</v>
      </c>
      <c r="P13" s="293">
        <v>0</v>
      </c>
      <c r="Q13" s="293">
        <v>0</v>
      </c>
      <c r="R13" s="293">
        <v>0</v>
      </c>
      <c r="S13" s="293">
        <v>0</v>
      </c>
      <c r="T13" s="293">
        <v>0</v>
      </c>
      <c r="U13" s="293">
        <v>0</v>
      </c>
      <c r="V13" s="293">
        <v>0</v>
      </c>
      <c r="W13" s="293">
        <v>0</v>
      </c>
      <c r="X13" s="293">
        <v>0</v>
      </c>
      <c r="Y13" s="293">
        <v>0</v>
      </c>
      <c r="Z13" s="293">
        <v>0</v>
      </c>
      <c r="AA13" s="293">
        <v>0</v>
      </c>
      <c r="AB13" s="293">
        <v>0</v>
      </c>
      <c r="AC13" s="293">
        <v>0</v>
      </c>
      <c r="AD13" s="293">
        <v>0</v>
      </c>
      <c r="AE13" s="293">
        <v>0</v>
      </c>
      <c r="AF13" s="293">
        <v>0</v>
      </c>
      <c r="AG13" s="293">
        <v>0</v>
      </c>
      <c r="AH13" s="293">
        <v>0</v>
      </c>
      <c r="AI13" s="293">
        <v>0</v>
      </c>
      <c r="AJ13" s="293">
        <v>0</v>
      </c>
      <c r="AK13" s="293">
        <v>0</v>
      </c>
      <c r="AL13" s="293">
        <v>0</v>
      </c>
      <c r="AM13" s="293">
        <v>0</v>
      </c>
      <c r="AN13" s="293">
        <v>0</v>
      </c>
      <c r="AO13" s="293">
        <v>0</v>
      </c>
      <c r="AP13" s="293">
        <v>0</v>
      </c>
      <c r="AQ13" s="293">
        <v>0</v>
      </c>
      <c r="AR13" s="293">
        <v>0</v>
      </c>
      <c r="AS13" s="293">
        <v>0</v>
      </c>
      <c r="AT13" s="293">
        <v>0</v>
      </c>
      <c r="AU13" s="293">
        <v>0</v>
      </c>
      <c r="AV13" s="293">
        <v>0</v>
      </c>
      <c r="AW13" s="293">
        <v>0</v>
      </c>
      <c r="AX13" s="293">
        <v>0</v>
      </c>
      <c r="AY13" s="293">
        <v>0</v>
      </c>
      <c r="AZ13" s="293">
        <v>0</v>
      </c>
      <c r="BA13" s="293">
        <v>0</v>
      </c>
      <c r="BB13" s="293">
        <v>0</v>
      </c>
      <c r="BC13" s="293">
        <v>0</v>
      </c>
      <c r="BD13" s="293">
        <v>0</v>
      </c>
      <c r="BE13" s="293">
        <v>0</v>
      </c>
      <c r="BF13" s="293">
        <v>0</v>
      </c>
      <c r="BG13" s="293">
        <v>0</v>
      </c>
      <c r="BH13" s="293">
        <v>0</v>
      </c>
      <c r="BI13" s="293">
        <v>0</v>
      </c>
      <c r="BJ13" s="293">
        <v>0</v>
      </c>
      <c r="BK13" s="293">
        <v>0</v>
      </c>
      <c r="BL13" s="293">
        <v>0</v>
      </c>
      <c r="BM13" s="293">
        <v>0</v>
      </c>
      <c r="BN13" s="293">
        <v>0</v>
      </c>
      <c r="BO13" s="293">
        <v>0</v>
      </c>
      <c r="BP13" s="293">
        <v>0</v>
      </c>
      <c r="BQ13" s="293">
        <v>0</v>
      </c>
      <c r="BR13" s="293">
        <v>0</v>
      </c>
      <c r="BS13" s="293">
        <v>0</v>
      </c>
      <c r="BT13" s="293">
        <v>0</v>
      </c>
      <c r="BU13" s="293">
        <v>0</v>
      </c>
      <c r="BV13" s="293">
        <v>0</v>
      </c>
      <c r="BW13" s="293">
        <v>0</v>
      </c>
      <c r="BX13" s="293">
        <v>0</v>
      </c>
      <c r="BY13" s="293">
        <v>0</v>
      </c>
      <c r="BZ13" s="293">
        <v>0</v>
      </c>
      <c r="CA13" s="293">
        <v>0</v>
      </c>
      <c r="CB13" s="293">
        <v>0</v>
      </c>
      <c r="CC13" s="293">
        <v>0</v>
      </c>
      <c r="CD13" s="293">
        <v>0</v>
      </c>
      <c r="CE13" s="293">
        <v>0</v>
      </c>
      <c r="CF13" s="293">
        <v>0</v>
      </c>
      <c r="CG13" s="293">
        <v>0</v>
      </c>
      <c r="CH13" s="293">
        <v>0</v>
      </c>
      <c r="CI13" s="293">
        <v>0</v>
      </c>
      <c r="CJ13" s="293">
        <v>0</v>
      </c>
      <c r="CK13" s="293">
        <v>0</v>
      </c>
      <c r="CL13" s="293">
        <v>0</v>
      </c>
      <c r="CM13" s="293">
        <v>0</v>
      </c>
      <c r="CN13" s="293">
        <v>0</v>
      </c>
      <c r="CO13" s="293">
        <v>0</v>
      </c>
      <c r="CP13" s="293">
        <v>0</v>
      </c>
      <c r="CQ13" s="293">
        <v>0</v>
      </c>
      <c r="CR13" s="293">
        <v>0</v>
      </c>
      <c r="CS13" s="293">
        <v>0</v>
      </c>
      <c r="CT13" s="293">
        <v>0</v>
      </c>
      <c r="CU13" s="293">
        <v>0</v>
      </c>
      <c r="CV13" s="293">
        <v>0</v>
      </c>
      <c r="CW13" s="293">
        <v>0</v>
      </c>
      <c r="CX13" s="293">
        <v>0</v>
      </c>
      <c r="CY13" s="293">
        <v>0</v>
      </c>
      <c r="CZ13" s="293">
        <v>0</v>
      </c>
      <c r="DA13" s="293">
        <v>0</v>
      </c>
      <c r="DB13" s="293">
        <v>0</v>
      </c>
      <c r="DC13" s="293">
        <v>0</v>
      </c>
      <c r="DD13" s="293">
        <v>0</v>
      </c>
      <c r="DE13" s="293">
        <v>0</v>
      </c>
      <c r="DF13" s="293">
        <v>0</v>
      </c>
      <c r="DG13" s="293">
        <v>0</v>
      </c>
      <c r="DH13" s="293">
        <v>0</v>
      </c>
      <c r="DI13" s="293">
        <v>0</v>
      </c>
      <c r="DJ13" s="293">
        <v>0</v>
      </c>
      <c r="DK13" s="293">
        <v>0</v>
      </c>
      <c r="DL13" s="293">
        <v>0</v>
      </c>
      <c r="DM13" s="293">
        <v>0</v>
      </c>
      <c r="DN13" s="293">
        <v>0</v>
      </c>
      <c r="DO13" s="293">
        <v>0</v>
      </c>
      <c r="DP13" s="293">
        <v>0</v>
      </c>
      <c r="DQ13" s="293">
        <v>0</v>
      </c>
      <c r="DR13" s="293">
        <v>0</v>
      </c>
      <c r="DS13" s="293">
        <v>0</v>
      </c>
      <c r="DT13" s="293">
        <v>0</v>
      </c>
      <c r="DU13" s="293">
        <v>0</v>
      </c>
      <c r="DV13" s="293">
        <v>0</v>
      </c>
      <c r="DW13" s="293">
        <v>0</v>
      </c>
      <c r="DX13" s="293">
        <v>0</v>
      </c>
      <c r="DY13" s="293">
        <v>0</v>
      </c>
      <c r="DZ13" s="293">
        <v>0</v>
      </c>
      <c r="EA13" s="293">
        <v>0</v>
      </c>
      <c r="EB13" s="293">
        <v>0</v>
      </c>
      <c r="EC13" s="293">
        <v>0</v>
      </c>
      <c r="ED13" s="293">
        <v>0</v>
      </c>
      <c r="EE13" s="293">
        <v>0</v>
      </c>
      <c r="EF13" s="293">
        <v>0</v>
      </c>
      <c r="EG13" s="293">
        <v>0</v>
      </c>
      <c r="EH13" s="293">
        <v>0</v>
      </c>
      <c r="EI13" s="293">
        <v>0</v>
      </c>
      <c r="EJ13" s="293">
        <v>0</v>
      </c>
      <c r="EK13" s="293">
        <v>0</v>
      </c>
      <c r="EL13" s="293">
        <v>0</v>
      </c>
      <c r="EM13" s="293">
        <v>0</v>
      </c>
      <c r="EN13" s="293">
        <v>0</v>
      </c>
      <c r="EO13" s="293">
        <v>0</v>
      </c>
      <c r="EP13" s="293">
        <v>0</v>
      </c>
      <c r="EQ13" s="293">
        <v>0</v>
      </c>
      <c r="ER13" s="293">
        <v>0</v>
      </c>
      <c r="ES13" s="293">
        <v>0</v>
      </c>
      <c r="ET13" s="293">
        <v>0</v>
      </c>
      <c r="EU13" s="293">
        <v>0</v>
      </c>
      <c r="EV13" s="293">
        <v>0</v>
      </c>
      <c r="EW13" s="293">
        <v>0</v>
      </c>
      <c r="EX13" s="293">
        <v>0</v>
      </c>
      <c r="EY13" s="22"/>
      <c r="EZ13" s="60"/>
      <c r="FA13" s="22"/>
      <c r="FB13" s="60"/>
      <c r="FC13" s="22"/>
      <c r="FD13" s="60"/>
      <c r="FE13" s="22"/>
      <c r="FF13" s="60"/>
      <c r="FG13" s="22"/>
      <c r="FH13" s="60"/>
      <c r="FI13" s="22"/>
      <c r="FJ13" s="60"/>
      <c r="FK13" s="22"/>
      <c r="FL13" s="60"/>
      <c r="FM13" s="22"/>
      <c r="FN13" s="60"/>
      <c r="FO13" s="22"/>
      <c r="FP13" s="60"/>
      <c r="FQ13" s="22"/>
      <c r="FR13" s="60"/>
      <c r="FS13" s="22"/>
      <c r="FT13" s="60"/>
      <c r="FU13" s="22"/>
      <c r="FV13" s="60"/>
      <c r="FW13" s="22"/>
      <c r="FX13" s="60"/>
      <c r="FY13" s="22"/>
      <c r="FZ13" s="60"/>
      <c r="GA13" s="22"/>
      <c r="GB13" s="60"/>
      <c r="GC13" s="22"/>
      <c r="GD13" s="60"/>
      <c r="GE13" s="22"/>
      <c r="GF13" s="60"/>
      <c r="GG13" s="22"/>
      <c r="GH13" s="60"/>
      <c r="GI13" s="22"/>
      <c r="GJ13" s="60"/>
      <c r="GK13" s="22"/>
      <c r="GL13" s="60"/>
      <c r="GM13" s="22"/>
      <c r="GN13" s="60"/>
      <c r="GO13" s="22"/>
      <c r="GP13" s="60"/>
      <c r="GQ13" s="22"/>
      <c r="GR13" s="60"/>
      <c r="GS13" s="22"/>
      <c r="GT13" s="60"/>
      <c r="GU13" s="22"/>
      <c r="GV13" s="60"/>
      <c r="GW13" s="22"/>
      <c r="GX13" s="60"/>
      <c r="GY13" s="22"/>
      <c r="GZ13" s="60"/>
      <c r="HA13" s="22"/>
      <c r="HB13" s="60"/>
      <c r="HC13" s="22"/>
      <c r="HD13" s="60"/>
      <c r="HE13" s="22"/>
      <c r="HF13" s="60"/>
      <c r="HG13" s="22"/>
      <c r="HH13" s="60"/>
      <c r="HI13" s="22"/>
      <c r="HJ13" s="60"/>
      <c r="HK13" s="22"/>
      <c r="HL13" s="60"/>
      <c r="HM13" s="22"/>
      <c r="HN13" s="60"/>
      <c r="HO13" s="22"/>
      <c r="HP13" s="60"/>
      <c r="HQ13" s="22"/>
      <c r="HR13" s="60"/>
      <c r="HS13" s="22"/>
      <c r="HT13" s="60"/>
      <c r="HU13" s="22"/>
      <c r="HV13" s="60"/>
      <c r="HW13" s="22"/>
      <c r="HX13" s="60"/>
      <c r="HY13" s="22"/>
      <c r="HZ13" s="60"/>
      <c r="IA13" s="22"/>
      <c r="IB13" s="60"/>
      <c r="IC13" s="22"/>
      <c r="ID13" s="60"/>
      <c r="IE13" s="22"/>
      <c r="IF13" s="60"/>
      <c r="IG13" s="22"/>
      <c r="IH13" s="60"/>
      <c r="II13" s="22"/>
      <c r="IJ13" s="60"/>
      <c r="IK13" s="22"/>
      <c r="IL13" s="60"/>
      <c r="IM13" s="22"/>
      <c r="IN13" s="60"/>
      <c r="IO13" s="22"/>
      <c r="IP13" s="60"/>
      <c r="IQ13" s="22"/>
      <c r="IR13" s="60"/>
      <c r="IS13" s="22"/>
      <c r="IT13" s="60"/>
      <c r="IU13" s="22"/>
      <c r="IV13" s="60"/>
      <c r="IW13" s="22"/>
      <c r="IX13" s="60"/>
      <c r="IY13" s="22"/>
      <c r="IZ13" s="60"/>
      <c r="JA13" s="22"/>
      <c r="JB13" s="60"/>
      <c r="JC13" s="22"/>
      <c r="JD13" s="60"/>
      <c r="JE13" s="22"/>
      <c r="JF13" s="60"/>
      <c r="JG13" s="22"/>
      <c r="JH13" s="60"/>
      <c r="JI13" s="22"/>
      <c r="JJ13" s="60"/>
      <c r="JK13" s="22"/>
      <c r="JL13" s="60"/>
      <c r="JM13" s="22"/>
      <c r="JN13" s="60"/>
      <c r="JO13" s="22"/>
      <c r="JP13" s="60"/>
      <c r="JQ13" s="22"/>
      <c r="JR13" s="60"/>
      <c r="JS13" s="22"/>
      <c r="JT13" s="60"/>
      <c r="JU13" s="22"/>
      <c r="JV13" s="60"/>
      <c r="JW13" s="22"/>
      <c r="JX13" s="60"/>
      <c r="JY13" s="22"/>
      <c r="JZ13" s="23"/>
      <c r="KA13" s="23"/>
      <c r="KB13" s="23"/>
      <c r="KC13" s="23"/>
      <c r="KD13" s="23"/>
      <c r="KE13" s="23"/>
      <c r="KF13" s="23"/>
      <c r="KG13" s="23"/>
      <c r="KH13" s="23"/>
      <c r="KI13" s="23"/>
      <c r="KJ13" s="23"/>
      <c r="KK13" s="23"/>
      <c r="KL13" s="23"/>
      <c r="KM13" s="23"/>
    </row>
    <row r="14" spans="1:299" x14ac:dyDescent="0.25">
      <c r="A14" s="48">
        <f t="shared" si="0"/>
        <v>13</v>
      </c>
      <c r="B14" s="272"/>
      <c r="C14" s="272"/>
      <c r="D14" s="272"/>
      <c r="E14" s="272" t="s">
        <v>358</v>
      </c>
      <c r="F14" s="272"/>
      <c r="G14" s="293">
        <v>0</v>
      </c>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c r="BQ14" s="293">
        <v>0</v>
      </c>
      <c r="BR14" s="293">
        <v>0</v>
      </c>
      <c r="BS14" s="293">
        <v>0</v>
      </c>
      <c r="BT14" s="293">
        <v>0</v>
      </c>
      <c r="BU14" s="293">
        <v>0</v>
      </c>
      <c r="BV14" s="293">
        <v>0</v>
      </c>
      <c r="BW14" s="293">
        <v>0</v>
      </c>
      <c r="BX14" s="293">
        <v>0</v>
      </c>
      <c r="BY14" s="293">
        <v>0</v>
      </c>
      <c r="BZ14" s="293">
        <v>0</v>
      </c>
      <c r="CA14" s="293">
        <v>0</v>
      </c>
      <c r="CB14" s="293">
        <v>0</v>
      </c>
      <c r="CC14" s="293">
        <v>0</v>
      </c>
      <c r="CD14" s="293">
        <v>0</v>
      </c>
      <c r="CE14" s="293">
        <v>0</v>
      </c>
      <c r="CF14" s="293">
        <v>0</v>
      </c>
      <c r="CG14" s="293">
        <v>0</v>
      </c>
      <c r="CH14" s="293">
        <v>0</v>
      </c>
      <c r="CI14" s="293">
        <v>0</v>
      </c>
      <c r="CJ14" s="293">
        <v>0</v>
      </c>
      <c r="CK14" s="293">
        <v>0</v>
      </c>
      <c r="CL14" s="293">
        <v>0</v>
      </c>
      <c r="CM14" s="293">
        <v>0</v>
      </c>
      <c r="CN14" s="293">
        <v>0</v>
      </c>
      <c r="CO14" s="293">
        <v>0</v>
      </c>
      <c r="CP14" s="293">
        <v>0</v>
      </c>
      <c r="CQ14" s="293">
        <v>0</v>
      </c>
      <c r="CR14" s="293">
        <v>0</v>
      </c>
      <c r="CS14" s="293">
        <v>0</v>
      </c>
      <c r="CT14" s="293">
        <v>0</v>
      </c>
      <c r="CU14" s="293">
        <v>0</v>
      </c>
      <c r="CV14" s="293">
        <v>0</v>
      </c>
      <c r="CW14" s="293">
        <v>0</v>
      </c>
      <c r="CX14" s="293">
        <v>0</v>
      </c>
      <c r="CY14" s="293">
        <v>0</v>
      </c>
      <c r="CZ14" s="293">
        <v>0</v>
      </c>
      <c r="DA14" s="293">
        <v>0</v>
      </c>
      <c r="DB14" s="293">
        <v>0</v>
      </c>
      <c r="DC14" s="293">
        <v>0</v>
      </c>
      <c r="DD14" s="293">
        <v>0</v>
      </c>
      <c r="DE14" s="293">
        <v>0</v>
      </c>
      <c r="DF14" s="293">
        <v>0</v>
      </c>
      <c r="DG14" s="293">
        <v>0</v>
      </c>
      <c r="DH14" s="293">
        <v>0</v>
      </c>
      <c r="DI14" s="293">
        <v>0</v>
      </c>
      <c r="DJ14" s="293">
        <v>0</v>
      </c>
      <c r="DK14" s="293">
        <v>0</v>
      </c>
      <c r="DL14" s="293">
        <v>0</v>
      </c>
      <c r="DM14" s="293">
        <v>0</v>
      </c>
      <c r="DN14" s="293">
        <v>0</v>
      </c>
      <c r="DO14" s="293">
        <v>0</v>
      </c>
      <c r="DP14" s="293">
        <v>0</v>
      </c>
      <c r="DQ14" s="293">
        <v>0</v>
      </c>
      <c r="DR14" s="293">
        <v>0</v>
      </c>
      <c r="DS14" s="293">
        <v>0</v>
      </c>
      <c r="DT14" s="293">
        <v>0</v>
      </c>
      <c r="DU14" s="293">
        <v>0</v>
      </c>
      <c r="DV14" s="293">
        <v>0</v>
      </c>
      <c r="DW14" s="293">
        <v>0</v>
      </c>
      <c r="DX14" s="293">
        <v>0</v>
      </c>
      <c r="DY14" s="293">
        <v>0</v>
      </c>
      <c r="DZ14" s="293">
        <v>0</v>
      </c>
      <c r="EA14" s="293">
        <v>0</v>
      </c>
      <c r="EB14" s="293">
        <v>0</v>
      </c>
      <c r="EC14" s="293">
        <v>0</v>
      </c>
      <c r="ED14" s="293">
        <v>0</v>
      </c>
      <c r="EE14" s="293">
        <v>0</v>
      </c>
      <c r="EF14" s="293">
        <v>0</v>
      </c>
      <c r="EG14" s="293">
        <v>0</v>
      </c>
      <c r="EH14" s="293">
        <v>0</v>
      </c>
      <c r="EI14" s="293">
        <v>0</v>
      </c>
      <c r="EJ14" s="293">
        <v>0</v>
      </c>
      <c r="EK14" s="293">
        <v>0</v>
      </c>
      <c r="EL14" s="293">
        <v>0</v>
      </c>
      <c r="EM14" s="293">
        <v>0</v>
      </c>
      <c r="EN14" s="293">
        <v>0</v>
      </c>
      <c r="EO14" s="293">
        <v>0</v>
      </c>
      <c r="EP14" s="293">
        <v>0</v>
      </c>
      <c r="EQ14" s="293">
        <v>0</v>
      </c>
      <c r="ER14" s="293">
        <v>0</v>
      </c>
      <c r="ES14" s="293">
        <v>0</v>
      </c>
      <c r="ET14" s="293">
        <v>0</v>
      </c>
      <c r="EU14" s="293">
        <v>0</v>
      </c>
      <c r="EV14" s="293">
        <v>0</v>
      </c>
      <c r="EW14" s="293">
        <v>0</v>
      </c>
      <c r="EX14" s="293">
        <v>0</v>
      </c>
      <c r="EY14" s="22"/>
      <c r="EZ14" s="60"/>
      <c r="FA14" s="22"/>
      <c r="FB14" s="60"/>
      <c r="FC14" s="22"/>
      <c r="FD14" s="60"/>
      <c r="FE14" s="22"/>
      <c r="FF14" s="60"/>
      <c r="FG14" s="22"/>
      <c r="FH14" s="60"/>
      <c r="FI14" s="22"/>
      <c r="FJ14" s="60"/>
      <c r="FK14" s="22"/>
      <c r="FL14" s="60"/>
      <c r="FM14" s="22"/>
      <c r="FN14" s="60"/>
      <c r="FO14" s="22"/>
      <c r="FP14" s="60"/>
      <c r="FQ14" s="22"/>
      <c r="FR14" s="60"/>
      <c r="FS14" s="22"/>
      <c r="FT14" s="60"/>
      <c r="FU14" s="22"/>
      <c r="FV14" s="60"/>
      <c r="FW14" s="22"/>
      <c r="FX14" s="60"/>
      <c r="FY14" s="22"/>
      <c r="FZ14" s="60"/>
      <c r="GA14" s="22"/>
      <c r="GB14" s="60"/>
      <c r="GC14" s="22"/>
      <c r="GD14" s="60"/>
      <c r="GE14" s="22"/>
      <c r="GF14" s="60"/>
      <c r="GG14" s="22"/>
      <c r="GH14" s="60"/>
      <c r="GI14" s="22"/>
      <c r="GJ14" s="60"/>
      <c r="GK14" s="22"/>
      <c r="GL14" s="60"/>
      <c r="GM14" s="22"/>
      <c r="GN14" s="60"/>
      <c r="GO14" s="22"/>
      <c r="GP14" s="60"/>
      <c r="GQ14" s="22"/>
      <c r="GR14" s="60"/>
      <c r="GS14" s="22"/>
      <c r="GT14" s="60"/>
      <c r="GU14" s="22"/>
      <c r="GV14" s="60"/>
      <c r="GW14" s="22"/>
      <c r="GX14" s="60"/>
      <c r="GY14" s="22"/>
      <c r="GZ14" s="60"/>
      <c r="HA14" s="22"/>
      <c r="HB14" s="60"/>
      <c r="HC14" s="22"/>
      <c r="HD14" s="60"/>
      <c r="HE14" s="22"/>
      <c r="HF14" s="60"/>
      <c r="HG14" s="22"/>
      <c r="HH14" s="60"/>
      <c r="HI14" s="22"/>
      <c r="HJ14" s="60"/>
      <c r="HK14" s="22"/>
      <c r="HL14" s="60"/>
      <c r="HM14" s="22"/>
      <c r="HN14" s="60"/>
      <c r="HO14" s="22"/>
      <c r="HP14" s="60"/>
      <c r="HQ14" s="22"/>
      <c r="HR14" s="60"/>
      <c r="HS14" s="22"/>
      <c r="HT14" s="60"/>
      <c r="HU14" s="22"/>
      <c r="HV14" s="60"/>
      <c r="HW14" s="22"/>
      <c r="HX14" s="60"/>
      <c r="HY14" s="22"/>
      <c r="HZ14" s="60"/>
      <c r="IA14" s="22"/>
      <c r="IB14" s="60"/>
      <c r="IC14" s="22"/>
      <c r="ID14" s="60"/>
      <c r="IE14" s="22"/>
      <c r="IF14" s="60"/>
      <c r="IG14" s="22"/>
      <c r="IH14" s="60"/>
      <c r="II14" s="22"/>
      <c r="IJ14" s="60"/>
      <c r="IK14" s="22"/>
      <c r="IL14" s="60"/>
      <c r="IM14" s="22"/>
      <c r="IN14" s="60"/>
      <c r="IO14" s="22"/>
      <c r="IP14" s="60"/>
      <c r="IQ14" s="22"/>
      <c r="IR14" s="60"/>
      <c r="IS14" s="22"/>
      <c r="IT14" s="60"/>
      <c r="IU14" s="22"/>
      <c r="IV14" s="60"/>
      <c r="IW14" s="22"/>
      <c r="IX14" s="60"/>
      <c r="IY14" s="22"/>
      <c r="IZ14" s="60"/>
      <c r="JA14" s="22"/>
      <c r="JB14" s="60"/>
      <c r="JC14" s="22"/>
      <c r="JD14" s="60"/>
      <c r="JE14" s="22"/>
      <c r="JF14" s="60"/>
      <c r="JG14" s="22"/>
      <c r="JH14" s="60"/>
      <c r="JI14" s="22"/>
      <c r="JJ14" s="60"/>
      <c r="JK14" s="22"/>
      <c r="JL14" s="60"/>
      <c r="JM14" s="22"/>
      <c r="JN14" s="60"/>
      <c r="JO14" s="22"/>
      <c r="JP14" s="60"/>
      <c r="JQ14" s="22"/>
      <c r="JR14" s="60"/>
      <c r="JS14" s="22"/>
      <c r="JT14" s="60"/>
      <c r="JU14" s="22"/>
      <c r="JV14" s="60"/>
      <c r="JW14" s="22"/>
      <c r="JX14" s="60"/>
      <c r="JY14" s="22"/>
      <c r="JZ14" s="23"/>
      <c r="KA14" s="23"/>
      <c r="KB14" s="23"/>
      <c r="KC14" s="23"/>
      <c r="KD14" s="23"/>
      <c r="KE14" s="23"/>
      <c r="KF14" s="23"/>
      <c r="KG14" s="23"/>
      <c r="KH14" s="23"/>
      <c r="KI14" s="23"/>
      <c r="KJ14" s="23"/>
      <c r="KK14" s="23"/>
      <c r="KL14" s="23"/>
      <c r="KM14" s="23"/>
    </row>
    <row r="15" spans="1:299" x14ac:dyDescent="0.25">
      <c r="A15" s="48">
        <f t="shared" si="0"/>
        <v>14</v>
      </c>
      <c r="B15" s="272"/>
      <c r="C15" s="272"/>
      <c r="D15" s="272"/>
      <c r="E15" s="272" t="s">
        <v>228</v>
      </c>
      <c r="F15" s="272"/>
      <c r="G15" s="293"/>
      <c r="H15" s="293"/>
      <c r="I15" s="293"/>
      <c r="J15" s="293"/>
      <c r="K15" s="293"/>
      <c r="L15" s="293"/>
      <c r="M15" s="293"/>
      <c r="N15" s="293"/>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293"/>
      <c r="AT15" s="293"/>
      <c r="AU15" s="293"/>
      <c r="AV15" s="293"/>
      <c r="AW15" s="293"/>
      <c r="AX15" s="293"/>
      <c r="AY15" s="293"/>
      <c r="AZ15" s="293"/>
      <c r="BA15" s="293"/>
      <c r="BB15" s="293"/>
      <c r="BC15" s="293"/>
      <c r="BD15" s="293"/>
      <c r="BE15" s="293"/>
      <c r="BF15" s="293"/>
      <c r="BG15" s="293"/>
      <c r="BH15" s="293"/>
      <c r="BI15" s="293"/>
      <c r="BJ15" s="293"/>
      <c r="BK15" s="293"/>
      <c r="BL15" s="293"/>
      <c r="BM15" s="293"/>
      <c r="BN15" s="293"/>
      <c r="BO15" s="293"/>
      <c r="BP15" s="293"/>
      <c r="BQ15" s="293"/>
      <c r="BR15" s="293"/>
      <c r="BS15" s="293"/>
      <c r="BT15" s="293"/>
      <c r="BU15" s="293"/>
      <c r="BV15" s="293"/>
      <c r="BW15" s="293"/>
      <c r="BX15" s="293"/>
      <c r="BY15" s="293"/>
      <c r="BZ15" s="293"/>
      <c r="CA15" s="293"/>
      <c r="CB15" s="293"/>
      <c r="CC15" s="293"/>
      <c r="CD15" s="293"/>
      <c r="CE15" s="293"/>
      <c r="CF15" s="293"/>
      <c r="CG15" s="293"/>
      <c r="CH15" s="293"/>
      <c r="CI15" s="293"/>
      <c r="CJ15" s="293"/>
      <c r="CK15" s="293"/>
      <c r="CL15" s="293"/>
      <c r="CM15" s="293"/>
      <c r="CN15" s="293"/>
      <c r="CO15" s="293"/>
      <c r="CP15" s="293"/>
      <c r="CQ15" s="293"/>
      <c r="CR15" s="293"/>
      <c r="CS15" s="293"/>
      <c r="CT15" s="293"/>
      <c r="CU15" s="293"/>
      <c r="CV15" s="293"/>
      <c r="CW15" s="293"/>
      <c r="CX15" s="293"/>
      <c r="CY15" s="293"/>
      <c r="CZ15" s="293"/>
      <c r="DA15" s="293"/>
      <c r="DB15" s="293"/>
      <c r="DC15" s="293"/>
      <c r="DD15" s="293"/>
      <c r="DE15" s="293"/>
      <c r="DF15" s="293"/>
      <c r="DG15" s="293"/>
      <c r="DH15" s="293"/>
      <c r="DI15" s="293"/>
      <c r="DJ15" s="293"/>
      <c r="DK15" s="293"/>
      <c r="DL15" s="293"/>
      <c r="DM15" s="293"/>
      <c r="DN15" s="293"/>
      <c r="DO15" s="293"/>
      <c r="DP15" s="293"/>
      <c r="DQ15" s="293"/>
      <c r="DR15" s="293"/>
      <c r="DS15" s="293"/>
      <c r="DT15" s="293"/>
      <c r="DU15" s="293"/>
      <c r="DV15" s="293"/>
      <c r="DW15" s="293"/>
      <c r="DX15" s="293"/>
      <c r="DY15" s="293"/>
      <c r="DZ15" s="293"/>
      <c r="EA15" s="293"/>
      <c r="EB15" s="293"/>
      <c r="EC15" s="293"/>
      <c r="ED15" s="293"/>
      <c r="EE15" s="293"/>
      <c r="EF15" s="293"/>
      <c r="EG15" s="293"/>
      <c r="EH15" s="293"/>
      <c r="EI15" s="293"/>
      <c r="EJ15" s="293"/>
      <c r="EK15" s="293"/>
      <c r="EL15" s="293"/>
      <c r="EM15" s="293"/>
      <c r="EN15" s="293"/>
      <c r="EO15" s="293"/>
      <c r="EP15" s="293"/>
      <c r="EQ15" s="293"/>
      <c r="ER15" s="293"/>
      <c r="ES15" s="293"/>
      <c r="ET15" s="293"/>
      <c r="EU15" s="293"/>
      <c r="EV15" s="293"/>
      <c r="EW15" s="293"/>
      <c r="EX15" s="293"/>
      <c r="EY15" s="22"/>
      <c r="EZ15" s="60"/>
      <c r="FA15" s="22"/>
      <c r="FB15" s="60"/>
      <c r="FC15" s="22"/>
      <c r="FD15" s="60"/>
      <c r="FE15" s="22"/>
      <c r="FF15" s="60"/>
      <c r="FG15" s="22"/>
      <c r="FH15" s="60"/>
      <c r="FI15" s="22"/>
      <c r="FJ15" s="60"/>
      <c r="FK15" s="22"/>
      <c r="FL15" s="60"/>
      <c r="FM15" s="22"/>
      <c r="FN15" s="60"/>
      <c r="FO15" s="22"/>
      <c r="FP15" s="60"/>
      <c r="FQ15" s="22"/>
      <c r="FR15" s="60"/>
      <c r="FS15" s="22"/>
      <c r="FT15" s="60"/>
      <c r="FU15" s="22"/>
      <c r="FV15" s="60"/>
      <c r="FW15" s="22"/>
      <c r="FX15" s="60"/>
      <c r="FY15" s="22"/>
      <c r="FZ15" s="60"/>
      <c r="GA15" s="22"/>
      <c r="GB15" s="60"/>
      <c r="GC15" s="22"/>
      <c r="GD15" s="60"/>
      <c r="GE15" s="22"/>
      <c r="GF15" s="60"/>
      <c r="GG15" s="22"/>
      <c r="GH15" s="60"/>
      <c r="GI15" s="22"/>
      <c r="GJ15" s="60"/>
      <c r="GK15" s="22"/>
      <c r="GL15" s="60"/>
      <c r="GM15" s="22"/>
      <c r="GN15" s="60"/>
      <c r="GO15" s="22"/>
      <c r="GP15" s="60"/>
      <c r="GQ15" s="22"/>
      <c r="GR15" s="60"/>
      <c r="GS15" s="22"/>
      <c r="GT15" s="60"/>
      <c r="GU15" s="22"/>
      <c r="GV15" s="60"/>
      <c r="GW15" s="22"/>
      <c r="GX15" s="60"/>
      <c r="GY15" s="22"/>
      <c r="GZ15" s="60"/>
      <c r="HA15" s="22"/>
      <c r="HB15" s="60"/>
      <c r="HC15" s="22"/>
      <c r="HD15" s="60"/>
      <c r="HE15" s="22"/>
      <c r="HF15" s="60"/>
      <c r="HG15" s="22"/>
      <c r="HH15" s="60"/>
      <c r="HI15" s="22"/>
      <c r="HJ15" s="60"/>
      <c r="HK15" s="22"/>
      <c r="HL15" s="60"/>
      <c r="HM15" s="22"/>
      <c r="HN15" s="60"/>
      <c r="HO15" s="22"/>
      <c r="HP15" s="60"/>
      <c r="HQ15" s="22"/>
      <c r="HR15" s="60"/>
      <c r="HS15" s="22"/>
      <c r="HT15" s="60"/>
      <c r="HU15" s="22"/>
      <c r="HV15" s="60"/>
      <c r="HW15" s="22"/>
      <c r="HX15" s="60"/>
      <c r="HY15" s="22"/>
      <c r="HZ15" s="60"/>
      <c r="IA15" s="22"/>
      <c r="IB15" s="60"/>
      <c r="IC15" s="22"/>
      <c r="ID15" s="60"/>
      <c r="IE15" s="22"/>
      <c r="IF15" s="60"/>
      <c r="IG15" s="22"/>
      <c r="IH15" s="60"/>
      <c r="II15" s="22"/>
      <c r="IJ15" s="60"/>
      <c r="IK15" s="22"/>
      <c r="IL15" s="60"/>
      <c r="IM15" s="22"/>
      <c r="IN15" s="60"/>
      <c r="IO15" s="22"/>
      <c r="IP15" s="60"/>
      <c r="IQ15" s="22"/>
      <c r="IR15" s="60"/>
      <c r="IS15" s="22"/>
      <c r="IT15" s="60"/>
      <c r="IU15" s="22"/>
      <c r="IV15" s="60"/>
      <c r="IW15" s="22"/>
      <c r="IX15" s="60"/>
      <c r="IY15" s="22"/>
      <c r="IZ15" s="60"/>
      <c r="JA15" s="22"/>
      <c r="JB15" s="60"/>
      <c r="JC15" s="22"/>
      <c r="JD15" s="60"/>
      <c r="JE15" s="22"/>
      <c r="JF15" s="60"/>
      <c r="JG15" s="22"/>
      <c r="JH15" s="60"/>
      <c r="JI15" s="22"/>
      <c r="JJ15" s="60"/>
      <c r="JK15" s="22"/>
      <c r="JL15" s="60"/>
      <c r="JM15" s="22"/>
      <c r="JN15" s="60"/>
      <c r="JO15" s="22"/>
      <c r="JP15" s="60"/>
      <c r="JQ15" s="22"/>
      <c r="JR15" s="60"/>
      <c r="JS15" s="22"/>
      <c r="JT15" s="60"/>
      <c r="JU15" s="22"/>
      <c r="JV15" s="60"/>
      <c r="JW15" s="22"/>
      <c r="JX15" s="60"/>
      <c r="JY15" s="22"/>
      <c r="JZ15" s="23"/>
      <c r="KA15" s="23"/>
      <c r="KB15" s="23"/>
      <c r="KC15" s="23"/>
      <c r="KD15" s="23"/>
      <c r="KE15" s="23"/>
      <c r="KF15" s="23"/>
      <c r="KG15" s="23"/>
      <c r="KH15" s="23"/>
      <c r="KI15" s="23"/>
      <c r="KJ15" s="23"/>
      <c r="KK15" s="23"/>
      <c r="KL15" s="23"/>
      <c r="KM15" s="23"/>
    </row>
    <row r="16" spans="1:299" x14ac:dyDescent="0.25">
      <c r="A16" s="48">
        <f t="shared" si="0"/>
        <v>15</v>
      </c>
      <c r="B16" s="272"/>
      <c r="C16" s="272"/>
      <c r="D16" s="272"/>
      <c r="E16" s="272"/>
      <c r="F16" s="272" t="s">
        <v>359</v>
      </c>
      <c r="G16" s="293">
        <v>0</v>
      </c>
      <c r="H16" s="293">
        <v>0</v>
      </c>
      <c r="I16" s="293">
        <v>0</v>
      </c>
      <c r="J16" s="293">
        <v>0</v>
      </c>
      <c r="K16" s="293">
        <v>0</v>
      </c>
      <c r="L16" s="293">
        <v>0</v>
      </c>
      <c r="M16" s="293">
        <v>0</v>
      </c>
      <c r="N16" s="293">
        <v>0</v>
      </c>
      <c r="O16" s="293">
        <v>0</v>
      </c>
      <c r="P16" s="293">
        <v>0</v>
      </c>
      <c r="Q16" s="293">
        <v>0</v>
      </c>
      <c r="R16" s="293">
        <v>0</v>
      </c>
      <c r="S16" s="293">
        <v>0</v>
      </c>
      <c r="T16" s="293">
        <v>0</v>
      </c>
      <c r="U16" s="293">
        <v>0</v>
      </c>
      <c r="V16" s="293">
        <v>0</v>
      </c>
      <c r="W16" s="293">
        <v>0</v>
      </c>
      <c r="X16" s="293">
        <v>0</v>
      </c>
      <c r="Y16" s="293">
        <v>0</v>
      </c>
      <c r="Z16" s="293">
        <v>0</v>
      </c>
      <c r="AA16" s="293">
        <v>0</v>
      </c>
      <c r="AB16" s="293">
        <v>0</v>
      </c>
      <c r="AC16" s="293">
        <v>0</v>
      </c>
      <c r="AD16" s="293">
        <v>0</v>
      </c>
      <c r="AE16" s="293">
        <v>0</v>
      </c>
      <c r="AF16" s="293">
        <v>0</v>
      </c>
      <c r="AG16" s="293">
        <v>0</v>
      </c>
      <c r="AH16" s="293">
        <v>0</v>
      </c>
      <c r="AI16" s="293">
        <v>0</v>
      </c>
      <c r="AJ16" s="293">
        <v>0</v>
      </c>
      <c r="AK16" s="293">
        <v>0</v>
      </c>
      <c r="AL16" s="293">
        <v>0</v>
      </c>
      <c r="AM16" s="293">
        <v>0</v>
      </c>
      <c r="AN16" s="293">
        <v>0</v>
      </c>
      <c r="AO16" s="293">
        <v>0</v>
      </c>
      <c r="AP16" s="293">
        <v>0</v>
      </c>
      <c r="AQ16" s="293">
        <v>0</v>
      </c>
      <c r="AR16" s="293">
        <v>0</v>
      </c>
      <c r="AS16" s="293">
        <v>0</v>
      </c>
      <c r="AT16" s="293">
        <v>0</v>
      </c>
      <c r="AU16" s="293">
        <v>0</v>
      </c>
      <c r="AV16" s="293">
        <v>0</v>
      </c>
      <c r="AW16" s="293">
        <v>0</v>
      </c>
      <c r="AX16" s="293">
        <v>0</v>
      </c>
      <c r="AY16" s="293">
        <v>0</v>
      </c>
      <c r="AZ16" s="293">
        <v>0</v>
      </c>
      <c r="BA16" s="293">
        <v>0</v>
      </c>
      <c r="BB16" s="293">
        <v>0</v>
      </c>
      <c r="BC16" s="293">
        <v>0</v>
      </c>
      <c r="BD16" s="293">
        <v>0</v>
      </c>
      <c r="BE16" s="293">
        <v>0</v>
      </c>
      <c r="BF16" s="293">
        <v>0</v>
      </c>
      <c r="BG16" s="293">
        <v>0</v>
      </c>
      <c r="BH16" s="293">
        <v>0</v>
      </c>
      <c r="BI16" s="293">
        <v>0</v>
      </c>
      <c r="BJ16" s="293">
        <v>0</v>
      </c>
      <c r="BK16" s="293">
        <v>0</v>
      </c>
      <c r="BL16" s="293">
        <v>0</v>
      </c>
      <c r="BM16" s="293">
        <v>0</v>
      </c>
      <c r="BN16" s="293">
        <v>0</v>
      </c>
      <c r="BO16" s="293">
        <v>0</v>
      </c>
      <c r="BP16" s="293">
        <v>0</v>
      </c>
      <c r="BQ16" s="293">
        <v>0</v>
      </c>
      <c r="BR16" s="293">
        <v>0</v>
      </c>
      <c r="BS16" s="293">
        <v>0</v>
      </c>
      <c r="BT16" s="293">
        <v>0</v>
      </c>
      <c r="BU16" s="293">
        <v>0</v>
      </c>
      <c r="BV16" s="293">
        <v>0</v>
      </c>
      <c r="BW16" s="293">
        <v>0</v>
      </c>
      <c r="BX16" s="293">
        <v>0</v>
      </c>
      <c r="BY16" s="293">
        <v>0</v>
      </c>
      <c r="BZ16" s="293">
        <v>0</v>
      </c>
      <c r="CA16" s="293">
        <v>0</v>
      </c>
      <c r="CB16" s="293">
        <v>0</v>
      </c>
      <c r="CC16" s="293">
        <v>0</v>
      </c>
      <c r="CD16" s="293">
        <v>0</v>
      </c>
      <c r="CE16" s="293">
        <v>0</v>
      </c>
      <c r="CF16" s="293">
        <v>0</v>
      </c>
      <c r="CG16" s="293">
        <v>0</v>
      </c>
      <c r="CH16" s="293">
        <v>0</v>
      </c>
      <c r="CI16" s="293">
        <v>0</v>
      </c>
      <c r="CJ16" s="293">
        <v>0</v>
      </c>
      <c r="CK16" s="293">
        <v>0</v>
      </c>
      <c r="CL16" s="293">
        <v>0</v>
      </c>
      <c r="CM16" s="293">
        <v>0</v>
      </c>
      <c r="CN16" s="293">
        <v>0</v>
      </c>
      <c r="CO16" s="293">
        <v>0</v>
      </c>
      <c r="CP16" s="293">
        <v>0</v>
      </c>
      <c r="CQ16" s="293">
        <v>0</v>
      </c>
      <c r="CR16" s="293">
        <v>0</v>
      </c>
      <c r="CS16" s="293">
        <v>0</v>
      </c>
      <c r="CT16" s="293">
        <v>0</v>
      </c>
      <c r="CU16" s="293">
        <v>0</v>
      </c>
      <c r="CV16" s="293">
        <v>0</v>
      </c>
      <c r="CW16" s="293">
        <v>0</v>
      </c>
      <c r="CX16" s="293">
        <v>0</v>
      </c>
      <c r="CY16" s="293">
        <v>0</v>
      </c>
      <c r="CZ16" s="293">
        <v>0</v>
      </c>
      <c r="DA16" s="293">
        <v>0</v>
      </c>
      <c r="DB16" s="293">
        <v>0</v>
      </c>
      <c r="DC16" s="293">
        <v>0</v>
      </c>
      <c r="DD16" s="293">
        <v>0</v>
      </c>
      <c r="DE16" s="293">
        <v>0</v>
      </c>
      <c r="DF16" s="293">
        <v>0</v>
      </c>
      <c r="DG16" s="293">
        <v>0</v>
      </c>
      <c r="DH16" s="293">
        <v>0</v>
      </c>
      <c r="DI16" s="293">
        <v>0</v>
      </c>
      <c r="DJ16" s="293">
        <v>0</v>
      </c>
      <c r="DK16" s="293">
        <v>0</v>
      </c>
      <c r="DL16" s="293">
        <v>0</v>
      </c>
      <c r="DM16" s="293">
        <v>0</v>
      </c>
      <c r="DN16" s="293">
        <v>0</v>
      </c>
      <c r="DO16" s="293">
        <v>0</v>
      </c>
      <c r="DP16" s="293">
        <v>0</v>
      </c>
      <c r="DQ16" s="293">
        <v>0</v>
      </c>
      <c r="DR16" s="293">
        <v>0</v>
      </c>
      <c r="DS16" s="293">
        <v>0</v>
      </c>
      <c r="DT16" s="293">
        <v>0</v>
      </c>
      <c r="DU16" s="293">
        <v>0</v>
      </c>
      <c r="DV16" s="293">
        <v>0</v>
      </c>
      <c r="DW16" s="293">
        <v>0</v>
      </c>
      <c r="DX16" s="293">
        <v>0</v>
      </c>
      <c r="DY16" s="293">
        <v>0</v>
      </c>
      <c r="DZ16" s="293">
        <v>0</v>
      </c>
      <c r="EA16" s="293">
        <v>0</v>
      </c>
      <c r="EB16" s="293">
        <v>0</v>
      </c>
      <c r="EC16" s="293">
        <v>0</v>
      </c>
      <c r="ED16" s="293">
        <v>0</v>
      </c>
      <c r="EE16" s="293">
        <v>0</v>
      </c>
      <c r="EF16" s="293">
        <v>0</v>
      </c>
      <c r="EG16" s="293">
        <v>0</v>
      </c>
      <c r="EH16" s="293">
        <v>0</v>
      </c>
      <c r="EI16" s="293">
        <v>0</v>
      </c>
      <c r="EJ16" s="293">
        <v>0</v>
      </c>
      <c r="EK16" s="293">
        <v>0</v>
      </c>
      <c r="EL16" s="293">
        <v>0</v>
      </c>
      <c r="EM16" s="293">
        <v>0</v>
      </c>
      <c r="EN16" s="293">
        <v>0</v>
      </c>
      <c r="EO16" s="293">
        <v>0</v>
      </c>
      <c r="EP16" s="293">
        <v>0</v>
      </c>
      <c r="EQ16" s="293">
        <v>0</v>
      </c>
      <c r="ER16" s="293">
        <v>0</v>
      </c>
      <c r="ES16" s="293">
        <v>0</v>
      </c>
      <c r="ET16" s="293">
        <v>0</v>
      </c>
      <c r="EU16" s="293">
        <v>0</v>
      </c>
      <c r="EV16" s="293">
        <v>0</v>
      </c>
      <c r="EW16" s="293">
        <v>0</v>
      </c>
      <c r="EX16" s="293">
        <v>0</v>
      </c>
      <c r="EY16" s="22"/>
      <c r="EZ16" s="60"/>
      <c r="FA16" s="22"/>
      <c r="FB16" s="60"/>
      <c r="FC16" s="22"/>
      <c r="FD16" s="60"/>
      <c r="FE16" s="22"/>
      <c r="FF16" s="60"/>
      <c r="FG16" s="22"/>
      <c r="FH16" s="60"/>
      <c r="FI16" s="22"/>
      <c r="FJ16" s="60"/>
      <c r="FK16" s="22"/>
      <c r="FL16" s="60"/>
      <c r="FM16" s="22"/>
      <c r="FN16" s="60"/>
      <c r="FO16" s="22"/>
      <c r="FP16" s="60"/>
      <c r="FQ16" s="22"/>
      <c r="FR16" s="60"/>
      <c r="FS16" s="22"/>
      <c r="FT16" s="60"/>
      <c r="FU16" s="22"/>
      <c r="FV16" s="60"/>
      <c r="FW16" s="22"/>
      <c r="FX16" s="60"/>
      <c r="FY16" s="22"/>
      <c r="FZ16" s="60"/>
      <c r="GA16" s="22"/>
      <c r="GB16" s="60"/>
      <c r="GC16" s="22"/>
      <c r="GD16" s="60"/>
      <c r="GE16" s="22"/>
      <c r="GF16" s="60"/>
      <c r="GG16" s="22"/>
      <c r="GH16" s="60"/>
      <c r="GI16" s="22"/>
      <c r="GJ16" s="60"/>
      <c r="GK16" s="22"/>
      <c r="GL16" s="60"/>
      <c r="GM16" s="22"/>
      <c r="GN16" s="60"/>
      <c r="GO16" s="22"/>
      <c r="GP16" s="60"/>
      <c r="GQ16" s="22"/>
      <c r="GR16" s="60"/>
      <c r="GS16" s="22"/>
      <c r="GT16" s="60"/>
      <c r="GU16" s="22"/>
      <c r="GV16" s="60"/>
      <c r="GW16" s="22"/>
      <c r="GX16" s="60"/>
      <c r="GY16" s="22"/>
      <c r="GZ16" s="60"/>
      <c r="HA16" s="22"/>
      <c r="HB16" s="60"/>
      <c r="HC16" s="22"/>
      <c r="HD16" s="60"/>
      <c r="HE16" s="22"/>
      <c r="HF16" s="60"/>
      <c r="HG16" s="22"/>
      <c r="HH16" s="60"/>
      <c r="HI16" s="22"/>
      <c r="HJ16" s="60"/>
      <c r="HK16" s="22"/>
      <c r="HL16" s="60"/>
      <c r="HM16" s="22"/>
      <c r="HN16" s="60"/>
      <c r="HO16" s="22"/>
      <c r="HP16" s="60"/>
      <c r="HQ16" s="22"/>
      <c r="HR16" s="60"/>
      <c r="HS16" s="22"/>
      <c r="HT16" s="60"/>
      <c r="HU16" s="22"/>
      <c r="HV16" s="60"/>
      <c r="HW16" s="22"/>
      <c r="HX16" s="60"/>
      <c r="HY16" s="22"/>
      <c r="HZ16" s="60"/>
      <c r="IA16" s="22"/>
      <c r="IB16" s="60"/>
      <c r="IC16" s="22"/>
      <c r="ID16" s="60"/>
      <c r="IE16" s="22"/>
      <c r="IF16" s="60"/>
      <c r="IG16" s="22"/>
      <c r="IH16" s="60"/>
      <c r="II16" s="22"/>
      <c r="IJ16" s="60"/>
      <c r="IK16" s="22"/>
      <c r="IL16" s="60"/>
      <c r="IM16" s="22"/>
      <c r="IN16" s="60"/>
      <c r="IO16" s="22"/>
      <c r="IP16" s="60"/>
      <c r="IQ16" s="22"/>
      <c r="IR16" s="60"/>
      <c r="IS16" s="22"/>
      <c r="IT16" s="60"/>
      <c r="IU16" s="22"/>
      <c r="IV16" s="60"/>
      <c r="IW16" s="22"/>
      <c r="IX16" s="60"/>
      <c r="IY16" s="22"/>
      <c r="IZ16" s="60"/>
      <c r="JA16" s="22"/>
      <c r="JB16" s="60"/>
      <c r="JC16" s="22"/>
      <c r="JD16" s="60"/>
      <c r="JE16" s="22"/>
      <c r="JF16" s="60"/>
      <c r="JG16" s="22"/>
      <c r="JH16" s="60"/>
      <c r="JI16" s="22"/>
      <c r="JJ16" s="60"/>
      <c r="JK16" s="22"/>
      <c r="JL16" s="60"/>
      <c r="JM16" s="22"/>
      <c r="JN16" s="60"/>
      <c r="JO16" s="22"/>
      <c r="JP16" s="60"/>
      <c r="JQ16" s="22"/>
      <c r="JR16" s="60"/>
      <c r="JS16" s="22"/>
      <c r="JT16" s="60"/>
      <c r="JU16" s="22"/>
      <c r="JV16" s="60"/>
      <c r="JW16" s="22"/>
      <c r="JX16" s="60"/>
      <c r="JY16" s="22"/>
      <c r="JZ16" s="23"/>
      <c r="KA16" s="23"/>
      <c r="KB16" s="23"/>
      <c r="KC16" s="23"/>
      <c r="KD16" s="23"/>
      <c r="KE16" s="23"/>
      <c r="KF16" s="23"/>
      <c r="KG16" s="23"/>
      <c r="KH16" s="23"/>
      <c r="KI16" s="23"/>
      <c r="KJ16" s="23"/>
      <c r="KK16" s="23"/>
      <c r="KL16" s="23"/>
      <c r="KM16" s="23"/>
    </row>
    <row r="17" spans="1:299" x14ac:dyDescent="0.25">
      <c r="A17" s="48">
        <f t="shared" si="0"/>
        <v>16</v>
      </c>
      <c r="B17" s="272"/>
      <c r="C17" s="272"/>
      <c r="D17" s="272"/>
      <c r="E17" s="272"/>
      <c r="F17" s="272" t="s">
        <v>229</v>
      </c>
      <c r="G17" s="293">
        <v>0</v>
      </c>
      <c r="H17" s="293">
        <v>8050</v>
      </c>
      <c r="I17" s="293">
        <v>72500</v>
      </c>
      <c r="J17" s="293">
        <v>1400</v>
      </c>
      <c r="K17" s="293">
        <v>12739.51</v>
      </c>
      <c r="L17" s="293">
        <v>18791.669999999998</v>
      </c>
      <c r="M17" s="293">
        <v>0</v>
      </c>
      <c r="N17" s="293">
        <v>0</v>
      </c>
      <c r="O17" s="293">
        <v>8583.33</v>
      </c>
      <c r="P17" s="293">
        <v>25188.42</v>
      </c>
      <c r="Q17" s="293">
        <v>4800</v>
      </c>
      <c r="R17" s="293">
        <v>13040</v>
      </c>
      <c r="S17" s="293">
        <v>525</v>
      </c>
      <c r="T17" s="293">
        <v>1433.33</v>
      </c>
      <c r="U17" s="293">
        <v>2700</v>
      </c>
      <c r="V17" s="293">
        <v>17275</v>
      </c>
      <c r="W17" s="293">
        <v>0</v>
      </c>
      <c r="X17" s="293">
        <v>10483.950000000001</v>
      </c>
      <c r="Y17" s="293">
        <v>5800</v>
      </c>
      <c r="Z17" s="293">
        <v>5100</v>
      </c>
      <c r="AA17" s="293">
        <v>0</v>
      </c>
      <c r="AB17" s="293">
        <v>400</v>
      </c>
      <c r="AC17" s="293">
        <v>10550</v>
      </c>
      <c r="AD17" s="293">
        <v>533.32000000000005</v>
      </c>
      <c r="AE17" s="293">
        <v>3750</v>
      </c>
      <c r="AF17" s="293">
        <v>2100</v>
      </c>
      <c r="AG17" s="293">
        <v>30900</v>
      </c>
      <c r="AH17" s="293">
        <v>3400</v>
      </c>
      <c r="AI17" s="293">
        <v>600</v>
      </c>
      <c r="AJ17" s="293">
        <v>5750</v>
      </c>
      <c r="AK17" s="293">
        <v>23240</v>
      </c>
      <c r="AL17" s="293">
        <v>5400</v>
      </c>
      <c r="AM17" s="293">
        <v>0</v>
      </c>
      <c r="AN17" s="293">
        <v>8750</v>
      </c>
      <c r="AO17" s="293">
        <v>1400</v>
      </c>
      <c r="AP17" s="293">
        <v>12780.01</v>
      </c>
      <c r="AQ17" s="293">
        <v>1750</v>
      </c>
      <c r="AR17" s="293">
        <v>4500</v>
      </c>
      <c r="AS17" s="293">
        <v>4000</v>
      </c>
      <c r="AT17" s="293">
        <v>3600</v>
      </c>
      <c r="AU17" s="293">
        <v>6200</v>
      </c>
      <c r="AV17" s="293">
        <v>2750</v>
      </c>
      <c r="AW17" s="293">
        <v>900</v>
      </c>
      <c r="AX17" s="293">
        <v>5700</v>
      </c>
      <c r="AY17" s="293">
        <v>0</v>
      </c>
      <c r="AZ17" s="293">
        <v>2766.65</v>
      </c>
      <c r="BA17" s="293">
        <v>3500</v>
      </c>
      <c r="BB17" s="293">
        <v>900</v>
      </c>
      <c r="BC17" s="293">
        <v>2200</v>
      </c>
      <c r="BD17" s="293">
        <v>8800</v>
      </c>
      <c r="BE17" s="293">
        <v>0</v>
      </c>
      <c r="BF17" s="293">
        <v>8000</v>
      </c>
      <c r="BG17" s="293">
        <v>22725</v>
      </c>
      <c r="BH17" s="293">
        <v>0</v>
      </c>
      <c r="BI17" s="293">
        <v>5999.74</v>
      </c>
      <c r="BJ17" s="293">
        <v>8583.33</v>
      </c>
      <c r="BK17" s="293">
        <v>15120</v>
      </c>
      <c r="BL17" s="293">
        <v>0</v>
      </c>
      <c r="BM17" s="293">
        <v>6711.67</v>
      </c>
      <c r="BN17" s="293">
        <v>-200</v>
      </c>
      <c r="BO17" s="293">
        <v>3360</v>
      </c>
      <c r="BP17" s="293">
        <v>4675</v>
      </c>
      <c r="BQ17" s="293">
        <v>800</v>
      </c>
      <c r="BR17" s="293">
        <v>1900</v>
      </c>
      <c r="BS17" s="293">
        <v>8600</v>
      </c>
      <c r="BT17" s="293">
        <v>0</v>
      </c>
      <c r="BU17" s="293">
        <v>15083.33</v>
      </c>
      <c r="BV17" s="293">
        <v>0</v>
      </c>
      <c r="BW17" s="293">
        <v>0</v>
      </c>
      <c r="BX17" s="293">
        <v>4425</v>
      </c>
      <c r="BY17" s="293">
        <v>300</v>
      </c>
      <c r="BZ17" s="293">
        <v>4200</v>
      </c>
      <c r="CA17" s="293">
        <v>0</v>
      </c>
      <c r="CB17" s="293">
        <v>3450</v>
      </c>
      <c r="CC17" s="293">
        <v>1433.33</v>
      </c>
      <c r="CD17" s="293">
        <v>1800</v>
      </c>
      <c r="CE17" s="293">
        <v>0</v>
      </c>
      <c r="CF17" s="293">
        <v>6200</v>
      </c>
      <c r="CG17" s="293">
        <v>5600</v>
      </c>
      <c r="CH17" s="293">
        <v>17990</v>
      </c>
      <c r="CI17" s="293">
        <v>999.99</v>
      </c>
      <c r="CJ17" s="293">
        <v>11500</v>
      </c>
      <c r="CK17" s="293">
        <v>26800</v>
      </c>
      <c r="CL17" s="293">
        <v>3800</v>
      </c>
      <c r="CM17" s="293">
        <v>0</v>
      </c>
      <c r="CN17" s="293">
        <v>1341.59</v>
      </c>
      <c r="CO17" s="293">
        <v>33891.980000000003</v>
      </c>
      <c r="CP17" s="293">
        <v>4666.66</v>
      </c>
      <c r="CQ17" s="293">
        <v>2812.5</v>
      </c>
      <c r="CR17" s="293">
        <v>200</v>
      </c>
      <c r="CS17" s="293">
        <v>26550</v>
      </c>
      <c r="CT17" s="293">
        <v>11653.12</v>
      </c>
      <c r="CU17" s="293">
        <v>9150</v>
      </c>
      <c r="CV17" s="293">
        <v>18150</v>
      </c>
      <c r="CW17" s="293">
        <v>8906</v>
      </c>
      <c r="CX17" s="293">
        <v>0</v>
      </c>
      <c r="CY17" s="293">
        <v>4600</v>
      </c>
      <c r="CZ17" s="293">
        <v>2299.9899999999998</v>
      </c>
      <c r="DA17" s="293">
        <v>8300</v>
      </c>
      <c r="DB17" s="293">
        <v>1000</v>
      </c>
      <c r="DC17" s="293">
        <v>2900</v>
      </c>
      <c r="DD17" s="293">
        <v>15516.68</v>
      </c>
      <c r="DE17" s="293">
        <v>3966.66</v>
      </c>
      <c r="DF17" s="293">
        <v>0</v>
      </c>
      <c r="DG17" s="293">
        <v>3799.98</v>
      </c>
      <c r="DH17" s="293">
        <v>4000</v>
      </c>
      <c r="DI17" s="293">
        <v>2700</v>
      </c>
      <c r="DJ17" s="293">
        <v>7375</v>
      </c>
      <c r="DK17" s="293">
        <v>4116.6499999999996</v>
      </c>
      <c r="DL17" s="293">
        <v>4180</v>
      </c>
      <c r="DM17" s="293">
        <v>0</v>
      </c>
      <c r="DN17" s="293">
        <v>200</v>
      </c>
      <c r="DO17" s="293">
        <v>2000</v>
      </c>
      <c r="DP17" s="293">
        <v>8800</v>
      </c>
      <c r="DQ17" s="293">
        <v>10600</v>
      </c>
      <c r="DR17" s="293">
        <v>8000</v>
      </c>
      <c r="DS17" s="293">
        <v>1600</v>
      </c>
      <c r="DT17" s="293">
        <v>0</v>
      </c>
      <c r="DU17" s="293">
        <v>5200</v>
      </c>
      <c r="DV17" s="293">
        <v>3600</v>
      </c>
      <c r="DW17" s="293">
        <v>-100</v>
      </c>
      <c r="DX17" s="293">
        <v>400</v>
      </c>
      <c r="DY17" s="293">
        <v>33355</v>
      </c>
      <c r="DZ17" s="293">
        <v>2000</v>
      </c>
      <c r="EA17" s="293">
        <v>0</v>
      </c>
      <c r="EB17" s="293">
        <v>260</v>
      </c>
      <c r="EC17" s="293">
        <v>0</v>
      </c>
      <c r="ED17" s="293">
        <v>0</v>
      </c>
      <c r="EE17" s="293">
        <v>1450</v>
      </c>
      <c r="EF17" s="293">
        <v>0</v>
      </c>
      <c r="EG17" s="293">
        <v>3600</v>
      </c>
      <c r="EH17" s="293">
        <v>-226.5</v>
      </c>
      <c r="EI17" s="293">
        <v>11200</v>
      </c>
      <c r="EJ17" s="293">
        <v>2350</v>
      </c>
      <c r="EK17" s="293">
        <v>4433.5200000000004</v>
      </c>
      <c r="EL17" s="293">
        <v>26562.5</v>
      </c>
      <c r="EM17" s="293">
        <v>42500</v>
      </c>
      <c r="EN17" s="293">
        <v>4000</v>
      </c>
      <c r="EO17" s="293">
        <v>14040</v>
      </c>
      <c r="EP17" s="293">
        <v>5100</v>
      </c>
      <c r="EQ17" s="293">
        <v>17250</v>
      </c>
      <c r="ER17" s="293">
        <v>299.97000000000003</v>
      </c>
      <c r="ES17" s="293">
        <v>0</v>
      </c>
      <c r="ET17" s="293">
        <v>0</v>
      </c>
      <c r="EU17" s="293">
        <v>0</v>
      </c>
      <c r="EV17" s="293">
        <v>0</v>
      </c>
      <c r="EW17" s="293">
        <v>0</v>
      </c>
      <c r="EX17" s="293">
        <v>945937.88</v>
      </c>
      <c r="EY17" s="22"/>
      <c r="EZ17" s="60"/>
      <c r="FA17" s="22"/>
      <c r="FB17" s="60"/>
      <c r="FC17" s="22"/>
      <c r="FD17" s="60"/>
      <c r="FE17" s="22"/>
      <c r="FF17" s="60"/>
      <c r="FG17" s="22"/>
      <c r="FH17" s="60"/>
      <c r="FI17" s="22"/>
      <c r="FJ17" s="60"/>
      <c r="FK17" s="22"/>
      <c r="FL17" s="60"/>
      <c r="FM17" s="22"/>
      <c r="FN17" s="60"/>
      <c r="FO17" s="22"/>
      <c r="FP17" s="60"/>
      <c r="FQ17" s="22"/>
      <c r="FR17" s="60"/>
      <c r="FS17" s="22"/>
      <c r="FT17" s="60"/>
      <c r="FU17" s="22"/>
      <c r="FV17" s="60"/>
      <c r="FW17" s="22"/>
      <c r="FX17" s="60"/>
      <c r="FY17" s="22"/>
      <c r="FZ17" s="60"/>
      <c r="GA17" s="22"/>
      <c r="GB17" s="60"/>
      <c r="GC17" s="22"/>
      <c r="GD17" s="60"/>
      <c r="GE17" s="22"/>
      <c r="GF17" s="60"/>
      <c r="GG17" s="22"/>
      <c r="GH17" s="60"/>
      <c r="GI17" s="22"/>
      <c r="GJ17" s="60"/>
      <c r="GK17" s="22"/>
      <c r="GL17" s="60"/>
      <c r="GM17" s="22"/>
      <c r="GN17" s="60"/>
      <c r="GO17" s="22"/>
      <c r="GP17" s="60"/>
      <c r="GQ17" s="22"/>
      <c r="GR17" s="60"/>
      <c r="GS17" s="22"/>
      <c r="GT17" s="60"/>
      <c r="GU17" s="22"/>
      <c r="GV17" s="60"/>
      <c r="GW17" s="22"/>
      <c r="GX17" s="60"/>
      <c r="GY17" s="22"/>
      <c r="GZ17" s="60"/>
      <c r="HA17" s="22"/>
      <c r="HB17" s="60"/>
      <c r="HC17" s="22"/>
      <c r="HD17" s="60"/>
      <c r="HE17" s="22"/>
      <c r="HF17" s="60"/>
      <c r="HG17" s="22"/>
      <c r="HH17" s="60"/>
      <c r="HI17" s="22"/>
      <c r="HJ17" s="60"/>
      <c r="HK17" s="22"/>
      <c r="HL17" s="60"/>
      <c r="HM17" s="22"/>
      <c r="HN17" s="60"/>
      <c r="HO17" s="22"/>
      <c r="HP17" s="60"/>
      <c r="HQ17" s="22"/>
      <c r="HR17" s="60"/>
      <c r="HS17" s="22"/>
      <c r="HT17" s="60"/>
      <c r="HU17" s="22"/>
      <c r="HV17" s="60"/>
      <c r="HW17" s="22"/>
      <c r="HX17" s="60"/>
      <c r="HY17" s="22"/>
      <c r="HZ17" s="60"/>
      <c r="IA17" s="22"/>
      <c r="IB17" s="60"/>
      <c r="IC17" s="22"/>
      <c r="ID17" s="60"/>
      <c r="IE17" s="22"/>
      <c r="IF17" s="60"/>
      <c r="IG17" s="22"/>
      <c r="IH17" s="60"/>
      <c r="II17" s="22"/>
      <c r="IJ17" s="60"/>
      <c r="IK17" s="22"/>
      <c r="IL17" s="60"/>
      <c r="IM17" s="22"/>
      <c r="IN17" s="60"/>
      <c r="IO17" s="22"/>
      <c r="IP17" s="60"/>
      <c r="IQ17" s="22"/>
      <c r="IR17" s="60"/>
      <c r="IS17" s="22"/>
      <c r="IT17" s="60"/>
      <c r="IU17" s="22"/>
      <c r="IV17" s="60"/>
      <c r="IW17" s="22"/>
      <c r="IX17" s="60"/>
      <c r="IY17" s="22"/>
      <c r="IZ17" s="60"/>
      <c r="JA17" s="22"/>
      <c r="JB17" s="60"/>
      <c r="JC17" s="22"/>
      <c r="JD17" s="60"/>
      <c r="JE17" s="22"/>
      <c r="JF17" s="60"/>
      <c r="JG17" s="22"/>
      <c r="JH17" s="60"/>
      <c r="JI17" s="22"/>
      <c r="JJ17" s="60"/>
      <c r="JK17" s="22"/>
      <c r="JL17" s="60"/>
      <c r="JM17" s="22"/>
      <c r="JN17" s="60"/>
      <c r="JO17" s="22"/>
      <c r="JP17" s="60"/>
      <c r="JQ17" s="22"/>
      <c r="JR17" s="60"/>
      <c r="JS17" s="22"/>
      <c r="JT17" s="60"/>
      <c r="JU17" s="22"/>
      <c r="JV17" s="60"/>
      <c r="JW17" s="22"/>
      <c r="JX17" s="60"/>
      <c r="JY17" s="22"/>
      <c r="JZ17" s="23"/>
      <c r="KA17" s="23"/>
      <c r="KB17" s="23"/>
      <c r="KC17" s="23"/>
      <c r="KD17" s="23"/>
      <c r="KE17" s="23"/>
      <c r="KF17" s="23"/>
      <c r="KG17" s="23"/>
      <c r="KH17" s="23"/>
      <c r="KI17" s="23"/>
      <c r="KJ17" s="23"/>
      <c r="KK17" s="23"/>
      <c r="KL17" s="23"/>
      <c r="KM17" s="23"/>
    </row>
    <row r="18" spans="1:299" x14ac:dyDescent="0.25">
      <c r="A18" s="48">
        <f t="shared" si="0"/>
        <v>17</v>
      </c>
      <c r="B18" s="272"/>
      <c r="C18" s="272"/>
      <c r="D18" s="272"/>
      <c r="E18" s="272"/>
      <c r="F18" s="272" t="s">
        <v>360</v>
      </c>
      <c r="G18" s="293">
        <v>0</v>
      </c>
      <c r="H18" s="293">
        <v>0</v>
      </c>
      <c r="I18" s="293">
        <v>0</v>
      </c>
      <c r="J18" s="293">
        <v>0</v>
      </c>
      <c r="K18" s="293">
        <v>0</v>
      </c>
      <c r="L18" s="293">
        <v>0</v>
      </c>
      <c r="M18" s="293">
        <v>0</v>
      </c>
      <c r="N18" s="293">
        <v>0</v>
      </c>
      <c r="O18" s="293">
        <v>0</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93">
        <v>0</v>
      </c>
      <c r="AK18" s="293">
        <v>0</v>
      </c>
      <c r="AL18" s="293">
        <v>0</v>
      </c>
      <c r="AM18" s="293">
        <v>0</v>
      </c>
      <c r="AN18" s="293">
        <v>0</v>
      </c>
      <c r="AO18" s="293">
        <v>0</v>
      </c>
      <c r="AP18" s="293">
        <v>0</v>
      </c>
      <c r="AQ18" s="293">
        <v>0</v>
      </c>
      <c r="AR18" s="293">
        <v>0</v>
      </c>
      <c r="AS18" s="293">
        <v>0</v>
      </c>
      <c r="AT18" s="293">
        <v>0</v>
      </c>
      <c r="AU18" s="293">
        <v>0</v>
      </c>
      <c r="AV18" s="293">
        <v>0</v>
      </c>
      <c r="AW18" s="293">
        <v>0</v>
      </c>
      <c r="AX18" s="293">
        <v>0</v>
      </c>
      <c r="AY18" s="293">
        <v>0</v>
      </c>
      <c r="AZ18" s="293">
        <v>0</v>
      </c>
      <c r="BA18" s="293">
        <v>0</v>
      </c>
      <c r="BB18" s="293">
        <v>0</v>
      </c>
      <c r="BC18" s="293">
        <v>0</v>
      </c>
      <c r="BD18" s="293">
        <v>0</v>
      </c>
      <c r="BE18" s="293">
        <v>0</v>
      </c>
      <c r="BF18" s="293">
        <v>0</v>
      </c>
      <c r="BG18" s="293">
        <v>0</v>
      </c>
      <c r="BH18" s="293">
        <v>0</v>
      </c>
      <c r="BI18" s="293">
        <v>0</v>
      </c>
      <c r="BJ18" s="293">
        <v>0</v>
      </c>
      <c r="BK18" s="293">
        <v>0</v>
      </c>
      <c r="BL18" s="293">
        <v>0</v>
      </c>
      <c r="BM18" s="293">
        <v>0</v>
      </c>
      <c r="BN18" s="293">
        <v>0</v>
      </c>
      <c r="BO18" s="293">
        <v>0</v>
      </c>
      <c r="BP18" s="293">
        <v>0</v>
      </c>
      <c r="BQ18" s="293">
        <v>0</v>
      </c>
      <c r="BR18" s="293">
        <v>0</v>
      </c>
      <c r="BS18" s="293">
        <v>0</v>
      </c>
      <c r="BT18" s="293">
        <v>0</v>
      </c>
      <c r="BU18" s="293">
        <v>0</v>
      </c>
      <c r="BV18" s="293">
        <v>0</v>
      </c>
      <c r="BW18" s="293">
        <v>0</v>
      </c>
      <c r="BX18" s="293">
        <v>0</v>
      </c>
      <c r="BY18" s="293">
        <v>0</v>
      </c>
      <c r="BZ18" s="293">
        <v>0</v>
      </c>
      <c r="CA18" s="293">
        <v>0</v>
      </c>
      <c r="CB18" s="293">
        <v>0</v>
      </c>
      <c r="CC18" s="293">
        <v>0</v>
      </c>
      <c r="CD18" s="293">
        <v>0</v>
      </c>
      <c r="CE18" s="293">
        <v>0</v>
      </c>
      <c r="CF18" s="293">
        <v>0</v>
      </c>
      <c r="CG18" s="293">
        <v>0</v>
      </c>
      <c r="CH18" s="293">
        <v>0</v>
      </c>
      <c r="CI18" s="293">
        <v>0</v>
      </c>
      <c r="CJ18" s="293">
        <v>0</v>
      </c>
      <c r="CK18" s="293">
        <v>0</v>
      </c>
      <c r="CL18" s="293">
        <v>0</v>
      </c>
      <c r="CM18" s="293">
        <v>0</v>
      </c>
      <c r="CN18" s="293">
        <v>0</v>
      </c>
      <c r="CO18" s="293">
        <v>0</v>
      </c>
      <c r="CP18" s="293">
        <v>0</v>
      </c>
      <c r="CQ18" s="293">
        <v>0</v>
      </c>
      <c r="CR18" s="293">
        <v>0</v>
      </c>
      <c r="CS18" s="293">
        <v>0</v>
      </c>
      <c r="CT18" s="293">
        <v>0</v>
      </c>
      <c r="CU18" s="293">
        <v>0</v>
      </c>
      <c r="CV18" s="293">
        <v>0</v>
      </c>
      <c r="CW18" s="293">
        <v>0</v>
      </c>
      <c r="CX18" s="293">
        <v>0</v>
      </c>
      <c r="CY18" s="293">
        <v>0</v>
      </c>
      <c r="CZ18" s="293">
        <v>0</v>
      </c>
      <c r="DA18" s="293">
        <v>0</v>
      </c>
      <c r="DB18" s="293">
        <v>0</v>
      </c>
      <c r="DC18" s="293">
        <v>0</v>
      </c>
      <c r="DD18" s="293">
        <v>0</v>
      </c>
      <c r="DE18" s="293">
        <v>0</v>
      </c>
      <c r="DF18" s="293">
        <v>0</v>
      </c>
      <c r="DG18" s="293">
        <v>0</v>
      </c>
      <c r="DH18" s="293">
        <v>0</v>
      </c>
      <c r="DI18" s="293">
        <v>0</v>
      </c>
      <c r="DJ18" s="293">
        <v>0</v>
      </c>
      <c r="DK18" s="293">
        <v>0</v>
      </c>
      <c r="DL18" s="293">
        <v>0</v>
      </c>
      <c r="DM18" s="293">
        <v>0</v>
      </c>
      <c r="DN18" s="293">
        <v>0</v>
      </c>
      <c r="DO18" s="293">
        <v>0</v>
      </c>
      <c r="DP18" s="293">
        <v>0</v>
      </c>
      <c r="DQ18" s="293">
        <v>0</v>
      </c>
      <c r="DR18" s="293">
        <v>0</v>
      </c>
      <c r="DS18" s="293">
        <v>0</v>
      </c>
      <c r="DT18" s="293">
        <v>0</v>
      </c>
      <c r="DU18" s="293">
        <v>0</v>
      </c>
      <c r="DV18" s="293">
        <v>0</v>
      </c>
      <c r="DW18" s="293">
        <v>0</v>
      </c>
      <c r="DX18" s="293">
        <v>0</v>
      </c>
      <c r="DY18" s="293">
        <v>0</v>
      </c>
      <c r="DZ18" s="293">
        <v>0</v>
      </c>
      <c r="EA18" s="293">
        <v>0</v>
      </c>
      <c r="EB18" s="293">
        <v>0</v>
      </c>
      <c r="EC18" s="293">
        <v>0</v>
      </c>
      <c r="ED18" s="293">
        <v>0</v>
      </c>
      <c r="EE18" s="293">
        <v>0</v>
      </c>
      <c r="EF18" s="293">
        <v>0</v>
      </c>
      <c r="EG18" s="293">
        <v>0</v>
      </c>
      <c r="EH18" s="293">
        <v>0</v>
      </c>
      <c r="EI18" s="293">
        <v>0</v>
      </c>
      <c r="EJ18" s="293">
        <v>0</v>
      </c>
      <c r="EK18" s="293">
        <v>0</v>
      </c>
      <c r="EL18" s="293">
        <v>0</v>
      </c>
      <c r="EM18" s="293">
        <v>0</v>
      </c>
      <c r="EN18" s="293">
        <v>0</v>
      </c>
      <c r="EO18" s="293">
        <v>0</v>
      </c>
      <c r="EP18" s="293">
        <v>0</v>
      </c>
      <c r="EQ18" s="293">
        <v>0</v>
      </c>
      <c r="ER18" s="293">
        <v>0</v>
      </c>
      <c r="ES18" s="293">
        <v>0</v>
      </c>
      <c r="ET18" s="293">
        <v>0</v>
      </c>
      <c r="EU18" s="293">
        <v>0</v>
      </c>
      <c r="EV18" s="293">
        <v>0</v>
      </c>
      <c r="EW18" s="293">
        <v>0</v>
      </c>
      <c r="EX18" s="293">
        <v>0</v>
      </c>
      <c r="EY18" s="22"/>
      <c r="EZ18" s="60"/>
      <c r="FA18" s="22"/>
      <c r="FB18" s="60"/>
      <c r="FC18" s="22"/>
      <c r="FD18" s="60"/>
      <c r="FE18" s="22"/>
      <c r="FF18" s="60"/>
      <c r="FG18" s="22"/>
      <c r="FH18" s="60"/>
      <c r="FI18" s="22"/>
      <c r="FJ18" s="60"/>
      <c r="FK18" s="22"/>
      <c r="FL18" s="60"/>
      <c r="FM18" s="22"/>
      <c r="FN18" s="60"/>
      <c r="FO18" s="22"/>
      <c r="FP18" s="60"/>
      <c r="FQ18" s="22"/>
      <c r="FR18" s="60"/>
      <c r="FS18" s="22"/>
      <c r="FT18" s="60"/>
      <c r="FU18" s="22"/>
      <c r="FV18" s="60"/>
      <c r="FW18" s="22"/>
      <c r="FX18" s="60"/>
      <c r="FY18" s="22"/>
      <c r="FZ18" s="60"/>
      <c r="GA18" s="22"/>
      <c r="GB18" s="60"/>
      <c r="GC18" s="22"/>
      <c r="GD18" s="60"/>
      <c r="GE18" s="22"/>
      <c r="GF18" s="60"/>
      <c r="GG18" s="22"/>
      <c r="GH18" s="60"/>
      <c r="GI18" s="22"/>
      <c r="GJ18" s="60"/>
      <c r="GK18" s="22"/>
      <c r="GL18" s="60"/>
      <c r="GM18" s="22"/>
      <c r="GN18" s="60"/>
      <c r="GO18" s="22"/>
      <c r="GP18" s="60"/>
      <c r="GQ18" s="22"/>
      <c r="GR18" s="60"/>
      <c r="GS18" s="22"/>
      <c r="GT18" s="60"/>
      <c r="GU18" s="22"/>
      <c r="GV18" s="60"/>
      <c r="GW18" s="22"/>
      <c r="GX18" s="60"/>
      <c r="GY18" s="22"/>
      <c r="GZ18" s="60"/>
      <c r="HA18" s="22"/>
      <c r="HB18" s="60"/>
      <c r="HC18" s="22"/>
      <c r="HD18" s="60"/>
      <c r="HE18" s="22"/>
      <c r="HF18" s="60"/>
      <c r="HG18" s="22"/>
      <c r="HH18" s="60"/>
      <c r="HI18" s="22"/>
      <c r="HJ18" s="60"/>
      <c r="HK18" s="22"/>
      <c r="HL18" s="60"/>
      <c r="HM18" s="22"/>
      <c r="HN18" s="60"/>
      <c r="HO18" s="22"/>
      <c r="HP18" s="60"/>
      <c r="HQ18" s="22"/>
      <c r="HR18" s="60"/>
      <c r="HS18" s="22"/>
      <c r="HT18" s="60"/>
      <c r="HU18" s="22"/>
      <c r="HV18" s="60"/>
      <c r="HW18" s="22"/>
      <c r="HX18" s="60"/>
      <c r="HY18" s="22"/>
      <c r="HZ18" s="60"/>
      <c r="IA18" s="22"/>
      <c r="IB18" s="60"/>
      <c r="IC18" s="22"/>
      <c r="ID18" s="60"/>
      <c r="IE18" s="22"/>
      <c r="IF18" s="60"/>
      <c r="IG18" s="22"/>
      <c r="IH18" s="60"/>
      <c r="II18" s="22"/>
      <c r="IJ18" s="60"/>
      <c r="IK18" s="22"/>
      <c r="IL18" s="60"/>
      <c r="IM18" s="22"/>
      <c r="IN18" s="60"/>
      <c r="IO18" s="22"/>
      <c r="IP18" s="60"/>
      <c r="IQ18" s="22"/>
      <c r="IR18" s="60"/>
      <c r="IS18" s="22"/>
      <c r="IT18" s="60"/>
      <c r="IU18" s="22"/>
      <c r="IV18" s="60"/>
      <c r="IW18" s="22"/>
      <c r="IX18" s="60"/>
      <c r="IY18" s="22"/>
      <c r="IZ18" s="60"/>
      <c r="JA18" s="22"/>
      <c r="JB18" s="60"/>
      <c r="JC18" s="22"/>
      <c r="JD18" s="60"/>
      <c r="JE18" s="22"/>
      <c r="JF18" s="60"/>
      <c r="JG18" s="22"/>
      <c r="JH18" s="60"/>
      <c r="JI18" s="22"/>
      <c r="JJ18" s="60"/>
      <c r="JK18" s="22"/>
      <c r="JL18" s="60"/>
      <c r="JM18" s="22"/>
      <c r="JN18" s="60"/>
      <c r="JO18" s="22"/>
      <c r="JP18" s="60"/>
      <c r="JQ18" s="22"/>
      <c r="JR18" s="60"/>
      <c r="JS18" s="22"/>
      <c r="JT18" s="60"/>
      <c r="JU18" s="22"/>
      <c r="JV18" s="60"/>
      <c r="JW18" s="22"/>
      <c r="JX18" s="60"/>
      <c r="JY18" s="22"/>
      <c r="JZ18" s="23"/>
      <c r="KA18" s="23"/>
      <c r="KB18" s="23"/>
      <c r="KC18" s="23"/>
      <c r="KD18" s="23"/>
      <c r="KE18" s="23"/>
      <c r="KF18" s="23"/>
      <c r="KG18" s="23"/>
      <c r="KH18" s="23"/>
      <c r="KI18" s="23"/>
      <c r="KJ18" s="23"/>
      <c r="KK18" s="23"/>
      <c r="KL18" s="23"/>
      <c r="KM18" s="23"/>
    </row>
    <row r="19" spans="1:299" x14ac:dyDescent="0.25">
      <c r="A19" s="48">
        <f t="shared" si="0"/>
        <v>18</v>
      </c>
      <c r="B19" s="272"/>
      <c r="C19" s="272"/>
      <c r="D19" s="272"/>
      <c r="E19" s="272"/>
      <c r="F19" s="272" t="s">
        <v>222</v>
      </c>
      <c r="G19" s="293">
        <v>0</v>
      </c>
      <c r="H19" s="293">
        <v>0</v>
      </c>
      <c r="I19" s="293">
        <v>0</v>
      </c>
      <c r="J19" s="293">
        <v>0</v>
      </c>
      <c r="K19" s="293">
        <v>0</v>
      </c>
      <c r="L19" s="293">
        <v>0</v>
      </c>
      <c r="M19" s="293">
        <v>0</v>
      </c>
      <c r="N19" s="293">
        <v>0</v>
      </c>
      <c r="O19" s="293">
        <v>0</v>
      </c>
      <c r="P19" s="293">
        <v>0</v>
      </c>
      <c r="Q19" s="293">
        <v>0</v>
      </c>
      <c r="R19" s="293">
        <v>0</v>
      </c>
      <c r="S19" s="293">
        <v>0</v>
      </c>
      <c r="T19" s="293">
        <v>0</v>
      </c>
      <c r="U19" s="293">
        <v>0</v>
      </c>
      <c r="V19" s="293">
        <v>0</v>
      </c>
      <c r="W19" s="293">
        <v>0</v>
      </c>
      <c r="X19" s="293">
        <v>0</v>
      </c>
      <c r="Y19" s="293">
        <v>0</v>
      </c>
      <c r="Z19" s="293">
        <v>0</v>
      </c>
      <c r="AA19" s="293">
        <v>0</v>
      </c>
      <c r="AB19" s="293">
        <v>0</v>
      </c>
      <c r="AC19" s="293">
        <v>0</v>
      </c>
      <c r="AD19" s="293">
        <v>0</v>
      </c>
      <c r="AE19" s="293">
        <v>0</v>
      </c>
      <c r="AF19" s="293">
        <v>0</v>
      </c>
      <c r="AG19" s="293">
        <v>0</v>
      </c>
      <c r="AH19" s="293">
        <v>0</v>
      </c>
      <c r="AI19" s="293">
        <v>0</v>
      </c>
      <c r="AJ19" s="293">
        <v>0</v>
      </c>
      <c r="AK19" s="293">
        <v>0</v>
      </c>
      <c r="AL19" s="293">
        <v>0</v>
      </c>
      <c r="AM19" s="293">
        <v>0</v>
      </c>
      <c r="AN19" s="293">
        <v>0</v>
      </c>
      <c r="AO19" s="293">
        <v>0</v>
      </c>
      <c r="AP19" s="293">
        <v>0</v>
      </c>
      <c r="AQ19" s="293">
        <v>0</v>
      </c>
      <c r="AR19" s="293">
        <v>0</v>
      </c>
      <c r="AS19" s="293">
        <v>0</v>
      </c>
      <c r="AT19" s="293">
        <v>0</v>
      </c>
      <c r="AU19" s="293">
        <v>0</v>
      </c>
      <c r="AV19" s="293">
        <v>0</v>
      </c>
      <c r="AW19" s="293">
        <v>0</v>
      </c>
      <c r="AX19" s="293">
        <v>0</v>
      </c>
      <c r="AY19" s="293">
        <v>0</v>
      </c>
      <c r="AZ19" s="293">
        <v>0</v>
      </c>
      <c r="BA19" s="293">
        <v>0</v>
      </c>
      <c r="BB19" s="293">
        <v>0</v>
      </c>
      <c r="BC19" s="293">
        <v>0</v>
      </c>
      <c r="BD19" s="293">
        <v>0</v>
      </c>
      <c r="BE19" s="293">
        <v>0</v>
      </c>
      <c r="BF19" s="293">
        <v>0</v>
      </c>
      <c r="BG19" s="293">
        <v>0</v>
      </c>
      <c r="BH19" s="293">
        <v>0</v>
      </c>
      <c r="BI19" s="293">
        <v>0</v>
      </c>
      <c r="BJ19" s="293">
        <v>0</v>
      </c>
      <c r="BK19" s="293">
        <v>0</v>
      </c>
      <c r="BL19" s="293">
        <v>0</v>
      </c>
      <c r="BM19" s="293">
        <v>0</v>
      </c>
      <c r="BN19" s="293">
        <v>0</v>
      </c>
      <c r="BO19" s="293">
        <v>0</v>
      </c>
      <c r="BP19" s="293">
        <v>0</v>
      </c>
      <c r="BQ19" s="293">
        <v>0</v>
      </c>
      <c r="BR19" s="293">
        <v>0</v>
      </c>
      <c r="BS19" s="293">
        <v>0</v>
      </c>
      <c r="BT19" s="293">
        <v>0</v>
      </c>
      <c r="BU19" s="293">
        <v>0</v>
      </c>
      <c r="BV19" s="293">
        <v>0</v>
      </c>
      <c r="BW19" s="293">
        <v>0</v>
      </c>
      <c r="BX19" s="293">
        <v>0</v>
      </c>
      <c r="BY19" s="293">
        <v>0</v>
      </c>
      <c r="BZ19" s="293">
        <v>0</v>
      </c>
      <c r="CA19" s="293">
        <v>0</v>
      </c>
      <c r="CB19" s="293">
        <v>0</v>
      </c>
      <c r="CC19" s="293">
        <v>0</v>
      </c>
      <c r="CD19" s="293">
        <v>0</v>
      </c>
      <c r="CE19" s="293">
        <v>0</v>
      </c>
      <c r="CF19" s="293">
        <v>0</v>
      </c>
      <c r="CG19" s="293">
        <v>0</v>
      </c>
      <c r="CH19" s="293">
        <v>0</v>
      </c>
      <c r="CI19" s="293">
        <v>0</v>
      </c>
      <c r="CJ19" s="293">
        <v>0</v>
      </c>
      <c r="CK19" s="293">
        <v>0</v>
      </c>
      <c r="CL19" s="293">
        <v>0</v>
      </c>
      <c r="CM19" s="293">
        <v>0</v>
      </c>
      <c r="CN19" s="293">
        <v>0</v>
      </c>
      <c r="CO19" s="293">
        <v>0</v>
      </c>
      <c r="CP19" s="293">
        <v>0</v>
      </c>
      <c r="CQ19" s="293">
        <v>0</v>
      </c>
      <c r="CR19" s="293">
        <v>0</v>
      </c>
      <c r="CS19" s="293">
        <v>0</v>
      </c>
      <c r="CT19" s="293">
        <v>0</v>
      </c>
      <c r="CU19" s="293">
        <v>0</v>
      </c>
      <c r="CV19" s="293">
        <v>0</v>
      </c>
      <c r="CW19" s="293">
        <v>0</v>
      </c>
      <c r="CX19" s="293">
        <v>0</v>
      </c>
      <c r="CY19" s="293">
        <v>0</v>
      </c>
      <c r="CZ19" s="293">
        <v>0</v>
      </c>
      <c r="DA19" s="293">
        <v>0</v>
      </c>
      <c r="DB19" s="293">
        <v>0</v>
      </c>
      <c r="DC19" s="293">
        <v>0</v>
      </c>
      <c r="DD19" s="293">
        <v>0</v>
      </c>
      <c r="DE19" s="293">
        <v>0</v>
      </c>
      <c r="DF19" s="293">
        <v>0</v>
      </c>
      <c r="DG19" s="293">
        <v>0</v>
      </c>
      <c r="DH19" s="293">
        <v>0</v>
      </c>
      <c r="DI19" s="293">
        <v>0</v>
      </c>
      <c r="DJ19" s="293">
        <v>0</v>
      </c>
      <c r="DK19" s="293">
        <v>0</v>
      </c>
      <c r="DL19" s="293">
        <v>0</v>
      </c>
      <c r="DM19" s="293">
        <v>0</v>
      </c>
      <c r="DN19" s="293">
        <v>0</v>
      </c>
      <c r="DO19" s="293">
        <v>0</v>
      </c>
      <c r="DP19" s="293">
        <v>0</v>
      </c>
      <c r="DQ19" s="293">
        <v>0</v>
      </c>
      <c r="DR19" s="293">
        <v>0</v>
      </c>
      <c r="DS19" s="293">
        <v>0</v>
      </c>
      <c r="DT19" s="293">
        <v>0</v>
      </c>
      <c r="DU19" s="293">
        <v>0</v>
      </c>
      <c r="DV19" s="293">
        <v>0</v>
      </c>
      <c r="DW19" s="293">
        <v>0</v>
      </c>
      <c r="DX19" s="293">
        <v>0</v>
      </c>
      <c r="DY19" s="293">
        <v>0</v>
      </c>
      <c r="DZ19" s="293">
        <v>0</v>
      </c>
      <c r="EA19" s="293">
        <v>0</v>
      </c>
      <c r="EB19" s="293">
        <v>0</v>
      </c>
      <c r="EC19" s="293">
        <v>0</v>
      </c>
      <c r="ED19" s="293">
        <v>0</v>
      </c>
      <c r="EE19" s="293">
        <v>0</v>
      </c>
      <c r="EF19" s="293">
        <v>0</v>
      </c>
      <c r="EG19" s="293">
        <v>0</v>
      </c>
      <c r="EH19" s="293">
        <v>0</v>
      </c>
      <c r="EI19" s="293">
        <v>0</v>
      </c>
      <c r="EJ19" s="293">
        <v>0</v>
      </c>
      <c r="EK19" s="293">
        <v>0</v>
      </c>
      <c r="EL19" s="293">
        <v>0</v>
      </c>
      <c r="EM19" s="293">
        <v>0</v>
      </c>
      <c r="EN19" s="293">
        <v>0</v>
      </c>
      <c r="EO19" s="293">
        <v>0</v>
      </c>
      <c r="EP19" s="293">
        <v>0</v>
      </c>
      <c r="EQ19" s="293">
        <v>0</v>
      </c>
      <c r="ER19" s="293">
        <v>0</v>
      </c>
      <c r="ES19" s="293">
        <v>0</v>
      </c>
      <c r="ET19" s="293">
        <v>0</v>
      </c>
      <c r="EU19" s="293">
        <v>0</v>
      </c>
      <c r="EV19" s="293">
        <v>0</v>
      </c>
      <c r="EW19" s="293">
        <v>0</v>
      </c>
      <c r="EX19" s="293">
        <v>0</v>
      </c>
      <c r="EY19" s="22"/>
      <c r="EZ19" s="60"/>
      <c r="FA19" s="22"/>
      <c r="FB19" s="60"/>
      <c r="FC19" s="22"/>
      <c r="FD19" s="60"/>
      <c r="FE19" s="22"/>
      <c r="FF19" s="60"/>
      <c r="FG19" s="22"/>
      <c r="FH19" s="60"/>
      <c r="FI19" s="22"/>
      <c r="FJ19" s="60"/>
      <c r="FK19" s="22"/>
      <c r="FL19" s="60"/>
      <c r="FM19" s="22"/>
      <c r="FN19" s="60"/>
      <c r="FO19" s="22"/>
      <c r="FP19" s="60"/>
      <c r="FQ19" s="22"/>
      <c r="FR19" s="60"/>
      <c r="FS19" s="22"/>
      <c r="FT19" s="60"/>
      <c r="FU19" s="22"/>
      <c r="FV19" s="60"/>
      <c r="FW19" s="22"/>
      <c r="FX19" s="60"/>
      <c r="FY19" s="22"/>
      <c r="FZ19" s="60"/>
      <c r="GA19" s="22"/>
      <c r="GB19" s="60"/>
      <c r="GC19" s="22"/>
      <c r="GD19" s="60"/>
      <c r="GE19" s="22"/>
      <c r="GF19" s="60"/>
      <c r="GG19" s="22"/>
      <c r="GH19" s="60"/>
      <c r="GI19" s="22"/>
      <c r="GJ19" s="60"/>
      <c r="GK19" s="22"/>
      <c r="GL19" s="60"/>
      <c r="GM19" s="22"/>
      <c r="GN19" s="60"/>
      <c r="GO19" s="22"/>
      <c r="GP19" s="60"/>
      <c r="GQ19" s="22"/>
      <c r="GR19" s="60"/>
      <c r="GS19" s="22"/>
      <c r="GT19" s="60"/>
      <c r="GU19" s="22"/>
      <c r="GV19" s="60"/>
      <c r="GW19" s="22"/>
      <c r="GX19" s="60"/>
      <c r="GY19" s="22"/>
      <c r="GZ19" s="60"/>
      <c r="HA19" s="22"/>
      <c r="HB19" s="60"/>
      <c r="HC19" s="22"/>
      <c r="HD19" s="60"/>
      <c r="HE19" s="22"/>
      <c r="HF19" s="60"/>
      <c r="HG19" s="22"/>
      <c r="HH19" s="60"/>
      <c r="HI19" s="22"/>
      <c r="HJ19" s="60"/>
      <c r="HK19" s="22"/>
      <c r="HL19" s="60"/>
      <c r="HM19" s="22"/>
      <c r="HN19" s="60"/>
      <c r="HO19" s="22"/>
      <c r="HP19" s="60"/>
      <c r="HQ19" s="22"/>
      <c r="HR19" s="60"/>
      <c r="HS19" s="22"/>
      <c r="HT19" s="60"/>
      <c r="HU19" s="22"/>
      <c r="HV19" s="60"/>
      <c r="HW19" s="22"/>
      <c r="HX19" s="60"/>
      <c r="HY19" s="22"/>
      <c r="HZ19" s="60"/>
      <c r="IA19" s="22"/>
      <c r="IB19" s="60"/>
      <c r="IC19" s="22"/>
      <c r="ID19" s="60"/>
      <c r="IE19" s="22"/>
      <c r="IF19" s="60"/>
      <c r="IG19" s="22"/>
      <c r="IH19" s="60"/>
      <c r="II19" s="22"/>
      <c r="IJ19" s="60"/>
      <c r="IK19" s="22"/>
      <c r="IL19" s="60"/>
      <c r="IM19" s="22"/>
      <c r="IN19" s="60"/>
      <c r="IO19" s="22"/>
      <c r="IP19" s="60"/>
      <c r="IQ19" s="22"/>
      <c r="IR19" s="60"/>
      <c r="IS19" s="22"/>
      <c r="IT19" s="60"/>
      <c r="IU19" s="22"/>
      <c r="IV19" s="60"/>
      <c r="IW19" s="22"/>
      <c r="IX19" s="60"/>
      <c r="IY19" s="22"/>
      <c r="IZ19" s="60"/>
      <c r="JA19" s="22"/>
      <c r="JB19" s="60"/>
      <c r="JC19" s="22"/>
      <c r="JD19" s="60"/>
      <c r="JE19" s="22"/>
      <c r="JF19" s="60"/>
      <c r="JG19" s="22"/>
      <c r="JH19" s="60"/>
      <c r="JI19" s="22"/>
      <c r="JJ19" s="60"/>
      <c r="JK19" s="22"/>
      <c r="JL19" s="60"/>
      <c r="JM19" s="22"/>
      <c r="JN19" s="60"/>
      <c r="JO19" s="22"/>
      <c r="JP19" s="60"/>
      <c r="JQ19" s="22"/>
      <c r="JR19" s="60"/>
      <c r="JS19" s="22"/>
      <c r="JT19" s="60"/>
      <c r="JU19" s="22"/>
      <c r="JV19" s="60"/>
      <c r="JW19" s="22"/>
      <c r="JX19" s="60"/>
      <c r="JY19" s="22"/>
      <c r="JZ19" s="23"/>
      <c r="KA19" s="23"/>
      <c r="KB19" s="23"/>
      <c r="KC19" s="23"/>
      <c r="KD19" s="23"/>
      <c r="KE19" s="23"/>
      <c r="KF19" s="23"/>
      <c r="KG19" s="23"/>
      <c r="KH19" s="23"/>
      <c r="KI19" s="23"/>
      <c r="KJ19" s="23"/>
      <c r="KK19" s="23"/>
      <c r="KL19" s="23"/>
      <c r="KM19" s="23"/>
    </row>
    <row r="20" spans="1:299" x14ac:dyDescent="0.25">
      <c r="A20" s="48">
        <f t="shared" si="0"/>
        <v>19</v>
      </c>
      <c r="B20" s="272"/>
      <c r="C20" s="272"/>
      <c r="D20" s="272"/>
      <c r="E20" s="272"/>
      <c r="F20" s="272" t="s">
        <v>230</v>
      </c>
      <c r="G20" s="293">
        <v>0</v>
      </c>
      <c r="H20" s="293">
        <v>0</v>
      </c>
      <c r="I20" s="293">
        <v>0</v>
      </c>
      <c r="J20" s="293">
        <v>0</v>
      </c>
      <c r="K20" s="293">
        <v>0</v>
      </c>
      <c r="L20" s="293">
        <v>0</v>
      </c>
      <c r="M20" s="293">
        <v>0</v>
      </c>
      <c r="N20" s="293">
        <v>0</v>
      </c>
      <c r="O20" s="293">
        <v>0</v>
      </c>
      <c r="P20" s="293">
        <v>0</v>
      </c>
      <c r="Q20" s="293">
        <v>0</v>
      </c>
      <c r="R20" s="293">
        <v>0</v>
      </c>
      <c r="S20" s="293">
        <v>0</v>
      </c>
      <c r="T20" s="293">
        <v>0</v>
      </c>
      <c r="U20" s="293">
        <v>0</v>
      </c>
      <c r="V20" s="293">
        <v>0</v>
      </c>
      <c r="W20" s="293">
        <v>0</v>
      </c>
      <c r="X20" s="293">
        <v>0</v>
      </c>
      <c r="Y20" s="293">
        <v>0</v>
      </c>
      <c r="Z20" s="293">
        <v>0</v>
      </c>
      <c r="AA20" s="293">
        <v>0</v>
      </c>
      <c r="AB20" s="293">
        <v>0</v>
      </c>
      <c r="AC20" s="293">
        <v>0</v>
      </c>
      <c r="AD20" s="293">
        <v>0</v>
      </c>
      <c r="AE20" s="293">
        <v>0</v>
      </c>
      <c r="AF20" s="293">
        <v>0</v>
      </c>
      <c r="AG20" s="293">
        <v>0</v>
      </c>
      <c r="AH20" s="293">
        <v>0</v>
      </c>
      <c r="AI20" s="293">
        <v>0</v>
      </c>
      <c r="AJ20" s="293">
        <v>0</v>
      </c>
      <c r="AK20" s="293">
        <v>0</v>
      </c>
      <c r="AL20" s="293">
        <v>0</v>
      </c>
      <c r="AM20" s="293">
        <v>0</v>
      </c>
      <c r="AN20" s="293">
        <v>0</v>
      </c>
      <c r="AO20" s="293">
        <v>0</v>
      </c>
      <c r="AP20" s="293">
        <v>0</v>
      </c>
      <c r="AQ20" s="293">
        <v>0</v>
      </c>
      <c r="AR20" s="293">
        <v>0</v>
      </c>
      <c r="AS20" s="293">
        <v>0</v>
      </c>
      <c r="AT20" s="293">
        <v>0</v>
      </c>
      <c r="AU20" s="293">
        <v>0</v>
      </c>
      <c r="AV20" s="293">
        <v>0</v>
      </c>
      <c r="AW20" s="293">
        <v>0</v>
      </c>
      <c r="AX20" s="293">
        <v>0</v>
      </c>
      <c r="AY20" s="293">
        <v>0</v>
      </c>
      <c r="AZ20" s="293">
        <v>0</v>
      </c>
      <c r="BA20" s="293">
        <v>0</v>
      </c>
      <c r="BB20" s="293">
        <v>0</v>
      </c>
      <c r="BC20" s="293">
        <v>0</v>
      </c>
      <c r="BD20" s="293">
        <v>0</v>
      </c>
      <c r="BE20" s="293">
        <v>0</v>
      </c>
      <c r="BF20" s="293">
        <v>0</v>
      </c>
      <c r="BG20" s="293">
        <v>0</v>
      </c>
      <c r="BH20" s="293">
        <v>0</v>
      </c>
      <c r="BI20" s="293">
        <v>0</v>
      </c>
      <c r="BJ20" s="293">
        <v>0</v>
      </c>
      <c r="BK20" s="293">
        <v>0</v>
      </c>
      <c r="BL20" s="293">
        <v>0</v>
      </c>
      <c r="BM20" s="293">
        <v>0</v>
      </c>
      <c r="BN20" s="293">
        <v>0</v>
      </c>
      <c r="BO20" s="293">
        <v>0</v>
      </c>
      <c r="BP20" s="293">
        <v>0</v>
      </c>
      <c r="BQ20" s="293">
        <v>0</v>
      </c>
      <c r="BR20" s="293">
        <v>0</v>
      </c>
      <c r="BS20" s="293">
        <v>0</v>
      </c>
      <c r="BT20" s="293">
        <v>0</v>
      </c>
      <c r="BU20" s="293">
        <v>0</v>
      </c>
      <c r="BV20" s="293">
        <v>0</v>
      </c>
      <c r="BW20" s="293">
        <v>0</v>
      </c>
      <c r="BX20" s="293">
        <v>0</v>
      </c>
      <c r="BY20" s="293">
        <v>0</v>
      </c>
      <c r="BZ20" s="293">
        <v>0</v>
      </c>
      <c r="CA20" s="293">
        <v>0</v>
      </c>
      <c r="CB20" s="293">
        <v>0</v>
      </c>
      <c r="CC20" s="293">
        <v>0</v>
      </c>
      <c r="CD20" s="293">
        <v>0</v>
      </c>
      <c r="CE20" s="293">
        <v>0</v>
      </c>
      <c r="CF20" s="293">
        <v>0</v>
      </c>
      <c r="CG20" s="293">
        <v>0</v>
      </c>
      <c r="CH20" s="293">
        <v>0</v>
      </c>
      <c r="CI20" s="293">
        <v>0</v>
      </c>
      <c r="CJ20" s="293">
        <v>0</v>
      </c>
      <c r="CK20" s="293">
        <v>0</v>
      </c>
      <c r="CL20" s="293">
        <v>0</v>
      </c>
      <c r="CM20" s="293">
        <v>0</v>
      </c>
      <c r="CN20" s="293">
        <v>0</v>
      </c>
      <c r="CO20" s="293">
        <v>0</v>
      </c>
      <c r="CP20" s="293">
        <v>0</v>
      </c>
      <c r="CQ20" s="293">
        <v>0</v>
      </c>
      <c r="CR20" s="293">
        <v>0</v>
      </c>
      <c r="CS20" s="293">
        <v>0</v>
      </c>
      <c r="CT20" s="293">
        <v>0</v>
      </c>
      <c r="CU20" s="293">
        <v>0</v>
      </c>
      <c r="CV20" s="293">
        <v>0</v>
      </c>
      <c r="CW20" s="293">
        <v>0</v>
      </c>
      <c r="CX20" s="293">
        <v>0</v>
      </c>
      <c r="CY20" s="293">
        <v>0</v>
      </c>
      <c r="CZ20" s="293">
        <v>0</v>
      </c>
      <c r="DA20" s="293">
        <v>0</v>
      </c>
      <c r="DB20" s="293">
        <v>0</v>
      </c>
      <c r="DC20" s="293">
        <v>0</v>
      </c>
      <c r="DD20" s="293">
        <v>0</v>
      </c>
      <c r="DE20" s="293">
        <v>0</v>
      </c>
      <c r="DF20" s="293">
        <v>0</v>
      </c>
      <c r="DG20" s="293">
        <v>0</v>
      </c>
      <c r="DH20" s="293">
        <v>0</v>
      </c>
      <c r="DI20" s="293">
        <v>0</v>
      </c>
      <c r="DJ20" s="293">
        <v>0</v>
      </c>
      <c r="DK20" s="293">
        <v>0</v>
      </c>
      <c r="DL20" s="293">
        <v>0</v>
      </c>
      <c r="DM20" s="293">
        <v>0</v>
      </c>
      <c r="DN20" s="293">
        <v>0</v>
      </c>
      <c r="DO20" s="293">
        <v>0</v>
      </c>
      <c r="DP20" s="293">
        <v>0</v>
      </c>
      <c r="DQ20" s="293">
        <v>0</v>
      </c>
      <c r="DR20" s="293">
        <v>0</v>
      </c>
      <c r="DS20" s="293">
        <v>0</v>
      </c>
      <c r="DT20" s="293">
        <v>0</v>
      </c>
      <c r="DU20" s="293">
        <v>0</v>
      </c>
      <c r="DV20" s="293">
        <v>0</v>
      </c>
      <c r="DW20" s="293">
        <v>0</v>
      </c>
      <c r="DX20" s="293">
        <v>0</v>
      </c>
      <c r="DY20" s="293">
        <v>0</v>
      </c>
      <c r="DZ20" s="293">
        <v>0</v>
      </c>
      <c r="EA20" s="293">
        <v>0</v>
      </c>
      <c r="EB20" s="293">
        <v>0</v>
      </c>
      <c r="EC20" s="293">
        <v>0</v>
      </c>
      <c r="ED20" s="293">
        <v>0</v>
      </c>
      <c r="EE20" s="293">
        <v>0</v>
      </c>
      <c r="EF20" s="293">
        <v>0</v>
      </c>
      <c r="EG20" s="293">
        <v>0</v>
      </c>
      <c r="EH20" s="293">
        <v>0</v>
      </c>
      <c r="EI20" s="293">
        <v>0</v>
      </c>
      <c r="EJ20" s="293">
        <v>0</v>
      </c>
      <c r="EK20" s="293">
        <v>0</v>
      </c>
      <c r="EL20" s="293">
        <v>0</v>
      </c>
      <c r="EM20" s="293">
        <v>0</v>
      </c>
      <c r="EN20" s="293">
        <v>0</v>
      </c>
      <c r="EO20" s="293">
        <v>0</v>
      </c>
      <c r="EP20" s="293">
        <v>0</v>
      </c>
      <c r="EQ20" s="293">
        <v>0</v>
      </c>
      <c r="ER20" s="293">
        <v>0</v>
      </c>
      <c r="ES20" s="293">
        <v>0</v>
      </c>
      <c r="ET20" s="293">
        <v>0</v>
      </c>
      <c r="EU20" s="293">
        <v>0</v>
      </c>
      <c r="EV20" s="293">
        <v>0</v>
      </c>
      <c r="EW20" s="293">
        <v>0</v>
      </c>
      <c r="EX20" s="293">
        <v>0</v>
      </c>
      <c r="EY20" s="22"/>
      <c r="EZ20" s="60"/>
      <c r="FA20" s="22"/>
      <c r="FB20" s="60"/>
      <c r="FC20" s="22"/>
      <c r="FD20" s="60"/>
      <c r="FE20" s="22"/>
      <c r="FF20" s="60"/>
      <c r="FG20" s="22"/>
      <c r="FH20" s="60"/>
      <c r="FI20" s="22"/>
      <c r="FJ20" s="60"/>
      <c r="FK20" s="22"/>
      <c r="FL20" s="60"/>
      <c r="FM20" s="22"/>
      <c r="FN20" s="60"/>
      <c r="FO20" s="22"/>
      <c r="FP20" s="60"/>
      <c r="FQ20" s="22"/>
      <c r="FR20" s="60"/>
      <c r="FS20" s="22"/>
      <c r="FT20" s="60"/>
      <c r="FU20" s="22"/>
      <c r="FV20" s="60"/>
      <c r="FW20" s="22"/>
      <c r="FX20" s="60"/>
      <c r="FY20" s="22"/>
      <c r="FZ20" s="60"/>
      <c r="GA20" s="22"/>
      <c r="GB20" s="60"/>
      <c r="GC20" s="22"/>
      <c r="GD20" s="60"/>
      <c r="GE20" s="22"/>
      <c r="GF20" s="60"/>
      <c r="GG20" s="22"/>
      <c r="GH20" s="60"/>
      <c r="GI20" s="22"/>
      <c r="GJ20" s="60"/>
      <c r="GK20" s="22"/>
      <c r="GL20" s="60"/>
      <c r="GM20" s="22"/>
      <c r="GN20" s="60"/>
      <c r="GO20" s="22"/>
      <c r="GP20" s="60"/>
      <c r="GQ20" s="22"/>
      <c r="GR20" s="60"/>
      <c r="GS20" s="22"/>
      <c r="GT20" s="60"/>
      <c r="GU20" s="22"/>
      <c r="GV20" s="60"/>
      <c r="GW20" s="22"/>
      <c r="GX20" s="60"/>
      <c r="GY20" s="22"/>
      <c r="GZ20" s="60"/>
      <c r="HA20" s="22"/>
      <c r="HB20" s="60"/>
      <c r="HC20" s="22"/>
      <c r="HD20" s="60"/>
      <c r="HE20" s="22"/>
      <c r="HF20" s="60"/>
      <c r="HG20" s="22"/>
      <c r="HH20" s="60"/>
      <c r="HI20" s="22"/>
      <c r="HJ20" s="60"/>
      <c r="HK20" s="22"/>
      <c r="HL20" s="60"/>
      <c r="HM20" s="22"/>
      <c r="HN20" s="60"/>
      <c r="HO20" s="22"/>
      <c r="HP20" s="60"/>
      <c r="HQ20" s="22"/>
      <c r="HR20" s="60"/>
      <c r="HS20" s="22"/>
      <c r="HT20" s="60"/>
      <c r="HU20" s="22"/>
      <c r="HV20" s="60"/>
      <c r="HW20" s="22"/>
      <c r="HX20" s="60"/>
      <c r="HY20" s="22"/>
      <c r="HZ20" s="60"/>
      <c r="IA20" s="22"/>
      <c r="IB20" s="60"/>
      <c r="IC20" s="22"/>
      <c r="ID20" s="60"/>
      <c r="IE20" s="22"/>
      <c r="IF20" s="60"/>
      <c r="IG20" s="22"/>
      <c r="IH20" s="60"/>
      <c r="II20" s="22"/>
      <c r="IJ20" s="60"/>
      <c r="IK20" s="22"/>
      <c r="IL20" s="60"/>
      <c r="IM20" s="22"/>
      <c r="IN20" s="60"/>
      <c r="IO20" s="22"/>
      <c r="IP20" s="60"/>
      <c r="IQ20" s="22"/>
      <c r="IR20" s="60"/>
      <c r="IS20" s="22"/>
      <c r="IT20" s="60"/>
      <c r="IU20" s="22"/>
      <c r="IV20" s="60"/>
      <c r="IW20" s="22"/>
      <c r="IX20" s="60"/>
      <c r="IY20" s="22"/>
      <c r="IZ20" s="60"/>
      <c r="JA20" s="22"/>
      <c r="JB20" s="60"/>
      <c r="JC20" s="22"/>
      <c r="JD20" s="60"/>
      <c r="JE20" s="22"/>
      <c r="JF20" s="60"/>
      <c r="JG20" s="22"/>
      <c r="JH20" s="60"/>
      <c r="JI20" s="22"/>
      <c r="JJ20" s="60"/>
      <c r="JK20" s="22"/>
      <c r="JL20" s="60"/>
      <c r="JM20" s="22"/>
      <c r="JN20" s="60"/>
      <c r="JO20" s="22"/>
      <c r="JP20" s="60"/>
      <c r="JQ20" s="22"/>
      <c r="JR20" s="60"/>
      <c r="JS20" s="22"/>
      <c r="JT20" s="60"/>
      <c r="JU20" s="22"/>
      <c r="JV20" s="60"/>
      <c r="JW20" s="22"/>
      <c r="JX20" s="60"/>
      <c r="JY20" s="22"/>
      <c r="JZ20" s="23"/>
      <c r="KA20" s="23"/>
      <c r="KB20" s="23"/>
      <c r="KC20" s="23"/>
      <c r="KD20" s="23"/>
      <c r="KE20" s="23"/>
      <c r="KF20" s="23"/>
      <c r="KG20" s="23"/>
      <c r="KH20" s="23"/>
      <c r="KI20" s="23"/>
      <c r="KJ20" s="23"/>
      <c r="KK20" s="23"/>
      <c r="KL20" s="23"/>
      <c r="KM20" s="23"/>
    </row>
    <row r="21" spans="1:299" x14ac:dyDescent="0.25">
      <c r="A21" s="48">
        <f t="shared" si="0"/>
        <v>20</v>
      </c>
      <c r="B21" s="272"/>
      <c r="C21" s="272"/>
      <c r="D21" s="272"/>
      <c r="E21" s="272"/>
      <c r="F21" s="272" t="s">
        <v>231</v>
      </c>
      <c r="G21" s="293">
        <v>0</v>
      </c>
      <c r="H21" s="293">
        <v>0</v>
      </c>
      <c r="I21" s="293">
        <v>0</v>
      </c>
      <c r="J21" s="293">
        <v>0</v>
      </c>
      <c r="K21" s="293">
        <v>0</v>
      </c>
      <c r="L21" s="293">
        <v>0</v>
      </c>
      <c r="M21" s="293">
        <v>0</v>
      </c>
      <c r="N21" s="293">
        <v>0</v>
      </c>
      <c r="O21" s="293">
        <v>0</v>
      </c>
      <c r="P21" s="293">
        <v>0</v>
      </c>
      <c r="Q21" s="293">
        <v>0</v>
      </c>
      <c r="R21" s="293">
        <v>0</v>
      </c>
      <c r="S21" s="293">
        <v>0</v>
      </c>
      <c r="T21" s="293">
        <v>0</v>
      </c>
      <c r="U21" s="293">
        <v>0</v>
      </c>
      <c r="V21" s="293">
        <v>0</v>
      </c>
      <c r="W21" s="293">
        <v>0</v>
      </c>
      <c r="X21" s="293">
        <v>0</v>
      </c>
      <c r="Y21" s="293">
        <v>0</v>
      </c>
      <c r="Z21" s="293">
        <v>0</v>
      </c>
      <c r="AA21" s="293">
        <v>0</v>
      </c>
      <c r="AB21" s="293">
        <v>0</v>
      </c>
      <c r="AC21" s="293">
        <v>0</v>
      </c>
      <c r="AD21" s="293">
        <v>0</v>
      </c>
      <c r="AE21" s="293">
        <v>0</v>
      </c>
      <c r="AF21" s="293">
        <v>0</v>
      </c>
      <c r="AG21" s="293">
        <v>0</v>
      </c>
      <c r="AH21" s="293">
        <v>0</v>
      </c>
      <c r="AI21" s="293">
        <v>0</v>
      </c>
      <c r="AJ21" s="293">
        <v>0</v>
      </c>
      <c r="AK21" s="293">
        <v>0</v>
      </c>
      <c r="AL21" s="293">
        <v>0</v>
      </c>
      <c r="AM21" s="293">
        <v>0</v>
      </c>
      <c r="AN21" s="293">
        <v>0</v>
      </c>
      <c r="AO21" s="293">
        <v>0</v>
      </c>
      <c r="AP21" s="293">
        <v>0</v>
      </c>
      <c r="AQ21" s="293">
        <v>0</v>
      </c>
      <c r="AR21" s="293">
        <v>0</v>
      </c>
      <c r="AS21" s="293">
        <v>0</v>
      </c>
      <c r="AT21" s="293">
        <v>0</v>
      </c>
      <c r="AU21" s="293">
        <v>0</v>
      </c>
      <c r="AV21" s="293">
        <v>0</v>
      </c>
      <c r="AW21" s="293">
        <v>0</v>
      </c>
      <c r="AX21" s="293">
        <v>0</v>
      </c>
      <c r="AY21" s="293">
        <v>0</v>
      </c>
      <c r="AZ21" s="293">
        <v>0</v>
      </c>
      <c r="BA21" s="293">
        <v>0</v>
      </c>
      <c r="BB21" s="293">
        <v>0</v>
      </c>
      <c r="BC21" s="293">
        <v>0</v>
      </c>
      <c r="BD21" s="293">
        <v>0</v>
      </c>
      <c r="BE21" s="293">
        <v>0</v>
      </c>
      <c r="BF21" s="293">
        <v>0</v>
      </c>
      <c r="BG21" s="293">
        <v>0</v>
      </c>
      <c r="BH21" s="293">
        <v>0</v>
      </c>
      <c r="BI21" s="293">
        <v>0</v>
      </c>
      <c r="BJ21" s="293">
        <v>0</v>
      </c>
      <c r="BK21" s="293">
        <v>0</v>
      </c>
      <c r="BL21" s="293">
        <v>0</v>
      </c>
      <c r="BM21" s="293">
        <v>0</v>
      </c>
      <c r="BN21" s="293">
        <v>0</v>
      </c>
      <c r="BO21" s="293">
        <v>0</v>
      </c>
      <c r="BP21" s="293">
        <v>0</v>
      </c>
      <c r="BQ21" s="293">
        <v>0</v>
      </c>
      <c r="BR21" s="293">
        <v>0</v>
      </c>
      <c r="BS21" s="293">
        <v>0</v>
      </c>
      <c r="BT21" s="293">
        <v>0</v>
      </c>
      <c r="BU21" s="293">
        <v>0</v>
      </c>
      <c r="BV21" s="293">
        <v>0</v>
      </c>
      <c r="BW21" s="293">
        <v>0</v>
      </c>
      <c r="BX21" s="293">
        <v>0</v>
      </c>
      <c r="BY21" s="293">
        <v>0</v>
      </c>
      <c r="BZ21" s="293">
        <v>0</v>
      </c>
      <c r="CA21" s="293">
        <v>0</v>
      </c>
      <c r="CB21" s="293">
        <v>0</v>
      </c>
      <c r="CC21" s="293">
        <v>0</v>
      </c>
      <c r="CD21" s="293">
        <v>0</v>
      </c>
      <c r="CE21" s="293">
        <v>0</v>
      </c>
      <c r="CF21" s="293">
        <v>0</v>
      </c>
      <c r="CG21" s="293">
        <v>0</v>
      </c>
      <c r="CH21" s="293">
        <v>0</v>
      </c>
      <c r="CI21" s="293">
        <v>0</v>
      </c>
      <c r="CJ21" s="293">
        <v>0</v>
      </c>
      <c r="CK21" s="293">
        <v>0</v>
      </c>
      <c r="CL21" s="293">
        <v>0</v>
      </c>
      <c r="CM21" s="293">
        <v>0</v>
      </c>
      <c r="CN21" s="293">
        <v>0</v>
      </c>
      <c r="CO21" s="293">
        <v>0</v>
      </c>
      <c r="CP21" s="293">
        <v>0</v>
      </c>
      <c r="CQ21" s="293">
        <v>0</v>
      </c>
      <c r="CR21" s="293">
        <v>0</v>
      </c>
      <c r="CS21" s="293">
        <v>0</v>
      </c>
      <c r="CT21" s="293">
        <v>0</v>
      </c>
      <c r="CU21" s="293">
        <v>0</v>
      </c>
      <c r="CV21" s="293">
        <v>0</v>
      </c>
      <c r="CW21" s="293">
        <v>0</v>
      </c>
      <c r="CX21" s="293">
        <v>0</v>
      </c>
      <c r="CY21" s="293">
        <v>0</v>
      </c>
      <c r="CZ21" s="293">
        <v>0</v>
      </c>
      <c r="DA21" s="293">
        <v>0</v>
      </c>
      <c r="DB21" s="293">
        <v>0</v>
      </c>
      <c r="DC21" s="293">
        <v>0</v>
      </c>
      <c r="DD21" s="293">
        <v>0</v>
      </c>
      <c r="DE21" s="293">
        <v>0</v>
      </c>
      <c r="DF21" s="293">
        <v>0</v>
      </c>
      <c r="DG21" s="293">
        <v>0</v>
      </c>
      <c r="DH21" s="293">
        <v>0</v>
      </c>
      <c r="DI21" s="293">
        <v>0</v>
      </c>
      <c r="DJ21" s="293">
        <v>0</v>
      </c>
      <c r="DK21" s="293">
        <v>0</v>
      </c>
      <c r="DL21" s="293">
        <v>0</v>
      </c>
      <c r="DM21" s="293">
        <v>0</v>
      </c>
      <c r="DN21" s="293">
        <v>0</v>
      </c>
      <c r="DO21" s="293">
        <v>0</v>
      </c>
      <c r="DP21" s="293">
        <v>0</v>
      </c>
      <c r="DQ21" s="293">
        <v>0</v>
      </c>
      <c r="DR21" s="293">
        <v>0</v>
      </c>
      <c r="DS21" s="293">
        <v>0</v>
      </c>
      <c r="DT21" s="293">
        <v>0</v>
      </c>
      <c r="DU21" s="293">
        <v>0</v>
      </c>
      <c r="DV21" s="293">
        <v>0</v>
      </c>
      <c r="DW21" s="293">
        <v>0</v>
      </c>
      <c r="DX21" s="293">
        <v>0</v>
      </c>
      <c r="DY21" s="293">
        <v>0</v>
      </c>
      <c r="DZ21" s="293">
        <v>0</v>
      </c>
      <c r="EA21" s="293">
        <v>0</v>
      </c>
      <c r="EB21" s="293">
        <v>0</v>
      </c>
      <c r="EC21" s="293">
        <v>0</v>
      </c>
      <c r="ED21" s="293">
        <v>0</v>
      </c>
      <c r="EE21" s="293">
        <v>0</v>
      </c>
      <c r="EF21" s="293">
        <v>0</v>
      </c>
      <c r="EG21" s="293">
        <v>0</v>
      </c>
      <c r="EH21" s="293">
        <v>0</v>
      </c>
      <c r="EI21" s="293">
        <v>0</v>
      </c>
      <c r="EJ21" s="293">
        <v>0</v>
      </c>
      <c r="EK21" s="293">
        <v>0</v>
      </c>
      <c r="EL21" s="293">
        <v>0</v>
      </c>
      <c r="EM21" s="293">
        <v>0</v>
      </c>
      <c r="EN21" s="293">
        <v>0</v>
      </c>
      <c r="EO21" s="293">
        <v>0</v>
      </c>
      <c r="EP21" s="293">
        <v>0</v>
      </c>
      <c r="EQ21" s="293">
        <v>0</v>
      </c>
      <c r="ER21" s="293">
        <v>0</v>
      </c>
      <c r="ES21" s="293">
        <v>0</v>
      </c>
      <c r="ET21" s="293">
        <v>0</v>
      </c>
      <c r="EU21" s="293">
        <v>0</v>
      </c>
      <c r="EV21" s="293">
        <v>0</v>
      </c>
      <c r="EW21" s="293">
        <v>0</v>
      </c>
      <c r="EX21" s="293">
        <v>0</v>
      </c>
      <c r="EY21" s="22"/>
      <c r="EZ21" s="60"/>
      <c r="FA21" s="22"/>
      <c r="FB21" s="60"/>
      <c r="FC21" s="22"/>
      <c r="FD21" s="60"/>
      <c r="FE21" s="22"/>
      <c r="FF21" s="60"/>
      <c r="FG21" s="22"/>
      <c r="FH21" s="60"/>
      <c r="FI21" s="22"/>
      <c r="FJ21" s="60"/>
      <c r="FK21" s="22"/>
      <c r="FL21" s="60"/>
      <c r="FM21" s="22"/>
      <c r="FN21" s="60"/>
      <c r="FO21" s="22"/>
      <c r="FP21" s="60"/>
      <c r="FQ21" s="22"/>
      <c r="FR21" s="60"/>
      <c r="FS21" s="22"/>
      <c r="FT21" s="60"/>
      <c r="FU21" s="22"/>
      <c r="FV21" s="60"/>
      <c r="FW21" s="22"/>
      <c r="FX21" s="60"/>
      <c r="FY21" s="22"/>
      <c r="FZ21" s="60"/>
      <c r="GA21" s="22"/>
      <c r="GB21" s="60"/>
      <c r="GC21" s="22"/>
      <c r="GD21" s="60"/>
      <c r="GE21" s="22"/>
      <c r="GF21" s="60"/>
      <c r="GG21" s="22"/>
      <c r="GH21" s="60"/>
      <c r="GI21" s="22"/>
      <c r="GJ21" s="60"/>
      <c r="GK21" s="22"/>
      <c r="GL21" s="60"/>
      <c r="GM21" s="22"/>
      <c r="GN21" s="60"/>
      <c r="GO21" s="22"/>
      <c r="GP21" s="60"/>
      <c r="GQ21" s="22"/>
      <c r="GR21" s="60"/>
      <c r="GS21" s="22"/>
      <c r="GT21" s="60"/>
      <c r="GU21" s="22"/>
      <c r="GV21" s="60"/>
      <c r="GW21" s="22"/>
      <c r="GX21" s="60"/>
      <c r="GY21" s="22"/>
      <c r="GZ21" s="60"/>
      <c r="HA21" s="22"/>
      <c r="HB21" s="60"/>
      <c r="HC21" s="22"/>
      <c r="HD21" s="60"/>
      <c r="HE21" s="22"/>
      <c r="HF21" s="60"/>
      <c r="HG21" s="22"/>
      <c r="HH21" s="60"/>
      <c r="HI21" s="22"/>
      <c r="HJ21" s="60"/>
      <c r="HK21" s="22"/>
      <c r="HL21" s="60"/>
      <c r="HM21" s="22"/>
      <c r="HN21" s="60"/>
      <c r="HO21" s="22"/>
      <c r="HP21" s="60"/>
      <c r="HQ21" s="22"/>
      <c r="HR21" s="60"/>
      <c r="HS21" s="22"/>
      <c r="HT21" s="60"/>
      <c r="HU21" s="22"/>
      <c r="HV21" s="60"/>
      <c r="HW21" s="22"/>
      <c r="HX21" s="60"/>
      <c r="HY21" s="22"/>
      <c r="HZ21" s="60"/>
      <c r="IA21" s="22"/>
      <c r="IB21" s="60"/>
      <c r="IC21" s="22"/>
      <c r="ID21" s="60"/>
      <c r="IE21" s="22"/>
      <c r="IF21" s="60"/>
      <c r="IG21" s="22"/>
      <c r="IH21" s="60"/>
      <c r="II21" s="22"/>
      <c r="IJ21" s="60"/>
      <c r="IK21" s="22"/>
      <c r="IL21" s="60"/>
      <c r="IM21" s="22"/>
      <c r="IN21" s="60"/>
      <c r="IO21" s="22"/>
      <c r="IP21" s="60"/>
      <c r="IQ21" s="22"/>
      <c r="IR21" s="60"/>
      <c r="IS21" s="22"/>
      <c r="IT21" s="60"/>
      <c r="IU21" s="22"/>
      <c r="IV21" s="60"/>
      <c r="IW21" s="22"/>
      <c r="IX21" s="60"/>
      <c r="IY21" s="22"/>
      <c r="IZ21" s="60"/>
      <c r="JA21" s="22"/>
      <c r="JB21" s="60"/>
      <c r="JC21" s="22"/>
      <c r="JD21" s="60"/>
      <c r="JE21" s="22"/>
      <c r="JF21" s="60"/>
      <c r="JG21" s="22"/>
      <c r="JH21" s="60"/>
      <c r="JI21" s="22"/>
      <c r="JJ21" s="60"/>
      <c r="JK21" s="22"/>
      <c r="JL21" s="60"/>
      <c r="JM21" s="22"/>
      <c r="JN21" s="60"/>
      <c r="JO21" s="22"/>
      <c r="JP21" s="60"/>
      <c r="JQ21" s="22"/>
      <c r="JR21" s="60"/>
      <c r="JS21" s="22"/>
      <c r="JT21" s="60"/>
      <c r="JU21" s="22"/>
      <c r="JV21" s="60"/>
      <c r="JW21" s="22"/>
      <c r="JX21" s="60"/>
      <c r="JY21" s="22"/>
      <c r="JZ21" s="23"/>
      <c r="KA21" s="23"/>
      <c r="KB21" s="23"/>
      <c r="KC21" s="23"/>
      <c r="KD21" s="23"/>
      <c r="KE21" s="23"/>
      <c r="KF21" s="23"/>
      <c r="KG21" s="23"/>
      <c r="KH21" s="23"/>
      <c r="KI21" s="23"/>
      <c r="KJ21" s="23"/>
      <c r="KK21" s="23"/>
      <c r="KL21" s="23"/>
      <c r="KM21" s="23"/>
    </row>
    <row r="22" spans="1:299" x14ac:dyDescent="0.25">
      <c r="A22" s="48">
        <f t="shared" si="0"/>
        <v>21</v>
      </c>
      <c r="B22" s="272"/>
      <c r="C22" s="272"/>
      <c r="D22" s="272"/>
      <c r="E22" s="272"/>
      <c r="F22" s="272" t="s">
        <v>232</v>
      </c>
      <c r="G22" s="293">
        <v>0</v>
      </c>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0</v>
      </c>
      <c r="Y22" s="293">
        <v>0</v>
      </c>
      <c r="Z22" s="293">
        <v>0</v>
      </c>
      <c r="AA22" s="293">
        <v>0</v>
      </c>
      <c r="AB22" s="293">
        <v>0</v>
      </c>
      <c r="AC22" s="293">
        <v>0</v>
      </c>
      <c r="AD22" s="293">
        <v>0</v>
      </c>
      <c r="AE22" s="293">
        <v>0</v>
      </c>
      <c r="AF22" s="293">
        <v>0</v>
      </c>
      <c r="AG22" s="293">
        <v>0</v>
      </c>
      <c r="AH22" s="293">
        <v>0</v>
      </c>
      <c r="AI22" s="293">
        <v>0</v>
      </c>
      <c r="AJ22" s="293">
        <v>0</v>
      </c>
      <c r="AK22" s="293">
        <v>0</v>
      </c>
      <c r="AL22" s="293">
        <v>0</v>
      </c>
      <c r="AM22" s="293">
        <v>0</v>
      </c>
      <c r="AN22" s="293">
        <v>0</v>
      </c>
      <c r="AO22" s="293">
        <v>0</v>
      </c>
      <c r="AP22" s="293">
        <v>0</v>
      </c>
      <c r="AQ22" s="293">
        <v>0</v>
      </c>
      <c r="AR22" s="293">
        <v>0</v>
      </c>
      <c r="AS22" s="293">
        <v>0</v>
      </c>
      <c r="AT22" s="293">
        <v>0</v>
      </c>
      <c r="AU22" s="293">
        <v>0</v>
      </c>
      <c r="AV22" s="293">
        <v>0</v>
      </c>
      <c r="AW22" s="293">
        <v>0</v>
      </c>
      <c r="AX22" s="293">
        <v>0</v>
      </c>
      <c r="AY22" s="293">
        <v>0</v>
      </c>
      <c r="AZ22" s="293">
        <v>0</v>
      </c>
      <c r="BA22" s="293">
        <v>0</v>
      </c>
      <c r="BB22" s="293">
        <v>0</v>
      </c>
      <c r="BC22" s="293">
        <v>0</v>
      </c>
      <c r="BD22" s="293">
        <v>0</v>
      </c>
      <c r="BE22" s="293">
        <v>0</v>
      </c>
      <c r="BF22" s="293">
        <v>0</v>
      </c>
      <c r="BG22" s="293">
        <v>0</v>
      </c>
      <c r="BH22" s="293">
        <v>0</v>
      </c>
      <c r="BI22" s="293">
        <v>0</v>
      </c>
      <c r="BJ22" s="293">
        <v>0</v>
      </c>
      <c r="BK22" s="293">
        <v>0</v>
      </c>
      <c r="BL22" s="293">
        <v>0</v>
      </c>
      <c r="BM22" s="293">
        <v>0</v>
      </c>
      <c r="BN22" s="293">
        <v>0</v>
      </c>
      <c r="BO22" s="293">
        <v>0</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U22" s="293">
        <v>0</v>
      </c>
      <c r="CV22" s="293">
        <v>0</v>
      </c>
      <c r="CW22" s="293">
        <v>0</v>
      </c>
      <c r="CX22" s="293">
        <v>0</v>
      </c>
      <c r="CY22" s="293">
        <v>0</v>
      </c>
      <c r="CZ22" s="293">
        <v>0</v>
      </c>
      <c r="DA22" s="293">
        <v>0</v>
      </c>
      <c r="DB22" s="293">
        <v>0</v>
      </c>
      <c r="DC22" s="293">
        <v>0</v>
      </c>
      <c r="DD22" s="293">
        <v>0</v>
      </c>
      <c r="DE22" s="293">
        <v>0</v>
      </c>
      <c r="DF22" s="293">
        <v>0</v>
      </c>
      <c r="DG22" s="293">
        <v>0</v>
      </c>
      <c r="DH22" s="293">
        <v>0</v>
      </c>
      <c r="DI22" s="293">
        <v>0</v>
      </c>
      <c r="DJ22" s="293">
        <v>0</v>
      </c>
      <c r="DK22" s="293">
        <v>0</v>
      </c>
      <c r="DL22" s="293">
        <v>0</v>
      </c>
      <c r="DM22" s="293">
        <v>0</v>
      </c>
      <c r="DN22" s="293">
        <v>0</v>
      </c>
      <c r="DO22" s="293">
        <v>0</v>
      </c>
      <c r="DP22" s="293">
        <v>0</v>
      </c>
      <c r="DQ22" s="293">
        <v>0</v>
      </c>
      <c r="DR22" s="293">
        <v>0</v>
      </c>
      <c r="DS22" s="293">
        <v>0</v>
      </c>
      <c r="DT22" s="293">
        <v>0</v>
      </c>
      <c r="DU22" s="293">
        <v>0</v>
      </c>
      <c r="DV22" s="293">
        <v>0</v>
      </c>
      <c r="DW22" s="293">
        <v>0</v>
      </c>
      <c r="DX22" s="293">
        <v>0</v>
      </c>
      <c r="DY22" s="293">
        <v>0</v>
      </c>
      <c r="DZ22" s="293">
        <v>0</v>
      </c>
      <c r="EA22" s="293">
        <v>0</v>
      </c>
      <c r="EB22" s="293">
        <v>0</v>
      </c>
      <c r="EC22" s="293">
        <v>0</v>
      </c>
      <c r="ED22" s="293">
        <v>0</v>
      </c>
      <c r="EE22" s="293">
        <v>0</v>
      </c>
      <c r="EF22" s="293">
        <v>0</v>
      </c>
      <c r="EG22" s="293">
        <v>0</v>
      </c>
      <c r="EH22" s="293">
        <v>0</v>
      </c>
      <c r="EI22" s="293">
        <v>0</v>
      </c>
      <c r="EJ22" s="293">
        <v>0</v>
      </c>
      <c r="EK22" s="293">
        <v>0</v>
      </c>
      <c r="EL22" s="293">
        <v>0</v>
      </c>
      <c r="EM22" s="293">
        <v>0</v>
      </c>
      <c r="EN22" s="293">
        <v>0</v>
      </c>
      <c r="EO22" s="293">
        <v>0</v>
      </c>
      <c r="EP22" s="293">
        <v>0</v>
      </c>
      <c r="EQ22" s="293">
        <v>0</v>
      </c>
      <c r="ER22" s="293">
        <v>0</v>
      </c>
      <c r="ES22" s="293">
        <v>0</v>
      </c>
      <c r="ET22" s="293">
        <v>0</v>
      </c>
      <c r="EU22" s="293">
        <v>0</v>
      </c>
      <c r="EV22" s="293">
        <v>0</v>
      </c>
      <c r="EW22" s="293">
        <v>0</v>
      </c>
      <c r="EX22" s="293">
        <v>0</v>
      </c>
      <c r="EY22" s="22"/>
      <c r="EZ22" s="60"/>
      <c r="FA22" s="22"/>
      <c r="FB22" s="60"/>
      <c r="FC22" s="22"/>
      <c r="FD22" s="60"/>
      <c r="FE22" s="22"/>
      <c r="FF22" s="60"/>
      <c r="FG22" s="22"/>
      <c r="FH22" s="60"/>
      <c r="FI22" s="22"/>
      <c r="FJ22" s="60"/>
      <c r="FK22" s="22"/>
      <c r="FL22" s="60"/>
      <c r="FM22" s="22"/>
      <c r="FN22" s="60"/>
      <c r="FO22" s="22"/>
      <c r="FP22" s="60"/>
      <c r="FQ22" s="22"/>
      <c r="FR22" s="60"/>
      <c r="FS22" s="22"/>
      <c r="FT22" s="60"/>
      <c r="FU22" s="22"/>
      <c r="FV22" s="60"/>
      <c r="FW22" s="22"/>
      <c r="FX22" s="60"/>
      <c r="FY22" s="22"/>
      <c r="FZ22" s="60"/>
      <c r="GA22" s="22"/>
      <c r="GB22" s="60"/>
      <c r="GC22" s="22"/>
      <c r="GD22" s="60"/>
      <c r="GE22" s="22"/>
      <c r="GF22" s="60"/>
      <c r="GG22" s="22"/>
      <c r="GH22" s="60"/>
      <c r="GI22" s="22"/>
      <c r="GJ22" s="60"/>
      <c r="GK22" s="22"/>
      <c r="GL22" s="60"/>
      <c r="GM22" s="22"/>
      <c r="GN22" s="60"/>
      <c r="GO22" s="22"/>
      <c r="GP22" s="60"/>
      <c r="GQ22" s="22"/>
      <c r="GR22" s="60"/>
      <c r="GS22" s="22"/>
      <c r="GT22" s="60"/>
      <c r="GU22" s="22"/>
      <c r="GV22" s="60"/>
      <c r="GW22" s="22"/>
      <c r="GX22" s="60"/>
      <c r="GY22" s="22"/>
      <c r="GZ22" s="60"/>
      <c r="HA22" s="22"/>
      <c r="HB22" s="60"/>
      <c r="HC22" s="22"/>
      <c r="HD22" s="60"/>
      <c r="HE22" s="22"/>
      <c r="HF22" s="60"/>
      <c r="HG22" s="22"/>
      <c r="HH22" s="60"/>
      <c r="HI22" s="22"/>
      <c r="HJ22" s="60"/>
      <c r="HK22" s="22"/>
      <c r="HL22" s="60"/>
      <c r="HM22" s="22"/>
      <c r="HN22" s="60"/>
      <c r="HO22" s="22"/>
      <c r="HP22" s="60"/>
      <c r="HQ22" s="22"/>
      <c r="HR22" s="60"/>
      <c r="HS22" s="22"/>
      <c r="HT22" s="60"/>
      <c r="HU22" s="22"/>
      <c r="HV22" s="60"/>
      <c r="HW22" s="22"/>
      <c r="HX22" s="60"/>
      <c r="HY22" s="22"/>
      <c r="HZ22" s="60"/>
      <c r="IA22" s="22"/>
      <c r="IB22" s="60"/>
      <c r="IC22" s="22"/>
      <c r="ID22" s="60"/>
      <c r="IE22" s="22"/>
      <c r="IF22" s="60"/>
      <c r="IG22" s="22"/>
      <c r="IH22" s="60"/>
      <c r="II22" s="22"/>
      <c r="IJ22" s="60"/>
      <c r="IK22" s="22"/>
      <c r="IL22" s="60"/>
      <c r="IM22" s="22"/>
      <c r="IN22" s="60"/>
      <c r="IO22" s="22"/>
      <c r="IP22" s="60"/>
      <c r="IQ22" s="22"/>
      <c r="IR22" s="60"/>
      <c r="IS22" s="22"/>
      <c r="IT22" s="60"/>
      <c r="IU22" s="22"/>
      <c r="IV22" s="60"/>
      <c r="IW22" s="22"/>
      <c r="IX22" s="60"/>
      <c r="IY22" s="22"/>
      <c r="IZ22" s="60"/>
      <c r="JA22" s="22"/>
      <c r="JB22" s="60"/>
      <c r="JC22" s="22"/>
      <c r="JD22" s="60"/>
      <c r="JE22" s="22"/>
      <c r="JF22" s="60"/>
      <c r="JG22" s="22"/>
      <c r="JH22" s="60"/>
      <c r="JI22" s="22"/>
      <c r="JJ22" s="60"/>
      <c r="JK22" s="22"/>
      <c r="JL22" s="60"/>
      <c r="JM22" s="22"/>
      <c r="JN22" s="60"/>
      <c r="JO22" s="22"/>
      <c r="JP22" s="60"/>
      <c r="JQ22" s="22"/>
      <c r="JR22" s="60"/>
      <c r="JS22" s="22"/>
      <c r="JT22" s="60"/>
      <c r="JU22" s="22"/>
      <c r="JV22" s="60"/>
      <c r="JW22" s="22"/>
      <c r="JX22" s="60"/>
      <c r="JY22" s="22"/>
      <c r="JZ22" s="23"/>
      <c r="KA22" s="23"/>
      <c r="KB22" s="23"/>
      <c r="KC22" s="23"/>
      <c r="KD22" s="23"/>
      <c r="KE22" s="23"/>
      <c r="KF22" s="23"/>
      <c r="KG22" s="23"/>
      <c r="KH22" s="23"/>
      <c r="KI22" s="23"/>
      <c r="KJ22" s="23"/>
      <c r="KK22" s="23"/>
      <c r="KL22" s="23"/>
      <c r="KM22" s="23"/>
    </row>
    <row r="23" spans="1:299" x14ac:dyDescent="0.25">
      <c r="A23" s="48">
        <f t="shared" si="0"/>
        <v>22</v>
      </c>
      <c r="B23" s="272"/>
      <c r="C23" s="272"/>
      <c r="D23" s="272"/>
      <c r="E23" s="272"/>
      <c r="F23" s="272" t="s">
        <v>233</v>
      </c>
      <c r="G23" s="293">
        <v>0</v>
      </c>
      <c r="H23" s="293">
        <v>0</v>
      </c>
      <c r="I23" s="293">
        <v>0</v>
      </c>
      <c r="J23" s="293">
        <v>0</v>
      </c>
      <c r="K23" s="293">
        <v>0</v>
      </c>
      <c r="L23" s="293">
        <v>0</v>
      </c>
      <c r="M23" s="293">
        <v>0</v>
      </c>
      <c r="N23" s="293">
        <v>0</v>
      </c>
      <c r="O23" s="293">
        <v>0</v>
      </c>
      <c r="P23" s="293">
        <v>0</v>
      </c>
      <c r="Q23" s="293">
        <v>0</v>
      </c>
      <c r="R23" s="293">
        <v>0</v>
      </c>
      <c r="S23" s="293">
        <v>0</v>
      </c>
      <c r="T23" s="293">
        <v>0</v>
      </c>
      <c r="U23" s="293">
        <v>0</v>
      </c>
      <c r="V23" s="293">
        <v>0</v>
      </c>
      <c r="W23" s="293">
        <v>0</v>
      </c>
      <c r="X23" s="293">
        <v>0</v>
      </c>
      <c r="Y23" s="293">
        <v>0</v>
      </c>
      <c r="Z23" s="293">
        <v>0</v>
      </c>
      <c r="AA23" s="293">
        <v>0</v>
      </c>
      <c r="AB23" s="293">
        <v>0</v>
      </c>
      <c r="AC23" s="293">
        <v>0</v>
      </c>
      <c r="AD23" s="293">
        <v>0</v>
      </c>
      <c r="AE23" s="293">
        <v>0</v>
      </c>
      <c r="AF23" s="293">
        <v>0</v>
      </c>
      <c r="AG23" s="293">
        <v>0</v>
      </c>
      <c r="AH23" s="293">
        <v>0</v>
      </c>
      <c r="AI23" s="293">
        <v>0</v>
      </c>
      <c r="AJ23" s="293">
        <v>0</v>
      </c>
      <c r="AK23" s="293">
        <v>0</v>
      </c>
      <c r="AL23" s="293">
        <v>0</v>
      </c>
      <c r="AM23" s="293">
        <v>0</v>
      </c>
      <c r="AN23" s="293">
        <v>0</v>
      </c>
      <c r="AO23" s="293">
        <v>0</v>
      </c>
      <c r="AP23" s="293">
        <v>0</v>
      </c>
      <c r="AQ23" s="293">
        <v>0</v>
      </c>
      <c r="AR23" s="293">
        <v>0</v>
      </c>
      <c r="AS23" s="293">
        <v>0</v>
      </c>
      <c r="AT23" s="293">
        <v>0</v>
      </c>
      <c r="AU23" s="293">
        <v>0</v>
      </c>
      <c r="AV23" s="293">
        <v>0</v>
      </c>
      <c r="AW23" s="293">
        <v>0</v>
      </c>
      <c r="AX23" s="293">
        <v>0</v>
      </c>
      <c r="AY23" s="293">
        <v>0</v>
      </c>
      <c r="AZ23" s="293">
        <v>0</v>
      </c>
      <c r="BA23" s="293">
        <v>0</v>
      </c>
      <c r="BB23" s="293">
        <v>0</v>
      </c>
      <c r="BC23" s="293">
        <v>0</v>
      </c>
      <c r="BD23" s="293">
        <v>0</v>
      </c>
      <c r="BE23" s="293">
        <v>0</v>
      </c>
      <c r="BF23" s="293">
        <v>0</v>
      </c>
      <c r="BG23" s="293">
        <v>0</v>
      </c>
      <c r="BH23" s="293">
        <v>0</v>
      </c>
      <c r="BI23" s="293">
        <v>0</v>
      </c>
      <c r="BJ23" s="293">
        <v>0</v>
      </c>
      <c r="BK23" s="293">
        <v>0</v>
      </c>
      <c r="BL23" s="293">
        <v>0</v>
      </c>
      <c r="BM23" s="293">
        <v>0</v>
      </c>
      <c r="BN23" s="293">
        <v>0</v>
      </c>
      <c r="BO23" s="293">
        <v>0</v>
      </c>
      <c r="BP23" s="293">
        <v>0</v>
      </c>
      <c r="BQ23" s="293">
        <v>0</v>
      </c>
      <c r="BR23" s="293">
        <v>0</v>
      </c>
      <c r="BS23" s="293">
        <v>0</v>
      </c>
      <c r="BT23" s="293">
        <v>0</v>
      </c>
      <c r="BU23" s="293">
        <v>0</v>
      </c>
      <c r="BV23" s="293">
        <v>0</v>
      </c>
      <c r="BW23" s="293">
        <v>0</v>
      </c>
      <c r="BX23" s="293">
        <v>0</v>
      </c>
      <c r="BY23" s="293">
        <v>0</v>
      </c>
      <c r="BZ23" s="293">
        <v>0</v>
      </c>
      <c r="CA23" s="293">
        <v>0</v>
      </c>
      <c r="CB23" s="293">
        <v>0</v>
      </c>
      <c r="CC23" s="293">
        <v>0</v>
      </c>
      <c r="CD23" s="293">
        <v>0</v>
      </c>
      <c r="CE23" s="293">
        <v>0</v>
      </c>
      <c r="CF23" s="293">
        <v>0</v>
      </c>
      <c r="CG23" s="293">
        <v>0</v>
      </c>
      <c r="CH23" s="293">
        <v>0</v>
      </c>
      <c r="CI23" s="293">
        <v>0</v>
      </c>
      <c r="CJ23" s="293">
        <v>0</v>
      </c>
      <c r="CK23" s="293">
        <v>0</v>
      </c>
      <c r="CL23" s="293">
        <v>0</v>
      </c>
      <c r="CM23" s="293">
        <v>0</v>
      </c>
      <c r="CN23" s="293">
        <v>0</v>
      </c>
      <c r="CO23" s="293">
        <v>0</v>
      </c>
      <c r="CP23" s="293">
        <v>0</v>
      </c>
      <c r="CQ23" s="293">
        <v>0</v>
      </c>
      <c r="CR23" s="293">
        <v>0</v>
      </c>
      <c r="CS23" s="293">
        <v>0</v>
      </c>
      <c r="CT23" s="293">
        <v>0</v>
      </c>
      <c r="CU23" s="293">
        <v>0</v>
      </c>
      <c r="CV23" s="293">
        <v>0</v>
      </c>
      <c r="CW23" s="293">
        <v>0</v>
      </c>
      <c r="CX23" s="293">
        <v>0</v>
      </c>
      <c r="CY23" s="293">
        <v>0</v>
      </c>
      <c r="CZ23" s="293">
        <v>0</v>
      </c>
      <c r="DA23" s="293">
        <v>0</v>
      </c>
      <c r="DB23" s="293">
        <v>0</v>
      </c>
      <c r="DC23" s="293">
        <v>0</v>
      </c>
      <c r="DD23" s="293">
        <v>0</v>
      </c>
      <c r="DE23" s="293">
        <v>0</v>
      </c>
      <c r="DF23" s="293">
        <v>0</v>
      </c>
      <c r="DG23" s="293">
        <v>0</v>
      </c>
      <c r="DH23" s="293">
        <v>0</v>
      </c>
      <c r="DI23" s="293">
        <v>0</v>
      </c>
      <c r="DJ23" s="293">
        <v>0</v>
      </c>
      <c r="DK23" s="293">
        <v>0</v>
      </c>
      <c r="DL23" s="293">
        <v>0</v>
      </c>
      <c r="DM23" s="293">
        <v>0</v>
      </c>
      <c r="DN23" s="293">
        <v>0</v>
      </c>
      <c r="DO23" s="293">
        <v>0</v>
      </c>
      <c r="DP23" s="293">
        <v>0</v>
      </c>
      <c r="DQ23" s="293">
        <v>0</v>
      </c>
      <c r="DR23" s="293">
        <v>0</v>
      </c>
      <c r="DS23" s="293">
        <v>0</v>
      </c>
      <c r="DT23" s="293">
        <v>0</v>
      </c>
      <c r="DU23" s="293">
        <v>0</v>
      </c>
      <c r="DV23" s="293">
        <v>0</v>
      </c>
      <c r="DW23" s="293">
        <v>0</v>
      </c>
      <c r="DX23" s="293">
        <v>0</v>
      </c>
      <c r="DY23" s="293">
        <v>0</v>
      </c>
      <c r="DZ23" s="293">
        <v>0</v>
      </c>
      <c r="EA23" s="293">
        <v>0</v>
      </c>
      <c r="EB23" s="293">
        <v>0</v>
      </c>
      <c r="EC23" s="293">
        <v>0</v>
      </c>
      <c r="ED23" s="293">
        <v>0</v>
      </c>
      <c r="EE23" s="293">
        <v>0</v>
      </c>
      <c r="EF23" s="293">
        <v>0</v>
      </c>
      <c r="EG23" s="293">
        <v>0</v>
      </c>
      <c r="EH23" s="293">
        <v>0</v>
      </c>
      <c r="EI23" s="293">
        <v>0</v>
      </c>
      <c r="EJ23" s="293">
        <v>0</v>
      </c>
      <c r="EK23" s="293">
        <v>0</v>
      </c>
      <c r="EL23" s="293">
        <v>0</v>
      </c>
      <c r="EM23" s="293">
        <v>0</v>
      </c>
      <c r="EN23" s="293">
        <v>0</v>
      </c>
      <c r="EO23" s="293">
        <v>0</v>
      </c>
      <c r="EP23" s="293">
        <v>0</v>
      </c>
      <c r="EQ23" s="293">
        <v>0</v>
      </c>
      <c r="ER23" s="293">
        <v>0</v>
      </c>
      <c r="ES23" s="293">
        <v>0</v>
      </c>
      <c r="ET23" s="293">
        <v>0</v>
      </c>
      <c r="EU23" s="293">
        <v>0</v>
      </c>
      <c r="EV23" s="293">
        <v>0</v>
      </c>
      <c r="EW23" s="293">
        <v>0</v>
      </c>
      <c r="EX23" s="293">
        <v>0</v>
      </c>
      <c r="EY23" s="22"/>
      <c r="EZ23" s="60"/>
      <c r="FA23" s="22"/>
      <c r="FB23" s="60"/>
      <c r="FC23" s="22"/>
      <c r="FD23" s="60"/>
      <c r="FE23" s="22"/>
      <c r="FF23" s="60"/>
      <c r="FG23" s="22"/>
      <c r="FH23" s="60"/>
      <c r="FI23" s="22"/>
      <c r="FJ23" s="60"/>
      <c r="FK23" s="22"/>
      <c r="FL23" s="60"/>
      <c r="FM23" s="22"/>
      <c r="FN23" s="60"/>
      <c r="FO23" s="22"/>
      <c r="FP23" s="60"/>
      <c r="FQ23" s="22"/>
      <c r="FR23" s="60"/>
      <c r="FS23" s="22"/>
      <c r="FT23" s="60"/>
      <c r="FU23" s="22"/>
      <c r="FV23" s="60"/>
      <c r="FW23" s="22"/>
      <c r="FX23" s="60"/>
      <c r="FY23" s="22"/>
      <c r="FZ23" s="60"/>
      <c r="GA23" s="22"/>
      <c r="GB23" s="60"/>
      <c r="GC23" s="22"/>
      <c r="GD23" s="60"/>
      <c r="GE23" s="22"/>
      <c r="GF23" s="60"/>
      <c r="GG23" s="22"/>
      <c r="GH23" s="60"/>
      <c r="GI23" s="22"/>
      <c r="GJ23" s="60"/>
      <c r="GK23" s="22"/>
      <c r="GL23" s="60"/>
      <c r="GM23" s="22"/>
      <c r="GN23" s="60"/>
      <c r="GO23" s="22"/>
      <c r="GP23" s="60"/>
      <c r="GQ23" s="22"/>
      <c r="GR23" s="60"/>
      <c r="GS23" s="22"/>
      <c r="GT23" s="60"/>
      <c r="GU23" s="22"/>
      <c r="GV23" s="60"/>
      <c r="GW23" s="22"/>
      <c r="GX23" s="60"/>
      <c r="GY23" s="22"/>
      <c r="GZ23" s="60"/>
      <c r="HA23" s="22"/>
      <c r="HB23" s="60"/>
      <c r="HC23" s="22"/>
      <c r="HD23" s="60"/>
      <c r="HE23" s="22"/>
      <c r="HF23" s="60"/>
      <c r="HG23" s="22"/>
      <c r="HH23" s="60"/>
      <c r="HI23" s="22"/>
      <c r="HJ23" s="60"/>
      <c r="HK23" s="22"/>
      <c r="HL23" s="60"/>
      <c r="HM23" s="22"/>
      <c r="HN23" s="60"/>
      <c r="HO23" s="22"/>
      <c r="HP23" s="60"/>
      <c r="HQ23" s="22"/>
      <c r="HR23" s="60"/>
      <c r="HS23" s="22"/>
      <c r="HT23" s="60"/>
      <c r="HU23" s="22"/>
      <c r="HV23" s="60"/>
      <c r="HW23" s="22"/>
      <c r="HX23" s="60"/>
      <c r="HY23" s="22"/>
      <c r="HZ23" s="60"/>
      <c r="IA23" s="22"/>
      <c r="IB23" s="60"/>
      <c r="IC23" s="22"/>
      <c r="ID23" s="60"/>
      <c r="IE23" s="22"/>
      <c r="IF23" s="60"/>
      <c r="IG23" s="22"/>
      <c r="IH23" s="60"/>
      <c r="II23" s="22"/>
      <c r="IJ23" s="60"/>
      <c r="IK23" s="22"/>
      <c r="IL23" s="60"/>
      <c r="IM23" s="22"/>
      <c r="IN23" s="60"/>
      <c r="IO23" s="22"/>
      <c r="IP23" s="60"/>
      <c r="IQ23" s="22"/>
      <c r="IR23" s="60"/>
      <c r="IS23" s="22"/>
      <c r="IT23" s="60"/>
      <c r="IU23" s="22"/>
      <c r="IV23" s="60"/>
      <c r="IW23" s="22"/>
      <c r="IX23" s="60"/>
      <c r="IY23" s="22"/>
      <c r="IZ23" s="60"/>
      <c r="JA23" s="22"/>
      <c r="JB23" s="60"/>
      <c r="JC23" s="22"/>
      <c r="JD23" s="60"/>
      <c r="JE23" s="22"/>
      <c r="JF23" s="60"/>
      <c r="JG23" s="22"/>
      <c r="JH23" s="60"/>
      <c r="JI23" s="22"/>
      <c r="JJ23" s="60"/>
      <c r="JK23" s="22"/>
      <c r="JL23" s="60"/>
      <c r="JM23" s="22"/>
      <c r="JN23" s="60"/>
      <c r="JO23" s="22"/>
      <c r="JP23" s="60"/>
      <c r="JQ23" s="22"/>
      <c r="JR23" s="60"/>
      <c r="JS23" s="22"/>
      <c r="JT23" s="60"/>
      <c r="JU23" s="22"/>
      <c r="JV23" s="60"/>
      <c r="JW23" s="22"/>
      <c r="JX23" s="60"/>
      <c r="JY23" s="22"/>
      <c r="JZ23" s="23"/>
      <c r="KA23" s="23"/>
      <c r="KB23" s="23"/>
      <c r="KC23" s="23"/>
      <c r="KD23" s="23"/>
      <c r="KE23" s="23"/>
      <c r="KF23" s="23"/>
      <c r="KG23" s="23"/>
      <c r="KH23" s="23"/>
      <c r="KI23" s="23"/>
      <c r="KJ23" s="23"/>
      <c r="KK23" s="23"/>
      <c r="KL23" s="23"/>
      <c r="KM23" s="23"/>
    </row>
    <row r="24" spans="1:299" x14ac:dyDescent="0.25">
      <c r="A24" s="48">
        <f t="shared" si="0"/>
        <v>23</v>
      </c>
      <c r="B24" s="272"/>
      <c r="C24" s="272"/>
      <c r="D24" s="272"/>
      <c r="E24" s="272"/>
      <c r="F24" s="272" t="s">
        <v>234</v>
      </c>
      <c r="G24" s="293">
        <v>0</v>
      </c>
      <c r="H24" s="293">
        <v>0</v>
      </c>
      <c r="I24" s="293">
        <v>0</v>
      </c>
      <c r="J24" s="293">
        <v>0</v>
      </c>
      <c r="K24" s="293">
        <v>0</v>
      </c>
      <c r="L24" s="293">
        <v>0</v>
      </c>
      <c r="M24" s="293">
        <v>0</v>
      </c>
      <c r="N24" s="293">
        <v>0</v>
      </c>
      <c r="O24" s="293">
        <v>0</v>
      </c>
      <c r="P24" s="293">
        <v>0</v>
      </c>
      <c r="Q24" s="293">
        <v>0</v>
      </c>
      <c r="R24" s="293">
        <v>0</v>
      </c>
      <c r="S24" s="293">
        <v>0</v>
      </c>
      <c r="T24" s="293">
        <v>0</v>
      </c>
      <c r="U24" s="293">
        <v>0</v>
      </c>
      <c r="V24" s="293">
        <v>0</v>
      </c>
      <c r="W24" s="293">
        <v>0</v>
      </c>
      <c r="X24" s="293">
        <v>0</v>
      </c>
      <c r="Y24" s="293">
        <v>0</v>
      </c>
      <c r="Z24" s="293">
        <v>0</v>
      </c>
      <c r="AA24" s="293">
        <v>0</v>
      </c>
      <c r="AB24" s="293">
        <v>0</v>
      </c>
      <c r="AC24" s="293">
        <v>0</v>
      </c>
      <c r="AD24" s="293">
        <v>0</v>
      </c>
      <c r="AE24" s="293">
        <v>0</v>
      </c>
      <c r="AF24" s="293">
        <v>0</v>
      </c>
      <c r="AG24" s="293">
        <v>0</v>
      </c>
      <c r="AH24" s="293">
        <v>0</v>
      </c>
      <c r="AI24" s="293">
        <v>0</v>
      </c>
      <c r="AJ24" s="293">
        <v>0</v>
      </c>
      <c r="AK24" s="293">
        <v>0</v>
      </c>
      <c r="AL24" s="293">
        <v>0</v>
      </c>
      <c r="AM24" s="293">
        <v>0</v>
      </c>
      <c r="AN24" s="293">
        <v>0</v>
      </c>
      <c r="AO24" s="293">
        <v>0</v>
      </c>
      <c r="AP24" s="293">
        <v>0</v>
      </c>
      <c r="AQ24" s="293">
        <v>0</v>
      </c>
      <c r="AR24" s="293">
        <v>0</v>
      </c>
      <c r="AS24" s="293">
        <v>0</v>
      </c>
      <c r="AT24" s="293">
        <v>0</v>
      </c>
      <c r="AU24" s="293">
        <v>0</v>
      </c>
      <c r="AV24" s="293">
        <v>0</v>
      </c>
      <c r="AW24" s="293">
        <v>0</v>
      </c>
      <c r="AX24" s="293">
        <v>0</v>
      </c>
      <c r="AY24" s="293">
        <v>0</v>
      </c>
      <c r="AZ24" s="293">
        <v>0</v>
      </c>
      <c r="BA24" s="293">
        <v>0</v>
      </c>
      <c r="BB24" s="293">
        <v>0</v>
      </c>
      <c r="BC24" s="293">
        <v>0</v>
      </c>
      <c r="BD24" s="293">
        <v>0</v>
      </c>
      <c r="BE24" s="293">
        <v>0</v>
      </c>
      <c r="BF24" s="293">
        <v>0</v>
      </c>
      <c r="BG24" s="293">
        <v>0</v>
      </c>
      <c r="BH24" s="293">
        <v>0</v>
      </c>
      <c r="BI24" s="293">
        <v>0</v>
      </c>
      <c r="BJ24" s="293">
        <v>0</v>
      </c>
      <c r="BK24" s="293">
        <v>0</v>
      </c>
      <c r="BL24" s="293">
        <v>0</v>
      </c>
      <c r="BM24" s="293">
        <v>0</v>
      </c>
      <c r="BN24" s="293">
        <v>0</v>
      </c>
      <c r="BO24" s="293">
        <v>0</v>
      </c>
      <c r="BP24" s="293">
        <v>0</v>
      </c>
      <c r="BQ24" s="293">
        <v>0</v>
      </c>
      <c r="BR24" s="293">
        <v>0</v>
      </c>
      <c r="BS24" s="293">
        <v>0</v>
      </c>
      <c r="BT24" s="293">
        <v>0</v>
      </c>
      <c r="BU24" s="293">
        <v>0</v>
      </c>
      <c r="BV24" s="293">
        <v>0</v>
      </c>
      <c r="BW24" s="293">
        <v>0</v>
      </c>
      <c r="BX24" s="293">
        <v>0</v>
      </c>
      <c r="BY24" s="293">
        <v>0</v>
      </c>
      <c r="BZ24" s="293">
        <v>0</v>
      </c>
      <c r="CA24" s="293">
        <v>0</v>
      </c>
      <c r="CB24" s="293">
        <v>0</v>
      </c>
      <c r="CC24" s="293">
        <v>0</v>
      </c>
      <c r="CD24" s="293">
        <v>0</v>
      </c>
      <c r="CE24" s="293">
        <v>0</v>
      </c>
      <c r="CF24" s="293">
        <v>0</v>
      </c>
      <c r="CG24" s="293">
        <v>0</v>
      </c>
      <c r="CH24" s="293">
        <v>0</v>
      </c>
      <c r="CI24" s="293">
        <v>0</v>
      </c>
      <c r="CJ24" s="293">
        <v>0</v>
      </c>
      <c r="CK24" s="293">
        <v>0</v>
      </c>
      <c r="CL24" s="293">
        <v>0</v>
      </c>
      <c r="CM24" s="293">
        <v>0</v>
      </c>
      <c r="CN24" s="293">
        <v>0</v>
      </c>
      <c r="CO24" s="293">
        <v>0</v>
      </c>
      <c r="CP24" s="293">
        <v>0</v>
      </c>
      <c r="CQ24" s="293">
        <v>0</v>
      </c>
      <c r="CR24" s="293">
        <v>0</v>
      </c>
      <c r="CS24" s="293">
        <v>0</v>
      </c>
      <c r="CT24" s="293">
        <v>0</v>
      </c>
      <c r="CU24" s="293">
        <v>0</v>
      </c>
      <c r="CV24" s="293">
        <v>0</v>
      </c>
      <c r="CW24" s="293">
        <v>0</v>
      </c>
      <c r="CX24" s="293">
        <v>0</v>
      </c>
      <c r="CY24" s="293">
        <v>0</v>
      </c>
      <c r="CZ24" s="293">
        <v>0</v>
      </c>
      <c r="DA24" s="293">
        <v>0</v>
      </c>
      <c r="DB24" s="293">
        <v>0</v>
      </c>
      <c r="DC24" s="293">
        <v>0</v>
      </c>
      <c r="DD24" s="293">
        <v>0</v>
      </c>
      <c r="DE24" s="293">
        <v>0</v>
      </c>
      <c r="DF24" s="293">
        <v>0</v>
      </c>
      <c r="DG24" s="293">
        <v>0</v>
      </c>
      <c r="DH24" s="293">
        <v>0</v>
      </c>
      <c r="DI24" s="293">
        <v>0</v>
      </c>
      <c r="DJ24" s="293">
        <v>0</v>
      </c>
      <c r="DK24" s="293">
        <v>0</v>
      </c>
      <c r="DL24" s="293">
        <v>0</v>
      </c>
      <c r="DM24" s="293">
        <v>0</v>
      </c>
      <c r="DN24" s="293">
        <v>0</v>
      </c>
      <c r="DO24" s="293">
        <v>0</v>
      </c>
      <c r="DP24" s="293">
        <v>0</v>
      </c>
      <c r="DQ24" s="293">
        <v>0</v>
      </c>
      <c r="DR24" s="293">
        <v>0</v>
      </c>
      <c r="DS24" s="293">
        <v>0</v>
      </c>
      <c r="DT24" s="293">
        <v>0</v>
      </c>
      <c r="DU24" s="293">
        <v>0</v>
      </c>
      <c r="DV24" s="293">
        <v>0</v>
      </c>
      <c r="DW24" s="293">
        <v>0</v>
      </c>
      <c r="DX24" s="293">
        <v>0</v>
      </c>
      <c r="DY24" s="293">
        <v>0</v>
      </c>
      <c r="DZ24" s="293">
        <v>0</v>
      </c>
      <c r="EA24" s="293">
        <v>244328</v>
      </c>
      <c r="EB24" s="293">
        <v>0</v>
      </c>
      <c r="EC24" s="293">
        <v>0</v>
      </c>
      <c r="ED24" s="293">
        <v>0</v>
      </c>
      <c r="EE24" s="293">
        <v>0</v>
      </c>
      <c r="EF24" s="293">
        <v>0</v>
      </c>
      <c r="EG24" s="293">
        <v>0</v>
      </c>
      <c r="EH24" s="293">
        <v>0</v>
      </c>
      <c r="EI24" s="293">
        <v>0</v>
      </c>
      <c r="EJ24" s="293">
        <v>0</v>
      </c>
      <c r="EK24" s="293">
        <v>0</v>
      </c>
      <c r="EL24" s="293">
        <v>0</v>
      </c>
      <c r="EM24" s="293">
        <v>0</v>
      </c>
      <c r="EN24" s="293">
        <v>0</v>
      </c>
      <c r="EO24" s="293">
        <v>0</v>
      </c>
      <c r="EP24" s="293">
        <v>0</v>
      </c>
      <c r="EQ24" s="293">
        <v>0</v>
      </c>
      <c r="ER24" s="293">
        <v>0</v>
      </c>
      <c r="ES24" s="293">
        <v>0</v>
      </c>
      <c r="ET24" s="293">
        <v>0</v>
      </c>
      <c r="EU24" s="293">
        <v>0</v>
      </c>
      <c r="EV24" s="293">
        <v>0</v>
      </c>
      <c r="EW24" s="293">
        <v>0</v>
      </c>
      <c r="EX24" s="293">
        <v>244328</v>
      </c>
      <c r="EY24" s="22"/>
      <c r="EZ24" s="60"/>
      <c r="FA24" s="22"/>
      <c r="FB24" s="60"/>
      <c r="FC24" s="22"/>
      <c r="FD24" s="60"/>
      <c r="FE24" s="22"/>
      <c r="FF24" s="60"/>
      <c r="FG24" s="22"/>
      <c r="FH24" s="60"/>
      <c r="FI24" s="22"/>
      <c r="FJ24" s="60"/>
      <c r="FK24" s="22"/>
      <c r="FL24" s="60"/>
      <c r="FM24" s="22"/>
      <c r="FN24" s="60"/>
      <c r="FO24" s="22"/>
      <c r="FP24" s="60"/>
      <c r="FQ24" s="22"/>
      <c r="FR24" s="60"/>
      <c r="FS24" s="22"/>
      <c r="FT24" s="60"/>
      <c r="FU24" s="22"/>
      <c r="FV24" s="60"/>
      <c r="FW24" s="22"/>
      <c r="FX24" s="60"/>
      <c r="FY24" s="22"/>
      <c r="FZ24" s="60"/>
      <c r="GA24" s="22"/>
      <c r="GB24" s="60"/>
      <c r="GC24" s="22"/>
      <c r="GD24" s="60"/>
      <c r="GE24" s="22"/>
      <c r="GF24" s="60"/>
      <c r="GG24" s="22"/>
      <c r="GH24" s="60"/>
      <c r="GI24" s="22"/>
      <c r="GJ24" s="60"/>
      <c r="GK24" s="22"/>
      <c r="GL24" s="60"/>
      <c r="GM24" s="22"/>
      <c r="GN24" s="60"/>
      <c r="GO24" s="22"/>
      <c r="GP24" s="60"/>
      <c r="GQ24" s="22"/>
      <c r="GR24" s="60"/>
      <c r="GS24" s="22"/>
      <c r="GT24" s="60"/>
      <c r="GU24" s="22"/>
      <c r="GV24" s="60"/>
      <c r="GW24" s="22"/>
      <c r="GX24" s="60"/>
      <c r="GY24" s="22"/>
      <c r="GZ24" s="60"/>
      <c r="HA24" s="22"/>
      <c r="HB24" s="60"/>
      <c r="HC24" s="22"/>
      <c r="HD24" s="60"/>
      <c r="HE24" s="22"/>
      <c r="HF24" s="60"/>
      <c r="HG24" s="22"/>
      <c r="HH24" s="60"/>
      <c r="HI24" s="22"/>
      <c r="HJ24" s="60"/>
      <c r="HK24" s="22"/>
      <c r="HL24" s="60"/>
      <c r="HM24" s="22"/>
      <c r="HN24" s="60"/>
      <c r="HO24" s="22"/>
      <c r="HP24" s="60"/>
      <c r="HQ24" s="22"/>
      <c r="HR24" s="60"/>
      <c r="HS24" s="22"/>
      <c r="HT24" s="60"/>
      <c r="HU24" s="22"/>
      <c r="HV24" s="60"/>
      <c r="HW24" s="22"/>
      <c r="HX24" s="60"/>
      <c r="HY24" s="22"/>
      <c r="HZ24" s="60"/>
      <c r="IA24" s="22"/>
      <c r="IB24" s="60"/>
      <c r="IC24" s="22"/>
      <c r="ID24" s="60"/>
      <c r="IE24" s="22"/>
      <c r="IF24" s="60"/>
      <c r="IG24" s="22"/>
      <c r="IH24" s="60"/>
      <c r="II24" s="22"/>
      <c r="IJ24" s="60"/>
      <c r="IK24" s="22"/>
      <c r="IL24" s="60"/>
      <c r="IM24" s="22"/>
      <c r="IN24" s="60"/>
      <c r="IO24" s="22"/>
      <c r="IP24" s="60"/>
      <c r="IQ24" s="22"/>
      <c r="IR24" s="60"/>
      <c r="IS24" s="22"/>
      <c r="IT24" s="60"/>
      <c r="IU24" s="22"/>
      <c r="IV24" s="60"/>
      <c r="IW24" s="22"/>
      <c r="IX24" s="60"/>
      <c r="IY24" s="22"/>
      <c r="IZ24" s="60"/>
      <c r="JA24" s="22"/>
      <c r="JB24" s="60"/>
      <c r="JC24" s="22"/>
      <c r="JD24" s="60"/>
      <c r="JE24" s="22"/>
      <c r="JF24" s="60"/>
      <c r="JG24" s="22"/>
      <c r="JH24" s="60"/>
      <c r="JI24" s="22"/>
      <c r="JJ24" s="60"/>
      <c r="JK24" s="22"/>
      <c r="JL24" s="60"/>
      <c r="JM24" s="22"/>
      <c r="JN24" s="60"/>
      <c r="JO24" s="22"/>
      <c r="JP24" s="60"/>
      <c r="JQ24" s="22"/>
      <c r="JR24" s="60"/>
      <c r="JS24" s="22"/>
      <c r="JT24" s="60"/>
      <c r="JU24" s="22"/>
      <c r="JV24" s="60"/>
      <c r="JW24" s="22"/>
      <c r="JX24" s="60"/>
      <c r="JY24" s="22"/>
      <c r="JZ24" s="23"/>
      <c r="KA24" s="23"/>
      <c r="KB24" s="23"/>
      <c r="KC24" s="23"/>
      <c r="KD24" s="23"/>
      <c r="KE24" s="23"/>
      <c r="KF24" s="23"/>
      <c r="KG24" s="23"/>
      <c r="KH24" s="23"/>
      <c r="KI24" s="23"/>
      <c r="KJ24" s="23"/>
      <c r="KK24" s="23"/>
      <c r="KL24" s="23"/>
      <c r="KM24" s="23"/>
    </row>
    <row r="25" spans="1:299" x14ac:dyDescent="0.25">
      <c r="A25" s="48">
        <f t="shared" si="0"/>
        <v>24</v>
      </c>
      <c r="B25" s="272"/>
      <c r="C25" s="272"/>
      <c r="D25" s="272"/>
      <c r="E25" s="272"/>
      <c r="F25" s="272" t="s">
        <v>469</v>
      </c>
      <c r="G25" s="293">
        <v>0</v>
      </c>
      <c r="H25" s="293">
        <v>0</v>
      </c>
      <c r="I25" s="293">
        <v>0</v>
      </c>
      <c r="J25" s="293">
        <v>0</v>
      </c>
      <c r="K25" s="293">
        <v>0</v>
      </c>
      <c r="L25" s="293">
        <v>0</v>
      </c>
      <c r="M25" s="293">
        <v>0</v>
      </c>
      <c r="N25" s="293">
        <v>0</v>
      </c>
      <c r="O25" s="293">
        <v>0</v>
      </c>
      <c r="P25" s="293">
        <v>0</v>
      </c>
      <c r="Q25" s="293">
        <v>0</v>
      </c>
      <c r="R25" s="293">
        <v>0</v>
      </c>
      <c r="S25" s="293">
        <v>0</v>
      </c>
      <c r="T25" s="293">
        <v>0</v>
      </c>
      <c r="U25" s="293">
        <v>0</v>
      </c>
      <c r="V25" s="293">
        <v>0</v>
      </c>
      <c r="W25" s="293">
        <v>0</v>
      </c>
      <c r="X25" s="293">
        <v>0</v>
      </c>
      <c r="Y25" s="293">
        <v>0</v>
      </c>
      <c r="Z25" s="293">
        <v>0</v>
      </c>
      <c r="AA25" s="293">
        <v>0</v>
      </c>
      <c r="AB25" s="293">
        <v>0</v>
      </c>
      <c r="AC25" s="293">
        <v>0</v>
      </c>
      <c r="AD25" s="293">
        <v>0</v>
      </c>
      <c r="AE25" s="293">
        <v>0</v>
      </c>
      <c r="AF25" s="293">
        <v>0</v>
      </c>
      <c r="AG25" s="293">
        <v>0</v>
      </c>
      <c r="AH25" s="293">
        <v>0</v>
      </c>
      <c r="AI25" s="293">
        <v>0</v>
      </c>
      <c r="AJ25" s="293">
        <v>0</v>
      </c>
      <c r="AK25" s="293">
        <v>0</v>
      </c>
      <c r="AL25" s="293">
        <v>0</v>
      </c>
      <c r="AM25" s="293">
        <v>0</v>
      </c>
      <c r="AN25" s="293">
        <v>0</v>
      </c>
      <c r="AO25" s="293">
        <v>0</v>
      </c>
      <c r="AP25" s="293">
        <v>0</v>
      </c>
      <c r="AQ25" s="293">
        <v>0</v>
      </c>
      <c r="AR25" s="293">
        <v>0</v>
      </c>
      <c r="AS25" s="293">
        <v>0</v>
      </c>
      <c r="AT25" s="293">
        <v>0</v>
      </c>
      <c r="AU25" s="293">
        <v>0</v>
      </c>
      <c r="AV25" s="293">
        <v>0</v>
      </c>
      <c r="AW25" s="293">
        <v>0</v>
      </c>
      <c r="AX25" s="293">
        <v>0</v>
      </c>
      <c r="AY25" s="293">
        <v>0</v>
      </c>
      <c r="AZ25" s="293">
        <v>0</v>
      </c>
      <c r="BA25" s="293">
        <v>0</v>
      </c>
      <c r="BB25" s="293">
        <v>0</v>
      </c>
      <c r="BC25" s="293">
        <v>0</v>
      </c>
      <c r="BD25" s="293">
        <v>0</v>
      </c>
      <c r="BE25" s="293">
        <v>0</v>
      </c>
      <c r="BF25" s="293">
        <v>0</v>
      </c>
      <c r="BG25" s="293">
        <v>0</v>
      </c>
      <c r="BH25" s="293">
        <v>0</v>
      </c>
      <c r="BI25" s="293">
        <v>0</v>
      </c>
      <c r="BJ25" s="293">
        <v>0</v>
      </c>
      <c r="BK25" s="293">
        <v>0</v>
      </c>
      <c r="BL25" s="293">
        <v>0</v>
      </c>
      <c r="BM25" s="293">
        <v>0</v>
      </c>
      <c r="BN25" s="293">
        <v>0</v>
      </c>
      <c r="BO25" s="293">
        <v>0</v>
      </c>
      <c r="BP25" s="293">
        <v>0</v>
      </c>
      <c r="BQ25" s="293">
        <v>0</v>
      </c>
      <c r="BR25" s="293">
        <v>0</v>
      </c>
      <c r="BS25" s="293">
        <v>0</v>
      </c>
      <c r="BT25" s="293">
        <v>0</v>
      </c>
      <c r="BU25" s="293">
        <v>0</v>
      </c>
      <c r="BV25" s="293">
        <v>0</v>
      </c>
      <c r="BW25" s="293">
        <v>0</v>
      </c>
      <c r="BX25" s="293">
        <v>0</v>
      </c>
      <c r="BY25" s="293">
        <v>0</v>
      </c>
      <c r="BZ25" s="293">
        <v>0</v>
      </c>
      <c r="CA25" s="293">
        <v>0</v>
      </c>
      <c r="CB25" s="293">
        <v>0</v>
      </c>
      <c r="CC25" s="293">
        <v>0</v>
      </c>
      <c r="CD25" s="293">
        <v>0</v>
      </c>
      <c r="CE25" s="293">
        <v>0</v>
      </c>
      <c r="CF25" s="293">
        <v>0</v>
      </c>
      <c r="CG25" s="293">
        <v>0</v>
      </c>
      <c r="CH25" s="293">
        <v>0</v>
      </c>
      <c r="CI25" s="293">
        <v>0</v>
      </c>
      <c r="CJ25" s="293">
        <v>0</v>
      </c>
      <c r="CK25" s="293">
        <v>0</v>
      </c>
      <c r="CL25" s="293">
        <v>0</v>
      </c>
      <c r="CM25" s="293">
        <v>0</v>
      </c>
      <c r="CN25" s="293">
        <v>0</v>
      </c>
      <c r="CO25" s="293">
        <v>0</v>
      </c>
      <c r="CP25" s="293">
        <v>0</v>
      </c>
      <c r="CQ25" s="293">
        <v>0</v>
      </c>
      <c r="CR25" s="293">
        <v>0</v>
      </c>
      <c r="CS25" s="293">
        <v>0</v>
      </c>
      <c r="CT25" s="293">
        <v>0</v>
      </c>
      <c r="CU25" s="293">
        <v>0</v>
      </c>
      <c r="CV25" s="293">
        <v>0</v>
      </c>
      <c r="CW25" s="293">
        <v>0</v>
      </c>
      <c r="CX25" s="293">
        <v>0</v>
      </c>
      <c r="CY25" s="293">
        <v>0</v>
      </c>
      <c r="CZ25" s="293">
        <v>0</v>
      </c>
      <c r="DA25" s="293">
        <v>0</v>
      </c>
      <c r="DB25" s="293">
        <v>0</v>
      </c>
      <c r="DC25" s="293">
        <v>0</v>
      </c>
      <c r="DD25" s="293">
        <v>0</v>
      </c>
      <c r="DE25" s="293">
        <v>0</v>
      </c>
      <c r="DF25" s="293">
        <v>0</v>
      </c>
      <c r="DG25" s="293">
        <v>0</v>
      </c>
      <c r="DH25" s="293">
        <v>0</v>
      </c>
      <c r="DI25" s="293">
        <v>0</v>
      </c>
      <c r="DJ25" s="293">
        <v>0</v>
      </c>
      <c r="DK25" s="293">
        <v>0</v>
      </c>
      <c r="DL25" s="293">
        <v>0</v>
      </c>
      <c r="DM25" s="293">
        <v>0</v>
      </c>
      <c r="DN25" s="293">
        <v>0</v>
      </c>
      <c r="DO25" s="293">
        <v>0</v>
      </c>
      <c r="DP25" s="293">
        <v>0</v>
      </c>
      <c r="DQ25" s="293">
        <v>0</v>
      </c>
      <c r="DR25" s="293">
        <v>0</v>
      </c>
      <c r="DS25" s="293">
        <v>0</v>
      </c>
      <c r="DT25" s="293">
        <v>0</v>
      </c>
      <c r="DU25" s="293">
        <v>0</v>
      </c>
      <c r="DV25" s="293">
        <v>0</v>
      </c>
      <c r="DW25" s="293">
        <v>0</v>
      </c>
      <c r="DX25" s="293">
        <v>0</v>
      </c>
      <c r="DY25" s="293">
        <v>0</v>
      </c>
      <c r="DZ25" s="293">
        <v>0</v>
      </c>
      <c r="EA25" s="293">
        <v>0</v>
      </c>
      <c r="EB25" s="293">
        <v>0</v>
      </c>
      <c r="EC25" s="293">
        <v>0</v>
      </c>
      <c r="ED25" s="293">
        <v>0</v>
      </c>
      <c r="EE25" s="293">
        <v>0</v>
      </c>
      <c r="EF25" s="293">
        <v>0</v>
      </c>
      <c r="EG25" s="293">
        <v>0</v>
      </c>
      <c r="EH25" s="293">
        <v>0</v>
      </c>
      <c r="EI25" s="293">
        <v>0</v>
      </c>
      <c r="EJ25" s="293">
        <v>0</v>
      </c>
      <c r="EK25" s="293">
        <v>0</v>
      </c>
      <c r="EL25" s="293">
        <v>0</v>
      </c>
      <c r="EM25" s="293">
        <v>0</v>
      </c>
      <c r="EN25" s="293">
        <v>0</v>
      </c>
      <c r="EO25" s="293">
        <v>0</v>
      </c>
      <c r="EP25" s="293">
        <v>0</v>
      </c>
      <c r="EQ25" s="293">
        <v>0</v>
      </c>
      <c r="ER25" s="293">
        <v>0</v>
      </c>
      <c r="ES25" s="293">
        <v>0</v>
      </c>
      <c r="ET25" s="293">
        <v>0</v>
      </c>
      <c r="EU25" s="293">
        <v>0</v>
      </c>
      <c r="EV25" s="293">
        <v>0</v>
      </c>
      <c r="EW25" s="293">
        <v>0</v>
      </c>
      <c r="EX25" s="293">
        <v>0</v>
      </c>
      <c r="EY25" s="22"/>
      <c r="EZ25" s="60"/>
      <c r="FA25" s="22"/>
      <c r="FB25" s="60"/>
      <c r="FC25" s="22"/>
      <c r="FD25" s="60"/>
      <c r="FE25" s="22"/>
      <c r="FF25" s="60"/>
      <c r="FG25" s="22"/>
      <c r="FH25" s="60"/>
      <c r="FI25" s="22"/>
      <c r="FJ25" s="60"/>
      <c r="FK25" s="22"/>
      <c r="FL25" s="60"/>
      <c r="FM25" s="22"/>
      <c r="FN25" s="60"/>
      <c r="FO25" s="22"/>
      <c r="FP25" s="60"/>
      <c r="FQ25" s="22"/>
      <c r="FR25" s="60"/>
      <c r="FS25" s="22"/>
      <c r="FT25" s="60"/>
      <c r="FU25" s="22"/>
      <c r="FV25" s="60"/>
      <c r="FW25" s="22"/>
      <c r="FX25" s="60"/>
      <c r="FY25" s="22"/>
      <c r="FZ25" s="60"/>
      <c r="GA25" s="22"/>
      <c r="GB25" s="60"/>
      <c r="GC25" s="22"/>
      <c r="GD25" s="60"/>
      <c r="GE25" s="22"/>
      <c r="GF25" s="60"/>
      <c r="GG25" s="22"/>
      <c r="GH25" s="60"/>
      <c r="GI25" s="22"/>
      <c r="GJ25" s="60"/>
      <c r="GK25" s="22"/>
      <c r="GL25" s="60"/>
      <c r="GM25" s="22"/>
      <c r="GN25" s="60"/>
      <c r="GO25" s="22"/>
      <c r="GP25" s="60"/>
      <c r="GQ25" s="22"/>
      <c r="GR25" s="60"/>
      <c r="GS25" s="22"/>
      <c r="GT25" s="60"/>
      <c r="GU25" s="22"/>
      <c r="GV25" s="60"/>
      <c r="GW25" s="22"/>
      <c r="GX25" s="60"/>
      <c r="GY25" s="22"/>
      <c r="GZ25" s="60"/>
      <c r="HA25" s="22"/>
      <c r="HB25" s="60"/>
      <c r="HC25" s="22"/>
      <c r="HD25" s="60"/>
      <c r="HE25" s="22"/>
      <c r="HF25" s="60"/>
      <c r="HG25" s="22"/>
      <c r="HH25" s="60"/>
      <c r="HI25" s="22"/>
      <c r="HJ25" s="60"/>
      <c r="HK25" s="22"/>
      <c r="HL25" s="60"/>
      <c r="HM25" s="22"/>
      <c r="HN25" s="60"/>
      <c r="HO25" s="22"/>
      <c r="HP25" s="60"/>
      <c r="HQ25" s="22"/>
      <c r="HR25" s="60"/>
      <c r="HS25" s="22"/>
      <c r="HT25" s="60"/>
      <c r="HU25" s="22"/>
      <c r="HV25" s="60"/>
      <c r="HW25" s="22"/>
      <c r="HX25" s="60"/>
      <c r="HY25" s="22"/>
      <c r="HZ25" s="60"/>
      <c r="IA25" s="22"/>
      <c r="IB25" s="60"/>
      <c r="IC25" s="22"/>
      <c r="ID25" s="60"/>
      <c r="IE25" s="22"/>
      <c r="IF25" s="60"/>
      <c r="IG25" s="22"/>
      <c r="IH25" s="60"/>
      <c r="II25" s="22"/>
      <c r="IJ25" s="60"/>
      <c r="IK25" s="22"/>
      <c r="IL25" s="60"/>
      <c r="IM25" s="22"/>
      <c r="IN25" s="60"/>
      <c r="IO25" s="22"/>
      <c r="IP25" s="60"/>
      <c r="IQ25" s="22"/>
      <c r="IR25" s="60"/>
      <c r="IS25" s="22"/>
      <c r="IT25" s="60"/>
      <c r="IU25" s="22"/>
      <c r="IV25" s="60"/>
      <c r="IW25" s="22"/>
      <c r="IX25" s="60"/>
      <c r="IY25" s="22"/>
      <c r="IZ25" s="60"/>
      <c r="JA25" s="22"/>
      <c r="JB25" s="60"/>
      <c r="JC25" s="22"/>
      <c r="JD25" s="60"/>
      <c r="JE25" s="22"/>
      <c r="JF25" s="60"/>
      <c r="JG25" s="22"/>
      <c r="JH25" s="60"/>
      <c r="JI25" s="22"/>
      <c r="JJ25" s="60"/>
      <c r="JK25" s="22"/>
      <c r="JL25" s="60"/>
      <c r="JM25" s="22"/>
      <c r="JN25" s="60"/>
      <c r="JO25" s="22"/>
      <c r="JP25" s="60"/>
      <c r="JQ25" s="22"/>
      <c r="JR25" s="60"/>
      <c r="JS25" s="22"/>
      <c r="JT25" s="60"/>
      <c r="JU25" s="22"/>
      <c r="JV25" s="60"/>
      <c r="JW25" s="22"/>
      <c r="JX25" s="60"/>
      <c r="JY25" s="22"/>
      <c r="JZ25" s="23"/>
      <c r="KA25" s="23"/>
      <c r="KB25" s="23"/>
      <c r="KC25" s="23"/>
      <c r="KD25" s="23"/>
      <c r="KE25" s="23"/>
      <c r="KF25" s="23"/>
      <c r="KG25" s="23"/>
      <c r="KH25" s="23"/>
      <c r="KI25" s="23"/>
      <c r="KJ25" s="23"/>
      <c r="KK25" s="23"/>
      <c r="KL25" s="23"/>
      <c r="KM25" s="23"/>
    </row>
    <row r="26" spans="1:299" x14ac:dyDescent="0.25">
      <c r="A26" s="48">
        <f t="shared" si="0"/>
        <v>25</v>
      </c>
      <c r="B26" s="272"/>
      <c r="C26" s="272"/>
      <c r="D26" s="272"/>
      <c r="E26" s="272"/>
      <c r="F26" s="272" t="s">
        <v>235</v>
      </c>
      <c r="G26" s="293">
        <v>10.85</v>
      </c>
      <c r="H26" s="293">
        <v>38.15</v>
      </c>
      <c r="I26" s="293">
        <v>174.69</v>
      </c>
      <c r="J26" s="293">
        <v>2.95</v>
      </c>
      <c r="K26" s="293">
        <v>89.92</v>
      </c>
      <c r="L26" s="293">
        <v>87.69</v>
      </c>
      <c r="M26" s="293">
        <v>6.21</v>
      </c>
      <c r="N26" s="293">
        <v>5.99</v>
      </c>
      <c r="O26" s="293">
        <v>39.42</v>
      </c>
      <c r="P26" s="293">
        <v>128.37</v>
      </c>
      <c r="Q26" s="293">
        <v>5.58</v>
      </c>
      <c r="R26" s="293">
        <v>23.06</v>
      </c>
      <c r="S26" s="293">
        <v>4.09</v>
      </c>
      <c r="T26" s="293">
        <v>2.4</v>
      </c>
      <c r="U26" s="293">
        <v>0</v>
      </c>
      <c r="V26" s="293">
        <v>61.74</v>
      </c>
      <c r="W26" s="293">
        <v>0</v>
      </c>
      <c r="X26" s="293">
        <v>0</v>
      </c>
      <c r="Y26" s="293">
        <v>90.25</v>
      </c>
      <c r="Z26" s="293">
        <v>0</v>
      </c>
      <c r="AA26" s="293">
        <v>0</v>
      </c>
      <c r="AB26" s="293">
        <v>4.28</v>
      </c>
      <c r="AC26" s="293">
        <v>14.12</v>
      </c>
      <c r="AD26" s="293">
        <v>80</v>
      </c>
      <c r="AE26" s="293">
        <v>5.71</v>
      </c>
      <c r="AF26" s="293">
        <v>3</v>
      </c>
      <c r="AG26" s="293">
        <v>72.150000000000006</v>
      </c>
      <c r="AH26" s="293">
        <v>4.95</v>
      </c>
      <c r="AI26" s="293">
        <v>11.81</v>
      </c>
      <c r="AJ26" s="293">
        <v>9.82</v>
      </c>
      <c r="AK26" s="293">
        <v>17.420000000000002</v>
      </c>
      <c r="AL26" s="293">
        <v>6.15</v>
      </c>
      <c r="AM26" s="293">
        <v>0</v>
      </c>
      <c r="AN26" s="293">
        <v>11.77</v>
      </c>
      <c r="AO26" s="293">
        <v>2.95</v>
      </c>
      <c r="AP26" s="293">
        <v>11.14</v>
      </c>
      <c r="AQ26" s="293">
        <v>10.26</v>
      </c>
      <c r="AR26" s="293">
        <v>7.93</v>
      </c>
      <c r="AS26" s="293">
        <v>8.2799999999999994</v>
      </c>
      <c r="AT26" s="293">
        <v>53.76</v>
      </c>
      <c r="AU26" s="293">
        <v>3.54</v>
      </c>
      <c r="AV26" s="293">
        <v>3.94</v>
      </c>
      <c r="AW26" s="293">
        <v>3.39</v>
      </c>
      <c r="AX26" s="293">
        <v>12.55</v>
      </c>
      <c r="AY26" s="293">
        <v>14.28</v>
      </c>
      <c r="AZ26" s="293">
        <v>20.46</v>
      </c>
      <c r="BA26" s="293">
        <v>5.42</v>
      </c>
      <c r="BB26" s="293">
        <v>1.38</v>
      </c>
      <c r="BC26" s="293">
        <v>4.6399999999999997</v>
      </c>
      <c r="BD26" s="293">
        <v>10.73</v>
      </c>
      <c r="BE26" s="293">
        <v>0</v>
      </c>
      <c r="BF26" s="293">
        <v>6.17</v>
      </c>
      <c r="BG26" s="293">
        <v>110.53</v>
      </c>
      <c r="BH26" s="293">
        <v>7.83</v>
      </c>
      <c r="BI26" s="293">
        <v>4.99</v>
      </c>
      <c r="BJ26" s="293">
        <v>8.92</v>
      </c>
      <c r="BK26" s="293">
        <v>119.04</v>
      </c>
      <c r="BL26" s="293">
        <v>0</v>
      </c>
      <c r="BM26" s="293">
        <v>63.75</v>
      </c>
      <c r="BN26" s="293">
        <v>7.83</v>
      </c>
      <c r="BO26" s="293">
        <v>5.58</v>
      </c>
      <c r="BP26" s="293">
        <v>7.01</v>
      </c>
      <c r="BQ26" s="293">
        <v>3.86</v>
      </c>
      <c r="BR26" s="293">
        <v>4.72</v>
      </c>
      <c r="BS26" s="293">
        <v>25.8</v>
      </c>
      <c r="BT26" s="293">
        <v>0</v>
      </c>
      <c r="BU26" s="293">
        <v>108.85</v>
      </c>
      <c r="BV26" s="293">
        <v>11.26</v>
      </c>
      <c r="BW26" s="293">
        <v>0</v>
      </c>
      <c r="BX26" s="293">
        <v>43.63</v>
      </c>
      <c r="BY26" s="293">
        <v>1.54</v>
      </c>
      <c r="BZ26" s="293">
        <v>9.3800000000000008</v>
      </c>
      <c r="CA26" s="293">
        <v>3.16</v>
      </c>
      <c r="CB26" s="293">
        <v>33.4</v>
      </c>
      <c r="CC26" s="293">
        <v>3.39</v>
      </c>
      <c r="CD26" s="293">
        <v>4.6399999999999997</v>
      </c>
      <c r="CE26" s="293">
        <v>0</v>
      </c>
      <c r="CF26" s="293">
        <v>28.45</v>
      </c>
      <c r="CG26" s="293">
        <v>8.6999999999999993</v>
      </c>
      <c r="CH26" s="293">
        <v>0</v>
      </c>
      <c r="CI26" s="293">
        <v>2.4</v>
      </c>
      <c r="CJ26" s="293">
        <v>10.73</v>
      </c>
      <c r="CK26" s="293">
        <v>127.61</v>
      </c>
      <c r="CL26" s="293">
        <v>6.96</v>
      </c>
      <c r="CM26" s="293">
        <v>27.83</v>
      </c>
      <c r="CN26" s="293">
        <v>6.65</v>
      </c>
      <c r="CO26" s="293">
        <v>198.39</v>
      </c>
      <c r="CP26" s="293">
        <v>8.5</v>
      </c>
      <c r="CQ26" s="293">
        <v>41.87</v>
      </c>
      <c r="CR26" s="293">
        <v>16.22</v>
      </c>
      <c r="CS26" s="293">
        <v>89.66</v>
      </c>
      <c r="CT26" s="293">
        <v>70.59</v>
      </c>
      <c r="CU26" s="293">
        <v>145.52000000000001</v>
      </c>
      <c r="CV26" s="293">
        <v>0</v>
      </c>
      <c r="CW26" s="293">
        <v>0</v>
      </c>
      <c r="CX26" s="293">
        <v>4.1399999999999997</v>
      </c>
      <c r="CY26" s="293">
        <v>8.84</v>
      </c>
      <c r="CZ26" s="293">
        <v>4.49</v>
      </c>
      <c r="DA26" s="293">
        <v>36.909999999999997</v>
      </c>
      <c r="DB26" s="293">
        <v>2.79</v>
      </c>
      <c r="DC26" s="293">
        <v>7.59</v>
      </c>
      <c r="DD26" s="293">
        <v>12.25</v>
      </c>
      <c r="DE26" s="293">
        <v>9.59</v>
      </c>
      <c r="DF26" s="293">
        <v>73.87</v>
      </c>
      <c r="DG26" s="293">
        <v>4.72</v>
      </c>
      <c r="DH26" s="293">
        <v>15.26</v>
      </c>
      <c r="DI26" s="293">
        <v>6.81</v>
      </c>
      <c r="DJ26" s="293">
        <v>11.55</v>
      </c>
      <c r="DK26" s="293">
        <v>8.2100000000000009</v>
      </c>
      <c r="DL26" s="293">
        <v>65.040000000000006</v>
      </c>
      <c r="DM26" s="293">
        <v>12.93</v>
      </c>
      <c r="DN26" s="293">
        <v>12.79</v>
      </c>
      <c r="DO26" s="293">
        <v>3.86</v>
      </c>
      <c r="DP26" s="293">
        <v>8.41</v>
      </c>
      <c r="DQ26" s="293">
        <v>11.18</v>
      </c>
      <c r="DR26" s="293">
        <v>29.23</v>
      </c>
      <c r="DS26" s="293">
        <v>3.26</v>
      </c>
      <c r="DT26" s="293">
        <v>4.41</v>
      </c>
      <c r="DU26" s="293">
        <v>6.97</v>
      </c>
      <c r="DV26" s="293">
        <v>4.88</v>
      </c>
      <c r="DW26" s="293">
        <v>22.26</v>
      </c>
      <c r="DX26" s="293">
        <v>3.16</v>
      </c>
      <c r="DY26" s="293">
        <v>0</v>
      </c>
      <c r="DZ26" s="293">
        <v>6.25</v>
      </c>
      <c r="EA26" s="293">
        <v>8.66</v>
      </c>
      <c r="EB26" s="293">
        <v>9.59</v>
      </c>
      <c r="EC26" s="293">
        <v>1.0900000000000001</v>
      </c>
      <c r="ED26" s="293">
        <v>9.36</v>
      </c>
      <c r="EE26" s="293">
        <v>12.35</v>
      </c>
      <c r="EF26" s="293">
        <v>3.78</v>
      </c>
      <c r="EG26" s="293">
        <v>7.42</v>
      </c>
      <c r="EH26" s="293">
        <v>0</v>
      </c>
      <c r="EI26" s="293">
        <v>59.1</v>
      </c>
      <c r="EJ26" s="293">
        <v>2.09</v>
      </c>
      <c r="EK26" s="293">
        <v>5.35</v>
      </c>
      <c r="EL26" s="293">
        <v>119.85</v>
      </c>
      <c r="EM26" s="293">
        <v>177.81</v>
      </c>
      <c r="EN26" s="293">
        <v>11.53</v>
      </c>
      <c r="EO26" s="293">
        <v>121.55</v>
      </c>
      <c r="EP26" s="293">
        <v>11.61</v>
      </c>
      <c r="EQ26" s="293">
        <v>81.349999999999994</v>
      </c>
      <c r="ER26" s="293">
        <v>11.04</v>
      </c>
      <c r="ES26" s="293">
        <v>0</v>
      </c>
      <c r="ET26" s="293">
        <v>0</v>
      </c>
      <c r="EU26" s="293">
        <v>0</v>
      </c>
      <c r="EV26" s="293">
        <v>0</v>
      </c>
      <c r="EW26" s="293">
        <v>0</v>
      </c>
      <c r="EX26" s="293">
        <v>3627.73</v>
      </c>
      <c r="EY26" s="22"/>
      <c r="EZ26" s="60"/>
      <c r="FA26" s="22"/>
      <c r="FB26" s="60"/>
      <c r="FC26" s="22"/>
      <c r="FD26" s="60"/>
      <c r="FE26" s="22"/>
      <c r="FF26" s="60"/>
      <c r="FG26" s="22"/>
      <c r="FH26" s="60"/>
      <c r="FI26" s="22"/>
      <c r="FJ26" s="60"/>
      <c r="FK26" s="22"/>
      <c r="FL26" s="60"/>
      <c r="FM26" s="22"/>
      <c r="FN26" s="60"/>
      <c r="FO26" s="22"/>
      <c r="FP26" s="60"/>
      <c r="FQ26" s="22"/>
      <c r="FR26" s="60"/>
      <c r="FS26" s="22"/>
      <c r="FT26" s="60"/>
      <c r="FU26" s="22"/>
      <c r="FV26" s="60"/>
      <c r="FW26" s="22"/>
      <c r="FX26" s="60"/>
      <c r="FY26" s="22"/>
      <c r="FZ26" s="60"/>
      <c r="GA26" s="22"/>
      <c r="GB26" s="60"/>
      <c r="GC26" s="22"/>
      <c r="GD26" s="60"/>
      <c r="GE26" s="22"/>
      <c r="GF26" s="60"/>
      <c r="GG26" s="22"/>
      <c r="GH26" s="60"/>
      <c r="GI26" s="22"/>
      <c r="GJ26" s="60"/>
      <c r="GK26" s="22"/>
      <c r="GL26" s="60"/>
      <c r="GM26" s="22"/>
      <c r="GN26" s="60"/>
      <c r="GO26" s="22"/>
      <c r="GP26" s="60"/>
      <c r="GQ26" s="22"/>
      <c r="GR26" s="60"/>
      <c r="GS26" s="22"/>
      <c r="GT26" s="60"/>
      <c r="GU26" s="22"/>
      <c r="GV26" s="60"/>
      <c r="GW26" s="22"/>
      <c r="GX26" s="60"/>
      <c r="GY26" s="22"/>
      <c r="GZ26" s="60"/>
      <c r="HA26" s="22"/>
      <c r="HB26" s="60"/>
      <c r="HC26" s="22"/>
      <c r="HD26" s="60"/>
      <c r="HE26" s="22"/>
      <c r="HF26" s="60"/>
      <c r="HG26" s="22"/>
      <c r="HH26" s="60"/>
      <c r="HI26" s="22"/>
      <c r="HJ26" s="60"/>
      <c r="HK26" s="22"/>
      <c r="HL26" s="60"/>
      <c r="HM26" s="22"/>
      <c r="HN26" s="60"/>
      <c r="HO26" s="22"/>
      <c r="HP26" s="60"/>
      <c r="HQ26" s="22"/>
      <c r="HR26" s="60"/>
      <c r="HS26" s="22"/>
      <c r="HT26" s="60"/>
      <c r="HU26" s="22"/>
      <c r="HV26" s="60"/>
      <c r="HW26" s="22"/>
      <c r="HX26" s="60"/>
      <c r="HY26" s="22"/>
      <c r="HZ26" s="60"/>
      <c r="IA26" s="22"/>
      <c r="IB26" s="60"/>
      <c r="IC26" s="22"/>
      <c r="ID26" s="60"/>
      <c r="IE26" s="22"/>
      <c r="IF26" s="60"/>
      <c r="IG26" s="22"/>
      <c r="IH26" s="60"/>
      <c r="II26" s="22"/>
      <c r="IJ26" s="60"/>
      <c r="IK26" s="22"/>
      <c r="IL26" s="60"/>
      <c r="IM26" s="22"/>
      <c r="IN26" s="60"/>
      <c r="IO26" s="22"/>
      <c r="IP26" s="60"/>
      <c r="IQ26" s="22"/>
      <c r="IR26" s="60"/>
      <c r="IS26" s="22"/>
      <c r="IT26" s="60"/>
      <c r="IU26" s="22"/>
      <c r="IV26" s="60"/>
      <c r="IW26" s="22"/>
      <c r="IX26" s="60"/>
      <c r="IY26" s="22"/>
      <c r="IZ26" s="60"/>
      <c r="JA26" s="22"/>
      <c r="JB26" s="60"/>
      <c r="JC26" s="22"/>
      <c r="JD26" s="60"/>
      <c r="JE26" s="22"/>
      <c r="JF26" s="60"/>
      <c r="JG26" s="22"/>
      <c r="JH26" s="60"/>
      <c r="JI26" s="22"/>
      <c r="JJ26" s="60"/>
      <c r="JK26" s="22"/>
      <c r="JL26" s="60"/>
      <c r="JM26" s="22"/>
      <c r="JN26" s="60"/>
      <c r="JO26" s="22"/>
      <c r="JP26" s="60"/>
      <c r="JQ26" s="22"/>
      <c r="JR26" s="60"/>
      <c r="JS26" s="22"/>
      <c r="JT26" s="60"/>
      <c r="JU26" s="22"/>
      <c r="JV26" s="60"/>
      <c r="JW26" s="22"/>
      <c r="JX26" s="60"/>
      <c r="JY26" s="22"/>
      <c r="JZ26" s="23"/>
      <c r="KA26" s="23"/>
      <c r="KB26" s="23"/>
      <c r="KC26" s="23"/>
      <c r="KD26" s="23"/>
      <c r="KE26" s="23"/>
      <c r="KF26" s="23"/>
      <c r="KG26" s="23"/>
      <c r="KH26" s="23"/>
      <c r="KI26" s="23"/>
      <c r="KJ26" s="23"/>
      <c r="KK26" s="23"/>
      <c r="KL26" s="23"/>
      <c r="KM26" s="23"/>
    </row>
    <row r="27" spans="1:299" x14ac:dyDescent="0.25">
      <c r="A27" s="48">
        <f t="shared" si="0"/>
        <v>26</v>
      </c>
      <c r="B27" s="272"/>
      <c r="C27" s="272"/>
      <c r="D27" s="272"/>
      <c r="E27" s="272"/>
      <c r="F27" s="272" t="s">
        <v>236</v>
      </c>
      <c r="G27" s="293">
        <v>0</v>
      </c>
      <c r="H27" s="293">
        <v>0</v>
      </c>
      <c r="I27" s="293">
        <v>0</v>
      </c>
      <c r="J27" s="293">
        <v>0</v>
      </c>
      <c r="K27" s="293">
        <v>0</v>
      </c>
      <c r="L27" s="293">
        <v>0</v>
      </c>
      <c r="M27" s="293">
        <v>0</v>
      </c>
      <c r="N27" s="293">
        <v>0</v>
      </c>
      <c r="O27" s="293">
        <v>0</v>
      </c>
      <c r="P27" s="293">
        <v>0</v>
      </c>
      <c r="Q27" s="293">
        <v>0</v>
      </c>
      <c r="R27" s="293">
        <v>0</v>
      </c>
      <c r="S27" s="293">
        <v>0</v>
      </c>
      <c r="T27" s="293">
        <v>0</v>
      </c>
      <c r="U27" s="293">
        <v>0</v>
      </c>
      <c r="V27" s="293">
        <v>0</v>
      </c>
      <c r="W27" s="293">
        <v>0</v>
      </c>
      <c r="X27" s="293">
        <v>0</v>
      </c>
      <c r="Y27" s="293">
        <v>0</v>
      </c>
      <c r="Z27" s="293">
        <v>0</v>
      </c>
      <c r="AA27" s="293">
        <v>0</v>
      </c>
      <c r="AB27" s="293">
        <v>0</v>
      </c>
      <c r="AC27" s="293">
        <v>0</v>
      </c>
      <c r="AD27" s="293">
        <v>0</v>
      </c>
      <c r="AE27" s="293">
        <v>0</v>
      </c>
      <c r="AF27" s="293">
        <v>0</v>
      </c>
      <c r="AG27" s="293">
        <v>0</v>
      </c>
      <c r="AH27" s="293">
        <v>0</v>
      </c>
      <c r="AI27" s="293">
        <v>0</v>
      </c>
      <c r="AJ27" s="293">
        <v>0</v>
      </c>
      <c r="AK27" s="293">
        <v>0</v>
      </c>
      <c r="AL27" s="293">
        <v>0</v>
      </c>
      <c r="AM27" s="293">
        <v>0</v>
      </c>
      <c r="AN27" s="293">
        <v>0</v>
      </c>
      <c r="AO27" s="293">
        <v>0</v>
      </c>
      <c r="AP27" s="293">
        <v>0</v>
      </c>
      <c r="AQ27" s="293">
        <v>0</v>
      </c>
      <c r="AR27" s="293">
        <v>0</v>
      </c>
      <c r="AS27" s="293">
        <v>0</v>
      </c>
      <c r="AT27" s="293">
        <v>0</v>
      </c>
      <c r="AU27" s="293">
        <v>0</v>
      </c>
      <c r="AV27" s="293">
        <v>0</v>
      </c>
      <c r="AW27" s="293">
        <v>0</v>
      </c>
      <c r="AX27" s="293">
        <v>0</v>
      </c>
      <c r="AY27" s="293">
        <v>0</v>
      </c>
      <c r="AZ27" s="293">
        <v>0</v>
      </c>
      <c r="BA27" s="293">
        <v>0</v>
      </c>
      <c r="BB27" s="293">
        <v>0</v>
      </c>
      <c r="BC27" s="293">
        <v>0</v>
      </c>
      <c r="BD27" s="293">
        <v>0</v>
      </c>
      <c r="BE27" s="293">
        <v>0</v>
      </c>
      <c r="BF27" s="293">
        <v>0</v>
      </c>
      <c r="BG27" s="293">
        <v>0</v>
      </c>
      <c r="BH27" s="293">
        <v>0</v>
      </c>
      <c r="BI27" s="293">
        <v>0</v>
      </c>
      <c r="BJ27" s="293">
        <v>0</v>
      </c>
      <c r="BK27" s="293">
        <v>0</v>
      </c>
      <c r="BL27" s="293">
        <v>0</v>
      </c>
      <c r="BM27" s="293">
        <v>0</v>
      </c>
      <c r="BN27" s="293">
        <v>0</v>
      </c>
      <c r="BO27" s="293">
        <v>0</v>
      </c>
      <c r="BP27" s="293">
        <v>0</v>
      </c>
      <c r="BQ27" s="293">
        <v>0</v>
      </c>
      <c r="BR27" s="293">
        <v>0</v>
      </c>
      <c r="BS27" s="293">
        <v>0</v>
      </c>
      <c r="BT27" s="293">
        <v>0</v>
      </c>
      <c r="BU27" s="293">
        <v>0</v>
      </c>
      <c r="BV27" s="293">
        <v>0</v>
      </c>
      <c r="BW27" s="293">
        <v>0</v>
      </c>
      <c r="BX27" s="293">
        <v>0</v>
      </c>
      <c r="BY27" s="293">
        <v>0</v>
      </c>
      <c r="BZ27" s="293">
        <v>0</v>
      </c>
      <c r="CA27" s="293">
        <v>0</v>
      </c>
      <c r="CB27" s="293">
        <v>0</v>
      </c>
      <c r="CC27" s="293">
        <v>0</v>
      </c>
      <c r="CD27" s="293">
        <v>0</v>
      </c>
      <c r="CE27" s="293">
        <v>0</v>
      </c>
      <c r="CF27" s="293">
        <v>0</v>
      </c>
      <c r="CG27" s="293">
        <v>0</v>
      </c>
      <c r="CH27" s="293">
        <v>0</v>
      </c>
      <c r="CI27" s="293">
        <v>0</v>
      </c>
      <c r="CJ27" s="293">
        <v>0</v>
      </c>
      <c r="CK27" s="293">
        <v>0</v>
      </c>
      <c r="CL27" s="293">
        <v>0</v>
      </c>
      <c r="CM27" s="293">
        <v>0</v>
      </c>
      <c r="CN27" s="293">
        <v>0</v>
      </c>
      <c r="CO27" s="293">
        <v>0</v>
      </c>
      <c r="CP27" s="293">
        <v>0</v>
      </c>
      <c r="CQ27" s="293">
        <v>0</v>
      </c>
      <c r="CR27" s="293">
        <v>0</v>
      </c>
      <c r="CS27" s="293">
        <v>0</v>
      </c>
      <c r="CT27" s="293">
        <v>0</v>
      </c>
      <c r="CU27" s="293">
        <v>0</v>
      </c>
      <c r="CV27" s="293">
        <v>0</v>
      </c>
      <c r="CW27" s="293">
        <v>0</v>
      </c>
      <c r="CX27" s="293">
        <v>0</v>
      </c>
      <c r="CY27" s="293">
        <v>0</v>
      </c>
      <c r="CZ27" s="293">
        <v>0</v>
      </c>
      <c r="DA27" s="293">
        <v>0</v>
      </c>
      <c r="DB27" s="293">
        <v>0</v>
      </c>
      <c r="DC27" s="293">
        <v>0</v>
      </c>
      <c r="DD27" s="293">
        <v>0</v>
      </c>
      <c r="DE27" s="293">
        <v>0</v>
      </c>
      <c r="DF27" s="293">
        <v>0</v>
      </c>
      <c r="DG27" s="293">
        <v>0</v>
      </c>
      <c r="DH27" s="293">
        <v>0</v>
      </c>
      <c r="DI27" s="293">
        <v>0</v>
      </c>
      <c r="DJ27" s="293">
        <v>0</v>
      </c>
      <c r="DK27" s="293">
        <v>0</v>
      </c>
      <c r="DL27" s="293">
        <v>0</v>
      </c>
      <c r="DM27" s="293">
        <v>0</v>
      </c>
      <c r="DN27" s="293">
        <v>0</v>
      </c>
      <c r="DO27" s="293">
        <v>0</v>
      </c>
      <c r="DP27" s="293">
        <v>0</v>
      </c>
      <c r="DQ27" s="293">
        <v>0</v>
      </c>
      <c r="DR27" s="293">
        <v>0</v>
      </c>
      <c r="DS27" s="293">
        <v>0</v>
      </c>
      <c r="DT27" s="293">
        <v>0</v>
      </c>
      <c r="DU27" s="293">
        <v>0</v>
      </c>
      <c r="DV27" s="293">
        <v>0</v>
      </c>
      <c r="DW27" s="293">
        <v>0</v>
      </c>
      <c r="DX27" s="293">
        <v>0</v>
      </c>
      <c r="DY27" s="293">
        <v>0</v>
      </c>
      <c r="DZ27" s="293">
        <v>0</v>
      </c>
      <c r="EA27" s="293">
        <v>0</v>
      </c>
      <c r="EB27" s="293">
        <v>0</v>
      </c>
      <c r="EC27" s="293">
        <v>0</v>
      </c>
      <c r="ED27" s="293">
        <v>0</v>
      </c>
      <c r="EE27" s="293">
        <v>0</v>
      </c>
      <c r="EF27" s="293">
        <v>0</v>
      </c>
      <c r="EG27" s="293">
        <v>0</v>
      </c>
      <c r="EH27" s="293">
        <v>0</v>
      </c>
      <c r="EI27" s="293">
        <v>0</v>
      </c>
      <c r="EJ27" s="293">
        <v>0</v>
      </c>
      <c r="EK27" s="293">
        <v>0</v>
      </c>
      <c r="EL27" s="293">
        <v>0</v>
      </c>
      <c r="EM27" s="293">
        <v>0</v>
      </c>
      <c r="EN27" s="293">
        <v>0</v>
      </c>
      <c r="EO27" s="293">
        <v>0</v>
      </c>
      <c r="EP27" s="293">
        <v>0</v>
      </c>
      <c r="EQ27" s="293">
        <v>0</v>
      </c>
      <c r="ER27" s="293">
        <v>0</v>
      </c>
      <c r="ES27" s="293">
        <v>0</v>
      </c>
      <c r="ET27" s="293">
        <v>0</v>
      </c>
      <c r="EU27" s="293">
        <v>0</v>
      </c>
      <c r="EV27" s="293">
        <v>0</v>
      </c>
      <c r="EW27" s="293">
        <v>0</v>
      </c>
      <c r="EX27" s="293">
        <v>0</v>
      </c>
      <c r="EY27" s="22"/>
      <c r="EZ27" s="60"/>
      <c r="FA27" s="22"/>
      <c r="FB27" s="60"/>
      <c r="FC27" s="22"/>
      <c r="FD27" s="60"/>
      <c r="FE27" s="22"/>
      <c r="FF27" s="60"/>
      <c r="FG27" s="22"/>
      <c r="FH27" s="60"/>
      <c r="FI27" s="22"/>
      <c r="FJ27" s="60"/>
      <c r="FK27" s="22"/>
      <c r="FL27" s="60"/>
      <c r="FM27" s="22"/>
      <c r="FN27" s="60"/>
      <c r="FO27" s="22"/>
      <c r="FP27" s="60"/>
      <c r="FQ27" s="22"/>
      <c r="FR27" s="60"/>
      <c r="FS27" s="22"/>
      <c r="FT27" s="60"/>
      <c r="FU27" s="22"/>
      <c r="FV27" s="60"/>
      <c r="FW27" s="22"/>
      <c r="FX27" s="60"/>
      <c r="FY27" s="22"/>
      <c r="FZ27" s="60"/>
      <c r="GA27" s="22"/>
      <c r="GB27" s="60"/>
      <c r="GC27" s="22"/>
      <c r="GD27" s="60"/>
      <c r="GE27" s="22"/>
      <c r="GF27" s="60"/>
      <c r="GG27" s="22"/>
      <c r="GH27" s="60"/>
      <c r="GI27" s="22"/>
      <c r="GJ27" s="60"/>
      <c r="GK27" s="22"/>
      <c r="GL27" s="60"/>
      <c r="GM27" s="22"/>
      <c r="GN27" s="60"/>
      <c r="GO27" s="22"/>
      <c r="GP27" s="60"/>
      <c r="GQ27" s="22"/>
      <c r="GR27" s="60"/>
      <c r="GS27" s="22"/>
      <c r="GT27" s="60"/>
      <c r="GU27" s="22"/>
      <c r="GV27" s="60"/>
      <c r="GW27" s="22"/>
      <c r="GX27" s="60"/>
      <c r="GY27" s="22"/>
      <c r="GZ27" s="60"/>
      <c r="HA27" s="22"/>
      <c r="HB27" s="60"/>
      <c r="HC27" s="22"/>
      <c r="HD27" s="60"/>
      <c r="HE27" s="22"/>
      <c r="HF27" s="60"/>
      <c r="HG27" s="22"/>
      <c r="HH27" s="60"/>
      <c r="HI27" s="22"/>
      <c r="HJ27" s="60"/>
      <c r="HK27" s="22"/>
      <c r="HL27" s="60"/>
      <c r="HM27" s="22"/>
      <c r="HN27" s="60"/>
      <c r="HO27" s="22"/>
      <c r="HP27" s="60"/>
      <c r="HQ27" s="22"/>
      <c r="HR27" s="60"/>
      <c r="HS27" s="22"/>
      <c r="HT27" s="60"/>
      <c r="HU27" s="22"/>
      <c r="HV27" s="60"/>
      <c r="HW27" s="22"/>
      <c r="HX27" s="60"/>
      <c r="HY27" s="22"/>
      <c r="HZ27" s="60"/>
      <c r="IA27" s="22"/>
      <c r="IB27" s="60"/>
      <c r="IC27" s="22"/>
      <c r="ID27" s="60"/>
      <c r="IE27" s="22"/>
      <c r="IF27" s="60"/>
      <c r="IG27" s="22"/>
      <c r="IH27" s="60"/>
      <c r="II27" s="22"/>
      <c r="IJ27" s="60"/>
      <c r="IK27" s="22"/>
      <c r="IL27" s="60"/>
      <c r="IM27" s="22"/>
      <c r="IN27" s="60"/>
      <c r="IO27" s="22"/>
      <c r="IP27" s="60"/>
      <c r="IQ27" s="22"/>
      <c r="IR27" s="60"/>
      <c r="IS27" s="22"/>
      <c r="IT27" s="60"/>
      <c r="IU27" s="22"/>
      <c r="IV27" s="60"/>
      <c r="IW27" s="22"/>
      <c r="IX27" s="60"/>
      <c r="IY27" s="22"/>
      <c r="IZ27" s="60"/>
      <c r="JA27" s="22"/>
      <c r="JB27" s="60"/>
      <c r="JC27" s="22"/>
      <c r="JD27" s="60"/>
      <c r="JE27" s="22"/>
      <c r="JF27" s="60"/>
      <c r="JG27" s="22"/>
      <c r="JH27" s="60"/>
      <c r="JI27" s="22"/>
      <c r="JJ27" s="60"/>
      <c r="JK27" s="22"/>
      <c r="JL27" s="60"/>
      <c r="JM27" s="22"/>
      <c r="JN27" s="60"/>
      <c r="JO27" s="22"/>
      <c r="JP27" s="60"/>
      <c r="JQ27" s="22"/>
      <c r="JR27" s="60"/>
      <c r="JS27" s="22"/>
      <c r="JT27" s="60"/>
      <c r="JU27" s="22"/>
      <c r="JV27" s="60"/>
      <c r="JW27" s="22"/>
      <c r="JX27" s="60"/>
      <c r="JY27" s="22"/>
      <c r="JZ27" s="23"/>
      <c r="KA27" s="23"/>
      <c r="KB27" s="23"/>
      <c r="KC27" s="23"/>
      <c r="KD27" s="23"/>
      <c r="KE27" s="23"/>
      <c r="KF27" s="23"/>
      <c r="KG27" s="23"/>
      <c r="KH27" s="23"/>
      <c r="KI27" s="23"/>
      <c r="KJ27" s="23"/>
      <c r="KK27" s="23"/>
      <c r="KL27" s="23"/>
      <c r="KM27" s="23"/>
    </row>
    <row r="28" spans="1:299" x14ac:dyDescent="0.25">
      <c r="A28" s="48">
        <f t="shared" si="0"/>
        <v>27</v>
      </c>
      <c r="B28" s="272"/>
      <c r="C28" s="272"/>
      <c r="D28" s="272"/>
      <c r="E28" s="272"/>
      <c r="F28" s="272" t="s">
        <v>237</v>
      </c>
      <c r="G28" s="293">
        <v>0</v>
      </c>
      <c r="H28" s="293">
        <v>0</v>
      </c>
      <c r="I28" s="293">
        <v>0</v>
      </c>
      <c r="J28" s="293">
        <v>0</v>
      </c>
      <c r="K28" s="293">
        <v>0</v>
      </c>
      <c r="L28" s="293">
        <v>0</v>
      </c>
      <c r="M28" s="293">
        <v>0</v>
      </c>
      <c r="N28" s="293">
        <v>0</v>
      </c>
      <c r="O28" s="293">
        <v>0</v>
      </c>
      <c r="P28" s="293">
        <v>0</v>
      </c>
      <c r="Q28" s="293">
        <v>0</v>
      </c>
      <c r="R28" s="293">
        <v>0</v>
      </c>
      <c r="S28" s="293">
        <v>0</v>
      </c>
      <c r="T28" s="293">
        <v>0</v>
      </c>
      <c r="U28" s="293">
        <v>0</v>
      </c>
      <c r="V28" s="293">
        <v>0</v>
      </c>
      <c r="W28" s="293">
        <v>0</v>
      </c>
      <c r="X28" s="293">
        <v>0</v>
      </c>
      <c r="Y28" s="293">
        <v>0</v>
      </c>
      <c r="Z28" s="293">
        <v>0</v>
      </c>
      <c r="AA28" s="293">
        <v>0</v>
      </c>
      <c r="AB28" s="293">
        <v>0</v>
      </c>
      <c r="AC28" s="293">
        <v>0</v>
      </c>
      <c r="AD28" s="293">
        <v>0</v>
      </c>
      <c r="AE28" s="293">
        <v>0</v>
      </c>
      <c r="AF28" s="293">
        <v>0</v>
      </c>
      <c r="AG28" s="293">
        <v>0</v>
      </c>
      <c r="AH28" s="293">
        <v>0</v>
      </c>
      <c r="AI28" s="293">
        <v>0</v>
      </c>
      <c r="AJ28" s="293">
        <v>0</v>
      </c>
      <c r="AK28" s="293">
        <v>0</v>
      </c>
      <c r="AL28" s="293">
        <v>0</v>
      </c>
      <c r="AM28" s="293">
        <v>0</v>
      </c>
      <c r="AN28" s="293">
        <v>0</v>
      </c>
      <c r="AO28" s="293">
        <v>0</v>
      </c>
      <c r="AP28" s="293">
        <v>0</v>
      </c>
      <c r="AQ28" s="293">
        <v>0</v>
      </c>
      <c r="AR28" s="293">
        <v>0</v>
      </c>
      <c r="AS28" s="293">
        <v>0</v>
      </c>
      <c r="AT28" s="293">
        <v>0</v>
      </c>
      <c r="AU28" s="293">
        <v>0</v>
      </c>
      <c r="AV28" s="293">
        <v>0</v>
      </c>
      <c r="AW28" s="293">
        <v>0</v>
      </c>
      <c r="AX28" s="293">
        <v>0</v>
      </c>
      <c r="AY28" s="293">
        <v>0</v>
      </c>
      <c r="AZ28" s="293">
        <v>0</v>
      </c>
      <c r="BA28" s="293">
        <v>0</v>
      </c>
      <c r="BB28" s="293">
        <v>0</v>
      </c>
      <c r="BC28" s="293">
        <v>0</v>
      </c>
      <c r="BD28" s="293">
        <v>0</v>
      </c>
      <c r="BE28" s="293">
        <v>0</v>
      </c>
      <c r="BF28" s="293">
        <v>0</v>
      </c>
      <c r="BG28" s="293">
        <v>0</v>
      </c>
      <c r="BH28" s="293">
        <v>0</v>
      </c>
      <c r="BI28" s="293">
        <v>0</v>
      </c>
      <c r="BJ28" s="293">
        <v>0</v>
      </c>
      <c r="BK28" s="293">
        <v>0</v>
      </c>
      <c r="BL28" s="293">
        <v>0</v>
      </c>
      <c r="BM28" s="293">
        <v>0</v>
      </c>
      <c r="BN28" s="293">
        <v>0</v>
      </c>
      <c r="BO28" s="293">
        <v>0</v>
      </c>
      <c r="BP28" s="293">
        <v>0</v>
      </c>
      <c r="BQ28" s="293">
        <v>0</v>
      </c>
      <c r="BR28" s="293">
        <v>0</v>
      </c>
      <c r="BS28" s="293">
        <v>0</v>
      </c>
      <c r="BT28" s="293">
        <v>0</v>
      </c>
      <c r="BU28" s="293">
        <v>0</v>
      </c>
      <c r="BV28" s="293">
        <v>0</v>
      </c>
      <c r="BW28" s="293">
        <v>0</v>
      </c>
      <c r="BX28" s="293">
        <v>0</v>
      </c>
      <c r="BY28" s="293">
        <v>0</v>
      </c>
      <c r="BZ28" s="293">
        <v>0</v>
      </c>
      <c r="CA28" s="293">
        <v>0</v>
      </c>
      <c r="CB28" s="293">
        <v>0</v>
      </c>
      <c r="CC28" s="293">
        <v>0</v>
      </c>
      <c r="CD28" s="293">
        <v>0</v>
      </c>
      <c r="CE28" s="293">
        <v>0</v>
      </c>
      <c r="CF28" s="293">
        <v>0</v>
      </c>
      <c r="CG28" s="293">
        <v>0</v>
      </c>
      <c r="CH28" s="293">
        <v>0</v>
      </c>
      <c r="CI28" s="293">
        <v>0</v>
      </c>
      <c r="CJ28" s="293">
        <v>0</v>
      </c>
      <c r="CK28" s="293">
        <v>0</v>
      </c>
      <c r="CL28" s="293">
        <v>0</v>
      </c>
      <c r="CM28" s="293">
        <v>0</v>
      </c>
      <c r="CN28" s="293">
        <v>0</v>
      </c>
      <c r="CO28" s="293">
        <v>0</v>
      </c>
      <c r="CP28" s="293">
        <v>0</v>
      </c>
      <c r="CQ28" s="293">
        <v>0</v>
      </c>
      <c r="CR28" s="293">
        <v>0</v>
      </c>
      <c r="CS28" s="293">
        <v>0</v>
      </c>
      <c r="CT28" s="293">
        <v>0</v>
      </c>
      <c r="CU28" s="293">
        <v>0</v>
      </c>
      <c r="CV28" s="293">
        <v>0</v>
      </c>
      <c r="CW28" s="293">
        <v>0</v>
      </c>
      <c r="CX28" s="293">
        <v>0</v>
      </c>
      <c r="CY28" s="293">
        <v>0</v>
      </c>
      <c r="CZ28" s="293">
        <v>0</v>
      </c>
      <c r="DA28" s="293">
        <v>0</v>
      </c>
      <c r="DB28" s="293">
        <v>0</v>
      </c>
      <c r="DC28" s="293">
        <v>0</v>
      </c>
      <c r="DD28" s="293">
        <v>0</v>
      </c>
      <c r="DE28" s="293">
        <v>0</v>
      </c>
      <c r="DF28" s="293">
        <v>0</v>
      </c>
      <c r="DG28" s="293">
        <v>0</v>
      </c>
      <c r="DH28" s="293">
        <v>0</v>
      </c>
      <c r="DI28" s="293">
        <v>0</v>
      </c>
      <c r="DJ28" s="293">
        <v>0</v>
      </c>
      <c r="DK28" s="293">
        <v>0</v>
      </c>
      <c r="DL28" s="293">
        <v>0</v>
      </c>
      <c r="DM28" s="293">
        <v>0</v>
      </c>
      <c r="DN28" s="293">
        <v>0</v>
      </c>
      <c r="DO28" s="293">
        <v>0</v>
      </c>
      <c r="DP28" s="293">
        <v>0</v>
      </c>
      <c r="DQ28" s="293">
        <v>0</v>
      </c>
      <c r="DR28" s="293">
        <v>0</v>
      </c>
      <c r="DS28" s="293">
        <v>0</v>
      </c>
      <c r="DT28" s="293">
        <v>0</v>
      </c>
      <c r="DU28" s="293">
        <v>0</v>
      </c>
      <c r="DV28" s="293">
        <v>0</v>
      </c>
      <c r="DW28" s="293">
        <v>0</v>
      </c>
      <c r="DX28" s="293">
        <v>0</v>
      </c>
      <c r="DY28" s="293">
        <v>0</v>
      </c>
      <c r="DZ28" s="293">
        <v>0</v>
      </c>
      <c r="EA28" s="293">
        <v>0</v>
      </c>
      <c r="EB28" s="293">
        <v>0</v>
      </c>
      <c r="EC28" s="293">
        <v>0</v>
      </c>
      <c r="ED28" s="293">
        <v>0</v>
      </c>
      <c r="EE28" s="293">
        <v>0</v>
      </c>
      <c r="EF28" s="293">
        <v>0</v>
      </c>
      <c r="EG28" s="293">
        <v>0</v>
      </c>
      <c r="EH28" s="293">
        <v>0</v>
      </c>
      <c r="EI28" s="293">
        <v>0</v>
      </c>
      <c r="EJ28" s="293">
        <v>0</v>
      </c>
      <c r="EK28" s="293">
        <v>0</v>
      </c>
      <c r="EL28" s="293">
        <v>0</v>
      </c>
      <c r="EM28" s="293">
        <v>0</v>
      </c>
      <c r="EN28" s="293">
        <v>0</v>
      </c>
      <c r="EO28" s="293">
        <v>0</v>
      </c>
      <c r="EP28" s="293">
        <v>0</v>
      </c>
      <c r="EQ28" s="293">
        <v>0</v>
      </c>
      <c r="ER28" s="293">
        <v>0</v>
      </c>
      <c r="ES28" s="293">
        <v>0</v>
      </c>
      <c r="ET28" s="293">
        <v>0</v>
      </c>
      <c r="EU28" s="293">
        <v>0</v>
      </c>
      <c r="EV28" s="293">
        <v>0</v>
      </c>
      <c r="EW28" s="293">
        <v>0</v>
      </c>
      <c r="EX28" s="293">
        <v>0</v>
      </c>
      <c r="EY28" s="22"/>
      <c r="EZ28" s="60"/>
      <c r="FA28" s="22"/>
      <c r="FB28" s="60"/>
      <c r="FC28" s="22"/>
      <c r="FD28" s="60"/>
      <c r="FE28" s="22"/>
      <c r="FF28" s="60"/>
      <c r="FG28" s="22"/>
      <c r="FH28" s="60"/>
      <c r="FI28" s="22"/>
      <c r="FJ28" s="60"/>
      <c r="FK28" s="22"/>
      <c r="FL28" s="60"/>
      <c r="FM28" s="22"/>
      <c r="FN28" s="60"/>
      <c r="FO28" s="22"/>
      <c r="FP28" s="60"/>
      <c r="FQ28" s="22"/>
      <c r="FR28" s="60"/>
      <c r="FS28" s="22"/>
      <c r="FT28" s="60"/>
      <c r="FU28" s="22"/>
      <c r="FV28" s="60"/>
      <c r="FW28" s="22"/>
      <c r="FX28" s="60"/>
      <c r="FY28" s="22"/>
      <c r="FZ28" s="60"/>
      <c r="GA28" s="22"/>
      <c r="GB28" s="60"/>
      <c r="GC28" s="22"/>
      <c r="GD28" s="60"/>
      <c r="GE28" s="22"/>
      <c r="GF28" s="60"/>
      <c r="GG28" s="22"/>
      <c r="GH28" s="60"/>
      <c r="GI28" s="22"/>
      <c r="GJ28" s="60"/>
      <c r="GK28" s="22"/>
      <c r="GL28" s="60"/>
      <c r="GM28" s="22"/>
      <c r="GN28" s="60"/>
      <c r="GO28" s="22"/>
      <c r="GP28" s="60"/>
      <c r="GQ28" s="22"/>
      <c r="GR28" s="60"/>
      <c r="GS28" s="22"/>
      <c r="GT28" s="60"/>
      <c r="GU28" s="22"/>
      <c r="GV28" s="60"/>
      <c r="GW28" s="22"/>
      <c r="GX28" s="60"/>
      <c r="GY28" s="22"/>
      <c r="GZ28" s="60"/>
      <c r="HA28" s="22"/>
      <c r="HB28" s="60"/>
      <c r="HC28" s="22"/>
      <c r="HD28" s="60"/>
      <c r="HE28" s="22"/>
      <c r="HF28" s="60"/>
      <c r="HG28" s="22"/>
      <c r="HH28" s="60"/>
      <c r="HI28" s="22"/>
      <c r="HJ28" s="60"/>
      <c r="HK28" s="22"/>
      <c r="HL28" s="60"/>
      <c r="HM28" s="22"/>
      <c r="HN28" s="60"/>
      <c r="HO28" s="22"/>
      <c r="HP28" s="60"/>
      <c r="HQ28" s="22"/>
      <c r="HR28" s="60"/>
      <c r="HS28" s="22"/>
      <c r="HT28" s="60"/>
      <c r="HU28" s="22"/>
      <c r="HV28" s="60"/>
      <c r="HW28" s="22"/>
      <c r="HX28" s="60"/>
      <c r="HY28" s="22"/>
      <c r="HZ28" s="60"/>
      <c r="IA28" s="22"/>
      <c r="IB28" s="60"/>
      <c r="IC28" s="22"/>
      <c r="ID28" s="60"/>
      <c r="IE28" s="22"/>
      <c r="IF28" s="60"/>
      <c r="IG28" s="22"/>
      <c r="IH28" s="60"/>
      <c r="II28" s="22"/>
      <c r="IJ28" s="60"/>
      <c r="IK28" s="22"/>
      <c r="IL28" s="60"/>
      <c r="IM28" s="22"/>
      <c r="IN28" s="60"/>
      <c r="IO28" s="22"/>
      <c r="IP28" s="60"/>
      <c r="IQ28" s="22"/>
      <c r="IR28" s="60"/>
      <c r="IS28" s="22"/>
      <c r="IT28" s="60"/>
      <c r="IU28" s="22"/>
      <c r="IV28" s="60"/>
      <c r="IW28" s="22"/>
      <c r="IX28" s="60"/>
      <c r="IY28" s="22"/>
      <c r="IZ28" s="60"/>
      <c r="JA28" s="22"/>
      <c r="JB28" s="60"/>
      <c r="JC28" s="22"/>
      <c r="JD28" s="60"/>
      <c r="JE28" s="22"/>
      <c r="JF28" s="60"/>
      <c r="JG28" s="22"/>
      <c r="JH28" s="60"/>
      <c r="JI28" s="22"/>
      <c r="JJ28" s="60"/>
      <c r="JK28" s="22"/>
      <c r="JL28" s="60"/>
      <c r="JM28" s="22"/>
      <c r="JN28" s="60"/>
      <c r="JO28" s="22"/>
      <c r="JP28" s="60"/>
      <c r="JQ28" s="22"/>
      <c r="JR28" s="60"/>
      <c r="JS28" s="22"/>
      <c r="JT28" s="60"/>
      <c r="JU28" s="22"/>
      <c r="JV28" s="60"/>
      <c r="JW28" s="22"/>
      <c r="JX28" s="60"/>
      <c r="JY28" s="22"/>
      <c r="JZ28" s="23"/>
      <c r="KA28" s="23"/>
      <c r="KB28" s="23"/>
      <c r="KC28" s="23"/>
      <c r="KD28" s="23"/>
      <c r="KE28" s="23"/>
      <c r="KF28" s="23"/>
      <c r="KG28" s="23"/>
      <c r="KH28" s="23"/>
      <c r="KI28" s="23"/>
      <c r="KJ28" s="23"/>
      <c r="KK28" s="23"/>
      <c r="KL28" s="23"/>
      <c r="KM28" s="23"/>
    </row>
    <row r="29" spans="1:299" x14ac:dyDescent="0.25">
      <c r="A29" s="48">
        <f t="shared" si="0"/>
        <v>28</v>
      </c>
      <c r="B29" s="272"/>
      <c r="C29" s="272"/>
      <c r="D29" s="272"/>
      <c r="E29" s="272"/>
      <c r="F29" s="272" t="s">
        <v>238</v>
      </c>
      <c r="G29" s="293">
        <v>0</v>
      </c>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0</v>
      </c>
      <c r="AC29" s="293">
        <v>0</v>
      </c>
      <c r="AD29" s="293">
        <v>0</v>
      </c>
      <c r="AE29" s="293">
        <v>0</v>
      </c>
      <c r="AF29" s="293">
        <v>0</v>
      </c>
      <c r="AG29" s="293">
        <v>0</v>
      </c>
      <c r="AH29" s="293">
        <v>0</v>
      </c>
      <c r="AI29" s="293">
        <v>0</v>
      </c>
      <c r="AJ29" s="293">
        <v>0</v>
      </c>
      <c r="AK29" s="293">
        <v>0</v>
      </c>
      <c r="AL29" s="293">
        <v>0</v>
      </c>
      <c r="AM29" s="293">
        <v>0</v>
      </c>
      <c r="AN29" s="293">
        <v>0</v>
      </c>
      <c r="AO29" s="293">
        <v>0</v>
      </c>
      <c r="AP29" s="293">
        <v>0</v>
      </c>
      <c r="AQ29" s="293">
        <v>0</v>
      </c>
      <c r="AR29" s="293">
        <v>0</v>
      </c>
      <c r="AS29" s="293">
        <v>0</v>
      </c>
      <c r="AT29" s="293">
        <v>0</v>
      </c>
      <c r="AU29" s="293">
        <v>0</v>
      </c>
      <c r="AV29" s="293">
        <v>0</v>
      </c>
      <c r="AW29" s="293">
        <v>0</v>
      </c>
      <c r="AX29" s="293">
        <v>0</v>
      </c>
      <c r="AY29" s="293">
        <v>0</v>
      </c>
      <c r="AZ29" s="293">
        <v>0</v>
      </c>
      <c r="BA29" s="293">
        <v>0</v>
      </c>
      <c r="BB29" s="293">
        <v>0</v>
      </c>
      <c r="BC29" s="293">
        <v>0</v>
      </c>
      <c r="BD29" s="293">
        <v>0</v>
      </c>
      <c r="BE29" s="293">
        <v>0</v>
      </c>
      <c r="BF29" s="293">
        <v>0</v>
      </c>
      <c r="BG29" s="293">
        <v>0</v>
      </c>
      <c r="BH29" s="293">
        <v>0</v>
      </c>
      <c r="BI29" s="293">
        <v>0</v>
      </c>
      <c r="BJ29" s="293">
        <v>0</v>
      </c>
      <c r="BK29" s="293">
        <v>0</v>
      </c>
      <c r="BL29" s="293">
        <v>0</v>
      </c>
      <c r="BM29" s="293">
        <v>0</v>
      </c>
      <c r="BN29" s="293">
        <v>0</v>
      </c>
      <c r="BO29" s="293">
        <v>0</v>
      </c>
      <c r="BP29" s="293">
        <v>0</v>
      </c>
      <c r="BQ29" s="293">
        <v>0</v>
      </c>
      <c r="BR29" s="293">
        <v>0</v>
      </c>
      <c r="BS29" s="293">
        <v>0</v>
      </c>
      <c r="BT29" s="293">
        <v>0</v>
      </c>
      <c r="BU29" s="293">
        <v>0</v>
      </c>
      <c r="BV29" s="293">
        <v>0</v>
      </c>
      <c r="BW29" s="293">
        <v>0</v>
      </c>
      <c r="BX29" s="293">
        <v>0</v>
      </c>
      <c r="BY29" s="293">
        <v>0</v>
      </c>
      <c r="BZ29" s="293">
        <v>0</v>
      </c>
      <c r="CA29" s="293">
        <v>0</v>
      </c>
      <c r="CB29" s="293">
        <v>0</v>
      </c>
      <c r="CC29" s="293">
        <v>0</v>
      </c>
      <c r="CD29" s="293">
        <v>0</v>
      </c>
      <c r="CE29" s="293">
        <v>0</v>
      </c>
      <c r="CF29" s="293">
        <v>0</v>
      </c>
      <c r="CG29" s="293">
        <v>0</v>
      </c>
      <c r="CH29" s="293">
        <v>0</v>
      </c>
      <c r="CI29" s="293">
        <v>0</v>
      </c>
      <c r="CJ29" s="293">
        <v>0</v>
      </c>
      <c r="CK29" s="293">
        <v>0</v>
      </c>
      <c r="CL29" s="293">
        <v>0</v>
      </c>
      <c r="CM29" s="293">
        <v>0</v>
      </c>
      <c r="CN29" s="293">
        <v>0</v>
      </c>
      <c r="CO29" s="293">
        <v>0</v>
      </c>
      <c r="CP29" s="293">
        <v>0</v>
      </c>
      <c r="CQ29" s="293">
        <v>0</v>
      </c>
      <c r="CR29" s="293">
        <v>0</v>
      </c>
      <c r="CS29" s="293">
        <v>0</v>
      </c>
      <c r="CT29" s="293">
        <v>0</v>
      </c>
      <c r="CU29" s="293">
        <v>0</v>
      </c>
      <c r="CV29" s="293">
        <v>0</v>
      </c>
      <c r="CW29" s="293">
        <v>0</v>
      </c>
      <c r="CX29" s="293">
        <v>0</v>
      </c>
      <c r="CY29" s="293">
        <v>0</v>
      </c>
      <c r="CZ29" s="293">
        <v>0</v>
      </c>
      <c r="DA29" s="293">
        <v>0</v>
      </c>
      <c r="DB29" s="293">
        <v>0</v>
      </c>
      <c r="DC29" s="293">
        <v>0</v>
      </c>
      <c r="DD29" s="293">
        <v>0</v>
      </c>
      <c r="DE29" s="293">
        <v>0</v>
      </c>
      <c r="DF29" s="293">
        <v>0</v>
      </c>
      <c r="DG29" s="293">
        <v>0</v>
      </c>
      <c r="DH29" s="293">
        <v>0</v>
      </c>
      <c r="DI29" s="293">
        <v>0</v>
      </c>
      <c r="DJ29" s="293">
        <v>0</v>
      </c>
      <c r="DK29" s="293">
        <v>0</v>
      </c>
      <c r="DL29" s="293">
        <v>0</v>
      </c>
      <c r="DM29" s="293">
        <v>0</v>
      </c>
      <c r="DN29" s="293">
        <v>0</v>
      </c>
      <c r="DO29" s="293">
        <v>0</v>
      </c>
      <c r="DP29" s="293">
        <v>0</v>
      </c>
      <c r="DQ29" s="293">
        <v>0</v>
      </c>
      <c r="DR29" s="293">
        <v>0</v>
      </c>
      <c r="DS29" s="293">
        <v>0</v>
      </c>
      <c r="DT29" s="293">
        <v>0</v>
      </c>
      <c r="DU29" s="293">
        <v>0</v>
      </c>
      <c r="DV29" s="293">
        <v>0</v>
      </c>
      <c r="DW29" s="293">
        <v>0</v>
      </c>
      <c r="DX29" s="293">
        <v>0</v>
      </c>
      <c r="DY29" s="293">
        <v>0</v>
      </c>
      <c r="DZ29" s="293">
        <v>0</v>
      </c>
      <c r="EA29" s="293">
        <v>0</v>
      </c>
      <c r="EB29" s="293">
        <v>0</v>
      </c>
      <c r="EC29" s="293">
        <v>0</v>
      </c>
      <c r="ED29" s="293">
        <v>0</v>
      </c>
      <c r="EE29" s="293">
        <v>0</v>
      </c>
      <c r="EF29" s="293">
        <v>0</v>
      </c>
      <c r="EG29" s="293">
        <v>0</v>
      </c>
      <c r="EH29" s="293">
        <v>0</v>
      </c>
      <c r="EI29" s="293">
        <v>0</v>
      </c>
      <c r="EJ29" s="293">
        <v>0</v>
      </c>
      <c r="EK29" s="293">
        <v>0</v>
      </c>
      <c r="EL29" s="293">
        <v>0</v>
      </c>
      <c r="EM29" s="293">
        <v>0</v>
      </c>
      <c r="EN29" s="293">
        <v>0</v>
      </c>
      <c r="EO29" s="293">
        <v>0</v>
      </c>
      <c r="EP29" s="293">
        <v>0</v>
      </c>
      <c r="EQ29" s="293">
        <v>0</v>
      </c>
      <c r="ER29" s="293">
        <v>0</v>
      </c>
      <c r="ES29" s="293">
        <v>0</v>
      </c>
      <c r="ET29" s="293">
        <v>0</v>
      </c>
      <c r="EU29" s="293">
        <v>0</v>
      </c>
      <c r="EV29" s="293">
        <v>0</v>
      </c>
      <c r="EW29" s="293">
        <v>0</v>
      </c>
      <c r="EX29" s="293">
        <v>0</v>
      </c>
      <c r="EY29" s="22"/>
      <c r="EZ29" s="60"/>
      <c r="FA29" s="22"/>
      <c r="FB29" s="60"/>
      <c r="FC29" s="22"/>
      <c r="FD29" s="60"/>
      <c r="FE29" s="22"/>
      <c r="FF29" s="60"/>
      <c r="FG29" s="22"/>
      <c r="FH29" s="60"/>
      <c r="FI29" s="22"/>
      <c r="FJ29" s="60"/>
      <c r="FK29" s="22"/>
      <c r="FL29" s="60"/>
      <c r="FM29" s="22"/>
      <c r="FN29" s="60"/>
      <c r="FO29" s="22"/>
      <c r="FP29" s="60"/>
      <c r="FQ29" s="22"/>
      <c r="FR29" s="60"/>
      <c r="FS29" s="22"/>
      <c r="FT29" s="60"/>
      <c r="FU29" s="22"/>
      <c r="FV29" s="60"/>
      <c r="FW29" s="22"/>
      <c r="FX29" s="60"/>
      <c r="FY29" s="22"/>
      <c r="FZ29" s="60"/>
      <c r="GA29" s="22"/>
      <c r="GB29" s="60"/>
      <c r="GC29" s="22"/>
      <c r="GD29" s="60"/>
      <c r="GE29" s="22"/>
      <c r="GF29" s="60"/>
      <c r="GG29" s="22"/>
      <c r="GH29" s="60"/>
      <c r="GI29" s="22"/>
      <c r="GJ29" s="60"/>
      <c r="GK29" s="22"/>
      <c r="GL29" s="60"/>
      <c r="GM29" s="22"/>
      <c r="GN29" s="60"/>
      <c r="GO29" s="22"/>
      <c r="GP29" s="60"/>
      <c r="GQ29" s="22"/>
      <c r="GR29" s="60"/>
      <c r="GS29" s="22"/>
      <c r="GT29" s="60"/>
      <c r="GU29" s="22"/>
      <c r="GV29" s="60"/>
      <c r="GW29" s="22"/>
      <c r="GX29" s="60"/>
      <c r="GY29" s="22"/>
      <c r="GZ29" s="60"/>
      <c r="HA29" s="22"/>
      <c r="HB29" s="60"/>
      <c r="HC29" s="22"/>
      <c r="HD29" s="60"/>
      <c r="HE29" s="22"/>
      <c r="HF29" s="60"/>
      <c r="HG29" s="22"/>
      <c r="HH29" s="60"/>
      <c r="HI29" s="22"/>
      <c r="HJ29" s="60"/>
      <c r="HK29" s="22"/>
      <c r="HL29" s="60"/>
      <c r="HM29" s="22"/>
      <c r="HN29" s="60"/>
      <c r="HO29" s="22"/>
      <c r="HP29" s="60"/>
      <c r="HQ29" s="22"/>
      <c r="HR29" s="60"/>
      <c r="HS29" s="22"/>
      <c r="HT29" s="60"/>
      <c r="HU29" s="22"/>
      <c r="HV29" s="60"/>
      <c r="HW29" s="22"/>
      <c r="HX29" s="60"/>
      <c r="HY29" s="22"/>
      <c r="HZ29" s="60"/>
      <c r="IA29" s="22"/>
      <c r="IB29" s="60"/>
      <c r="IC29" s="22"/>
      <c r="ID29" s="60"/>
      <c r="IE29" s="22"/>
      <c r="IF29" s="60"/>
      <c r="IG29" s="22"/>
      <c r="IH29" s="60"/>
      <c r="II29" s="22"/>
      <c r="IJ29" s="60"/>
      <c r="IK29" s="22"/>
      <c r="IL29" s="60"/>
      <c r="IM29" s="22"/>
      <c r="IN29" s="60"/>
      <c r="IO29" s="22"/>
      <c r="IP29" s="60"/>
      <c r="IQ29" s="22"/>
      <c r="IR29" s="60"/>
      <c r="IS29" s="22"/>
      <c r="IT29" s="60"/>
      <c r="IU29" s="22"/>
      <c r="IV29" s="60"/>
      <c r="IW29" s="22"/>
      <c r="IX29" s="60"/>
      <c r="IY29" s="22"/>
      <c r="IZ29" s="60"/>
      <c r="JA29" s="22"/>
      <c r="JB29" s="60"/>
      <c r="JC29" s="22"/>
      <c r="JD29" s="60"/>
      <c r="JE29" s="22"/>
      <c r="JF29" s="60"/>
      <c r="JG29" s="22"/>
      <c r="JH29" s="60"/>
      <c r="JI29" s="22"/>
      <c r="JJ29" s="60"/>
      <c r="JK29" s="22"/>
      <c r="JL29" s="60"/>
      <c r="JM29" s="22"/>
      <c r="JN29" s="60"/>
      <c r="JO29" s="22"/>
      <c r="JP29" s="60"/>
      <c r="JQ29" s="22"/>
      <c r="JR29" s="60"/>
      <c r="JS29" s="22"/>
      <c r="JT29" s="60"/>
      <c r="JU29" s="22"/>
      <c r="JV29" s="60"/>
      <c r="JW29" s="22"/>
      <c r="JX29" s="60"/>
      <c r="JY29" s="22"/>
      <c r="JZ29" s="23"/>
      <c r="KA29" s="23"/>
      <c r="KB29" s="23"/>
      <c r="KC29" s="23"/>
      <c r="KD29" s="23"/>
      <c r="KE29" s="23"/>
      <c r="KF29" s="23"/>
      <c r="KG29" s="23"/>
      <c r="KH29" s="23"/>
      <c r="KI29" s="23"/>
      <c r="KJ29" s="23"/>
      <c r="KK29" s="23"/>
      <c r="KL29" s="23"/>
      <c r="KM29" s="23"/>
    </row>
    <row r="30" spans="1:299" x14ac:dyDescent="0.25">
      <c r="A30" s="48">
        <f t="shared" si="0"/>
        <v>29</v>
      </c>
      <c r="B30" s="272"/>
      <c r="C30" s="272"/>
      <c r="D30" s="272"/>
      <c r="E30" s="272"/>
      <c r="F30" s="272" t="s">
        <v>239</v>
      </c>
      <c r="G30" s="293">
        <v>0</v>
      </c>
      <c r="H30" s="293">
        <v>0</v>
      </c>
      <c r="I30" s="293">
        <v>0</v>
      </c>
      <c r="J30" s="293">
        <v>0</v>
      </c>
      <c r="K30" s="293">
        <v>-125</v>
      </c>
      <c r="L30" s="293">
        <v>0</v>
      </c>
      <c r="M30" s="293">
        <v>0</v>
      </c>
      <c r="N30" s="293">
        <v>0</v>
      </c>
      <c r="O30" s="293">
        <v>0</v>
      </c>
      <c r="P30" s="293">
        <v>0</v>
      </c>
      <c r="Q30" s="293">
        <v>0</v>
      </c>
      <c r="R30" s="293">
        <v>0</v>
      </c>
      <c r="S30" s="293">
        <v>0</v>
      </c>
      <c r="T30" s="293">
        <v>0</v>
      </c>
      <c r="U30" s="293">
        <v>0</v>
      </c>
      <c r="V30" s="293">
        <v>0</v>
      </c>
      <c r="W30" s="293">
        <v>0</v>
      </c>
      <c r="X30" s="293">
        <v>0</v>
      </c>
      <c r="Y30" s="293">
        <v>0</v>
      </c>
      <c r="Z30" s="293">
        <v>0</v>
      </c>
      <c r="AA30" s="293">
        <v>0</v>
      </c>
      <c r="AB30" s="293">
        <v>0</v>
      </c>
      <c r="AC30" s="293">
        <v>0</v>
      </c>
      <c r="AD30" s="293">
        <v>0</v>
      </c>
      <c r="AE30" s="293">
        <v>0</v>
      </c>
      <c r="AF30" s="293">
        <v>0</v>
      </c>
      <c r="AG30" s="293">
        <v>0</v>
      </c>
      <c r="AH30" s="293">
        <v>0</v>
      </c>
      <c r="AI30" s="293">
        <v>0</v>
      </c>
      <c r="AJ30" s="293">
        <v>0</v>
      </c>
      <c r="AK30" s="293">
        <v>0</v>
      </c>
      <c r="AL30" s="293">
        <v>0</v>
      </c>
      <c r="AM30" s="293">
        <v>0</v>
      </c>
      <c r="AN30" s="293">
        <v>0</v>
      </c>
      <c r="AO30" s="293">
        <v>0</v>
      </c>
      <c r="AP30" s="293">
        <v>0</v>
      </c>
      <c r="AQ30" s="293">
        <v>0</v>
      </c>
      <c r="AR30" s="293">
        <v>0</v>
      </c>
      <c r="AS30" s="293">
        <v>0</v>
      </c>
      <c r="AT30" s="293">
        <v>0</v>
      </c>
      <c r="AU30" s="293">
        <v>0</v>
      </c>
      <c r="AV30" s="293">
        <v>0</v>
      </c>
      <c r="AW30" s="293">
        <v>0</v>
      </c>
      <c r="AX30" s="293">
        <v>0</v>
      </c>
      <c r="AY30" s="293">
        <v>0</v>
      </c>
      <c r="AZ30" s="293">
        <v>0</v>
      </c>
      <c r="BA30" s="293">
        <v>0</v>
      </c>
      <c r="BB30" s="293">
        <v>0</v>
      </c>
      <c r="BC30" s="293">
        <v>0</v>
      </c>
      <c r="BD30" s="293">
        <v>0</v>
      </c>
      <c r="BE30" s="293">
        <v>0</v>
      </c>
      <c r="BF30" s="293">
        <v>0</v>
      </c>
      <c r="BG30" s="293">
        <v>0</v>
      </c>
      <c r="BH30" s="293">
        <v>0</v>
      </c>
      <c r="BI30" s="293">
        <v>0</v>
      </c>
      <c r="BJ30" s="293">
        <v>0</v>
      </c>
      <c r="BK30" s="293">
        <v>0</v>
      </c>
      <c r="BL30" s="293">
        <v>0</v>
      </c>
      <c r="BM30" s="293">
        <v>0</v>
      </c>
      <c r="BN30" s="293">
        <v>0</v>
      </c>
      <c r="BO30" s="293">
        <v>0</v>
      </c>
      <c r="BP30" s="293">
        <v>0</v>
      </c>
      <c r="BQ30" s="293">
        <v>0</v>
      </c>
      <c r="BR30" s="293">
        <v>0</v>
      </c>
      <c r="BS30" s="293">
        <v>0</v>
      </c>
      <c r="BT30" s="293">
        <v>0</v>
      </c>
      <c r="BU30" s="293">
        <v>0</v>
      </c>
      <c r="BV30" s="293">
        <v>0</v>
      </c>
      <c r="BW30" s="293">
        <v>0</v>
      </c>
      <c r="BX30" s="293">
        <v>0</v>
      </c>
      <c r="BY30" s="293">
        <v>0</v>
      </c>
      <c r="BZ30" s="293">
        <v>0</v>
      </c>
      <c r="CA30" s="293">
        <v>0</v>
      </c>
      <c r="CB30" s="293">
        <v>0</v>
      </c>
      <c r="CC30" s="293">
        <v>0</v>
      </c>
      <c r="CD30" s="293">
        <v>0</v>
      </c>
      <c r="CE30" s="293">
        <v>0</v>
      </c>
      <c r="CF30" s="293">
        <v>0</v>
      </c>
      <c r="CG30" s="293">
        <v>0</v>
      </c>
      <c r="CH30" s="293">
        <v>0</v>
      </c>
      <c r="CI30" s="293">
        <v>0</v>
      </c>
      <c r="CJ30" s="293">
        <v>0</v>
      </c>
      <c r="CK30" s="293">
        <v>0</v>
      </c>
      <c r="CL30" s="293">
        <v>0</v>
      </c>
      <c r="CM30" s="293">
        <v>0</v>
      </c>
      <c r="CN30" s="293">
        <v>0</v>
      </c>
      <c r="CO30" s="293">
        <v>0</v>
      </c>
      <c r="CP30" s="293">
        <v>0</v>
      </c>
      <c r="CQ30" s="293">
        <v>0</v>
      </c>
      <c r="CR30" s="293">
        <v>0</v>
      </c>
      <c r="CS30" s="293">
        <v>0</v>
      </c>
      <c r="CT30" s="293">
        <v>0</v>
      </c>
      <c r="CU30" s="293">
        <v>0</v>
      </c>
      <c r="CV30" s="293">
        <v>0</v>
      </c>
      <c r="CW30" s="293">
        <v>0</v>
      </c>
      <c r="CX30" s="293">
        <v>0</v>
      </c>
      <c r="CY30" s="293">
        <v>0</v>
      </c>
      <c r="CZ30" s="293">
        <v>0</v>
      </c>
      <c r="DA30" s="293">
        <v>0</v>
      </c>
      <c r="DB30" s="293">
        <v>0</v>
      </c>
      <c r="DC30" s="293">
        <v>0</v>
      </c>
      <c r="DD30" s="293">
        <v>0</v>
      </c>
      <c r="DE30" s="293">
        <v>0</v>
      </c>
      <c r="DF30" s="293">
        <v>0</v>
      </c>
      <c r="DG30" s="293">
        <v>0</v>
      </c>
      <c r="DH30" s="293">
        <v>0</v>
      </c>
      <c r="DI30" s="293">
        <v>0</v>
      </c>
      <c r="DJ30" s="293">
        <v>0</v>
      </c>
      <c r="DK30" s="293">
        <v>0</v>
      </c>
      <c r="DL30" s="293">
        <v>0</v>
      </c>
      <c r="DM30" s="293">
        <v>0</v>
      </c>
      <c r="DN30" s="293">
        <v>0</v>
      </c>
      <c r="DO30" s="293">
        <v>0</v>
      </c>
      <c r="DP30" s="293">
        <v>0</v>
      </c>
      <c r="DQ30" s="293">
        <v>0</v>
      </c>
      <c r="DR30" s="293">
        <v>0</v>
      </c>
      <c r="DS30" s="293">
        <v>0</v>
      </c>
      <c r="DT30" s="293">
        <v>0</v>
      </c>
      <c r="DU30" s="293">
        <v>0</v>
      </c>
      <c r="DV30" s="293">
        <v>0</v>
      </c>
      <c r="DW30" s="293">
        <v>0</v>
      </c>
      <c r="DX30" s="293">
        <v>0</v>
      </c>
      <c r="DY30" s="293">
        <v>0</v>
      </c>
      <c r="DZ30" s="293">
        <v>0</v>
      </c>
      <c r="EA30" s="293">
        <v>0</v>
      </c>
      <c r="EB30" s="293">
        <v>0</v>
      </c>
      <c r="EC30" s="293">
        <v>0</v>
      </c>
      <c r="ED30" s="293">
        <v>0</v>
      </c>
      <c r="EE30" s="293">
        <v>0</v>
      </c>
      <c r="EF30" s="293">
        <v>0</v>
      </c>
      <c r="EG30" s="293">
        <v>0</v>
      </c>
      <c r="EH30" s="293">
        <v>0</v>
      </c>
      <c r="EI30" s="293">
        <v>0</v>
      </c>
      <c r="EJ30" s="293">
        <v>0</v>
      </c>
      <c r="EK30" s="293">
        <v>0</v>
      </c>
      <c r="EL30" s="293">
        <v>0</v>
      </c>
      <c r="EM30" s="293">
        <v>0</v>
      </c>
      <c r="EN30" s="293">
        <v>0</v>
      </c>
      <c r="EO30" s="293">
        <v>0</v>
      </c>
      <c r="EP30" s="293">
        <v>0</v>
      </c>
      <c r="EQ30" s="293">
        <v>0</v>
      </c>
      <c r="ER30" s="293">
        <v>0</v>
      </c>
      <c r="ES30" s="293">
        <v>0</v>
      </c>
      <c r="ET30" s="293">
        <v>0</v>
      </c>
      <c r="EU30" s="293">
        <v>0</v>
      </c>
      <c r="EV30" s="293">
        <v>0</v>
      </c>
      <c r="EW30" s="293">
        <v>0</v>
      </c>
      <c r="EX30" s="293">
        <v>-125</v>
      </c>
      <c r="EY30" s="22"/>
      <c r="EZ30" s="60"/>
      <c r="FA30" s="22"/>
      <c r="FB30" s="60"/>
      <c r="FC30" s="22"/>
      <c r="FD30" s="60"/>
      <c r="FE30" s="22"/>
      <c r="FF30" s="60"/>
      <c r="FG30" s="22"/>
      <c r="FH30" s="60"/>
      <c r="FI30" s="22"/>
      <c r="FJ30" s="60"/>
      <c r="FK30" s="22"/>
      <c r="FL30" s="60"/>
      <c r="FM30" s="22"/>
      <c r="FN30" s="60"/>
      <c r="FO30" s="22"/>
      <c r="FP30" s="60"/>
      <c r="FQ30" s="22"/>
      <c r="FR30" s="60"/>
      <c r="FS30" s="22"/>
      <c r="FT30" s="60"/>
      <c r="FU30" s="22"/>
      <c r="FV30" s="60"/>
      <c r="FW30" s="22"/>
      <c r="FX30" s="60"/>
      <c r="FY30" s="22"/>
      <c r="FZ30" s="60"/>
      <c r="GA30" s="22"/>
      <c r="GB30" s="60"/>
      <c r="GC30" s="22"/>
      <c r="GD30" s="60"/>
      <c r="GE30" s="22"/>
      <c r="GF30" s="60"/>
      <c r="GG30" s="22"/>
      <c r="GH30" s="60"/>
      <c r="GI30" s="22"/>
      <c r="GJ30" s="60"/>
      <c r="GK30" s="22"/>
      <c r="GL30" s="60"/>
      <c r="GM30" s="22"/>
      <c r="GN30" s="60"/>
      <c r="GO30" s="22"/>
      <c r="GP30" s="60"/>
      <c r="GQ30" s="22"/>
      <c r="GR30" s="60"/>
      <c r="GS30" s="22"/>
      <c r="GT30" s="60"/>
      <c r="GU30" s="22"/>
      <c r="GV30" s="60"/>
      <c r="GW30" s="22"/>
      <c r="GX30" s="60"/>
      <c r="GY30" s="22"/>
      <c r="GZ30" s="60"/>
      <c r="HA30" s="22"/>
      <c r="HB30" s="60"/>
      <c r="HC30" s="22"/>
      <c r="HD30" s="60"/>
      <c r="HE30" s="22"/>
      <c r="HF30" s="60"/>
      <c r="HG30" s="22"/>
      <c r="HH30" s="60"/>
      <c r="HI30" s="22"/>
      <c r="HJ30" s="60"/>
      <c r="HK30" s="22"/>
      <c r="HL30" s="60"/>
      <c r="HM30" s="22"/>
      <c r="HN30" s="60"/>
      <c r="HO30" s="22"/>
      <c r="HP30" s="60"/>
      <c r="HQ30" s="22"/>
      <c r="HR30" s="60"/>
      <c r="HS30" s="22"/>
      <c r="HT30" s="60"/>
      <c r="HU30" s="22"/>
      <c r="HV30" s="60"/>
      <c r="HW30" s="22"/>
      <c r="HX30" s="60"/>
      <c r="HY30" s="22"/>
      <c r="HZ30" s="60"/>
      <c r="IA30" s="22"/>
      <c r="IB30" s="60"/>
      <c r="IC30" s="22"/>
      <c r="ID30" s="60"/>
      <c r="IE30" s="22"/>
      <c r="IF30" s="60"/>
      <c r="IG30" s="22"/>
      <c r="IH30" s="60"/>
      <c r="II30" s="22"/>
      <c r="IJ30" s="60"/>
      <c r="IK30" s="22"/>
      <c r="IL30" s="60"/>
      <c r="IM30" s="22"/>
      <c r="IN30" s="60"/>
      <c r="IO30" s="22"/>
      <c r="IP30" s="60"/>
      <c r="IQ30" s="22"/>
      <c r="IR30" s="60"/>
      <c r="IS30" s="22"/>
      <c r="IT30" s="60"/>
      <c r="IU30" s="22"/>
      <c r="IV30" s="60"/>
      <c r="IW30" s="22"/>
      <c r="IX30" s="60"/>
      <c r="IY30" s="22"/>
      <c r="IZ30" s="60"/>
      <c r="JA30" s="22"/>
      <c r="JB30" s="60"/>
      <c r="JC30" s="22"/>
      <c r="JD30" s="60"/>
      <c r="JE30" s="22"/>
      <c r="JF30" s="60"/>
      <c r="JG30" s="22"/>
      <c r="JH30" s="60"/>
      <c r="JI30" s="22"/>
      <c r="JJ30" s="60"/>
      <c r="JK30" s="22"/>
      <c r="JL30" s="60"/>
      <c r="JM30" s="22"/>
      <c r="JN30" s="60"/>
      <c r="JO30" s="22"/>
      <c r="JP30" s="60"/>
      <c r="JQ30" s="22"/>
      <c r="JR30" s="60"/>
      <c r="JS30" s="22"/>
      <c r="JT30" s="60"/>
      <c r="JU30" s="22"/>
      <c r="JV30" s="60"/>
      <c r="JW30" s="22"/>
      <c r="JX30" s="60"/>
      <c r="JY30" s="22"/>
      <c r="JZ30" s="23"/>
      <c r="KA30" s="23"/>
      <c r="KB30" s="23"/>
      <c r="KC30" s="23"/>
      <c r="KD30" s="23"/>
      <c r="KE30" s="23"/>
      <c r="KF30" s="23"/>
      <c r="KG30" s="23"/>
      <c r="KH30" s="23"/>
      <c r="KI30" s="23"/>
      <c r="KJ30" s="23"/>
      <c r="KK30" s="23"/>
      <c r="KL30" s="23"/>
      <c r="KM30" s="23"/>
    </row>
    <row r="31" spans="1:299" x14ac:dyDescent="0.25">
      <c r="A31" s="48">
        <f t="shared" si="0"/>
        <v>30</v>
      </c>
      <c r="B31" s="272"/>
      <c r="C31" s="272"/>
      <c r="D31" s="272"/>
      <c r="E31" s="272"/>
      <c r="F31" s="272" t="s">
        <v>240</v>
      </c>
      <c r="G31" s="293">
        <v>0</v>
      </c>
      <c r="H31" s="293">
        <v>0</v>
      </c>
      <c r="I31" s="293">
        <v>0</v>
      </c>
      <c r="J31" s="293">
        <v>0</v>
      </c>
      <c r="K31" s="293">
        <v>575.15</v>
      </c>
      <c r="L31" s="293">
        <v>3705.32</v>
      </c>
      <c r="M31" s="293">
        <v>0</v>
      </c>
      <c r="N31" s="293">
        <v>0</v>
      </c>
      <c r="O31" s="293">
        <v>0</v>
      </c>
      <c r="P31" s="293">
        <v>75725</v>
      </c>
      <c r="Q31" s="293">
        <v>0</v>
      </c>
      <c r="R31" s="293">
        <v>0</v>
      </c>
      <c r="S31" s="293">
        <v>0</v>
      </c>
      <c r="T31" s="293">
        <v>0</v>
      </c>
      <c r="U31" s="293">
        <v>0</v>
      </c>
      <c r="V31" s="293">
        <v>3791.6</v>
      </c>
      <c r="W31" s="293">
        <v>0</v>
      </c>
      <c r="X31" s="293">
        <v>0</v>
      </c>
      <c r="Y31" s="293">
        <v>55066.66</v>
      </c>
      <c r="Z31" s="293">
        <v>0</v>
      </c>
      <c r="AA31" s="293">
        <v>0</v>
      </c>
      <c r="AB31" s="293">
        <v>0</v>
      </c>
      <c r="AC31" s="293">
        <v>0</v>
      </c>
      <c r="AD31" s="293">
        <v>13467.94</v>
      </c>
      <c r="AE31" s="293">
        <v>0</v>
      </c>
      <c r="AF31" s="293">
        <v>0</v>
      </c>
      <c r="AG31" s="293">
        <v>0</v>
      </c>
      <c r="AH31" s="293">
        <v>0</v>
      </c>
      <c r="AI31" s="293">
        <v>0</v>
      </c>
      <c r="AJ31" s="293">
        <v>0</v>
      </c>
      <c r="AK31" s="293">
        <v>0</v>
      </c>
      <c r="AL31" s="293">
        <v>0</v>
      </c>
      <c r="AM31" s="293">
        <v>0</v>
      </c>
      <c r="AN31" s="293">
        <v>0</v>
      </c>
      <c r="AO31" s="293">
        <v>0</v>
      </c>
      <c r="AP31" s="293">
        <v>0</v>
      </c>
      <c r="AQ31" s="293">
        <v>0</v>
      </c>
      <c r="AR31" s="293">
        <v>0</v>
      </c>
      <c r="AS31" s="293">
        <v>0</v>
      </c>
      <c r="AT31" s="293">
        <v>872.43</v>
      </c>
      <c r="AU31" s="293">
        <v>0</v>
      </c>
      <c r="AV31" s="293">
        <v>0</v>
      </c>
      <c r="AW31" s="293">
        <v>0</v>
      </c>
      <c r="AX31" s="293">
        <v>0</v>
      </c>
      <c r="AY31" s="293">
        <v>0</v>
      </c>
      <c r="AZ31" s="293">
        <v>0</v>
      </c>
      <c r="BA31" s="293">
        <v>0</v>
      </c>
      <c r="BB31" s="293">
        <v>0</v>
      </c>
      <c r="BC31" s="293">
        <v>0</v>
      </c>
      <c r="BD31" s="293">
        <v>0</v>
      </c>
      <c r="BE31" s="293">
        <v>0</v>
      </c>
      <c r="BF31" s="293">
        <v>0</v>
      </c>
      <c r="BG31" s="293">
        <v>4921.47</v>
      </c>
      <c r="BH31" s="293">
        <v>0</v>
      </c>
      <c r="BI31" s="293">
        <v>0</v>
      </c>
      <c r="BJ31" s="293">
        <v>0</v>
      </c>
      <c r="BK31" s="293">
        <v>4230.8999999999996</v>
      </c>
      <c r="BL31" s="293">
        <v>0</v>
      </c>
      <c r="BM31" s="293">
        <v>5232.74</v>
      </c>
      <c r="BN31" s="293">
        <v>0</v>
      </c>
      <c r="BO31" s="293">
        <v>0</v>
      </c>
      <c r="BP31" s="293">
        <v>0</v>
      </c>
      <c r="BQ31" s="293">
        <v>0</v>
      </c>
      <c r="BR31" s="293">
        <v>0</v>
      </c>
      <c r="BS31" s="293">
        <v>0</v>
      </c>
      <c r="BT31" s="293">
        <v>0</v>
      </c>
      <c r="BU31" s="293">
        <v>3416.62</v>
      </c>
      <c r="BV31" s="293">
        <v>0</v>
      </c>
      <c r="BW31" s="293">
        <v>0</v>
      </c>
      <c r="BX31" s="293">
        <v>0</v>
      </c>
      <c r="BY31" s="293">
        <v>0</v>
      </c>
      <c r="BZ31" s="293">
        <v>0</v>
      </c>
      <c r="CA31" s="293">
        <v>0</v>
      </c>
      <c r="CB31" s="293">
        <v>0</v>
      </c>
      <c r="CC31" s="293">
        <v>0</v>
      </c>
      <c r="CD31" s="293">
        <v>0</v>
      </c>
      <c r="CE31" s="293">
        <v>0</v>
      </c>
      <c r="CF31" s="293">
        <v>0</v>
      </c>
      <c r="CG31" s="293">
        <v>0</v>
      </c>
      <c r="CH31" s="293">
        <v>0</v>
      </c>
      <c r="CI31" s="293">
        <v>0</v>
      </c>
      <c r="CJ31" s="293">
        <v>7300</v>
      </c>
      <c r="CK31" s="293">
        <v>0</v>
      </c>
      <c r="CL31" s="293">
        <v>0</v>
      </c>
      <c r="CM31" s="293">
        <v>3450.5</v>
      </c>
      <c r="CN31" s="293">
        <v>0</v>
      </c>
      <c r="CO31" s="293">
        <v>0</v>
      </c>
      <c r="CP31" s="293">
        <v>0</v>
      </c>
      <c r="CQ31" s="293">
        <v>0</v>
      </c>
      <c r="CR31" s="293">
        <v>0</v>
      </c>
      <c r="CS31" s="293">
        <v>14845.48</v>
      </c>
      <c r="CT31" s="293">
        <v>19150</v>
      </c>
      <c r="CU31" s="293">
        <v>121035.41</v>
      </c>
      <c r="CV31" s="293">
        <v>0</v>
      </c>
      <c r="CW31" s="293">
        <v>0</v>
      </c>
      <c r="CX31" s="293">
        <v>0</v>
      </c>
      <c r="CY31" s="293">
        <v>0</v>
      </c>
      <c r="CZ31" s="293">
        <v>0</v>
      </c>
      <c r="DA31" s="293">
        <v>0</v>
      </c>
      <c r="DB31" s="293">
        <v>0</v>
      </c>
      <c r="DC31" s="293">
        <v>0</v>
      </c>
      <c r="DD31" s="293">
        <v>0</v>
      </c>
      <c r="DE31" s="293">
        <v>0</v>
      </c>
      <c r="DF31" s="293">
        <v>0</v>
      </c>
      <c r="DG31" s="293">
        <v>0</v>
      </c>
      <c r="DH31" s="293">
        <v>0</v>
      </c>
      <c r="DI31" s="293">
        <v>0</v>
      </c>
      <c r="DJ31" s="293">
        <v>0</v>
      </c>
      <c r="DK31" s="293">
        <v>0</v>
      </c>
      <c r="DL31" s="293">
        <v>5736.47</v>
      </c>
      <c r="DM31" s="293">
        <v>0</v>
      </c>
      <c r="DN31" s="293">
        <v>0</v>
      </c>
      <c r="DO31" s="293">
        <v>0</v>
      </c>
      <c r="DP31" s="293">
        <v>0</v>
      </c>
      <c r="DQ31" s="293">
        <v>0</v>
      </c>
      <c r="DR31" s="293">
        <v>0</v>
      </c>
      <c r="DS31" s="293">
        <v>0</v>
      </c>
      <c r="DT31" s="293">
        <v>0</v>
      </c>
      <c r="DU31" s="293">
        <v>0</v>
      </c>
      <c r="DV31" s="293">
        <v>0</v>
      </c>
      <c r="DW31" s="293">
        <v>4592.66</v>
      </c>
      <c r="DX31" s="293">
        <v>0</v>
      </c>
      <c r="DY31" s="293">
        <v>0</v>
      </c>
      <c r="DZ31" s="293">
        <v>0</v>
      </c>
      <c r="EA31" s="293">
        <v>0</v>
      </c>
      <c r="EB31" s="293">
        <v>0</v>
      </c>
      <c r="EC31" s="293">
        <v>0</v>
      </c>
      <c r="ED31" s="293">
        <v>0</v>
      </c>
      <c r="EE31" s="293">
        <v>0</v>
      </c>
      <c r="EF31" s="293">
        <v>0</v>
      </c>
      <c r="EG31" s="293">
        <v>0</v>
      </c>
      <c r="EH31" s="293">
        <v>0</v>
      </c>
      <c r="EI31" s="293">
        <v>259392</v>
      </c>
      <c r="EJ31" s="293">
        <v>0</v>
      </c>
      <c r="EK31" s="293">
        <v>0</v>
      </c>
      <c r="EL31" s="293">
        <v>11868.35</v>
      </c>
      <c r="EM31" s="293">
        <v>0</v>
      </c>
      <c r="EN31" s="293">
        <v>0</v>
      </c>
      <c r="EO31" s="293">
        <v>0</v>
      </c>
      <c r="EP31" s="293">
        <v>0</v>
      </c>
      <c r="EQ31" s="293">
        <v>0</v>
      </c>
      <c r="ER31" s="293">
        <v>7338.65</v>
      </c>
      <c r="ES31" s="293">
        <v>0</v>
      </c>
      <c r="ET31" s="293">
        <v>0</v>
      </c>
      <c r="EU31" s="293">
        <v>0</v>
      </c>
      <c r="EV31" s="293">
        <v>1119.3399999999999</v>
      </c>
      <c r="EW31" s="293">
        <v>0</v>
      </c>
      <c r="EX31" s="293">
        <v>626834.68999999994</v>
      </c>
      <c r="EY31" s="22"/>
      <c r="EZ31" s="60"/>
      <c r="FA31" s="22"/>
      <c r="FB31" s="60"/>
      <c r="FC31" s="22"/>
      <c r="FD31" s="60"/>
      <c r="FE31" s="22"/>
      <c r="FF31" s="60"/>
      <c r="FG31" s="22"/>
      <c r="FH31" s="60"/>
      <c r="FI31" s="22"/>
      <c r="FJ31" s="60"/>
      <c r="FK31" s="22"/>
      <c r="FL31" s="60"/>
      <c r="FM31" s="22"/>
      <c r="FN31" s="60"/>
      <c r="FO31" s="22"/>
      <c r="FP31" s="60"/>
      <c r="FQ31" s="22"/>
      <c r="FR31" s="60"/>
      <c r="FS31" s="22"/>
      <c r="FT31" s="60"/>
      <c r="FU31" s="22"/>
      <c r="FV31" s="60"/>
      <c r="FW31" s="22"/>
      <c r="FX31" s="60"/>
      <c r="FY31" s="22"/>
      <c r="FZ31" s="60"/>
      <c r="GA31" s="22"/>
      <c r="GB31" s="60"/>
      <c r="GC31" s="22"/>
      <c r="GD31" s="60"/>
      <c r="GE31" s="22"/>
      <c r="GF31" s="60"/>
      <c r="GG31" s="22"/>
      <c r="GH31" s="60"/>
      <c r="GI31" s="22"/>
      <c r="GJ31" s="60"/>
      <c r="GK31" s="22"/>
      <c r="GL31" s="60"/>
      <c r="GM31" s="22"/>
      <c r="GN31" s="60"/>
      <c r="GO31" s="22"/>
      <c r="GP31" s="60"/>
      <c r="GQ31" s="22"/>
      <c r="GR31" s="60"/>
      <c r="GS31" s="22"/>
      <c r="GT31" s="60"/>
      <c r="GU31" s="22"/>
      <c r="GV31" s="60"/>
      <c r="GW31" s="22"/>
      <c r="GX31" s="60"/>
      <c r="GY31" s="22"/>
      <c r="GZ31" s="60"/>
      <c r="HA31" s="22"/>
      <c r="HB31" s="60"/>
      <c r="HC31" s="22"/>
      <c r="HD31" s="60"/>
      <c r="HE31" s="22"/>
      <c r="HF31" s="60"/>
      <c r="HG31" s="22"/>
      <c r="HH31" s="60"/>
      <c r="HI31" s="22"/>
      <c r="HJ31" s="60"/>
      <c r="HK31" s="22"/>
      <c r="HL31" s="60"/>
      <c r="HM31" s="22"/>
      <c r="HN31" s="60"/>
      <c r="HO31" s="22"/>
      <c r="HP31" s="60"/>
      <c r="HQ31" s="22"/>
      <c r="HR31" s="60"/>
      <c r="HS31" s="22"/>
      <c r="HT31" s="60"/>
      <c r="HU31" s="22"/>
      <c r="HV31" s="60"/>
      <c r="HW31" s="22"/>
      <c r="HX31" s="60"/>
      <c r="HY31" s="22"/>
      <c r="HZ31" s="60"/>
      <c r="IA31" s="22"/>
      <c r="IB31" s="60"/>
      <c r="IC31" s="22"/>
      <c r="ID31" s="60"/>
      <c r="IE31" s="22"/>
      <c r="IF31" s="60"/>
      <c r="IG31" s="22"/>
      <c r="IH31" s="60"/>
      <c r="II31" s="22"/>
      <c r="IJ31" s="60"/>
      <c r="IK31" s="22"/>
      <c r="IL31" s="60"/>
      <c r="IM31" s="22"/>
      <c r="IN31" s="60"/>
      <c r="IO31" s="22"/>
      <c r="IP31" s="60"/>
      <c r="IQ31" s="22"/>
      <c r="IR31" s="60"/>
      <c r="IS31" s="22"/>
      <c r="IT31" s="60"/>
      <c r="IU31" s="22"/>
      <c r="IV31" s="60"/>
      <c r="IW31" s="22"/>
      <c r="IX31" s="60"/>
      <c r="IY31" s="22"/>
      <c r="IZ31" s="60"/>
      <c r="JA31" s="22"/>
      <c r="JB31" s="60"/>
      <c r="JC31" s="22"/>
      <c r="JD31" s="60"/>
      <c r="JE31" s="22"/>
      <c r="JF31" s="60"/>
      <c r="JG31" s="22"/>
      <c r="JH31" s="60"/>
      <c r="JI31" s="22"/>
      <c r="JJ31" s="60"/>
      <c r="JK31" s="22"/>
      <c r="JL31" s="60"/>
      <c r="JM31" s="22"/>
      <c r="JN31" s="60"/>
      <c r="JO31" s="22"/>
      <c r="JP31" s="60"/>
      <c r="JQ31" s="22"/>
      <c r="JR31" s="60"/>
      <c r="JS31" s="22"/>
      <c r="JT31" s="60"/>
      <c r="JU31" s="22"/>
      <c r="JV31" s="60"/>
      <c r="JW31" s="22"/>
      <c r="JX31" s="60"/>
      <c r="JY31" s="22"/>
      <c r="JZ31" s="23"/>
      <c r="KA31" s="23"/>
      <c r="KB31" s="23"/>
      <c r="KC31" s="23"/>
      <c r="KD31" s="23"/>
      <c r="KE31" s="23"/>
      <c r="KF31" s="23"/>
      <c r="KG31" s="23"/>
      <c r="KH31" s="23"/>
      <c r="KI31" s="23"/>
      <c r="KJ31" s="23"/>
      <c r="KK31" s="23"/>
      <c r="KL31" s="23"/>
      <c r="KM31" s="23"/>
    </row>
    <row r="32" spans="1:299" x14ac:dyDescent="0.25">
      <c r="A32" s="48">
        <f t="shared" si="0"/>
        <v>31</v>
      </c>
      <c r="B32" s="272"/>
      <c r="C32" s="272"/>
      <c r="D32" s="272"/>
      <c r="E32" s="272"/>
      <c r="F32" s="272" t="s">
        <v>241</v>
      </c>
      <c r="G32" s="293">
        <v>0</v>
      </c>
      <c r="H32" s="293">
        <v>0</v>
      </c>
      <c r="I32" s="293">
        <v>0</v>
      </c>
      <c r="J32" s="293">
        <v>0</v>
      </c>
      <c r="K32" s="293">
        <v>0</v>
      </c>
      <c r="L32" s="293">
        <v>0</v>
      </c>
      <c r="M32" s="293">
        <v>0</v>
      </c>
      <c r="N32" s="293">
        <v>0</v>
      </c>
      <c r="O32" s="293">
        <v>0</v>
      </c>
      <c r="P32" s="293">
        <v>0</v>
      </c>
      <c r="Q32" s="293">
        <v>0</v>
      </c>
      <c r="R32" s="293">
        <v>0</v>
      </c>
      <c r="S32" s="293">
        <v>0</v>
      </c>
      <c r="T32" s="293">
        <v>0</v>
      </c>
      <c r="U32" s="293">
        <v>0</v>
      </c>
      <c r="V32" s="293">
        <v>0</v>
      </c>
      <c r="W32" s="293">
        <v>0</v>
      </c>
      <c r="X32" s="293">
        <v>0</v>
      </c>
      <c r="Y32" s="293">
        <v>0</v>
      </c>
      <c r="Z32" s="293">
        <v>0</v>
      </c>
      <c r="AA32" s="293">
        <v>0</v>
      </c>
      <c r="AB32" s="293">
        <v>0</v>
      </c>
      <c r="AC32" s="293">
        <v>0</v>
      </c>
      <c r="AD32" s="293">
        <v>0</v>
      </c>
      <c r="AE32" s="293">
        <v>0</v>
      </c>
      <c r="AF32" s="293">
        <v>0</v>
      </c>
      <c r="AG32" s="293">
        <v>0</v>
      </c>
      <c r="AH32" s="293">
        <v>0</v>
      </c>
      <c r="AI32" s="293">
        <v>0</v>
      </c>
      <c r="AJ32" s="293">
        <v>0</v>
      </c>
      <c r="AK32" s="293">
        <v>0</v>
      </c>
      <c r="AL32" s="293">
        <v>0</v>
      </c>
      <c r="AM32" s="293">
        <v>0</v>
      </c>
      <c r="AN32" s="293">
        <v>0</v>
      </c>
      <c r="AO32" s="293">
        <v>0</v>
      </c>
      <c r="AP32" s="293">
        <v>0</v>
      </c>
      <c r="AQ32" s="293">
        <v>0</v>
      </c>
      <c r="AR32" s="293">
        <v>0</v>
      </c>
      <c r="AS32" s="293">
        <v>0</v>
      </c>
      <c r="AT32" s="293">
        <v>0</v>
      </c>
      <c r="AU32" s="293">
        <v>0</v>
      </c>
      <c r="AV32" s="293">
        <v>0</v>
      </c>
      <c r="AW32" s="293">
        <v>0</v>
      </c>
      <c r="AX32" s="293">
        <v>0</v>
      </c>
      <c r="AY32" s="293">
        <v>0</v>
      </c>
      <c r="AZ32" s="293">
        <v>0</v>
      </c>
      <c r="BA32" s="293">
        <v>0</v>
      </c>
      <c r="BB32" s="293">
        <v>0</v>
      </c>
      <c r="BC32" s="293">
        <v>0</v>
      </c>
      <c r="BD32" s="293">
        <v>0</v>
      </c>
      <c r="BE32" s="293">
        <v>0</v>
      </c>
      <c r="BF32" s="293">
        <v>0</v>
      </c>
      <c r="BG32" s="293">
        <v>0</v>
      </c>
      <c r="BH32" s="293">
        <v>0</v>
      </c>
      <c r="BI32" s="293">
        <v>0</v>
      </c>
      <c r="BJ32" s="293">
        <v>0</v>
      </c>
      <c r="BK32" s="293">
        <v>0</v>
      </c>
      <c r="BL32" s="293">
        <v>0</v>
      </c>
      <c r="BM32" s="293">
        <v>0</v>
      </c>
      <c r="BN32" s="293">
        <v>0</v>
      </c>
      <c r="BO32" s="293">
        <v>0</v>
      </c>
      <c r="BP32" s="293">
        <v>0</v>
      </c>
      <c r="BQ32" s="293">
        <v>0</v>
      </c>
      <c r="BR32" s="293">
        <v>0</v>
      </c>
      <c r="BS32" s="293">
        <v>0</v>
      </c>
      <c r="BT32" s="293">
        <v>0</v>
      </c>
      <c r="BU32" s="293">
        <v>0</v>
      </c>
      <c r="BV32" s="293">
        <v>0</v>
      </c>
      <c r="BW32" s="293">
        <v>0</v>
      </c>
      <c r="BX32" s="293">
        <v>0</v>
      </c>
      <c r="BY32" s="293">
        <v>0</v>
      </c>
      <c r="BZ32" s="293">
        <v>0</v>
      </c>
      <c r="CA32" s="293">
        <v>0</v>
      </c>
      <c r="CB32" s="293">
        <v>0</v>
      </c>
      <c r="CC32" s="293">
        <v>0</v>
      </c>
      <c r="CD32" s="293">
        <v>0</v>
      </c>
      <c r="CE32" s="293">
        <v>0</v>
      </c>
      <c r="CF32" s="293">
        <v>0</v>
      </c>
      <c r="CG32" s="293">
        <v>0</v>
      </c>
      <c r="CH32" s="293">
        <v>0</v>
      </c>
      <c r="CI32" s="293">
        <v>0</v>
      </c>
      <c r="CJ32" s="293">
        <v>0</v>
      </c>
      <c r="CK32" s="293">
        <v>0</v>
      </c>
      <c r="CL32" s="293">
        <v>0</v>
      </c>
      <c r="CM32" s="293">
        <v>0</v>
      </c>
      <c r="CN32" s="293">
        <v>0</v>
      </c>
      <c r="CO32" s="293">
        <v>0</v>
      </c>
      <c r="CP32" s="293">
        <v>0</v>
      </c>
      <c r="CQ32" s="293">
        <v>0</v>
      </c>
      <c r="CR32" s="293">
        <v>0</v>
      </c>
      <c r="CS32" s="293">
        <v>0</v>
      </c>
      <c r="CT32" s="293">
        <v>0</v>
      </c>
      <c r="CU32" s="293">
        <v>0</v>
      </c>
      <c r="CV32" s="293">
        <v>0</v>
      </c>
      <c r="CW32" s="293">
        <v>0</v>
      </c>
      <c r="CX32" s="293">
        <v>0</v>
      </c>
      <c r="CY32" s="293">
        <v>0</v>
      </c>
      <c r="CZ32" s="293">
        <v>0</v>
      </c>
      <c r="DA32" s="293">
        <v>0</v>
      </c>
      <c r="DB32" s="293">
        <v>0</v>
      </c>
      <c r="DC32" s="293">
        <v>0</v>
      </c>
      <c r="DD32" s="293">
        <v>0</v>
      </c>
      <c r="DE32" s="293">
        <v>0</v>
      </c>
      <c r="DF32" s="293">
        <v>0</v>
      </c>
      <c r="DG32" s="293">
        <v>0</v>
      </c>
      <c r="DH32" s="293">
        <v>0</v>
      </c>
      <c r="DI32" s="293">
        <v>0</v>
      </c>
      <c r="DJ32" s="293">
        <v>0</v>
      </c>
      <c r="DK32" s="293">
        <v>0</v>
      </c>
      <c r="DL32" s="293">
        <v>0</v>
      </c>
      <c r="DM32" s="293">
        <v>0</v>
      </c>
      <c r="DN32" s="293">
        <v>0</v>
      </c>
      <c r="DO32" s="293">
        <v>0</v>
      </c>
      <c r="DP32" s="293">
        <v>0</v>
      </c>
      <c r="DQ32" s="293">
        <v>0</v>
      </c>
      <c r="DR32" s="293">
        <v>0</v>
      </c>
      <c r="DS32" s="293">
        <v>0</v>
      </c>
      <c r="DT32" s="293">
        <v>0</v>
      </c>
      <c r="DU32" s="293">
        <v>0</v>
      </c>
      <c r="DV32" s="293">
        <v>0</v>
      </c>
      <c r="DW32" s="293">
        <v>0</v>
      </c>
      <c r="DX32" s="293">
        <v>0</v>
      </c>
      <c r="DY32" s="293">
        <v>0</v>
      </c>
      <c r="DZ32" s="293">
        <v>0</v>
      </c>
      <c r="EA32" s="293">
        <v>0</v>
      </c>
      <c r="EB32" s="293">
        <v>0</v>
      </c>
      <c r="EC32" s="293">
        <v>0</v>
      </c>
      <c r="ED32" s="293">
        <v>0</v>
      </c>
      <c r="EE32" s="293">
        <v>0</v>
      </c>
      <c r="EF32" s="293">
        <v>0</v>
      </c>
      <c r="EG32" s="293">
        <v>0</v>
      </c>
      <c r="EH32" s="293">
        <v>0</v>
      </c>
      <c r="EI32" s="293">
        <v>0</v>
      </c>
      <c r="EJ32" s="293">
        <v>0</v>
      </c>
      <c r="EK32" s="293">
        <v>0</v>
      </c>
      <c r="EL32" s="293">
        <v>0</v>
      </c>
      <c r="EM32" s="293">
        <v>0</v>
      </c>
      <c r="EN32" s="293">
        <v>0</v>
      </c>
      <c r="EO32" s="293">
        <v>0</v>
      </c>
      <c r="EP32" s="293">
        <v>0</v>
      </c>
      <c r="EQ32" s="293">
        <v>0</v>
      </c>
      <c r="ER32" s="293">
        <v>0</v>
      </c>
      <c r="ES32" s="293">
        <v>0</v>
      </c>
      <c r="ET32" s="293">
        <v>0</v>
      </c>
      <c r="EU32" s="293">
        <v>0</v>
      </c>
      <c r="EV32" s="293">
        <v>0</v>
      </c>
      <c r="EW32" s="293">
        <v>0</v>
      </c>
      <c r="EX32" s="293">
        <v>0</v>
      </c>
      <c r="EY32" s="22"/>
      <c r="EZ32" s="60"/>
      <c r="FA32" s="22"/>
      <c r="FB32" s="60"/>
      <c r="FC32" s="22"/>
      <c r="FD32" s="60"/>
      <c r="FE32" s="22"/>
      <c r="FF32" s="60"/>
      <c r="FG32" s="22"/>
      <c r="FH32" s="60"/>
      <c r="FI32" s="22"/>
      <c r="FJ32" s="60"/>
      <c r="FK32" s="22"/>
      <c r="FL32" s="60"/>
      <c r="FM32" s="22"/>
      <c r="FN32" s="60"/>
      <c r="FO32" s="22"/>
      <c r="FP32" s="60"/>
      <c r="FQ32" s="22"/>
      <c r="FR32" s="60"/>
      <c r="FS32" s="22"/>
      <c r="FT32" s="60"/>
      <c r="FU32" s="22"/>
      <c r="FV32" s="60"/>
      <c r="FW32" s="22"/>
      <c r="FX32" s="60"/>
      <c r="FY32" s="22"/>
      <c r="FZ32" s="60"/>
      <c r="GA32" s="22"/>
      <c r="GB32" s="60"/>
      <c r="GC32" s="22"/>
      <c r="GD32" s="60"/>
      <c r="GE32" s="22"/>
      <c r="GF32" s="60"/>
      <c r="GG32" s="22"/>
      <c r="GH32" s="60"/>
      <c r="GI32" s="22"/>
      <c r="GJ32" s="60"/>
      <c r="GK32" s="22"/>
      <c r="GL32" s="60"/>
      <c r="GM32" s="22"/>
      <c r="GN32" s="60"/>
      <c r="GO32" s="22"/>
      <c r="GP32" s="60"/>
      <c r="GQ32" s="22"/>
      <c r="GR32" s="60"/>
      <c r="GS32" s="22"/>
      <c r="GT32" s="60"/>
      <c r="GU32" s="22"/>
      <c r="GV32" s="60"/>
      <c r="GW32" s="22"/>
      <c r="GX32" s="60"/>
      <c r="GY32" s="22"/>
      <c r="GZ32" s="60"/>
      <c r="HA32" s="22"/>
      <c r="HB32" s="60"/>
      <c r="HC32" s="22"/>
      <c r="HD32" s="60"/>
      <c r="HE32" s="22"/>
      <c r="HF32" s="60"/>
      <c r="HG32" s="22"/>
      <c r="HH32" s="60"/>
      <c r="HI32" s="22"/>
      <c r="HJ32" s="60"/>
      <c r="HK32" s="22"/>
      <c r="HL32" s="60"/>
      <c r="HM32" s="22"/>
      <c r="HN32" s="60"/>
      <c r="HO32" s="22"/>
      <c r="HP32" s="60"/>
      <c r="HQ32" s="22"/>
      <c r="HR32" s="60"/>
      <c r="HS32" s="22"/>
      <c r="HT32" s="60"/>
      <c r="HU32" s="22"/>
      <c r="HV32" s="60"/>
      <c r="HW32" s="22"/>
      <c r="HX32" s="60"/>
      <c r="HY32" s="22"/>
      <c r="HZ32" s="60"/>
      <c r="IA32" s="22"/>
      <c r="IB32" s="60"/>
      <c r="IC32" s="22"/>
      <c r="ID32" s="60"/>
      <c r="IE32" s="22"/>
      <c r="IF32" s="60"/>
      <c r="IG32" s="22"/>
      <c r="IH32" s="60"/>
      <c r="II32" s="22"/>
      <c r="IJ32" s="60"/>
      <c r="IK32" s="22"/>
      <c r="IL32" s="60"/>
      <c r="IM32" s="22"/>
      <c r="IN32" s="60"/>
      <c r="IO32" s="22"/>
      <c r="IP32" s="60"/>
      <c r="IQ32" s="22"/>
      <c r="IR32" s="60"/>
      <c r="IS32" s="22"/>
      <c r="IT32" s="60"/>
      <c r="IU32" s="22"/>
      <c r="IV32" s="60"/>
      <c r="IW32" s="22"/>
      <c r="IX32" s="60"/>
      <c r="IY32" s="22"/>
      <c r="IZ32" s="60"/>
      <c r="JA32" s="22"/>
      <c r="JB32" s="60"/>
      <c r="JC32" s="22"/>
      <c r="JD32" s="60"/>
      <c r="JE32" s="22"/>
      <c r="JF32" s="60"/>
      <c r="JG32" s="22"/>
      <c r="JH32" s="60"/>
      <c r="JI32" s="22"/>
      <c r="JJ32" s="60"/>
      <c r="JK32" s="22"/>
      <c r="JL32" s="60"/>
      <c r="JM32" s="22"/>
      <c r="JN32" s="60"/>
      <c r="JO32" s="22"/>
      <c r="JP32" s="60"/>
      <c r="JQ32" s="22"/>
      <c r="JR32" s="60"/>
      <c r="JS32" s="22"/>
      <c r="JT32" s="60"/>
      <c r="JU32" s="22"/>
      <c r="JV32" s="60"/>
      <c r="JW32" s="22"/>
      <c r="JX32" s="60"/>
      <c r="JY32" s="22"/>
      <c r="JZ32" s="23"/>
      <c r="KA32" s="23"/>
      <c r="KB32" s="23"/>
      <c r="KC32" s="23"/>
      <c r="KD32" s="23"/>
      <c r="KE32" s="23"/>
      <c r="KF32" s="23"/>
      <c r="KG32" s="23"/>
      <c r="KH32" s="23"/>
      <c r="KI32" s="23"/>
      <c r="KJ32" s="23"/>
      <c r="KK32" s="23"/>
      <c r="KL32" s="23"/>
      <c r="KM32" s="23"/>
    </row>
    <row r="33" spans="1:299" x14ac:dyDescent="0.25">
      <c r="A33" s="48">
        <f t="shared" si="0"/>
        <v>32</v>
      </c>
      <c r="B33" s="272"/>
      <c r="C33" s="272"/>
      <c r="D33" s="272"/>
      <c r="E33" s="272"/>
      <c r="F33" s="272" t="s">
        <v>362</v>
      </c>
      <c r="G33" s="293">
        <v>0</v>
      </c>
      <c r="H33" s="293">
        <v>0</v>
      </c>
      <c r="I33" s="293">
        <v>0</v>
      </c>
      <c r="J33" s="293">
        <v>0</v>
      </c>
      <c r="K33" s="293">
        <v>0</v>
      </c>
      <c r="L33" s="293">
        <v>0</v>
      </c>
      <c r="M33" s="293">
        <v>0</v>
      </c>
      <c r="N33" s="293">
        <v>0</v>
      </c>
      <c r="O33" s="293">
        <v>0</v>
      </c>
      <c r="P33" s="293">
        <v>0</v>
      </c>
      <c r="Q33" s="293">
        <v>0</v>
      </c>
      <c r="R33" s="293">
        <v>0</v>
      </c>
      <c r="S33" s="293">
        <v>0</v>
      </c>
      <c r="T33" s="293">
        <v>0</v>
      </c>
      <c r="U33" s="293">
        <v>0</v>
      </c>
      <c r="V33" s="293">
        <v>0</v>
      </c>
      <c r="W33" s="293">
        <v>0</v>
      </c>
      <c r="X33" s="293">
        <v>0</v>
      </c>
      <c r="Y33" s="293">
        <v>0</v>
      </c>
      <c r="Z33" s="293">
        <v>0</v>
      </c>
      <c r="AA33" s="293">
        <v>0</v>
      </c>
      <c r="AB33" s="293">
        <v>0</v>
      </c>
      <c r="AC33" s="293">
        <v>0</v>
      </c>
      <c r="AD33" s="293">
        <v>0</v>
      </c>
      <c r="AE33" s="293">
        <v>0</v>
      </c>
      <c r="AF33" s="293">
        <v>0</v>
      </c>
      <c r="AG33" s="293">
        <v>0</v>
      </c>
      <c r="AH33" s="293">
        <v>0</v>
      </c>
      <c r="AI33" s="293">
        <v>0</v>
      </c>
      <c r="AJ33" s="293">
        <v>0</v>
      </c>
      <c r="AK33" s="293">
        <v>0</v>
      </c>
      <c r="AL33" s="293">
        <v>0</v>
      </c>
      <c r="AM33" s="293">
        <v>0</v>
      </c>
      <c r="AN33" s="293">
        <v>0</v>
      </c>
      <c r="AO33" s="293">
        <v>0</v>
      </c>
      <c r="AP33" s="293">
        <v>0</v>
      </c>
      <c r="AQ33" s="293">
        <v>0</v>
      </c>
      <c r="AR33" s="293">
        <v>0</v>
      </c>
      <c r="AS33" s="293">
        <v>0</v>
      </c>
      <c r="AT33" s="293">
        <v>0</v>
      </c>
      <c r="AU33" s="293">
        <v>0</v>
      </c>
      <c r="AV33" s="293">
        <v>0</v>
      </c>
      <c r="AW33" s="293">
        <v>0</v>
      </c>
      <c r="AX33" s="293">
        <v>0</v>
      </c>
      <c r="AY33" s="293">
        <v>0</v>
      </c>
      <c r="AZ33" s="293">
        <v>0</v>
      </c>
      <c r="BA33" s="293">
        <v>0</v>
      </c>
      <c r="BB33" s="293">
        <v>0</v>
      </c>
      <c r="BC33" s="293">
        <v>0</v>
      </c>
      <c r="BD33" s="293">
        <v>0</v>
      </c>
      <c r="BE33" s="293">
        <v>0</v>
      </c>
      <c r="BF33" s="293">
        <v>0</v>
      </c>
      <c r="BG33" s="293">
        <v>0</v>
      </c>
      <c r="BH33" s="293">
        <v>0</v>
      </c>
      <c r="BI33" s="293">
        <v>0</v>
      </c>
      <c r="BJ33" s="293">
        <v>0</v>
      </c>
      <c r="BK33" s="293">
        <v>0</v>
      </c>
      <c r="BL33" s="293">
        <v>0</v>
      </c>
      <c r="BM33" s="293">
        <v>0</v>
      </c>
      <c r="BN33" s="293">
        <v>0</v>
      </c>
      <c r="BO33" s="293">
        <v>0</v>
      </c>
      <c r="BP33" s="293">
        <v>0</v>
      </c>
      <c r="BQ33" s="293">
        <v>0</v>
      </c>
      <c r="BR33" s="293">
        <v>0</v>
      </c>
      <c r="BS33" s="293">
        <v>0</v>
      </c>
      <c r="BT33" s="293">
        <v>0</v>
      </c>
      <c r="BU33" s="293">
        <v>0</v>
      </c>
      <c r="BV33" s="293">
        <v>0</v>
      </c>
      <c r="BW33" s="293">
        <v>0</v>
      </c>
      <c r="BX33" s="293">
        <v>0</v>
      </c>
      <c r="BY33" s="293">
        <v>0</v>
      </c>
      <c r="BZ33" s="293">
        <v>0</v>
      </c>
      <c r="CA33" s="293">
        <v>0</v>
      </c>
      <c r="CB33" s="293">
        <v>0</v>
      </c>
      <c r="CC33" s="293">
        <v>0</v>
      </c>
      <c r="CD33" s="293">
        <v>0</v>
      </c>
      <c r="CE33" s="293">
        <v>0</v>
      </c>
      <c r="CF33" s="293">
        <v>0</v>
      </c>
      <c r="CG33" s="293">
        <v>0</v>
      </c>
      <c r="CH33" s="293">
        <v>0</v>
      </c>
      <c r="CI33" s="293">
        <v>0</v>
      </c>
      <c r="CJ33" s="293">
        <v>0</v>
      </c>
      <c r="CK33" s="293">
        <v>0</v>
      </c>
      <c r="CL33" s="293">
        <v>0</v>
      </c>
      <c r="CM33" s="293">
        <v>0</v>
      </c>
      <c r="CN33" s="293">
        <v>0</v>
      </c>
      <c r="CO33" s="293">
        <v>0</v>
      </c>
      <c r="CP33" s="293">
        <v>0</v>
      </c>
      <c r="CQ33" s="293">
        <v>0</v>
      </c>
      <c r="CR33" s="293">
        <v>0</v>
      </c>
      <c r="CS33" s="293">
        <v>0</v>
      </c>
      <c r="CT33" s="293">
        <v>0</v>
      </c>
      <c r="CU33" s="293">
        <v>0</v>
      </c>
      <c r="CV33" s="293">
        <v>0</v>
      </c>
      <c r="CW33" s="293">
        <v>0</v>
      </c>
      <c r="CX33" s="293">
        <v>0</v>
      </c>
      <c r="CY33" s="293">
        <v>0</v>
      </c>
      <c r="CZ33" s="293">
        <v>0</v>
      </c>
      <c r="DA33" s="293">
        <v>0</v>
      </c>
      <c r="DB33" s="293">
        <v>0</v>
      </c>
      <c r="DC33" s="293">
        <v>0</v>
      </c>
      <c r="DD33" s="293">
        <v>0</v>
      </c>
      <c r="DE33" s="293">
        <v>0</v>
      </c>
      <c r="DF33" s="293">
        <v>0</v>
      </c>
      <c r="DG33" s="293">
        <v>0</v>
      </c>
      <c r="DH33" s="293">
        <v>0</v>
      </c>
      <c r="DI33" s="293">
        <v>0</v>
      </c>
      <c r="DJ33" s="293">
        <v>0</v>
      </c>
      <c r="DK33" s="293">
        <v>0</v>
      </c>
      <c r="DL33" s="293">
        <v>0</v>
      </c>
      <c r="DM33" s="293">
        <v>0</v>
      </c>
      <c r="DN33" s="293">
        <v>0</v>
      </c>
      <c r="DO33" s="293">
        <v>0</v>
      </c>
      <c r="DP33" s="293">
        <v>0</v>
      </c>
      <c r="DQ33" s="293">
        <v>0</v>
      </c>
      <c r="DR33" s="293">
        <v>0</v>
      </c>
      <c r="DS33" s="293">
        <v>0</v>
      </c>
      <c r="DT33" s="293">
        <v>0</v>
      </c>
      <c r="DU33" s="293">
        <v>0</v>
      </c>
      <c r="DV33" s="293">
        <v>0</v>
      </c>
      <c r="DW33" s="293">
        <v>0</v>
      </c>
      <c r="DX33" s="293">
        <v>0</v>
      </c>
      <c r="DY33" s="293">
        <v>0</v>
      </c>
      <c r="DZ33" s="293">
        <v>0</v>
      </c>
      <c r="EA33" s="293">
        <v>0</v>
      </c>
      <c r="EB33" s="293">
        <v>0</v>
      </c>
      <c r="EC33" s="293">
        <v>0</v>
      </c>
      <c r="ED33" s="293">
        <v>0</v>
      </c>
      <c r="EE33" s="293">
        <v>0</v>
      </c>
      <c r="EF33" s="293">
        <v>0</v>
      </c>
      <c r="EG33" s="293">
        <v>0</v>
      </c>
      <c r="EH33" s="293">
        <v>0</v>
      </c>
      <c r="EI33" s="293">
        <v>0</v>
      </c>
      <c r="EJ33" s="293">
        <v>0</v>
      </c>
      <c r="EK33" s="293">
        <v>0</v>
      </c>
      <c r="EL33" s="293">
        <v>0</v>
      </c>
      <c r="EM33" s="293">
        <v>0</v>
      </c>
      <c r="EN33" s="293">
        <v>0</v>
      </c>
      <c r="EO33" s="293">
        <v>0</v>
      </c>
      <c r="EP33" s="293">
        <v>0</v>
      </c>
      <c r="EQ33" s="293">
        <v>0</v>
      </c>
      <c r="ER33" s="293">
        <v>0</v>
      </c>
      <c r="ES33" s="293">
        <v>0</v>
      </c>
      <c r="ET33" s="293">
        <v>0</v>
      </c>
      <c r="EU33" s="293">
        <v>0</v>
      </c>
      <c r="EV33" s="293">
        <v>0</v>
      </c>
      <c r="EW33" s="293">
        <v>0</v>
      </c>
      <c r="EX33" s="293">
        <v>0</v>
      </c>
      <c r="EY33" s="22"/>
      <c r="EZ33" s="60"/>
      <c r="FA33" s="22"/>
      <c r="FB33" s="60"/>
      <c r="FC33" s="22"/>
      <c r="FD33" s="60"/>
      <c r="FE33" s="22"/>
      <c r="FF33" s="60"/>
      <c r="FG33" s="22"/>
      <c r="FH33" s="60"/>
      <c r="FI33" s="22"/>
      <c r="FJ33" s="60"/>
      <c r="FK33" s="22"/>
      <c r="FL33" s="60"/>
      <c r="FM33" s="22"/>
      <c r="FN33" s="60"/>
      <c r="FO33" s="22"/>
      <c r="FP33" s="60"/>
      <c r="FQ33" s="22"/>
      <c r="FR33" s="60"/>
      <c r="FS33" s="22"/>
      <c r="FT33" s="60"/>
      <c r="FU33" s="22"/>
      <c r="FV33" s="60"/>
      <c r="FW33" s="22"/>
      <c r="FX33" s="60"/>
      <c r="FY33" s="22"/>
      <c r="FZ33" s="60"/>
      <c r="GA33" s="22"/>
      <c r="GB33" s="60"/>
      <c r="GC33" s="22"/>
      <c r="GD33" s="60"/>
      <c r="GE33" s="22"/>
      <c r="GF33" s="60"/>
      <c r="GG33" s="22"/>
      <c r="GH33" s="60"/>
      <c r="GI33" s="22"/>
      <c r="GJ33" s="60"/>
      <c r="GK33" s="22"/>
      <c r="GL33" s="60"/>
      <c r="GM33" s="22"/>
      <c r="GN33" s="60"/>
      <c r="GO33" s="22"/>
      <c r="GP33" s="60"/>
      <c r="GQ33" s="22"/>
      <c r="GR33" s="60"/>
      <c r="GS33" s="22"/>
      <c r="GT33" s="60"/>
      <c r="GU33" s="22"/>
      <c r="GV33" s="60"/>
      <c r="GW33" s="22"/>
      <c r="GX33" s="60"/>
      <c r="GY33" s="22"/>
      <c r="GZ33" s="60"/>
      <c r="HA33" s="22"/>
      <c r="HB33" s="60"/>
      <c r="HC33" s="22"/>
      <c r="HD33" s="60"/>
      <c r="HE33" s="22"/>
      <c r="HF33" s="60"/>
      <c r="HG33" s="22"/>
      <c r="HH33" s="60"/>
      <c r="HI33" s="22"/>
      <c r="HJ33" s="60"/>
      <c r="HK33" s="22"/>
      <c r="HL33" s="60"/>
      <c r="HM33" s="22"/>
      <c r="HN33" s="60"/>
      <c r="HO33" s="22"/>
      <c r="HP33" s="60"/>
      <c r="HQ33" s="22"/>
      <c r="HR33" s="60"/>
      <c r="HS33" s="22"/>
      <c r="HT33" s="60"/>
      <c r="HU33" s="22"/>
      <c r="HV33" s="60"/>
      <c r="HW33" s="22"/>
      <c r="HX33" s="60"/>
      <c r="HY33" s="22"/>
      <c r="HZ33" s="60"/>
      <c r="IA33" s="22"/>
      <c r="IB33" s="60"/>
      <c r="IC33" s="22"/>
      <c r="ID33" s="60"/>
      <c r="IE33" s="22"/>
      <c r="IF33" s="60"/>
      <c r="IG33" s="22"/>
      <c r="IH33" s="60"/>
      <c r="II33" s="22"/>
      <c r="IJ33" s="60"/>
      <c r="IK33" s="22"/>
      <c r="IL33" s="60"/>
      <c r="IM33" s="22"/>
      <c r="IN33" s="60"/>
      <c r="IO33" s="22"/>
      <c r="IP33" s="60"/>
      <c r="IQ33" s="22"/>
      <c r="IR33" s="60"/>
      <c r="IS33" s="22"/>
      <c r="IT33" s="60"/>
      <c r="IU33" s="22"/>
      <c r="IV33" s="60"/>
      <c r="IW33" s="22"/>
      <c r="IX33" s="60"/>
      <c r="IY33" s="22"/>
      <c r="IZ33" s="60"/>
      <c r="JA33" s="22"/>
      <c r="JB33" s="60"/>
      <c r="JC33" s="22"/>
      <c r="JD33" s="60"/>
      <c r="JE33" s="22"/>
      <c r="JF33" s="60"/>
      <c r="JG33" s="22"/>
      <c r="JH33" s="60"/>
      <c r="JI33" s="22"/>
      <c r="JJ33" s="60"/>
      <c r="JK33" s="22"/>
      <c r="JL33" s="60"/>
      <c r="JM33" s="22"/>
      <c r="JN33" s="60"/>
      <c r="JO33" s="22"/>
      <c r="JP33" s="60"/>
      <c r="JQ33" s="22"/>
      <c r="JR33" s="60"/>
      <c r="JS33" s="22"/>
      <c r="JT33" s="60"/>
      <c r="JU33" s="22"/>
      <c r="JV33" s="60"/>
      <c r="JW33" s="22"/>
      <c r="JX33" s="60"/>
      <c r="JY33" s="22"/>
      <c r="JZ33" s="23"/>
      <c r="KA33" s="23"/>
      <c r="KB33" s="23"/>
      <c r="KC33" s="23"/>
      <c r="KD33" s="23"/>
      <c r="KE33" s="23"/>
      <c r="KF33" s="23"/>
      <c r="KG33" s="23"/>
      <c r="KH33" s="23"/>
      <c r="KI33" s="23"/>
      <c r="KJ33" s="23"/>
      <c r="KK33" s="23"/>
      <c r="KL33" s="23"/>
      <c r="KM33" s="23"/>
    </row>
    <row r="34" spans="1:299" x14ac:dyDescent="0.25">
      <c r="A34" s="48">
        <f t="shared" si="0"/>
        <v>33</v>
      </c>
      <c r="B34" s="272"/>
      <c r="C34" s="272"/>
      <c r="D34" s="272"/>
      <c r="E34" s="272"/>
      <c r="F34" s="272" t="s">
        <v>363</v>
      </c>
      <c r="G34" s="293">
        <v>0</v>
      </c>
      <c r="H34" s="293">
        <v>0</v>
      </c>
      <c r="I34" s="293">
        <v>0</v>
      </c>
      <c r="J34" s="293">
        <v>0</v>
      </c>
      <c r="K34" s="293">
        <v>0</v>
      </c>
      <c r="L34" s="293">
        <v>0</v>
      </c>
      <c r="M34" s="293">
        <v>0</v>
      </c>
      <c r="N34" s="293">
        <v>0</v>
      </c>
      <c r="O34" s="293">
        <v>0</v>
      </c>
      <c r="P34" s="293">
        <v>0</v>
      </c>
      <c r="Q34" s="293">
        <v>0</v>
      </c>
      <c r="R34" s="293">
        <v>0</v>
      </c>
      <c r="S34" s="293">
        <v>0</v>
      </c>
      <c r="T34" s="293">
        <v>0</v>
      </c>
      <c r="U34" s="293">
        <v>0</v>
      </c>
      <c r="V34" s="293">
        <v>0</v>
      </c>
      <c r="W34" s="293">
        <v>0</v>
      </c>
      <c r="X34" s="293">
        <v>0</v>
      </c>
      <c r="Y34" s="293">
        <v>0</v>
      </c>
      <c r="Z34" s="293">
        <v>0</v>
      </c>
      <c r="AA34" s="293">
        <v>0</v>
      </c>
      <c r="AB34" s="293">
        <v>0</v>
      </c>
      <c r="AC34" s="293">
        <v>0</v>
      </c>
      <c r="AD34" s="293">
        <v>0</v>
      </c>
      <c r="AE34" s="293">
        <v>0</v>
      </c>
      <c r="AF34" s="293">
        <v>0</v>
      </c>
      <c r="AG34" s="293">
        <v>0</v>
      </c>
      <c r="AH34" s="293">
        <v>0</v>
      </c>
      <c r="AI34" s="293">
        <v>0</v>
      </c>
      <c r="AJ34" s="293">
        <v>0</v>
      </c>
      <c r="AK34" s="293">
        <v>0</v>
      </c>
      <c r="AL34" s="293">
        <v>0</v>
      </c>
      <c r="AM34" s="293">
        <v>0</v>
      </c>
      <c r="AN34" s="293">
        <v>0</v>
      </c>
      <c r="AO34" s="293">
        <v>0</v>
      </c>
      <c r="AP34" s="293">
        <v>0</v>
      </c>
      <c r="AQ34" s="293">
        <v>0</v>
      </c>
      <c r="AR34" s="293">
        <v>0</v>
      </c>
      <c r="AS34" s="293">
        <v>0</v>
      </c>
      <c r="AT34" s="293">
        <v>0</v>
      </c>
      <c r="AU34" s="293">
        <v>0</v>
      </c>
      <c r="AV34" s="293">
        <v>0</v>
      </c>
      <c r="AW34" s="293">
        <v>0</v>
      </c>
      <c r="AX34" s="293">
        <v>0</v>
      </c>
      <c r="AY34" s="293">
        <v>0</v>
      </c>
      <c r="AZ34" s="293">
        <v>0</v>
      </c>
      <c r="BA34" s="293">
        <v>0</v>
      </c>
      <c r="BB34" s="293">
        <v>0</v>
      </c>
      <c r="BC34" s="293">
        <v>0</v>
      </c>
      <c r="BD34" s="293">
        <v>0</v>
      </c>
      <c r="BE34" s="293">
        <v>0</v>
      </c>
      <c r="BF34" s="293">
        <v>0</v>
      </c>
      <c r="BG34" s="293">
        <v>0</v>
      </c>
      <c r="BH34" s="293">
        <v>0</v>
      </c>
      <c r="BI34" s="293">
        <v>0</v>
      </c>
      <c r="BJ34" s="293">
        <v>0</v>
      </c>
      <c r="BK34" s="293">
        <v>0</v>
      </c>
      <c r="BL34" s="293">
        <v>0</v>
      </c>
      <c r="BM34" s="293">
        <v>0</v>
      </c>
      <c r="BN34" s="293">
        <v>0</v>
      </c>
      <c r="BO34" s="293">
        <v>0</v>
      </c>
      <c r="BP34" s="293">
        <v>0</v>
      </c>
      <c r="BQ34" s="293">
        <v>0</v>
      </c>
      <c r="BR34" s="293">
        <v>0</v>
      </c>
      <c r="BS34" s="293">
        <v>0</v>
      </c>
      <c r="BT34" s="293">
        <v>0</v>
      </c>
      <c r="BU34" s="293">
        <v>0</v>
      </c>
      <c r="BV34" s="293">
        <v>0</v>
      </c>
      <c r="BW34" s="293">
        <v>0</v>
      </c>
      <c r="BX34" s="293">
        <v>0</v>
      </c>
      <c r="BY34" s="293">
        <v>0</v>
      </c>
      <c r="BZ34" s="293">
        <v>0</v>
      </c>
      <c r="CA34" s="293">
        <v>0</v>
      </c>
      <c r="CB34" s="293">
        <v>0</v>
      </c>
      <c r="CC34" s="293">
        <v>0</v>
      </c>
      <c r="CD34" s="293">
        <v>0</v>
      </c>
      <c r="CE34" s="293">
        <v>0</v>
      </c>
      <c r="CF34" s="293">
        <v>0</v>
      </c>
      <c r="CG34" s="293">
        <v>0</v>
      </c>
      <c r="CH34" s="293">
        <v>0</v>
      </c>
      <c r="CI34" s="293">
        <v>0</v>
      </c>
      <c r="CJ34" s="293">
        <v>0</v>
      </c>
      <c r="CK34" s="293">
        <v>0</v>
      </c>
      <c r="CL34" s="293">
        <v>0</v>
      </c>
      <c r="CM34" s="293">
        <v>0</v>
      </c>
      <c r="CN34" s="293">
        <v>0</v>
      </c>
      <c r="CO34" s="293">
        <v>0</v>
      </c>
      <c r="CP34" s="293">
        <v>0</v>
      </c>
      <c r="CQ34" s="293">
        <v>0</v>
      </c>
      <c r="CR34" s="293">
        <v>0</v>
      </c>
      <c r="CS34" s="293">
        <v>0</v>
      </c>
      <c r="CT34" s="293">
        <v>0</v>
      </c>
      <c r="CU34" s="293">
        <v>0</v>
      </c>
      <c r="CV34" s="293">
        <v>0</v>
      </c>
      <c r="CW34" s="293">
        <v>0</v>
      </c>
      <c r="CX34" s="293">
        <v>0</v>
      </c>
      <c r="CY34" s="293">
        <v>0</v>
      </c>
      <c r="CZ34" s="293">
        <v>0</v>
      </c>
      <c r="DA34" s="293">
        <v>0</v>
      </c>
      <c r="DB34" s="293">
        <v>0</v>
      </c>
      <c r="DC34" s="293">
        <v>0</v>
      </c>
      <c r="DD34" s="293">
        <v>0</v>
      </c>
      <c r="DE34" s="293">
        <v>0</v>
      </c>
      <c r="DF34" s="293">
        <v>0</v>
      </c>
      <c r="DG34" s="293">
        <v>0</v>
      </c>
      <c r="DH34" s="293">
        <v>0</v>
      </c>
      <c r="DI34" s="293">
        <v>0</v>
      </c>
      <c r="DJ34" s="293">
        <v>0</v>
      </c>
      <c r="DK34" s="293">
        <v>0</v>
      </c>
      <c r="DL34" s="293">
        <v>0</v>
      </c>
      <c r="DM34" s="293">
        <v>0</v>
      </c>
      <c r="DN34" s="293">
        <v>0</v>
      </c>
      <c r="DO34" s="293">
        <v>0</v>
      </c>
      <c r="DP34" s="293">
        <v>0</v>
      </c>
      <c r="DQ34" s="293">
        <v>0</v>
      </c>
      <c r="DR34" s="293">
        <v>0</v>
      </c>
      <c r="DS34" s="293">
        <v>0</v>
      </c>
      <c r="DT34" s="293">
        <v>0</v>
      </c>
      <c r="DU34" s="293">
        <v>0</v>
      </c>
      <c r="DV34" s="293">
        <v>0</v>
      </c>
      <c r="DW34" s="293">
        <v>0</v>
      </c>
      <c r="DX34" s="293">
        <v>0</v>
      </c>
      <c r="DY34" s="293">
        <v>0</v>
      </c>
      <c r="DZ34" s="293">
        <v>0</v>
      </c>
      <c r="EA34" s="293">
        <v>0</v>
      </c>
      <c r="EB34" s="293">
        <v>0</v>
      </c>
      <c r="EC34" s="293">
        <v>0</v>
      </c>
      <c r="ED34" s="293">
        <v>0</v>
      </c>
      <c r="EE34" s="293">
        <v>0</v>
      </c>
      <c r="EF34" s="293">
        <v>0</v>
      </c>
      <c r="EG34" s="293">
        <v>0</v>
      </c>
      <c r="EH34" s="293">
        <v>0</v>
      </c>
      <c r="EI34" s="293">
        <v>0</v>
      </c>
      <c r="EJ34" s="293">
        <v>0</v>
      </c>
      <c r="EK34" s="293">
        <v>0</v>
      </c>
      <c r="EL34" s="293">
        <v>0</v>
      </c>
      <c r="EM34" s="293">
        <v>0</v>
      </c>
      <c r="EN34" s="293">
        <v>0</v>
      </c>
      <c r="EO34" s="293">
        <v>0</v>
      </c>
      <c r="EP34" s="293">
        <v>0</v>
      </c>
      <c r="EQ34" s="293">
        <v>0</v>
      </c>
      <c r="ER34" s="293">
        <v>0</v>
      </c>
      <c r="ES34" s="293">
        <v>0</v>
      </c>
      <c r="ET34" s="293">
        <v>0</v>
      </c>
      <c r="EU34" s="293">
        <v>0</v>
      </c>
      <c r="EV34" s="293">
        <v>0</v>
      </c>
      <c r="EW34" s="293">
        <v>0</v>
      </c>
      <c r="EX34" s="293">
        <v>0</v>
      </c>
      <c r="EY34" s="22"/>
      <c r="EZ34" s="60"/>
      <c r="FA34" s="22"/>
      <c r="FB34" s="60"/>
      <c r="FC34" s="22"/>
      <c r="FD34" s="60"/>
      <c r="FE34" s="22"/>
      <c r="FF34" s="60"/>
      <c r="FG34" s="22"/>
      <c r="FH34" s="60"/>
      <c r="FI34" s="22"/>
      <c r="FJ34" s="60"/>
      <c r="FK34" s="22"/>
      <c r="FL34" s="60"/>
      <c r="FM34" s="22"/>
      <c r="FN34" s="60"/>
      <c r="FO34" s="22"/>
      <c r="FP34" s="60"/>
      <c r="FQ34" s="22"/>
      <c r="FR34" s="60"/>
      <c r="FS34" s="22"/>
      <c r="FT34" s="60"/>
      <c r="FU34" s="22"/>
      <c r="FV34" s="60"/>
      <c r="FW34" s="22"/>
      <c r="FX34" s="60"/>
      <c r="FY34" s="22"/>
      <c r="FZ34" s="60"/>
      <c r="GA34" s="22"/>
      <c r="GB34" s="60"/>
      <c r="GC34" s="22"/>
      <c r="GD34" s="60"/>
      <c r="GE34" s="22"/>
      <c r="GF34" s="60"/>
      <c r="GG34" s="22"/>
      <c r="GH34" s="60"/>
      <c r="GI34" s="22"/>
      <c r="GJ34" s="60"/>
      <c r="GK34" s="22"/>
      <c r="GL34" s="60"/>
      <c r="GM34" s="22"/>
      <c r="GN34" s="60"/>
      <c r="GO34" s="22"/>
      <c r="GP34" s="60"/>
      <c r="GQ34" s="22"/>
      <c r="GR34" s="60"/>
      <c r="GS34" s="22"/>
      <c r="GT34" s="60"/>
      <c r="GU34" s="22"/>
      <c r="GV34" s="60"/>
      <c r="GW34" s="22"/>
      <c r="GX34" s="60"/>
      <c r="GY34" s="22"/>
      <c r="GZ34" s="60"/>
      <c r="HA34" s="22"/>
      <c r="HB34" s="60"/>
      <c r="HC34" s="22"/>
      <c r="HD34" s="60"/>
      <c r="HE34" s="22"/>
      <c r="HF34" s="60"/>
      <c r="HG34" s="22"/>
      <c r="HH34" s="60"/>
      <c r="HI34" s="22"/>
      <c r="HJ34" s="60"/>
      <c r="HK34" s="22"/>
      <c r="HL34" s="60"/>
      <c r="HM34" s="22"/>
      <c r="HN34" s="60"/>
      <c r="HO34" s="22"/>
      <c r="HP34" s="60"/>
      <c r="HQ34" s="22"/>
      <c r="HR34" s="60"/>
      <c r="HS34" s="22"/>
      <c r="HT34" s="60"/>
      <c r="HU34" s="22"/>
      <c r="HV34" s="60"/>
      <c r="HW34" s="22"/>
      <c r="HX34" s="60"/>
      <c r="HY34" s="22"/>
      <c r="HZ34" s="60"/>
      <c r="IA34" s="22"/>
      <c r="IB34" s="60"/>
      <c r="IC34" s="22"/>
      <c r="ID34" s="60"/>
      <c r="IE34" s="22"/>
      <c r="IF34" s="60"/>
      <c r="IG34" s="22"/>
      <c r="IH34" s="60"/>
      <c r="II34" s="22"/>
      <c r="IJ34" s="60"/>
      <c r="IK34" s="22"/>
      <c r="IL34" s="60"/>
      <c r="IM34" s="22"/>
      <c r="IN34" s="60"/>
      <c r="IO34" s="22"/>
      <c r="IP34" s="60"/>
      <c r="IQ34" s="22"/>
      <c r="IR34" s="60"/>
      <c r="IS34" s="22"/>
      <c r="IT34" s="60"/>
      <c r="IU34" s="22"/>
      <c r="IV34" s="60"/>
      <c r="IW34" s="22"/>
      <c r="IX34" s="60"/>
      <c r="IY34" s="22"/>
      <c r="IZ34" s="60"/>
      <c r="JA34" s="22"/>
      <c r="JB34" s="60"/>
      <c r="JC34" s="22"/>
      <c r="JD34" s="60"/>
      <c r="JE34" s="22"/>
      <c r="JF34" s="60"/>
      <c r="JG34" s="22"/>
      <c r="JH34" s="60"/>
      <c r="JI34" s="22"/>
      <c r="JJ34" s="60"/>
      <c r="JK34" s="22"/>
      <c r="JL34" s="60"/>
      <c r="JM34" s="22"/>
      <c r="JN34" s="60"/>
      <c r="JO34" s="22"/>
      <c r="JP34" s="60"/>
      <c r="JQ34" s="22"/>
      <c r="JR34" s="60"/>
      <c r="JS34" s="22"/>
      <c r="JT34" s="60"/>
      <c r="JU34" s="22"/>
      <c r="JV34" s="60"/>
      <c r="JW34" s="22"/>
      <c r="JX34" s="60"/>
      <c r="JY34" s="22"/>
      <c r="JZ34" s="23"/>
      <c r="KA34" s="23"/>
      <c r="KB34" s="23"/>
      <c r="KC34" s="23"/>
      <c r="KD34" s="23"/>
      <c r="KE34" s="23"/>
      <c r="KF34" s="23"/>
      <c r="KG34" s="23"/>
      <c r="KH34" s="23"/>
      <c r="KI34" s="23"/>
      <c r="KJ34" s="23"/>
      <c r="KK34" s="23"/>
      <c r="KL34" s="23"/>
      <c r="KM34" s="23"/>
    </row>
    <row r="35" spans="1:299" x14ac:dyDescent="0.25">
      <c r="A35" s="48">
        <f t="shared" si="0"/>
        <v>34</v>
      </c>
      <c r="B35" s="272"/>
      <c r="C35" s="272"/>
      <c r="D35" s="272"/>
      <c r="E35" s="272"/>
      <c r="F35" s="272" t="s">
        <v>242</v>
      </c>
      <c r="G35" s="293">
        <v>0</v>
      </c>
      <c r="H35" s="293">
        <v>0</v>
      </c>
      <c r="I35" s="293">
        <v>0</v>
      </c>
      <c r="J35" s="293">
        <v>0</v>
      </c>
      <c r="K35" s="293">
        <v>0</v>
      </c>
      <c r="L35" s="293">
        <v>0</v>
      </c>
      <c r="M35" s="293">
        <v>0</v>
      </c>
      <c r="N35" s="293">
        <v>0</v>
      </c>
      <c r="O35" s="293">
        <v>0</v>
      </c>
      <c r="P35" s="293">
        <v>0</v>
      </c>
      <c r="Q35" s="293">
        <v>0</v>
      </c>
      <c r="R35" s="293">
        <v>0</v>
      </c>
      <c r="S35" s="293">
        <v>0</v>
      </c>
      <c r="T35" s="293">
        <v>0</v>
      </c>
      <c r="U35" s="293">
        <v>0</v>
      </c>
      <c r="V35" s="293">
        <v>0</v>
      </c>
      <c r="W35" s="293">
        <v>0</v>
      </c>
      <c r="X35" s="293">
        <v>0</v>
      </c>
      <c r="Y35" s="293">
        <v>0</v>
      </c>
      <c r="Z35" s="293">
        <v>0</v>
      </c>
      <c r="AA35" s="293">
        <v>0</v>
      </c>
      <c r="AB35" s="293">
        <v>0</v>
      </c>
      <c r="AC35" s="293">
        <v>0</v>
      </c>
      <c r="AD35" s="293">
        <v>0</v>
      </c>
      <c r="AE35" s="293">
        <v>0</v>
      </c>
      <c r="AF35" s="293">
        <v>0</v>
      </c>
      <c r="AG35" s="293">
        <v>0</v>
      </c>
      <c r="AH35" s="293">
        <v>0</v>
      </c>
      <c r="AI35" s="293">
        <v>0</v>
      </c>
      <c r="AJ35" s="293">
        <v>0</v>
      </c>
      <c r="AK35" s="293">
        <v>0</v>
      </c>
      <c r="AL35" s="293">
        <v>0</v>
      </c>
      <c r="AM35" s="293">
        <v>0</v>
      </c>
      <c r="AN35" s="293">
        <v>0</v>
      </c>
      <c r="AO35" s="293">
        <v>0</v>
      </c>
      <c r="AP35" s="293">
        <v>0</v>
      </c>
      <c r="AQ35" s="293">
        <v>0</v>
      </c>
      <c r="AR35" s="293">
        <v>0</v>
      </c>
      <c r="AS35" s="293">
        <v>0</v>
      </c>
      <c r="AT35" s="293">
        <v>0</v>
      </c>
      <c r="AU35" s="293">
        <v>0</v>
      </c>
      <c r="AV35" s="293">
        <v>0</v>
      </c>
      <c r="AW35" s="293">
        <v>0</v>
      </c>
      <c r="AX35" s="293">
        <v>0</v>
      </c>
      <c r="AY35" s="293">
        <v>0</v>
      </c>
      <c r="AZ35" s="293">
        <v>0</v>
      </c>
      <c r="BA35" s="293">
        <v>0</v>
      </c>
      <c r="BB35" s="293">
        <v>0</v>
      </c>
      <c r="BC35" s="293">
        <v>0</v>
      </c>
      <c r="BD35" s="293">
        <v>0</v>
      </c>
      <c r="BE35" s="293">
        <v>0</v>
      </c>
      <c r="BF35" s="293">
        <v>0</v>
      </c>
      <c r="BG35" s="293">
        <v>0</v>
      </c>
      <c r="BH35" s="293">
        <v>0</v>
      </c>
      <c r="BI35" s="293">
        <v>0</v>
      </c>
      <c r="BJ35" s="293">
        <v>0</v>
      </c>
      <c r="BK35" s="293">
        <v>0</v>
      </c>
      <c r="BL35" s="293">
        <v>0</v>
      </c>
      <c r="BM35" s="293">
        <v>0</v>
      </c>
      <c r="BN35" s="293">
        <v>0</v>
      </c>
      <c r="BO35" s="293">
        <v>0</v>
      </c>
      <c r="BP35" s="293">
        <v>0</v>
      </c>
      <c r="BQ35" s="293">
        <v>0</v>
      </c>
      <c r="BR35" s="293">
        <v>0</v>
      </c>
      <c r="BS35" s="293">
        <v>0</v>
      </c>
      <c r="BT35" s="293">
        <v>0</v>
      </c>
      <c r="BU35" s="293">
        <v>0</v>
      </c>
      <c r="BV35" s="293">
        <v>0</v>
      </c>
      <c r="BW35" s="293">
        <v>0</v>
      </c>
      <c r="BX35" s="293">
        <v>0</v>
      </c>
      <c r="BY35" s="293">
        <v>0</v>
      </c>
      <c r="BZ35" s="293">
        <v>0</v>
      </c>
      <c r="CA35" s="293">
        <v>0</v>
      </c>
      <c r="CB35" s="293">
        <v>0</v>
      </c>
      <c r="CC35" s="293">
        <v>0</v>
      </c>
      <c r="CD35" s="293">
        <v>0</v>
      </c>
      <c r="CE35" s="293">
        <v>0</v>
      </c>
      <c r="CF35" s="293">
        <v>0</v>
      </c>
      <c r="CG35" s="293">
        <v>0</v>
      </c>
      <c r="CH35" s="293">
        <v>0</v>
      </c>
      <c r="CI35" s="293">
        <v>0</v>
      </c>
      <c r="CJ35" s="293">
        <v>0</v>
      </c>
      <c r="CK35" s="293">
        <v>0</v>
      </c>
      <c r="CL35" s="293">
        <v>0</v>
      </c>
      <c r="CM35" s="293">
        <v>0</v>
      </c>
      <c r="CN35" s="293">
        <v>0</v>
      </c>
      <c r="CO35" s="293">
        <v>0</v>
      </c>
      <c r="CP35" s="293">
        <v>0</v>
      </c>
      <c r="CQ35" s="293">
        <v>0</v>
      </c>
      <c r="CR35" s="293">
        <v>0</v>
      </c>
      <c r="CS35" s="293">
        <v>0</v>
      </c>
      <c r="CT35" s="293">
        <v>0</v>
      </c>
      <c r="CU35" s="293">
        <v>0</v>
      </c>
      <c r="CV35" s="293">
        <v>0</v>
      </c>
      <c r="CW35" s="293">
        <v>0</v>
      </c>
      <c r="CX35" s="293">
        <v>0</v>
      </c>
      <c r="CY35" s="293">
        <v>0</v>
      </c>
      <c r="CZ35" s="293">
        <v>0</v>
      </c>
      <c r="DA35" s="293">
        <v>0</v>
      </c>
      <c r="DB35" s="293">
        <v>0</v>
      </c>
      <c r="DC35" s="293">
        <v>0</v>
      </c>
      <c r="DD35" s="293">
        <v>0</v>
      </c>
      <c r="DE35" s="293">
        <v>0</v>
      </c>
      <c r="DF35" s="293">
        <v>0</v>
      </c>
      <c r="DG35" s="293">
        <v>0</v>
      </c>
      <c r="DH35" s="293">
        <v>0</v>
      </c>
      <c r="DI35" s="293">
        <v>0</v>
      </c>
      <c r="DJ35" s="293">
        <v>0</v>
      </c>
      <c r="DK35" s="293">
        <v>0</v>
      </c>
      <c r="DL35" s="293">
        <v>0</v>
      </c>
      <c r="DM35" s="293">
        <v>0</v>
      </c>
      <c r="DN35" s="293">
        <v>0</v>
      </c>
      <c r="DO35" s="293">
        <v>0</v>
      </c>
      <c r="DP35" s="293">
        <v>0</v>
      </c>
      <c r="DQ35" s="293">
        <v>0</v>
      </c>
      <c r="DR35" s="293">
        <v>0</v>
      </c>
      <c r="DS35" s="293">
        <v>0</v>
      </c>
      <c r="DT35" s="293">
        <v>0</v>
      </c>
      <c r="DU35" s="293">
        <v>0</v>
      </c>
      <c r="DV35" s="293">
        <v>0</v>
      </c>
      <c r="DW35" s="293">
        <v>0</v>
      </c>
      <c r="DX35" s="293">
        <v>0</v>
      </c>
      <c r="DY35" s="293">
        <v>0</v>
      </c>
      <c r="DZ35" s="293">
        <v>0</v>
      </c>
      <c r="EA35" s="293">
        <v>0</v>
      </c>
      <c r="EB35" s="293">
        <v>0</v>
      </c>
      <c r="EC35" s="293">
        <v>0</v>
      </c>
      <c r="ED35" s="293">
        <v>0</v>
      </c>
      <c r="EE35" s="293">
        <v>0</v>
      </c>
      <c r="EF35" s="293">
        <v>0</v>
      </c>
      <c r="EG35" s="293">
        <v>0</v>
      </c>
      <c r="EH35" s="293">
        <v>0</v>
      </c>
      <c r="EI35" s="293">
        <v>0</v>
      </c>
      <c r="EJ35" s="293">
        <v>0</v>
      </c>
      <c r="EK35" s="293">
        <v>0</v>
      </c>
      <c r="EL35" s="293">
        <v>0</v>
      </c>
      <c r="EM35" s="293">
        <v>0</v>
      </c>
      <c r="EN35" s="293">
        <v>0</v>
      </c>
      <c r="EO35" s="293">
        <v>0</v>
      </c>
      <c r="EP35" s="293">
        <v>0</v>
      </c>
      <c r="EQ35" s="293">
        <v>0</v>
      </c>
      <c r="ER35" s="293">
        <v>0</v>
      </c>
      <c r="ES35" s="293">
        <v>0</v>
      </c>
      <c r="ET35" s="293">
        <v>0</v>
      </c>
      <c r="EU35" s="293">
        <v>0</v>
      </c>
      <c r="EV35" s="293">
        <v>0</v>
      </c>
      <c r="EW35" s="293">
        <v>0</v>
      </c>
      <c r="EX35" s="293">
        <v>0</v>
      </c>
      <c r="EY35" s="22"/>
      <c r="EZ35" s="60"/>
      <c r="FA35" s="22"/>
      <c r="FB35" s="60"/>
      <c r="FC35" s="22"/>
      <c r="FD35" s="60"/>
      <c r="FE35" s="22"/>
      <c r="FF35" s="60"/>
      <c r="FG35" s="22"/>
      <c r="FH35" s="60"/>
      <c r="FI35" s="22"/>
      <c r="FJ35" s="60"/>
      <c r="FK35" s="22"/>
      <c r="FL35" s="60"/>
      <c r="FM35" s="22"/>
      <c r="FN35" s="60"/>
      <c r="FO35" s="22"/>
      <c r="FP35" s="60"/>
      <c r="FQ35" s="22"/>
      <c r="FR35" s="60"/>
      <c r="FS35" s="22"/>
      <c r="FT35" s="60"/>
      <c r="FU35" s="22"/>
      <c r="FV35" s="60"/>
      <c r="FW35" s="22"/>
      <c r="FX35" s="60"/>
      <c r="FY35" s="22"/>
      <c r="FZ35" s="60"/>
      <c r="GA35" s="22"/>
      <c r="GB35" s="60"/>
      <c r="GC35" s="22"/>
      <c r="GD35" s="60"/>
      <c r="GE35" s="22"/>
      <c r="GF35" s="60"/>
      <c r="GG35" s="22"/>
      <c r="GH35" s="60"/>
      <c r="GI35" s="22"/>
      <c r="GJ35" s="60"/>
      <c r="GK35" s="22"/>
      <c r="GL35" s="60"/>
      <c r="GM35" s="22"/>
      <c r="GN35" s="60"/>
      <c r="GO35" s="22"/>
      <c r="GP35" s="60"/>
      <c r="GQ35" s="22"/>
      <c r="GR35" s="60"/>
      <c r="GS35" s="22"/>
      <c r="GT35" s="60"/>
      <c r="GU35" s="22"/>
      <c r="GV35" s="60"/>
      <c r="GW35" s="22"/>
      <c r="GX35" s="60"/>
      <c r="GY35" s="22"/>
      <c r="GZ35" s="60"/>
      <c r="HA35" s="22"/>
      <c r="HB35" s="60"/>
      <c r="HC35" s="22"/>
      <c r="HD35" s="60"/>
      <c r="HE35" s="22"/>
      <c r="HF35" s="60"/>
      <c r="HG35" s="22"/>
      <c r="HH35" s="60"/>
      <c r="HI35" s="22"/>
      <c r="HJ35" s="60"/>
      <c r="HK35" s="22"/>
      <c r="HL35" s="60"/>
      <c r="HM35" s="22"/>
      <c r="HN35" s="60"/>
      <c r="HO35" s="22"/>
      <c r="HP35" s="60"/>
      <c r="HQ35" s="22"/>
      <c r="HR35" s="60"/>
      <c r="HS35" s="22"/>
      <c r="HT35" s="60"/>
      <c r="HU35" s="22"/>
      <c r="HV35" s="60"/>
      <c r="HW35" s="22"/>
      <c r="HX35" s="60"/>
      <c r="HY35" s="22"/>
      <c r="HZ35" s="60"/>
      <c r="IA35" s="22"/>
      <c r="IB35" s="60"/>
      <c r="IC35" s="22"/>
      <c r="ID35" s="60"/>
      <c r="IE35" s="22"/>
      <c r="IF35" s="60"/>
      <c r="IG35" s="22"/>
      <c r="IH35" s="60"/>
      <c r="II35" s="22"/>
      <c r="IJ35" s="60"/>
      <c r="IK35" s="22"/>
      <c r="IL35" s="60"/>
      <c r="IM35" s="22"/>
      <c r="IN35" s="60"/>
      <c r="IO35" s="22"/>
      <c r="IP35" s="60"/>
      <c r="IQ35" s="22"/>
      <c r="IR35" s="60"/>
      <c r="IS35" s="22"/>
      <c r="IT35" s="60"/>
      <c r="IU35" s="22"/>
      <c r="IV35" s="60"/>
      <c r="IW35" s="22"/>
      <c r="IX35" s="60"/>
      <c r="IY35" s="22"/>
      <c r="IZ35" s="60"/>
      <c r="JA35" s="22"/>
      <c r="JB35" s="60"/>
      <c r="JC35" s="22"/>
      <c r="JD35" s="60"/>
      <c r="JE35" s="22"/>
      <c r="JF35" s="60"/>
      <c r="JG35" s="22"/>
      <c r="JH35" s="60"/>
      <c r="JI35" s="22"/>
      <c r="JJ35" s="60"/>
      <c r="JK35" s="22"/>
      <c r="JL35" s="60"/>
      <c r="JM35" s="22"/>
      <c r="JN35" s="60"/>
      <c r="JO35" s="22"/>
      <c r="JP35" s="60"/>
      <c r="JQ35" s="22"/>
      <c r="JR35" s="60"/>
      <c r="JS35" s="22"/>
      <c r="JT35" s="60"/>
      <c r="JU35" s="22"/>
      <c r="JV35" s="60"/>
      <c r="JW35" s="22"/>
      <c r="JX35" s="60"/>
      <c r="JY35" s="22"/>
      <c r="JZ35" s="23"/>
      <c r="KA35" s="23"/>
      <c r="KB35" s="23"/>
      <c r="KC35" s="23"/>
      <c r="KD35" s="23"/>
      <c r="KE35" s="23"/>
      <c r="KF35" s="23"/>
      <c r="KG35" s="23"/>
      <c r="KH35" s="23"/>
      <c r="KI35" s="23"/>
      <c r="KJ35" s="23"/>
      <c r="KK35" s="23"/>
      <c r="KL35" s="23"/>
      <c r="KM35" s="23"/>
    </row>
    <row r="36" spans="1:299" ht="15.75" thickBot="1" x14ac:dyDescent="0.3">
      <c r="A36" s="48">
        <f t="shared" si="0"/>
        <v>35</v>
      </c>
      <c r="B36" s="272"/>
      <c r="C36" s="272"/>
      <c r="D36" s="272"/>
      <c r="E36" s="272"/>
      <c r="F36" s="272" t="s">
        <v>364</v>
      </c>
      <c r="G36" s="306">
        <v>0</v>
      </c>
      <c r="H36" s="306">
        <v>0</v>
      </c>
      <c r="I36" s="306">
        <v>0</v>
      </c>
      <c r="J36" s="306">
        <v>0</v>
      </c>
      <c r="K36" s="306">
        <v>0</v>
      </c>
      <c r="L36" s="306">
        <v>0</v>
      </c>
      <c r="M36" s="306">
        <v>0</v>
      </c>
      <c r="N36" s="306">
        <v>0</v>
      </c>
      <c r="O36" s="306">
        <v>0</v>
      </c>
      <c r="P36" s="306">
        <v>0</v>
      </c>
      <c r="Q36" s="306">
        <v>0</v>
      </c>
      <c r="R36" s="306">
        <v>0</v>
      </c>
      <c r="S36" s="306">
        <v>0</v>
      </c>
      <c r="T36" s="306">
        <v>0</v>
      </c>
      <c r="U36" s="306">
        <v>0</v>
      </c>
      <c r="V36" s="306">
        <v>0</v>
      </c>
      <c r="W36" s="306">
        <v>0</v>
      </c>
      <c r="X36" s="306">
        <v>0</v>
      </c>
      <c r="Y36" s="306">
        <v>0</v>
      </c>
      <c r="Z36" s="306">
        <v>0</v>
      </c>
      <c r="AA36" s="306">
        <v>0</v>
      </c>
      <c r="AB36" s="306">
        <v>0</v>
      </c>
      <c r="AC36" s="306">
        <v>0</v>
      </c>
      <c r="AD36" s="306">
        <v>0</v>
      </c>
      <c r="AE36" s="306">
        <v>0</v>
      </c>
      <c r="AF36" s="306">
        <v>0</v>
      </c>
      <c r="AG36" s="306">
        <v>0</v>
      </c>
      <c r="AH36" s="306">
        <v>0</v>
      </c>
      <c r="AI36" s="306">
        <v>0</v>
      </c>
      <c r="AJ36" s="306">
        <v>0</v>
      </c>
      <c r="AK36" s="306">
        <v>0</v>
      </c>
      <c r="AL36" s="306">
        <v>0</v>
      </c>
      <c r="AM36" s="306">
        <v>0</v>
      </c>
      <c r="AN36" s="306">
        <v>0</v>
      </c>
      <c r="AO36" s="306">
        <v>0</v>
      </c>
      <c r="AP36" s="306">
        <v>0</v>
      </c>
      <c r="AQ36" s="306">
        <v>0</v>
      </c>
      <c r="AR36" s="306">
        <v>0</v>
      </c>
      <c r="AS36" s="306">
        <v>0</v>
      </c>
      <c r="AT36" s="306">
        <v>0</v>
      </c>
      <c r="AU36" s="306">
        <v>0</v>
      </c>
      <c r="AV36" s="306">
        <v>0</v>
      </c>
      <c r="AW36" s="306">
        <v>0</v>
      </c>
      <c r="AX36" s="306">
        <v>0</v>
      </c>
      <c r="AY36" s="306">
        <v>0</v>
      </c>
      <c r="AZ36" s="306">
        <v>0</v>
      </c>
      <c r="BA36" s="306">
        <v>0</v>
      </c>
      <c r="BB36" s="306">
        <v>0</v>
      </c>
      <c r="BC36" s="306">
        <v>0</v>
      </c>
      <c r="BD36" s="306">
        <v>0</v>
      </c>
      <c r="BE36" s="306">
        <v>0</v>
      </c>
      <c r="BF36" s="306">
        <v>0</v>
      </c>
      <c r="BG36" s="306">
        <v>0</v>
      </c>
      <c r="BH36" s="306">
        <v>0</v>
      </c>
      <c r="BI36" s="306">
        <v>0</v>
      </c>
      <c r="BJ36" s="306">
        <v>0</v>
      </c>
      <c r="BK36" s="306">
        <v>0</v>
      </c>
      <c r="BL36" s="306">
        <v>0</v>
      </c>
      <c r="BM36" s="306">
        <v>0</v>
      </c>
      <c r="BN36" s="306">
        <v>0</v>
      </c>
      <c r="BO36" s="306">
        <v>0</v>
      </c>
      <c r="BP36" s="306">
        <v>0</v>
      </c>
      <c r="BQ36" s="306">
        <v>0</v>
      </c>
      <c r="BR36" s="306">
        <v>0</v>
      </c>
      <c r="BS36" s="306">
        <v>0</v>
      </c>
      <c r="BT36" s="306">
        <v>0</v>
      </c>
      <c r="BU36" s="306">
        <v>0</v>
      </c>
      <c r="BV36" s="306">
        <v>0</v>
      </c>
      <c r="BW36" s="306">
        <v>0</v>
      </c>
      <c r="BX36" s="306">
        <v>0</v>
      </c>
      <c r="BY36" s="306">
        <v>0</v>
      </c>
      <c r="BZ36" s="306">
        <v>0</v>
      </c>
      <c r="CA36" s="306">
        <v>0</v>
      </c>
      <c r="CB36" s="306">
        <v>0</v>
      </c>
      <c r="CC36" s="306">
        <v>0</v>
      </c>
      <c r="CD36" s="306">
        <v>0</v>
      </c>
      <c r="CE36" s="306">
        <v>0</v>
      </c>
      <c r="CF36" s="306">
        <v>0</v>
      </c>
      <c r="CG36" s="306">
        <v>0</v>
      </c>
      <c r="CH36" s="306">
        <v>0</v>
      </c>
      <c r="CI36" s="306">
        <v>0</v>
      </c>
      <c r="CJ36" s="306">
        <v>0</v>
      </c>
      <c r="CK36" s="306">
        <v>0</v>
      </c>
      <c r="CL36" s="306">
        <v>0</v>
      </c>
      <c r="CM36" s="306">
        <v>0</v>
      </c>
      <c r="CN36" s="306">
        <v>0</v>
      </c>
      <c r="CO36" s="306">
        <v>0</v>
      </c>
      <c r="CP36" s="306">
        <v>0</v>
      </c>
      <c r="CQ36" s="306">
        <v>0</v>
      </c>
      <c r="CR36" s="306">
        <v>0</v>
      </c>
      <c r="CS36" s="306">
        <v>0</v>
      </c>
      <c r="CT36" s="306">
        <v>0</v>
      </c>
      <c r="CU36" s="306">
        <v>0</v>
      </c>
      <c r="CV36" s="306">
        <v>0</v>
      </c>
      <c r="CW36" s="306">
        <v>0</v>
      </c>
      <c r="CX36" s="306">
        <v>0</v>
      </c>
      <c r="CY36" s="306">
        <v>0</v>
      </c>
      <c r="CZ36" s="306">
        <v>0</v>
      </c>
      <c r="DA36" s="306">
        <v>0</v>
      </c>
      <c r="DB36" s="306">
        <v>0</v>
      </c>
      <c r="DC36" s="306">
        <v>0</v>
      </c>
      <c r="DD36" s="306">
        <v>0</v>
      </c>
      <c r="DE36" s="306">
        <v>0</v>
      </c>
      <c r="DF36" s="306">
        <v>0</v>
      </c>
      <c r="DG36" s="306">
        <v>0</v>
      </c>
      <c r="DH36" s="306">
        <v>0</v>
      </c>
      <c r="DI36" s="306">
        <v>0</v>
      </c>
      <c r="DJ36" s="306">
        <v>0</v>
      </c>
      <c r="DK36" s="306">
        <v>0</v>
      </c>
      <c r="DL36" s="306">
        <v>0</v>
      </c>
      <c r="DM36" s="306">
        <v>0</v>
      </c>
      <c r="DN36" s="306">
        <v>0</v>
      </c>
      <c r="DO36" s="306">
        <v>0</v>
      </c>
      <c r="DP36" s="306">
        <v>0</v>
      </c>
      <c r="DQ36" s="306">
        <v>0</v>
      </c>
      <c r="DR36" s="306">
        <v>0</v>
      </c>
      <c r="DS36" s="306">
        <v>0</v>
      </c>
      <c r="DT36" s="306">
        <v>0</v>
      </c>
      <c r="DU36" s="306">
        <v>0</v>
      </c>
      <c r="DV36" s="306">
        <v>0</v>
      </c>
      <c r="DW36" s="306">
        <v>0</v>
      </c>
      <c r="DX36" s="306">
        <v>0</v>
      </c>
      <c r="DY36" s="306">
        <v>0</v>
      </c>
      <c r="DZ36" s="306">
        <v>0</v>
      </c>
      <c r="EA36" s="306">
        <v>0</v>
      </c>
      <c r="EB36" s="306">
        <v>0</v>
      </c>
      <c r="EC36" s="306">
        <v>0</v>
      </c>
      <c r="ED36" s="306">
        <v>0</v>
      </c>
      <c r="EE36" s="306">
        <v>0</v>
      </c>
      <c r="EF36" s="306">
        <v>0</v>
      </c>
      <c r="EG36" s="306">
        <v>0</v>
      </c>
      <c r="EH36" s="306">
        <v>0</v>
      </c>
      <c r="EI36" s="306">
        <v>0</v>
      </c>
      <c r="EJ36" s="306">
        <v>0</v>
      </c>
      <c r="EK36" s="306">
        <v>0</v>
      </c>
      <c r="EL36" s="306">
        <v>0</v>
      </c>
      <c r="EM36" s="306">
        <v>0</v>
      </c>
      <c r="EN36" s="306">
        <v>0</v>
      </c>
      <c r="EO36" s="306">
        <v>0</v>
      </c>
      <c r="EP36" s="306">
        <v>0</v>
      </c>
      <c r="EQ36" s="306">
        <v>0</v>
      </c>
      <c r="ER36" s="306">
        <v>0</v>
      </c>
      <c r="ES36" s="306">
        <v>0</v>
      </c>
      <c r="ET36" s="306">
        <v>0</v>
      </c>
      <c r="EU36" s="306">
        <v>0</v>
      </c>
      <c r="EV36" s="306">
        <v>0</v>
      </c>
      <c r="EW36" s="306">
        <v>0</v>
      </c>
      <c r="EX36" s="306">
        <v>0</v>
      </c>
      <c r="EY36" s="22"/>
      <c r="EZ36" s="60"/>
      <c r="FA36" s="22"/>
      <c r="FB36" s="60"/>
      <c r="FC36" s="22"/>
      <c r="FD36" s="60"/>
      <c r="FE36" s="22"/>
      <c r="FF36" s="60"/>
      <c r="FG36" s="22"/>
      <c r="FH36" s="60"/>
      <c r="FI36" s="22"/>
      <c r="FJ36" s="60"/>
      <c r="FK36" s="22"/>
      <c r="FL36" s="60"/>
      <c r="FM36" s="22"/>
      <c r="FN36" s="60"/>
      <c r="FO36" s="22"/>
      <c r="FP36" s="60"/>
      <c r="FQ36" s="22"/>
      <c r="FR36" s="60"/>
      <c r="FS36" s="22"/>
      <c r="FT36" s="60"/>
      <c r="FU36" s="22"/>
      <c r="FV36" s="60"/>
      <c r="FW36" s="22"/>
      <c r="FX36" s="60"/>
      <c r="FY36" s="22"/>
      <c r="FZ36" s="60"/>
      <c r="GA36" s="22"/>
      <c r="GB36" s="60"/>
      <c r="GC36" s="22"/>
      <c r="GD36" s="60"/>
      <c r="GE36" s="22"/>
      <c r="GF36" s="60"/>
      <c r="GG36" s="22"/>
      <c r="GH36" s="60"/>
      <c r="GI36" s="22"/>
      <c r="GJ36" s="60"/>
      <c r="GK36" s="22"/>
      <c r="GL36" s="60"/>
      <c r="GM36" s="22"/>
      <c r="GN36" s="60"/>
      <c r="GO36" s="22"/>
      <c r="GP36" s="60"/>
      <c r="GQ36" s="22"/>
      <c r="GR36" s="60"/>
      <c r="GS36" s="22"/>
      <c r="GT36" s="60"/>
      <c r="GU36" s="22"/>
      <c r="GV36" s="60"/>
      <c r="GW36" s="22"/>
      <c r="GX36" s="60"/>
      <c r="GY36" s="22"/>
      <c r="GZ36" s="60"/>
      <c r="HA36" s="22"/>
      <c r="HB36" s="60"/>
      <c r="HC36" s="22"/>
      <c r="HD36" s="60"/>
      <c r="HE36" s="22"/>
      <c r="HF36" s="60"/>
      <c r="HG36" s="22"/>
      <c r="HH36" s="60"/>
      <c r="HI36" s="22"/>
      <c r="HJ36" s="60"/>
      <c r="HK36" s="22"/>
      <c r="HL36" s="60"/>
      <c r="HM36" s="22"/>
      <c r="HN36" s="60"/>
      <c r="HO36" s="22"/>
      <c r="HP36" s="60"/>
      <c r="HQ36" s="22"/>
      <c r="HR36" s="60"/>
      <c r="HS36" s="22"/>
      <c r="HT36" s="60"/>
      <c r="HU36" s="22"/>
      <c r="HV36" s="60"/>
      <c r="HW36" s="22"/>
      <c r="HX36" s="60"/>
      <c r="HY36" s="22"/>
      <c r="HZ36" s="60"/>
      <c r="IA36" s="22"/>
      <c r="IB36" s="60"/>
      <c r="IC36" s="22"/>
      <c r="ID36" s="60"/>
      <c r="IE36" s="22"/>
      <c r="IF36" s="60"/>
      <c r="IG36" s="22"/>
      <c r="IH36" s="60"/>
      <c r="II36" s="22"/>
      <c r="IJ36" s="60"/>
      <c r="IK36" s="22"/>
      <c r="IL36" s="60"/>
      <c r="IM36" s="22"/>
      <c r="IN36" s="60"/>
      <c r="IO36" s="22"/>
      <c r="IP36" s="60"/>
      <c r="IQ36" s="22"/>
      <c r="IR36" s="60"/>
      <c r="IS36" s="22"/>
      <c r="IT36" s="60"/>
      <c r="IU36" s="22"/>
      <c r="IV36" s="60"/>
      <c r="IW36" s="22"/>
      <c r="IX36" s="60"/>
      <c r="IY36" s="22"/>
      <c r="IZ36" s="60"/>
      <c r="JA36" s="22"/>
      <c r="JB36" s="60"/>
      <c r="JC36" s="22"/>
      <c r="JD36" s="60"/>
      <c r="JE36" s="22"/>
      <c r="JF36" s="60"/>
      <c r="JG36" s="22"/>
      <c r="JH36" s="60"/>
      <c r="JI36" s="22"/>
      <c r="JJ36" s="60"/>
      <c r="JK36" s="22"/>
      <c r="JL36" s="60"/>
      <c r="JM36" s="22"/>
      <c r="JN36" s="60"/>
      <c r="JO36" s="22"/>
      <c r="JP36" s="60"/>
      <c r="JQ36" s="22"/>
      <c r="JR36" s="60"/>
      <c r="JS36" s="22"/>
      <c r="JT36" s="60"/>
      <c r="JU36" s="22"/>
      <c r="JV36" s="60"/>
      <c r="JW36" s="22"/>
      <c r="JX36" s="60"/>
      <c r="JY36" s="22"/>
      <c r="JZ36" s="23"/>
      <c r="KA36" s="23"/>
      <c r="KB36" s="23"/>
      <c r="KC36" s="23"/>
      <c r="KD36" s="23"/>
      <c r="KE36" s="23"/>
      <c r="KF36" s="23"/>
      <c r="KG36" s="23"/>
      <c r="KH36" s="23"/>
      <c r="KI36" s="23"/>
      <c r="KJ36" s="23"/>
      <c r="KK36" s="23"/>
      <c r="KL36" s="23"/>
      <c r="KM36" s="23"/>
    </row>
    <row r="37" spans="1:299" x14ac:dyDescent="0.25">
      <c r="A37" s="48">
        <f t="shared" si="0"/>
        <v>36</v>
      </c>
      <c r="B37" s="272"/>
      <c r="C37" s="272"/>
      <c r="D37" s="272"/>
      <c r="E37" s="272" t="s">
        <v>243</v>
      </c>
      <c r="F37" s="272"/>
      <c r="G37" s="293">
        <v>10.85</v>
      </c>
      <c r="H37" s="293">
        <v>8088.15</v>
      </c>
      <c r="I37" s="293">
        <v>72674.69</v>
      </c>
      <c r="J37" s="293">
        <v>1402.95</v>
      </c>
      <c r="K37" s="293">
        <v>13279.58</v>
      </c>
      <c r="L37" s="293">
        <v>22584.68</v>
      </c>
      <c r="M37" s="293">
        <v>6.21</v>
      </c>
      <c r="N37" s="293">
        <v>5.99</v>
      </c>
      <c r="O37" s="293">
        <v>8622.75</v>
      </c>
      <c r="P37" s="293">
        <v>101041.79</v>
      </c>
      <c r="Q37" s="293">
        <v>4805.58</v>
      </c>
      <c r="R37" s="293">
        <v>13063.06</v>
      </c>
      <c r="S37" s="293">
        <v>529.09</v>
      </c>
      <c r="T37" s="293">
        <v>1435.73</v>
      </c>
      <c r="U37" s="293">
        <v>2700</v>
      </c>
      <c r="V37" s="293">
        <v>21128.34</v>
      </c>
      <c r="W37" s="293">
        <v>0</v>
      </c>
      <c r="X37" s="293">
        <v>10483.950000000001</v>
      </c>
      <c r="Y37" s="293">
        <v>60956.91</v>
      </c>
      <c r="Z37" s="293">
        <v>5100</v>
      </c>
      <c r="AA37" s="293">
        <v>0</v>
      </c>
      <c r="AB37" s="293">
        <v>404.28</v>
      </c>
      <c r="AC37" s="293">
        <v>10564.12</v>
      </c>
      <c r="AD37" s="293">
        <v>14081.26</v>
      </c>
      <c r="AE37" s="293">
        <v>3755.71</v>
      </c>
      <c r="AF37" s="293">
        <v>2103</v>
      </c>
      <c r="AG37" s="293">
        <v>30972.15</v>
      </c>
      <c r="AH37" s="293">
        <v>3404.95</v>
      </c>
      <c r="AI37" s="293">
        <v>611.80999999999995</v>
      </c>
      <c r="AJ37" s="293">
        <v>5759.82</v>
      </c>
      <c r="AK37" s="293">
        <v>23257.42</v>
      </c>
      <c r="AL37" s="293">
        <v>5406.15</v>
      </c>
      <c r="AM37" s="293">
        <v>0</v>
      </c>
      <c r="AN37" s="293">
        <v>8761.77</v>
      </c>
      <c r="AO37" s="293">
        <v>1402.95</v>
      </c>
      <c r="AP37" s="293">
        <v>12791.15</v>
      </c>
      <c r="AQ37" s="293">
        <v>1760.26</v>
      </c>
      <c r="AR37" s="293">
        <v>4507.93</v>
      </c>
      <c r="AS37" s="293">
        <v>4008.28</v>
      </c>
      <c r="AT37" s="293">
        <v>4526.1899999999996</v>
      </c>
      <c r="AU37" s="293">
        <v>6203.54</v>
      </c>
      <c r="AV37" s="293">
        <v>2753.94</v>
      </c>
      <c r="AW37" s="293">
        <v>903.39</v>
      </c>
      <c r="AX37" s="293">
        <v>5712.55</v>
      </c>
      <c r="AY37" s="293">
        <v>14.28</v>
      </c>
      <c r="AZ37" s="293">
        <v>2787.11</v>
      </c>
      <c r="BA37" s="293">
        <v>3505.42</v>
      </c>
      <c r="BB37" s="293">
        <v>901.38</v>
      </c>
      <c r="BC37" s="293">
        <v>2204.64</v>
      </c>
      <c r="BD37" s="293">
        <v>8810.73</v>
      </c>
      <c r="BE37" s="293">
        <v>0</v>
      </c>
      <c r="BF37" s="293">
        <v>8006.17</v>
      </c>
      <c r="BG37" s="293">
        <v>27757</v>
      </c>
      <c r="BH37" s="293">
        <v>7.83</v>
      </c>
      <c r="BI37" s="293">
        <v>6004.73</v>
      </c>
      <c r="BJ37" s="293">
        <v>8592.25</v>
      </c>
      <c r="BK37" s="293">
        <v>19469.939999999999</v>
      </c>
      <c r="BL37" s="293">
        <v>0</v>
      </c>
      <c r="BM37" s="293">
        <v>12008.16</v>
      </c>
      <c r="BN37" s="293">
        <v>-192.17</v>
      </c>
      <c r="BO37" s="293">
        <v>3365.58</v>
      </c>
      <c r="BP37" s="293">
        <v>4682.01</v>
      </c>
      <c r="BQ37" s="293">
        <v>803.86</v>
      </c>
      <c r="BR37" s="293">
        <v>1904.72</v>
      </c>
      <c r="BS37" s="293">
        <v>8625.7999999999993</v>
      </c>
      <c r="BT37" s="293">
        <v>0</v>
      </c>
      <c r="BU37" s="293">
        <v>18608.8</v>
      </c>
      <c r="BV37" s="293">
        <v>11.26</v>
      </c>
      <c r="BW37" s="293">
        <v>0</v>
      </c>
      <c r="BX37" s="293">
        <v>4468.63</v>
      </c>
      <c r="BY37" s="293">
        <v>301.54000000000002</v>
      </c>
      <c r="BZ37" s="293">
        <v>4209.38</v>
      </c>
      <c r="CA37" s="293">
        <v>3.16</v>
      </c>
      <c r="CB37" s="293">
        <v>3483.4</v>
      </c>
      <c r="CC37" s="293">
        <v>1436.72</v>
      </c>
      <c r="CD37" s="293">
        <v>1804.64</v>
      </c>
      <c r="CE37" s="293">
        <v>0</v>
      </c>
      <c r="CF37" s="293">
        <v>6228.45</v>
      </c>
      <c r="CG37" s="293">
        <v>5608.7</v>
      </c>
      <c r="CH37" s="293">
        <v>17990</v>
      </c>
      <c r="CI37" s="293">
        <v>1002.39</v>
      </c>
      <c r="CJ37" s="293">
        <v>18810.73</v>
      </c>
      <c r="CK37" s="293">
        <v>26927.61</v>
      </c>
      <c r="CL37" s="293">
        <v>3806.96</v>
      </c>
      <c r="CM37" s="293">
        <v>3478.33</v>
      </c>
      <c r="CN37" s="293">
        <v>1348.24</v>
      </c>
      <c r="CO37" s="293">
        <v>34090.370000000003</v>
      </c>
      <c r="CP37" s="293">
        <v>4675.16</v>
      </c>
      <c r="CQ37" s="293">
        <v>2854.37</v>
      </c>
      <c r="CR37" s="293">
        <v>216.22</v>
      </c>
      <c r="CS37" s="293">
        <v>41485.14</v>
      </c>
      <c r="CT37" s="293">
        <v>30873.71</v>
      </c>
      <c r="CU37" s="293">
        <v>130330.93</v>
      </c>
      <c r="CV37" s="293">
        <v>18150</v>
      </c>
      <c r="CW37" s="293">
        <v>8906</v>
      </c>
      <c r="CX37" s="293">
        <v>4.1399999999999997</v>
      </c>
      <c r="CY37" s="293">
        <v>4608.84</v>
      </c>
      <c r="CZ37" s="293">
        <v>2304.48</v>
      </c>
      <c r="DA37" s="293">
        <v>8336.91</v>
      </c>
      <c r="DB37" s="293">
        <v>1002.79</v>
      </c>
      <c r="DC37" s="293">
        <v>2907.59</v>
      </c>
      <c r="DD37" s="293">
        <v>15528.93</v>
      </c>
      <c r="DE37" s="293">
        <v>3976.25</v>
      </c>
      <c r="DF37" s="293">
        <v>73.87</v>
      </c>
      <c r="DG37" s="293">
        <v>3804.7</v>
      </c>
      <c r="DH37" s="293">
        <v>4015.26</v>
      </c>
      <c r="DI37" s="293">
        <v>2706.81</v>
      </c>
      <c r="DJ37" s="293">
        <v>7386.55</v>
      </c>
      <c r="DK37" s="293">
        <v>4124.8599999999997</v>
      </c>
      <c r="DL37" s="293">
        <v>9981.51</v>
      </c>
      <c r="DM37" s="293">
        <v>12.93</v>
      </c>
      <c r="DN37" s="293">
        <v>212.79</v>
      </c>
      <c r="DO37" s="293">
        <v>2003.86</v>
      </c>
      <c r="DP37" s="293">
        <v>8808.41</v>
      </c>
      <c r="DQ37" s="293">
        <v>10611.18</v>
      </c>
      <c r="DR37" s="293">
        <v>8029.23</v>
      </c>
      <c r="DS37" s="293">
        <v>1603.26</v>
      </c>
      <c r="DT37" s="293">
        <v>4.41</v>
      </c>
      <c r="DU37" s="293">
        <v>5206.97</v>
      </c>
      <c r="DV37" s="293">
        <v>3604.88</v>
      </c>
      <c r="DW37" s="293">
        <v>4514.92</v>
      </c>
      <c r="DX37" s="293">
        <v>403.16</v>
      </c>
      <c r="DY37" s="293">
        <v>33355</v>
      </c>
      <c r="DZ37" s="293">
        <v>2006.25</v>
      </c>
      <c r="EA37" s="293">
        <v>244336.66</v>
      </c>
      <c r="EB37" s="293">
        <v>269.58999999999997</v>
      </c>
      <c r="EC37" s="293">
        <v>1.0900000000000001</v>
      </c>
      <c r="ED37" s="293">
        <v>9.36</v>
      </c>
      <c r="EE37" s="293">
        <v>1462.35</v>
      </c>
      <c r="EF37" s="293">
        <v>3.78</v>
      </c>
      <c r="EG37" s="293">
        <v>3607.42</v>
      </c>
      <c r="EH37" s="293">
        <v>-226.5</v>
      </c>
      <c r="EI37" s="293">
        <v>270651.09999999998</v>
      </c>
      <c r="EJ37" s="293">
        <v>2352.09</v>
      </c>
      <c r="EK37" s="293">
        <v>4438.87</v>
      </c>
      <c r="EL37" s="293">
        <v>38550.699999999997</v>
      </c>
      <c r="EM37" s="293">
        <v>42677.81</v>
      </c>
      <c r="EN37" s="293">
        <v>4011.53</v>
      </c>
      <c r="EO37" s="293">
        <v>14161.55</v>
      </c>
      <c r="EP37" s="293">
        <v>5111.6099999999997</v>
      </c>
      <c r="EQ37" s="293">
        <v>17331.349999999999</v>
      </c>
      <c r="ER37" s="293">
        <v>7649.66</v>
      </c>
      <c r="ES37" s="293">
        <v>0</v>
      </c>
      <c r="ET37" s="293">
        <v>0</v>
      </c>
      <c r="EU37" s="293">
        <v>0</v>
      </c>
      <c r="EV37" s="293">
        <v>1119.3399999999999</v>
      </c>
      <c r="EW37" s="293">
        <v>0</v>
      </c>
      <c r="EX37" s="293">
        <v>1820603.3</v>
      </c>
      <c r="EY37" s="22"/>
      <c r="EZ37" s="60"/>
      <c r="FA37" s="22"/>
      <c r="FB37" s="60"/>
      <c r="FC37" s="22"/>
      <c r="FD37" s="60"/>
      <c r="FE37" s="22"/>
      <c r="FF37" s="60"/>
      <c r="FG37" s="22"/>
      <c r="FH37" s="60"/>
      <c r="FI37" s="22"/>
      <c r="FJ37" s="60"/>
      <c r="FK37" s="22"/>
      <c r="FL37" s="60"/>
      <c r="FM37" s="22"/>
      <c r="FN37" s="60"/>
      <c r="FO37" s="22"/>
      <c r="FP37" s="60"/>
      <c r="FQ37" s="22"/>
      <c r="FR37" s="60"/>
      <c r="FS37" s="22"/>
      <c r="FT37" s="60"/>
      <c r="FU37" s="22"/>
      <c r="FV37" s="60"/>
      <c r="FW37" s="22"/>
      <c r="FX37" s="60"/>
      <c r="FY37" s="22"/>
      <c r="FZ37" s="60"/>
      <c r="GA37" s="22"/>
      <c r="GB37" s="60"/>
      <c r="GC37" s="22"/>
      <c r="GD37" s="60"/>
      <c r="GE37" s="22"/>
      <c r="GF37" s="60"/>
      <c r="GG37" s="22"/>
      <c r="GH37" s="60"/>
      <c r="GI37" s="22"/>
      <c r="GJ37" s="60"/>
      <c r="GK37" s="22"/>
      <c r="GL37" s="60"/>
      <c r="GM37" s="22"/>
      <c r="GN37" s="60"/>
      <c r="GO37" s="22"/>
      <c r="GP37" s="60"/>
      <c r="GQ37" s="22"/>
      <c r="GR37" s="60"/>
      <c r="GS37" s="22"/>
      <c r="GT37" s="60"/>
      <c r="GU37" s="22"/>
      <c r="GV37" s="60"/>
      <c r="GW37" s="22"/>
      <c r="GX37" s="60"/>
      <c r="GY37" s="22"/>
      <c r="GZ37" s="60"/>
      <c r="HA37" s="22"/>
      <c r="HB37" s="60"/>
      <c r="HC37" s="22"/>
      <c r="HD37" s="60"/>
      <c r="HE37" s="22"/>
      <c r="HF37" s="60"/>
      <c r="HG37" s="22"/>
      <c r="HH37" s="60"/>
      <c r="HI37" s="22"/>
      <c r="HJ37" s="60"/>
      <c r="HK37" s="22"/>
      <c r="HL37" s="60"/>
      <c r="HM37" s="22"/>
      <c r="HN37" s="60"/>
      <c r="HO37" s="22"/>
      <c r="HP37" s="60"/>
      <c r="HQ37" s="22"/>
      <c r="HR37" s="60"/>
      <c r="HS37" s="22"/>
      <c r="HT37" s="60"/>
      <c r="HU37" s="22"/>
      <c r="HV37" s="60"/>
      <c r="HW37" s="22"/>
      <c r="HX37" s="60"/>
      <c r="HY37" s="22"/>
      <c r="HZ37" s="60"/>
      <c r="IA37" s="22"/>
      <c r="IB37" s="60"/>
      <c r="IC37" s="22"/>
      <c r="ID37" s="60"/>
      <c r="IE37" s="22"/>
      <c r="IF37" s="60"/>
      <c r="IG37" s="22"/>
      <c r="IH37" s="60"/>
      <c r="II37" s="22"/>
      <c r="IJ37" s="60"/>
      <c r="IK37" s="22"/>
      <c r="IL37" s="60"/>
      <c r="IM37" s="22"/>
      <c r="IN37" s="60"/>
      <c r="IO37" s="22"/>
      <c r="IP37" s="60"/>
      <c r="IQ37" s="22"/>
      <c r="IR37" s="60"/>
      <c r="IS37" s="22"/>
      <c r="IT37" s="60"/>
      <c r="IU37" s="22"/>
      <c r="IV37" s="60"/>
      <c r="IW37" s="22"/>
      <c r="IX37" s="60"/>
      <c r="IY37" s="22"/>
      <c r="IZ37" s="60"/>
      <c r="JA37" s="22"/>
      <c r="JB37" s="60"/>
      <c r="JC37" s="22"/>
      <c r="JD37" s="60"/>
      <c r="JE37" s="22"/>
      <c r="JF37" s="60"/>
      <c r="JG37" s="22"/>
      <c r="JH37" s="60"/>
      <c r="JI37" s="22"/>
      <c r="JJ37" s="60"/>
      <c r="JK37" s="22"/>
      <c r="JL37" s="60"/>
      <c r="JM37" s="22"/>
      <c r="JN37" s="60"/>
      <c r="JO37" s="22"/>
      <c r="JP37" s="60"/>
      <c r="JQ37" s="22"/>
      <c r="JR37" s="60"/>
      <c r="JS37" s="22"/>
      <c r="JT37" s="60"/>
      <c r="JU37" s="22"/>
      <c r="JV37" s="60"/>
      <c r="JW37" s="22"/>
      <c r="JX37" s="60"/>
      <c r="JY37" s="22"/>
      <c r="JZ37" s="23"/>
      <c r="KA37" s="23"/>
      <c r="KB37" s="23"/>
      <c r="KC37" s="23"/>
      <c r="KD37" s="23"/>
      <c r="KE37" s="23"/>
      <c r="KF37" s="23"/>
      <c r="KG37" s="23"/>
      <c r="KH37" s="23"/>
      <c r="KI37" s="23"/>
      <c r="KJ37" s="23"/>
      <c r="KK37" s="23"/>
      <c r="KL37" s="23"/>
      <c r="KM37" s="23"/>
    </row>
    <row r="38" spans="1:299" ht="30" customHeight="1" x14ac:dyDescent="0.25">
      <c r="A38" s="48">
        <f t="shared" si="0"/>
        <v>37</v>
      </c>
      <c r="B38" s="272"/>
      <c r="C38" s="272"/>
      <c r="D38" s="272"/>
      <c r="E38" s="272" t="s">
        <v>244</v>
      </c>
      <c r="F38" s="272"/>
      <c r="G38" s="293"/>
      <c r="H38" s="293"/>
      <c r="I38" s="293"/>
      <c r="J38" s="293"/>
      <c r="K38" s="293"/>
      <c r="L38" s="293"/>
      <c r="M38" s="293"/>
      <c r="N38" s="293"/>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c r="AO38" s="293"/>
      <c r="AP38" s="293"/>
      <c r="AQ38" s="293"/>
      <c r="AR38" s="293"/>
      <c r="AS38" s="293"/>
      <c r="AT38" s="293"/>
      <c r="AU38" s="293"/>
      <c r="AV38" s="293"/>
      <c r="AW38" s="293"/>
      <c r="AX38" s="293"/>
      <c r="AY38" s="293"/>
      <c r="AZ38" s="293"/>
      <c r="BA38" s="293"/>
      <c r="BB38" s="293"/>
      <c r="BC38" s="293"/>
      <c r="BD38" s="293"/>
      <c r="BE38" s="293"/>
      <c r="BF38" s="293"/>
      <c r="BG38" s="293"/>
      <c r="BH38" s="293"/>
      <c r="BI38" s="293"/>
      <c r="BJ38" s="293"/>
      <c r="BK38" s="293"/>
      <c r="BL38" s="293"/>
      <c r="BM38" s="293"/>
      <c r="BN38" s="293"/>
      <c r="BO38" s="293"/>
      <c r="BP38" s="293"/>
      <c r="BQ38" s="293"/>
      <c r="BR38" s="293"/>
      <c r="BS38" s="293"/>
      <c r="BT38" s="293"/>
      <c r="BU38" s="293"/>
      <c r="BV38" s="293"/>
      <c r="BW38" s="293"/>
      <c r="BX38" s="293"/>
      <c r="BY38" s="293"/>
      <c r="BZ38" s="293"/>
      <c r="CA38" s="293"/>
      <c r="CB38" s="293"/>
      <c r="CC38" s="293"/>
      <c r="CD38" s="293"/>
      <c r="CE38" s="293"/>
      <c r="CF38" s="293"/>
      <c r="CG38" s="293"/>
      <c r="CH38" s="293"/>
      <c r="CI38" s="293"/>
      <c r="CJ38" s="293"/>
      <c r="CK38" s="293"/>
      <c r="CL38" s="293"/>
      <c r="CM38" s="293"/>
      <c r="CN38" s="293"/>
      <c r="CO38" s="293"/>
      <c r="CP38" s="293"/>
      <c r="CQ38" s="293"/>
      <c r="CR38" s="293"/>
      <c r="CS38" s="293"/>
      <c r="CT38" s="293"/>
      <c r="CU38" s="293"/>
      <c r="CV38" s="293"/>
      <c r="CW38" s="293"/>
      <c r="CX38" s="293"/>
      <c r="CY38" s="293"/>
      <c r="CZ38" s="293"/>
      <c r="DA38" s="293"/>
      <c r="DB38" s="293"/>
      <c r="DC38" s="293"/>
      <c r="DD38" s="293"/>
      <c r="DE38" s="293"/>
      <c r="DF38" s="293"/>
      <c r="DG38" s="293"/>
      <c r="DH38" s="293"/>
      <c r="DI38" s="293"/>
      <c r="DJ38" s="293"/>
      <c r="DK38" s="293"/>
      <c r="DL38" s="293"/>
      <c r="DM38" s="293"/>
      <c r="DN38" s="293"/>
      <c r="DO38" s="293"/>
      <c r="DP38" s="293"/>
      <c r="DQ38" s="293"/>
      <c r="DR38" s="293"/>
      <c r="DS38" s="293"/>
      <c r="DT38" s="293"/>
      <c r="DU38" s="293"/>
      <c r="DV38" s="293"/>
      <c r="DW38" s="293"/>
      <c r="DX38" s="293"/>
      <c r="DY38" s="293"/>
      <c r="DZ38" s="293"/>
      <c r="EA38" s="293"/>
      <c r="EB38" s="293"/>
      <c r="EC38" s="293"/>
      <c r="ED38" s="293"/>
      <c r="EE38" s="293"/>
      <c r="EF38" s="293"/>
      <c r="EG38" s="293"/>
      <c r="EH38" s="293"/>
      <c r="EI38" s="293"/>
      <c r="EJ38" s="293"/>
      <c r="EK38" s="293"/>
      <c r="EL38" s="293"/>
      <c r="EM38" s="293"/>
      <c r="EN38" s="293"/>
      <c r="EO38" s="293"/>
      <c r="EP38" s="293"/>
      <c r="EQ38" s="293"/>
      <c r="ER38" s="293"/>
      <c r="ES38" s="293"/>
      <c r="ET38" s="293"/>
      <c r="EU38" s="293"/>
      <c r="EV38" s="293"/>
      <c r="EW38" s="293"/>
      <c r="EX38" s="293"/>
      <c r="EY38" s="22"/>
      <c r="EZ38" s="60"/>
      <c r="FA38" s="22"/>
      <c r="FB38" s="60"/>
      <c r="FC38" s="22"/>
      <c r="FD38" s="60"/>
      <c r="FE38" s="22"/>
      <c r="FF38" s="60"/>
      <c r="FG38" s="22"/>
      <c r="FH38" s="60"/>
      <c r="FI38" s="22"/>
      <c r="FJ38" s="60"/>
      <c r="FK38" s="22"/>
      <c r="FL38" s="60"/>
      <c r="FM38" s="22"/>
      <c r="FN38" s="60"/>
      <c r="FO38" s="22"/>
      <c r="FP38" s="60"/>
      <c r="FQ38" s="22"/>
      <c r="FR38" s="60"/>
      <c r="FS38" s="22"/>
      <c r="FT38" s="60"/>
      <c r="FU38" s="22"/>
      <c r="FV38" s="60"/>
      <c r="FW38" s="22"/>
      <c r="FX38" s="60"/>
      <c r="FY38" s="22"/>
      <c r="FZ38" s="60"/>
      <c r="GA38" s="22"/>
      <c r="GB38" s="60"/>
      <c r="GC38" s="22"/>
      <c r="GD38" s="60"/>
      <c r="GE38" s="22"/>
      <c r="GF38" s="60"/>
      <c r="GG38" s="22"/>
      <c r="GH38" s="60"/>
      <c r="GI38" s="22"/>
      <c r="GJ38" s="60"/>
      <c r="GK38" s="22"/>
      <c r="GL38" s="60"/>
      <c r="GM38" s="22"/>
      <c r="GN38" s="60"/>
      <c r="GO38" s="22"/>
      <c r="GP38" s="60"/>
      <c r="GQ38" s="22"/>
      <c r="GR38" s="60"/>
      <c r="GS38" s="22"/>
      <c r="GT38" s="60"/>
      <c r="GU38" s="22"/>
      <c r="GV38" s="60"/>
      <c r="GW38" s="22"/>
      <c r="GX38" s="60"/>
      <c r="GY38" s="22"/>
      <c r="GZ38" s="60"/>
      <c r="HA38" s="22"/>
      <c r="HB38" s="60"/>
      <c r="HC38" s="22"/>
      <c r="HD38" s="60"/>
      <c r="HE38" s="22"/>
      <c r="HF38" s="60"/>
      <c r="HG38" s="22"/>
      <c r="HH38" s="60"/>
      <c r="HI38" s="22"/>
      <c r="HJ38" s="60"/>
      <c r="HK38" s="22"/>
      <c r="HL38" s="60"/>
      <c r="HM38" s="22"/>
      <c r="HN38" s="60"/>
      <c r="HO38" s="22"/>
      <c r="HP38" s="60"/>
      <c r="HQ38" s="22"/>
      <c r="HR38" s="60"/>
      <c r="HS38" s="22"/>
      <c r="HT38" s="60"/>
      <c r="HU38" s="22"/>
      <c r="HV38" s="60"/>
      <c r="HW38" s="22"/>
      <c r="HX38" s="60"/>
      <c r="HY38" s="22"/>
      <c r="HZ38" s="60"/>
      <c r="IA38" s="22"/>
      <c r="IB38" s="60"/>
      <c r="IC38" s="22"/>
      <c r="ID38" s="60"/>
      <c r="IE38" s="22"/>
      <c r="IF38" s="60"/>
      <c r="IG38" s="22"/>
      <c r="IH38" s="60"/>
      <c r="II38" s="22"/>
      <c r="IJ38" s="60"/>
      <c r="IK38" s="22"/>
      <c r="IL38" s="60"/>
      <c r="IM38" s="22"/>
      <c r="IN38" s="60"/>
      <c r="IO38" s="22"/>
      <c r="IP38" s="60"/>
      <c r="IQ38" s="22"/>
      <c r="IR38" s="60"/>
      <c r="IS38" s="22"/>
      <c r="IT38" s="60"/>
      <c r="IU38" s="22"/>
      <c r="IV38" s="60"/>
      <c r="IW38" s="22"/>
      <c r="IX38" s="60"/>
      <c r="IY38" s="22"/>
      <c r="IZ38" s="60"/>
      <c r="JA38" s="22"/>
      <c r="JB38" s="60"/>
      <c r="JC38" s="22"/>
      <c r="JD38" s="60"/>
      <c r="JE38" s="22"/>
      <c r="JF38" s="60"/>
      <c r="JG38" s="22"/>
      <c r="JH38" s="60"/>
      <c r="JI38" s="22"/>
      <c r="JJ38" s="60"/>
      <c r="JK38" s="22"/>
      <c r="JL38" s="60"/>
      <c r="JM38" s="22"/>
      <c r="JN38" s="60"/>
      <c r="JO38" s="22"/>
      <c r="JP38" s="60"/>
      <c r="JQ38" s="22"/>
      <c r="JR38" s="60"/>
      <c r="JS38" s="22"/>
      <c r="JT38" s="60"/>
      <c r="JU38" s="22"/>
      <c r="JV38" s="60"/>
      <c r="JW38" s="22"/>
      <c r="JX38" s="60"/>
      <c r="JY38" s="22"/>
      <c r="JZ38" s="23"/>
      <c r="KA38" s="23"/>
      <c r="KB38" s="23"/>
      <c r="KC38" s="23"/>
      <c r="KD38" s="23"/>
      <c r="KE38" s="23"/>
      <c r="KF38" s="23"/>
      <c r="KG38" s="23"/>
      <c r="KH38" s="23"/>
      <c r="KI38" s="23"/>
      <c r="KJ38" s="23"/>
      <c r="KK38" s="23"/>
      <c r="KL38" s="23"/>
      <c r="KM38" s="23"/>
    </row>
    <row r="39" spans="1:299" x14ac:dyDescent="0.25">
      <c r="A39" s="48">
        <f t="shared" si="0"/>
        <v>38</v>
      </c>
      <c r="B39" s="272"/>
      <c r="C39" s="272"/>
      <c r="D39" s="272"/>
      <c r="E39" s="272"/>
      <c r="F39" s="272" t="s">
        <v>245</v>
      </c>
      <c r="G39" s="293">
        <v>0</v>
      </c>
      <c r="H39" s="293">
        <v>28444.54</v>
      </c>
      <c r="I39" s="293">
        <v>312508.08</v>
      </c>
      <c r="J39" s="293">
        <v>0</v>
      </c>
      <c r="K39" s="293">
        <v>281562.18</v>
      </c>
      <c r="L39" s="293">
        <v>32358.49</v>
      </c>
      <c r="M39" s="293">
        <v>0</v>
      </c>
      <c r="N39" s="293">
        <v>0</v>
      </c>
      <c r="O39" s="293">
        <v>198128.28</v>
      </c>
      <c r="P39" s="293">
        <v>303011.5</v>
      </c>
      <c r="Q39" s="293">
        <v>0</v>
      </c>
      <c r="R39" s="293">
        <v>50508</v>
      </c>
      <c r="S39" s="293">
        <v>0</v>
      </c>
      <c r="T39" s="293">
        <v>0</v>
      </c>
      <c r="U39" s="293">
        <v>0</v>
      </c>
      <c r="V39" s="293">
        <v>208000</v>
      </c>
      <c r="W39" s="293">
        <v>0</v>
      </c>
      <c r="X39" s="293">
        <v>0</v>
      </c>
      <c r="Y39" s="293">
        <v>737781.57</v>
      </c>
      <c r="Z39" s="293">
        <v>0</v>
      </c>
      <c r="AA39" s="293">
        <v>0</v>
      </c>
      <c r="AB39" s="293">
        <v>0</v>
      </c>
      <c r="AC39" s="293">
        <v>0</v>
      </c>
      <c r="AD39" s="293">
        <v>224227.24</v>
      </c>
      <c r="AE39" s="293">
        <v>0</v>
      </c>
      <c r="AF39" s="293">
        <v>0</v>
      </c>
      <c r="AG39" s="293">
        <v>25788.79</v>
      </c>
      <c r="AH39" s="293">
        <v>0</v>
      </c>
      <c r="AI39" s="293">
        <v>0</v>
      </c>
      <c r="AJ39" s="293">
        <v>0</v>
      </c>
      <c r="AK39" s="293">
        <v>0</v>
      </c>
      <c r="AL39" s="293">
        <v>0</v>
      </c>
      <c r="AM39" s="293">
        <v>0</v>
      </c>
      <c r="AN39" s="293">
        <v>0</v>
      </c>
      <c r="AO39" s="293">
        <v>0</v>
      </c>
      <c r="AP39" s="293">
        <v>0</v>
      </c>
      <c r="AQ39" s="293">
        <v>0</v>
      </c>
      <c r="AR39" s="293">
        <v>0</v>
      </c>
      <c r="AS39" s="293">
        <v>0</v>
      </c>
      <c r="AT39" s="293">
        <v>271362.5</v>
      </c>
      <c r="AU39" s="293">
        <v>0</v>
      </c>
      <c r="AV39" s="293">
        <v>0</v>
      </c>
      <c r="AW39" s="293">
        <v>0</v>
      </c>
      <c r="AX39" s="293">
        <v>0</v>
      </c>
      <c r="AY39" s="293">
        <v>0</v>
      </c>
      <c r="AZ39" s="293">
        <v>49675.8</v>
      </c>
      <c r="BA39" s="293">
        <v>0</v>
      </c>
      <c r="BB39" s="293">
        <v>0</v>
      </c>
      <c r="BC39" s="293">
        <v>0</v>
      </c>
      <c r="BD39" s="293">
        <v>0</v>
      </c>
      <c r="BE39" s="293">
        <v>0</v>
      </c>
      <c r="BF39" s="293">
        <v>0</v>
      </c>
      <c r="BG39" s="293">
        <v>275895</v>
      </c>
      <c r="BH39" s="293">
        <v>0</v>
      </c>
      <c r="BI39" s="293">
        <v>0</v>
      </c>
      <c r="BJ39" s="293">
        <v>0</v>
      </c>
      <c r="BK39" s="293">
        <v>475626.36</v>
      </c>
      <c r="BL39" s="293">
        <v>0</v>
      </c>
      <c r="BM39" s="293">
        <v>333350</v>
      </c>
      <c r="BN39" s="293">
        <v>0</v>
      </c>
      <c r="BO39" s="293">
        <v>0</v>
      </c>
      <c r="BP39" s="293">
        <v>0</v>
      </c>
      <c r="BQ39" s="293">
        <v>0</v>
      </c>
      <c r="BR39" s="293">
        <v>0</v>
      </c>
      <c r="BS39" s="293">
        <v>0</v>
      </c>
      <c r="BT39" s="293">
        <v>0</v>
      </c>
      <c r="BU39" s="293">
        <v>252813.53</v>
      </c>
      <c r="BV39" s="293">
        <v>0</v>
      </c>
      <c r="BW39" s="293">
        <v>0</v>
      </c>
      <c r="BX39" s="293">
        <v>194841.39</v>
      </c>
      <c r="BY39" s="293">
        <v>0</v>
      </c>
      <c r="BZ39" s="293">
        <v>0</v>
      </c>
      <c r="CA39" s="293">
        <v>0</v>
      </c>
      <c r="CB39" s="293">
        <v>42923</v>
      </c>
      <c r="CC39" s="293">
        <v>0</v>
      </c>
      <c r="CD39" s="293">
        <v>0</v>
      </c>
      <c r="CE39" s="293">
        <v>0</v>
      </c>
      <c r="CF39" s="293">
        <v>114866.33</v>
      </c>
      <c r="CG39" s="293">
        <v>0</v>
      </c>
      <c r="CH39" s="293">
        <v>0</v>
      </c>
      <c r="CI39" s="293">
        <v>0</v>
      </c>
      <c r="CJ39" s="293">
        <v>0</v>
      </c>
      <c r="CK39" s="293">
        <v>368183</v>
      </c>
      <c r="CL39" s="293">
        <v>0</v>
      </c>
      <c r="CM39" s="293">
        <v>58658.5</v>
      </c>
      <c r="CN39" s="293">
        <v>0</v>
      </c>
      <c r="CO39" s="293">
        <v>309054.92</v>
      </c>
      <c r="CP39" s="293">
        <v>0</v>
      </c>
      <c r="CQ39" s="293">
        <v>47601.84</v>
      </c>
      <c r="CR39" s="293">
        <v>0</v>
      </c>
      <c r="CS39" s="293">
        <v>426461.55</v>
      </c>
      <c r="CT39" s="293">
        <v>384468.47999999998</v>
      </c>
      <c r="CU39" s="293">
        <v>71872.02</v>
      </c>
      <c r="CV39" s="293">
        <v>0</v>
      </c>
      <c r="CW39" s="293">
        <v>0</v>
      </c>
      <c r="CX39" s="293">
        <v>0</v>
      </c>
      <c r="CY39" s="293">
        <v>0</v>
      </c>
      <c r="CZ39" s="293">
        <v>0</v>
      </c>
      <c r="DA39" s="293">
        <v>11400</v>
      </c>
      <c r="DB39" s="293">
        <v>0</v>
      </c>
      <c r="DC39" s="293">
        <v>0</v>
      </c>
      <c r="DD39" s="293">
        <v>473535</v>
      </c>
      <c r="DE39" s="293">
        <v>0</v>
      </c>
      <c r="DF39" s="293">
        <v>363923.88</v>
      </c>
      <c r="DG39" s="293">
        <v>0</v>
      </c>
      <c r="DH39" s="293">
        <v>0</v>
      </c>
      <c r="DI39" s="293">
        <v>0</v>
      </c>
      <c r="DJ39" s="293">
        <v>0</v>
      </c>
      <c r="DK39" s="293">
        <v>0</v>
      </c>
      <c r="DL39" s="293">
        <v>168461.01</v>
      </c>
      <c r="DM39" s="293">
        <v>0</v>
      </c>
      <c r="DN39" s="293">
        <v>138064.25</v>
      </c>
      <c r="DO39" s="293">
        <v>0</v>
      </c>
      <c r="DP39" s="293">
        <v>0</v>
      </c>
      <c r="DQ39" s="293">
        <v>0</v>
      </c>
      <c r="DR39" s="293">
        <v>18947.09</v>
      </c>
      <c r="DS39" s="293">
        <v>0</v>
      </c>
      <c r="DT39" s="293">
        <v>0</v>
      </c>
      <c r="DU39" s="293">
        <v>0</v>
      </c>
      <c r="DV39" s="293">
        <v>0</v>
      </c>
      <c r="DW39" s="293">
        <v>34891.980000000003</v>
      </c>
      <c r="DX39" s="293">
        <v>0</v>
      </c>
      <c r="DY39" s="293">
        <v>0</v>
      </c>
      <c r="DZ39" s="293">
        <v>0</v>
      </c>
      <c r="EA39" s="293">
        <v>0</v>
      </c>
      <c r="EB39" s="293">
        <v>0</v>
      </c>
      <c r="EC39" s="293">
        <v>0</v>
      </c>
      <c r="ED39" s="293">
        <v>0</v>
      </c>
      <c r="EE39" s="293">
        <v>0</v>
      </c>
      <c r="EF39" s="293">
        <v>0</v>
      </c>
      <c r="EG39" s="293">
        <v>0</v>
      </c>
      <c r="EH39" s="293">
        <v>0</v>
      </c>
      <c r="EI39" s="293">
        <v>496744.47</v>
      </c>
      <c r="EJ39" s="293">
        <v>0</v>
      </c>
      <c r="EK39" s="293">
        <v>0</v>
      </c>
      <c r="EL39" s="293">
        <v>324886.5</v>
      </c>
      <c r="EM39" s="293">
        <v>479680.73</v>
      </c>
      <c r="EN39" s="293">
        <v>0</v>
      </c>
      <c r="EO39" s="293">
        <v>277433.42</v>
      </c>
      <c r="EP39" s="293">
        <v>0</v>
      </c>
      <c r="EQ39" s="293">
        <v>162301</v>
      </c>
      <c r="ER39" s="293">
        <v>62260.800000000003</v>
      </c>
      <c r="ES39" s="293">
        <v>0</v>
      </c>
      <c r="ET39" s="293">
        <v>0</v>
      </c>
      <c r="EU39" s="293">
        <v>0</v>
      </c>
      <c r="EV39" s="293">
        <v>0</v>
      </c>
      <c r="EW39" s="293">
        <v>0</v>
      </c>
      <c r="EX39" s="293">
        <v>9092503.0199999996</v>
      </c>
      <c r="EY39" s="22"/>
      <c r="EZ39" s="60"/>
      <c r="FA39" s="22"/>
      <c r="FB39" s="60"/>
      <c r="FC39" s="22"/>
      <c r="FD39" s="60"/>
      <c r="FE39" s="22"/>
      <c r="FF39" s="60"/>
      <c r="FG39" s="22"/>
      <c r="FH39" s="60"/>
      <c r="FI39" s="22"/>
      <c r="FJ39" s="60"/>
      <c r="FK39" s="22"/>
      <c r="FL39" s="60"/>
      <c r="FM39" s="22"/>
      <c r="FN39" s="60"/>
      <c r="FO39" s="22"/>
      <c r="FP39" s="60"/>
      <c r="FQ39" s="22"/>
      <c r="FR39" s="60"/>
      <c r="FS39" s="22"/>
      <c r="FT39" s="60"/>
      <c r="FU39" s="22"/>
      <c r="FV39" s="60"/>
      <c r="FW39" s="22"/>
      <c r="FX39" s="60"/>
      <c r="FY39" s="22"/>
      <c r="FZ39" s="60"/>
      <c r="GA39" s="22"/>
      <c r="GB39" s="60"/>
      <c r="GC39" s="22"/>
      <c r="GD39" s="60"/>
      <c r="GE39" s="22"/>
      <c r="GF39" s="60"/>
      <c r="GG39" s="22"/>
      <c r="GH39" s="60"/>
      <c r="GI39" s="22"/>
      <c r="GJ39" s="60"/>
      <c r="GK39" s="22"/>
      <c r="GL39" s="60"/>
      <c r="GM39" s="22"/>
      <c r="GN39" s="60"/>
      <c r="GO39" s="22"/>
      <c r="GP39" s="60"/>
      <c r="GQ39" s="22"/>
      <c r="GR39" s="60"/>
      <c r="GS39" s="22"/>
      <c r="GT39" s="60"/>
      <c r="GU39" s="22"/>
      <c r="GV39" s="60"/>
      <c r="GW39" s="22"/>
      <c r="GX39" s="60"/>
      <c r="GY39" s="22"/>
      <c r="GZ39" s="60"/>
      <c r="HA39" s="22"/>
      <c r="HB39" s="60"/>
      <c r="HC39" s="22"/>
      <c r="HD39" s="60"/>
      <c r="HE39" s="22"/>
      <c r="HF39" s="60"/>
      <c r="HG39" s="22"/>
      <c r="HH39" s="60"/>
      <c r="HI39" s="22"/>
      <c r="HJ39" s="60"/>
      <c r="HK39" s="22"/>
      <c r="HL39" s="60"/>
      <c r="HM39" s="22"/>
      <c r="HN39" s="60"/>
      <c r="HO39" s="22"/>
      <c r="HP39" s="60"/>
      <c r="HQ39" s="22"/>
      <c r="HR39" s="60"/>
      <c r="HS39" s="22"/>
      <c r="HT39" s="60"/>
      <c r="HU39" s="22"/>
      <c r="HV39" s="60"/>
      <c r="HW39" s="22"/>
      <c r="HX39" s="60"/>
      <c r="HY39" s="22"/>
      <c r="HZ39" s="60"/>
      <c r="IA39" s="22"/>
      <c r="IB39" s="60"/>
      <c r="IC39" s="22"/>
      <c r="ID39" s="60"/>
      <c r="IE39" s="22"/>
      <c r="IF39" s="60"/>
      <c r="IG39" s="22"/>
      <c r="IH39" s="60"/>
      <c r="II39" s="22"/>
      <c r="IJ39" s="60"/>
      <c r="IK39" s="22"/>
      <c r="IL39" s="60"/>
      <c r="IM39" s="22"/>
      <c r="IN39" s="60"/>
      <c r="IO39" s="22"/>
      <c r="IP39" s="60"/>
      <c r="IQ39" s="22"/>
      <c r="IR39" s="60"/>
      <c r="IS39" s="22"/>
      <c r="IT39" s="60"/>
      <c r="IU39" s="22"/>
      <c r="IV39" s="60"/>
      <c r="IW39" s="22"/>
      <c r="IX39" s="60"/>
      <c r="IY39" s="22"/>
      <c r="IZ39" s="60"/>
      <c r="JA39" s="22"/>
      <c r="JB39" s="60"/>
      <c r="JC39" s="22"/>
      <c r="JD39" s="60"/>
      <c r="JE39" s="22"/>
      <c r="JF39" s="60"/>
      <c r="JG39" s="22"/>
      <c r="JH39" s="60"/>
      <c r="JI39" s="22"/>
      <c r="JJ39" s="60"/>
      <c r="JK39" s="22"/>
      <c r="JL39" s="60"/>
      <c r="JM39" s="22"/>
      <c r="JN39" s="60"/>
      <c r="JO39" s="22"/>
      <c r="JP39" s="60"/>
      <c r="JQ39" s="22"/>
      <c r="JR39" s="60"/>
      <c r="JS39" s="22"/>
      <c r="JT39" s="60"/>
      <c r="JU39" s="22"/>
      <c r="JV39" s="60"/>
      <c r="JW39" s="22"/>
      <c r="JX39" s="60"/>
      <c r="JY39" s="22"/>
      <c r="JZ39" s="23"/>
      <c r="KA39" s="23"/>
      <c r="KB39" s="23"/>
      <c r="KC39" s="23"/>
      <c r="KD39" s="23"/>
      <c r="KE39" s="23"/>
      <c r="KF39" s="23"/>
      <c r="KG39" s="23"/>
      <c r="KH39" s="23"/>
      <c r="KI39" s="23"/>
      <c r="KJ39" s="23"/>
      <c r="KK39" s="23"/>
      <c r="KL39" s="23"/>
      <c r="KM39" s="23"/>
    </row>
    <row r="40" spans="1:299" ht="15.75" thickBot="1" x14ac:dyDescent="0.3">
      <c r="A40" s="48">
        <f t="shared" si="0"/>
        <v>39</v>
      </c>
      <c r="B40" s="272"/>
      <c r="C40" s="272"/>
      <c r="D40" s="272"/>
      <c r="E40" s="272"/>
      <c r="F40" s="272" t="s">
        <v>365</v>
      </c>
      <c r="G40" s="306">
        <v>0</v>
      </c>
      <c r="H40" s="306">
        <v>0</v>
      </c>
      <c r="I40" s="306">
        <v>0</v>
      </c>
      <c r="J40" s="306">
        <v>0</v>
      </c>
      <c r="K40" s="306">
        <v>0</v>
      </c>
      <c r="L40" s="306">
        <v>0</v>
      </c>
      <c r="M40" s="306">
        <v>0</v>
      </c>
      <c r="N40" s="306">
        <v>0</v>
      </c>
      <c r="O40" s="306">
        <v>0</v>
      </c>
      <c r="P40" s="306">
        <v>0</v>
      </c>
      <c r="Q40" s="306">
        <v>0</v>
      </c>
      <c r="R40" s="306">
        <v>0</v>
      </c>
      <c r="S40" s="306">
        <v>0</v>
      </c>
      <c r="T40" s="306">
        <v>0</v>
      </c>
      <c r="U40" s="306">
        <v>0</v>
      </c>
      <c r="V40" s="306">
        <v>0</v>
      </c>
      <c r="W40" s="306">
        <v>0</v>
      </c>
      <c r="X40" s="306">
        <v>0</v>
      </c>
      <c r="Y40" s="306">
        <v>0</v>
      </c>
      <c r="Z40" s="306">
        <v>0</v>
      </c>
      <c r="AA40" s="306">
        <v>0</v>
      </c>
      <c r="AB40" s="306">
        <v>0</v>
      </c>
      <c r="AC40" s="306">
        <v>0</v>
      </c>
      <c r="AD40" s="306">
        <v>0</v>
      </c>
      <c r="AE40" s="306">
        <v>0</v>
      </c>
      <c r="AF40" s="306">
        <v>0</v>
      </c>
      <c r="AG40" s="306">
        <v>0</v>
      </c>
      <c r="AH40" s="306">
        <v>0</v>
      </c>
      <c r="AI40" s="306">
        <v>0</v>
      </c>
      <c r="AJ40" s="306">
        <v>0</v>
      </c>
      <c r="AK40" s="306">
        <v>0</v>
      </c>
      <c r="AL40" s="306">
        <v>0</v>
      </c>
      <c r="AM40" s="306">
        <v>0</v>
      </c>
      <c r="AN40" s="306">
        <v>0</v>
      </c>
      <c r="AO40" s="306">
        <v>0</v>
      </c>
      <c r="AP40" s="306">
        <v>0</v>
      </c>
      <c r="AQ40" s="306">
        <v>0</v>
      </c>
      <c r="AR40" s="306">
        <v>0</v>
      </c>
      <c r="AS40" s="306">
        <v>0</v>
      </c>
      <c r="AT40" s="306">
        <v>0</v>
      </c>
      <c r="AU40" s="306">
        <v>0</v>
      </c>
      <c r="AV40" s="306">
        <v>0</v>
      </c>
      <c r="AW40" s="306">
        <v>0</v>
      </c>
      <c r="AX40" s="306">
        <v>0</v>
      </c>
      <c r="AY40" s="306">
        <v>0</v>
      </c>
      <c r="AZ40" s="306">
        <v>0</v>
      </c>
      <c r="BA40" s="306">
        <v>0</v>
      </c>
      <c r="BB40" s="306">
        <v>0</v>
      </c>
      <c r="BC40" s="306">
        <v>0</v>
      </c>
      <c r="BD40" s="306">
        <v>0</v>
      </c>
      <c r="BE40" s="306">
        <v>0</v>
      </c>
      <c r="BF40" s="306">
        <v>0</v>
      </c>
      <c r="BG40" s="306">
        <v>0</v>
      </c>
      <c r="BH40" s="306">
        <v>0</v>
      </c>
      <c r="BI40" s="306">
        <v>0</v>
      </c>
      <c r="BJ40" s="306">
        <v>0</v>
      </c>
      <c r="BK40" s="306">
        <v>0</v>
      </c>
      <c r="BL40" s="306">
        <v>0</v>
      </c>
      <c r="BM40" s="306">
        <v>0</v>
      </c>
      <c r="BN40" s="306">
        <v>0</v>
      </c>
      <c r="BO40" s="306">
        <v>0</v>
      </c>
      <c r="BP40" s="306">
        <v>0</v>
      </c>
      <c r="BQ40" s="306">
        <v>0</v>
      </c>
      <c r="BR40" s="306">
        <v>0</v>
      </c>
      <c r="BS40" s="306">
        <v>0</v>
      </c>
      <c r="BT40" s="306">
        <v>0</v>
      </c>
      <c r="BU40" s="306">
        <v>0</v>
      </c>
      <c r="BV40" s="306">
        <v>0</v>
      </c>
      <c r="BW40" s="306">
        <v>0</v>
      </c>
      <c r="BX40" s="306">
        <v>0</v>
      </c>
      <c r="BY40" s="306">
        <v>0</v>
      </c>
      <c r="BZ40" s="306">
        <v>0</v>
      </c>
      <c r="CA40" s="306">
        <v>0</v>
      </c>
      <c r="CB40" s="306">
        <v>0</v>
      </c>
      <c r="CC40" s="306">
        <v>0</v>
      </c>
      <c r="CD40" s="306">
        <v>0</v>
      </c>
      <c r="CE40" s="306">
        <v>0</v>
      </c>
      <c r="CF40" s="306">
        <v>0</v>
      </c>
      <c r="CG40" s="306">
        <v>0</v>
      </c>
      <c r="CH40" s="306">
        <v>0</v>
      </c>
      <c r="CI40" s="306">
        <v>0</v>
      </c>
      <c r="CJ40" s="306">
        <v>0</v>
      </c>
      <c r="CK40" s="306">
        <v>0</v>
      </c>
      <c r="CL40" s="306">
        <v>0</v>
      </c>
      <c r="CM40" s="306">
        <v>0</v>
      </c>
      <c r="CN40" s="306">
        <v>0</v>
      </c>
      <c r="CO40" s="306">
        <v>0</v>
      </c>
      <c r="CP40" s="306">
        <v>0</v>
      </c>
      <c r="CQ40" s="306">
        <v>0</v>
      </c>
      <c r="CR40" s="306">
        <v>0</v>
      </c>
      <c r="CS40" s="306">
        <v>0</v>
      </c>
      <c r="CT40" s="306">
        <v>0</v>
      </c>
      <c r="CU40" s="306">
        <v>0</v>
      </c>
      <c r="CV40" s="306">
        <v>0</v>
      </c>
      <c r="CW40" s="306">
        <v>0</v>
      </c>
      <c r="CX40" s="306">
        <v>0</v>
      </c>
      <c r="CY40" s="306">
        <v>0</v>
      </c>
      <c r="CZ40" s="306">
        <v>0</v>
      </c>
      <c r="DA40" s="306">
        <v>0</v>
      </c>
      <c r="DB40" s="306">
        <v>0</v>
      </c>
      <c r="DC40" s="306">
        <v>0</v>
      </c>
      <c r="DD40" s="306">
        <v>0</v>
      </c>
      <c r="DE40" s="306">
        <v>0</v>
      </c>
      <c r="DF40" s="306">
        <v>0</v>
      </c>
      <c r="DG40" s="306">
        <v>0</v>
      </c>
      <c r="DH40" s="306">
        <v>0</v>
      </c>
      <c r="DI40" s="306">
        <v>0</v>
      </c>
      <c r="DJ40" s="306">
        <v>0</v>
      </c>
      <c r="DK40" s="306">
        <v>0</v>
      </c>
      <c r="DL40" s="306">
        <v>0</v>
      </c>
      <c r="DM40" s="306">
        <v>0</v>
      </c>
      <c r="DN40" s="306">
        <v>0</v>
      </c>
      <c r="DO40" s="306">
        <v>0</v>
      </c>
      <c r="DP40" s="306">
        <v>0</v>
      </c>
      <c r="DQ40" s="306">
        <v>0</v>
      </c>
      <c r="DR40" s="306">
        <v>0</v>
      </c>
      <c r="DS40" s="306">
        <v>0</v>
      </c>
      <c r="DT40" s="306">
        <v>0</v>
      </c>
      <c r="DU40" s="306">
        <v>0</v>
      </c>
      <c r="DV40" s="306">
        <v>0</v>
      </c>
      <c r="DW40" s="306">
        <v>0</v>
      </c>
      <c r="DX40" s="306">
        <v>0</v>
      </c>
      <c r="DY40" s="306">
        <v>0</v>
      </c>
      <c r="DZ40" s="306">
        <v>0</v>
      </c>
      <c r="EA40" s="306">
        <v>0</v>
      </c>
      <c r="EB40" s="306">
        <v>0</v>
      </c>
      <c r="EC40" s="306">
        <v>0</v>
      </c>
      <c r="ED40" s="306">
        <v>0</v>
      </c>
      <c r="EE40" s="306">
        <v>0</v>
      </c>
      <c r="EF40" s="306">
        <v>0</v>
      </c>
      <c r="EG40" s="306">
        <v>0</v>
      </c>
      <c r="EH40" s="306">
        <v>0</v>
      </c>
      <c r="EI40" s="306">
        <v>0</v>
      </c>
      <c r="EJ40" s="306">
        <v>0</v>
      </c>
      <c r="EK40" s="306">
        <v>0</v>
      </c>
      <c r="EL40" s="306">
        <v>0</v>
      </c>
      <c r="EM40" s="306">
        <v>0</v>
      </c>
      <c r="EN40" s="306">
        <v>0</v>
      </c>
      <c r="EO40" s="306">
        <v>0</v>
      </c>
      <c r="EP40" s="306">
        <v>0</v>
      </c>
      <c r="EQ40" s="306">
        <v>0</v>
      </c>
      <c r="ER40" s="306">
        <v>0</v>
      </c>
      <c r="ES40" s="306">
        <v>0</v>
      </c>
      <c r="ET40" s="306">
        <v>0</v>
      </c>
      <c r="EU40" s="306">
        <v>0</v>
      </c>
      <c r="EV40" s="306">
        <v>0</v>
      </c>
      <c r="EW40" s="306">
        <v>0</v>
      </c>
      <c r="EX40" s="306">
        <v>0</v>
      </c>
      <c r="EY40" s="22"/>
      <c r="EZ40" s="60"/>
      <c r="FA40" s="22"/>
      <c r="FB40" s="60"/>
      <c r="FC40" s="22"/>
      <c r="FD40" s="60"/>
      <c r="FE40" s="22"/>
      <c r="FF40" s="60"/>
      <c r="FG40" s="22"/>
      <c r="FH40" s="60"/>
      <c r="FI40" s="22"/>
      <c r="FJ40" s="60"/>
      <c r="FK40" s="22"/>
      <c r="FL40" s="60"/>
      <c r="FM40" s="22"/>
      <c r="FN40" s="60"/>
      <c r="FO40" s="22"/>
      <c r="FP40" s="60"/>
      <c r="FQ40" s="22"/>
      <c r="FR40" s="60"/>
      <c r="FS40" s="22"/>
      <c r="FT40" s="60"/>
      <c r="FU40" s="22"/>
      <c r="FV40" s="60"/>
      <c r="FW40" s="22"/>
      <c r="FX40" s="60"/>
      <c r="FY40" s="22"/>
      <c r="FZ40" s="60"/>
      <c r="GA40" s="22"/>
      <c r="GB40" s="60"/>
      <c r="GC40" s="22"/>
      <c r="GD40" s="60"/>
      <c r="GE40" s="22"/>
      <c r="GF40" s="60"/>
      <c r="GG40" s="22"/>
      <c r="GH40" s="60"/>
      <c r="GI40" s="22"/>
      <c r="GJ40" s="60"/>
      <c r="GK40" s="22"/>
      <c r="GL40" s="60"/>
      <c r="GM40" s="22"/>
      <c r="GN40" s="60"/>
      <c r="GO40" s="22"/>
      <c r="GP40" s="60"/>
      <c r="GQ40" s="22"/>
      <c r="GR40" s="60"/>
      <c r="GS40" s="22"/>
      <c r="GT40" s="60"/>
      <c r="GU40" s="22"/>
      <c r="GV40" s="60"/>
      <c r="GW40" s="22"/>
      <c r="GX40" s="60"/>
      <c r="GY40" s="22"/>
      <c r="GZ40" s="60"/>
      <c r="HA40" s="22"/>
      <c r="HB40" s="60"/>
      <c r="HC40" s="22"/>
      <c r="HD40" s="60"/>
      <c r="HE40" s="22"/>
      <c r="HF40" s="60"/>
      <c r="HG40" s="22"/>
      <c r="HH40" s="60"/>
      <c r="HI40" s="22"/>
      <c r="HJ40" s="60"/>
      <c r="HK40" s="22"/>
      <c r="HL40" s="60"/>
      <c r="HM40" s="22"/>
      <c r="HN40" s="60"/>
      <c r="HO40" s="22"/>
      <c r="HP40" s="60"/>
      <c r="HQ40" s="22"/>
      <c r="HR40" s="60"/>
      <c r="HS40" s="22"/>
      <c r="HT40" s="60"/>
      <c r="HU40" s="22"/>
      <c r="HV40" s="60"/>
      <c r="HW40" s="22"/>
      <c r="HX40" s="60"/>
      <c r="HY40" s="22"/>
      <c r="HZ40" s="60"/>
      <c r="IA40" s="22"/>
      <c r="IB40" s="60"/>
      <c r="IC40" s="22"/>
      <c r="ID40" s="60"/>
      <c r="IE40" s="22"/>
      <c r="IF40" s="60"/>
      <c r="IG40" s="22"/>
      <c r="IH40" s="60"/>
      <c r="II40" s="22"/>
      <c r="IJ40" s="60"/>
      <c r="IK40" s="22"/>
      <c r="IL40" s="60"/>
      <c r="IM40" s="22"/>
      <c r="IN40" s="60"/>
      <c r="IO40" s="22"/>
      <c r="IP40" s="60"/>
      <c r="IQ40" s="22"/>
      <c r="IR40" s="60"/>
      <c r="IS40" s="22"/>
      <c r="IT40" s="60"/>
      <c r="IU40" s="22"/>
      <c r="IV40" s="60"/>
      <c r="IW40" s="22"/>
      <c r="IX40" s="60"/>
      <c r="IY40" s="22"/>
      <c r="IZ40" s="60"/>
      <c r="JA40" s="22"/>
      <c r="JB40" s="60"/>
      <c r="JC40" s="22"/>
      <c r="JD40" s="60"/>
      <c r="JE40" s="22"/>
      <c r="JF40" s="60"/>
      <c r="JG40" s="22"/>
      <c r="JH40" s="60"/>
      <c r="JI40" s="22"/>
      <c r="JJ40" s="60"/>
      <c r="JK40" s="22"/>
      <c r="JL40" s="60"/>
      <c r="JM40" s="22"/>
      <c r="JN40" s="60"/>
      <c r="JO40" s="22"/>
      <c r="JP40" s="60"/>
      <c r="JQ40" s="22"/>
      <c r="JR40" s="60"/>
      <c r="JS40" s="22"/>
      <c r="JT40" s="60"/>
      <c r="JU40" s="22"/>
      <c r="JV40" s="60"/>
      <c r="JW40" s="22"/>
      <c r="JX40" s="60"/>
      <c r="JY40" s="22"/>
      <c r="JZ40" s="23"/>
      <c r="KA40" s="23"/>
      <c r="KB40" s="23"/>
      <c r="KC40" s="23"/>
      <c r="KD40" s="23"/>
      <c r="KE40" s="23"/>
      <c r="KF40" s="23"/>
      <c r="KG40" s="23"/>
      <c r="KH40" s="23"/>
      <c r="KI40" s="23"/>
      <c r="KJ40" s="23"/>
      <c r="KK40" s="23"/>
      <c r="KL40" s="23"/>
      <c r="KM40" s="23"/>
    </row>
    <row r="41" spans="1:299" x14ac:dyDescent="0.25">
      <c r="A41" s="48">
        <f t="shared" si="0"/>
        <v>40</v>
      </c>
      <c r="B41" s="272"/>
      <c r="C41" s="272"/>
      <c r="D41" s="272"/>
      <c r="E41" s="272" t="s">
        <v>246</v>
      </c>
      <c r="F41" s="272"/>
      <c r="G41" s="293">
        <v>0</v>
      </c>
      <c r="H41" s="293">
        <v>28444.54</v>
      </c>
      <c r="I41" s="293">
        <v>312508.08</v>
      </c>
      <c r="J41" s="293">
        <v>0</v>
      </c>
      <c r="K41" s="293">
        <v>281562.18</v>
      </c>
      <c r="L41" s="293">
        <v>32358.49</v>
      </c>
      <c r="M41" s="293">
        <v>0</v>
      </c>
      <c r="N41" s="293">
        <v>0</v>
      </c>
      <c r="O41" s="293">
        <v>198128.28</v>
      </c>
      <c r="P41" s="293">
        <v>303011.5</v>
      </c>
      <c r="Q41" s="293">
        <v>0</v>
      </c>
      <c r="R41" s="293">
        <v>50508</v>
      </c>
      <c r="S41" s="293">
        <v>0</v>
      </c>
      <c r="T41" s="293">
        <v>0</v>
      </c>
      <c r="U41" s="293">
        <v>0</v>
      </c>
      <c r="V41" s="293">
        <v>208000</v>
      </c>
      <c r="W41" s="293">
        <v>0</v>
      </c>
      <c r="X41" s="293">
        <v>0</v>
      </c>
      <c r="Y41" s="293">
        <v>737781.57</v>
      </c>
      <c r="Z41" s="293">
        <v>0</v>
      </c>
      <c r="AA41" s="293">
        <v>0</v>
      </c>
      <c r="AB41" s="293">
        <v>0</v>
      </c>
      <c r="AC41" s="293">
        <v>0</v>
      </c>
      <c r="AD41" s="293">
        <v>224227.24</v>
      </c>
      <c r="AE41" s="293">
        <v>0</v>
      </c>
      <c r="AF41" s="293">
        <v>0</v>
      </c>
      <c r="AG41" s="293">
        <v>25788.79</v>
      </c>
      <c r="AH41" s="293">
        <v>0</v>
      </c>
      <c r="AI41" s="293">
        <v>0</v>
      </c>
      <c r="AJ41" s="293">
        <v>0</v>
      </c>
      <c r="AK41" s="293">
        <v>0</v>
      </c>
      <c r="AL41" s="293">
        <v>0</v>
      </c>
      <c r="AM41" s="293">
        <v>0</v>
      </c>
      <c r="AN41" s="293">
        <v>0</v>
      </c>
      <c r="AO41" s="293">
        <v>0</v>
      </c>
      <c r="AP41" s="293">
        <v>0</v>
      </c>
      <c r="AQ41" s="293">
        <v>0</v>
      </c>
      <c r="AR41" s="293">
        <v>0</v>
      </c>
      <c r="AS41" s="293">
        <v>0</v>
      </c>
      <c r="AT41" s="293">
        <v>271362.5</v>
      </c>
      <c r="AU41" s="293">
        <v>0</v>
      </c>
      <c r="AV41" s="293">
        <v>0</v>
      </c>
      <c r="AW41" s="293">
        <v>0</v>
      </c>
      <c r="AX41" s="293">
        <v>0</v>
      </c>
      <c r="AY41" s="293">
        <v>0</v>
      </c>
      <c r="AZ41" s="293">
        <v>49675.8</v>
      </c>
      <c r="BA41" s="293">
        <v>0</v>
      </c>
      <c r="BB41" s="293">
        <v>0</v>
      </c>
      <c r="BC41" s="293">
        <v>0</v>
      </c>
      <c r="BD41" s="293">
        <v>0</v>
      </c>
      <c r="BE41" s="293">
        <v>0</v>
      </c>
      <c r="BF41" s="293">
        <v>0</v>
      </c>
      <c r="BG41" s="293">
        <v>275895</v>
      </c>
      <c r="BH41" s="293">
        <v>0</v>
      </c>
      <c r="BI41" s="293">
        <v>0</v>
      </c>
      <c r="BJ41" s="293">
        <v>0</v>
      </c>
      <c r="BK41" s="293">
        <v>475626.36</v>
      </c>
      <c r="BL41" s="293">
        <v>0</v>
      </c>
      <c r="BM41" s="293">
        <v>333350</v>
      </c>
      <c r="BN41" s="293">
        <v>0</v>
      </c>
      <c r="BO41" s="293">
        <v>0</v>
      </c>
      <c r="BP41" s="293">
        <v>0</v>
      </c>
      <c r="BQ41" s="293">
        <v>0</v>
      </c>
      <c r="BR41" s="293">
        <v>0</v>
      </c>
      <c r="BS41" s="293">
        <v>0</v>
      </c>
      <c r="BT41" s="293">
        <v>0</v>
      </c>
      <c r="BU41" s="293">
        <v>252813.53</v>
      </c>
      <c r="BV41" s="293">
        <v>0</v>
      </c>
      <c r="BW41" s="293">
        <v>0</v>
      </c>
      <c r="BX41" s="293">
        <v>194841.39</v>
      </c>
      <c r="BY41" s="293">
        <v>0</v>
      </c>
      <c r="BZ41" s="293">
        <v>0</v>
      </c>
      <c r="CA41" s="293">
        <v>0</v>
      </c>
      <c r="CB41" s="293">
        <v>42923</v>
      </c>
      <c r="CC41" s="293">
        <v>0</v>
      </c>
      <c r="CD41" s="293">
        <v>0</v>
      </c>
      <c r="CE41" s="293">
        <v>0</v>
      </c>
      <c r="CF41" s="293">
        <v>114866.33</v>
      </c>
      <c r="CG41" s="293">
        <v>0</v>
      </c>
      <c r="CH41" s="293">
        <v>0</v>
      </c>
      <c r="CI41" s="293">
        <v>0</v>
      </c>
      <c r="CJ41" s="293">
        <v>0</v>
      </c>
      <c r="CK41" s="293">
        <v>368183</v>
      </c>
      <c r="CL41" s="293">
        <v>0</v>
      </c>
      <c r="CM41" s="293">
        <v>58658.5</v>
      </c>
      <c r="CN41" s="293">
        <v>0</v>
      </c>
      <c r="CO41" s="293">
        <v>309054.92</v>
      </c>
      <c r="CP41" s="293">
        <v>0</v>
      </c>
      <c r="CQ41" s="293">
        <v>47601.84</v>
      </c>
      <c r="CR41" s="293">
        <v>0</v>
      </c>
      <c r="CS41" s="293">
        <v>426461.55</v>
      </c>
      <c r="CT41" s="293">
        <v>384468.47999999998</v>
      </c>
      <c r="CU41" s="293">
        <v>71872.02</v>
      </c>
      <c r="CV41" s="293">
        <v>0</v>
      </c>
      <c r="CW41" s="293">
        <v>0</v>
      </c>
      <c r="CX41" s="293">
        <v>0</v>
      </c>
      <c r="CY41" s="293">
        <v>0</v>
      </c>
      <c r="CZ41" s="293">
        <v>0</v>
      </c>
      <c r="DA41" s="293">
        <v>11400</v>
      </c>
      <c r="DB41" s="293">
        <v>0</v>
      </c>
      <c r="DC41" s="293">
        <v>0</v>
      </c>
      <c r="DD41" s="293">
        <v>473535</v>
      </c>
      <c r="DE41" s="293">
        <v>0</v>
      </c>
      <c r="DF41" s="293">
        <v>363923.88</v>
      </c>
      <c r="DG41" s="293">
        <v>0</v>
      </c>
      <c r="DH41" s="293">
        <v>0</v>
      </c>
      <c r="DI41" s="293">
        <v>0</v>
      </c>
      <c r="DJ41" s="293">
        <v>0</v>
      </c>
      <c r="DK41" s="293">
        <v>0</v>
      </c>
      <c r="DL41" s="293">
        <v>168461.01</v>
      </c>
      <c r="DM41" s="293">
        <v>0</v>
      </c>
      <c r="DN41" s="293">
        <v>138064.25</v>
      </c>
      <c r="DO41" s="293">
        <v>0</v>
      </c>
      <c r="DP41" s="293">
        <v>0</v>
      </c>
      <c r="DQ41" s="293">
        <v>0</v>
      </c>
      <c r="DR41" s="293">
        <v>18947.09</v>
      </c>
      <c r="DS41" s="293">
        <v>0</v>
      </c>
      <c r="DT41" s="293">
        <v>0</v>
      </c>
      <c r="DU41" s="293">
        <v>0</v>
      </c>
      <c r="DV41" s="293">
        <v>0</v>
      </c>
      <c r="DW41" s="293">
        <v>34891.980000000003</v>
      </c>
      <c r="DX41" s="293">
        <v>0</v>
      </c>
      <c r="DY41" s="293">
        <v>0</v>
      </c>
      <c r="DZ41" s="293">
        <v>0</v>
      </c>
      <c r="EA41" s="293">
        <v>0</v>
      </c>
      <c r="EB41" s="293">
        <v>0</v>
      </c>
      <c r="EC41" s="293">
        <v>0</v>
      </c>
      <c r="ED41" s="293">
        <v>0</v>
      </c>
      <c r="EE41" s="293">
        <v>0</v>
      </c>
      <c r="EF41" s="293">
        <v>0</v>
      </c>
      <c r="EG41" s="293">
        <v>0</v>
      </c>
      <c r="EH41" s="293">
        <v>0</v>
      </c>
      <c r="EI41" s="293">
        <v>496744.47</v>
      </c>
      <c r="EJ41" s="293">
        <v>0</v>
      </c>
      <c r="EK41" s="293">
        <v>0</v>
      </c>
      <c r="EL41" s="293">
        <v>324886.5</v>
      </c>
      <c r="EM41" s="293">
        <v>479680.73</v>
      </c>
      <c r="EN41" s="293">
        <v>0</v>
      </c>
      <c r="EO41" s="293">
        <v>277433.42</v>
      </c>
      <c r="EP41" s="293">
        <v>0</v>
      </c>
      <c r="EQ41" s="293">
        <v>162301</v>
      </c>
      <c r="ER41" s="293">
        <v>62260.800000000003</v>
      </c>
      <c r="ES41" s="293">
        <v>0</v>
      </c>
      <c r="ET41" s="293">
        <v>0</v>
      </c>
      <c r="EU41" s="293">
        <v>0</v>
      </c>
      <c r="EV41" s="293">
        <v>0</v>
      </c>
      <c r="EW41" s="293">
        <v>0</v>
      </c>
      <c r="EX41" s="293">
        <v>9092503.0199999996</v>
      </c>
      <c r="EY41" s="22"/>
      <c r="EZ41" s="60"/>
      <c r="FA41" s="22"/>
      <c r="FB41" s="60"/>
      <c r="FC41" s="22"/>
      <c r="FD41" s="60"/>
      <c r="FE41" s="22"/>
      <c r="FF41" s="60"/>
      <c r="FG41" s="22"/>
      <c r="FH41" s="60"/>
      <c r="FI41" s="22"/>
      <c r="FJ41" s="60"/>
      <c r="FK41" s="22"/>
      <c r="FL41" s="60"/>
      <c r="FM41" s="22"/>
      <c r="FN41" s="60"/>
      <c r="FO41" s="22"/>
      <c r="FP41" s="60"/>
      <c r="FQ41" s="22"/>
      <c r="FR41" s="60"/>
      <c r="FS41" s="22"/>
      <c r="FT41" s="60"/>
      <c r="FU41" s="22"/>
      <c r="FV41" s="60"/>
      <c r="FW41" s="22"/>
      <c r="FX41" s="60"/>
      <c r="FY41" s="22"/>
      <c r="FZ41" s="60"/>
      <c r="GA41" s="22"/>
      <c r="GB41" s="60"/>
      <c r="GC41" s="22"/>
      <c r="GD41" s="60"/>
      <c r="GE41" s="22"/>
      <c r="GF41" s="60"/>
      <c r="GG41" s="22"/>
      <c r="GH41" s="60"/>
      <c r="GI41" s="22"/>
      <c r="GJ41" s="60"/>
      <c r="GK41" s="22"/>
      <c r="GL41" s="60"/>
      <c r="GM41" s="22"/>
      <c r="GN41" s="60"/>
      <c r="GO41" s="22"/>
      <c r="GP41" s="60"/>
      <c r="GQ41" s="22"/>
      <c r="GR41" s="60"/>
      <c r="GS41" s="22"/>
      <c r="GT41" s="60"/>
      <c r="GU41" s="22"/>
      <c r="GV41" s="60"/>
      <c r="GW41" s="22"/>
      <c r="GX41" s="60"/>
      <c r="GY41" s="22"/>
      <c r="GZ41" s="60"/>
      <c r="HA41" s="22"/>
      <c r="HB41" s="60"/>
      <c r="HC41" s="22"/>
      <c r="HD41" s="60"/>
      <c r="HE41" s="22"/>
      <c r="HF41" s="60"/>
      <c r="HG41" s="22"/>
      <c r="HH41" s="60"/>
      <c r="HI41" s="22"/>
      <c r="HJ41" s="60"/>
      <c r="HK41" s="22"/>
      <c r="HL41" s="60"/>
      <c r="HM41" s="22"/>
      <c r="HN41" s="60"/>
      <c r="HO41" s="22"/>
      <c r="HP41" s="60"/>
      <c r="HQ41" s="22"/>
      <c r="HR41" s="60"/>
      <c r="HS41" s="22"/>
      <c r="HT41" s="60"/>
      <c r="HU41" s="22"/>
      <c r="HV41" s="60"/>
      <c r="HW41" s="22"/>
      <c r="HX41" s="60"/>
      <c r="HY41" s="22"/>
      <c r="HZ41" s="60"/>
      <c r="IA41" s="22"/>
      <c r="IB41" s="60"/>
      <c r="IC41" s="22"/>
      <c r="ID41" s="60"/>
      <c r="IE41" s="22"/>
      <c r="IF41" s="60"/>
      <c r="IG41" s="22"/>
      <c r="IH41" s="60"/>
      <c r="II41" s="22"/>
      <c r="IJ41" s="60"/>
      <c r="IK41" s="22"/>
      <c r="IL41" s="60"/>
      <c r="IM41" s="22"/>
      <c r="IN41" s="60"/>
      <c r="IO41" s="22"/>
      <c r="IP41" s="60"/>
      <c r="IQ41" s="22"/>
      <c r="IR41" s="60"/>
      <c r="IS41" s="22"/>
      <c r="IT41" s="60"/>
      <c r="IU41" s="22"/>
      <c r="IV41" s="60"/>
      <c r="IW41" s="22"/>
      <c r="IX41" s="60"/>
      <c r="IY41" s="22"/>
      <c r="IZ41" s="60"/>
      <c r="JA41" s="22"/>
      <c r="JB41" s="60"/>
      <c r="JC41" s="22"/>
      <c r="JD41" s="60"/>
      <c r="JE41" s="22"/>
      <c r="JF41" s="60"/>
      <c r="JG41" s="22"/>
      <c r="JH41" s="60"/>
      <c r="JI41" s="22"/>
      <c r="JJ41" s="60"/>
      <c r="JK41" s="22"/>
      <c r="JL41" s="60"/>
      <c r="JM41" s="22"/>
      <c r="JN41" s="60"/>
      <c r="JO41" s="22"/>
      <c r="JP41" s="60"/>
      <c r="JQ41" s="22"/>
      <c r="JR41" s="60"/>
      <c r="JS41" s="22"/>
      <c r="JT41" s="60"/>
      <c r="JU41" s="22"/>
      <c r="JV41" s="60"/>
      <c r="JW41" s="22"/>
      <c r="JX41" s="60"/>
      <c r="JY41" s="22"/>
      <c r="JZ41" s="23"/>
      <c r="KA41" s="23"/>
      <c r="KB41" s="23"/>
      <c r="KC41" s="23"/>
      <c r="KD41" s="23"/>
      <c r="KE41" s="23"/>
      <c r="KF41" s="23"/>
      <c r="KG41" s="23"/>
      <c r="KH41" s="23"/>
      <c r="KI41" s="23"/>
      <c r="KJ41" s="23"/>
      <c r="KK41" s="23"/>
      <c r="KL41" s="23"/>
      <c r="KM41" s="23"/>
    </row>
    <row r="42" spans="1:299" ht="30" customHeight="1" thickBot="1" x14ac:dyDescent="0.3">
      <c r="A42" s="48">
        <f t="shared" si="0"/>
        <v>41</v>
      </c>
      <c r="B42" s="272"/>
      <c r="C42" s="272"/>
      <c r="D42" s="272"/>
      <c r="E42" s="272" t="s">
        <v>366</v>
      </c>
      <c r="F42" s="272"/>
      <c r="G42" s="306">
        <v>0</v>
      </c>
      <c r="H42" s="306">
        <v>0</v>
      </c>
      <c r="I42" s="306">
        <v>0</v>
      </c>
      <c r="J42" s="306">
        <v>0</v>
      </c>
      <c r="K42" s="306">
        <v>0</v>
      </c>
      <c r="L42" s="306">
        <v>0</v>
      </c>
      <c r="M42" s="306">
        <v>0</v>
      </c>
      <c r="N42" s="306">
        <v>0</v>
      </c>
      <c r="O42" s="306">
        <v>0</v>
      </c>
      <c r="P42" s="306">
        <v>0</v>
      </c>
      <c r="Q42" s="306">
        <v>0</v>
      </c>
      <c r="R42" s="306">
        <v>0</v>
      </c>
      <c r="S42" s="306">
        <v>0</v>
      </c>
      <c r="T42" s="306">
        <v>0</v>
      </c>
      <c r="U42" s="306">
        <v>0</v>
      </c>
      <c r="V42" s="306">
        <v>0</v>
      </c>
      <c r="W42" s="306">
        <v>0</v>
      </c>
      <c r="X42" s="306">
        <v>0</v>
      </c>
      <c r="Y42" s="306">
        <v>0</v>
      </c>
      <c r="Z42" s="306">
        <v>0</v>
      </c>
      <c r="AA42" s="306">
        <v>0</v>
      </c>
      <c r="AB42" s="306">
        <v>0</v>
      </c>
      <c r="AC42" s="306">
        <v>0</v>
      </c>
      <c r="AD42" s="306">
        <v>0</v>
      </c>
      <c r="AE42" s="306">
        <v>0</v>
      </c>
      <c r="AF42" s="306">
        <v>0</v>
      </c>
      <c r="AG42" s="306">
        <v>0</v>
      </c>
      <c r="AH42" s="306">
        <v>0</v>
      </c>
      <c r="AI42" s="306">
        <v>0</v>
      </c>
      <c r="AJ42" s="306">
        <v>0</v>
      </c>
      <c r="AK42" s="306">
        <v>0</v>
      </c>
      <c r="AL42" s="306">
        <v>0</v>
      </c>
      <c r="AM42" s="306">
        <v>0</v>
      </c>
      <c r="AN42" s="306">
        <v>0</v>
      </c>
      <c r="AO42" s="306">
        <v>0</v>
      </c>
      <c r="AP42" s="306">
        <v>0</v>
      </c>
      <c r="AQ42" s="306">
        <v>0</v>
      </c>
      <c r="AR42" s="306">
        <v>0</v>
      </c>
      <c r="AS42" s="306">
        <v>0</v>
      </c>
      <c r="AT42" s="306">
        <v>0</v>
      </c>
      <c r="AU42" s="306">
        <v>0</v>
      </c>
      <c r="AV42" s="306">
        <v>0</v>
      </c>
      <c r="AW42" s="306">
        <v>0</v>
      </c>
      <c r="AX42" s="306">
        <v>0</v>
      </c>
      <c r="AY42" s="306">
        <v>0</v>
      </c>
      <c r="AZ42" s="306">
        <v>0</v>
      </c>
      <c r="BA42" s="306">
        <v>0</v>
      </c>
      <c r="BB42" s="306">
        <v>0</v>
      </c>
      <c r="BC42" s="306">
        <v>0</v>
      </c>
      <c r="BD42" s="306">
        <v>0</v>
      </c>
      <c r="BE42" s="306">
        <v>0</v>
      </c>
      <c r="BF42" s="306">
        <v>0</v>
      </c>
      <c r="BG42" s="306">
        <v>0</v>
      </c>
      <c r="BH42" s="306">
        <v>0</v>
      </c>
      <c r="BI42" s="306">
        <v>0</v>
      </c>
      <c r="BJ42" s="306">
        <v>0</v>
      </c>
      <c r="BK42" s="306">
        <v>0</v>
      </c>
      <c r="BL42" s="306">
        <v>0</v>
      </c>
      <c r="BM42" s="306">
        <v>0</v>
      </c>
      <c r="BN42" s="306">
        <v>0</v>
      </c>
      <c r="BO42" s="306">
        <v>0</v>
      </c>
      <c r="BP42" s="306">
        <v>0</v>
      </c>
      <c r="BQ42" s="306">
        <v>0</v>
      </c>
      <c r="BR42" s="306">
        <v>0</v>
      </c>
      <c r="BS42" s="306">
        <v>0</v>
      </c>
      <c r="BT42" s="306">
        <v>0</v>
      </c>
      <c r="BU42" s="306">
        <v>0</v>
      </c>
      <c r="BV42" s="306">
        <v>0</v>
      </c>
      <c r="BW42" s="306">
        <v>0</v>
      </c>
      <c r="BX42" s="306">
        <v>0</v>
      </c>
      <c r="BY42" s="306">
        <v>0</v>
      </c>
      <c r="BZ42" s="306">
        <v>0</v>
      </c>
      <c r="CA42" s="306">
        <v>0</v>
      </c>
      <c r="CB42" s="306">
        <v>0</v>
      </c>
      <c r="CC42" s="306">
        <v>0</v>
      </c>
      <c r="CD42" s="306">
        <v>0</v>
      </c>
      <c r="CE42" s="306">
        <v>0</v>
      </c>
      <c r="CF42" s="306">
        <v>0</v>
      </c>
      <c r="CG42" s="306">
        <v>0</v>
      </c>
      <c r="CH42" s="306">
        <v>0</v>
      </c>
      <c r="CI42" s="306">
        <v>0</v>
      </c>
      <c r="CJ42" s="306">
        <v>0</v>
      </c>
      <c r="CK42" s="306">
        <v>0</v>
      </c>
      <c r="CL42" s="306">
        <v>0</v>
      </c>
      <c r="CM42" s="306">
        <v>0</v>
      </c>
      <c r="CN42" s="306">
        <v>0</v>
      </c>
      <c r="CO42" s="306">
        <v>0</v>
      </c>
      <c r="CP42" s="306">
        <v>0</v>
      </c>
      <c r="CQ42" s="306">
        <v>0</v>
      </c>
      <c r="CR42" s="306">
        <v>0</v>
      </c>
      <c r="CS42" s="306">
        <v>0</v>
      </c>
      <c r="CT42" s="306">
        <v>0</v>
      </c>
      <c r="CU42" s="306">
        <v>0</v>
      </c>
      <c r="CV42" s="306">
        <v>0</v>
      </c>
      <c r="CW42" s="306">
        <v>0</v>
      </c>
      <c r="CX42" s="306">
        <v>0</v>
      </c>
      <c r="CY42" s="306">
        <v>0</v>
      </c>
      <c r="CZ42" s="306">
        <v>0</v>
      </c>
      <c r="DA42" s="306">
        <v>0</v>
      </c>
      <c r="DB42" s="306">
        <v>0</v>
      </c>
      <c r="DC42" s="306">
        <v>0</v>
      </c>
      <c r="DD42" s="306">
        <v>0</v>
      </c>
      <c r="DE42" s="306">
        <v>0</v>
      </c>
      <c r="DF42" s="306">
        <v>0</v>
      </c>
      <c r="DG42" s="306">
        <v>0</v>
      </c>
      <c r="DH42" s="306">
        <v>0</v>
      </c>
      <c r="DI42" s="306">
        <v>0</v>
      </c>
      <c r="DJ42" s="306">
        <v>0</v>
      </c>
      <c r="DK42" s="306">
        <v>0</v>
      </c>
      <c r="DL42" s="306">
        <v>0</v>
      </c>
      <c r="DM42" s="306">
        <v>0</v>
      </c>
      <c r="DN42" s="306">
        <v>0</v>
      </c>
      <c r="DO42" s="306">
        <v>0</v>
      </c>
      <c r="DP42" s="306">
        <v>0</v>
      </c>
      <c r="DQ42" s="306">
        <v>0</v>
      </c>
      <c r="DR42" s="306">
        <v>0</v>
      </c>
      <c r="DS42" s="306">
        <v>0</v>
      </c>
      <c r="DT42" s="306">
        <v>0</v>
      </c>
      <c r="DU42" s="306">
        <v>0</v>
      </c>
      <c r="DV42" s="306">
        <v>0</v>
      </c>
      <c r="DW42" s="306">
        <v>0</v>
      </c>
      <c r="DX42" s="306">
        <v>0</v>
      </c>
      <c r="DY42" s="306">
        <v>0</v>
      </c>
      <c r="DZ42" s="306">
        <v>0</v>
      </c>
      <c r="EA42" s="306">
        <v>0</v>
      </c>
      <c r="EB42" s="306">
        <v>0</v>
      </c>
      <c r="EC42" s="306">
        <v>0</v>
      </c>
      <c r="ED42" s="306">
        <v>0</v>
      </c>
      <c r="EE42" s="306">
        <v>0</v>
      </c>
      <c r="EF42" s="306">
        <v>0</v>
      </c>
      <c r="EG42" s="306">
        <v>0</v>
      </c>
      <c r="EH42" s="306">
        <v>0</v>
      </c>
      <c r="EI42" s="306">
        <v>0</v>
      </c>
      <c r="EJ42" s="306">
        <v>0</v>
      </c>
      <c r="EK42" s="306">
        <v>0</v>
      </c>
      <c r="EL42" s="306">
        <v>0</v>
      </c>
      <c r="EM42" s="306">
        <v>0</v>
      </c>
      <c r="EN42" s="306">
        <v>0</v>
      </c>
      <c r="EO42" s="306">
        <v>0</v>
      </c>
      <c r="EP42" s="306">
        <v>0</v>
      </c>
      <c r="EQ42" s="306">
        <v>0</v>
      </c>
      <c r="ER42" s="306">
        <v>0</v>
      </c>
      <c r="ES42" s="306">
        <v>0</v>
      </c>
      <c r="ET42" s="306">
        <v>0</v>
      </c>
      <c r="EU42" s="306">
        <v>0</v>
      </c>
      <c r="EV42" s="306">
        <v>0</v>
      </c>
      <c r="EW42" s="306">
        <v>0</v>
      </c>
      <c r="EX42" s="306">
        <v>0</v>
      </c>
      <c r="EY42" s="22"/>
      <c r="EZ42" s="60"/>
      <c r="FA42" s="22"/>
      <c r="FB42" s="60"/>
      <c r="FC42" s="22"/>
      <c r="FD42" s="60"/>
      <c r="FE42" s="22"/>
      <c r="FF42" s="60"/>
      <c r="FG42" s="22"/>
      <c r="FH42" s="60"/>
      <c r="FI42" s="22"/>
      <c r="FJ42" s="60"/>
      <c r="FK42" s="22"/>
      <c r="FL42" s="60"/>
      <c r="FM42" s="22"/>
      <c r="FN42" s="60"/>
      <c r="FO42" s="22"/>
      <c r="FP42" s="60"/>
      <c r="FQ42" s="22"/>
      <c r="FR42" s="60"/>
      <c r="FS42" s="22"/>
      <c r="FT42" s="60"/>
      <c r="FU42" s="22"/>
      <c r="FV42" s="60"/>
      <c r="FW42" s="22"/>
      <c r="FX42" s="60"/>
      <c r="FY42" s="22"/>
      <c r="FZ42" s="60"/>
      <c r="GA42" s="22"/>
      <c r="GB42" s="60"/>
      <c r="GC42" s="22"/>
      <c r="GD42" s="60"/>
      <c r="GE42" s="22"/>
      <c r="GF42" s="60"/>
      <c r="GG42" s="22"/>
      <c r="GH42" s="60"/>
      <c r="GI42" s="22"/>
      <c r="GJ42" s="60"/>
      <c r="GK42" s="22"/>
      <c r="GL42" s="60"/>
      <c r="GM42" s="22"/>
      <c r="GN42" s="60"/>
      <c r="GO42" s="22"/>
      <c r="GP42" s="60"/>
      <c r="GQ42" s="22"/>
      <c r="GR42" s="60"/>
      <c r="GS42" s="22"/>
      <c r="GT42" s="60"/>
      <c r="GU42" s="22"/>
      <c r="GV42" s="60"/>
      <c r="GW42" s="22"/>
      <c r="GX42" s="60"/>
      <c r="GY42" s="22"/>
      <c r="GZ42" s="60"/>
      <c r="HA42" s="22"/>
      <c r="HB42" s="60"/>
      <c r="HC42" s="22"/>
      <c r="HD42" s="60"/>
      <c r="HE42" s="22"/>
      <c r="HF42" s="60"/>
      <c r="HG42" s="22"/>
      <c r="HH42" s="60"/>
      <c r="HI42" s="22"/>
      <c r="HJ42" s="60"/>
      <c r="HK42" s="22"/>
      <c r="HL42" s="60"/>
      <c r="HM42" s="22"/>
      <c r="HN42" s="60"/>
      <c r="HO42" s="22"/>
      <c r="HP42" s="60"/>
      <c r="HQ42" s="22"/>
      <c r="HR42" s="60"/>
      <c r="HS42" s="22"/>
      <c r="HT42" s="60"/>
      <c r="HU42" s="22"/>
      <c r="HV42" s="60"/>
      <c r="HW42" s="22"/>
      <c r="HX42" s="60"/>
      <c r="HY42" s="22"/>
      <c r="HZ42" s="60"/>
      <c r="IA42" s="22"/>
      <c r="IB42" s="60"/>
      <c r="IC42" s="22"/>
      <c r="ID42" s="60"/>
      <c r="IE42" s="22"/>
      <c r="IF42" s="60"/>
      <c r="IG42" s="22"/>
      <c r="IH42" s="60"/>
      <c r="II42" s="22"/>
      <c r="IJ42" s="60"/>
      <c r="IK42" s="22"/>
      <c r="IL42" s="60"/>
      <c r="IM42" s="22"/>
      <c r="IN42" s="60"/>
      <c r="IO42" s="22"/>
      <c r="IP42" s="60"/>
      <c r="IQ42" s="22"/>
      <c r="IR42" s="60"/>
      <c r="IS42" s="22"/>
      <c r="IT42" s="60"/>
      <c r="IU42" s="22"/>
      <c r="IV42" s="60"/>
      <c r="IW42" s="22"/>
      <c r="IX42" s="60"/>
      <c r="IY42" s="22"/>
      <c r="IZ42" s="60"/>
      <c r="JA42" s="22"/>
      <c r="JB42" s="60"/>
      <c r="JC42" s="22"/>
      <c r="JD42" s="60"/>
      <c r="JE42" s="22"/>
      <c r="JF42" s="60"/>
      <c r="JG42" s="22"/>
      <c r="JH42" s="60"/>
      <c r="JI42" s="22"/>
      <c r="JJ42" s="60"/>
      <c r="JK42" s="22"/>
      <c r="JL42" s="60"/>
      <c r="JM42" s="22"/>
      <c r="JN42" s="60"/>
      <c r="JO42" s="22"/>
      <c r="JP42" s="60"/>
      <c r="JQ42" s="22"/>
      <c r="JR42" s="60"/>
      <c r="JS42" s="22"/>
      <c r="JT42" s="60"/>
      <c r="JU42" s="22"/>
      <c r="JV42" s="60"/>
      <c r="JW42" s="22"/>
      <c r="JX42" s="60"/>
      <c r="JY42" s="22"/>
      <c r="JZ42" s="23"/>
      <c r="KA42" s="23"/>
      <c r="KB42" s="23"/>
      <c r="KC42" s="23"/>
      <c r="KD42" s="23"/>
      <c r="KE42" s="23"/>
      <c r="KF42" s="23"/>
      <c r="KG42" s="23"/>
      <c r="KH42" s="23"/>
      <c r="KI42" s="23"/>
      <c r="KJ42" s="23"/>
      <c r="KK42" s="23"/>
      <c r="KL42" s="23"/>
      <c r="KM42" s="23"/>
    </row>
    <row r="43" spans="1:299" x14ac:dyDescent="0.25">
      <c r="A43" s="48">
        <f t="shared" si="0"/>
        <v>42</v>
      </c>
      <c r="B43" s="272"/>
      <c r="C43" s="272"/>
      <c r="D43" s="272" t="s">
        <v>247</v>
      </c>
      <c r="E43" s="272"/>
      <c r="F43" s="272"/>
      <c r="G43" s="293">
        <v>10.85</v>
      </c>
      <c r="H43" s="293">
        <v>70550.37</v>
      </c>
      <c r="I43" s="293">
        <v>1736863.6</v>
      </c>
      <c r="J43" s="293">
        <v>6442.95</v>
      </c>
      <c r="K43" s="293">
        <v>328334.76</v>
      </c>
      <c r="L43" s="293">
        <v>195661.38</v>
      </c>
      <c r="M43" s="293">
        <v>9296.81</v>
      </c>
      <c r="N43" s="293">
        <v>6407.44</v>
      </c>
      <c r="O43" s="293">
        <v>238841.7</v>
      </c>
      <c r="P43" s="293">
        <v>905253.29</v>
      </c>
      <c r="Q43" s="293">
        <v>18818.919999999998</v>
      </c>
      <c r="R43" s="293">
        <v>129791.17</v>
      </c>
      <c r="S43" s="293">
        <v>3919.09</v>
      </c>
      <c r="T43" s="293">
        <v>4173.2299999999996</v>
      </c>
      <c r="U43" s="293">
        <v>10300</v>
      </c>
      <c r="V43" s="293">
        <v>320096.68</v>
      </c>
      <c r="W43" s="293">
        <v>0</v>
      </c>
      <c r="X43" s="293">
        <v>50658.95</v>
      </c>
      <c r="Y43" s="293">
        <v>845423.28</v>
      </c>
      <c r="Z43" s="293">
        <v>17835</v>
      </c>
      <c r="AA43" s="293">
        <v>0</v>
      </c>
      <c r="AB43" s="293">
        <v>11025.83</v>
      </c>
      <c r="AC43" s="293">
        <v>32397.45</v>
      </c>
      <c r="AD43" s="293">
        <v>274963.25</v>
      </c>
      <c r="AE43" s="293">
        <v>13527.83</v>
      </c>
      <c r="AF43" s="293">
        <v>6528</v>
      </c>
      <c r="AG43" s="293">
        <v>114493.78</v>
      </c>
      <c r="AH43" s="293">
        <v>10254.950000000001</v>
      </c>
      <c r="AI43" s="293">
        <v>11766.71</v>
      </c>
      <c r="AJ43" s="293">
        <v>42645.57</v>
      </c>
      <c r="AK43" s="293">
        <v>50757.42</v>
      </c>
      <c r="AL43" s="293">
        <v>14606.15</v>
      </c>
      <c r="AM43" s="293">
        <v>0</v>
      </c>
      <c r="AN43" s="293">
        <v>39950.17</v>
      </c>
      <c r="AO43" s="293">
        <v>5546.86</v>
      </c>
      <c r="AP43" s="293">
        <v>93651.95</v>
      </c>
      <c r="AQ43" s="293">
        <v>16238.47</v>
      </c>
      <c r="AR43" s="293">
        <v>17377.93</v>
      </c>
      <c r="AS43" s="293">
        <v>11707.79</v>
      </c>
      <c r="AT43" s="293">
        <v>396432.01</v>
      </c>
      <c r="AU43" s="293">
        <v>18112.400000000001</v>
      </c>
      <c r="AV43" s="293">
        <v>27421.18</v>
      </c>
      <c r="AW43" s="293">
        <v>5236.59</v>
      </c>
      <c r="AX43" s="293">
        <v>21687.55</v>
      </c>
      <c r="AY43" s="293">
        <v>8975.2800000000007</v>
      </c>
      <c r="AZ43" s="293">
        <v>67787.91</v>
      </c>
      <c r="BA43" s="293">
        <v>13255.42</v>
      </c>
      <c r="BB43" s="293">
        <v>3488.88</v>
      </c>
      <c r="BC43" s="293">
        <v>9254.64</v>
      </c>
      <c r="BD43" s="293">
        <v>19910.73</v>
      </c>
      <c r="BE43" s="293">
        <v>0</v>
      </c>
      <c r="BF43" s="293">
        <v>29961.67</v>
      </c>
      <c r="BG43" s="293">
        <v>719932.68</v>
      </c>
      <c r="BH43" s="293">
        <v>9007.83</v>
      </c>
      <c r="BI43" s="293">
        <v>17620.3</v>
      </c>
      <c r="BJ43" s="293">
        <v>46376.49</v>
      </c>
      <c r="BK43" s="293">
        <v>612622.87</v>
      </c>
      <c r="BL43" s="293">
        <v>0</v>
      </c>
      <c r="BM43" s="293">
        <v>425177.48</v>
      </c>
      <c r="BN43" s="293">
        <v>6450.34</v>
      </c>
      <c r="BO43" s="293">
        <v>16343.49</v>
      </c>
      <c r="BP43" s="293">
        <v>26914.17</v>
      </c>
      <c r="BQ43" s="293">
        <v>5453.86</v>
      </c>
      <c r="BR43" s="293">
        <v>6654.72</v>
      </c>
      <c r="BS43" s="293">
        <v>33893.08</v>
      </c>
      <c r="BT43" s="293">
        <v>0</v>
      </c>
      <c r="BU43" s="293">
        <v>403399.8</v>
      </c>
      <c r="BV43" s="293">
        <v>54093.21</v>
      </c>
      <c r="BW43" s="293">
        <v>0</v>
      </c>
      <c r="BX43" s="293">
        <v>225810.77</v>
      </c>
      <c r="BY43" s="293">
        <v>2201.54</v>
      </c>
      <c r="BZ43" s="293">
        <v>13959.38</v>
      </c>
      <c r="CA43" s="293">
        <v>4453.16</v>
      </c>
      <c r="CB43" s="293">
        <v>79182.759999999995</v>
      </c>
      <c r="CC43" s="293">
        <v>12062.89</v>
      </c>
      <c r="CD43" s="293">
        <v>8249.3799999999992</v>
      </c>
      <c r="CE43" s="293">
        <v>0</v>
      </c>
      <c r="CF43" s="293">
        <v>173123.01</v>
      </c>
      <c r="CG43" s="293">
        <v>17001.46</v>
      </c>
      <c r="CH43" s="293">
        <v>72376.52</v>
      </c>
      <c r="CI43" s="293">
        <v>3905.39</v>
      </c>
      <c r="CJ43" s="293">
        <v>61961.42</v>
      </c>
      <c r="CK43" s="293">
        <v>659815.21</v>
      </c>
      <c r="CL43" s="293">
        <v>31756.959999999999</v>
      </c>
      <c r="CM43" s="293">
        <v>194646.33</v>
      </c>
      <c r="CN43" s="293">
        <v>12308.43</v>
      </c>
      <c r="CO43" s="293">
        <v>1050267.81</v>
      </c>
      <c r="CP43" s="293">
        <v>15148.28</v>
      </c>
      <c r="CQ43" s="293">
        <v>93808.16</v>
      </c>
      <c r="CR43" s="293">
        <v>21572.16</v>
      </c>
      <c r="CS43" s="293">
        <v>698446.39</v>
      </c>
      <c r="CT43" s="293">
        <v>471345.28</v>
      </c>
      <c r="CU43" s="293">
        <v>341369.63</v>
      </c>
      <c r="CV43" s="293">
        <v>61560.639999999999</v>
      </c>
      <c r="CW43" s="293">
        <v>16936</v>
      </c>
      <c r="CX43" s="293">
        <v>3641.64</v>
      </c>
      <c r="CY43" s="293">
        <v>18608.84</v>
      </c>
      <c r="CZ43" s="293">
        <v>8654.48</v>
      </c>
      <c r="DA43" s="293">
        <v>75776.91</v>
      </c>
      <c r="DB43" s="293">
        <v>8129.79</v>
      </c>
      <c r="DC43" s="293">
        <v>12863.59</v>
      </c>
      <c r="DD43" s="293">
        <v>589747.25</v>
      </c>
      <c r="DE43" s="293">
        <v>25805.07</v>
      </c>
      <c r="DF43" s="293">
        <v>404456.75</v>
      </c>
      <c r="DG43" s="293">
        <v>16905.41</v>
      </c>
      <c r="DH43" s="293">
        <v>24012.71</v>
      </c>
      <c r="DI43" s="293">
        <v>14483.68</v>
      </c>
      <c r="DJ43" s="293">
        <v>35829.050000000003</v>
      </c>
      <c r="DK43" s="293">
        <v>40731.160000000003</v>
      </c>
      <c r="DL43" s="293">
        <v>230359.4</v>
      </c>
      <c r="DM43" s="293">
        <v>4702.93</v>
      </c>
      <c r="DN43" s="293">
        <v>151409.54</v>
      </c>
      <c r="DO43" s="293">
        <v>6278.86</v>
      </c>
      <c r="DP43" s="293">
        <v>20958.41</v>
      </c>
      <c r="DQ43" s="293">
        <v>81441.820000000007</v>
      </c>
      <c r="DR43" s="293">
        <v>59913.72</v>
      </c>
      <c r="DS43" s="293">
        <v>6789.31</v>
      </c>
      <c r="DT43" s="293">
        <v>3373.16</v>
      </c>
      <c r="DU43" s="293">
        <v>16316.79</v>
      </c>
      <c r="DV43" s="293">
        <v>11621.13</v>
      </c>
      <c r="DW43" s="293">
        <v>55628.95</v>
      </c>
      <c r="DX43" s="293">
        <v>5436.86</v>
      </c>
      <c r="DY43" s="293">
        <v>134857.38</v>
      </c>
      <c r="DZ43" s="293">
        <v>8956.25</v>
      </c>
      <c r="EA43" s="293">
        <v>244336.66</v>
      </c>
      <c r="EB43" s="293">
        <v>7395.84</v>
      </c>
      <c r="EC43" s="293">
        <v>1301.0899999999999</v>
      </c>
      <c r="ED43" s="293">
        <v>13881.76</v>
      </c>
      <c r="EE43" s="293">
        <v>16610.849999999999</v>
      </c>
      <c r="EF43" s="293">
        <v>4936.67</v>
      </c>
      <c r="EG43" s="293">
        <v>24490.080000000002</v>
      </c>
      <c r="EH43" s="293">
        <v>-436.52</v>
      </c>
      <c r="EI43" s="293">
        <v>805701.19</v>
      </c>
      <c r="EJ43" s="293">
        <v>8722.02</v>
      </c>
      <c r="EK43" s="293">
        <v>12738.87</v>
      </c>
      <c r="EL43" s="293">
        <v>553320.36</v>
      </c>
      <c r="EM43" s="293">
        <v>827589.3</v>
      </c>
      <c r="EN43" s="293">
        <v>18633.080000000002</v>
      </c>
      <c r="EO43" s="293">
        <v>377736.01</v>
      </c>
      <c r="EP43" s="293">
        <v>17261.61</v>
      </c>
      <c r="EQ43" s="293">
        <v>273230.94</v>
      </c>
      <c r="ER43" s="293">
        <v>93559.9</v>
      </c>
      <c r="ES43" s="293">
        <v>0</v>
      </c>
      <c r="ET43" s="293">
        <v>0</v>
      </c>
      <c r="EU43" s="293">
        <v>0</v>
      </c>
      <c r="EV43" s="293">
        <v>1119.3399999999999</v>
      </c>
      <c r="EW43" s="293">
        <v>0</v>
      </c>
      <c r="EX43" s="293">
        <v>18394673.010000002</v>
      </c>
      <c r="EY43" s="22"/>
      <c r="EZ43" s="60"/>
      <c r="FA43" s="22"/>
      <c r="FB43" s="60"/>
      <c r="FC43" s="22"/>
      <c r="FD43" s="60"/>
      <c r="FE43" s="22"/>
      <c r="FF43" s="60"/>
      <c r="FG43" s="22"/>
      <c r="FH43" s="60"/>
      <c r="FI43" s="22"/>
      <c r="FJ43" s="60"/>
      <c r="FK43" s="22"/>
      <c r="FL43" s="60"/>
      <c r="FM43" s="22"/>
      <c r="FN43" s="60"/>
      <c r="FO43" s="22"/>
      <c r="FP43" s="60"/>
      <c r="FQ43" s="22"/>
      <c r="FR43" s="60"/>
      <c r="FS43" s="22"/>
      <c r="FT43" s="60"/>
      <c r="FU43" s="22"/>
      <c r="FV43" s="60"/>
      <c r="FW43" s="22"/>
      <c r="FX43" s="60"/>
      <c r="FY43" s="22"/>
      <c r="FZ43" s="60"/>
      <c r="GA43" s="22"/>
      <c r="GB43" s="60"/>
      <c r="GC43" s="22"/>
      <c r="GD43" s="60"/>
      <c r="GE43" s="22"/>
      <c r="GF43" s="60"/>
      <c r="GG43" s="22"/>
      <c r="GH43" s="60"/>
      <c r="GI43" s="22"/>
      <c r="GJ43" s="60"/>
      <c r="GK43" s="22"/>
      <c r="GL43" s="60"/>
      <c r="GM43" s="22"/>
      <c r="GN43" s="60"/>
      <c r="GO43" s="22"/>
      <c r="GP43" s="60"/>
      <c r="GQ43" s="22"/>
      <c r="GR43" s="60"/>
      <c r="GS43" s="22"/>
      <c r="GT43" s="60"/>
      <c r="GU43" s="22"/>
      <c r="GV43" s="60"/>
      <c r="GW43" s="22"/>
      <c r="GX43" s="60"/>
      <c r="GY43" s="22"/>
      <c r="GZ43" s="60"/>
      <c r="HA43" s="22"/>
      <c r="HB43" s="60"/>
      <c r="HC43" s="22"/>
      <c r="HD43" s="60"/>
      <c r="HE43" s="22"/>
      <c r="HF43" s="60"/>
      <c r="HG43" s="22"/>
      <c r="HH43" s="60"/>
      <c r="HI43" s="22"/>
      <c r="HJ43" s="60"/>
      <c r="HK43" s="22"/>
      <c r="HL43" s="60"/>
      <c r="HM43" s="22"/>
      <c r="HN43" s="60"/>
      <c r="HO43" s="22"/>
      <c r="HP43" s="60"/>
      <c r="HQ43" s="22"/>
      <c r="HR43" s="60"/>
      <c r="HS43" s="22"/>
      <c r="HT43" s="60"/>
      <c r="HU43" s="22"/>
      <c r="HV43" s="60"/>
      <c r="HW43" s="22"/>
      <c r="HX43" s="60"/>
      <c r="HY43" s="22"/>
      <c r="HZ43" s="60"/>
      <c r="IA43" s="22"/>
      <c r="IB43" s="60"/>
      <c r="IC43" s="22"/>
      <c r="ID43" s="60"/>
      <c r="IE43" s="22"/>
      <c r="IF43" s="60"/>
      <c r="IG43" s="22"/>
      <c r="IH43" s="60"/>
      <c r="II43" s="22"/>
      <c r="IJ43" s="60"/>
      <c r="IK43" s="22"/>
      <c r="IL43" s="60"/>
      <c r="IM43" s="22"/>
      <c r="IN43" s="60"/>
      <c r="IO43" s="22"/>
      <c r="IP43" s="60"/>
      <c r="IQ43" s="22"/>
      <c r="IR43" s="60"/>
      <c r="IS43" s="22"/>
      <c r="IT43" s="60"/>
      <c r="IU43" s="22"/>
      <c r="IV43" s="60"/>
      <c r="IW43" s="22"/>
      <c r="IX43" s="60"/>
      <c r="IY43" s="22"/>
      <c r="IZ43" s="60"/>
      <c r="JA43" s="22"/>
      <c r="JB43" s="60"/>
      <c r="JC43" s="22"/>
      <c r="JD43" s="60"/>
      <c r="JE43" s="22"/>
      <c r="JF43" s="60"/>
      <c r="JG43" s="22"/>
      <c r="JH43" s="60"/>
      <c r="JI43" s="22"/>
      <c r="JJ43" s="60"/>
      <c r="JK43" s="22"/>
      <c r="JL43" s="60"/>
      <c r="JM43" s="22"/>
      <c r="JN43" s="60"/>
      <c r="JO43" s="22"/>
      <c r="JP43" s="60"/>
      <c r="JQ43" s="22"/>
      <c r="JR43" s="60"/>
      <c r="JS43" s="22"/>
      <c r="JT43" s="60"/>
      <c r="JU43" s="22"/>
      <c r="JV43" s="60"/>
      <c r="JW43" s="22"/>
      <c r="JX43" s="60"/>
      <c r="JY43" s="22"/>
      <c r="JZ43" s="23"/>
      <c r="KA43" s="23"/>
      <c r="KB43" s="23"/>
      <c r="KC43" s="23"/>
      <c r="KD43" s="23"/>
      <c r="KE43" s="23"/>
      <c r="KF43" s="23"/>
      <c r="KG43" s="23"/>
      <c r="KH43" s="23"/>
      <c r="KI43" s="23"/>
      <c r="KJ43" s="23"/>
      <c r="KK43" s="23"/>
      <c r="KL43" s="23"/>
      <c r="KM43" s="23"/>
    </row>
    <row r="44" spans="1:299" ht="30" customHeight="1" x14ac:dyDescent="0.25">
      <c r="A44" s="48">
        <f t="shared" si="0"/>
        <v>43</v>
      </c>
      <c r="B44" s="272"/>
      <c r="C44" s="272"/>
      <c r="D44" s="272" t="s">
        <v>367</v>
      </c>
      <c r="E44" s="272"/>
      <c r="F44" s="272"/>
      <c r="G44" s="293"/>
      <c r="H44" s="293"/>
      <c r="I44" s="293"/>
      <c r="J44" s="293"/>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2"/>
      <c r="EZ44" s="60"/>
      <c r="FA44" s="22"/>
      <c r="FB44" s="60"/>
      <c r="FC44" s="22"/>
      <c r="FD44" s="60"/>
      <c r="FE44" s="22"/>
      <c r="FF44" s="60"/>
      <c r="FG44" s="22"/>
      <c r="FH44" s="60"/>
      <c r="FI44" s="22"/>
      <c r="FJ44" s="60"/>
      <c r="FK44" s="22"/>
      <c r="FL44" s="60"/>
      <c r="FM44" s="22"/>
      <c r="FN44" s="60"/>
      <c r="FO44" s="22"/>
      <c r="FP44" s="60"/>
      <c r="FQ44" s="22"/>
      <c r="FR44" s="60"/>
      <c r="FS44" s="22"/>
      <c r="FT44" s="60"/>
      <c r="FU44" s="22"/>
      <c r="FV44" s="60"/>
      <c r="FW44" s="22"/>
      <c r="FX44" s="60"/>
      <c r="FY44" s="22"/>
      <c r="FZ44" s="60"/>
      <c r="GA44" s="22"/>
      <c r="GB44" s="60"/>
      <c r="GC44" s="22"/>
      <c r="GD44" s="60"/>
      <c r="GE44" s="22"/>
      <c r="GF44" s="60"/>
      <c r="GG44" s="22"/>
      <c r="GH44" s="60"/>
      <c r="GI44" s="22"/>
      <c r="GJ44" s="60"/>
      <c r="GK44" s="22"/>
      <c r="GL44" s="60"/>
      <c r="GM44" s="22"/>
      <c r="GN44" s="60"/>
      <c r="GO44" s="22"/>
      <c r="GP44" s="60"/>
      <c r="GQ44" s="22"/>
      <c r="GR44" s="60"/>
      <c r="GS44" s="22"/>
      <c r="GT44" s="60"/>
      <c r="GU44" s="22"/>
      <c r="GV44" s="60"/>
      <c r="GW44" s="22"/>
      <c r="GX44" s="60"/>
      <c r="GY44" s="22"/>
      <c r="GZ44" s="60"/>
      <c r="HA44" s="22"/>
      <c r="HB44" s="60"/>
      <c r="HC44" s="22"/>
      <c r="HD44" s="60"/>
      <c r="HE44" s="22"/>
      <c r="HF44" s="60"/>
      <c r="HG44" s="22"/>
      <c r="HH44" s="60"/>
      <c r="HI44" s="22"/>
      <c r="HJ44" s="60"/>
      <c r="HK44" s="22"/>
      <c r="HL44" s="60"/>
      <c r="HM44" s="22"/>
      <c r="HN44" s="60"/>
      <c r="HO44" s="22"/>
      <c r="HP44" s="60"/>
      <c r="HQ44" s="22"/>
      <c r="HR44" s="60"/>
      <c r="HS44" s="22"/>
      <c r="HT44" s="60"/>
      <c r="HU44" s="22"/>
      <c r="HV44" s="60"/>
      <c r="HW44" s="22"/>
      <c r="HX44" s="60"/>
      <c r="HY44" s="22"/>
      <c r="HZ44" s="60"/>
      <c r="IA44" s="22"/>
      <c r="IB44" s="60"/>
      <c r="IC44" s="22"/>
      <c r="ID44" s="60"/>
      <c r="IE44" s="22"/>
      <c r="IF44" s="60"/>
      <c r="IG44" s="22"/>
      <c r="IH44" s="60"/>
      <c r="II44" s="22"/>
      <c r="IJ44" s="60"/>
      <c r="IK44" s="22"/>
      <c r="IL44" s="60"/>
      <c r="IM44" s="22"/>
      <c r="IN44" s="60"/>
      <c r="IO44" s="22"/>
      <c r="IP44" s="60"/>
      <c r="IQ44" s="22"/>
      <c r="IR44" s="60"/>
      <c r="IS44" s="22"/>
      <c r="IT44" s="60"/>
      <c r="IU44" s="22"/>
      <c r="IV44" s="60"/>
      <c r="IW44" s="22"/>
      <c r="IX44" s="60"/>
      <c r="IY44" s="22"/>
      <c r="IZ44" s="60"/>
      <c r="JA44" s="22"/>
      <c r="JB44" s="60"/>
      <c r="JC44" s="22"/>
      <c r="JD44" s="60"/>
      <c r="JE44" s="22"/>
      <c r="JF44" s="60"/>
      <c r="JG44" s="22"/>
      <c r="JH44" s="60"/>
      <c r="JI44" s="22"/>
      <c r="JJ44" s="60"/>
      <c r="JK44" s="22"/>
      <c r="JL44" s="60"/>
      <c r="JM44" s="22"/>
      <c r="JN44" s="60"/>
      <c r="JO44" s="22"/>
      <c r="JP44" s="60"/>
      <c r="JQ44" s="22"/>
      <c r="JR44" s="60"/>
      <c r="JS44" s="22"/>
      <c r="JT44" s="60"/>
      <c r="JU44" s="22"/>
      <c r="JV44" s="60"/>
      <c r="JW44" s="22"/>
      <c r="JX44" s="60"/>
      <c r="JY44" s="22"/>
      <c r="JZ44" s="23"/>
      <c r="KA44" s="23"/>
      <c r="KB44" s="23"/>
      <c r="KC44" s="23"/>
      <c r="KD44" s="23"/>
      <c r="KE44" s="23"/>
      <c r="KF44" s="23"/>
      <c r="KG44" s="23"/>
      <c r="KH44" s="23"/>
      <c r="KI44" s="23"/>
      <c r="KJ44" s="23"/>
      <c r="KK44" s="23"/>
      <c r="KL44" s="23"/>
      <c r="KM44" s="23"/>
    </row>
    <row r="45" spans="1:299" ht="15.75" thickBot="1" x14ac:dyDescent="0.3">
      <c r="A45" s="48">
        <f t="shared" si="0"/>
        <v>44</v>
      </c>
      <c r="B45" s="272"/>
      <c r="C45" s="272"/>
      <c r="D45" s="272"/>
      <c r="E45" s="272" t="s">
        <v>367</v>
      </c>
      <c r="F45" s="272"/>
      <c r="G45" s="263">
        <v>0</v>
      </c>
      <c r="H45" s="263">
        <v>0</v>
      </c>
      <c r="I45" s="263">
        <v>0</v>
      </c>
      <c r="J45" s="263">
        <v>0</v>
      </c>
      <c r="K45" s="263">
        <v>0</v>
      </c>
      <c r="L45" s="263">
        <v>0</v>
      </c>
      <c r="M45" s="263">
        <v>0</v>
      </c>
      <c r="N45" s="263">
        <v>0</v>
      </c>
      <c r="O45" s="263">
        <v>0</v>
      </c>
      <c r="P45" s="263">
        <v>0</v>
      </c>
      <c r="Q45" s="263">
        <v>0</v>
      </c>
      <c r="R45" s="263">
        <v>0</v>
      </c>
      <c r="S45" s="263">
        <v>0</v>
      </c>
      <c r="T45" s="263">
        <v>0</v>
      </c>
      <c r="U45" s="263">
        <v>0</v>
      </c>
      <c r="V45" s="263">
        <v>0</v>
      </c>
      <c r="W45" s="263">
        <v>0</v>
      </c>
      <c r="X45" s="263">
        <v>0</v>
      </c>
      <c r="Y45" s="263">
        <v>0</v>
      </c>
      <c r="Z45" s="263">
        <v>0</v>
      </c>
      <c r="AA45" s="263">
        <v>0</v>
      </c>
      <c r="AB45" s="263">
        <v>0</v>
      </c>
      <c r="AC45" s="263">
        <v>0</v>
      </c>
      <c r="AD45" s="263">
        <v>0</v>
      </c>
      <c r="AE45" s="263">
        <v>0</v>
      </c>
      <c r="AF45" s="263">
        <v>0</v>
      </c>
      <c r="AG45" s="263">
        <v>0</v>
      </c>
      <c r="AH45" s="263">
        <v>0</v>
      </c>
      <c r="AI45" s="263">
        <v>0</v>
      </c>
      <c r="AJ45" s="263">
        <v>0</v>
      </c>
      <c r="AK45" s="263">
        <v>0</v>
      </c>
      <c r="AL45" s="263">
        <v>0</v>
      </c>
      <c r="AM45" s="263">
        <v>0</v>
      </c>
      <c r="AN45" s="263">
        <v>0</v>
      </c>
      <c r="AO45" s="263">
        <v>0</v>
      </c>
      <c r="AP45" s="263">
        <v>0</v>
      </c>
      <c r="AQ45" s="263">
        <v>0</v>
      </c>
      <c r="AR45" s="263">
        <v>0</v>
      </c>
      <c r="AS45" s="263">
        <v>0</v>
      </c>
      <c r="AT45" s="263">
        <v>0</v>
      </c>
      <c r="AU45" s="263">
        <v>0</v>
      </c>
      <c r="AV45" s="263">
        <v>0</v>
      </c>
      <c r="AW45" s="263">
        <v>0</v>
      </c>
      <c r="AX45" s="263">
        <v>0</v>
      </c>
      <c r="AY45" s="263">
        <v>0</v>
      </c>
      <c r="AZ45" s="263">
        <v>0</v>
      </c>
      <c r="BA45" s="263">
        <v>0</v>
      </c>
      <c r="BB45" s="263">
        <v>0</v>
      </c>
      <c r="BC45" s="263">
        <v>0</v>
      </c>
      <c r="BD45" s="263">
        <v>0</v>
      </c>
      <c r="BE45" s="263">
        <v>0</v>
      </c>
      <c r="BF45" s="263">
        <v>0</v>
      </c>
      <c r="BG45" s="263">
        <v>0</v>
      </c>
      <c r="BH45" s="263">
        <v>0</v>
      </c>
      <c r="BI45" s="263">
        <v>0</v>
      </c>
      <c r="BJ45" s="263">
        <v>0</v>
      </c>
      <c r="BK45" s="263">
        <v>0</v>
      </c>
      <c r="BL45" s="263">
        <v>0</v>
      </c>
      <c r="BM45" s="263">
        <v>0</v>
      </c>
      <c r="BN45" s="263">
        <v>0</v>
      </c>
      <c r="BO45" s="263">
        <v>0</v>
      </c>
      <c r="BP45" s="263">
        <v>0</v>
      </c>
      <c r="BQ45" s="263">
        <v>0</v>
      </c>
      <c r="BR45" s="263">
        <v>0</v>
      </c>
      <c r="BS45" s="263">
        <v>0</v>
      </c>
      <c r="BT45" s="263">
        <v>0</v>
      </c>
      <c r="BU45" s="263">
        <v>0</v>
      </c>
      <c r="BV45" s="263">
        <v>0</v>
      </c>
      <c r="BW45" s="263">
        <v>0</v>
      </c>
      <c r="BX45" s="263">
        <v>0</v>
      </c>
      <c r="BY45" s="263">
        <v>0</v>
      </c>
      <c r="BZ45" s="263">
        <v>0</v>
      </c>
      <c r="CA45" s="263">
        <v>0</v>
      </c>
      <c r="CB45" s="263">
        <v>0</v>
      </c>
      <c r="CC45" s="263">
        <v>0</v>
      </c>
      <c r="CD45" s="263">
        <v>0</v>
      </c>
      <c r="CE45" s="263">
        <v>0</v>
      </c>
      <c r="CF45" s="263">
        <v>0</v>
      </c>
      <c r="CG45" s="263">
        <v>0</v>
      </c>
      <c r="CH45" s="263">
        <v>0</v>
      </c>
      <c r="CI45" s="263">
        <v>0</v>
      </c>
      <c r="CJ45" s="263">
        <v>0</v>
      </c>
      <c r="CK45" s="263">
        <v>0</v>
      </c>
      <c r="CL45" s="263">
        <v>0</v>
      </c>
      <c r="CM45" s="263">
        <v>0</v>
      </c>
      <c r="CN45" s="263">
        <v>0</v>
      </c>
      <c r="CO45" s="263">
        <v>0</v>
      </c>
      <c r="CP45" s="263">
        <v>0</v>
      </c>
      <c r="CQ45" s="263">
        <v>0</v>
      </c>
      <c r="CR45" s="263">
        <v>0</v>
      </c>
      <c r="CS45" s="263">
        <v>0</v>
      </c>
      <c r="CT45" s="263">
        <v>0</v>
      </c>
      <c r="CU45" s="263">
        <v>0</v>
      </c>
      <c r="CV45" s="263">
        <v>0</v>
      </c>
      <c r="CW45" s="263">
        <v>0</v>
      </c>
      <c r="CX45" s="263">
        <v>0</v>
      </c>
      <c r="CY45" s="263">
        <v>0</v>
      </c>
      <c r="CZ45" s="263">
        <v>0</v>
      </c>
      <c r="DA45" s="263">
        <v>0</v>
      </c>
      <c r="DB45" s="263">
        <v>0</v>
      </c>
      <c r="DC45" s="263">
        <v>0</v>
      </c>
      <c r="DD45" s="263">
        <v>0</v>
      </c>
      <c r="DE45" s="263">
        <v>0</v>
      </c>
      <c r="DF45" s="263">
        <v>0</v>
      </c>
      <c r="DG45" s="263">
        <v>0</v>
      </c>
      <c r="DH45" s="263">
        <v>0</v>
      </c>
      <c r="DI45" s="263">
        <v>0</v>
      </c>
      <c r="DJ45" s="263">
        <v>0</v>
      </c>
      <c r="DK45" s="263">
        <v>0</v>
      </c>
      <c r="DL45" s="263">
        <v>0</v>
      </c>
      <c r="DM45" s="263">
        <v>0</v>
      </c>
      <c r="DN45" s="263">
        <v>0</v>
      </c>
      <c r="DO45" s="263">
        <v>0</v>
      </c>
      <c r="DP45" s="263">
        <v>0</v>
      </c>
      <c r="DQ45" s="263">
        <v>0</v>
      </c>
      <c r="DR45" s="263">
        <v>0</v>
      </c>
      <c r="DS45" s="263">
        <v>0</v>
      </c>
      <c r="DT45" s="263">
        <v>0</v>
      </c>
      <c r="DU45" s="263">
        <v>0</v>
      </c>
      <c r="DV45" s="263">
        <v>0</v>
      </c>
      <c r="DW45" s="263">
        <v>0</v>
      </c>
      <c r="DX45" s="263">
        <v>0</v>
      </c>
      <c r="DY45" s="263">
        <v>0</v>
      </c>
      <c r="DZ45" s="263">
        <v>0</v>
      </c>
      <c r="EA45" s="263">
        <v>0</v>
      </c>
      <c r="EB45" s="263">
        <v>0</v>
      </c>
      <c r="EC45" s="263">
        <v>0</v>
      </c>
      <c r="ED45" s="263">
        <v>0</v>
      </c>
      <c r="EE45" s="263">
        <v>0</v>
      </c>
      <c r="EF45" s="263">
        <v>0</v>
      </c>
      <c r="EG45" s="263">
        <v>0</v>
      </c>
      <c r="EH45" s="263">
        <v>0</v>
      </c>
      <c r="EI45" s="263">
        <v>0</v>
      </c>
      <c r="EJ45" s="263">
        <v>0</v>
      </c>
      <c r="EK45" s="263">
        <v>0</v>
      </c>
      <c r="EL45" s="263">
        <v>0</v>
      </c>
      <c r="EM45" s="263">
        <v>0</v>
      </c>
      <c r="EN45" s="263">
        <v>0</v>
      </c>
      <c r="EO45" s="263">
        <v>0</v>
      </c>
      <c r="EP45" s="263">
        <v>0</v>
      </c>
      <c r="EQ45" s="263">
        <v>0</v>
      </c>
      <c r="ER45" s="263">
        <v>0</v>
      </c>
      <c r="ES45" s="263">
        <v>0</v>
      </c>
      <c r="ET45" s="263">
        <v>0</v>
      </c>
      <c r="EU45" s="263">
        <v>0</v>
      </c>
      <c r="EV45" s="263">
        <v>0</v>
      </c>
      <c r="EW45" s="263">
        <v>0</v>
      </c>
      <c r="EX45" s="263">
        <v>0</v>
      </c>
      <c r="EY45" s="22"/>
      <c r="EZ45" s="60"/>
      <c r="FA45" s="22"/>
      <c r="FB45" s="60"/>
      <c r="FC45" s="22"/>
      <c r="FD45" s="60"/>
      <c r="FE45" s="22"/>
      <c r="FF45" s="60"/>
      <c r="FG45" s="22"/>
      <c r="FH45" s="60"/>
      <c r="FI45" s="22"/>
      <c r="FJ45" s="60"/>
      <c r="FK45" s="22"/>
      <c r="FL45" s="60"/>
      <c r="FM45" s="22"/>
      <c r="FN45" s="60"/>
      <c r="FO45" s="22"/>
      <c r="FP45" s="60"/>
      <c r="FQ45" s="22"/>
      <c r="FR45" s="60"/>
      <c r="FS45" s="22"/>
      <c r="FT45" s="60"/>
      <c r="FU45" s="22"/>
      <c r="FV45" s="60"/>
      <c r="FW45" s="22"/>
      <c r="FX45" s="60"/>
      <c r="FY45" s="22"/>
      <c r="FZ45" s="60"/>
      <c r="GA45" s="22"/>
      <c r="GB45" s="60"/>
      <c r="GC45" s="22"/>
      <c r="GD45" s="60"/>
      <c r="GE45" s="22"/>
      <c r="GF45" s="60"/>
      <c r="GG45" s="22"/>
      <c r="GH45" s="60"/>
      <c r="GI45" s="22"/>
      <c r="GJ45" s="60"/>
      <c r="GK45" s="22"/>
      <c r="GL45" s="60"/>
      <c r="GM45" s="22"/>
      <c r="GN45" s="60"/>
      <c r="GO45" s="22"/>
      <c r="GP45" s="60"/>
      <c r="GQ45" s="22"/>
      <c r="GR45" s="60"/>
      <c r="GS45" s="22"/>
      <c r="GT45" s="60"/>
      <c r="GU45" s="22"/>
      <c r="GV45" s="60"/>
      <c r="GW45" s="22"/>
      <c r="GX45" s="60"/>
      <c r="GY45" s="22"/>
      <c r="GZ45" s="60"/>
      <c r="HA45" s="22"/>
      <c r="HB45" s="60"/>
      <c r="HC45" s="22"/>
      <c r="HD45" s="60"/>
      <c r="HE45" s="22"/>
      <c r="HF45" s="60"/>
      <c r="HG45" s="22"/>
      <c r="HH45" s="60"/>
      <c r="HI45" s="22"/>
      <c r="HJ45" s="60"/>
      <c r="HK45" s="22"/>
      <c r="HL45" s="60"/>
      <c r="HM45" s="22"/>
      <c r="HN45" s="60"/>
      <c r="HO45" s="22"/>
      <c r="HP45" s="60"/>
      <c r="HQ45" s="22"/>
      <c r="HR45" s="60"/>
      <c r="HS45" s="22"/>
      <c r="HT45" s="60"/>
      <c r="HU45" s="22"/>
      <c r="HV45" s="60"/>
      <c r="HW45" s="22"/>
      <c r="HX45" s="60"/>
      <c r="HY45" s="22"/>
      <c r="HZ45" s="60"/>
      <c r="IA45" s="22"/>
      <c r="IB45" s="60"/>
      <c r="IC45" s="22"/>
      <c r="ID45" s="60"/>
      <c r="IE45" s="22"/>
      <c r="IF45" s="60"/>
      <c r="IG45" s="22"/>
      <c r="IH45" s="60"/>
      <c r="II45" s="22"/>
      <c r="IJ45" s="60"/>
      <c r="IK45" s="22"/>
      <c r="IL45" s="60"/>
      <c r="IM45" s="22"/>
      <c r="IN45" s="60"/>
      <c r="IO45" s="22"/>
      <c r="IP45" s="60"/>
      <c r="IQ45" s="22"/>
      <c r="IR45" s="60"/>
      <c r="IS45" s="22"/>
      <c r="IT45" s="60"/>
      <c r="IU45" s="22"/>
      <c r="IV45" s="60"/>
      <c r="IW45" s="22"/>
      <c r="IX45" s="60"/>
      <c r="IY45" s="22"/>
      <c r="IZ45" s="60"/>
      <c r="JA45" s="22"/>
      <c r="JB45" s="60"/>
      <c r="JC45" s="22"/>
      <c r="JD45" s="60"/>
      <c r="JE45" s="22"/>
      <c r="JF45" s="60"/>
      <c r="JG45" s="22"/>
      <c r="JH45" s="60"/>
      <c r="JI45" s="22"/>
      <c r="JJ45" s="60"/>
      <c r="JK45" s="22"/>
      <c r="JL45" s="60"/>
      <c r="JM45" s="22"/>
      <c r="JN45" s="60"/>
      <c r="JO45" s="22"/>
      <c r="JP45" s="60"/>
      <c r="JQ45" s="22"/>
      <c r="JR45" s="60"/>
      <c r="JS45" s="22"/>
      <c r="JT45" s="60"/>
      <c r="JU45" s="22"/>
      <c r="JV45" s="60"/>
      <c r="JW45" s="22"/>
      <c r="JX45" s="60"/>
      <c r="JY45" s="22"/>
      <c r="JZ45" s="23"/>
      <c r="KA45" s="23"/>
      <c r="KB45" s="23"/>
      <c r="KC45" s="23"/>
      <c r="KD45" s="23"/>
      <c r="KE45" s="23"/>
      <c r="KF45" s="23"/>
      <c r="KG45" s="23"/>
      <c r="KH45" s="23"/>
      <c r="KI45" s="23"/>
      <c r="KJ45" s="23"/>
      <c r="KK45" s="23"/>
      <c r="KL45" s="23"/>
      <c r="KM45" s="23"/>
    </row>
    <row r="46" spans="1:299" ht="15.75" thickBot="1" x14ac:dyDescent="0.3">
      <c r="A46" s="48">
        <f t="shared" si="0"/>
        <v>45</v>
      </c>
      <c r="B46" s="272"/>
      <c r="C46" s="272"/>
      <c r="D46" s="272" t="s">
        <v>368</v>
      </c>
      <c r="E46" s="272"/>
      <c r="F46" s="272"/>
      <c r="G46" s="307">
        <v>0</v>
      </c>
      <c r="H46" s="307">
        <v>0</v>
      </c>
      <c r="I46" s="307">
        <v>0</v>
      </c>
      <c r="J46" s="307">
        <v>0</v>
      </c>
      <c r="K46" s="307">
        <v>0</v>
      </c>
      <c r="L46" s="307">
        <v>0</v>
      </c>
      <c r="M46" s="307">
        <v>0</v>
      </c>
      <c r="N46" s="307">
        <v>0</v>
      </c>
      <c r="O46" s="307">
        <v>0</v>
      </c>
      <c r="P46" s="307">
        <v>0</v>
      </c>
      <c r="Q46" s="307">
        <v>0</v>
      </c>
      <c r="R46" s="307">
        <v>0</v>
      </c>
      <c r="S46" s="307">
        <v>0</v>
      </c>
      <c r="T46" s="307">
        <v>0</v>
      </c>
      <c r="U46" s="307">
        <v>0</v>
      </c>
      <c r="V46" s="307">
        <v>0</v>
      </c>
      <c r="W46" s="307">
        <v>0</v>
      </c>
      <c r="X46" s="307">
        <v>0</v>
      </c>
      <c r="Y46" s="307">
        <v>0</v>
      </c>
      <c r="Z46" s="307">
        <v>0</v>
      </c>
      <c r="AA46" s="307">
        <v>0</v>
      </c>
      <c r="AB46" s="307">
        <v>0</v>
      </c>
      <c r="AC46" s="307">
        <v>0</v>
      </c>
      <c r="AD46" s="307">
        <v>0</v>
      </c>
      <c r="AE46" s="307">
        <v>0</v>
      </c>
      <c r="AF46" s="307">
        <v>0</v>
      </c>
      <c r="AG46" s="307">
        <v>0</v>
      </c>
      <c r="AH46" s="307">
        <v>0</v>
      </c>
      <c r="AI46" s="307">
        <v>0</v>
      </c>
      <c r="AJ46" s="307">
        <v>0</v>
      </c>
      <c r="AK46" s="307">
        <v>0</v>
      </c>
      <c r="AL46" s="307">
        <v>0</v>
      </c>
      <c r="AM46" s="307">
        <v>0</v>
      </c>
      <c r="AN46" s="307">
        <v>0</v>
      </c>
      <c r="AO46" s="307">
        <v>0</v>
      </c>
      <c r="AP46" s="307">
        <v>0</v>
      </c>
      <c r="AQ46" s="307">
        <v>0</v>
      </c>
      <c r="AR46" s="307">
        <v>0</v>
      </c>
      <c r="AS46" s="307">
        <v>0</v>
      </c>
      <c r="AT46" s="307">
        <v>0</v>
      </c>
      <c r="AU46" s="307">
        <v>0</v>
      </c>
      <c r="AV46" s="307">
        <v>0</v>
      </c>
      <c r="AW46" s="307">
        <v>0</v>
      </c>
      <c r="AX46" s="307">
        <v>0</v>
      </c>
      <c r="AY46" s="307">
        <v>0</v>
      </c>
      <c r="AZ46" s="307">
        <v>0</v>
      </c>
      <c r="BA46" s="307">
        <v>0</v>
      </c>
      <c r="BB46" s="307">
        <v>0</v>
      </c>
      <c r="BC46" s="307">
        <v>0</v>
      </c>
      <c r="BD46" s="307">
        <v>0</v>
      </c>
      <c r="BE46" s="307">
        <v>0</v>
      </c>
      <c r="BF46" s="307">
        <v>0</v>
      </c>
      <c r="BG46" s="307">
        <v>0</v>
      </c>
      <c r="BH46" s="307">
        <v>0</v>
      </c>
      <c r="BI46" s="307">
        <v>0</v>
      </c>
      <c r="BJ46" s="307">
        <v>0</v>
      </c>
      <c r="BK46" s="307">
        <v>0</v>
      </c>
      <c r="BL46" s="307">
        <v>0</v>
      </c>
      <c r="BM46" s="307">
        <v>0</v>
      </c>
      <c r="BN46" s="307">
        <v>0</v>
      </c>
      <c r="BO46" s="307">
        <v>0</v>
      </c>
      <c r="BP46" s="307">
        <v>0</v>
      </c>
      <c r="BQ46" s="307">
        <v>0</v>
      </c>
      <c r="BR46" s="307">
        <v>0</v>
      </c>
      <c r="BS46" s="307">
        <v>0</v>
      </c>
      <c r="BT46" s="307">
        <v>0</v>
      </c>
      <c r="BU46" s="307">
        <v>0</v>
      </c>
      <c r="BV46" s="307">
        <v>0</v>
      </c>
      <c r="BW46" s="307">
        <v>0</v>
      </c>
      <c r="BX46" s="307">
        <v>0</v>
      </c>
      <c r="BY46" s="307">
        <v>0</v>
      </c>
      <c r="BZ46" s="307">
        <v>0</v>
      </c>
      <c r="CA46" s="307">
        <v>0</v>
      </c>
      <c r="CB46" s="307">
        <v>0</v>
      </c>
      <c r="CC46" s="307">
        <v>0</v>
      </c>
      <c r="CD46" s="307">
        <v>0</v>
      </c>
      <c r="CE46" s="307">
        <v>0</v>
      </c>
      <c r="CF46" s="307">
        <v>0</v>
      </c>
      <c r="CG46" s="307">
        <v>0</v>
      </c>
      <c r="CH46" s="307">
        <v>0</v>
      </c>
      <c r="CI46" s="307">
        <v>0</v>
      </c>
      <c r="CJ46" s="307">
        <v>0</v>
      </c>
      <c r="CK46" s="307">
        <v>0</v>
      </c>
      <c r="CL46" s="307">
        <v>0</v>
      </c>
      <c r="CM46" s="307">
        <v>0</v>
      </c>
      <c r="CN46" s="307">
        <v>0</v>
      </c>
      <c r="CO46" s="307">
        <v>0</v>
      </c>
      <c r="CP46" s="307">
        <v>0</v>
      </c>
      <c r="CQ46" s="307">
        <v>0</v>
      </c>
      <c r="CR46" s="307">
        <v>0</v>
      </c>
      <c r="CS46" s="307">
        <v>0</v>
      </c>
      <c r="CT46" s="307">
        <v>0</v>
      </c>
      <c r="CU46" s="307">
        <v>0</v>
      </c>
      <c r="CV46" s="307">
        <v>0</v>
      </c>
      <c r="CW46" s="307">
        <v>0</v>
      </c>
      <c r="CX46" s="307">
        <v>0</v>
      </c>
      <c r="CY46" s="307">
        <v>0</v>
      </c>
      <c r="CZ46" s="307">
        <v>0</v>
      </c>
      <c r="DA46" s="307">
        <v>0</v>
      </c>
      <c r="DB46" s="307">
        <v>0</v>
      </c>
      <c r="DC46" s="307">
        <v>0</v>
      </c>
      <c r="DD46" s="307">
        <v>0</v>
      </c>
      <c r="DE46" s="307">
        <v>0</v>
      </c>
      <c r="DF46" s="307">
        <v>0</v>
      </c>
      <c r="DG46" s="307">
        <v>0</v>
      </c>
      <c r="DH46" s="307">
        <v>0</v>
      </c>
      <c r="DI46" s="307">
        <v>0</v>
      </c>
      <c r="DJ46" s="307">
        <v>0</v>
      </c>
      <c r="DK46" s="307">
        <v>0</v>
      </c>
      <c r="DL46" s="307">
        <v>0</v>
      </c>
      <c r="DM46" s="307">
        <v>0</v>
      </c>
      <c r="DN46" s="307">
        <v>0</v>
      </c>
      <c r="DO46" s="307">
        <v>0</v>
      </c>
      <c r="DP46" s="307">
        <v>0</v>
      </c>
      <c r="DQ46" s="307">
        <v>0</v>
      </c>
      <c r="DR46" s="307">
        <v>0</v>
      </c>
      <c r="DS46" s="307">
        <v>0</v>
      </c>
      <c r="DT46" s="307">
        <v>0</v>
      </c>
      <c r="DU46" s="307">
        <v>0</v>
      </c>
      <c r="DV46" s="307">
        <v>0</v>
      </c>
      <c r="DW46" s="307">
        <v>0</v>
      </c>
      <c r="DX46" s="307">
        <v>0</v>
      </c>
      <c r="DY46" s="307">
        <v>0</v>
      </c>
      <c r="DZ46" s="307">
        <v>0</v>
      </c>
      <c r="EA46" s="307">
        <v>0</v>
      </c>
      <c r="EB46" s="307">
        <v>0</v>
      </c>
      <c r="EC46" s="307">
        <v>0</v>
      </c>
      <c r="ED46" s="307">
        <v>0</v>
      </c>
      <c r="EE46" s="307">
        <v>0</v>
      </c>
      <c r="EF46" s="307">
        <v>0</v>
      </c>
      <c r="EG46" s="307">
        <v>0</v>
      </c>
      <c r="EH46" s="307">
        <v>0</v>
      </c>
      <c r="EI46" s="307">
        <v>0</v>
      </c>
      <c r="EJ46" s="307">
        <v>0</v>
      </c>
      <c r="EK46" s="307">
        <v>0</v>
      </c>
      <c r="EL46" s="307">
        <v>0</v>
      </c>
      <c r="EM46" s="307">
        <v>0</v>
      </c>
      <c r="EN46" s="307">
        <v>0</v>
      </c>
      <c r="EO46" s="307">
        <v>0</v>
      </c>
      <c r="EP46" s="307">
        <v>0</v>
      </c>
      <c r="EQ46" s="307">
        <v>0</v>
      </c>
      <c r="ER46" s="307">
        <v>0</v>
      </c>
      <c r="ES46" s="307">
        <v>0</v>
      </c>
      <c r="ET46" s="307">
        <v>0</v>
      </c>
      <c r="EU46" s="307">
        <v>0</v>
      </c>
      <c r="EV46" s="307">
        <v>0</v>
      </c>
      <c r="EW46" s="307">
        <v>0</v>
      </c>
      <c r="EX46" s="307">
        <v>0</v>
      </c>
      <c r="EY46" s="22"/>
      <c r="EZ46" s="60"/>
      <c r="FA46" s="22"/>
      <c r="FB46" s="60"/>
      <c r="FC46" s="22"/>
      <c r="FD46" s="60"/>
      <c r="FE46" s="22"/>
      <c r="FF46" s="60"/>
      <c r="FG46" s="22"/>
      <c r="FH46" s="60"/>
      <c r="FI46" s="22"/>
      <c r="FJ46" s="60"/>
      <c r="FK46" s="22"/>
      <c r="FL46" s="60"/>
      <c r="FM46" s="22"/>
      <c r="FN46" s="60"/>
      <c r="FO46" s="22"/>
      <c r="FP46" s="60"/>
      <c r="FQ46" s="22"/>
      <c r="FR46" s="60"/>
      <c r="FS46" s="22"/>
      <c r="FT46" s="60"/>
      <c r="FU46" s="22"/>
      <c r="FV46" s="60"/>
      <c r="FW46" s="22"/>
      <c r="FX46" s="60"/>
      <c r="FY46" s="22"/>
      <c r="FZ46" s="60"/>
      <c r="GA46" s="22"/>
      <c r="GB46" s="60"/>
      <c r="GC46" s="22"/>
      <c r="GD46" s="60"/>
      <c r="GE46" s="22"/>
      <c r="GF46" s="60"/>
      <c r="GG46" s="22"/>
      <c r="GH46" s="60"/>
      <c r="GI46" s="22"/>
      <c r="GJ46" s="60"/>
      <c r="GK46" s="22"/>
      <c r="GL46" s="60"/>
      <c r="GM46" s="22"/>
      <c r="GN46" s="60"/>
      <c r="GO46" s="22"/>
      <c r="GP46" s="60"/>
      <c r="GQ46" s="22"/>
      <c r="GR46" s="60"/>
      <c r="GS46" s="22"/>
      <c r="GT46" s="60"/>
      <c r="GU46" s="22"/>
      <c r="GV46" s="60"/>
      <c r="GW46" s="22"/>
      <c r="GX46" s="60"/>
      <c r="GY46" s="22"/>
      <c r="GZ46" s="60"/>
      <c r="HA46" s="22"/>
      <c r="HB46" s="60"/>
      <c r="HC46" s="22"/>
      <c r="HD46" s="60"/>
      <c r="HE46" s="22"/>
      <c r="HF46" s="60"/>
      <c r="HG46" s="22"/>
      <c r="HH46" s="60"/>
      <c r="HI46" s="22"/>
      <c r="HJ46" s="60"/>
      <c r="HK46" s="22"/>
      <c r="HL46" s="60"/>
      <c r="HM46" s="22"/>
      <c r="HN46" s="60"/>
      <c r="HO46" s="22"/>
      <c r="HP46" s="60"/>
      <c r="HQ46" s="22"/>
      <c r="HR46" s="60"/>
      <c r="HS46" s="22"/>
      <c r="HT46" s="60"/>
      <c r="HU46" s="22"/>
      <c r="HV46" s="60"/>
      <c r="HW46" s="22"/>
      <c r="HX46" s="60"/>
      <c r="HY46" s="22"/>
      <c r="HZ46" s="60"/>
      <c r="IA46" s="22"/>
      <c r="IB46" s="60"/>
      <c r="IC46" s="22"/>
      <c r="ID46" s="60"/>
      <c r="IE46" s="22"/>
      <c r="IF46" s="60"/>
      <c r="IG46" s="22"/>
      <c r="IH46" s="60"/>
      <c r="II46" s="22"/>
      <c r="IJ46" s="60"/>
      <c r="IK46" s="22"/>
      <c r="IL46" s="60"/>
      <c r="IM46" s="22"/>
      <c r="IN46" s="60"/>
      <c r="IO46" s="22"/>
      <c r="IP46" s="60"/>
      <c r="IQ46" s="22"/>
      <c r="IR46" s="60"/>
      <c r="IS46" s="22"/>
      <c r="IT46" s="60"/>
      <c r="IU46" s="22"/>
      <c r="IV46" s="60"/>
      <c r="IW46" s="22"/>
      <c r="IX46" s="60"/>
      <c r="IY46" s="22"/>
      <c r="IZ46" s="60"/>
      <c r="JA46" s="22"/>
      <c r="JB46" s="60"/>
      <c r="JC46" s="22"/>
      <c r="JD46" s="60"/>
      <c r="JE46" s="22"/>
      <c r="JF46" s="60"/>
      <c r="JG46" s="22"/>
      <c r="JH46" s="60"/>
      <c r="JI46" s="22"/>
      <c r="JJ46" s="60"/>
      <c r="JK46" s="22"/>
      <c r="JL46" s="60"/>
      <c r="JM46" s="22"/>
      <c r="JN46" s="60"/>
      <c r="JO46" s="22"/>
      <c r="JP46" s="60"/>
      <c r="JQ46" s="22"/>
      <c r="JR46" s="60"/>
      <c r="JS46" s="22"/>
      <c r="JT46" s="60"/>
      <c r="JU46" s="22"/>
      <c r="JV46" s="60"/>
      <c r="JW46" s="22"/>
      <c r="JX46" s="60"/>
      <c r="JY46" s="22"/>
      <c r="JZ46" s="23"/>
      <c r="KA46" s="23"/>
      <c r="KB46" s="23"/>
      <c r="KC46" s="23"/>
      <c r="KD46" s="23"/>
      <c r="KE46" s="23"/>
      <c r="KF46" s="23"/>
      <c r="KG46" s="23"/>
      <c r="KH46" s="23"/>
      <c r="KI46" s="23"/>
      <c r="KJ46" s="23"/>
      <c r="KK46" s="23"/>
      <c r="KL46" s="23"/>
      <c r="KM46" s="23"/>
    </row>
    <row r="47" spans="1:299" ht="30" customHeight="1" x14ac:dyDescent="0.25">
      <c r="A47" s="48">
        <f t="shared" si="0"/>
        <v>46</v>
      </c>
      <c r="B47" s="272"/>
      <c r="C47" s="272" t="s">
        <v>248</v>
      </c>
      <c r="D47" s="272"/>
      <c r="E47" s="272"/>
      <c r="F47" s="272"/>
      <c r="G47" s="293">
        <v>10.85</v>
      </c>
      <c r="H47" s="293">
        <v>70550.37</v>
      </c>
      <c r="I47" s="293">
        <v>1736863.6</v>
      </c>
      <c r="J47" s="293">
        <v>6442.95</v>
      </c>
      <c r="K47" s="293">
        <v>328334.76</v>
      </c>
      <c r="L47" s="293">
        <v>195661.38</v>
      </c>
      <c r="M47" s="293">
        <v>9296.81</v>
      </c>
      <c r="N47" s="293">
        <v>6407.44</v>
      </c>
      <c r="O47" s="293">
        <v>238841.7</v>
      </c>
      <c r="P47" s="293">
        <v>905253.29</v>
      </c>
      <c r="Q47" s="293">
        <v>18818.919999999998</v>
      </c>
      <c r="R47" s="293">
        <v>129791.17</v>
      </c>
      <c r="S47" s="293">
        <v>3919.09</v>
      </c>
      <c r="T47" s="293">
        <v>4173.2299999999996</v>
      </c>
      <c r="U47" s="293">
        <v>10300</v>
      </c>
      <c r="V47" s="293">
        <v>320096.68</v>
      </c>
      <c r="W47" s="293">
        <v>0</v>
      </c>
      <c r="X47" s="293">
        <v>50658.95</v>
      </c>
      <c r="Y47" s="293">
        <v>845423.28</v>
      </c>
      <c r="Z47" s="293">
        <v>17835</v>
      </c>
      <c r="AA47" s="293">
        <v>0</v>
      </c>
      <c r="AB47" s="293">
        <v>11025.83</v>
      </c>
      <c r="AC47" s="293">
        <v>32397.45</v>
      </c>
      <c r="AD47" s="293">
        <v>274963.25</v>
      </c>
      <c r="AE47" s="293">
        <v>13527.83</v>
      </c>
      <c r="AF47" s="293">
        <v>6528</v>
      </c>
      <c r="AG47" s="293">
        <v>114493.78</v>
      </c>
      <c r="AH47" s="293">
        <v>10254.950000000001</v>
      </c>
      <c r="AI47" s="293">
        <v>11766.71</v>
      </c>
      <c r="AJ47" s="293">
        <v>42645.57</v>
      </c>
      <c r="AK47" s="293">
        <v>50757.42</v>
      </c>
      <c r="AL47" s="293">
        <v>14606.15</v>
      </c>
      <c r="AM47" s="293">
        <v>0</v>
      </c>
      <c r="AN47" s="293">
        <v>39950.17</v>
      </c>
      <c r="AO47" s="293">
        <v>5546.86</v>
      </c>
      <c r="AP47" s="293">
        <v>93651.95</v>
      </c>
      <c r="AQ47" s="293">
        <v>16238.47</v>
      </c>
      <c r="AR47" s="293">
        <v>17377.93</v>
      </c>
      <c r="AS47" s="293">
        <v>11707.79</v>
      </c>
      <c r="AT47" s="293">
        <v>396432.01</v>
      </c>
      <c r="AU47" s="293">
        <v>18112.400000000001</v>
      </c>
      <c r="AV47" s="293">
        <v>27421.18</v>
      </c>
      <c r="AW47" s="293">
        <v>5236.59</v>
      </c>
      <c r="AX47" s="293">
        <v>21687.55</v>
      </c>
      <c r="AY47" s="293">
        <v>8975.2800000000007</v>
      </c>
      <c r="AZ47" s="293">
        <v>67787.91</v>
      </c>
      <c r="BA47" s="293">
        <v>13255.42</v>
      </c>
      <c r="BB47" s="293">
        <v>3488.88</v>
      </c>
      <c r="BC47" s="293">
        <v>9254.64</v>
      </c>
      <c r="BD47" s="293">
        <v>19910.73</v>
      </c>
      <c r="BE47" s="293">
        <v>0</v>
      </c>
      <c r="BF47" s="293">
        <v>29961.67</v>
      </c>
      <c r="BG47" s="293">
        <v>719932.68</v>
      </c>
      <c r="BH47" s="293">
        <v>9007.83</v>
      </c>
      <c r="BI47" s="293">
        <v>17620.3</v>
      </c>
      <c r="BJ47" s="293">
        <v>46376.49</v>
      </c>
      <c r="BK47" s="293">
        <v>612622.87</v>
      </c>
      <c r="BL47" s="293">
        <v>0</v>
      </c>
      <c r="BM47" s="293">
        <v>425177.48</v>
      </c>
      <c r="BN47" s="293">
        <v>6450.34</v>
      </c>
      <c r="BO47" s="293">
        <v>16343.49</v>
      </c>
      <c r="BP47" s="293">
        <v>26914.17</v>
      </c>
      <c r="BQ47" s="293">
        <v>5453.86</v>
      </c>
      <c r="BR47" s="293">
        <v>6654.72</v>
      </c>
      <c r="BS47" s="293">
        <v>33893.08</v>
      </c>
      <c r="BT47" s="293">
        <v>0</v>
      </c>
      <c r="BU47" s="293">
        <v>403399.8</v>
      </c>
      <c r="BV47" s="293">
        <v>54093.21</v>
      </c>
      <c r="BW47" s="293">
        <v>0</v>
      </c>
      <c r="BX47" s="293">
        <v>225810.77</v>
      </c>
      <c r="BY47" s="293">
        <v>2201.54</v>
      </c>
      <c r="BZ47" s="293">
        <v>13959.38</v>
      </c>
      <c r="CA47" s="293">
        <v>4453.16</v>
      </c>
      <c r="CB47" s="293">
        <v>79182.759999999995</v>
      </c>
      <c r="CC47" s="293">
        <v>12062.89</v>
      </c>
      <c r="CD47" s="293">
        <v>8249.3799999999992</v>
      </c>
      <c r="CE47" s="293">
        <v>0</v>
      </c>
      <c r="CF47" s="293">
        <v>173123.01</v>
      </c>
      <c r="CG47" s="293">
        <v>17001.46</v>
      </c>
      <c r="CH47" s="293">
        <v>72376.52</v>
      </c>
      <c r="CI47" s="293">
        <v>3905.39</v>
      </c>
      <c r="CJ47" s="293">
        <v>61961.42</v>
      </c>
      <c r="CK47" s="293">
        <v>659815.21</v>
      </c>
      <c r="CL47" s="293">
        <v>31756.959999999999</v>
      </c>
      <c r="CM47" s="293">
        <v>194646.33</v>
      </c>
      <c r="CN47" s="293">
        <v>12308.43</v>
      </c>
      <c r="CO47" s="293">
        <v>1050267.81</v>
      </c>
      <c r="CP47" s="293">
        <v>15148.28</v>
      </c>
      <c r="CQ47" s="293">
        <v>93808.16</v>
      </c>
      <c r="CR47" s="293">
        <v>21572.16</v>
      </c>
      <c r="CS47" s="293">
        <v>698446.39</v>
      </c>
      <c r="CT47" s="293">
        <v>471345.28</v>
      </c>
      <c r="CU47" s="293">
        <v>341369.63</v>
      </c>
      <c r="CV47" s="293">
        <v>61560.639999999999</v>
      </c>
      <c r="CW47" s="293">
        <v>16936</v>
      </c>
      <c r="CX47" s="293">
        <v>3641.64</v>
      </c>
      <c r="CY47" s="293">
        <v>18608.84</v>
      </c>
      <c r="CZ47" s="293">
        <v>8654.48</v>
      </c>
      <c r="DA47" s="293">
        <v>75776.91</v>
      </c>
      <c r="DB47" s="293">
        <v>8129.79</v>
      </c>
      <c r="DC47" s="293">
        <v>12863.59</v>
      </c>
      <c r="DD47" s="293">
        <v>589747.25</v>
      </c>
      <c r="DE47" s="293">
        <v>25805.07</v>
      </c>
      <c r="DF47" s="293">
        <v>404456.75</v>
      </c>
      <c r="DG47" s="293">
        <v>16905.41</v>
      </c>
      <c r="DH47" s="293">
        <v>24012.71</v>
      </c>
      <c r="DI47" s="293">
        <v>14483.68</v>
      </c>
      <c r="DJ47" s="293">
        <v>35829.050000000003</v>
      </c>
      <c r="DK47" s="293">
        <v>40731.160000000003</v>
      </c>
      <c r="DL47" s="293">
        <v>230359.4</v>
      </c>
      <c r="DM47" s="293">
        <v>4702.93</v>
      </c>
      <c r="DN47" s="293">
        <v>151409.54</v>
      </c>
      <c r="DO47" s="293">
        <v>6278.86</v>
      </c>
      <c r="DP47" s="293">
        <v>20958.41</v>
      </c>
      <c r="DQ47" s="293">
        <v>81441.820000000007</v>
      </c>
      <c r="DR47" s="293">
        <v>59913.72</v>
      </c>
      <c r="DS47" s="293">
        <v>6789.31</v>
      </c>
      <c r="DT47" s="293">
        <v>3373.16</v>
      </c>
      <c r="DU47" s="293">
        <v>16316.79</v>
      </c>
      <c r="DV47" s="293">
        <v>11621.13</v>
      </c>
      <c r="DW47" s="293">
        <v>55628.95</v>
      </c>
      <c r="DX47" s="293">
        <v>5436.86</v>
      </c>
      <c r="DY47" s="293">
        <v>134857.38</v>
      </c>
      <c r="DZ47" s="293">
        <v>8956.25</v>
      </c>
      <c r="EA47" s="293">
        <v>244336.66</v>
      </c>
      <c r="EB47" s="293">
        <v>7395.84</v>
      </c>
      <c r="EC47" s="293">
        <v>1301.0899999999999</v>
      </c>
      <c r="ED47" s="293">
        <v>13881.76</v>
      </c>
      <c r="EE47" s="293">
        <v>16610.849999999999</v>
      </c>
      <c r="EF47" s="293">
        <v>4936.67</v>
      </c>
      <c r="EG47" s="293">
        <v>24490.080000000002</v>
      </c>
      <c r="EH47" s="293">
        <v>-436.52</v>
      </c>
      <c r="EI47" s="293">
        <v>805701.19</v>
      </c>
      <c r="EJ47" s="293">
        <v>8722.02</v>
      </c>
      <c r="EK47" s="293">
        <v>12738.87</v>
      </c>
      <c r="EL47" s="293">
        <v>553320.36</v>
      </c>
      <c r="EM47" s="293">
        <v>827589.3</v>
      </c>
      <c r="EN47" s="293">
        <v>18633.080000000002</v>
      </c>
      <c r="EO47" s="293">
        <v>377736.01</v>
      </c>
      <c r="EP47" s="293">
        <v>17261.61</v>
      </c>
      <c r="EQ47" s="293">
        <v>273230.94</v>
      </c>
      <c r="ER47" s="293">
        <v>93559.9</v>
      </c>
      <c r="ES47" s="293">
        <v>0</v>
      </c>
      <c r="ET47" s="293">
        <v>0</v>
      </c>
      <c r="EU47" s="293">
        <v>0</v>
      </c>
      <c r="EV47" s="293">
        <v>1119.3399999999999</v>
      </c>
      <c r="EW47" s="293">
        <v>0</v>
      </c>
      <c r="EX47" s="293">
        <v>18394673.010000002</v>
      </c>
      <c r="EY47" s="22"/>
      <c r="EZ47" s="60"/>
      <c r="FA47" s="22"/>
      <c r="FB47" s="60"/>
      <c r="FC47" s="22"/>
      <c r="FD47" s="60"/>
      <c r="FE47" s="22"/>
      <c r="FF47" s="60"/>
      <c r="FG47" s="22"/>
      <c r="FH47" s="60"/>
      <c r="FI47" s="22"/>
      <c r="FJ47" s="60"/>
      <c r="FK47" s="22"/>
      <c r="FL47" s="60"/>
      <c r="FM47" s="22"/>
      <c r="FN47" s="60"/>
      <c r="FO47" s="22"/>
      <c r="FP47" s="60"/>
      <c r="FQ47" s="22"/>
      <c r="FR47" s="60"/>
      <c r="FS47" s="22"/>
      <c r="FT47" s="60"/>
      <c r="FU47" s="22"/>
      <c r="FV47" s="60"/>
      <c r="FW47" s="22"/>
      <c r="FX47" s="60"/>
      <c r="FY47" s="22"/>
      <c r="FZ47" s="60"/>
      <c r="GA47" s="22"/>
      <c r="GB47" s="60"/>
      <c r="GC47" s="22"/>
      <c r="GD47" s="60"/>
      <c r="GE47" s="22"/>
      <c r="GF47" s="60"/>
      <c r="GG47" s="22"/>
      <c r="GH47" s="60"/>
      <c r="GI47" s="22"/>
      <c r="GJ47" s="60"/>
      <c r="GK47" s="22"/>
      <c r="GL47" s="60"/>
      <c r="GM47" s="22"/>
      <c r="GN47" s="60"/>
      <c r="GO47" s="22"/>
      <c r="GP47" s="60"/>
      <c r="GQ47" s="22"/>
      <c r="GR47" s="60"/>
      <c r="GS47" s="22"/>
      <c r="GT47" s="60"/>
      <c r="GU47" s="22"/>
      <c r="GV47" s="60"/>
      <c r="GW47" s="22"/>
      <c r="GX47" s="60"/>
      <c r="GY47" s="22"/>
      <c r="GZ47" s="60"/>
      <c r="HA47" s="22"/>
      <c r="HB47" s="60"/>
      <c r="HC47" s="22"/>
      <c r="HD47" s="60"/>
      <c r="HE47" s="22"/>
      <c r="HF47" s="60"/>
      <c r="HG47" s="22"/>
      <c r="HH47" s="60"/>
      <c r="HI47" s="22"/>
      <c r="HJ47" s="60"/>
      <c r="HK47" s="22"/>
      <c r="HL47" s="60"/>
      <c r="HM47" s="22"/>
      <c r="HN47" s="60"/>
      <c r="HO47" s="22"/>
      <c r="HP47" s="60"/>
      <c r="HQ47" s="22"/>
      <c r="HR47" s="60"/>
      <c r="HS47" s="22"/>
      <c r="HT47" s="60"/>
      <c r="HU47" s="22"/>
      <c r="HV47" s="60"/>
      <c r="HW47" s="22"/>
      <c r="HX47" s="60"/>
      <c r="HY47" s="22"/>
      <c r="HZ47" s="60"/>
      <c r="IA47" s="22"/>
      <c r="IB47" s="60"/>
      <c r="IC47" s="22"/>
      <c r="ID47" s="60"/>
      <c r="IE47" s="22"/>
      <c r="IF47" s="60"/>
      <c r="IG47" s="22"/>
      <c r="IH47" s="60"/>
      <c r="II47" s="22"/>
      <c r="IJ47" s="60"/>
      <c r="IK47" s="22"/>
      <c r="IL47" s="60"/>
      <c r="IM47" s="22"/>
      <c r="IN47" s="60"/>
      <c r="IO47" s="22"/>
      <c r="IP47" s="60"/>
      <c r="IQ47" s="22"/>
      <c r="IR47" s="60"/>
      <c r="IS47" s="22"/>
      <c r="IT47" s="60"/>
      <c r="IU47" s="22"/>
      <c r="IV47" s="60"/>
      <c r="IW47" s="22"/>
      <c r="IX47" s="60"/>
      <c r="IY47" s="22"/>
      <c r="IZ47" s="60"/>
      <c r="JA47" s="22"/>
      <c r="JB47" s="60"/>
      <c r="JC47" s="22"/>
      <c r="JD47" s="60"/>
      <c r="JE47" s="22"/>
      <c r="JF47" s="60"/>
      <c r="JG47" s="22"/>
      <c r="JH47" s="60"/>
      <c r="JI47" s="22"/>
      <c r="JJ47" s="60"/>
      <c r="JK47" s="22"/>
      <c r="JL47" s="60"/>
      <c r="JM47" s="22"/>
      <c r="JN47" s="60"/>
      <c r="JO47" s="22"/>
      <c r="JP47" s="60"/>
      <c r="JQ47" s="22"/>
      <c r="JR47" s="60"/>
      <c r="JS47" s="22"/>
      <c r="JT47" s="60"/>
      <c r="JU47" s="22"/>
      <c r="JV47" s="60"/>
      <c r="JW47" s="22"/>
      <c r="JX47" s="60"/>
      <c r="JY47" s="22"/>
      <c r="JZ47" s="23"/>
      <c r="KA47" s="23"/>
      <c r="KB47" s="23"/>
      <c r="KC47" s="23"/>
      <c r="KD47" s="23"/>
      <c r="KE47" s="23"/>
      <c r="KF47" s="23"/>
      <c r="KG47" s="23"/>
      <c r="KH47" s="23"/>
      <c r="KI47" s="23"/>
      <c r="KJ47" s="23"/>
      <c r="KK47" s="23"/>
      <c r="KL47" s="23"/>
      <c r="KM47" s="23"/>
    </row>
    <row r="48" spans="1:299" ht="30" customHeight="1" x14ac:dyDescent="0.25">
      <c r="A48" s="48">
        <f t="shared" si="0"/>
        <v>47</v>
      </c>
      <c r="B48" s="272"/>
      <c r="C48" s="272"/>
      <c r="D48" s="272" t="s">
        <v>249</v>
      </c>
      <c r="E48" s="272"/>
      <c r="F48" s="272"/>
      <c r="G48" s="293"/>
      <c r="H48" s="293"/>
      <c r="I48" s="293"/>
      <c r="J48" s="293"/>
      <c r="K48" s="293"/>
      <c r="L48" s="293"/>
      <c r="M48" s="293"/>
      <c r="N48" s="293"/>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c r="AL48" s="293"/>
      <c r="AM48" s="293"/>
      <c r="AN48" s="293"/>
      <c r="AO48" s="293"/>
      <c r="AP48" s="293"/>
      <c r="AQ48" s="293"/>
      <c r="AR48" s="293"/>
      <c r="AS48" s="293"/>
      <c r="AT48" s="293"/>
      <c r="AU48" s="293"/>
      <c r="AV48" s="293"/>
      <c r="AW48" s="293"/>
      <c r="AX48" s="293"/>
      <c r="AY48" s="293"/>
      <c r="AZ48" s="293"/>
      <c r="BA48" s="293"/>
      <c r="BB48" s="293"/>
      <c r="BC48" s="293"/>
      <c r="BD48" s="293"/>
      <c r="BE48" s="293"/>
      <c r="BF48" s="293"/>
      <c r="BG48" s="293"/>
      <c r="BH48" s="293"/>
      <c r="BI48" s="293"/>
      <c r="BJ48" s="293"/>
      <c r="BK48" s="293"/>
      <c r="BL48" s="293"/>
      <c r="BM48" s="293"/>
      <c r="BN48" s="293"/>
      <c r="BO48" s="293"/>
      <c r="BP48" s="293"/>
      <c r="BQ48" s="293"/>
      <c r="BR48" s="293"/>
      <c r="BS48" s="293"/>
      <c r="BT48" s="293"/>
      <c r="BU48" s="293"/>
      <c r="BV48" s="293"/>
      <c r="BW48" s="293"/>
      <c r="BX48" s="293"/>
      <c r="BY48" s="293"/>
      <c r="BZ48" s="293"/>
      <c r="CA48" s="293"/>
      <c r="CB48" s="293"/>
      <c r="CC48" s="293"/>
      <c r="CD48" s="293"/>
      <c r="CE48" s="293"/>
      <c r="CF48" s="293"/>
      <c r="CG48" s="293"/>
      <c r="CH48" s="293"/>
      <c r="CI48" s="293"/>
      <c r="CJ48" s="293"/>
      <c r="CK48" s="293"/>
      <c r="CL48" s="293"/>
      <c r="CM48" s="293"/>
      <c r="CN48" s="293"/>
      <c r="CO48" s="293"/>
      <c r="CP48" s="293"/>
      <c r="CQ48" s="293"/>
      <c r="CR48" s="293"/>
      <c r="CS48" s="293"/>
      <c r="CT48" s="293"/>
      <c r="CU48" s="293"/>
      <c r="CV48" s="293"/>
      <c r="CW48" s="293"/>
      <c r="CX48" s="293"/>
      <c r="CY48" s="293"/>
      <c r="CZ48" s="293"/>
      <c r="DA48" s="293"/>
      <c r="DB48" s="293"/>
      <c r="DC48" s="293"/>
      <c r="DD48" s="293"/>
      <c r="DE48" s="293"/>
      <c r="DF48" s="293"/>
      <c r="DG48" s="293"/>
      <c r="DH48" s="293"/>
      <c r="DI48" s="293"/>
      <c r="DJ48" s="293"/>
      <c r="DK48" s="293"/>
      <c r="DL48" s="293"/>
      <c r="DM48" s="293"/>
      <c r="DN48" s="293"/>
      <c r="DO48" s="293"/>
      <c r="DP48" s="293"/>
      <c r="DQ48" s="293"/>
      <c r="DR48" s="293"/>
      <c r="DS48" s="293"/>
      <c r="DT48" s="293"/>
      <c r="DU48" s="293"/>
      <c r="DV48" s="293"/>
      <c r="DW48" s="293"/>
      <c r="DX48" s="293"/>
      <c r="DY48" s="293"/>
      <c r="DZ48" s="293"/>
      <c r="EA48" s="293"/>
      <c r="EB48" s="293"/>
      <c r="EC48" s="293"/>
      <c r="ED48" s="293"/>
      <c r="EE48" s="293"/>
      <c r="EF48" s="293"/>
      <c r="EG48" s="293"/>
      <c r="EH48" s="293"/>
      <c r="EI48" s="293"/>
      <c r="EJ48" s="293"/>
      <c r="EK48" s="293"/>
      <c r="EL48" s="293"/>
      <c r="EM48" s="293"/>
      <c r="EN48" s="293"/>
      <c r="EO48" s="293"/>
      <c r="EP48" s="293"/>
      <c r="EQ48" s="293"/>
      <c r="ER48" s="293"/>
      <c r="ES48" s="293"/>
      <c r="ET48" s="293"/>
      <c r="EU48" s="293"/>
      <c r="EV48" s="293"/>
      <c r="EW48" s="293"/>
      <c r="EX48" s="293"/>
      <c r="EY48" s="22"/>
      <c r="EZ48" s="60"/>
      <c r="FA48" s="22"/>
      <c r="FB48" s="60"/>
      <c r="FC48" s="22"/>
      <c r="FD48" s="60"/>
      <c r="FE48" s="22"/>
      <c r="FF48" s="60"/>
      <c r="FG48" s="22"/>
      <c r="FH48" s="60"/>
      <c r="FI48" s="22"/>
      <c r="FJ48" s="60"/>
      <c r="FK48" s="22"/>
      <c r="FL48" s="60"/>
      <c r="FM48" s="22"/>
      <c r="FN48" s="60"/>
      <c r="FO48" s="22"/>
      <c r="FP48" s="60"/>
      <c r="FQ48" s="22"/>
      <c r="FR48" s="60"/>
      <c r="FS48" s="22"/>
      <c r="FT48" s="60"/>
      <c r="FU48" s="22"/>
      <c r="FV48" s="60"/>
      <c r="FW48" s="22"/>
      <c r="FX48" s="60"/>
      <c r="FY48" s="22"/>
      <c r="FZ48" s="60"/>
      <c r="GA48" s="22"/>
      <c r="GB48" s="60"/>
      <c r="GC48" s="22"/>
      <c r="GD48" s="60"/>
      <c r="GE48" s="22"/>
      <c r="GF48" s="60"/>
      <c r="GG48" s="22"/>
      <c r="GH48" s="60"/>
      <c r="GI48" s="22"/>
      <c r="GJ48" s="60"/>
      <c r="GK48" s="22"/>
      <c r="GL48" s="60"/>
      <c r="GM48" s="22"/>
      <c r="GN48" s="60"/>
      <c r="GO48" s="22"/>
      <c r="GP48" s="60"/>
      <c r="GQ48" s="22"/>
      <c r="GR48" s="60"/>
      <c r="GS48" s="22"/>
      <c r="GT48" s="60"/>
      <c r="GU48" s="22"/>
      <c r="GV48" s="60"/>
      <c r="GW48" s="22"/>
      <c r="GX48" s="60"/>
      <c r="GY48" s="22"/>
      <c r="GZ48" s="60"/>
      <c r="HA48" s="22"/>
      <c r="HB48" s="60"/>
      <c r="HC48" s="22"/>
      <c r="HD48" s="60"/>
      <c r="HE48" s="22"/>
      <c r="HF48" s="60"/>
      <c r="HG48" s="22"/>
      <c r="HH48" s="60"/>
      <c r="HI48" s="22"/>
      <c r="HJ48" s="60"/>
      <c r="HK48" s="22"/>
      <c r="HL48" s="60"/>
      <c r="HM48" s="22"/>
      <c r="HN48" s="60"/>
      <c r="HO48" s="22"/>
      <c r="HP48" s="60"/>
      <c r="HQ48" s="22"/>
      <c r="HR48" s="60"/>
      <c r="HS48" s="22"/>
      <c r="HT48" s="60"/>
      <c r="HU48" s="22"/>
      <c r="HV48" s="60"/>
      <c r="HW48" s="22"/>
      <c r="HX48" s="60"/>
      <c r="HY48" s="22"/>
      <c r="HZ48" s="60"/>
      <c r="IA48" s="22"/>
      <c r="IB48" s="60"/>
      <c r="IC48" s="22"/>
      <c r="ID48" s="60"/>
      <c r="IE48" s="22"/>
      <c r="IF48" s="60"/>
      <c r="IG48" s="22"/>
      <c r="IH48" s="60"/>
      <c r="II48" s="22"/>
      <c r="IJ48" s="60"/>
      <c r="IK48" s="22"/>
      <c r="IL48" s="60"/>
      <c r="IM48" s="22"/>
      <c r="IN48" s="60"/>
      <c r="IO48" s="22"/>
      <c r="IP48" s="60"/>
      <c r="IQ48" s="22"/>
      <c r="IR48" s="60"/>
      <c r="IS48" s="22"/>
      <c r="IT48" s="60"/>
      <c r="IU48" s="22"/>
      <c r="IV48" s="60"/>
      <c r="IW48" s="22"/>
      <c r="IX48" s="60"/>
      <c r="IY48" s="22"/>
      <c r="IZ48" s="60"/>
      <c r="JA48" s="22"/>
      <c r="JB48" s="60"/>
      <c r="JC48" s="22"/>
      <c r="JD48" s="60"/>
      <c r="JE48" s="22"/>
      <c r="JF48" s="60"/>
      <c r="JG48" s="22"/>
      <c r="JH48" s="60"/>
      <c r="JI48" s="22"/>
      <c r="JJ48" s="60"/>
      <c r="JK48" s="22"/>
      <c r="JL48" s="60"/>
      <c r="JM48" s="22"/>
      <c r="JN48" s="60"/>
      <c r="JO48" s="22"/>
      <c r="JP48" s="60"/>
      <c r="JQ48" s="22"/>
      <c r="JR48" s="60"/>
      <c r="JS48" s="22"/>
      <c r="JT48" s="60"/>
      <c r="JU48" s="22"/>
      <c r="JV48" s="60"/>
      <c r="JW48" s="22"/>
      <c r="JX48" s="60"/>
      <c r="JY48" s="22"/>
      <c r="JZ48" s="23"/>
      <c r="KA48" s="23"/>
      <c r="KB48" s="23"/>
      <c r="KC48" s="23"/>
      <c r="KD48" s="23"/>
      <c r="KE48" s="23"/>
      <c r="KF48" s="23"/>
      <c r="KG48" s="23"/>
      <c r="KH48" s="23"/>
      <c r="KI48" s="23"/>
      <c r="KJ48" s="23"/>
      <c r="KK48" s="23"/>
      <c r="KL48" s="23"/>
      <c r="KM48" s="23"/>
    </row>
    <row r="49" spans="1:299" x14ac:dyDescent="0.25">
      <c r="A49" s="48">
        <f t="shared" si="0"/>
        <v>48</v>
      </c>
      <c r="B49" s="272"/>
      <c r="C49" s="272"/>
      <c r="D49" s="272"/>
      <c r="E49" s="272" t="s">
        <v>451</v>
      </c>
      <c r="F49" s="272"/>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2"/>
      <c r="EZ49" s="60"/>
      <c r="FA49" s="22"/>
      <c r="FB49" s="60"/>
      <c r="FC49" s="22"/>
      <c r="FD49" s="60"/>
      <c r="FE49" s="22"/>
      <c r="FF49" s="60"/>
      <c r="FG49" s="22"/>
      <c r="FH49" s="60"/>
      <c r="FI49" s="22"/>
      <c r="FJ49" s="60"/>
      <c r="FK49" s="22"/>
      <c r="FL49" s="60"/>
      <c r="FM49" s="22"/>
      <c r="FN49" s="60"/>
      <c r="FO49" s="22"/>
      <c r="FP49" s="60"/>
      <c r="FQ49" s="22"/>
      <c r="FR49" s="60"/>
      <c r="FS49" s="22"/>
      <c r="FT49" s="60"/>
      <c r="FU49" s="22"/>
      <c r="FV49" s="60"/>
      <c r="FW49" s="22"/>
      <c r="FX49" s="60"/>
      <c r="FY49" s="22"/>
      <c r="FZ49" s="60"/>
      <c r="GA49" s="22"/>
      <c r="GB49" s="60"/>
      <c r="GC49" s="22"/>
      <c r="GD49" s="60"/>
      <c r="GE49" s="22"/>
      <c r="GF49" s="60"/>
      <c r="GG49" s="22"/>
      <c r="GH49" s="60"/>
      <c r="GI49" s="22"/>
      <c r="GJ49" s="60"/>
      <c r="GK49" s="22"/>
      <c r="GL49" s="60"/>
      <c r="GM49" s="22"/>
      <c r="GN49" s="60"/>
      <c r="GO49" s="22"/>
      <c r="GP49" s="60"/>
      <c r="GQ49" s="22"/>
      <c r="GR49" s="60"/>
      <c r="GS49" s="22"/>
      <c r="GT49" s="60"/>
      <c r="GU49" s="22"/>
      <c r="GV49" s="60"/>
      <c r="GW49" s="22"/>
      <c r="GX49" s="60"/>
      <c r="GY49" s="22"/>
      <c r="GZ49" s="60"/>
      <c r="HA49" s="22"/>
      <c r="HB49" s="60"/>
      <c r="HC49" s="22"/>
      <c r="HD49" s="60"/>
      <c r="HE49" s="22"/>
      <c r="HF49" s="60"/>
      <c r="HG49" s="22"/>
      <c r="HH49" s="60"/>
      <c r="HI49" s="22"/>
      <c r="HJ49" s="60"/>
      <c r="HK49" s="22"/>
      <c r="HL49" s="60"/>
      <c r="HM49" s="22"/>
      <c r="HN49" s="60"/>
      <c r="HO49" s="22"/>
      <c r="HP49" s="60"/>
      <c r="HQ49" s="22"/>
      <c r="HR49" s="60"/>
      <c r="HS49" s="22"/>
      <c r="HT49" s="60"/>
      <c r="HU49" s="22"/>
      <c r="HV49" s="60"/>
      <c r="HW49" s="22"/>
      <c r="HX49" s="60"/>
      <c r="HY49" s="22"/>
      <c r="HZ49" s="60"/>
      <c r="IA49" s="22"/>
      <c r="IB49" s="60"/>
      <c r="IC49" s="22"/>
      <c r="ID49" s="60"/>
      <c r="IE49" s="22"/>
      <c r="IF49" s="60"/>
      <c r="IG49" s="22"/>
      <c r="IH49" s="60"/>
      <c r="II49" s="22"/>
      <c r="IJ49" s="60"/>
      <c r="IK49" s="22"/>
      <c r="IL49" s="60"/>
      <c r="IM49" s="22"/>
      <c r="IN49" s="60"/>
      <c r="IO49" s="22"/>
      <c r="IP49" s="60"/>
      <c r="IQ49" s="22"/>
      <c r="IR49" s="60"/>
      <c r="IS49" s="22"/>
      <c r="IT49" s="60"/>
      <c r="IU49" s="22"/>
      <c r="IV49" s="60"/>
      <c r="IW49" s="22"/>
      <c r="IX49" s="60"/>
      <c r="IY49" s="22"/>
      <c r="IZ49" s="60"/>
      <c r="JA49" s="22"/>
      <c r="JB49" s="60"/>
      <c r="JC49" s="22"/>
      <c r="JD49" s="60"/>
      <c r="JE49" s="22"/>
      <c r="JF49" s="60"/>
      <c r="JG49" s="22"/>
      <c r="JH49" s="60"/>
      <c r="JI49" s="22"/>
      <c r="JJ49" s="60"/>
      <c r="JK49" s="22"/>
      <c r="JL49" s="60"/>
      <c r="JM49" s="22"/>
      <c r="JN49" s="60"/>
      <c r="JO49" s="22"/>
      <c r="JP49" s="60"/>
      <c r="JQ49" s="22"/>
      <c r="JR49" s="60"/>
      <c r="JS49" s="22"/>
      <c r="JT49" s="60"/>
      <c r="JU49" s="22"/>
      <c r="JV49" s="60"/>
      <c r="JW49" s="22"/>
      <c r="JX49" s="60"/>
      <c r="JY49" s="22"/>
      <c r="JZ49" s="23"/>
      <c r="KA49" s="23"/>
      <c r="KB49" s="23"/>
      <c r="KC49" s="23"/>
      <c r="KD49" s="23"/>
      <c r="KE49" s="23"/>
      <c r="KF49" s="23"/>
      <c r="KG49" s="23"/>
      <c r="KH49" s="23"/>
      <c r="KI49" s="23"/>
      <c r="KJ49" s="23"/>
      <c r="KK49" s="23"/>
      <c r="KL49" s="23"/>
      <c r="KM49" s="23"/>
    </row>
    <row r="50" spans="1:299" x14ac:dyDescent="0.25">
      <c r="A50" s="48">
        <f t="shared" si="0"/>
        <v>49</v>
      </c>
      <c r="B50" s="272"/>
      <c r="C50" s="272"/>
      <c r="D50" s="272"/>
      <c r="E50" s="272"/>
      <c r="F50" s="272" t="s">
        <v>452</v>
      </c>
      <c r="G50" s="293">
        <v>3344</v>
      </c>
      <c r="H50" s="293">
        <v>11858</v>
      </c>
      <c r="I50" s="293">
        <v>48762</v>
      </c>
      <c r="J50" s="293">
        <v>902</v>
      </c>
      <c r="K50" s="293">
        <v>27720</v>
      </c>
      <c r="L50" s="293">
        <v>14400</v>
      </c>
      <c r="M50" s="293">
        <v>1914</v>
      </c>
      <c r="N50" s="293">
        <v>1826</v>
      </c>
      <c r="O50" s="293">
        <v>12166</v>
      </c>
      <c r="P50" s="293">
        <v>42350</v>
      </c>
      <c r="Q50" s="293">
        <v>1672</v>
      </c>
      <c r="R50" s="293">
        <v>7392</v>
      </c>
      <c r="S50" s="293">
        <v>1254</v>
      </c>
      <c r="T50" s="293">
        <v>748</v>
      </c>
      <c r="U50" s="293">
        <v>1640</v>
      </c>
      <c r="V50" s="293">
        <v>19250</v>
      </c>
      <c r="W50" s="293">
        <v>0</v>
      </c>
      <c r="X50" s="293">
        <v>6712</v>
      </c>
      <c r="Y50" s="293">
        <v>17780</v>
      </c>
      <c r="Z50" s="293">
        <v>1000</v>
      </c>
      <c r="AA50" s="293">
        <v>0</v>
      </c>
      <c r="AB50" s="293">
        <v>1320</v>
      </c>
      <c r="AC50" s="293">
        <v>4312</v>
      </c>
      <c r="AD50" s="293">
        <v>23520</v>
      </c>
      <c r="AE50" s="293">
        <v>1760</v>
      </c>
      <c r="AF50" s="293">
        <v>924</v>
      </c>
      <c r="AG50" s="293">
        <v>18712</v>
      </c>
      <c r="AH50" s="293">
        <v>1518</v>
      </c>
      <c r="AI50" s="293">
        <v>3630</v>
      </c>
      <c r="AJ50" s="293">
        <v>3014</v>
      </c>
      <c r="AK50" s="293">
        <v>5346</v>
      </c>
      <c r="AL50" s="293">
        <v>1760</v>
      </c>
      <c r="AM50" s="293">
        <v>0</v>
      </c>
      <c r="AN50" s="293">
        <v>3630</v>
      </c>
      <c r="AO50" s="293">
        <v>902</v>
      </c>
      <c r="AP50" s="293">
        <v>3120</v>
      </c>
      <c r="AQ50" s="293">
        <v>3146</v>
      </c>
      <c r="AR50" s="293">
        <v>2442</v>
      </c>
      <c r="AS50" s="293">
        <v>2552</v>
      </c>
      <c r="AT50" s="293">
        <v>15680</v>
      </c>
      <c r="AU50" s="293">
        <v>1078</v>
      </c>
      <c r="AV50" s="293">
        <v>1210</v>
      </c>
      <c r="AW50" s="293">
        <v>1034</v>
      </c>
      <c r="AX50" s="293">
        <v>3872</v>
      </c>
      <c r="AY50" s="293">
        <v>4400</v>
      </c>
      <c r="AZ50" s="293">
        <v>5852</v>
      </c>
      <c r="BA50" s="293">
        <v>1672</v>
      </c>
      <c r="BB50" s="293">
        <v>418</v>
      </c>
      <c r="BC50" s="293">
        <v>1430</v>
      </c>
      <c r="BD50" s="293">
        <v>3058</v>
      </c>
      <c r="BE50" s="293">
        <v>0</v>
      </c>
      <c r="BF50" s="293">
        <v>1892</v>
      </c>
      <c r="BG50" s="293">
        <v>35574</v>
      </c>
      <c r="BH50" s="293">
        <v>2420</v>
      </c>
      <c r="BI50" s="293">
        <v>1518</v>
      </c>
      <c r="BJ50" s="293">
        <v>2750</v>
      </c>
      <c r="BK50" s="293">
        <v>29876</v>
      </c>
      <c r="BL50" s="293">
        <v>0</v>
      </c>
      <c r="BM50" s="293">
        <v>20174</v>
      </c>
      <c r="BN50" s="293">
        <v>2420</v>
      </c>
      <c r="BO50" s="293">
        <v>1716</v>
      </c>
      <c r="BP50" s="293">
        <v>2156</v>
      </c>
      <c r="BQ50" s="293">
        <v>1188</v>
      </c>
      <c r="BR50" s="293">
        <v>1452</v>
      </c>
      <c r="BS50" s="293">
        <v>3014</v>
      </c>
      <c r="BT50" s="293">
        <v>0</v>
      </c>
      <c r="BU50" s="293">
        <v>34650</v>
      </c>
      <c r="BV50" s="293">
        <v>3454</v>
      </c>
      <c r="BW50" s="293">
        <v>0</v>
      </c>
      <c r="BX50" s="293">
        <v>13398</v>
      </c>
      <c r="BY50" s="293">
        <v>462</v>
      </c>
      <c r="BZ50" s="293">
        <v>2222</v>
      </c>
      <c r="CA50" s="293">
        <v>968</v>
      </c>
      <c r="CB50" s="293">
        <v>9856</v>
      </c>
      <c r="CC50" s="293">
        <v>1034</v>
      </c>
      <c r="CD50" s="293">
        <v>1440</v>
      </c>
      <c r="CE50" s="293">
        <v>0</v>
      </c>
      <c r="CF50" s="293">
        <v>8778</v>
      </c>
      <c r="CG50" s="293">
        <v>2684</v>
      </c>
      <c r="CH50" s="293">
        <v>0</v>
      </c>
      <c r="CI50" s="293">
        <v>726</v>
      </c>
      <c r="CJ50" s="293">
        <v>3300</v>
      </c>
      <c r="CK50" s="293">
        <v>37940</v>
      </c>
      <c r="CL50" s="293">
        <v>2134</v>
      </c>
      <c r="CM50" s="293">
        <v>9009.0400000000009</v>
      </c>
      <c r="CN50" s="293">
        <v>2046</v>
      </c>
      <c r="CO50" s="293">
        <v>58520</v>
      </c>
      <c r="CP50" s="293">
        <v>2618</v>
      </c>
      <c r="CQ50" s="293">
        <v>10216.48</v>
      </c>
      <c r="CR50" s="293">
        <v>4994</v>
      </c>
      <c r="CS50" s="293">
        <v>31878</v>
      </c>
      <c r="CT50" s="293">
        <v>22638</v>
      </c>
      <c r="CU50" s="293">
        <v>13783.04</v>
      </c>
      <c r="CV50" s="293">
        <v>17950.64</v>
      </c>
      <c r="CW50" s="293">
        <v>0</v>
      </c>
      <c r="CX50" s="293">
        <v>1210</v>
      </c>
      <c r="CY50" s="293">
        <v>2728</v>
      </c>
      <c r="CZ50" s="293">
        <v>1386</v>
      </c>
      <c r="DA50" s="293">
        <v>15400</v>
      </c>
      <c r="DB50" s="293">
        <v>858</v>
      </c>
      <c r="DC50" s="293">
        <v>2332</v>
      </c>
      <c r="DD50" s="293">
        <v>24178</v>
      </c>
      <c r="DE50" s="293">
        <v>2948</v>
      </c>
      <c r="DF50" s="293">
        <v>24178</v>
      </c>
      <c r="DG50" s="293">
        <v>1452</v>
      </c>
      <c r="DH50" s="293">
        <v>4708</v>
      </c>
      <c r="DI50" s="293">
        <v>2090</v>
      </c>
      <c r="DJ50" s="293">
        <v>3564</v>
      </c>
      <c r="DK50" s="293">
        <v>2530</v>
      </c>
      <c r="DL50" s="293">
        <v>20790</v>
      </c>
      <c r="DM50" s="293">
        <v>3982</v>
      </c>
      <c r="DN50" s="293">
        <v>2541.04</v>
      </c>
      <c r="DO50" s="293">
        <v>1188</v>
      </c>
      <c r="DP50" s="293">
        <v>2574</v>
      </c>
      <c r="DQ50" s="293">
        <v>3432</v>
      </c>
      <c r="DR50" s="293">
        <v>8855.0400000000009</v>
      </c>
      <c r="DS50" s="293">
        <v>1012</v>
      </c>
      <c r="DT50" s="293">
        <v>1364</v>
      </c>
      <c r="DU50" s="293">
        <v>2156</v>
      </c>
      <c r="DV50" s="293">
        <v>1232</v>
      </c>
      <c r="DW50" s="293">
        <v>6083.04</v>
      </c>
      <c r="DX50" s="293">
        <v>968</v>
      </c>
      <c r="DY50" s="293">
        <v>0</v>
      </c>
      <c r="DZ50" s="293">
        <v>1914</v>
      </c>
      <c r="EA50" s="293">
        <v>2662</v>
      </c>
      <c r="EB50" s="293">
        <v>2948</v>
      </c>
      <c r="EC50" s="293">
        <v>330</v>
      </c>
      <c r="ED50" s="293">
        <v>2882</v>
      </c>
      <c r="EE50" s="293">
        <v>3784</v>
      </c>
      <c r="EF50" s="293">
        <v>1040</v>
      </c>
      <c r="EG50" s="293">
        <v>1716</v>
      </c>
      <c r="EH50" s="293">
        <v>3033.36</v>
      </c>
      <c r="EI50" s="293">
        <v>19558</v>
      </c>
      <c r="EJ50" s="293">
        <v>638</v>
      </c>
      <c r="EK50" s="293">
        <v>1650</v>
      </c>
      <c r="EL50" s="293">
        <v>38500</v>
      </c>
      <c r="EM50" s="293">
        <v>56980</v>
      </c>
      <c r="EN50" s="293">
        <v>3542</v>
      </c>
      <c r="EO50" s="293">
        <v>21868</v>
      </c>
      <c r="EP50" s="293">
        <v>2354</v>
      </c>
      <c r="EQ50" s="293">
        <v>13013.04</v>
      </c>
      <c r="ER50" s="293">
        <v>9933.0400000000009</v>
      </c>
      <c r="ES50" s="293">
        <v>0</v>
      </c>
      <c r="ET50" s="293">
        <v>0</v>
      </c>
      <c r="EU50" s="293">
        <v>0</v>
      </c>
      <c r="EV50" s="293">
        <v>0</v>
      </c>
      <c r="EW50" s="293">
        <v>0</v>
      </c>
      <c r="EX50" s="293">
        <v>1080935.76</v>
      </c>
      <c r="EY50" s="22"/>
      <c r="EZ50" s="60"/>
      <c r="FA50" s="22"/>
      <c r="FB50" s="60"/>
      <c r="FC50" s="22"/>
      <c r="FD50" s="60"/>
      <c r="FE50" s="22"/>
      <c r="FF50" s="60"/>
      <c r="FG50" s="22"/>
      <c r="FH50" s="60"/>
      <c r="FI50" s="22"/>
      <c r="FJ50" s="60"/>
      <c r="FK50" s="22"/>
      <c r="FL50" s="60"/>
      <c r="FM50" s="22"/>
      <c r="FN50" s="60"/>
      <c r="FO50" s="22"/>
      <c r="FP50" s="60"/>
      <c r="FQ50" s="22"/>
      <c r="FR50" s="60"/>
      <c r="FS50" s="22"/>
      <c r="FT50" s="60"/>
      <c r="FU50" s="22"/>
      <c r="FV50" s="60"/>
      <c r="FW50" s="22"/>
      <c r="FX50" s="60"/>
      <c r="FY50" s="22"/>
      <c r="FZ50" s="60"/>
      <c r="GA50" s="22"/>
      <c r="GB50" s="60"/>
      <c r="GC50" s="22"/>
      <c r="GD50" s="60"/>
      <c r="GE50" s="22"/>
      <c r="GF50" s="60"/>
      <c r="GG50" s="22"/>
      <c r="GH50" s="60"/>
      <c r="GI50" s="22"/>
      <c r="GJ50" s="60"/>
      <c r="GK50" s="22"/>
      <c r="GL50" s="60"/>
      <c r="GM50" s="22"/>
      <c r="GN50" s="60"/>
      <c r="GO50" s="22"/>
      <c r="GP50" s="60"/>
      <c r="GQ50" s="22"/>
      <c r="GR50" s="60"/>
      <c r="GS50" s="22"/>
      <c r="GT50" s="60"/>
      <c r="GU50" s="22"/>
      <c r="GV50" s="60"/>
      <c r="GW50" s="22"/>
      <c r="GX50" s="60"/>
      <c r="GY50" s="22"/>
      <c r="GZ50" s="60"/>
      <c r="HA50" s="22"/>
      <c r="HB50" s="60"/>
      <c r="HC50" s="22"/>
      <c r="HD50" s="60"/>
      <c r="HE50" s="22"/>
      <c r="HF50" s="60"/>
      <c r="HG50" s="22"/>
      <c r="HH50" s="60"/>
      <c r="HI50" s="22"/>
      <c r="HJ50" s="60"/>
      <c r="HK50" s="22"/>
      <c r="HL50" s="60"/>
      <c r="HM50" s="22"/>
      <c r="HN50" s="60"/>
      <c r="HO50" s="22"/>
      <c r="HP50" s="60"/>
      <c r="HQ50" s="22"/>
      <c r="HR50" s="60"/>
      <c r="HS50" s="22"/>
      <c r="HT50" s="60"/>
      <c r="HU50" s="22"/>
      <c r="HV50" s="60"/>
      <c r="HW50" s="22"/>
      <c r="HX50" s="60"/>
      <c r="HY50" s="22"/>
      <c r="HZ50" s="60"/>
      <c r="IA50" s="22"/>
      <c r="IB50" s="60"/>
      <c r="IC50" s="22"/>
      <c r="ID50" s="60"/>
      <c r="IE50" s="22"/>
      <c r="IF50" s="60"/>
      <c r="IG50" s="22"/>
      <c r="IH50" s="60"/>
      <c r="II50" s="22"/>
      <c r="IJ50" s="60"/>
      <c r="IK50" s="22"/>
      <c r="IL50" s="60"/>
      <c r="IM50" s="22"/>
      <c r="IN50" s="60"/>
      <c r="IO50" s="22"/>
      <c r="IP50" s="60"/>
      <c r="IQ50" s="22"/>
      <c r="IR50" s="60"/>
      <c r="IS50" s="22"/>
      <c r="IT50" s="60"/>
      <c r="IU50" s="22"/>
      <c r="IV50" s="60"/>
      <c r="IW50" s="22"/>
      <c r="IX50" s="60"/>
      <c r="IY50" s="22"/>
      <c r="IZ50" s="60"/>
      <c r="JA50" s="22"/>
      <c r="JB50" s="60"/>
      <c r="JC50" s="22"/>
      <c r="JD50" s="60"/>
      <c r="JE50" s="22"/>
      <c r="JF50" s="60"/>
      <c r="JG50" s="22"/>
      <c r="JH50" s="60"/>
      <c r="JI50" s="22"/>
      <c r="JJ50" s="60"/>
      <c r="JK50" s="22"/>
      <c r="JL50" s="60"/>
      <c r="JM50" s="22"/>
      <c r="JN50" s="60"/>
      <c r="JO50" s="22"/>
      <c r="JP50" s="60"/>
      <c r="JQ50" s="22"/>
      <c r="JR50" s="60"/>
      <c r="JS50" s="22"/>
      <c r="JT50" s="60"/>
      <c r="JU50" s="22"/>
      <c r="JV50" s="60"/>
      <c r="JW50" s="22"/>
      <c r="JX50" s="60"/>
      <c r="JY50" s="22"/>
      <c r="JZ50" s="23"/>
      <c r="KA50" s="23"/>
      <c r="KB50" s="23"/>
      <c r="KC50" s="23"/>
      <c r="KD50" s="23"/>
      <c r="KE50" s="23"/>
      <c r="KF50" s="23"/>
      <c r="KG50" s="23"/>
      <c r="KH50" s="23"/>
      <c r="KI50" s="23"/>
      <c r="KJ50" s="23"/>
      <c r="KK50" s="23"/>
      <c r="KL50" s="23"/>
      <c r="KM50" s="23"/>
    </row>
    <row r="51" spans="1:299" ht="15.75" thickBot="1" x14ac:dyDescent="0.3">
      <c r="A51" s="48">
        <f t="shared" si="0"/>
        <v>50</v>
      </c>
      <c r="B51" s="272"/>
      <c r="C51" s="272"/>
      <c r="D51" s="272"/>
      <c r="E51" s="272"/>
      <c r="F51" s="272" t="s">
        <v>453</v>
      </c>
      <c r="G51" s="306">
        <v>0</v>
      </c>
      <c r="H51" s="306">
        <v>0</v>
      </c>
      <c r="I51" s="306">
        <v>0</v>
      </c>
      <c r="J51" s="306">
        <v>0</v>
      </c>
      <c r="K51" s="306">
        <v>0</v>
      </c>
      <c r="L51" s="306">
        <v>0</v>
      </c>
      <c r="M51" s="306">
        <v>0</v>
      </c>
      <c r="N51" s="306">
        <v>0</v>
      </c>
      <c r="O51" s="306">
        <v>0</v>
      </c>
      <c r="P51" s="306">
        <v>0</v>
      </c>
      <c r="Q51" s="306">
        <v>0</v>
      </c>
      <c r="R51" s="306">
        <v>0</v>
      </c>
      <c r="S51" s="306">
        <v>0</v>
      </c>
      <c r="T51" s="306">
        <v>0</v>
      </c>
      <c r="U51" s="306">
        <v>0</v>
      </c>
      <c r="V51" s="306">
        <v>0</v>
      </c>
      <c r="W51" s="306">
        <v>0</v>
      </c>
      <c r="X51" s="306">
        <v>0</v>
      </c>
      <c r="Y51" s="306">
        <v>0</v>
      </c>
      <c r="Z51" s="306">
        <v>0</v>
      </c>
      <c r="AA51" s="306">
        <v>0</v>
      </c>
      <c r="AB51" s="306">
        <v>0</v>
      </c>
      <c r="AC51" s="306">
        <v>0</v>
      </c>
      <c r="AD51" s="306">
        <v>0</v>
      </c>
      <c r="AE51" s="306">
        <v>0</v>
      </c>
      <c r="AF51" s="306">
        <v>0</v>
      </c>
      <c r="AG51" s="306">
        <v>0</v>
      </c>
      <c r="AH51" s="306">
        <v>0</v>
      </c>
      <c r="AI51" s="306">
        <v>0</v>
      </c>
      <c r="AJ51" s="306">
        <v>0</v>
      </c>
      <c r="AK51" s="306">
        <v>0</v>
      </c>
      <c r="AL51" s="306">
        <v>0</v>
      </c>
      <c r="AM51" s="306">
        <v>0</v>
      </c>
      <c r="AN51" s="306">
        <v>0</v>
      </c>
      <c r="AO51" s="306">
        <v>0</v>
      </c>
      <c r="AP51" s="306">
        <v>0</v>
      </c>
      <c r="AQ51" s="306">
        <v>0</v>
      </c>
      <c r="AR51" s="306">
        <v>0</v>
      </c>
      <c r="AS51" s="306">
        <v>0</v>
      </c>
      <c r="AT51" s="306">
        <v>0</v>
      </c>
      <c r="AU51" s="306">
        <v>0</v>
      </c>
      <c r="AV51" s="306">
        <v>0</v>
      </c>
      <c r="AW51" s="306">
        <v>0</v>
      </c>
      <c r="AX51" s="306">
        <v>0</v>
      </c>
      <c r="AY51" s="306">
        <v>0</v>
      </c>
      <c r="AZ51" s="306">
        <v>0</v>
      </c>
      <c r="BA51" s="306">
        <v>0</v>
      </c>
      <c r="BB51" s="306">
        <v>0</v>
      </c>
      <c r="BC51" s="306">
        <v>0</v>
      </c>
      <c r="BD51" s="306">
        <v>0</v>
      </c>
      <c r="BE51" s="306">
        <v>0</v>
      </c>
      <c r="BF51" s="306">
        <v>0</v>
      </c>
      <c r="BG51" s="306">
        <v>0</v>
      </c>
      <c r="BH51" s="306">
        <v>0</v>
      </c>
      <c r="BI51" s="306">
        <v>0</v>
      </c>
      <c r="BJ51" s="306">
        <v>0</v>
      </c>
      <c r="BK51" s="306">
        <v>0</v>
      </c>
      <c r="BL51" s="306">
        <v>0</v>
      </c>
      <c r="BM51" s="306">
        <v>0</v>
      </c>
      <c r="BN51" s="306">
        <v>0</v>
      </c>
      <c r="BO51" s="306">
        <v>0</v>
      </c>
      <c r="BP51" s="306">
        <v>0</v>
      </c>
      <c r="BQ51" s="306">
        <v>0</v>
      </c>
      <c r="BR51" s="306">
        <v>0</v>
      </c>
      <c r="BS51" s="306">
        <v>0</v>
      </c>
      <c r="BT51" s="306">
        <v>0</v>
      </c>
      <c r="BU51" s="306">
        <v>0</v>
      </c>
      <c r="BV51" s="306">
        <v>0</v>
      </c>
      <c r="BW51" s="306">
        <v>0</v>
      </c>
      <c r="BX51" s="306">
        <v>0</v>
      </c>
      <c r="BY51" s="306">
        <v>0</v>
      </c>
      <c r="BZ51" s="306">
        <v>0</v>
      </c>
      <c r="CA51" s="306">
        <v>0</v>
      </c>
      <c r="CB51" s="306">
        <v>0</v>
      </c>
      <c r="CC51" s="306">
        <v>0</v>
      </c>
      <c r="CD51" s="306">
        <v>0</v>
      </c>
      <c r="CE51" s="306">
        <v>0</v>
      </c>
      <c r="CF51" s="306">
        <v>0</v>
      </c>
      <c r="CG51" s="306">
        <v>0</v>
      </c>
      <c r="CH51" s="306">
        <v>0</v>
      </c>
      <c r="CI51" s="306">
        <v>0</v>
      </c>
      <c r="CJ51" s="306">
        <v>0</v>
      </c>
      <c r="CK51" s="306">
        <v>0</v>
      </c>
      <c r="CL51" s="306">
        <v>0</v>
      </c>
      <c r="CM51" s="306">
        <v>0</v>
      </c>
      <c r="CN51" s="306">
        <v>0</v>
      </c>
      <c r="CO51" s="306">
        <v>0</v>
      </c>
      <c r="CP51" s="306">
        <v>0</v>
      </c>
      <c r="CQ51" s="306">
        <v>0</v>
      </c>
      <c r="CR51" s="306">
        <v>0</v>
      </c>
      <c r="CS51" s="306">
        <v>0</v>
      </c>
      <c r="CT51" s="306">
        <v>0</v>
      </c>
      <c r="CU51" s="306">
        <v>0</v>
      </c>
      <c r="CV51" s="306">
        <v>0</v>
      </c>
      <c r="CW51" s="306">
        <v>0</v>
      </c>
      <c r="CX51" s="306">
        <v>0</v>
      </c>
      <c r="CY51" s="306">
        <v>0</v>
      </c>
      <c r="CZ51" s="306">
        <v>0</v>
      </c>
      <c r="DA51" s="306">
        <v>0</v>
      </c>
      <c r="DB51" s="306">
        <v>0</v>
      </c>
      <c r="DC51" s="306">
        <v>0</v>
      </c>
      <c r="DD51" s="306">
        <v>0</v>
      </c>
      <c r="DE51" s="306">
        <v>0</v>
      </c>
      <c r="DF51" s="306">
        <v>0</v>
      </c>
      <c r="DG51" s="306">
        <v>0</v>
      </c>
      <c r="DH51" s="306">
        <v>0</v>
      </c>
      <c r="DI51" s="306">
        <v>0</v>
      </c>
      <c r="DJ51" s="306">
        <v>0</v>
      </c>
      <c r="DK51" s="306">
        <v>0</v>
      </c>
      <c r="DL51" s="306">
        <v>0</v>
      </c>
      <c r="DM51" s="306">
        <v>0</v>
      </c>
      <c r="DN51" s="306">
        <v>0</v>
      </c>
      <c r="DO51" s="306">
        <v>0</v>
      </c>
      <c r="DP51" s="306">
        <v>0</v>
      </c>
      <c r="DQ51" s="306">
        <v>0</v>
      </c>
      <c r="DR51" s="306">
        <v>0</v>
      </c>
      <c r="DS51" s="306">
        <v>0</v>
      </c>
      <c r="DT51" s="306">
        <v>0</v>
      </c>
      <c r="DU51" s="306">
        <v>0</v>
      </c>
      <c r="DV51" s="306">
        <v>0</v>
      </c>
      <c r="DW51" s="306">
        <v>0</v>
      </c>
      <c r="DX51" s="306">
        <v>0</v>
      </c>
      <c r="DY51" s="306">
        <v>0</v>
      </c>
      <c r="DZ51" s="306">
        <v>0</v>
      </c>
      <c r="EA51" s="306">
        <v>0</v>
      </c>
      <c r="EB51" s="306">
        <v>0</v>
      </c>
      <c r="EC51" s="306">
        <v>0</v>
      </c>
      <c r="ED51" s="306">
        <v>0</v>
      </c>
      <c r="EE51" s="306">
        <v>0</v>
      </c>
      <c r="EF51" s="306">
        <v>0</v>
      </c>
      <c r="EG51" s="306">
        <v>0</v>
      </c>
      <c r="EH51" s="306">
        <v>0</v>
      </c>
      <c r="EI51" s="306">
        <v>0</v>
      </c>
      <c r="EJ51" s="306">
        <v>0</v>
      </c>
      <c r="EK51" s="306">
        <v>0</v>
      </c>
      <c r="EL51" s="306">
        <v>0</v>
      </c>
      <c r="EM51" s="306">
        <v>0</v>
      </c>
      <c r="EN51" s="306">
        <v>0</v>
      </c>
      <c r="EO51" s="306">
        <v>0</v>
      </c>
      <c r="EP51" s="306">
        <v>0</v>
      </c>
      <c r="EQ51" s="306">
        <v>0</v>
      </c>
      <c r="ER51" s="306">
        <v>0</v>
      </c>
      <c r="ES51" s="306">
        <v>0</v>
      </c>
      <c r="ET51" s="306">
        <v>0</v>
      </c>
      <c r="EU51" s="306">
        <v>0</v>
      </c>
      <c r="EV51" s="306">
        <v>0</v>
      </c>
      <c r="EW51" s="306">
        <v>0</v>
      </c>
      <c r="EX51" s="306">
        <v>0</v>
      </c>
      <c r="EY51" s="22"/>
      <c r="EZ51" s="60"/>
      <c r="FA51" s="22"/>
      <c r="FB51" s="60"/>
      <c r="FC51" s="22"/>
      <c r="FD51" s="60"/>
      <c r="FE51" s="22"/>
      <c r="FF51" s="60"/>
      <c r="FG51" s="22"/>
      <c r="FH51" s="60"/>
      <c r="FI51" s="22"/>
      <c r="FJ51" s="60"/>
      <c r="FK51" s="22"/>
      <c r="FL51" s="60"/>
      <c r="FM51" s="22"/>
      <c r="FN51" s="60"/>
      <c r="FO51" s="22"/>
      <c r="FP51" s="60"/>
      <c r="FQ51" s="22"/>
      <c r="FR51" s="60"/>
      <c r="FS51" s="22"/>
      <c r="FT51" s="60"/>
      <c r="FU51" s="22"/>
      <c r="FV51" s="60"/>
      <c r="FW51" s="22"/>
      <c r="FX51" s="60"/>
      <c r="FY51" s="22"/>
      <c r="FZ51" s="60"/>
      <c r="GA51" s="22"/>
      <c r="GB51" s="60"/>
      <c r="GC51" s="22"/>
      <c r="GD51" s="60"/>
      <c r="GE51" s="22"/>
      <c r="GF51" s="60"/>
      <c r="GG51" s="22"/>
      <c r="GH51" s="60"/>
      <c r="GI51" s="22"/>
      <c r="GJ51" s="60"/>
      <c r="GK51" s="22"/>
      <c r="GL51" s="60"/>
      <c r="GM51" s="22"/>
      <c r="GN51" s="60"/>
      <c r="GO51" s="22"/>
      <c r="GP51" s="60"/>
      <c r="GQ51" s="22"/>
      <c r="GR51" s="60"/>
      <c r="GS51" s="22"/>
      <c r="GT51" s="60"/>
      <c r="GU51" s="22"/>
      <c r="GV51" s="60"/>
      <c r="GW51" s="22"/>
      <c r="GX51" s="60"/>
      <c r="GY51" s="22"/>
      <c r="GZ51" s="60"/>
      <c r="HA51" s="22"/>
      <c r="HB51" s="60"/>
      <c r="HC51" s="22"/>
      <c r="HD51" s="60"/>
      <c r="HE51" s="22"/>
      <c r="HF51" s="60"/>
      <c r="HG51" s="22"/>
      <c r="HH51" s="60"/>
      <c r="HI51" s="22"/>
      <c r="HJ51" s="60"/>
      <c r="HK51" s="22"/>
      <c r="HL51" s="60"/>
      <c r="HM51" s="22"/>
      <c r="HN51" s="60"/>
      <c r="HO51" s="22"/>
      <c r="HP51" s="60"/>
      <c r="HQ51" s="22"/>
      <c r="HR51" s="60"/>
      <c r="HS51" s="22"/>
      <c r="HT51" s="60"/>
      <c r="HU51" s="22"/>
      <c r="HV51" s="60"/>
      <c r="HW51" s="22"/>
      <c r="HX51" s="60"/>
      <c r="HY51" s="22"/>
      <c r="HZ51" s="60"/>
      <c r="IA51" s="22"/>
      <c r="IB51" s="60"/>
      <c r="IC51" s="22"/>
      <c r="ID51" s="60"/>
      <c r="IE51" s="22"/>
      <c r="IF51" s="60"/>
      <c r="IG51" s="22"/>
      <c r="IH51" s="60"/>
      <c r="II51" s="22"/>
      <c r="IJ51" s="60"/>
      <c r="IK51" s="22"/>
      <c r="IL51" s="60"/>
      <c r="IM51" s="22"/>
      <c r="IN51" s="60"/>
      <c r="IO51" s="22"/>
      <c r="IP51" s="60"/>
      <c r="IQ51" s="22"/>
      <c r="IR51" s="60"/>
      <c r="IS51" s="22"/>
      <c r="IT51" s="60"/>
      <c r="IU51" s="22"/>
      <c r="IV51" s="60"/>
      <c r="IW51" s="22"/>
      <c r="IX51" s="60"/>
      <c r="IY51" s="22"/>
      <c r="IZ51" s="60"/>
      <c r="JA51" s="22"/>
      <c r="JB51" s="60"/>
      <c r="JC51" s="22"/>
      <c r="JD51" s="60"/>
      <c r="JE51" s="22"/>
      <c r="JF51" s="60"/>
      <c r="JG51" s="22"/>
      <c r="JH51" s="60"/>
      <c r="JI51" s="22"/>
      <c r="JJ51" s="60"/>
      <c r="JK51" s="22"/>
      <c r="JL51" s="60"/>
      <c r="JM51" s="22"/>
      <c r="JN51" s="60"/>
      <c r="JO51" s="22"/>
      <c r="JP51" s="60"/>
      <c r="JQ51" s="22"/>
      <c r="JR51" s="60"/>
      <c r="JS51" s="22"/>
      <c r="JT51" s="60"/>
      <c r="JU51" s="22"/>
      <c r="JV51" s="60"/>
      <c r="JW51" s="22"/>
      <c r="JX51" s="60"/>
      <c r="JY51" s="22"/>
      <c r="JZ51" s="23"/>
      <c r="KA51" s="23"/>
      <c r="KB51" s="23"/>
      <c r="KC51" s="23"/>
      <c r="KD51" s="23"/>
      <c r="KE51" s="23"/>
      <c r="KF51" s="23"/>
      <c r="KG51" s="23"/>
      <c r="KH51" s="23"/>
      <c r="KI51" s="23"/>
      <c r="KJ51" s="23"/>
      <c r="KK51" s="23"/>
      <c r="KL51" s="23"/>
      <c r="KM51" s="23"/>
    </row>
    <row r="52" spans="1:299" x14ac:dyDescent="0.25">
      <c r="A52" s="48">
        <f t="shared" si="0"/>
        <v>51</v>
      </c>
      <c r="B52" s="272"/>
      <c r="C52" s="272"/>
      <c r="D52" s="272"/>
      <c r="E52" s="272" t="s">
        <v>454</v>
      </c>
      <c r="F52" s="272"/>
      <c r="G52" s="293">
        <v>3344</v>
      </c>
      <c r="H52" s="293">
        <v>11858</v>
      </c>
      <c r="I52" s="293">
        <v>48762</v>
      </c>
      <c r="J52" s="293">
        <v>902</v>
      </c>
      <c r="K52" s="293">
        <v>27720</v>
      </c>
      <c r="L52" s="293">
        <v>14400</v>
      </c>
      <c r="M52" s="293">
        <v>1914</v>
      </c>
      <c r="N52" s="293">
        <v>1826</v>
      </c>
      <c r="O52" s="293">
        <v>12166</v>
      </c>
      <c r="P52" s="293">
        <v>42350</v>
      </c>
      <c r="Q52" s="293">
        <v>1672</v>
      </c>
      <c r="R52" s="293">
        <v>7392</v>
      </c>
      <c r="S52" s="293">
        <v>1254</v>
      </c>
      <c r="T52" s="293">
        <v>748</v>
      </c>
      <c r="U52" s="293">
        <v>1640</v>
      </c>
      <c r="V52" s="293">
        <v>19250</v>
      </c>
      <c r="W52" s="293">
        <v>0</v>
      </c>
      <c r="X52" s="293">
        <v>6712</v>
      </c>
      <c r="Y52" s="293">
        <v>17780</v>
      </c>
      <c r="Z52" s="293">
        <v>1000</v>
      </c>
      <c r="AA52" s="293">
        <v>0</v>
      </c>
      <c r="AB52" s="293">
        <v>1320</v>
      </c>
      <c r="AC52" s="293">
        <v>4312</v>
      </c>
      <c r="AD52" s="293">
        <v>23520</v>
      </c>
      <c r="AE52" s="293">
        <v>1760</v>
      </c>
      <c r="AF52" s="293">
        <v>924</v>
      </c>
      <c r="AG52" s="293">
        <v>18712</v>
      </c>
      <c r="AH52" s="293">
        <v>1518</v>
      </c>
      <c r="AI52" s="293">
        <v>3630</v>
      </c>
      <c r="AJ52" s="293">
        <v>3014</v>
      </c>
      <c r="AK52" s="293">
        <v>5346</v>
      </c>
      <c r="AL52" s="293">
        <v>1760</v>
      </c>
      <c r="AM52" s="293">
        <v>0</v>
      </c>
      <c r="AN52" s="293">
        <v>3630</v>
      </c>
      <c r="AO52" s="293">
        <v>902</v>
      </c>
      <c r="AP52" s="293">
        <v>3120</v>
      </c>
      <c r="AQ52" s="293">
        <v>3146</v>
      </c>
      <c r="AR52" s="293">
        <v>2442</v>
      </c>
      <c r="AS52" s="293">
        <v>2552</v>
      </c>
      <c r="AT52" s="293">
        <v>15680</v>
      </c>
      <c r="AU52" s="293">
        <v>1078</v>
      </c>
      <c r="AV52" s="293">
        <v>1210</v>
      </c>
      <c r="AW52" s="293">
        <v>1034</v>
      </c>
      <c r="AX52" s="293">
        <v>3872</v>
      </c>
      <c r="AY52" s="293">
        <v>4400</v>
      </c>
      <c r="AZ52" s="293">
        <v>5852</v>
      </c>
      <c r="BA52" s="293">
        <v>1672</v>
      </c>
      <c r="BB52" s="293">
        <v>418</v>
      </c>
      <c r="BC52" s="293">
        <v>1430</v>
      </c>
      <c r="BD52" s="293">
        <v>3058</v>
      </c>
      <c r="BE52" s="293">
        <v>0</v>
      </c>
      <c r="BF52" s="293">
        <v>1892</v>
      </c>
      <c r="BG52" s="293">
        <v>35574</v>
      </c>
      <c r="BH52" s="293">
        <v>2420</v>
      </c>
      <c r="BI52" s="293">
        <v>1518</v>
      </c>
      <c r="BJ52" s="293">
        <v>2750</v>
      </c>
      <c r="BK52" s="293">
        <v>29876</v>
      </c>
      <c r="BL52" s="293">
        <v>0</v>
      </c>
      <c r="BM52" s="293">
        <v>20174</v>
      </c>
      <c r="BN52" s="293">
        <v>2420</v>
      </c>
      <c r="BO52" s="293">
        <v>1716</v>
      </c>
      <c r="BP52" s="293">
        <v>2156</v>
      </c>
      <c r="BQ52" s="293">
        <v>1188</v>
      </c>
      <c r="BR52" s="293">
        <v>1452</v>
      </c>
      <c r="BS52" s="293">
        <v>3014</v>
      </c>
      <c r="BT52" s="293">
        <v>0</v>
      </c>
      <c r="BU52" s="293">
        <v>34650</v>
      </c>
      <c r="BV52" s="293">
        <v>3454</v>
      </c>
      <c r="BW52" s="293">
        <v>0</v>
      </c>
      <c r="BX52" s="293">
        <v>13398</v>
      </c>
      <c r="BY52" s="293">
        <v>462</v>
      </c>
      <c r="BZ52" s="293">
        <v>2222</v>
      </c>
      <c r="CA52" s="293">
        <v>968</v>
      </c>
      <c r="CB52" s="293">
        <v>9856</v>
      </c>
      <c r="CC52" s="293">
        <v>1034</v>
      </c>
      <c r="CD52" s="293">
        <v>1440</v>
      </c>
      <c r="CE52" s="293">
        <v>0</v>
      </c>
      <c r="CF52" s="293">
        <v>8778</v>
      </c>
      <c r="CG52" s="293">
        <v>2684</v>
      </c>
      <c r="CH52" s="293">
        <v>0</v>
      </c>
      <c r="CI52" s="293">
        <v>726</v>
      </c>
      <c r="CJ52" s="293">
        <v>3300</v>
      </c>
      <c r="CK52" s="293">
        <v>37940</v>
      </c>
      <c r="CL52" s="293">
        <v>2134</v>
      </c>
      <c r="CM52" s="293">
        <v>9009.0400000000009</v>
      </c>
      <c r="CN52" s="293">
        <v>2046</v>
      </c>
      <c r="CO52" s="293">
        <v>58520</v>
      </c>
      <c r="CP52" s="293">
        <v>2618</v>
      </c>
      <c r="CQ52" s="293">
        <v>10216.48</v>
      </c>
      <c r="CR52" s="293">
        <v>4994</v>
      </c>
      <c r="CS52" s="293">
        <v>31878</v>
      </c>
      <c r="CT52" s="293">
        <v>22638</v>
      </c>
      <c r="CU52" s="293">
        <v>13783.04</v>
      </c>
      <c r="CV52" s="293">
        <v>17950.64</v>
      </c>
      <c r="CW52" s="293">
        <v>0</v>
      </c>
      <c r="CX52" s="293">
        <v>1210</v>
      </c>
      <c r="CY52" s="293">
        <v>2728</v>
      </c>
      <c r="CZ52" s="293">
        <v>1386</v>
      </c>
      <c r="DA52" s="293">
        <v>15400</v>
      </c>
      <c r="DB52" s="293">
        <v>858</v>
      </c>
      <c r="DC52" s="293">
        <v>2332</v>
      </c>
      <c r="DD52" s="293">
        <v>24178</v>
      </c>
      <c r="DE52" s="293">
        <v>2948</v>
      </c>
      <c r="DF52" s="293">
        <v>24178</v>
      </c>
      <c r="DG52" s="293">
        <v>1452</v>
      </c>
      <c r="DH52" s="293">
        <v>4708</v>
      </c>
      <c r="DI52" s="293">
        <v>2090</v>
      </c>
      <c r="DJ52" s="293">
        <v>3564</v>
      </c>
      <c r="DK52" s="293">
        <v>2530</v>
      </c>
      <c r="DL52" s="293">
        <v>20790</v>
      </c>
      <c r="DM52" s="293">
        <v>3982</v>
      </c>
      <c r="DN52" s="293">
        <v>2541.04</v>
      </c>
      <c r="DO52" s="293">
        <v>1188</v>
      </c>
      <c r="DP52" s="293">
        <v>2574</v>
      </c>
      <c r="DQ52" s="293">
        <v>3432</v>
      </c>
      <c r="DR52" s="293">
        <v>8855.0400000000009</v>
      </c>
      <c r="DS52" s="293">
        <v>1012</v>
      </c>
      <c r="DT52" s="293">
        <v>1364</v>
      </c>
      <c r="DU52" s="293">
        <v>2156</v>
      </c>
      <c r="DV52" s="293">
        <v>1232</v>
      </c>
      <c r="DW52" s="293">
        <v>6083.04</v>
      </c>
      <c r="DX52" s="293">
        <v>968</v>
      </c>
      <c r="DY52" s="293">
        <v>0</v>
      </c>
      <c r="DZ52" s="293">
        <v>1914</v>
      </c>
      <c r="EA52" s="293">
        <v>2662</v>
      </c>
      <c r="EB52" s="293">
        <v>2948</v>
      </c>
      <c r="EC52" s="293">
        <v>330</v>
      </c>
      <c r="ED52" s="293">
        <v>2882</v>
      </c>
      <c r="EE52" s="293">
        <v>3784</v>
      </c>
      <c r="EF52" s="293">
        <v>1040</v>
      </c>
      <c r="EG52" s="293">
        <v>1716</v>
      </c>
      <c r="EH52" s="293">
        <v>3033.36</v>
      </c>
      <c r="EI52" s="293">
        <v>19558</v>
      </c>
      <c r="EJ52" s="293">
        <v>638</v>
      </c>
      <c r="EK52" s="293">
        <v>1650</v>
      </c>
      <c r="EL52" s="293">
        <v>38500</v>
      </c>
      <c r="EM52" s="293">
        <v>56980</v>
      </c>
      <c r="EN52" s="293">
        <v>3542</v>
      </c>
      <c r="EO52" s="293">
        <v>21868</v>
      </c>
      <c r="EP52" s="293">
        <v>2354</v>
      </c>
      <c r="EQ52" s="293">
        <v>13013.04</v>
      </c>
      <c r="ER52" s="293">
        <v>9933.0400000000009</v>
      </c>
      <c r="ES52" s="293">
        <v>0</v>
      </c>
      <c r="ET52" s="293">
        <v>0</v>
      </c>
      <c r="EU52" s="293">
        <v>0</v>
      </c>
      <c r="EV52" s="293">
        <v>0</v>
      </c>
      <c r="EW52" s="293">
        <v>0</v>
      </c>
      <c r="EX52" s="293">
        <v>1080935.76</v>
      </c>
      <c r="EY52" s="22"/>
      <c r="EZ52" s="60"/>
      <c r="FA52" s="22"/>
      <c r="FB52" s="60"/>
      <c r="FC52" s="22"/>
      <c r="FD52" s="60"/>
      <c r="FE52" s="22"/>
      <c r="FF52" s="60"/>
      <c r="FG52" s="22"/>
      <c r="FH52" s="60"/>
      <c r="FI52" s="22"/>
      <c r="FJ52" s="60"/>
      <c r="FK52" s="22"/>
      <c r="FL52" s="60"/>
      <c r="FM52" s="22"/>
      <c r="FN52" s="60"/>
      <c r="FO52" s="22"/>
      <c r="FP52" s="60"/>
      <c r="FQ52" s="22"/>
      <c r="FR52" s="60"/>
      <c r="FS52" s="22"/>
      <c r="FT52" s="60"/>
      <c r="FU52" s="22"/>
      <c r="FV52" s="60"/>
      <c r="FW52" s="22"/>
      <c r="FX52" s="60"/>
      <c r="FY52" s="22"/>
      <c r="FZ52" s="60"/>
      <c r="GA52" s="22"/>
      <c r="GB52" s="60"/>
      <c r="GC52" s="22"/>
      <c r="GD52" s="60"/>
      <c r="GE52" s="22"/>
      <c r="GF52" s="60"/>
      <c r="GG52" s="22"/>
      <c r="GH52" s="60"/>
      <c r="GI52" s="22"/>
      <c r="GJ52" s="60"/>
      <c r="GK52" s="22"/>
      <c r="GL52" s="60"/>
      <c r="GM52" s="22"/>
      <c r="GN52" s="60"/>
      <c r="GO52" s="22"/>
      <c r="GP52" s="60"/>
      <c r="GQ52" s="22"/>
      <c r="GR52" s="60"/>
      <c r="GS52" s="22"/>
      <c r="GT52" s="60"/>
      <c r="GU52" s="22"/>
      <c r="GV52" s="60"/>
      <c r="GW52" s="22"/>
      <c r="GX52" s="60"/>
      <c r="GY52" s="22"/>
      <c r="GZ52" s="60"/>
      <c r="HA52" s="22"/>
      <c r="HB52" s="60"/>
      <c r="HC52" s="22"/>
      <c r="HD52" s="60"/>
      <c r="HE52" s="22"/>
      <c r="HF52" s="60"/>
      <c r="HG52" s="22"/>
      <c r="HH52" s="60"/>
      <c r="HI52" s="22"/>
      <c r="HJ52" s="60"/>
      <c r="HK52" s="22"/>
      <c r="HL52" s="60"/>
      <c r="HM52" s="22"/>
      <c r="HN52" s="60"/>
      <c r="HO52" s="22"/>
      <c r="HP52" s="60"/>
      <c r="HQ52" s="22"/>
      <c r="HR52" s="60"/>
      <c r="HS52" s="22"/>
      <c r="HT52" s="60"/>
      <c r="HU52" s="22"/>
      <c r="HV52" s="60"/>
      <c r="HW52" s="22"/>
      <c r="HX52" s="60"/>
      <c r="HY52" s="22"/>
      <c r="HZ52" s="60"/>
      <c r="IA52" s="22"/>
      <c r="IB52" s="60"/>
      <c r="IC52" s="22"/>
      <c r="ID52" s="60"/>
      <c r="IE52" s="22"/>
      <c r="IF52" s="60"/>
      <c r="IG52" s="22"/>
      <c r="IH52" s="60"/>
      <c r="II52" s="22"/>
      <c r="IJ52" s="60"/>
      <c r="IK52" s="22"/>
      <c r="IL52" s="60"/>
      <c r="IM52" s="22"/>
      <c r="IN52" s="60"/>
      <c r="IO52" s="22"/>
      <c r="IP52" s="60"/>
      <c r="IQ52" s="22"/>
      <c r="IR52" s="60"/>
      <c r="IS52" s="22"/>
      <c r="IT52" s="60"/>
      <c r="IU52" s="22"/>
      <c r="IV52" s="60"/>
      <c r="IW52" s="22"/>
      <c r="IX52" s="60"/>
      <c r="IY52" s="22"/>
      <c r="IZ52" s="60"/>
      <c r="JA52" s="22"/>
      <c r="JB52" s="60"/>
      <c r="JC52" s="22"/>
      <c r="JD52" s="60"/>
      <c r="JE52" s="22"/>
      <c r="JF52" s="60"/>
      <c r="JG52" s="22"/>
      <c r="JH52" s="60"/>
      <c r="JI52" s="22"/>
      <c r="JJ52" s="60"/>
      <c r="JK52" s="22"/>
      <c r="JL52" s="60"/>
      <c r="JM52" s="22"/>
      <c r="JN52" s="60"/>
      <c r="JO52" s="22"/>
      <c r="JP52" s="60"/>
      <c r="JQ52" s="22"/>
      <c r="JR52" s="60"/>
      <c r="JS52" s="22"/>
      <c r="JT52" s="60"/>
      <c r="JU52" s="22"/>
      <c r="JV52" s="60"/>
      <c r="JW52" s="22"/>
      <c r="JX52" s="60"/>
      <c r="JY52" s="22"/>
      <c r="JZ52" s="23"/>
      <c r="KA52" s="23"/>
      <c r="KB52" s="23"/>
      <c r="KC52" s="23"/>
      <c r="KD52" s="23"/>
      <c r="KE52" s="23"/>
      <c r="KF52" s="23"/>
      <c r="KG52" s="23"/>
      <c r="KH52" s="23"/>
      <c r="KI52" s="23"/>
      <c r="KJ52" s="23"/>
      <c r="KK52" s="23"/>
      <c r="KL52" s="23"/>
      <c r="KM52" s="23"/>
    </row>
    <row r="53" spans="1:299" ht="30" customHeight="1" x14ac:dyDescent="0.25">
      <c r="A53" s="48">
        <f t="shared" si="0"/>
        <v>52</v>
      </c>
      <c r="B53" s="272"/>
      <c r="C53" s="272"/>
      <c r="D53" s="272"/>
      <c r="E53" s="272" t="s">
        <v>473</v>
      </c>
      <c r="F53" s="272"/>
      <c r="G53" s="293">
        <v>0</v>
      </c>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93">
        <v>0</v>
      </c>
      <c r="AK53" s="293">
        <v>0</v>
      </c>
      <c r="AL53" s="293">
        <v>0</v>
      </c>
      <c r="AM53" s="293">
        <v>0</v>
      </c>
      <c r="AN53" s="293">
        <v>0</v>
      </c>
      <c r="AO53" s="293">
        <v>0</v>
      </c>
      <c r="AP53" s="293">
        <v>0</v>
      </c>
      <c r="AQ53" s="293">
        <v>0</v>
      </c>
      <c r="AR53" s="293">
        <v>0</v>
      </c>
      <c r="AS53" s="293">
        <v>0</v>
      </c>
      <c r="AT53" s="293">
        <v>0</v>
      </c>
      <c r="AU53" s="293">
        <v>0</v>
      </c>
      <c r="AV53" s="293">
        <v>0</v>
      </c>
      <c r="AW53" s="293">
        <v>0</v>
      </c>
      <c r="AX53" s="293">
        <v>0</v>
      </c>
      <c r="AY53" s="293">
        <v>0</v>
      </c>
      <c r="AZ53" s="293">
        <v>0</v>
      </c>
      <c r="BA53" s="293">
        <v>0</v>
      </c>
      <c r="BB53" s="293">
        <v>0</v>
      </c>
      <c r="BC53" s="293">
        <v>0</v>
      </c>
      <c r="BD53" s="293">
        <v>0</v>
      </c>
      <c r="BE53" s="293">
        <v>0</v>
      </c>
      <c r="BF53" s="293">
        <v>0</v>
      </c>
      <c r="BG53" s="293">
        <v>0</v>
      </c>
      <c r="BH53" s="293">
        <v>0</v>
      </c>
      <c r="BI53" s="293">
        <v>0</v>
      </c>
      <c r="BJ53" s="293">
        <v>0</v>
      </c>
      <c r="BK53" s="293">
        <v>0</v>
      </c>
      <c r="BL53" s="293">
        <v>0</v>
      </c>
      <c r="BM53" s="293">
        <v>0</v>
      </c>
      <c r="BN53" s="293">
        <v>0</v>
      </c>
      <c r="BO53" s="293">
        <v>0</v>
      </c>
      <c r="BP53" s="293">
        <v>0</v>
      </c>
      <c r="BQ53" s="293">
        <v>0</v>
      </c>
      <c r="BR53" s="293">
        <v>0</v>
      </c>
      <c r="BS53" s="293">
        <v>0</v>
      </c>
      <c r="BT53" s="293">
        <v>0</v>
      </c>
      <c r="BU53" s="293">
        <v>0</v>
      </c>
      <c r="BV53" s="293">
        <v>0</v>
      </c>
      <c r="BW53" s="293">
        <v>0</v>
      </c>
      <c r="BX53" s="293">
        <v>0</v>
      </c>
      <c r="BY53" s="293">
        <v>0</v>
      </c>
      <c r="BZ53" s="293">
        <v>0</v>
      </c>
      <c r="CA53" s="293">
        <v>0</v>
      </c>
      <c r="CB53" s="293">
        <v>0</v>
      </c>
      <c r="CC53" s="293">
        <v>0</v>
      </c>
      <c r="CD53" s="293">
        <v>0</v>
      </c>
      <c r="CE53" s="293">
        <v>0</v>
      </c>
      <c r="CF53" s="293">
        <v>0</v>
      </c>
      <c r="CG53" s="293">
        <v>0</v>
      </c>
      <c r="CH53" s="293">
        <v>0</v>
      </c>
      <c r="CI53" s="293">
        <v>0</v>
      </c>
      <c r="CJ53" s="293">
        <v>0</v>
      </c>
      <c r="CK53" s="293">
        <v>0</v>
      </c>
      <c r="CL53" s="293">
        <v>0</v>
      </c>
      <c r="CM53" s="293">
        <v>0</v>
      </c>
      <c r="CN53" s="293">
        <v>0</v>
      </c>
      <c r="CO53" s="293">
        <v>0</v>
      </c>
      <c r="CP53" s="293">
        <v>0</v>
      </c>
      <c r="CQ53" s="293">
        <v>0</v>
      </c>
      <c r="CR53" s="293">
        <v>0</v>
      </c>
      <c r="CS53" s="293">
        <v>0</v>
      </c>
      <c r="CT53" s="293">
        <v>0</v>
      </c>
      <c r="CU53" s="293">
        <v>0</v>
      </c>
      <c r="CV53" s="293">
        <v>0</v>
      </c>
      <c r="CW53" s="293">
        <v>0</v>
      </c>
      <c r="CX53" s="293">
        <v>0</v>
      </c>
      <c r="CY53" s="293">
        <v>0</v>
      </c>
      <c r="CZ53" s="293">
        <v>0</v>
      </c>
      <c r="DA53" s="293">
        <v>0</v>
      </c>
      <c r="DB53" s="293">
        <v>0</v>
      </c>
      <c r="DC53" s="293">
        <v>0</v>
      </c>
      <c r="DD53" s="293">
        <v>0</v>
      </c>
      <c r="DE53" s="293">
        <v>0</v>
      </c>
      <c r="DF53" s="293">
        <v>0</v>
      </c>
      <c r="DG53" s="293">
        <v>0</v>
      </c>
      <c r="DH53" s="293">
        <v>0</v>
      </c>
      <c r="DI53" s="293">
        <v>0</v>
      </c>
      <c r="DJ53" s="293">
        <v>0</v>
      </c>
      <c r="DK53" s="293">
        <v>0</v>
      </c>
      <c r="DL53" s="293">
        <v>0</v>
      </c>
      <c r="DM53" s="293">
        <v>0</v>
      </c>
      <c r="DN53" s="293">
        <v>0</v>
      </c>
      <c r="DO53" s="293">
        <v>0</v>
      </c>
      <c r="DP53" s="293">
        <v>0</v>
      </c>
      <c r="DQ53" s="293">
        <v>0</v>
      </c>
      <c r="DR53" s="293">
        <v>0</v>
      </c>
      <c r="DS53" s="293">
        <v>0</v>
      </c>
      <c r="DT53" s="293">
        <v>0</v>
      </c>
      <c r="DU53" s="293">
        <v>0</v>
      </c>
      <c r="DV53" s="293">
        <v>0</v>
      </c>
      <c r="DW53" s="293">
        <v>0</v>
      </c>
      <c r="DX53" s="293">
        <v>0</v>
      </c>
      <c r="DY53" s="293">
        <v>0</v>
      </c>
      <c r="DZ53" s="293">
        <v>0</v>
      </c>
      <c r="EA53" s="293">
        <v>0</v>
      </c>
      <c r="EB53" s="293">
        <v>0</v>
      </c>
      <c r="EC53" s="293">
        <v>0</v>
      </c>
      <c r="ED53" s="293">
        <v>0</v>
      </c>
      <c r="EE53" s="293">
        <v>0</v>
      </c>
      <c r="EF53" s="293">
        <v>0</v>
      </c>
      <c r="EG53" s="293">
        <v>0</v>
      </c>
      <c r="EH53" s="293">
        <v>0</v>
      </c>
      <c r="EI53" s="293">
        <v>0</v>
      </c>
      <c r="EJ53" s="293">
        <v>0</v>
      </c>
      <c r="EK53" s="293">
        <v>0</v>
      </c>
      <c r="EL53" s="293">
        <v>0</v>
      </c>
      <c r="EM53" s="293">
        <v>0</v>
      </c>
      <c r="EN53" s="293">
        <v>0</v>
      </c>
      <c r="EO53" s="293">
        <v>0</v>
      </c>
      <c r="EP53" s="293">
        <v>0</v>
      </c>
      <c r="EQ53" s="293">
        <v>0</v>
      </c>
      <c r="ER53" s="293">
        <v>0</v>
      </c>
      <c r="ES53" s="293">
        <v>0</v>
      </c>
      <c r="ET53" s="293">
        <v>0</v>
      </c>
      <c r="EU53" s="293">
        <v>0</v>
      </c>
      <c r="EV53" s="293">
        <v>0</v>
      </c>
      <c r="EW53" s="293">
        <v>0</v>
      </c>
      <c r="EX53" s="293">
        <v>0</v>
      </c>
      <c r="EY53" s="22"/>
      <c r="EZ53" s="60"/>
      <c r="FA53" s="22"/>
      <c r="FB53" s="60"/>
      <c r="FC53" s="22"/>
      <c r="FD53" s="60"/>
      <c r="FE53" s="22"/>
      <c r="FF53" s="60"/>
      <c r="FG53" s="22"/>
      <c r="FH53" s="60"/>
      <c r="FI53" s="22"/>
      <c r="FJ53" s="60"/>
      <c r="FK53" s="22"/>
      <c r="FL53" s="60"/>
      <c r="FM53" s="22"/>
      <c r="FN53" s="60"/>
      <c r="FO53" s="22"/>
      <c r="FP53" s="60"/>
      <c r="FQ53" s="22"/>
      <c r="FR53" s="60"/>
      <c r="FS53" s="22"/>
      <c r="FT53" s="60"/>
      <c r="FU53" s="22"/>
      <c r="FV53" s="60"/>
      <c r="FW53" s="22"/>
      <c r="FX53" s="60"/>
      <c r="FY53" s="22"/>
      <c r="FZ53" s="60"/>
      <c r="GA53" s="22"/>
      <c r="GB53" s="60"/>
      <c r="GC53" s="22"/>
      <c r="GD53" s="60"/>
      <c r="GE53" s="22"/>
      <c r="GF53" s="60"/>
      <c r="GG53" s="22"/>
      <c r="GH53" s="60"/>
      <c r="GI53" s="22"/>
      <c r="GJ53" s="60"/>
      <c r="GK53" s="22"/>
      <c r="GL53" s="60"/>
      <c r="GM53" s="22"/>
      <c r="GN53" s="60"/>
      <c r="GO53" s="22"/>
      <c r="GP53" s="60"/>
      <c r="GQ53" s="22"/>
      <c r="GR53" s="60"/>
      <c r="GS53" s="22"/>
      <c r="GT53" s="60"/>
      <c r="GU53" s="22"/>
      <c r="GV53" s="60"/>
      <c r="GW53" s="22"/>
      <c r="GX53" s="60"/>
      <c r="GY53" s="22"/>
      <c r="GZ53" s="60"/>
      <c r="HA53" s="22"/>
      <c r="HB53" s="60"/>
      <c r="HC53" s="22"/>
      <c r="HD53" s="60"/>
      <c r="HE53" s="22"/>
      <c r="HF53" s="60"/>
      <c r="HG53" s="22"/>
      <c r="HH53" s="60"/>
      <c r="HI53" s="22"/>
      <c r="HJ53" s="60"/>
      <c r="HK53" s="22"/>
      <c r="HL53" s="60"/>
      <c r="HM53" s="22"/>
      <c r="HN53" s="60"/>
      <c r="HO53" s="22"/>
      <c r="HP53" s="60"/>
      <c r="HQ53" s="22"/>
      <c r="HR53" s="60"/>
      <c r="HS53" s="22"/>
      <c r="HT53" s="60"/>
      <c r="HU53" s="22"/>
      <c r="HV53" s="60"/>
      <c r="HW53" s="22"/>
      <c r="HX53" s="60"/>
      <c r="HY53" s="22"/>
      <c r="HZ53" s="60"/>
      <c r="IA53" s="22"/>
      <c r="IB53" s="60"/>
      <c r="IC53" s="22"/>
      <c r="ID53" s="60"/>
      <c r="IE53" s="22"/>
      <c r="IF53" s="60"/>
      <c r="IG53" s="22"/>
      <c r="IH53" s="60"/>
      <c r="II53" s="22"/>
      <c r="IJ53" s="60"/>
      <c r="IK53" s="22"/>
      <c r="IL53" s="60"/>
      <c r="IM53" s="22"/>
      <c r="IN53" s="60"/>
      <c r="IO53" s="22"/>
      <c r="IP53" s="60"/>
      <c r="IQ53" s="22"/>
      <c r="IR53" s="60"/>
      <c r="IS53" s="22"/>
      <c r="IT53" s="60"/>
      <c r="IU53" s="22"/>
      <c r="IV53" s="60"/>
      <c r="IW53" s="22"/>
      <c r="IX53" s="60"/>
      <c r="IY53" s="22"/>
      <c r="IZ53" s="60"/>
      <c r="JA53" s="22"/>
      <c r="JB53" s="60"/>
      <c r="JC53" s="22"/>
      <c r="JD53" s="60"/>
      <c r="JE53" s="22"/>
      <c r="JF53" s="60"/>
      <c r="JG53" s="22"/>
      <c r="JH53" s="60"/>
      <c r="JI53" s="22"/>
      <c r="JJ53" s="60"/>
      <c r="JK53" s="22"/>
      <c r="JL53" s="60"/>
      <c r="JM53" s="22"/>
      <c r="JN53" s="60"/>
      <c r="JO53" s="22"/>
      <c r="JP53" s="60"/>
      <c r="JQ53" s="22"/>
      <c r="JR53" s="60"/>
      <c r="JS53" s="22"/>
      <c r="JT53" s="60"/>
      <c r="JU53" s="22"/>
      <c r="JV53" s="60"/>
      <c r="JW53" s="22"/>
      <c r="JX53" s="60"/>
      <c r="JY53" s="22"/>
      <c r="JZ53" s="23"/>
      <c r="KA53" s="23"/>
      <c r="KB53" s="23"/>
      <c r="KC53" s="23"/>
      <c r="KD53" s="23"/>
      <c r="KE53" s="23"/>
      <c r="KF53" s="23"/>
      <c r="KG53" s="23"/>
      <c r="KH53" s="23"/>
      <c r="KI53" s="23"/>
      <c r="KJ53" s="23"/>
      <c r="KK53" s="23"/>
      <c r="KL53" s="23"/>
      <c r="KM53" s="23"/>
    </row>
    <row r="54" spans="1:299" x14ac:dyDescent="0.25">
      <c r="A54" s="48">
        <f t="shared" si="0"/>
        <v>53</v>
      </c>
      <c r="B54" s="272"/>
      <c r="C54" s="272"/>
      <c r="D54" s="272"/>
      <c r="E54" s="272" t="s">
        <v>369</v>
      </c>
      <c r="F54" s="272"/>
      <c r="G54" s="293">
        <v>81.42</v>
      </c>
      <c r="H54" s="293">
        <v>274.95</v>
      </c>
      <c r="I54" s="293">
        <v>1229.27</v>
      </c>
      <c r="J54" s="293">
        <v>22.07</v>
      </c>
      <c r="K54" s="293">
        <v>626.86</v>
      </c>
      <c r="L54" s="293">
        <v>651.29999999999995</v>
      </c>
      <c r="M54" s="293">
        <v>46.73</v>
      </c>
      <c r="N54" s="293">
        <v>44.58</v>
      </c>
      <c r="O54" s="293">
        <v>275.17</v>
      </c>
      <c r="P54" s="293">
        <v>957.75</v>
      </c>
      <c r="Q54" s="293">
        <v>40.71</v>
      </c>
      <c r="R54" s="293">
        <v>171.45</v>
      </c>
      <c r="S54" s="293">
        <v>30.64</v>
      </c>
      <c r="T54" s="293">
        <v>18.23</v>
      </c>
      <c r="U54" s="293">
        <v>0</v>
      </c>
      <c r="V54" s="293">
        <v>435.27</v>
      </c>
      <c r="W54" s="293">
        <v>0</v>
      </c>
      <c r="X54" s="293">
        <v>0</v>
      </c>
      <c r="Y54" s="293">
        <v>668.64</v>
      </c>
      <c r="Z54" s="293">
        <v>0</v>
      </c>
      <c r="AA54" s="293">
        <v>0</v>
      </c>
      <c r="AB54" s="293">
        <v>32.14</v>
      </c>
      <c r="AC54" s="293">
        <v>105.01</v>
      </c>
      <c r="AD54" s="293">
        <v>585.05999999999995</v>
      </c>
      <c r="AE54" s="293">
        <v>42.85</v>
      </c>
      <c r="AF54" s="293">
        <v>22.51</v>
      </c>
      <c r="AG54" s="293">
        <v>433.99</v>
      </c>
      <c r="AH54" s="293">
        <v>37.07</v>
      </c>
      <c r="AI54" s="293">
        <v>88.52</v>
      </c>
      <c r="AJ54" s="293">
        <v>73.5</v>
      </c>
      <c r="AK54" s="293">
        <v>130.30000000000001</v>
      </c>
      <c r="AL54" s="293">
        <v>42.85</v>
      </c>
      <c r="AM54" s="293">
        <v>0</v>
      </c>
      <c r="AN54" s="293">
        <v>88.52</v>
      </c>
      <c r="AO54" s="293">
        <v>22.07</v>
      </c>
      <c r="AP54" s="293">
        <v>83.59</v>
      </c>
      <c r="AQ54" s="293">
        <v>76.73</v>
      </c>
      <c r="AR54" s="293">
        <v>59.59</v>
      </c>
      <c r="AS54" s="293">
        <v>62.15</v>
      </c>
      <c r="AT54" s="293">
        <v>390.04</v>
      </c>
      <c r="AU54" s="293">
        <v>26.35</v>
      </c>
      <c r="AV54" s="293">
        <v>29.57</v>
      </c>
      <c r="AW54" s="293">
        <v>25.29</v>
      </c>
      <c r="AX54" s="293">
        <v>94.3</v>
      </c>
      <c r="AY54" s="293">
        <v>107.16</v>
      </c>
      <c r="AZ54" s="293">
        <v>135.65</v>
      </c>
      <c r="BA54" s="293">
        <v>40.71</v>
      </c>
      <c r="BB54" s="293">
        <v>10.3</v>
      </c>
      <c r="BC54" s="293">
        <v>34.93</v>
      </c>
      <c r="BD54" s="293">
        <v>74.58</v>
      </c>
      <c r="BE54" s="293">
        <v>0</v>
      </c>
      <c r="BF54" s="293">
        <v>46.09</v>
      </c>
      <c r="BG54" s="293">
        <v>804.51</v>
      </c>
      <c r="BH54" s="293">
        <v>58.93</v>
      </c>
      <c r="BI54" s="293">
        <v>37.07</v>
      </c>
      <c r="BJ54" s="293">
        <v>67.08</v>
      </c>
      <c r="BK54" s="293">
        <v>675.71</v>
      </c>
      <c r="BL54" s="293">
        <v>0</v>
      </c>
      <c r="BM54" s="293">
        <v>456.28</v>
      </c>
      <c r="BN54" s="293">
        <v>58.93</v>
      </c>
      <c r="BO54" s="293">
        <v>41.79</v>
      </c>
      <c r="BP54" s="293">
        <v>52.51</v>
      </c>
      <c r="BQ54" s="293">
        <v>28.95</v>
      </c>
      <c r="BR54" s="293">
        <v>35.369999999999997</v>
      </c>
      <c r="BS54" s="293">
        <v>73.5</v>
      </c>
      <c r="BT54" s="293">
        <v>0</v>
      </c>
      <c r="BU54" s="293">
        <v>783.52</v>
      </c>
      <c r="BV54" s="293">
        <v>84.22</v>
      </c>
      <c r="BW54" s="293">
        <v>0</v>
      </c>
      <c r="BX54" s="293">
        <v>303.02999999999997</v>
      </c>
      <c r="BY54" s="293">
        <v>11.36</v>
      </c>
      <c r="BZ54" s="293">
        <v>54.21</v>
      </c>
      <c r="CA54" s="293">
        <v>23.57</v>
      </c>
      <c r="CB54" s="293">
        <v>228.66</v>
      </c>
      <c r="CC54" s="293">
        <v>25.29</v>
      </c>
      <c r="CD54" s="293">
        <v>34.93</v>
      </c>
      <c r="CE54" s="293">
        <v>0</v>
      </c>
      <c r="CF54" s="293">
        <v>203.59</v>
      </c>
      <c r="CG54" s="293">
        <v>65.349999999999994</v>
      </c>
      <c r="CH54" s="293">
        <v>0</v>
      </c>
      <c r="CI54" s="293">
        <v>17.8</v>
      </c>
      <c r="CJ54" s="293">
        <v>80.36</v>
      </c>
      <c r="CK54" s="293">
        <v>943.83</v>
      </c>
      <c r="CL54" s="293">
        <v>52.07</v>
      </c>
      <c r="CM54" s="293">
        <v>208.96</v>
      </c>
      <c r="CN54" s="293">
        <v>49.93</v>
      </c>
      <c r="CO54" s="293">
        <v>1455.81</v>
      </c>
      <c r="CP54" s="293">
        <v>63.86</v>
      </c>
      <c r="CQ54" s="293">
        <v>266.17</v>
      </c>
      <c r="CR54" s="293">
        <v>121.72</v>
      </c>
      <c r="CS54" s="293">
        <v>654.72</v>
      </c>
      <c r="CT54" s="293">
        <v>512</v>
      </c>
      <c r="CU54" s="293">
        <v>661.78</v>
      </c>
      <c r="CV54" s="293">
        <v>0</v>
      </c>
      <c r="CW54" s="293">
        <v>0</v>
      </c>
      <c r="CX54" s="293">
        <v>29.57</v>
      </c>
      <c r="CY54" s="293">
        <v>66.430000000000007</v>
      </c>
      <c r="CZ54" s="293">
        <v>33.869999999999997</v>
      </c>
      <c r="DA54" s="293">
        <v>276.89999999999998</v>
      </c>
      <c r="DB54" s="293">
        <v>21.01</v>
      </c>
      <c r="DC54" s="293">
        <v>56.79</v>
      </c>
      <c r="DD54" s="293">
        <v>84.22</v>
      </c>
      <c r="DE54" s="293">
        <v>71.8</v>
      </c>
      <c r="DF54" s="293">
        <v>546.71</v>
      </c>
      <c r="DG54" s="293">
        <v>35.369999999999997</v>
      </c>
      <c r="DH54" s="293">
        <v>114.67</v>
      </c>
      <c r="DI54" s="293">
        <v>51</v>
      </c>
      <c r="DJ54" s="293">
        <v>86.81</v>
      </c>
      <c r="DK54" s="293">
        <v>61.72</v>
      </c>
      <c r="DL54" s="293">
        <v>470.2</v>
      </c>
      <c r="DM54" s="293">
        <v>97.09</v>
      </c>
      <c r="DN54" s="293">
        <v>92.53</v>
      </c>
      <c r="DO54" s="293">
        <v>28.95</v>
      </c>
      <c r="DP54" s="293">
        <v>62.79</v>
      </c>
      <c r="DQ54" s="293">
        <v>83.59</v>
      </c>
      <c r="DR54" s="293">
        <v>205.31</v>
      </c>
      <c r="DS54" s="293">
        <v>24.66</v>
      </c>
      <c r="DT54" s="293">
        <v>33.21</v>
      </c>
      <c r="DU54" s="293">
        <v>52.51</v>
      </c>
      <c r="DV54" s="293">
        <v>30.02</v>
      </c>
      <c r="DW54" s="293">
        <v>141.03</v>
      </c>
      <c r="DX54" s="293">
        <v>23.57</v>
      </c>
      <c r="DY54" s="293">
        <v>0</v>
      </c>
      <c r="DZ54" s="293">
        <v>46.73</v>
      </c>
      <c r="EA54" s="293">
        <v>64.95</v>
      </c>
      <c r="EB54" s="293">
        <v>71.8</v>
      </c>
      <c r="EC54" s="293">
        <v>8.16</v>
      </c>
      <c r="ED54" s="293">
        <v>70.31</v>
      </c>
      <c r="EE54" s="293">
        <v>92.16</v>
      </c>
      <c r="EF54" s="293">
        <v>28.5</v>
      </c>
      <c r="EG54" s="293">
        <v>41.79</v>
      </c>
      <c r="EH54" s="293">
        <v>0</v>
      </c>
      <c r="EI54" s="293">
        <v>442.33</v>
      </c>
      <c r="EJ54" s="293">
        <v>15.64</v>
      </c>
      <c r="EK54" s="293">
        <v>40.299999999999997</v>
      </c>
      <c r="EL54" s="293">
        <v>863.67</v>
      </c>
      <c r="EM54" s="293">
        <v>1288.5</v>
      </c>
      <c r="EN54" s="293">
        <v>86.38</v>
      </c>
      <c r="EO54" s="293">
        <v>494.62</v>
      </c>
      <c r="EP54" s="293">
        <v>57.44</v>
      </c>
      <c r="EQ54" s="293">
        <v>588.49</v>
      </c>
      <c r="ER54" s="293">
        <v>69.22</v>
      </c>
      <c r="ES54" s="293">
        <v>0</v>
      </c>
      <c r="ET54" s="293">
        <v>0</v>
      </c>
      <c r="EU54" s="293">
        <v>0</v>
      </c>
      <c r="EV54" s="293">
        <v>0</v>
      </c>
      <c r="EW54" s="293">
        <v>0</v>
      </c>
      <c r="EX54" s="293">
        <v>25127.15</v>
      </c>
      <c r="EY54" s="22"/>
      <c r="EZ54" s="60"/>
      <c r="FA54" s="22"/>
      <c r="FB54" s="60"/>
      <c r="FC54" s="22"/>
      <c r="FD54" s="60"/>
      <c r="FE54" s="22"/>
      <c r="FF54" s="60"/>
      <c r="FG54" s="22"/>
      <c r="FH54" s="60"/>
      <c r="FI54" s="22"/>
      <c r="FJ54" s="60"/>
      <c r="FK54" s="22"/>
      <c r="FL54" s="60"/>
      <c r="FM54" s="22"/>
      <c r="FN54" s="60"/>
      <c r="FO54" s="22"/>
      <c r="FP54" s="60"/>
      <c r="FQ54" s="22"/>
      <c r="FR54" s="60"/>
      <c r="FS54" s="22"/>
      <c r="FT54" s="60"/>
      <c r="FU54" s="22"/>
      <c r="FV54" s="60"/>
      <c r="FW54" s="22"/>
      <c r="FX54" s="60"/>
      <c r="FY54" s="22"/>
      <c r="FZ54" s="60"/>
      <c r="GA54" s="22"/>
      <c r="GB54" s="60"/>
      <c r="GC54" s="22"/>
      <c r="GD54" s="60"/>
      <c r="GE54" s="22"/>
      <c r="GF54" s="60"/>
      <c r="GG54" s="22"/>
      <c r="GH54" s="60"/>
      <c r="GI54" s="22"/>
      <c r="GJ54" s="60"/>
      <c r="GK54" s="22"/>
      <c r="GL54" s="60"/>
      <c r="GM54" s="22"/>
      <c r="GN54" s="60"/>
      <c r="GO54" s="22"/>
      <c r="GP54" s="60"/>
      <c r="GQ54" s="22"/>
      <c r="GR54" s="60"/>
      <c r="GS54" s="22"/>
      <c r="GT54" s="60"/>
      <c r="GU54" s="22"/>
      <c r="GV54" s="60"/>
      <c r="GW54" s="22"/>
      <c r="GX54" s="60"/>
      <c r="GY54" s="22"/>
      <c r="GZ54" s="60"/>
      <c r="HA54" s="22"/>
      <c r="HB54" s="60"/>
      <c r="HC54" s="22"/>
      <c r="HD54" s="60"/>
      <c r="HE54" s="22"/>
      <c r="HF54" s="60"/>
      <c r="HG54" s="22"/>
      <c r="HH54" s="60"/>
      <c r="HI54" s="22"/>
      <c r="HJ54" s="60"/>
      <c r="HK54" s="22"/>
      <c r="HL54" s="60"/>
      <c r="HM54" s="22"/>
      <c r="HN54" s="60"/>
      <c r="HO54" s="22"/>
      <c r="HP54" s="60"/>
      <c r="HQ54" s="22"/>
      <c r="HR54" s="60"/>
      <c r="HS54" s="22"/>
      <c r="HT54" s="60"/>
      <c r="HU54" s="22"/>
      <c r="HV54" s="60"/>
      <c r="HW54" s="22"/>
      <c r="HX54" s="60"/>
      <c r="HY54" s="22"/>
      <c r="HZ54" s="60"/>
      <c r="IA54" s="22"/>
      <c r="IB54" s="60"/>
      <c r="IC54" s="22"/>
      <c r="ID54" s="60"/>
      <c r="IE54" s="22"/>
      <c r="IF54" s="60"/>
      <c r="IG54" s="22"/>
      <c r="IH54" s="60"/>
      <c r="II54" s="22"/>
      <c r="IJ54" s="60"/>
      <c r="IK54" s="22"/>
      <c r="IL54" s="60"/>
      <c r="IM54" s="22"/>
      <c r="IN54" s="60"/>
      <c r="IO54" s="22"/>
      <c r="IP54" s="60"/>
      <c r="IQ54" s="22"/>
      <c r="IR54" s="60"/>
      <c r="IS54" s="22"/>
      <c r="IT54" s="60"/>
      <c r="IU54" s="22"/>
      <c r="IV54" s="60"/>
      <c r="IW54" s="22"/>
      <c r="IX54" s="60"/>
      <c r="IY54" s="22"/>
      <c r="IZ54" s="60"/>
      <c r="JA54" s="22"/>
      <c r="JB54" s="60"/>
      <c r="JC54" s="22"/>
      <c r="JD54" s="60"/>
      <c r="JE54" s="22"/>
      <c r="JF54" s="60"/>
      <c r="JG54" s="22"/>
      <c r="JH54" s="60"/>
      <c r="JI54" s="22"/>
      <c r="JJ54" s="60"/>
      <c r="JK54" s="22"/>
      <c r="JL54" s="60"/>
      <c r="JM54" s="22"/>
      <c r="JN54" s="60"/>
      <c r="JO54" s="22"/>
      <c r="JP54" s="60"/>
      <c r="JQ54" s="22"/>
      <c r="JR54" s="60"/>
      <c r="JS54" s="22"/>
      <c r="JT54" s="60"/>
      <c r="JU54" s="22"/>
      <c r="JV54" s="60"/>
      <c r="JW54" s="22"/>
      <c r="JX54" s="60"/>
      <c r="JY54" s="22"/>
      <c r="JZ54" s="23"/>
      <c r="KA54" s="23"/>
      <c r="KB54" s="23"/>
      <c r="KC54" s="23"/>
      <c r="KD54" s="23"/>
      <c r="KE54" s="23"/>
      <c r="KF54" s="23"/>
      <c r="KG54" s="23"/>
      <c r="KH54" s="23"/>
      <c r="KI54" s="23"/>
      <c r="KJ54" s="23"/>
      <c r="KK54" s="23"/>
      <c r="KL54" s="23"/>
      <c r="KM54" s="23"/>
    </row>
    <row r="55" spans="1:299" x14ac:dyDescent="0.25">
      <c r="A55" s="48">
        <f t="shared" si="0"/>
        <v>54</v>
      </c>
      <c r="B55" s="272"/>
      <c r="C55" s="272"/>
      <c r="D55" s="272"/>
      <c r="E55" s="272" t="s">
        <v>251</v>
      </c>
      <c r="F55" s="272"/>
      <c r="G55" s="293"/>
      <c r="H55" s="293"/>
      <c r="I55" s="293"/>
      <c r="J55" s="293"/>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c r="AO55" s="293"/>
      <c r="AP55" s="293"/>
      <c r="AQ55" s="293"/>
      <c r="AR55" s="293"/>
      <c r="AS55" s="293"/>
      <c r="AT55" s="293"/>
      <c r="AU55" s="293"/>
      <c r="AV55" s="293"/>
      <c r="AW55" s="293"/>
      <c r="AX55" s="293"/>
      <c r="AY55" s="293"/>
      <c r="AZ55" s="293"/>
      <c r="BA55" s="293"/>
      <c r="BB55" s="293"/>
      <c r="BC55" s="293"/>
      <c r="BD55" s="293"/>
      <c r="BE55" s="293"/>
      <c r="BF55" s="293"/>
      <c r="BG55" s="293"/>
      <c r="BH55" s="293"/>
      <c r="BI55" s="293"/>
      <c r="BJ55" s="293"/>
      <c r="BK55" s="293"/>
      <c r="BL55" s="293"/>
      <c r="BM55" s="293"/>
      <c r="BN55" s="293"/>
      <c r="BO55" s="293"/>
      <c r="BP55" s="293"/>
      <c r="BQ55" s="293"/>
      <c r="BR55" s="293"/>
      <c r="BS55" s="293"/>
      <c r="BT55" s="293"/>
      <c r="BU55" s="293"/>
      <c r="BV55" s="293"/>
      <c r="BW55" s="293"/>
      <c r="BX55" s="293"/>
      <c r="BY55" s="293"/>
      <c r="BZ55" s="293"/>
      <c r="CA55" s="293"/>
      <c r="CB55" s="293"/>
      <c r="CC55" s="293"/>
      <c r="CD55" s="293"/>
      <c r="CE55" s="293"/>
      <c r="CF55" s="293"/>
      <c r="CG55" s="293"/>
      <c r="CH55" s="293"/>
      <c r="CI55" s="293"/>
      <c r="CJ55" s="293"/>
      <c r="CK55" s="293"/>
      <c r="CL55" s="293"/>
      <c r="CM55" s="293"/>
      <c r="CN55" s="293"/>
      <c r="CO55" s="293"/>
      <c r="CP55" s="293"/>
      <c r="CQ55" s="293"/>
      <c r="CR55" s="293"/>
      <c r="CS55" s="293"/>
      <c r="CT55" s="293"/>
      <c r="CU55" s="293"/>
      <c r="CV55" s="293"/>
      <c r="CW55" s="293"/>
      <c r="CX55" s="293"/>
      <c r="CY55" s="293"/>
      <c r="CZ55" s="293"/>
      <c r="DA55" s="293"/>
      <c r="DB55" s="293"/>
      <c r="DC55" s="293"/>
      <c r="DD55" s="293"/>
      <c r="DE55" s="293"/>
      <c r="DF55" s="293"/>
      <c r="DG55" s="293"/>
      <c r="DH55" s="293"/>
      <c r="DI55" s="293"/>
      <c r="DJ55" s="293"/>
      <c r="DK55" s="293"/>
      <c r="DL55" s="293"/>
      <c r="DM55" s="293"/>
      <c r="DN55" s="293"/>
      <c r="DO55" s="293"/>
      <c r="DP55" s="293"/>
      <c r="DQ55" s="293"/>
      <c r="DR55" s="293"/>
      <c r="DS55" s="293"/>
      <c r="DT55" s="293"/>
      <c r="DU55" s="293"/>
      <c r="DV55" s="293"/>
      <c r="DW55" s="293"/>
      <c r="DX55" s="293"/>
      <c r="DY55" s="293"/>
      <c r="DZ55" s="293"/>
      <c r="EA55" s="293"/>
      <c r="EB55" s="293"/>
      <c r="EC55" s="293"/>
      <c r="ED55" s="293"/>
      <c r="EE55" s="293"/>
      <c r="EF55" s="293"/>
      <c r="EG55" s="293"/>
      <c r="EH55" s="293"/>
      <c r="EI55" s="293"/>
      <c r="EJ55" s="293"/>
      <c r="EK55" s="293"/>
      <c r="EL55" s="293"/>
      <c r="EM55" s="293"/>
      <c r="EN55" s="293"/>
      <c r="EO55" s="293"/>
      <c r="EP55" s="293"/>
      <c r="EQ55" s="293"/>
      <c r="ER55" s="293"/>
      <c r="ES55" s="293"/>
      <c r="ET55" s="293"/>
      <c r="EU55" s="293"/>
      <c r="EV55" s="293"/>
      <c r="EW55" s="293"/>
      <c r="EX55" s="293"/>
      <c r="EY55" s="22"/>
      <c r="EZ55" s="60"/>
      <c r="FA55" s="22"/>
      <c r="FB55" s="60"/>
      <c r="FC55" s="22"/>
      <c r="FD55" s="60"/>
      <c r="FE55" s="22"/>
      <c r="FF55" s="60"/>
      <c r="FG55" s="22"/>
      <c r="FH55" s="60"/>
      <c r="FI55" s="22"/>
      <c r="FJ55" s="60"/>
      <c r="FK55" s="22"/>
      <c r="FL55" s="60"/>
      <c r="FM55" s="22"/>
      <c r="FN55" s="60"/>
      <c r="FO55" s="22"/>
      <c r="FP55" s="60"/>
      <c r="FQ55" s="22"/>
      <c r="FR55" s="60"/>
      <c r="FS55" s="22"/>
      <c r="FT55" s="60"/>
      <c r="FU55" s="22"/>
      <c r="FV55" s="60"/>
      <c r="FW55" s="22"/>
      <c r="FX55" s="60"/>
      <c r="FY55" s="22"/>
      <c r="FZ55" s="60"/>
      <c r="GA55" s="22"/>
      <c r="GB55" s="60"/>
      <c r="GC55" s="22"/>
      <c r="GD55" s="60"/>
      <c r="GE55" s="22"/>
      <c r="GF55" s="60"/>
      <c r="GG55" s="22"/>
      <c r="GH55" s="60"/>
      <c r="GI55" s="22"/>
      <c r="GJ55" s="60"/>
      <c r="GK55" s="22"/>
      <c r="GL55" s="60"/>
      <c r="GM55" s="22"/>
      <c r="GN55" s="60"/>
      <c r="GO55" s="22"/>
      <c r="GP55" s="60"/>
      <c r="GQ55" s="22"/>
      <c r="GR55" s="60"/>
      <c r="GS55" s="22"/>
      <c r="GT55" s="60"/>
      <c r="GU55" s="22"/>
      <c r="GV55" s="60"/>
      <c r="GW55" s="22"/>
      <c r="GX55" s="60"/>
      <c r="GY55" s="22"/>
      <c r="GZ55" s="60"/>
      <c r="HA55" s="22"/>
      <c r="HB55" s="60"/>
      <c r="HC55" s="22"/>
      <c r="HD55" s="60"/>
      <c r="HE55" s="22"/>
      <c r="HF55" s="60"/>
      <c r="HG55" s="22"/>
      <c r="HH55" s="60"/>
      <c r="HI55" s="22"/>
      <c r="HJ55" s="60"/>
      <c r="HK55" s="22"/>
      <c r="HL55" s="60"/>
      <c r="HM55" s="22"/>
      <c r="HN55" s="60"/>
      <c r="HO55" s="22"/>
      <c r="HP55" s="60"/>
      <c r="HQ55" s="22"/>
      <c r="HR55" s="60"/>
      <c r="HS55" s="22"/>
      <c r="HT55" s="60"/>
      <c r="HU55" s="22"/>
      <c r="HV55" s="60"/>
      <c r="HW55" s="22"/>
      <c r="HX55" s="60"/>
      <c r="HY55" s="22"/>
      <c r="HZ55" s="60"/>
      <c r="IA55" s="22"/>
      <c r="IB55" s="60"/>
      <c r="IC55" s="22"/>
      <c r="ID55" s="60"/>
      <c r="IE55" s="22"/>
      <c r="IF55" s="60"/>
      <c r="IG55" s="22"/>
      <c r="IH55" s="60"/>
      <c r="II55" s="22"/>
      <c r="IJ55" s="60"/>
      <c r="IK55" s="22"/>
      <c r="IL55" s="60"/>
      <c r="IM55" s="22"/>
      <c r="IN55" s="60"/>
      <c r="IO55" s="22"/>
      <c r="IP55" s="60"/>
      <c r="IQ55" s="22"/>
      <c r="IR55" s="60"/>
      <c r="IS55" s="22"/>
      <c r="IT55" s="60"/>
      <c r="IU55" s="22"/>
      <c r="IV55" s="60"/>
      <c r="IW55" s="22"/>
      <c r="IX55" s="60"/>
      <c r="IY55" s="22"/>
      <c r="IZ55" s="60"/>
      <c r="JA55" s="22"/>
      <c r="JB55" s="60"/>
      <c r="JC55" s="22"/>
      <c r="JD55" s="60"/>
      <c r="JE55" s="22"/>
      <c r="JF55" s="60"/>
      <c r="JG55" s="22"/>
      <c r="JH55" s="60"/>
      <c r="JI55" s="22"/>
      <c r="JJ55" s="60"/>
      <c r="JK55" s="22"/>
      <c r="JL55" s="60"/>
      <c r="JM55" s="22"/>
      <c r="JN55" s="60"/>
      <c r="JO55" s="22"/>
      <c r="JP55" s="60"/>
      <c r="JQ55" s="22"/>
      <c r="JR55" s="60"/>
      <c r="JS55" s="22"/>
      <c r="JT55" s="60"/>
      <c r="JU55" s="22"/>
      <c r="JV55" s="60"/>
      <c r="JW55" s="22"/>
      <c r="JX55" s="60"/>
      <c r="JY55" s="22"/>
      <c r="JZ55" s="23"/>
      <c r="KA55" s="23"/>
      <c r="KB55" s="23"/>
      <c r="KC55" s="23"/>
      <c r="KD55" s="23"/>
      <c r="KE55" s="23"/>
      <c r="KF55" s="23"/>
      <c r="KG55" s="23"/>
      <c r="KH55" s="23"/>
      <c r="KI55" s="23"/>
      <c r="KJ55" s="23"/>
      <c r="KK55" s="23"/>
      <c r="KL55" s="23"/>
      <c r="KM55" s="23"/>
    </row>
    <row r="56" spans="1:299" x14ac:dyDescent="0.25">
      <c r="A56" s="48">
        <f t="shared" si="0"/>
        <v>55</v>
      </c>
      <c r="B56" s="272"/>
      <c r="C56" s="272"/>
      <c r="D56" s="272"/>
      <c r="E56" s="272"/>
      <c r="F56" s="272" t="s">
        <v>252</v>
      </c>
      <c r="G56" s="293">
        <v>0</v>
      </c>
      <c r="H56" s="293">
        <v>1617.14</v>
      </c>
      <c r="I56" s="293">
        <v>0</v>
      </c>
      <c r="J56" s="293">
        <v>0</v>
      </c>
      <c r="K56" s="293">
        <v>0</v>
      </c>
      <c r="L56" s="293">
        <v>0</v>
      </c>
      <c r="M56" s="293">
        <v>0</v>
      </c>
      <c r="N56" s="293">
        <v>0</v>
      </c>
      <c r="O56" s="293">
        <v>0</v>
      </c>
      <c r="P56" s="293">
        <v>0</v>
      </c>
      <c r="Q56" s="293">
        <v>0</v>
      </c>
      <c r="R56" s="293">
        <v>0</v>
      </c>
      <c r="S56" s="293">
        <v>0</v>
      </c>
      <c r="T56" s="293">
        <v>0</v>
      </c>
      <c r="U56" s="293">
        <v>0</v>
      </c>
      <c r="V56" s="293">
        <v>0</v>
      </c>
      <c r="W56" s="293">
        <v>0</v>
      </c>
      <c r="X56" s="293">
        <v>0</v>
      </c>
      <c r="Y56" s="293">
        <v>4049.39</v>
      </c>
      <c r="Z56" s="293">
        <v>0</v>
      </c>
      <c r="AA56" s="293">
        <v>0</v>
      </c>
      <c r="AB56" s="293">
        <v>0</v>
      </c>
      <c r="AC56" s="293">
        <v>0</v>
      </c>
      <c r="AD56" s="293">
        <v>6125.14</v>
      </c>
      <c r="AE56" s="293">
        <v>0</v>
      </c>
      <c r="AF56" s="293">
        <v>0</v>
      </c>
      <c r="AG56" s="293">
        <v>0</v>
      </c>
      <c r="AH56" s="293">
        <v>0</v>
      </c>
      <c r="AI56" s="293">
        <v>0</v>
      </c>
      <c r="AJ56" s="293">
        <v>0</v>
      </c>
      <c r="AK56" s="293">
        <v>300</v>
      </c>
      <c r="AL56" s="293">
        <v>0</v>
      </c>
      <c r="AM56" s="293">
        <v>0</v>
      </c>
      <c r="AN56" s="293">
        <v>0</v>
      </c>
      <c r="AO56" s="293">
        <v>0</v>
      </c>
      <c r="AP56" s="293">
        <v>0</v>
      </c>
      <c r="AQ56" s="293">
        <v>0</v>
      </c>
      <c r="AR56" s="293">
        <v>0</v>
      </c>
      <c r="AS56" s="293">
        <v>0</v>
      </c>
      <c r="AT56" s="293">
        <v>3825</v>
      </c>
      <c r="AU56" s="293">
        <v>0</v>
      </c>
      <c r="AV56" s="293">
        <v>0</v>
      </c>
      <c r="AW56" s="293">
        <v>0</v>
      </c>
      <c r="AX56" s="293">
        <v>0</v>
      </c>
      <c r="AY56" s="293">
        <v>0</v>
      </c>
      <c r="AZ56" s="293">
        <v>0</v>
      </c>
      <c r="BA56" s="293">
        <v>0</v>
      </c>
      <c r="BB56" s="293">
        <v>0</v>
      </c>
      <c r="BC56" s="293">
        <v>0</v>
      </c>
      <c r="BD56" s="293">
        <v>0</v>
      </c>
      <c r="BE56" s="293">
        <v>0</v>
      </c>
      <c r="BF56" s="293">
        <v>0</v>
      </c>
      <c r="BG56" s="293">
        <v>0</v>
      </c>
      <c r="BH56" s="293">
        <v>0</v>
      </c>
      <c r="BI56" s="293">
        <v>0</v>
      </c>
      <c r="BJ56" s="293">
        <v>0</v>
      </c>
      <c r="BK56" s="293">
        <v>3500</v>
      </c>
      <c r="BL56" s="293">
        <v>0</v>
      </c>
      <c r="BM56" s="293">
        <v>2291.69</v>
      </c>
      <c r="BN56" s="293">
        <v>0</v>
      </c>
      <c r="BO56" s="293">
        <v>0</v>
      </c>
      <c r="BP56" s="293">
        <v>0</v>
      </c>
      <c r="BQ56" s="293">
        <v>0</v>
      </c>
      <c r="BR56" s="293">
        <v>0</v>
      </c>
      <c r="BS56" s="293">
        <v>0</v>
      </c>
      <c r="BT56" s="293">
        <v>0</v>
      </c>
      <c r="BU56" s="293">
        <v>2000</v>
      </c>
      <c r="BV56" s="293">
        <v>0</v>
      </c>
      <c r="BW56" s="293">
        <v>0</v>
      </c>
      <c r="BX56" s="293">
        <v>0</v>
      </c>
      <c r="BY56" s="293">
        <v>0</v>
      </c>
      <c r="BZ56" s="293">
        <v>0</v>
      </c>
      <c r="CA56" s="293">
        <v>0</v>
      </c>
      <c r="CB56" s="293">
        <v>0</v>
      </c>
      <c r="CC56" s="293">
        <v>0</v>
      </c>
      <c r="CD56" s="293">
        <v>0</v>
      </c>
      <c r="CE56" s="293">
        <v>0</v>
      </c>
      <c r="CF56" s="293">
        <v>0</v>
      </c>
      <c r="CG56" s="293">
        <v>0</v>
      </c>
      <c r="CH56" s="293">
        <v>0</v>
      </c>
      <c r="CI56" s="293">
        <v>0</v>
      </c>
      <c r="CJ56" s="293">
        <v>0</v>
      </c>
      <c r="CK56" s="293">
        <v>0</v>
      </c>
      <c r="CL56" s="293">
        <v>0</v>
      </c>
      <c r="CM56" s="293">
        <v>0</v>
      </c>
      <c r="CN56" s="293">
        <v>0</v>
      </c>
      <c r="CO56" s="293">
        <v>7940.32</v>
      </c>
      <c r="CP56" s="293">
        <v>0</v>
      </c>
      <c r="CQ56" s="293">
        <v>0</v>
      </c>
      <c r="CR56" s="293">
        <v>0</v>
      </c>
      <c r="CS56" s="293">
        <v>0</v>
      </c>
      <c r="CT56" s="293">
        <v>8506.5</v>
      </c>
      <c r="CU56" s="293">
        <v>5801.74</v>
      </c>
      <c r="CV56" s="293">
        <v>0</v>
      </c>
      <c r="CW56" s="293">
        <v>0</v>
      </c>
      <c r="CX56" s="293">
        <v>0</v>
      </c>
      <c r="CY56" s="293">
        <v>0</v>
      </c>
      <c r="CZ56" s="293">
        <v>0</v>
      </c>
      <c r="DA56" s="293">
        <v>1400</v>
      </c>
      <c r="DB56" s="293">
        <v>0</v>
      </c>
      <c r="DC56" s="293">
        <v>0</v>
      </c>
      <c r="DD56" s="293">
        <v>4050</v>
      </c>
      <c r="DE56" s="293">
        <v>0</v>
      </c>
      <c r="DF56" s="293">
        <v>795</v>
      </c>
      <c r="DG56" s="293">
        <v>0</v>
      </c>
      <c r="DH56" s="293">
        <v>0</v>
      </c>
      <c r="DI56" s="293">
        <v>0</v>
      </c>
      <c r="DJ56" s="293">
        <v>0</v>
      </c>
      <c r="DK56" s="293">
        <v>4034</v>
      </c>
      <c r="DL56" s="293">
        <v>905</v>
      </c>
      <c r="DM56" s="293">
        <v>0</v>
      </c>
      <c r="DN56" s="293">
        <v>2930.69</v>
      </c>
      <c r="DO56" s="293">
        <v>0</v>
      </c>
      <c r="DP56" s="293">
        <v>0</v>
      </c>
      <c r="DQ56" s="293">
        <v>0</v>
      </c>
      <c r="DR56" s="293">
        <v>0</v>
      </c>
      <c r="DS56" s="293">
        <v>0</v>
      </c>
      <c r="DT56" s="293">
        <v>0</v>
      </c>
      <c r="DU56" s="293">
        <v>0</v>
      </c>
      <c r="DV56" s="293">
        <v>0</v>
      </c>
      <c r="DW56" s="293">
        <v>0</v>
      </c>
      <c r="DX56" s="293">
        <v>0</v>
      </c>
      <c r="DY56" s="293">
        <v>0</v>
      </c>
      <c r="DZ56" s="293">
        <v>0</v>
      </c>
      <c r="EA56" s="293">
        <v>0</v>
      </c>
      <c r="EB56" s="293">
        <v>0</v>
      </c>
      <c r="EC56" s="293">
        <v>0</v>
      </c>
      <c r="ED56" s="293">
        <v>0</v>
      </c>
      <c r="EE56" s="293">
        <v>0</v>
      </c>
      <c r="EF56" s="293">
        <v>0</v>
      </c>
      <c r="EG56" s="293">
        <v>0</v>
      </c>
      <c r="EH56" s="293">
        <v>0</v>
      </c>
      <c r="EI56" s="293">
        <v>6321</v>
      </c>
      <c r="EJ56" s="293">
        <v>0</v>
      </c>
      <c r="EK56" s="293">
        <v>0</v>
      </c>
      <c r="EL56" s="293">
        <v>6050</v>
      </c>
      <c r="EM56" s="293">
        <v>0</v>
      </c>
      <c r="EN56" s="293">
        <v>0</v>
      </c>
      <c r="EO56" s="293">
        <v>6918.07</v>
      </c>
      <c r="EP56" s="293">
        <v>0</v>
      </c>
      <c r="EQ56" s="293">
        <v>0</v>
      </c>
      <c r="ER56" s="293">
        <v>0</v>
      </c>
      <c r="ES56" s="293">
        <v>0</v>
      </c>
      <c r="ET56" s="293">
        <v>0</v>
      </c>
      <c r="EU56" s="293">
        <v>0</v>
      </c>
      <c r="EV56" s="293">
        <v>0</v>
      </c>
      <c r="EW56" s="293">
        <v>0</v>
      </c>
      <c r="EX56" s="293">
        <v>79360.679999999993</v>
      </c>
      <c r="EY56" s="22"/>
      <c r="EZ56" s="60"/>
      <c r="FA56" s="22"/>
      <c r="FB56" s="60"/>
      <c r="FC56" s="22"/>
      <c r="FD56" s="60"/>
      <c r="FE56" s="22"/>
      <c r="FF56" s="60"/>
      <c r="FG56" s="22"/>
      <c r="FH56" s="60"/>
      <c r="FI56" s="22"/>
      <c r="FJ56" s="60"/>
      <c r="FK56" s="22"/>
      <c r="FL56" s="60"/>
      <c r="FM56" s="22"/>
      <c r="FN56" s="60"/>
      <c r="FO56" s="22"/>
      <c r="FP56" s="60"/>
      <c r="FQ56" s="22"/>
      <c r="FR56" s="60"/>
      <c r="FS56" s="22"/>
      <c r="FT56" s="60"/>
      <c r="FU56" s="22"/>
      <c r="FV56" s="60"/>
      <c r="FW56" s="22"/>
      <c r="FX56" s="60"/>
      <c r="FY56" s="22"/>
      <c r="FZ56" s="60"/>
      <c r="GA56" s="22"/>
      <c r="GB56" s="60"/>
      <c r="GC56" s="22"/>
      <c r="GD56" s="60"/>
      <c r="GE56" s="22"/>
      <c r="GF56" s="60"/>
      <c r="GG56" s="22"/>
      <c r="GH56" s="60"/>
      <c r="GI56" s="22"/>
      <c r="GJ56" s="60"/>
      <c r="GK56" s="22"/>
      <c r="GL56" s="60"/>
      <c r="GM56" s="22"/>
      <c r="GN56" s="60"/>
      <c r="GO56" s="22"/>
      <c r="GP56" s="60"/>
      <c r="GQ56" s="22"/>
      <c r="GR56" s="60"/>
      <c r="GS56" s="22"/>
      <c r="GT56" s="60"/>
      <c r="GU56" s="22"/>
      <c r="GV56" s="60"/>
      <c r="GW56" s="22"/>
      <c r="GX56" s="60"/>
      <c r="GY56" s="22"/>
      <c r="GZ56" s="60"/>
      <c r="HA56" s="22"/>
      <c r="HB56" s="60"/>
      <c r="HC56" s="22"/>
      <c r="HD56" s="60"/>
      <c r="HE56" s="22"/>
      <c r="HF56" s="60"/>
      <c r="HG56" s="22"/>
      <c r="HH56" s="60"/>
      <c r="HI56" s="22"/>
      <c r="HJ56" s="60"/>
      <c r="HK56" s="22"/>
      <c r="HL56" s="60"/>
      <c r="HM56" s="22"/>
      <c r="HN56" s="60"/>
      <c r="HO56" s="22"/>
      <c r="HP56" s="60"/>
      <c r="HQ56" s="22"/>
      <c r="HR56" s="60"/>
      <c r="HS56" s="22"/>
      <c r="HT56" s="60"/>
      <c r="HU56" s="22"/>
      <c r="HV56" s="60"/>
      <c r="HW56" s="22"/>
      <c r="HX56" s="60"/>
      <c r="HY56" s="22"/>
      <c r="HZ56" s="60"/>
      <c r="IA56" s="22"/>
      <c r="IB56" s="60"/>
      <c r="IC56" s="22"/>
      <c r="ID56" s="60"/>
      <c r="IE56" s="22"/>
      <c r="IF56" s="60"/>
      <c r="IG56" s="22"/>
      <c r="IH56" s="60"/>
      <c r="II56" s="22"/>
      <c r="IJ56" s="60"/>
      <c r="IK56" s="22"/>
      <c r="IL56" s="60"/>
      <c r="IM56" s="22"/>
      <c r="IN56" s="60"/>
      <c r="IO56" s="22"/>
      <c r="IP56" s="60"/>
      <c r="IQ56" s="22"/>
      <c r="IR56" s="60"/>
      <c r="IS56" s="22"/>
      <c r="IT56" s="60"/>
      <c r="IU56" s="22"/>
      <c r="IV56" s="60"/>
      <c r="IW56" s="22"/>
      <c r="IX56" s="60"/>
      <c r="IY56" s="22"/>
      <c r="IZ56" s="60"/>
      <c r="JA56" s="22"/>
      <c r="JB56" s="60"/>
      <c r="JC56" s="22"/>
      <c r="JD56" s="60"/>
      <c r="JE56" s="22"/>
      <c r="JF56" s="60"/>
      <c r="JG56" s="22"/>
      <c r="JH56" s="60"/>
      <c r="JI56" s="22"/>
      <c r="JJ56" s="60"/>
      <c r="JK56" s="22"/>
      <c r="JL56" s="60"/>
      <c r="JM56" s="22"/>
      <c r="JN56" s="60"/>
      <c r="JO56" s="22"/>
      <c r="JP56" s="60"/>
      <c r="JQ56" s="22"/>
      <c r="JR56" s="60"/>
      <c r="JS56" s="22"/>
      <c r="JT56" s="60"/>
      <c r="JU56" s="22"/>
      <c r="JV56" s="60"/>
      <c r="JW56" s="22"/>
      <c r="JX56" s="60"/>
      <c r="JY56" s="22"/>
      <c r="JZ56" s="23"/>
      <c r="KA56" s="23"/>
      <c r="KB56" s="23"/>
      <c r="KC56" s="23"/>
      <c r="KD56" s="23"/>
      <c r="KE56" s="23"/>
      <c r="KF56" s="23"/>
      <c r="KG56" s="23"/>
      <c r="KH56" s="23"/>
      <c r="KI56" s="23"/>
      <c r="KJ56" s="23"/>
      <c r="KK56" s="23"/>
      <c r="KL56" s="23"/>
      <c r="KM56" s="23"/>
    </row>
    <row r="57" spans="1:299" x14ac:dyDescent="0.25">
      <c r="A57" s="48">
        <f t="shared" si="0"/>
        <v>56</v>
      </c>
      <c r="B57" s="272"/>
      <c r="C57" s="272"/>
      <c r="D57" s="272"/>
      <c r="E57" s="272"/>
      <c r="F57" s="272" t="s">
        <v>254</v>
      </c>
      <c r="G57" s="293">
        <v>0</v>
      </c>
      <c r="H57" s="293">
        <v>0</v>
      </c>
      <c r="I57" s="293">
        <v>30534.14</v>
      </c>
      <c r="J57" s="293">
        <v>0</v>
      </c>
      <c r="K57" s="293">
        <v>39085</v>
      </c>
      <c r="L57" s="293">
        <v>4750</v>
      </c>
      <c r="M57" s="293">
        <v>0</v>
      </c>
      <c r="N57" s="293">
        <v>0</v>
      </c>
      <c r="O57" s="293">
        <v>12275</v>
      </c>
      <c r="P57" s="293">
        <v>2794.7</v>
      </c>
      <c r="Q57" s="293">
        <v>0</v>
      </c>
      <c r="R57" s="293">
        <v>8215</v>
      </c>
      <c r="S57" s="293">
        <v>0</v>
      </c>
      <c r="T57" s="293">
        <v>0</v>
      </c>
      <c r="U57" s="293">
        <v>0</v>
      </c>
      <c r="V57" s="293">
        <v>13065.63</v>
      </c>
      <c r="W57" s="293">
        <v>0</v>
      </c>
      <c r="X57" s="293">
        <v>0</v>
      </c>
      <c r="Y57" s="293">
        <v>28028.5</v>
      </c>
      <c r="Z57" s="293">
        <v>0</v>
      </c>
      <c r="AA57" s="293">
        <v>0</v>
      </c>
      <c r="AB57" s="293">
        <v>0</v>
      </c>
      <c r="AC57" s="293">
        <v>0</v>
      </c>
      <c r="AD57" s="293">
        <v>12264.17</v>
      </c>
      <c r="AE57" s="293">
        <v>160</v>
      </c>
      <c r="AF57" s="293">
        <v>0</v>
      </c>
      <c r="AG57" s="293">
        <v>3650</v>
      </c>
      <c r="AH57" s="293">
        <v>0</v>
      </c>
      <c r="AI57" s="293">
        <v>0</v>
      </c>
      <c r="AJ57" s="293">
        <v>1336.36</v>
      </c>
      <c r="AK57" s="293">
        <v>1400</v>
      </c>
      <c r="AL57" s="293">
        <v>0</v>
      </c>
      <c r="AM57" s="293">
        <v>0</v>
      </c>
      <c r="AN57" s="293">
        <v>0</v>
      </c>
      <c r="AO57" s="293">
        <v>0</v>
      </c>
      <c r="AP57" s="293">
        <v>0</v>
      </c>
      <c r="AQ57" s="293">
        <v>0</v>
      </c>
      <c r="AR57" s="293">
        <v>0</v>
      </c>
      <c r="AS57" s="293">
        <v>0</v>
      </c>
      <c r="AT57" s="293">
        <v>13100</v>
      </c>
      <c r="AU57" s="293">
        <v>0</v>
      </c>
      <c r="AV57" s="293">
        <v>0</v>
      </c>
      <c r="AW57" s="293">
        <v>0</v>
      </c>
      <c r="AX57" s="293">
        <v>422.3</v>
      </c>
      <c r="AY57" s="293">
        <v>0</v>
      </c>
      <c r="AZ57" s="293">
        <v>2794</v>
      </c>
      <c r="BA57" s="293">
        <v>0</v>
      </c>
      <c r="BB57" s="293">
        <v>0</v>
      </c>
      <c r="BC57" s="293">
        <v>0</v>
      </c>
      <c r="BD57" s="293">
        <v>0</v>
      </c>
      <c r="BE57" s="293">
        <v>0</v>
      </c>
      <c r="BF57" s="293">
        <v>827.7</v>
      </c>
      <c r="BG57" s="293">
        <v>3235</v>
      </c>
      <c r="BH57" s="293">
        <v>0</v>
      </c>
      <c r="BI57" s="293">
        <v>0</v>
      </c>
      <c r="BJ57" s="293">
        <v>0</v>
      </c>
      <c r="BK57" s="293">
        <v>2156.2600000000002</v>
      </c>
      <c r="BL57" s="293">
        <v>0</v>
      </c>
      <c r="BM57" s="293">
        <v>16363.06</v>
      </c>
      <c r="BN57" s="293">
        <v>0</v>
      </c>
      <c r="BO57" s="293">
        <v>0</v>
      </c>
      <c r="BP57" s="293">
        <v>180</v>
      </c>
      <c r="BQ57" s="293">
        <v>0</v>
      </c>
      <c r="BR57" s="293">
        <v>0</v>
      </c>
      <c r="BS57" s="293">
        <v>330</v>
      </c>
      <c r="BT57" s="293">
        <v>0</v>
      </c>
      <c r="BU57" s="293">
        <v>7650</v>
      </c>
      <c r="BV57" s="293">
        <v>650</v>
      </c>
      <c r="BW57" s="293">
        <v>0</v>
      </c>
      <c r="BX57" s="293">
        <v>3400</v>
      </c>
      <c r="BY57" s="293">
        <v>0</v>
      </c>
      <c r="BZ57" s="293">
        <v>0</v>
      </c>
      <c r="CA57" s="293">
        <v>0</v>
      </c>
      <c r="CB57" s="293">
        <v>770</v>
      </c>
      <c r="CC57" s="293">
        <v>0</v>
      </c>
      <c r="CD57" s="293">
        <v>0</v>
      </c>
      <c r="CE57" s="293">
        <v>0</v>
      </c>
      <c r="CF57" s="293">
        <v>5175</v>
      </c>
      <c r="CG57" s="293">
        <v>0</v>
      </c>
      <c r="CH57" s="293">
        <v>0</v>
      </c>
      <c r="CI57" s="293">
        <v>0</v>
      </c>
      <c r="CJ57" s="293">
        <v>337.5</v>
      </c>
      <c r="CK57" s="293">
        <v>25125</v>
      </c>
      <c r="CL57" s="293">
        <v>0</v>
      </c>
      <c r="CM57" s="293">
        <v>0</v>
      </c>
      <c r="CN57" s="293">
        <v>0</v>
      </c>
      <c r="CO57" s="293">
        <v>68.239999999999995</v>
      </c>
      <c r="CP57" s="293">
        <v>0</v>
      </c>
      <c r="CQ57" s="293">
        <v>6880</v>
      </c>
      <c r="CR57" s="293">
        <v>146</v>
      </c>
      <c r="CS57" s="293">
        <v>12454.87</v>
      </c>
      <c r="CT57" s="293">
        <v>11985.07</v>
      </c>
      <c r="CU57" s="293">
        <v>13855.54</v>
      </c>
      <c r="CV57" s="293">
        <v>11500</v>
      </c>
      <c r="CW57" s="293">
        <v>0</v>
      </c>
      <c r="CX57" s="293">
        <v>0</v>
      </c>
      <c r="CY57" s="293">
        <v>0</v>
      </c>
      <c r="CZ57" s="293">
        <v>0</v>
      </c>
      <c r="DA57" s="293">
        <v>6825</v>
      </c>
      <c r="DB57" s="293">
        <v>0</v>
      </c>
      <c r="DC57" s="293">
        <v>0</v>
      </c>
      <c r="DD57" s="293">
        <v>16320</v>
      </c>
      <c r="DE57" s="293">
        <v>0</v>
      </c>
      <c r="DF57" s="293">
        <v>9823.98</v>
      </c>
      <c r="DG57" s="293">
        <v>0</v>
      </c>
      <c r="DH57" s="293">
        <v>0</v>
      </c>
      <c r="DI57" s="293">
        <v>0</v>
      </c>
      <c r="DJ57" s="293">
        <v>0</v>
      </c>
      <c r="DK57" s="293">
        <v>0</v>
      </c>
      <c r="DL57" s="293">
        <v>9142.51</v>
      </c>
      <c r="DM57" s="293">
        <v>0</v>
      </c>
      <c r="DN57" s="293">
        <v>0</v>
      </c>
      <c r="DO57" s="293">
        <v>0</v>
      </c>
      <c r="DP57" s="293">
        <v>0</v>
      </c>
      <c r="DQ57" s="293">
        <v>0</v>
      </c>
      <c r="DR57" s="293">
        <v>1250</v>
      </c>
      <c r="DS57" s="293">
        <v>0</v>
      </c>
      <c r="DT57" s="293">
        <v>0</v>
      </c>
      <c r="DU57" s="293">
        <v>0</v>
      </c>
      <c r="DV57" s="293">
        <v>0</v>
      </c>
      <c r="DW57" s="293">
        <v>298</v>
      </c>
      <c r="DX57" s="293">
        <v>0</v>
      </c>
      <c r="DY57" s="293">
        <v>0</v>
      </c>
      <c r="DZ57" s="293">
        <v>0</v>
      </c>
      <c r="EA57" s="293">
        <v>0</v>
      </c>
      <c r="EB57" s="293">
        <v>0</v>
      </c>
      <c r="EC57" s="293">
        <v>0</v>
      </c>
      <c r="ED57" s="293">
        <v>0</v>
      </c>
      <c r="EE57" s="293">
        <v>0</v>
      </c>
      <c r="EF57" s="293">
        <v>0</v>
      </c>
      <c r="EG57" s="293">
        <v>0</v>
      </c>
      <c r="EH57" s="293">
        <v>0</v>
      </c>
      <c r="EI57" s="293">
        <v>11026</v>
      </c>
      <c r="EJ57" s="293">
        <v>0</v>
      </c>
      <c r="EK57" s="293">
        <v>0</v>
      </c>
      <c r="EL57" s="293">
        <v>18900</v>
      </c>
      <c r="EM57" s="293">
        <v>29288.52</v>
      </c>
      <c r="EN57" s="293">
        <v>0</v>
      </c>
      <c r="EO57" s="293">
        <v>19267.68</v>
      </c>
      <c r="EP57" s="293">
        <v>0</v>
      </c>
      <c r="EQ57" s="293">
        <v>7250</v>
      </c>
      <c r="ER57" s="293">
        <v>9160</v>
      </c>
      <c r="ES57" s="293">
        <v>0</v>
      </c>
      <c r="ET57" s="293">
        <v>0</v>
      </c>
      <c r="EU57" s="293">
        <v>0</v>
      </c>
      <c r="EV57" s="293">
        <v>0</v>
      </c>
      <c r="EW57" s="293">
        <v>0</v>
      </c>
      <c r="EX57" s="293">
        <v>435515.73</v>
      </c>
      <c r="EY57" s="22"/>
      <c r="EZ57" s="60"/>
      <c r="FA57" s="22"/>
      <c r="FB57" s="60"/>
      <c r="FC57" s="22"/>
      <c r="FD57" s="60"/>
      <c r="FE57" s="22"/>
      <c r="FF57" s="60"/>
      <c r="FG57" s="22"/>
      <c r="FH57" s="60"/>
      <c r="FI57" s="22"/>
      <c r="FJ57" s="60"/>
      <c r="FK57" s="22"/>
      <c r="FL57" s="60"/>
      <c r="FM57" s="22"/>
      <c r="FN57" s="60"/>
      <c r="FO57" s="22"/>
      <c r="FP57" s="60"/>
      <c r="FQ57" s="22"/>
      <c r="FR57" s="60"/>
      <c r="FS57" s="22"/>
      <c r="FT57" s="60"/>
      <c r="FU57" s="22"/>
      <c r="FV57" s="60"/>
      <c r="FW57" s="22"/>
      <c r="FX57" s="60"/>
      <c r="FY57" s="22"/>
      <c r="FZ57" s="60"/>
      <c r="GA57" s="22"/>
      <c r="GB57" s="60"/>
      <c r="GC57" s="22"/>
      <c r="GD57" s="60"/>
      <c r="GE57" s="22"/>
      <c r="GF57" s="60"/>
      <c r="GG57" s="22"/>
      <c r="GH57" s="60"/>
      <c r="GI57" s="22"/>
      <c r="GJ57" s="60"/>
      <c r="GK57" s="22"/>
      <c r="GL57" s="60"/>
      <c r="GM57" s="22"/>
      <c r="GN57" s="60"/>
      <c r="GO57" s="22"/>
      <c r="GP57" s="60"/>
      <c r="GQ57" s="22"/>
      <c r="GR57" s="60"/>
      <c r="GS57" s="22"/>
      <c r="GT57" s="60"/>
      <c r="GU57" s="22"/>
      <c r="GV57" s="60"/>
      <c r="GW57" s="22"/>
      <c r="GX57" s="60"/>
      <c r="GY57" s="22"/>
      <c r="GZ57" s="60"/>
      <c r="HA57" s="22"/>
      <c r="HB57" s="60"/>
      <c r="HC57" s="22"/>
      <c r="HD57" s="60"/>
      <c r="HE57" s="22"/>
      <c r="HF57" s="60"/>
      <c r="HG57" s="22"/>
      <c r="HH57" s="60"/>
      <c r="HI57" s="22"/>
      <c r="HJ57" s="60"/>
      <c r="HK57" s="22"/>
      <c r="HL57" s="60"/>
      <c r="HM57" s="22"/>
      <c r="HN57" s="60"/>
      <c r="HO57" s="22"/>
      <c r="HP57" s="60"/>
      <c r="HQ57" s="22"/>
      <c r="HR57" s="60"/>
      <c r="HS57" s="22"/>
      <c r="HT57" s="60"/>
      <c r="HU57" s="22"/>
      <c r="HV57" s="60"/>
      <c r="HW57" s="22"/>
      <c r="HX57" s="60"/>
      <c r="HY57" s="22"/>
      <c r="HZ57" s="60"/>
      <c r="IA57" s="22"/>
      <c r="IB57" s="60"/>
      <c r="IC57" s="22"/>
      <c r="ID57" s="60"/>
      <c r="IE57" s="22"/>
      <c r="IF57" s="60"/>
      <c r="IG57" s="22"/>
      <c r="IH57" s="60"/>
      <c r="II57" s="22"/>
      <c r="IJ57" s="60"/>
      <c r="IK57" s="22"/>
      <c r="IL57" s="60"/>
      <c r="IM57" s="22"/>
      <c r="IN57" s="60"/>
      <c r="IO57" s="22"/>
      <c r="IP57" s="60"/>
      <c r="IQ57" s="22"/>
      <c r="IR57" s="60"/>
      <c r="IS57" s="22"/>
      <c r="IT57" s="60"/>
      <c r="IU57" s="22"/>
      <c r="IV57" s="60"/>
      <c r="IW57" s="22"/>
      <c r="IX57" s="60"/>
      <c r="IY57" s="22"/>
      <c r="IZ57" s="60"/>
      <c r="JA57" s="22"/>
      <c r="JB57" s="60"/>
      <c r="JC57" s="22"/>
      <c r="JD57" s="60"/>
      <c r="JE57" s="22"/>
      <c r="JF57" s="60"/>
      <c r="JG57" s="22"/>
      <c r="JH57" s="60"/>
      <c r="JI57" s="22"/>
      <c r="JJ57" s="60"/>
      <c r="JK57" s="22"/>
      <c r="JL57" s="60"/>
      <c r="JM57" s="22"/>
      <c r="JN57" s="60"/>
      <c r="JO57" s="22"/>
      <c r="JP57" s="60"/>
      <c r="JQ57" s="22"/>
      <c r="JR57" s="60"/>
      <c r="JS57" s="22"/>
      <c r="JT57" s="60"/>
      <c r="JU57" s="22"/>
      <c r="JV57" s="60"/>
      <c r="JW57" s="22"/>
      <c r="JX57" s="60"/>
      <c r="JY57" s="22"/>
      <c r="JZ57" s="23"/>
      <c r="KA57" s="23"/>
      <c r="KB57" s="23"/>
      <c r="KC57" s="23"/>
      <c r="KD57" s="23"/>
      <c r="KE57" s="23"/>
      <c r="KF57" s="23"/>
      <c r="KG57" s="23"/>
      <c r="KH57" s="23"/>
      <c r="KI57" s="23"/>
      <c r="KJ57" s="23"/>
      <c r="KK57" s="23"/>
      <c r="KL57" s="23"/>
      <c r="KM57" s="23"/>
    </row>
    <row r="58" spans="1:299" x14ac:dyDescent="0.25">
      <c r="A58" s="48">
        <f t="shared" si="0"/>
        <v>57</v>
      </c>
      <c r="B58" s="272"/>
      <c r="C58" s="272"/>
      <c r="D58" s="272"/>
      <c r="E58" s="272"/>
      <c r="F58" s="272" t="s">
        <v>645</v>
      </c>
      <c r="G58" s="293">
        <v>0</v>
      </c>
      <c r="H58" s="293">
        <v>0</v>
      </c>
      <c r="I58" s="293">
        <v>0</v>
      </c>
      <c r="J58" s="293">
        <v>0</v>
      </c>
      <c r="K58" s="293">
        <v>0</v>
      </c>
      <c r="L58" s="293">
        <v>0</v>
      </c>
      <c r="M58" s="293">
        <v>0</v>
      </c>
      <c r="N58" s="293">
        <v>0</v>
      </c>
      <c r="O58" s="293">
        <v>0</v>
      </c>
      <c r="P58" s="293">
        <v>0</v>
      </c>
      <c r="Q58" s="293">
        <v>0</v>
      </c>
      <c r="R58" s="293">
        <v>0</v>
      </c>
      <c r="S58" s="293">
        <v>0</v>
      </c>
      <c r="T58" s="293">
        <v>0</v>
      </c>
      <c r="U58" s="293">
        <v>0</v>
      </c>
      <c r="V58" s="293">
        <v>0</v>
      </c>
      <c r="W58" s="293">
        <v>0</v>
      </c>
      <c r="X58" s="293">
        <v>0</v>
      </c>
      <c r="Y58" s="293">
        <v>0</v>
      </c>
      <c r="Z58" s="293">
        <v>0</v>
      </c>
      <c r="AA58" s="293">
        <v>0</v>
      </c>
      <c r="AB58" s="293">
        <v>0</v>
      </c>
      <c r="AC58" s="293">
        <v>0</v>
      </c>
      <c r="AD58" s="293">
        <v>0</v>
      </c>
      <c r="AE58" s="293">
        <v>0</v>
      </c>
      <c r="AF58" s="293">
        <v>0</v>
      </c>
      <c r="AG58" s="293">
        <v>0</v>
      </c>
      <c r="AH58" s="293">
        <v>0</v>
      </c>
      <c r="AI58" s="293">
        <v>0</v>
      </c>
      <c r="AJ58" s="293">
        <v>0</v>
      </c>
      <c r="AK58" s="293">
        <v>0</v>
      </c>
      <c r="AL58" s="293">
        <v>0</v>
      </c>
      <c r="AM58" s="293">
        <v>0</v>
      </c>
      <c r="AN58" s="293">
        <v>0</v>
      </c>
      <c r="AO58" s="293">
        <v>0</v>
      </c>
      <c r="AP58" s="293">
        <v>0</v>
      </c>
      <c r="AQ58" s="293">
        <v>0</v>
      </c>
      <c r="AR58" s="293">
        <v>0</v>
      </c>
      <c r="AS58" s="293">
        <v>0</v>
      </c>
      <c r="AT58" s="293">
        <v>2102.34</v>
      </c>
      <c r="AU58" s="293">
        <v>0</v>
      </c>
      <c r="AV58" s="293">
        <v>0</v>
      </c>
      <c r="AW58" s="293">
        <v>0</v>
      </c>
      <c r="AX58" s="293">
        <v>0</v>
      </c>
      <c r="AY58" s="293">
        <v>0</v>
      </c>
      <c r="AZ58" s="293">
        <v>0</v>
      </c>
      <c r="BA58" s="293">
        <v>0</v>
      </c>
      <c r="BB58" s="293">
        <v>0</v>
      </c>
      <c r="BC58" s="293">
        <v>0</v>
      </c>
      <c r="BD58" s="293">
        <v>0</v>
      </c>
      <c r="BE58" s="293">
        <v>0</v>
      </c>
      <c r="BF58" s="293">
        <v>0</v>
      </c>
      <c r="BG58" s="293">
        <v>0</v>
      </c>
      <c r="BH58" s="293">
        <v>0</v>
      </c>
      <c r="BI58" s="293">
        <v>0</v>
      </c>
      <c r="BJ58" s="293">
        <v>0</v>
      </c>
      <c r="BK58" s="293">
        <v>0</v>
      </c>
      <c r="BL58" s="293">
        <v>0</v>
      </c>
      <c r="BM58" s="293">
        <v>0</v>
      </c>
      <c r="BN58" s="293">
        <v>0</v>
      </c>
      <c r="BO58" s="293">
        <v>0</v>
      </c>
      <c r="BP58" s="293">
        <v>0</v>
      </c>
      <c r="BQ58" s="293">
        <v>0</v>
      </c>
      <c r="BR58" s="293">
        <v>0</v>
      </c>
      <c r="BS58" s="293">
        <v>0</v>
      </c>
      <c r="BT58" s="293">
        <v>0</v>
      </c>
      <c r="BU58" s="293">
        <v>0</v>
      </c>
      <c r="BV58" s="293">
        <v>0</v>
      </c>
      <c r="BW58" s="293">
        <v>0</v>
      </c>
      <c r="BX58" s="293">
        <v>0</v>
      </c>
      <c r="BY58" s="293">
        <v>0</v>
      </c>
      <c r="BZ58" s="293">
        <v>0</v>
      </c>
      <c r="CA58" s="293">
        <v>0</v>
      </c>
      <c r="CB58" s="293">
        <v>0</v>
      </c>
      <c r="CC58" s="293">
        <v>0</v>
      </c>
      <c r="CD58" s="293">
        <v>0</v>
      </c>
      <c r="CE58" s="293">
        <v>0</v>
      </c>
      <c r="CF58" s="293">
        <v>0</v>
      </c>
      <c r="CG58" s="293">
        <v>0</v>
      </c>
      <c r="CH58" s="293">
        <v>0</v>
      </c>
      <c r="CI58" s="293">
        <v>0</v>
      </c>
      <c r="CJ58" s="293">
        <v>0</v>
      </c>
      <c r="CK58" s="293">
        <v>0</v>
      </c>
      <c r="CL58" s="293">
        <v>0</v>
      </c>
      <c r="CM58" s="293">
        <v>0</v>
      </c>
      <c r="CN58" s="293">
        <v>0</v>
      </c>
      <c r="CO58" s="293">
        <v>0</v>
      </c>
      <c r="CP58" s="293">
        <v>0</v>
      </c>
      <c r="CQ58" s="293">
        <v>0</v>
      </c>
      <c r="CR58" s="293">
        <v>0</v>
      </c>
      <c r="CS58" s="293">
        <v>352.5</v>
      </c>
      <c r="CT58" s="293">
        <v>0</v>
      </c>
      <c r="CU58" s="293">
        <v>0</v>
      </c>
      <c r="CV58" s="293">
        <v>0</v>
      </c>
      <c r="CW58" s="293">
        <v>0</v>
      </c>
      <c r="CX58" s="293">
        <v>0</v>
      </c>
      <c r="CY58" s="293">
        <v>0</v>
      </c>
      <c r="CZ58" s="293">
        <v>0</v>
      </c>
      <c r="DA58" s="293">
        <v>0</v>
      </c>
      <c r="DB58" s="293">
        <v>0</v>
      </c>
      <c r="DC58" s="293">
        <v>0</v>
      </c>
      <c r="DD58" s="293">
        <v>0</v>
      </c>
      <c r="DE58" s="293">
        <v>0</v>
      </c>
      <c r="DF58" s="293">
        <v>0</v>
      </c>
      <c r="DG58" s="293">
        <v>0</v>
      </c>
      <c r="DH58" s="293">
        <v>0</v>
      </c>
      <c r="DI58" s="293">
        <v>0</v>
      </c>
      <c r="DJ58" s="293">
        <v>0</v>
      </c>
      <c r="DK58" s="293">
        <v>0</v>
      </c>
      <c r="DL58" s="293">
        <v>0</v>
      </c>
      <c r="DM58" s="293">
        <v>0</v>
      </c>
      <c r="DN58" s="293">
        <v>0</v>
      </c>
      <c r="DO58" s="293">
        <v>0</v>
      </c>
      <c r="DP58" s="293">
        <v>0</v>
      </c>
      <c r="DQ58" s="293">
        <v>0</v>
      </c>
      <c r="DR58" s="293">
        <v>0</v>
      </c>
      <c r="DS58" s="293">
        <v>0</v>
      </c>
      <c r="DT58" s="293">
        <v>0</v>
      </c>
      <c r="DU58" s="293">
        <v>0</v>
      </c>
      <c r="DV58" s="293">
        <v>0</v>
      </c>
      <c r="DW58" s="293">
        <v>0</v>
      </c>
      <c r="DX58" s="293">
        <v>0</v>
      </c>
      <c r="DY58" s="293">
        <v>0</v>
      </c>
      <c r="DZ58" s="293">
        <v>0</v>
      </c>
      <c r="EA58" s="293">
        <v>0</v>
      </c>
      <c r="EB58" s="293">
        <v>0</v>
      </c>
      <c r="EC58" s="293">
        <v>0</v>
      </c>
      <c r="ED58" s="293">
        <v>0</v>
      </c>
      <c r="EE58" s="293">
        <v>0</v>
      </c>
      <c r="EF58" s="293">
        <v>0</v>
      </c>
      <c r="EG58" s="293">
        <v>0</v>
      </c>
      <c r="EH58" s="293">
        <v>0</v>
      </c>
      <c r="EI58" s="293">
        <v>0</v>
      </c>
      <c r="EJ58" s="293">
        <v>0</v>
      </c>
      <c r="EK58" s="293">
        <v>0</v>
      </c>
      <c r="EL58" s="293">
        <v>0</v>
      </c>
      <c r="EM58" s="293">
        <v>1010</v>
      </c>
      <c r="EN58" s="293">
        <v>0</v>
      </c>
      <c r="EO58" s="293">
        <v>20</v>
      </c>
      <c r="EP58" s="293">
        <v>0</v>
      </c>
      <c r="EQ58" s="293">
        <v>0</v>
      </c>
      <c r="ER58" s="293">
        <v>0</v>
      </c>
      <c r="ES58" s="293">
        <v>0</v>
      </c>
      <c r="ET58" s="293">
        <v>0</v>
      </c>
      <c r="EU58" s="293">
        <v>0</v>
      </c>
      <c r="EV58" s="293">
        <v>0</v>
      </c>
      <c r="EW58" s="293">
        <v>0</v>
      </c>
      <c r="EX58" s="293">
        <v>3484.84</v>
      </c>
      <c r="EY58" s="22"/>
      <c r="EZ58" s="60"/>
      <c r="FA58" s="22"/>
      <c r="FB58" s="60"/>
      <c r="FC58" s="22"/>
      <c r="FD58" s="60"/>
      <c r="FE58" s="22"/>
      <c r="FF58" s="60"/>
      <c r="FG58" s="22"/>
      <c r="FH58" s="60"/>
      <c r="FI58" s="22"/>
      <c r="FJ58" s="60"/>
      <c r="FK58" s="22"/>
      <c r="FL58" s="60"/>
      <c r="FM58" s="22"/>
      <c r="FN58" s="60"/>
      <c r="FO58" s="22"/>
      <c r="FP58" s="60"/>
      <c r="FQ58" s="22"/>
      <c r="FR58" s="60"/>
      <c r="FS58" s="22"/>
      <c r="FT58" s="60"/>
      <c r="FU58" s="22"/>
      <c r="FV58" s="60"/>
      <c r="FW58" s="22"/>
      <c r="FX58" s="60"/>
      <c r="FY58" s="22"/>
      <c r="FZ58" s="60"/>
      <c r="GA58" s="22"/>
      <c r="GB58" s="60"/>
      <c r="GC58" s="22"/>
      <c r="GD58" s="60"/>
      <c r="GE58" s="22"/>
      <c r="GF58" s="60"/>
      <c r="GG58" s="22"/>
      <c r="GH58" s="60"/>
      <c r="GI58" s="22"/>
      <c r="GJ58" s="60"/>
      <c r="GK58" s="22"/>
      <c r="GL58" s="60"/>
      <c r="GM58" s="22"/>
      <c r="GN58" s="60"/>
      <c r="GO58" s="22"/>
      <c r="GP58" s="60"/>
      <c r="GQ58" s="22"/>
      <c r="GR58" s="60"/>
      <c r="GS58" s="22"/>
      <c r="GT58" s="60"/>
      <c r="GU58" s="22"/>
      <c r="GV58" s="60"/>
      <c r="GW58" s="22"/>
      <c r="GX58" s="60"/>
      <c r="GY58" s="22"/>
      <c r="GZ58" s="60"/>
      <c r="HA58" s="22"/>
      <c r="HB58" s="60"/>
      <c r="HC58" s="22"/>
      <c r="HD58" s="60"/>
      <c r="HE58" s="22"/>
      <c r="HF58" s="60"/>
      <c r="HG58" s="22"/>
      <c r="HH58" s="60"/>
      <c r="HI58" s="22"/>
      <c r="HJ58" s="60"/>
      <c r="HK58" s="22"/>
      <c r="HL58" s="60"/>
      <c r="HM58" s="22"/>
      <c r="HN58" s="60"/>
      <c r="HO58" s="22"/>
      <c r="HP58" s="60"/>
      <c r="HQ58" s="22"/>
      <c r="HR58" s="60"/>
      <c r="HS58" s="22"/>
      <c r="HT58" s="60"/>
      <c r="HU58" s="22"/>
      <c r="HV58" s="60"/>
      <c r="HW58" s="22"/>
      <c r="HX58" s="60"/>
      <c r="HY58" s="22"/>
      <c r="HZ58" s="60"/>
      <c r="IA58" s="22"/>
      <c r="IB58" s="60"/>
      <c r="IC58" s="22"/>
      <c r="ID58" s="60"/>
      <c r="IE58" s="22"/>
      <c r="IF58" s="60"/>
      <c r="IG58" s="22"/>
      <c r="IH58" s="60"/>
      <c r="II58" s="22"/>
      <c r="IJ58" s="60"/>
      <c r="IK58" s="22"/>
      <c r="IL58" s="60"/>
      <c r="IM58" s="22"/>
      <c r="IN58" s="60"/>
      <c r="IO58" s="22"/>
      <c r="IP58" s="60"/>
      <c r="IQ58" s="22"/>
      <c r="IR58" s="60"/>
      <c r="IS58" s="22"/>
      <c r="IT58" s="60"/>
      <c r="IU58" s="22"/>
      <c r="IV58" s="60"/>
      <c r="IW58" s="22"/>
      <c r="IX58" s="60"/>
      <c r="IY58" s="22"/>
      <c r="IZ58" s="60"/>
      <c r="JA58" s="22"/>
      <c r="JB58" s="60"/>
      <c r="JC58" s="22"/>
      <c r="JD58" s="60"/>
      <c r="JE58" s="22"/>
      <c r="JF58" s="60"/>
      <c r="JG58" s="22"/>
      <c r="JH58" s="60"/>
      <c r="JI58" s="22"/>
      <c r="JJ58" s="60"/>
      <c r="JK58" s="22"/>
      <c r="JL58" s="60"/>
      <c r="JM58" s="22"/>
      <c r="JN58" s="60"/>
      <c r="JO58" s="22"/>
      <c r="JP58" s="60"/>
      <c r="JQ58" s="22"/>
      <c r="JR58" s="60"/>
      <c r="JS58" s="22"/>
      <c r="JT58" s="60"/>
      <c r="JU58" s="22"/>
      <c r="JV58" s="60"/>
      <c r="JW58" s="22"/>
      <c r="JX58" s="60"/>
      <c r="JY58" s="22"/>
      <c r="JZ58" s="23"/>
      <c r="KA58" s="23"/>
      <c r="KB58" s="23"/>
      <c r="KC58" s="23"/>
      <c r="KD58" s="23"/>
      <c r="KE58" s="23"/>
      <c r="KF58" s="23"/>
      <c r="KG58" s="23"/>
      <c r="KH58" s="23"/>
      <c r="KI58" s="23"/>
      <c r="KJ58" s="23"/>
      <c r="KK58" s="23"/>
      <c r="KL58" s="23"/>
      <c r="KM58" s="23"/>
    </row>
    <row r="59" spans="1:299" ht="15.75" thickBot="1" x14ac:dyDescent="0.3">
      <c r="A59" s="48">
        <f t="shared" si="0"/>
        <v>58</v>
      </c>
      <c r="B59" s="272"/>
      <c r="C59" s="272"/>
      <c r="D59" s="272"/>
      <c r="E59" s="272"/>
      <c r="F59" s="272" t="s">
        <v>255</v>
      </c>
      <c r="G59" s="306">
        <v>0</v>
      </c>
      <c r="H59" s="306">
        <v>0</v>
      </c>
      <c r="I59" s="306">
        <v>0</v>
      </c>
      <c r="J59" s="306">
        <v>0</v>
      </c>
      <c r="K59" s="306">
        <v>0</v>
      </c>
      <c r="L59" s="306">
        <v>0</v>
      </c>
      <c r="M59" s="306">
        <v>0</v>
      </c>
      <c r="N59" s="306">
        <v>0</v>
      </c>
      <c r="O59" s="306">
        <v>0</v>
      </c>
      <c r="P59" s="306">
        <v>0</v>
      </c>
      <c r="Q59" s="306">
        <v>0</v>
      </c>
      <c r="R59" s="306">
        <v>0</v>
      </c>
      <c r="S59" s="306">
        <v>0</v>
      </c>
      <c r="T59" s="306">
        <v>0</v>
      </c>
      <c r="U59" s="306">
        <v>0</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306">
        <v>0</v>
      </c>
      <c r="BD59" s="306">
        <v>0</v>
      </c>
      <c r="BE59" s="306">
        <v>0</v>
      </c>
      <c r="BF59" s="306">
        <v>0</v>
      </c>
      <c r="BG59" s="306">
        <v>0</v>
      </c>
      <c r="BH59" s="306">
        <v>0</v>
      </c>
      <c r="BI59" s="306">
        <v>0</v>
      </c>
      <c r="BJ59" s="306">
        <v>0</v>
      </c>
      <c r="BK59" s="306">
        <v>0</v>
      </c>
      <c r="BL59" s="306">
        <v>0</v>
      </c>
      <c r="BM59" s="306">
        <v>0</v>
      </c>
      <c r="BN59" s="306">
        <v>0</v>
      </c>
      <c r="BO59" s="306">
        <v>0</v>
      </c>
      <c r="BP59" s="306">
        <v>0</v>
      </c>
      <c r="BQ59" s="306">
        <v>0</v>
      </c>
      <c r="BR59" s="306">
        <v>0</v>
      </c>
      <c r="BS59" s="306">
        <v>0</v>
      </c>
      <c r="BT59" s="306">
        <v>0</v>
      </c>
      <c r="BU59" s="306">
        <v>0</v>
      </c>
      <c r="BV59" s="306">
        <v>0</v>
      </c>
      <c r="BW59" s="306">
        <v>0</v>
      </c>
      <c r="BX59" s="306">
        <v>0</v>
      </c>
      <c r="BY59" s="306">
        <v>0</v>
      </c>
      <c r="BZ59" s="306">
        <v>0</v>
      </c>
      <c r="CA59" s="306">
        <v>0</v>
      </c>
      <c r="CB59" s="306">
        <v>0</v>
      </c>
      <c r="CC59" s="306">
        <v>0</v>
      </c>
      <c r="CD59" s="306">
        <v>0</v>
      </c>
      <c r="CE59" s="306">
        <v>0</v>
      </c>
      <c r="CF59" s="306">
        <v>0</v>
      </c>
      <c r="CG59" s="306">
        <v>0</v>
      </c>
      <c r="CH59" s="306">
        <v>0</v>
      </c>
      <c r="CI59" s="306">
        <v>0</v>
      </c>
      <c r="CJ59" s="306">
        <v>0</v>
      </c>
      <c r="CK59" s="306">
        <v>0</v>
      </c>
      <c r="CL59" s="306">
        <v>0</v>
      </c>
      <c r="CM59" s="306">
        <v>0</v>
      </c>
      <c r="CN59" s="306">
        <v>0</v>
      </c>
      <c r="CO59" s="306">
        <v>0</v>
      </c>
      <c r="CP59" s="306">
        <v>0</v>
      </c>
      <c r="CQ59" s="306">
        <v>0</v>
      </c>
      <c r="CR59" s="306">
        <v>0</v>
      </c>
      <c r="CS59" s="306">
        <v>0</v>
      </c>
      <c r="CT59" s="306">
        <v>0</v>
      </c>
      <c r="CU59" s="306">
        <v>0</v>
      </c>
      <c r="CV59" s="306">
        <v>0</v>
      </c>
      <c r="CW59" s="306">
        <v>0</v>
      </c>
      <c r="CX59" s="306">
        <v>0</v>
      </c>
      <c r="CY59" s="306">
        <v>0</v>
      </c>
      <c r="CZ59" s="306">
        <v>0</v>
      </c>
      <c r="DA59" s="306">
        <v>0</v>
      </c>
      <c r="DB59" s="306">
        <v>0</v>
      </c>
      <c r="DC59" s="306">
        <v>0</v>
      </c>
      <c r="DD59" s="306">
        <v>0</v>
      </c>
      <c r="DE59" s="306">
        <v>0</v>
      </c>
      <c r="DF59" s="306">
        <v>0</v>
      </c>
      <c r="DG59" s="306">
        <v>0</v>
      </c>
      <c r="DH59" s="306">
        <v>0</v>
      </c>
      <c r="DI59" s="306">
        <v>0</v>
      </c>
      <c r="DJ59" s="306">
        <v>0</v>
      </c>
      <c r="DK59" s="306">
        <v>0</v>
      </c>
      <c r="DL59" s="306">
        <v>0</v>
      </c>
      <c r="DM59" s="306">
        <v>0</v>
      </c>
      <c r="DN59" s="306">
        <v>0</v>
      </c>
      <c r="DO59" s="306">
        <v>0</v>
      </c>
      <c r="DP59" s="306">
        <v>0</v>
      </c>
      <c r="DQ59" s="306">
        <v>0</v>
      </c>
      <c r="DR59" s="306">
        <v>0</v>
      </c>
      <c r="DS59" s="306">
        <v>0</v>
      </c>
      <c r="DT59" s="306">
        <v>0</v>
      </c>
      <c r="DU59" s="306">
        <v>0</v>
      </c>
      <c r="DV59" s="306">
        <v>0</v>
      </c>
      <c r="DW59" s="306">
        <v>0</v>
      </c>
      <c r="DX59" s="306">
        <v>0</v>
      </c>
      <c r="DY59" s="306">
        <v>0</v>
      </c>
      <c r="DZ59" s="306">
        <v>0</v>
      </c>
      <c r="EA59" s="306">
        <v>0</v>
      </c>
      <c r="EB59" s="306">
        <v>0</v>
      </c>
      <c r="EC59" s="306">
        <v>0</v>
      </c>
      <c r="ED59" s="306">
        <v>0</v>
      </c>
      <c r="EE59" s="306">
        <v>0</v>
      </c>
      <c r="EF59" s="306">
        <v>0</v>
      </c>
      <c r="EG59" s="306">
        <v>0</v>
      </c>
      <c r="EH59" s="306">
        <v>0</v>
      </c>
      <c r="EI59" s="306">
        <v>0</v>
      </c>
      <c r="EJ59" s="306">
        <v>0</v>
      </c>
      <c r="EK59" s="306">
        <v>0</v>
      </c>
      <c r="EL59" s="306">
        <v>0</v>
      </c>
      <c r="EM59" s="306">
        <v>0</v>
      </c>
      <c r="EN59" s="306">
        <v>0</v>
      </c>
      <c r="EO59" s="306">
        <v>0</v>
      </c>
      <c r="EP59" s="306">
        <v>0</v>
      </c>
      <c r="EQ59" s="306">
        <v>0</v>
      </c>
      <c r="ER59" s="306">
        <v>0</v>
      </c>
      <c r="ES59" s="306">
        <v>0</v>
      </c>
      <c r="ET59" s="306">
        <v>0</v>
      </c>
      <c r="EU59" s="306">
        <v>0</v>
      </c>
      <c r="EV59" s="306">
        <v>0</v>
      </c>
      <c r="EW59" s="306">
        <v>0</v>
      </c>
      <c r="EX59" s="306">
        <v>0</v>
      </c>
      <c r="EY59" s="22"/>
      <c r="EZ59" s="60"/>
      <c r="FA59" s="22"/>
      <c r="FB59" s="60"/>
      <c r="FC59" s="22"/>
      <c r="FD59" s="60"/>
      <c r="FE59" s="22"/>
      <c r="FF59" s="60"/>
      <c r="FG59" s="22"/>
      <c r="FH59" s="60"/>
      <c r="FI59" s="22"/>
      <c r="FJ59" s="60"/>
      <c r="FK59" s="22"/>
      <c r="FL59" s="60"/>
      <c r="FM59" s="22"/>
      <c r="FN59" s="60"/>
      <c r="FO59" s="22"/>
      <c r="FP59" s="60"/>
      <c r="FQ59" s="22"/>
      <c r="FR59" s="60"/>
      <c r="FS59" s="22"/>
      <c r="FT59" s="60"/>
      <c r="FU59" s="22"/>
      <c r="FV59" s="60"/>
      <c r="FW59" s="22"/>
      <c r="FX59" s="60"/>
      <c r="FY59" s="22"/>
      <c r="FZ59" s="60"/>
      <c r="GA59" s="22"/>
      <c r="GB59" s="60"/>
      <c r="GC59" s="22"/>
      <c r="GD59" s="60"/>
      <c r="GE59" s="22"/>
      <c r="GF59" s="60"/>
      <c r="GG59" s="22"/>
      <c r="GH59" s="60"/>
      <c r="GI59" s="22"/>
      <c r="GJ59" s="60"/>
      <c r="GK59" s="22"/>
      <c r="GL59" s="60"/>
      <c r="GM59" s="22"/>
      <c r="GN59" s="60"/>
      <c r="GO59" s="22"/>
      <c r="GP59" s="60"/>
      <c r="GQ59" s="22"/>
      <c r="GR59" s="60"/>
      <c r="GS59" s="22"/>
      <c r="GT59" s="60"/>
      <c r="GU59" s="22"/>
      <c r="GV59" s="60"/>
      <c r="GW59" s="22"/>
      <c r="GX59" s="60"/>
      <c r="GY59" s="22"/>
      <c r="GZ59" s="60"/>
      <c r="HA59" s="22"/>
      <c r="HB59" s="60"/>
      <c r="HC59" s="22"/>
      <c r="HD59" s="60"/>
      <c r="HE59" s="22"/>
      <c r="HF59" s="60"/>
      <c r="HG59" s="22"/>
      <c r="HH59" s="60"/>
      <c r="HI59" s="22"/>
      <c r="HJ59" s="60"/>
      <c r="HK59" s="22"/>
      <c r="HL59" s="60"/>
      <c r="HM59" s="22"/>
      <c r="HN59" s="60"/>
      <c r="HO59" s="22"/>
      <c r="HP59" s="60"/>
      <c r="HQ59" s="22"/>
      <c r="HR59" s="60"/>
      <c r="HS59" s="22"/>
      <c r="HT59" s="60"/>
      <c r="HU59" s="22"/>
      <c r="HV59" s="60"/>
      <c r="HW59" s="22"/>
      <c r="HX59" s="60"/>
      <c r="HY59" s="22"/>
      <c r="HZ59" s="60"/>
      <c r="IA59" s="22"/>
      <c r="IB59" s="60"/>
      <c r="IC59" s="22"/>
      <c r="ID59" s="60"/>
      <c r="IE59" s="22"/>
      <c r="IF59" s="60"/>
      <c r="IG59" s="22"/>
      <c r="IH59" s="60"/>
      <c r="II59" s="22"/>
      <c r="IJ59" s="60"/>
      <c r="IK59" s="22"/>
      <c r="IL59" s="60"/>
      <c r="IM59" s="22"/>
      <c r="IN59" s="60"/>
      <c r="IO59" s="22"/>
      <c r="IP59" s="60"/>
      <c r="IQ59" s="22"/>
      <c r="IR59" s="60"/>
      <c r="IS59" s="22"/>
      <c r="IT59" s="60"/>
      <c r="IU59" s="22"/>
      <c r="IV59" s="60"/>
      <c r="IW59" s="22"/>
      <c r="IX59" s="60"/>
      <c r="IY59" s="22"/>
      <c r="IZ59" s="60"/>
      <c r="JA59" s="22"/>
      <c r="JB59" s="60"/>
      <c r="JC59" s="22"/>
      <c r="JD59" s="60"/>
      <c r="JE59" s="22"/>
      <c r="JF59" s="60"/>
      <c r="JG59" s="22"/>
      <c r="JH59" s="60"/>
      <c r="JI59" s="22"/>
      <c r="JJ59" s="60"/>
      <c r="JK59" s="22"/>
      <c r="JL59" s="60"/>
      <c r="JM59" s="22"/>
      <c r="JN59" s="60"/>
      <c r="JO59" s="22"/>
      <c r="JP59" s="60"/>
      <c r="JQ59" s="22"/>
      <c r="JR59" s="60"/>
      <c r="JS59" s="22"/>
      <c r="JT59" s="60"/>
      <c r="JU59" s="22"/>
      <c r="JV59" s="60"/>
      <c r="JW59" s="22"/>
      <c r="JX59" s="60"/>
      <c r="JY59" s="22"/>
      <c r="JZ59" s="23"/>
      <c r="KA59" s="23"/>
      <c r="KB59" s="23"/>
      <c r="KC59" s="23"/>
      <c r="KD59" s="23"/>
      <c r="KE59" s="23"/>
      <c r="KF59" s="23"/>
      <c r="KG59" s="23"/>
      <c r="KH59" s="23"/>
      <c r="KI59" s="23"/>
      <c r="KJ59" s="23"/>
      <c r="KK59" s="23"/>
      <c r="KL59" s="23"/>
      <c r="KM59" s="23"/>
    </row>
    <row r="60" spans="1:299" x14ac:dyDescent="0.25">
      <c r="A60" s="48">
        <f t="shared" si="0"/>
        <v>59</v>
      </c>
      <c r="B60" s="272"/>
      <c r="C60" s="272"/>
      <c r="D60" s="272"/>
      <c r="E60" s="272" t="s">
        <v>256</v>
      </c>
      <c r="F60" s="272"/>
      <c r="G60" s="293">
        <v>0</v>
      </c>
      <c r="H60" s="293">
        <v>1617.14</v>
      </c>
      <c r="I60" s="293">
        <v>30534.14</v>
      </c>
      <c r="J60" s="293">
        <v>0</v>
      </c>
      <c r="K60" s="293">
        <v>39085</v>
      </c>
      <c r="L60" s="293">
        <v>4750</v>
      </c>
      <c r="M60" s="293">
        <v>0</v>
      </c>
      <c r="N60" s="293">
        <v>0</v>
      </c>
      <c r="O60" s="293">
        <v>12275</v>
      </c>
      <c r="P60" s="293">
        <v>2794.7</v>
      </c>
      <c r="Q60" s="293">
        <v>0</v>
      </c>
      <c r="R60" s="293">
        <v>8215</v>
      </c>
      <c r="S60" s="293">
        <v>0</v>
      </c>
      <c r="T60" s="293">
        <v>0</v>
      </c>
      <c r="U60" s="293">
        <v>0</v>
      </c>
      <c r="V60" s="293">
        <v>13065.63</v>
      </c>
      <c r="W60" s="293">
        <v>0</v>
      </c>
      <c r="X60" s="293">
        <v>0</v>
      </c>
      <c r="Y60" s="293">
        <v>32077.89</v>
      </c>
      <c r="Z60" s="293">
        <v>0</v>
      </c>
      <c r="AA60" s="293">
        <v>0</v>
      </c>
      <c r="AB60" s="293">
        <v>0</v>
      </c>
      <c r="AC60" s="293">
        <v>0</v>
      </c>
      <c r="AD60" s="293">
        <v>18389.310000000001</v>
      </c>
      <c r="AE60" s="293">
        <v>160</v>
      </c>
      <c r="AF60" s="293">
        <v>0</v>
      </c>
      <c r="AG60" s="293">
        <v>3650</v>
      </c>
      <c r="AH60" s="293">
        <v>0</v>
      </c>
      <c r="AI60" s="293">
        <v>0</v>
      </c>
      <c r="AJ60" s="293">
        <v>1336.36</v>
      </c>
      <c r="AK60" s="293">
        <v>1700</v>
      </c>
      <c r="AL60" s="293">
        <v>0</v>
      </c>
      <c r="AM60" s="293">
        <v>0</v>
      </c>
      <c r="AN60" s="293">
        <v>0</v>
      </c>
      <c r="AO60" s="293">
        <v>0</v>
      </c>
      <c r="AP60" s="293">
        <v>0</v>
      </c>
      <c r="AQ60" s="293">
        <v>0</v>
      </c>
      <c r="AR60" s="293">
        <v>0</v>
      </c>
      <c r="AS60" s="293">
        <v>0</v>
      </c>
      <c r="AT60" s="293">
        <v>19027.34</v>
      </c>
      <c r="AU60" s="293">
        <v>0</v>
      </c>
      <c r="AV60" s="293">
        <v>0</v>
      </c>
      <c r="AW60" s="293">
        <v>0</v>
      </c>
      <c r="AX60" s="293">
        <v>422.3</v>
      </c>
      <c r="AY60" s="293">
        <v>0</v>
      </c>
      <c r="AZ60" s="293">
        <v>2794</v>
      </c>
      <c r="BA60" s="293">
        <v>0</v>
      </c>
      <c r="BB60" s="293">
        <v>0</v>
      </c>
      <c r="BC60" s="293">
        <v>0</v>
      </c>
      <c r="BD60" s="293">
        <v>0</v>
      </c>
      <c r="BE60" s="293">
        <v>0</v>
      </c>
      <c r="BF60" s="293">
        <v>827.7</v>
      </c>
      <c r="BG60" s="293">
        <v>3235</v>
      </c>
      <c r="BH60" s="293">
        <v>0</v>
      </c>
      <c r="BI60" s="293">
        <v>0</v>
      </c>
      <c r="BJ60" s="293">
        <v>0</v>
      </c>
      <c r="BK60" s="293">
        <v>5656.26</v>
      </c>
      <c r="BL60" s="293">
        <v>0</v>
      </c>
      <c r="BM60" s="293">
        <v>18654.75</v>
      </c>
      <c r="BN60" s="293">
        <v>0</v>
      </c>
      <c r="BO60" s="293">
        <v>0</v>
      </c>
      <c r="BP60" s="293">
        <v>180</v>
      </c>
      <c r="BQ60" s="293">
        <v>0</v>
      </c>
      <c r="BR60" s="293">
        <v>0</v>
      </c>
      <c r="BS60" s="293">
        <v>330</v>
      </c>
      <c r="BT60" s="293">
        <v>0</v>
      </c>
      <c r="BU60" s="293">
        <v>9650</v>
      </c>
      <c r="BV60" s="293">
        <v>650</v>
      </c>
      <c r="BW60" s="293">
        <v>0</v>
      </c>
      <c r="BX60" s="293">
        <v>3400</v>
      </c>
      <c r="BY60" s="293">
        <v>0</v>
      </c>
      <c r="BZ60" s="293">
        <v>0</v>
      </c>
      <c r="CA60" s="293">
        <v>0</v>
      </c>
      <c r="CB60" s="293">
        <v>770</v>
      </c>
      <c r="CC60" s="293">
        <v>0</v>
      </c>
      <c r="CD60" s="293">
        <v>0</v>
      </c>
      <c r="CE60" s="293">
        <v>0</v>
      </c>
      <c r="CF60" s="293">
        <v>5175</v>
      </c>
      <c r="CG60" s="293">
        <v>0</v>
      </c>
      <c r="CH60" s="293">
        <v>0</v>
      </c>
      <c r="CI60" s="293">
        <v>0</v>
      </c>
      <c r="CJ60" s="293">
        <v>337.5</v>
      </c>
      <c r="CK60" s="293">
        <v>25125</v>
      </c>
      <c r="CL60" s="293">
        <v>0</v>
      </c>
      <c r="CM60" s="293">
        <v>0</v>
      </c>
      <c r="CN60" s="293">
        <v>0</v>
      </c>
      <c r="CO60" s="293">
        <v>8008.56</v>
      </c>
      <c r="CP60" s="293">
        <v>0</v>
      </c>
      <c r="CQ60" s="293">
        <v>6880</v>
      </c>
      <c r="CR60" s="293">
        <v>146</v>
      </c>
      <c r="CS60" s="293">
        <v>12807.37</v>
      </c>
      <c r="CT60" s="293">
        <v>20491.57</v>
      </c>
      <c r="CU60" s="293">
        <v>19657.28</v>
      </c>
      <c r="CV60" s="293">
        <v>11500</v>
      </c>
      <c r="CW60" s="293">
        <v>0</v>
      </c>
      <c r="CX60" s="293">
        <v>0</v>
      </c>
      <c r="CY60" s="293">
        <v>0</v>
      </c>
      <c r="CZ60" s="293">
        <v>0</v>
      </c>
      <c r="DA60" s="293">
        <v>8225</v>
      </c>
      <c r="DB60" s="293">
        <v>0</v>
      </c>
      <c r="DC60" s="293">
        <v>0</v>
      </c>
      <c r="DD60" s="293">
        <v>20370</v>
      </c>
      <c r="DE60" s="293">
        <v>0</v>
      </c>
      <c r="DF60" s="293">
        <v>10618.98</v>
      </c>
      <c r="DG60" s="293">
        <v>0</v>
      </c>
      <c r="DH60" s="293">
        <v>0</v>
      </c>
      <c r="DI60" s="293">
        <v>0</v>
      </c>
      <c r="DJ60" s="293">
        <v>0</v>
      </c>
      <c r="DK60" s="293">
        <v>4034</v>
      </c>
      <c r="DL60" s="293">
        <v>10047.51</v>
      </c>
      <c r="DM60" s="293">
        <v>0</v>
      </c>
      <c r="DN60" s="293">
        <v>2930.69</v>
      </c>
      <c r="DO60" s="293">
        <v>0</v>
      </c>
      <c r="DP60" s="293">
        <v>0</v>
      </c>
      <c r="DQ60" s="293">
        <v>0</v>
      </c>
      <c r="DR60" s="293">
        <v>1250</v>
      </c>
      <c r="DS60" s="293">
        <v>0</v>
      </c>
      <c r="DT60" s="293">
        <v>0</v>
      </c>
      <c r="DU60" s="293">
        <v>0</v>
      </c>
      <c r="DV60" s="293">
        <v>0</v>
      </c>
      <c r="DW60" s="293">
        <v>298</v>
      </c>
      <c r="DX60" s="293">
        <v>0</v>
      </c>
      <c r="DY60" s="293">
        <v>0</v>
      </c>
      <c r="DZ60" s="293">
        <v>0</v>
      </c>
      <c r="EA60" s="293">
        <v>0</v>
      </c>
      <c r="EB60" s="293">
        <v>0</v>
      </c>
      <c r="EC60" s="293">
        <v>0</v>
      </c>
      <c r="ED60" s="293">
        <v>0</v>
      </c>
      <c r="EE60" s="293">
        <v>0</v>
      </c>
      <c r="EF60" s="293">
        <v>0</v>
      </c>
      <c r="EG60" s="293">
        <v>0</v>
      </c>
      <c r="EH60" s="293">
        <v>0</v>
      </c>
      <c r="EI60" s="293">
        <v>17347</v>
      </c>
      <c r="EJ60" s="293">
        <v>0</v>
      </c>
      <c r="EK60" s="293">
        <v>0</v>
      </c>
      <c r="EL60" s="293">
        <v>24950</v>
      </c>
      <c r="EM60" s="293">
        <v>30298.52</v>
      </c>
      <c r="EN60" s="293">
        <v>0</v>
      </c>
      <c r="EO60" s="293">
        <v>26205.75</v>
      </c>
      <c r="EP60" s="293">
        <v>0</v>
      </c>
      <c r="EQ60" s="293">
        <v>7250</v>
      </c>
      <c r="ER60" s="293">
        <v>9160</v>
      </c>
      <c r="ES60" s="293">
        <v>0</v>
      </c>
      <c r="ET60" s="293">
        <v>0</v>
      </c>
      <c r="EU60" s="293">
        <v>0</v>
      </c>
      <c r="EV60" s="293">
        <v>0</v>
      </c>
      <c r="EW60" s="293">
        <v>0</v>
      </c>
      <c r="EX60" s="293">
        <v>518361.25</v>
      </c>
      <c r="EY60" s="22"/>
      <c r="EZ60" s="60"/>
      <c r="FA60" s="22"/>
      <c r="FB60" s="60"/>
      <c r="FC60" s="22"/>
      <c r="FD60" s="60"/>
      <c r="FE60" s="22"/>
      <c r="FF60" s="60"/>
      <c r="FG60" s="22"/>
      <c r="FH60" s="60"/>
      <c r="FI60" s="22"/>
      <c r="FJ60" s="60"/>
      <c r="FK60" s="22"/>
      <c r="FL60" s="60"/>
      <c r="FM60" s="22"/>
      <c r="FN60" s="60"/>
      <c r="FO60" s="22"/>
      <c r="FP60" s="60"/>
      <c r="FQ60" s="22"/>
      <c r="FR60" s="60"/>
      <c r="FS60" s="22"/>
      <c r="FT60" s="60"/>
      <c r="FU60" s="22"/>
      <c r="FV60" s="60"/>
      <c r="FW60" s="22"/>
      <c r="FX60" s="60"/>
      <c r="FY60" s="22"/>
      <c r="FZ60" s="60"/>
      <c r="GA60" s="22"/>
      <c r="GB60" s="60"/>
      <c r="GC60" s="22"/>
      <c r="GD60" s="60"/>
      <c r="GE60" s="22"/>
      <c r="GF60" s="60"/>
      <c r="GG60" s="22"/>
      <c r="GH60" s="60"/>
      <c r="GI60" s="22"/>
      <c r="GJ60" s="60"/>
      <c r="GK60" s="22"/>
      <c r="GL60" s="60"/>
      <c r="GM60" s="22"/>
      <c r="GN60" s="60"/>
      <c r="GO60" s="22"/>
      <c r="GP60" s="60"/>
      <c r="GQ60" s="22"/>
      <c r="GR60" s="60"/>
      <c r="GS60" s="22"/>
      <c r="GT60" s="60"/>
      <c r="GU60" s="22"/>
      <c r="GV60" s="60"/>
      <c r="GW60" s="22"/>
      <c r="GX60" s="60"/>
      <c r="GY60" s="22"/>
      <c r="GZ60" s="60"/>
      <c r="HA60" s="22"/>
      <c r="HB60" s="60"/>
      <c r="HC60" s="22"/>
      <c r="HD60" s="60"/>
      <c r="HE60" s="22"/>
      <c r="HF60" s="60"/>
      <c r="HG60" s="22"/>
      <c r="HH60" s="60"/>
      <c r="HI60" s="22"/>
      <c r="HJ60" s="60"/>
      <c r="HK60" s="22"/>
      <c r="HL60" s="60"/>
      <c r="HM60" s="22"/>
      <c r="HN60" s="60"/>
      <c r="HO60" s="22"/>
      <c r="HP60" s="60"/>
      <c r="HQ60" s="22"/>
      <c r="HR60" s="60"/>
      <c r="HS60" s="22"/>
      <c r="HT60" s="60"/>
      <c r="HU60" s="22"/>
      <c r="HV60" s="60"/>
      <c r="HW60" s="22"/>
      <c r="HX60" s="60"/>
      <c r="HY60" s="22"/>
      <c r="HZ60" s="60"/>
      <c r="IA60" s="22"/>
      <c r="IB60" s="60"/>
      <c r="IC60" s="22"/>
      <c r="ID60" s="60"/>
      <c r="IE60" s="22"/>
      <c r="IF60" s="60"/>
      <c r="IG60" s="22"/>
      <c r="IH60" s="60"/>
      <c r="II60" s="22"/>
      <c r="IJ60" s="60"/>
      <c r="IK60" s="22"/>
      <c r="IL60" s="60"/>
      <c r="IM60" s="22"/>
      <c r="IN60" s="60"/>
      <c r="IO60" s="22"/>
      <c r="IP60" s="60"/>
      <c r="IQ60" s="22"/>
      <c r="IR60" s="60"/>
      <c r="IS60" s="22"/>
      <c r="IT60" s="60"/>
      <c r="IU60" s="22"/>
      <c r="IV60" s="60"/>
      <c r="IW60" s="22"/>
      <c r="IX60" s="60"/>
      <c r="IY60" s="22"/>
      <c r="IZ60" s="60"/>
      <c r="JA60" s="22"/>
      <c r="JB60" s="60"/>
      <c r="JC60" s="22"/>
      <c r="JD60" s="60"/>
      <c r="JE60" s="22"/>
      <c r="JF60" s="60"/>
      <c r="JG60" s="22"/>
      <c r="JH60" s="60"/>
      <c r="JI60" s="22"/>
      <c r="JJ60" s="60"/>
      <c r="JK60" s="22"/>
      <c r="JL60" s="60"/>
      <c r="JM60" s="22"/>
      <c r="JN60" s="60"/>
      <c r="JO60" s="22"/>
      <c r="JP60" s="60"/>
      <c r="JQ60" s="22"/>
      <c r="JR60" s="60"/>
      <c r="JS60" s="22"/>
      <c r="JT60" s="60"/>
      <c r="JU60" s="22"/>
      <c r="JV60" s="60"/>
      <c r="JW60" s="22"/>
      <c r="JX60" s="60"/>
      <c r="JY60" s="22"/>
      <c r="JZ60" s="23"/>
      <c r="KA60" s="23"/>
      <c r="KB60" s="23"/>
      <c r="KC60" s="23"/>
      <c r="KD60" s="23"/>
      <c r="KE60" s="23"/>
      <c r="KF60" s="23"/>
      <c r="KG60" s="23"/>
      <c r="KH60" s="23"/>
      <c r="KI60" s="23"/>
      <c r="KJ60" s="23"/>
      <c r="KK60" s="23"/>
      <c r="KL60" s="23"/>
      <c r="KM60" s="23"/>
    </row>
    <row r="61" spans="1:299" ht="30" customHeight="1" x14ac:dyDescent="0.25">
      <c r="A61" s="48">
        <f t="shared" si="0"/>
        <v>60</v>
      </c>
      <c r="B61" s="272"/>
      <c r="C61" s="272"/>
      <c r="D61" s="272"/>
      <c r="E61" s="272" t="s">
        <v>257</v>
      </c>
      <c r="F61" s="272"/>
      <c r="G61" s="293"/>
      <c r="H61" s="293"/>
      <c r="I61" s="293"/>
      <c r="J61" s="293"/>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3"/>
      <c r="AP61" s="293"/>
      <c r="AQ61" s="293"/>
      <c r="AR61" s="293"/>
      <c r="AS61" s="293"/>
      <c r="AT61" s="293"/>
      <c r="AU61" s="293"/>
      <c r="AV61" s="293"/>
      <c r="AW61" s="293"/>
      <c r="AX61" s="293"/>
      <c r="AY61" s="293"/>
      <c r="AZ61" s="293"/>
      <c r="BA61" s="293"/>
      <c r="BB61" s="293"/>
      <c r="BC61" s="293"/>
      <c r="BD61" s="293"/>
      <c r="BE61" s="293"/>
      <c r="BF61" s="293"/>
      <c r="BG61" s="293"/>
      <c r="BH61" s="293"/>
      <c r="BI61" s="293"/>
      <c r="BJ61" s="293"/>
      <c r="BK61" s="293"/>
      <c r="BL61" s="293"/>
      <c r="BM61" s="293"/>
      <c r="BN61" s="293"/>
      <c r="BO61" s="293"/>
      <c r="BP61" s="293"/>
      <c r="BQ61" s="293"/>
      <c r="BR61" s="293"/>
      <c r="BS61" s="293"/>
      <c r="BT61" s="293"/>
      <c r="BU61" s="293"/>
      <c r="BV61" s="293"/>
      <c r="BW61" s="293"/>
      <c r="BX61" s="293"/>
      <c r="BY61" s="293"/>
      <c r="BZ61" s="293"/>
      <c r="CA61" s="293"/>
      <c r="CB61" s="293"/>
      <c r="CC61" s="293"/>
      <c r="CD61" s="293"/>
      <c r="CE61" s="293"/>
      <c r="CF61" s="293"/>
      <c r="CG61" s="293"/>
      <c r="CH61" s="293"/>
      <c r="CI61" s="293"/>
      <c r="CJ61" s="293"/>
      <c r="CK61" s="293"/>
      <c r="CL61" s="293"/>
      <c r="CM61" s="293"/>
      <c r="CN61" s="293"/>
      <c r="CO61" s="293"/>
      <c r="CP61" s="293"/>
      <c r="CQ61" s="293"/>
      <c r="CR61" s="293"/>
      <c r="CS61" s="293"/>
      <c r="CT61" s="293"/>
      <c r="CU61" s="293"/>
      <c r="CV61" s="293"/>
      <c r="CW61" s="293"/>
      <c r="CX61" s="293"/>
      <c r="CY61" s="293"/>
      <c r="CZ61" s="293"/>
      <c r="DA61" s="293"/>
      <c r="DB61" s="293"/>
      <c r="DC61" s="293"/>
      <c r="DD61" s="293"/>
      <c r="DE61" s="293"/>
      <c r="DF61" s="293"/>
      <c r="DG61" s="293"/>
      <c r="DH61" s="293"/>
      <c r="DI61" s="293"/>
      <c r="DJ61" s="293"/>
      <c r="DK61" s="293"/>
      <c r="DL61" s="293"/>
      <c r="DM61" s="293"/>
      <c r="DN61" s="293"/>
      <c r="DO61" s="293"/>
      <c r="DP61" s="293"/>
      <c r="DQ61" s="293"/>
      <c r="DR61" s="293"/>
      <c r="DS61" s="293"/>
      <c r="DT61" s="293"/>
      <c r="DU61" s="293"/>
      <c r="DV61" s="293"/>
      <c r="DW61" s="293"/>
      <c r="DX61" s="293"/>
      <c r="DY61" s="293"/>
      <c r="DZ61" s="293"/>
      <c r="EA61" s="293"/>
      <c r="EB61" s="293"/>
      <c r="EC61" s="293"/>
      <c r="ED61" s="293"/>
      <c r="EE61" s="293"/>
      <c r="EF61" s="293"/>
      <c r="EG61" s="293"/>
      <c r="EH61" s="293"/>
      <c r="EI61" s="293"/>
      <c r="EJ61" s="293"/>
      <c r="EK61" s="293"/>
      <c r="EL61" s="293"/>
      <c r="EM61" s="293"/>
      <c r="EN61" s="293"/>
      <c r="EO61" s="293"/>
      <c r="EP61" s="293"/>
      <c r="EQ61" s="293"/>
      <c r="ER61" s="293"/>
      <c r="ES61" s="293"/>
      <c r="ET61" s="293"/>
      <c r="EU61" s="293"/>
      <c r="EV61" s="293"/>
      <c r="EW61" s="293"/>
      <c r="EX61" s="293"/>
      <c r="EY61" s="22"/>
      <c r="EZ61" s="60"/>
      <c r="FA61" s="22"/>
      <c r="FB61" s="60"/>
      <c r="FC61" s="22"/>
      <c r="FD61" s="60"/>
      <c r="FE61" s="22"/>
      <c r="FF61" s="60"/>
      <c r="FG61" s="22"/>
      <c r="FH61" s="60"/>
      <c r="FI61" s="22"/>
      <c r="FJ61" s="60"/>
      <c r="FK61" s="22"/>
      <c r="FL61" s="60"/>
      <c r="FM61" s="22"/>
      <c r="FN61" s="60"/>
      <c r="FO61" s="22"/>
      <c r="FP61" s="60"/>
      <c r="FQ61" s="22"/>
      <c r="FR61" s="60"/>
      <c r="FS61" s="22"/>
      <c r="FT61" s="60"/>
      <c r="FU61" s="22"/>
      <c r="FV61" s="60"/>
      <c r="FW61" s="22"/>
      <c r="FX61" s="60"/>
      <c r="FY61" s="22"/>
      <c r="FZ61" s="60"/>
      <c r="GA61" s="22"/>
      <c r="GB61" s="60"/>
      <c r="GC61" s="22"/>
      <c r="GD61" s="60"/>
      <c r="GE61" s="22"/>
      <c r="GF61" s="60"/>
      <c r="GG61" s="22"/>
      <c r="GH61" s="60"/>
      <c r="GI61" s="22"/>
      <c r="GJ61" s="60"/>
      <c r="GK61" s="22"/>
      <c r="GL61" s="60"/>
      <c r="GM61" s="22"/>
      <c r="GN61" s="60"/>
      <c r="GO61" s="22"/>
      <c r="GP61" s="60"/>
      <c r="GQ61" s="22"/>
      <c r="GR61" s="60"/>
      <c r="GS61" s="22"/>
      <c r="GT61" s="60"/>
      <c r="GU61" s="22"/>
      <c r="GV61" s="60"/>
      <c r="GW61" s="22"/>
      <c r="GX61" s="60"/>
      <c r="GY61" s="22"/>
      <c r="GZ61" s="60"/>
      <c r="HA61" s="22"/>
      <c r="HB61" s="60"/>
      <c r="HC61" s="22"/>
      <c r="HD61" s="60"/>
      <c r="HE61" s="22"/>
      <c r="HF61" s="60"/>
      <c r="HG61" s="22"/>
      <c r="HH61" s="60"/>
      <c r="HI61" s="22"/>
      <c r="HJ61" s="60"/>
      <c r="HK61" s="22"/>
      <c r="HL61" s="60"/>
      <c r="HM61" s="22"/>
      <c r="HN61" s="60"/>
      <c r="HO61" s="22"/>
      <c r="HP61" s="60"/>
      <c r="HQ61" s="22"/>
      <c r="HR61" s="60"/>
      <c r="HS61" s="22"/>
      <c r="HT61" s="60"/>
      <c r="HU61" s="22"/>
      <c r="HV61" s="60"/>
      <c r="HW61" s="22"/>
      <c r="HX61" s="60"/>
      <c r="HY61" s="22"/>
      <c r="HZ61" s="60"/>
      <c r="IA61" s="22"/>
      <c r="IB61" s="60"/>
      <c r="IC61" s="22"/>
      <c r="ID61" s="60"/>
      <c r="IE61" s="22"/>
      <c r="IF61" s="60"/>
      <c r="IG61" s="22"/>
      <c r="IH61" s="60"/>
      <c r="II61" s="22"/>
      <c r="IJ61" s="60"/>
      <c r="IK61" s="22"/>
      <c r="IL61" s="60"/>
      <c r="IM61" s="22"/>
      <c r="IN61" s="60"/>
      <c r="IO61" s="22"/>
      <c r="IP61" s="60"/>
      <c r="IQ61" s="22"/>
      <c r="IR61" s="60"/>
      <c r="IS61" s="22"/>
      <c r="IT61" s="60"/>
      <c r="IU61" s="22"/>
      <c r="IV61" s="60"/>
      <c r="IW61" s="22"/>
      <c r="IX61" s="60"/>
      <c r="IY61" s="22"/>
      <c r="IZ61" s="60"/>
      <c r="JA61" s="22"/>
      <c r="JB61" s="60"/>
      <c r="JC61" s="22"/>
      <c r="JD61" s="60"/>
      <c r="JE61" s="22"/>
      <c r="JF61" s="60"/>
      <c r="JG61" s="22"/>
      <c r="JH61" s="60"/>
      <c r="JI61" s="22"/>
      <c r="JJ61" s="60"/>
      <c r="JK61" s="22"/>
      <c r="JL61" s="60"/>
      <c r="JM61" s="22"/>
      <c r="JN61" s="60"/>
      <c r="JO61" s="22"/>
      <c r="JP61" s="60"/>
      <c r="JQ61" s="22"/>
      <c r="JR61" s="60"/>
      <c r="JS61" s="22"/>
      <c r="JT61" s="60"/>
      <c r="JU61" s="22"/>
      <c r="JV61" s="60"/>
      <c r="JW61" s="22"/>
      <c r="JX61" s="60"/>
      <c r="JY61" s="22"/>
      <c r="JZ61" s="23"/>
      <c r="KA61" s="23"/>
      <c r="KB61" s="23"/>
      <c r="KC61" s="23"/>
      <c r="KD61" s="23"/>
      <c r="KE61" s="23"/>
      <c r="KF61" s="23"/>
      <c r="KG61" s="23"/>
      <c r="KH61" s="23"/>
      <c r="KI61" s="23"/>
      <c r="KJ61" s="23"/>
      <c r="KK61" s="23"/>
      <c r="KL61" s="23"/>
      <c r="KM61" s="23"/>
    </row>
    <row r="62" spans="1:299" x14ac:dyDescent="0.25">
      <c r="A62" s="48">
        <f t="shared" si="0"/>
        <v>61</v>
      </c>
      <c r="B62" s="272"/>
      <c r="C62" s="272"/>
      <c r="D62" s="272"/>
      <c r="E62" s="272"/>
      <c r="F62" s="272" t="s">
        <v>258</v>
      </c>
      <c r="G62" s="293">
        <v>0</v>
      </c>
      <c r="H62" s="293">
        <v>0</v>
      </c>
      <c r="I62" s="293">
        <v>0</v>
      </c>
      <c r="J62" s="293">
        <v>0</v>
      </c>
      <c r="K62" s="293">
        <v>695</v>
      </c>
      <c r="L62" s="293">
        <v>0</v>
      </c>
      <c r="M62" s="293">
        <v>0</v>
      </c>
      <c r="N62" s="293">
        <v>0</v>
      </c>
      <c r="O62" s="293">
        <v>0</v>
      </c>
      <c r="P62" s="293">
        <v>0</v>
      </c>
      <c r="Q62" s="293">
        <v>0</v>
      </c>
      <c r="R62" s="293">
        <v>0</v>
      </c>
      <c r="S62" s="293">
        <v>0</v>
      </c>
      <c r="T62" s="293">
        <v>0</v>
      </c>
      <c r="U62" s="293">
        <v>0</v>
      </c>
      <c r="V62" s="293">
        <v>0</v>
      </c>
      <c r="W62" s="293">
        <v>0</v>
      </c>
      <c r="X62" s="293">
        <v>515.1</v>
      </c>
      <c r="Y62" s="293">
        <v>0</v>
      </c>
      <c r="Z62" s="293">
        <v>0</v>
      </c>
      <c r="AA62" s="293">
        <v>0</v>
      </c>
      <c r="AB62" s="293">
        <v>0</v>
      </c>
      <c r="AC62" s="293">
        <v>0</v>
      </c>
      <c r="AD62" s="293">
        <v>0</v>
      </c>
      <c r="AE62" s="293">
        <v>0</v>
      </c>
      <c r="AF62" s="293">
        <v>0</v>
      </c>
      <c r="AG62" s="293">
        <v>0</v>
      </c>
      <c r="AH62" s="293">
        <v>0</v>
      </c>
      <c r="AI62" s="293">
        <v>530.96</v>
      </c>
      <c r="AJ62" s="293">
        <v>0</v>
      </c>
      <c r="AK62" s="293">
        <v>0</v>
      </c>
      <c r="AL62" s="293">
        <v>0</v>
      </c>
      <c r="AM62" s="293">
        <v>0</v>
      </c>
      <c r="AN62" s="293">
        <v>0</v>
      </c>
      <c r="AO62" s="293">
        <v>0</v>
      </c>
      <c r="AP62" s="293">
        <v>0</v>
      </c>
      <c r="AQ62" s="293">
        <v>0</v>
      </c>
      <c r="AR62" s="293">
        <v>0</v>
      </c>
      <c r="AS62" s="293">
        <v>0</v>
      </c>
      <c r="AT62" s="293">
        <v>0</v>
      </c>
      <c r="AU62" s="293">
        <v>0</v>
      </c>
      <c r="AV62" s="293">
        <v>0</v>
      </c>
      <c r="AW62" s="293">
        <v>0</v>
      </c>
      <c r="AX62" s="293">
        <v>0</v>
      </c>
      <c r="AY62" s="293">
        <v>0</v>
      </c>
      <c r="AZ62" s="293">
        <v>0</v>
      </c>
      <c r="BA62" s="293">
        <v>0</v>
      </c>
      <c r="BB62" s="293">
        <v>0</v>
      </c>
      <c r="BC62" s="293">
        <v>0</v>
      </c>
      <c r="BD62" s="293">
        <v>0</v>
      </c>
      <c r="BE62" s="293">
        <v>0</v>
      </c>
      <c r="BF62" s="293">
        <v>0</v>
      </c>
      <c r="BG62" s="293">
        <v>0</v>
      </c>
      <c r="BH62" s="293">
        <v>0</v>
      </c>
      <c r="BI62" s="293">
        <v>0</v>
      </c>
      <c r="BJ62" s="293">
        <v>0</v>
      </c>
      <c r="BK62" s="293">
        <v>0</v>
      </c>
      <c r="BL62" s="293">
        <v>0</v>
      </c>
      <c r="BM62" s="293">
        <v>0</v>
      </c>
      <c r="BN62" s="293">
        <v>0</v>
      </c>
      <c r="BO62" s="293">
        <v>0</v>
      </c>
      <c r="BP62" s="293">
        <v>0</v>
      </c>
      <c r="BQ62" s="293">
        <v>0</v>
      </c>
      <c r="BR62" s="293">
        <v>0</v>
      </c>
      <c r="BS62" s="293">
        <v>529.08000000000004</v>
      </c>
      <c r="BT62" s="293">
        <v>0</v>
      </c>
      <c r="BU62" s="293">
        <v>0</v>
      </c>
      <c r="BV62" s="293">
        <v>0</v>
      </c>
      <c r="BW62" s="293">
        <v>0</v>
      </c>
      <c r="BX62" s="293">
        <v>0</v>
      </c>
      <c r="BY62" s="293">
        <v>0</v>
      </c>
      <c r="BZ62" s="293">
        <v>0</v>
      </c>
      <c r="CA62" s="293">
        <v>0</v>
      </c>
      <c r="CB62" s="293">
        <v>0</v>
      </c>
      <c r="CC62" s="293">
        <v>0</v>
      </c>
      <c r="CD62" s="293">
        <v>0</v>
      </c>
      <c r="CE62" s="293">
        <v>0</v>
      </c>
      <c r="CF62" s="293">
        <v>-465.74</v>
      </c>
      <c r="CG62" s="293">
        <v>0</v>
      </c>
      <c r="CH62" s="293">
        <v>0</v>
      </c>
      <c r="CI62" s="293">
        <v>0</v>
      </c>
      <c r="CJ62" s="293">
        <v>0</v>
      </c>
      <c r="CK62" s="293">
        <v>0</v>
      </c>
      <c r="CL62" s="293">
        <v>0</v>
      </c>
      <c r="CM62" s="293">
        <v>0</v>
      </c>
      <c r="CN62" s="293">
        <v>0</v>
      </c>
      <c r="CO62" s="293">
        <v>0</v>
      </c>
      <c r="CP62" s="293">
        <v>0</v>
      </c>
      <c r="CQ62" s="293">
        <v>0</v>
      </c>
      <c r="CR62" s="293">
        <v>0</v>
      </c>
      <c r="CS62" s="293">
        <v>0</v>
      </c>
      <c r="CT62" s="293">
        <v>0</v>
      </c>
      <c r="CU62" s="293">
        <v>0</v>
      </c>
      <c r="CV62" s="293">
        <v>0</v>
      </c>
      <c r="CW62" s="293">
        <v>0</v>
      </c>
      <c r="CX62" s="293">
        <v>0</v>
      </c>
      <c r="CY62" s="293">
        <v>0</v>
      </c>
      <c r="CZ62" s="293">
        <v>0</v>
      </c>
      <c r="DA62" s="293">
        <v>0</v>
      </c>
      <c r="DB62" s="293">
        <v>0</v>
      </c>
      <c r="DC62" s="293">
        <v>0</v>
      </c>
      <c r="DD62" s="293">
        <v>0</v>
      </c>
      <c r="DE62" s="293">
        <v>0</v>
      </c>
      <c r="DF62" s="293">
        <v>0</v>
      </c>
      <c r="DG62" s="293">
        <v>0</v>
      </c>
      <c r="DH62" s="293">
        <v>0</v>
      </c>
      <c r="DI62" s="293">
        <v>0</v>
      </c>
      <c r="DJ62" s="293">
        <v>0</v>
      </c>
      <c r="DK62" s="293">
        <v>0</v>
      </c>
      <c r="DL62" s="293">
        <v>0</v>
      </c>
      <c r="DM62" s="293">
        <v>0</v>
      </c>
      <c r="DN62" s="293">
        <v>0</v>
      </c>
      <c r="DO62" s="293">
        <v>0</v>
      </c>
      <c r="DP62" s="293">
        <v>209.97</v>
      </c>
      <c r="DQ62" s="293">
        <v>0</v>
      </c>
      <c r="DR62" s="293">
        <v>0</v>
      </c>
      <c r="DS62" s="293">
        <v>0</v>
      </c>
      <c r="DT62" s="293">
        <v>0</v>
      </c>
      <c r="DU62" s="293">
        <v>0</v>
      </c>
      <c r="DV62" s="293">
        <v>0</v>
      </c>
      <c r="DW62" s="293">
        <v>0</v>
      </c>
      <c r="DX62" s="293">
        <v>0</v>
      </c>
      <c r="DY62" s="293">
        <v>0</v>
      </c>
      <c r="DZ62" s="293">
        <v>0</v>
      </c>
      <c r="EA62" s="293">
        <v>0</v>
      </c>
      <c r="EB62" s="293">
        <v>0</v>
      </c>
      <c r="EC62" s="293">
        <v>355</v>
      </c>
      <c r="ED62" s="293">
        <v>0</v>
      </c>
      <c r="EE62" s="293">
        <v>0</v>
      </c>
      <c r="EF62" s="293">
        <v>0</v>
      </c>
      <c r="EG62" s="293">
        <v>0</v>
      </c>
      <c r="EH62" s="293">
        <v>0</v>
      </c>
      <c r="EI62" s="293">
        <v>-665</v>
      </c>
      <c r="EJ62" s="293">
        <v>0</v>
      </c>
      <c r="EK62" s="293">
        <v>0</v>
      </c>
      <c r="EL62" s="293">
        <v>0</v>
      </c>
      <c r="EM62" s="293">
        <v>0</v>
      </c>
      <c r="EN62" s="293">
        <v>0</v>
      </c>
      <c r="EO62" s="293">
        <v>0</v>
      </c>
      <c r="EP62" s="293">
        <v>0</v>
      </c>
      <c r="EQ62" s="293">
        <v>0</v>
      </c>
      <c r="ER62" s="293">
        <v>-521.20000000000005</v>
      </c>
      <c r="ES62" s="293">
        <v>0</v>
      </c>
      <c r="ET62" s="293">
        <v>0</v>
      </c>
      <c r="EU62" s="293">
        <v>0</v>
      </c>
      <c r="EV62" s="293">
        <v>0</v>
      </c>
      <c r="EW62" s="293">
        <v>0</v>
      </c>
      <c r="EX62" s="293">
        <v>1183.17</v>
      </c>
      <c r="EY62" s="22"/>
      <c r="EZ62" s="60"/>
      <c r="FA62" s="22"/>
      <c r="FB62" s="60"/>
      <c r="FC62" s="22"/>
      <c r="FD62" s="60"/>
      <c r="FE62" s="22"/>
      <c r="FF62" s="60"/>
      <c r="FG62" s="22"/>
      <c r="FH62" s="60"/>
      <c r="FI62" s="22"/>
      <c r="FJ62" s="60"/>
      <c r="FK62" s="22"/>
      <c r="FL62" s="60"/>
      <c r="FM62" s="22"/>
      <c r="FN62" s="60"/>
      <c r="FO62" s="22"/>
      <c r="FP62" s="60"/>
      <c r="FQ62" s="22"/>
      <c r="FR62" s="60"/>
      <c r="FS62" s="22"/>
      <c r="FT62" s="60"/>
      <c r="FU62" s="22"/>
      <c r="FV62" s="60"/>
      <c r="FW62" s="22"/>
      <c r="FX62" s="60"/>
      <c r="FY62" s="22"/>
      <c r="FZ62" s="60"/>
      <c r="GA62" s="22"/>
      <c r="GB62" s="60"/>
      <c r="GC62" s="22"/>
      <c r="GD62" s="60"/>
      <c r="GE62" s="22"/>
      <c r="GF62" s="60"/>
      <c r="GG62" s="22"/>
      <c r="GH62" s="60"/>
      <c r="GI62" s="22"/>
      <c r="GJ62" s="60"/>
      <c r="GK62" s="22"/>
      <c r="GL62" s="60"/>
      <c r="GM62" s="22"/>
      <c r="GN62" s="60"/>
      <c r="GO62" s="22"/>
      <c r="GP62" s="60"/>
      <c r="GQ62" s="22"/>
      <c r="GR62" s="60"/>
      <c r="GS62" s="22"/>
      <c r="GT62" s="60"/>
      <c r="GU62" s="22"/>
      <c r="GV62" s="60"/>
      <c r="GW62" s="22"/>
      <c r="GX62" s="60"/>
      <c r="GY62" s="22"/>
      <c r="GZ62" s="60"/>
      <c r="HA62" s="22"/>
      <c r="HB62" s="60"/>
      <c r="HC62" s="22"/>
      <c r="HD62" s="60"/>
      <c r="HE62" s="22"/>
      <c r="HF62" s="60"/>
      <c r="HG62" s="22"/>
      <c r="HH62" s="60"/>
      <c r="HI62" s="22"/>
      <c r="HJ62" s="60"/>
      <c r="HK62" s="22"/>
      <c r="HL62" s="60"/>
      <c r="HM62" s="22"/>
      <c r="HN62" s="60"/>
      <c r="HO62" s="22"/>
      <c r="HP62" s="60"/>
      <c r="HQ62" s="22"/>
      <c r="HR62" s="60"/>
      <c r="HS62" s="22"/>
      <c r="HT62" s="60"/>
      <c r="HU62" s="22"/>
      <c r="HV62" s="60"/>
      <c r="HW62" s="22"/>
      <c r="HX62" s="60"/>
      <c r="HY62" s="22"/>
      <c r="HZ62" s="60"/>
      <c r="IA62" s="22"/>
      <c r="IB62" s="60"/>
      <c r="IC62" s="22"/>
      <c r="ID62" s="60"/>
      <c r="IE62" s="22"/>
      <c r="IF62" s="60"/>
      <c r="IG62" s="22"/>
      <c r="IH62" s="60"/>
      <c r="II62" s="22"/>
      <c r="IJ62" s="60"/>
      <c r="IK62" s="22"/>
      <c r="IL62" s="60"/>
      <c r="IM62" s="22"/>
      <c r="IN62" s="60"/>
      <c r="IO62" s="22"/>
      <c r="IP62" s="60"/>
      <c r="IQ62" s="22"/>
      <c r="IR62" s="60"/>
      <c r="IS62" s="22"/>
      <c r="IT62" s="60"/>
      <c r="IU62" s="22"/>
      <c r="IV62" s="60"/>
      <c r="IW62" s="22"/>
      <c r="IX62" s="60"/>
      <c r="IY62" s="22"/>
      <c r="IZ62" s="60"/>
      <c r="JA62" s="22"/>
      <c r="JB62" s="60"/>
      <c r="JC62" s="22"/>
      <c r="JD62" s="60"/>
      <c r="JE62" s="22"/>
      <c r="JF62" s="60"/>
      <c r="JG62" s="22"/>
      <c r="JH62" s="60"/>
      <c r="JI62" s="22"/>
      <c r="JJ62" s="60"/>
      <c r="JK62" s="22"/>
      <c r="JL62" s="60"/>
      <c r="JM62" s="22"/>
      <c r="JN62" s="60"/>
      <c r="JO62" s="22"/>
      <c r="JP62" s="60"/>
      <c r="JQ62" s="22"/>
      <c r="JR62" s="60"/>
      <c r="JS62" s="22"/>
      <c r="JT62" s="60"/>
      <c r="JU62" s="22"/>
      <c r="JV62" s="60"/>
      <c r="JW62" s="22"/>
      <c r="JX62" s="60"/>
      <c r="JY62" s="22"/>
      <c r="JZ62" s="23"/>
      <c r="KA62" s="23"/>
      <c r="KB62" s="23"/>
      <c r="KC62" s="23"/>
      <c r="KD62" s="23"/>
      <c r="KE62" s="23"/>
      <c r="KF62" s="23"/>
      <c r="KG62" s="23"/>
      <c r="KH62" s="23"/>
      <c r="KI62" s="23"/>
      <c r="KJ62" s="23"/>
      <c r="KK62" s="23"/>
      <c r="KL62" s="23"/>
      <c r="KM62" s="23"/>
    </row>
    <row r="63" spans="1:299" ht="15.75" thickBot="1" x14ac:dyDescent="0.3">
      <c r="A63" s="48">
        <f t="shared" si="0"/>
        <v>62</v>
      </c>
      <c r="B63" s="272"/>
      <c r="C63" s="272"/>
      <c r="D63" s="272"/>
      <c r="E63" s="272"/>
      <c r="F63" s="272" t="s">
        <v>370</v>
      </c>
      <c r="G63" s="306">
        <v>0</v>
      </c>
      <c r="H63" s="306">
        <v>0</v>
      </c>
      <c r="I63" s="306">
        <v>0</v>
      </c>
      <c r="J63" s="306">
        <v>0</v>
      </c>
      <c r="K63" s="306">
        <v>0</v>
      </c>
      <c r="L63" s="306">
        <v>0</v>
      </c>
      <c r="M63" s="306">
        <v>0</v>
      </c>
      <c r="N63" s="306">
        <v>0</v>
      </c>
      <c r="O63" s="306">
        <v>0</v>
      </c>
      <c r="P63" s="306">
        <v>0</v>
      </c>
      <c r="Q63" s="306">
        <v>0</v>
      </c>
      <c r="R63" s="306">
        <v>0</v>
      </c>
      <c r="S63" s="306">
        <v>0</v>
      </c>
      <c r="T63" s="306">
        <v>0</v>
      </c>
      <c r="U63" s="306">
        <v>0</v>
      </c>
      <c r="V63" s="306">
        <v>0</v>
      </c>
      <c r="W63" s="306">
        <v>0</v>
      </c>
      <c r="X63" s="306">
        <v>0</v>
      </c>
      <c r="Y63" s="306">
        <v>0</v>
      </c>
      <c r="Z63" s="306">
        <v>0</v>
      </c>
      <c r="AA63" s="306">
        <v>0</v>
      </c>
      <c r="AB63" s="306">
        <v>0</v>
      </c>
      <c r="AC63" s="306">
        <v>0</v>
      </c>
      <c r="AD63" s="306">
        <v>0</v>
      </c>
      <c r="AE63" s="306">
        <v>0</v>
      </c>
      <c r="AF63" s="306">
        <v>0</v>
      </c>
      <c r="AG63" s="306">
        <v>0</v>
      </c>
      <c r="AH63" s="306">
        <v>0</v>
      </c>
      <c r="AI63" s="306">
        <v>0</v>
      </c>
      <c r="AJ63" s="306">
        <v>0</v>
      </c>
      <c r="AK63" s="306">
        <v>0</v>
      </c>
      <c r="AL63" s="306">
        <v>0</v>
      </c>
      <c r="AM63" s="306">
        <v>0</v>
      </c>
      <c r="AN63" s="306">
        <v>0</v>
      </c>
      <c r="AO63" s="306">
        <v>0</v>
      </c>
      <c r="AP63" s="306">
        <v>0</v>
      </c>
      <c r="AQ63" s="306">
        <v>0</v>
      </c>
      <c r="AR63" s="306">
        <v>0</v>
      </c>
      <c r="AS63" s="306">
        <v>0</v>
      </c>
      <c r="AT63" s="306">
        <v>0</v>
      </c>
      <c r="AU63" s="306">
        <v>0</v>
      </c>
      <c r="AV63" s="306">
        <v>0</v>
      </c>
      <c r="AW63" s="306">
        <v>0</v>
      </c>
      <c r="AX63" s="306">
        <v>0</v>
      </c>
      <c r="AY63" s="306">
        <v>0</v>
      </c>
      <c r="AZ63" s="306">
        <v>0</v>
      </c>
      <c r="BA63" s="306">
        <v>0</v>
      </c>
      <c r="BB63" s="306">
        <v>0</v>
      </c>
      <c r="BC63" s="306">
        <v>0</v>
      </c>
      <c r="BD63" s="306">
        <v>0</v>
      </c>
      <c r="BE63" s="306">
        <v>0</v>
      </c>
      <c r="BF63" s="306">
        <v>0</v>
      </c>
      <c r="BG63" s="306">
        <v>0</v>
      </c>
      <c r="BH63" s="306">
        <v>0</v>
      </c>
      <c r="BI63" s="306">
        <v>0</v>
      </c>
      <c r="BJ63" s="306">
        <v>0</v>
      </c>
      <c r="BK63" s="306">
        <v>0</v>
      </c>
      <c r="BL63" s="306">
        <v>0</v>
      </c>
      <c r="BM63" s="306">
        <v>0</v>
      </c>
      <c r="BN63" s="306">
        <v>0</v>
      </c>
      <c r="BO63" s="306">
        <v>0</v>
      </c>
      <c r="BP63" s="306">
        <v>0</v>
      </c>
      <c r="BQ63" s="306">
        <v>0</v>
      </c>
      <c r="BR63" s="306">
        <v>0</v>
      </c>
      <c r="BS63" s="306">
        <v>0</v>
      </c>
      <c r="BT63" s="306">
        <v>0</v>
      </c>
      <c r="BU63" s="306">
        <v>0</v>
      </c>
      <c r="BV63" s="306">
        <v>0</v>
      </c>
      <c r="BW63" s="306">
        <v>0</v>
      </c>
      <c r="BX63" s="306">
        <v>0</v>
      </c>
      <c r="BY63" s="306">
        <v>0</v>
      </c>
      <c r="BZ63" s="306">
        <v>0</v>
      </c>
      <c r="CA63" s="306">
        <v>0</v>
      </c>
      <c r="CB63" s="306">
        <v>0</v>
      </c>
      <c r="CC63" s="306">
        <v>0</v>
      </c>
      <c r="CD63" s="306">
        <v>0</v>
      </c>
      <c r="CE63" s="306">
        <v>0</v>
      </c>
      <c r="CF63" s="306">
        <v>0</v>
      </c>
      <c r="CG63" s="306">
        <v>0</v>
      </c>
      <c r="CH63" s="306">
        <v>0</v>
      </c>
      <c r="CI63" s="306">
        <v>0</v>
      </c>
      <c r="CJ63" s="306">
        <v>0</v>
      </c>
      <c r="CK63" s="306">
        <v>0</v>
      </c>
      <c r="CL63" s="306">
        <v>0</v>
      </c>
      <c r="CM63" s="306">
        <v>0</v>
      </c>
      <c r="CN63" s="306">
        <v>0</v>
      </c>
      <c r="CO63" s="306">
        <v>0</v>
      </c>
      <c r="CP63" s="306">
        <v>0</v>
      </c>
      <c r="CQ63" s="306">
        <v>0</v>
      </c>
      <c r="CR63" s="306">
        <v>0</v>
      </c>
      <c r="CS63" s="306">
        <v>0</v>
      </c>
      <c r="CT63" s="306">
        <v>0</v>
      </c>
      <c r="CU63" s="306">
        <v>0</v>
      </c>
      <c r="CV63" s="306">
        <v>0</v>
      </c>
      <c r="CW63" s="306">
        <v>0</v>
      </c>
      <c r="CX63" s="306">
        <v>0</v>
      </c>
      <c r="CY63" s="306">
        <v>0</v>
      </c>
      <c r="CZ63" s="306">
        <v>0</v>
      </c>
      <c r="DA63" s="306">
        <v>0</v>
      </c>
      <c r="DB63" s="306">
        <v>0</v>
      </c>
      <c r="DC63" s="306">
        <v>0</v>
      </c>
      <c r="DD63" s="306">
        <v>0</v>
      </c>
      <c r="DE63" s="306">
        <v>0</v>
      </c>
      <c r="DF63" s="306">
        <v>0</v>
      </c>
      <c r="DG63" s="306">
        <v>0</v>
      </c>
      <c r="DH63" s="306">
        <v>0</v>
      </c>
      <c r="DI63" s="306">
        <v>0</v>
      </c>
      <c r="DJ63" s="306">
        <v>0</v>
      </c>
      <c r="DK63" s="306">
        <v>0</v>
      </c>
      <c r="DL63" s="306">
        <v>0</v>
      </c>
      <c r="DM63" s="306">
        <v>0</v>
      </c>
      <c r="DN63" s="306">
        <v>0</v>
      </c>
      <c r="DO63" s="306">
        <v>0</v>
      </c>
      <c r="DP63" s="306">
        <v>0</v>
      </c>
      <c r="DQ63" s="306">
        <v>0</v>
      </c>
      <c r="DR63" s="306">
        <v>0</v>
      </c>
      <c r="DS63" s="306">
        <v>0</v>
      </c>
      <c r="DT63" s="306">
        <v>0</v>
      </c>
      <c r="DU63" s="306">
        <v>0</v>
      </c>
      <c r="DV63" s="306">
        <v>0</v>
      </c>
      <c r="DW63" s="306">
        <v>0</v>
      </c>
      <c r="DX63" s="306">
        <v>0</v>
      </c>
      <c r="DY63" s="306">
        <v>0</v>
      </c>
      <c r="DZ63" s="306">
        <v>0</v>
      </c>
      <c r="EA63" s="306">
        <v>0</v>
      </c>
      <c r="EB63" s="306">
        <v>0</v>
      </c>
      <c r="EC63" s="306">
        <v>0</v>
      </c>
      <c r="ED63" s="306">
        <v>0</v>
      </c>
      <c r="EE63" s="306">
        <v>0</v>
      </c>
      <c r="EF63" s="306">
        <v>0</v>
      </c>
      <c r="EG63" s="306">
        <v>0</v>
      </c>
      <c r="EH63" s="306">
        <v>0</v>
      </c>
      <c r="EI63" s="306">
        <v>0</v>
      </c>
      <c r="EJ63" s="306">
        <v>0</v>
      </c>
      <c r="EK63" s="306">
        <v>0</v>
      </c>
      <c r="EL63" s="306">
        <v>0</v>
      </c>
      <c r="EM63" s="306">
        <v>0</v>
      </c>
      <c r="EN63" s="306">
        <v>0</v>
      </c>
      <c r="EO63" s="306">
        <v>0</v>
      </c>
      <c r="EP63" s="306">
        <v>0</v>
      </c>
      <c r="EQ63" s="306">
        <v>0</v>
      </c>
      <c r="ER63" s="306">
        <v>0</v>
      </c>
      <c r="ES63" s="306">
        <v>0</v>
      </c>
      <c r="ET63" s="306">
        <v>0</v>
      </c>
      <c r="EU63" s="306">
        <v>0</v>
      </c>
      <c r="EV63" s="306">
        <v>0</v>
      </c>
      <c r="EW63" s="306">
        <v>0</v>
      </c>
      <c r="EX63" s="306">
        <v>0</v>
      </c>
      <c r="EY63" s="22"/>
      <c r="EZ63" s="60"/>
      <c r="FA63" s="22"/>
      <c r="FB63" s="60"/>
      <c r="FC63" s="22"/>
      <c r="FD63" s="60"/>
      <c r="FE63" s="22"/>
      <c r="FF63" s="60"/>
      <c r="FG63" s="22"/>
      <c r="FH63" s="60"/>
      <c r="FI63" s="22"/>
      <c r="FJ63" s="60"/>
      <c r="FK63" s="22"/>
      <c r="FL63" s="60"/>
      <c r="FM63" s="22"/>
      <c r="FN63" s="60"/>
      <c r="FO63" s="22"/>
      <c r="FP63" s="60"/>
      <c r="FQ63" s="22"/>
      <c r="FR63" s="60"/>
      <c r="FS63" s="22"/>
      <c r="FT63" s="60"/>
      <c r="FU63" s="22"/>
      <c r="FV63" s="60"/>
      <c r="FW63" s="22"/>
      <c r="FX63" s="60"/>
      <c r="FY63" s="22"/>
      <c r="FZ63" s="60"/>
      <c r="GA63" s="22"/>
      <c r="GB63" s="60"/>
      <c r="GC63" s="22"/>
      <c r="GD63" s="60"/>
      <c r="GE63" s="22"/>
      <c r="GF63" s="60"/>
      <c r="GG63" s="22"/>
      <c r="GH63" s="60"/>
      <c r="GI63" s="22"/>
      <c r="GJ63" s="60"/>
      <c r="GK63" s="22"/>
      <c r="GL63" s="60"/>
      <c r="GM63" s="22"/>
      <c r="GN63" s="60"/>
      <c r="GO63" s="22"/>
      <c r="GP63" s="60"/>
      <c r="GQ63" s="22"/>
      <c r="GR63" s="60"/>
      <c r="GS63" s="22"/>
      <c r="GT63" s="60"/>
      <c r="GU63" s="22"/>
      <c r="GV63" s="60"/>
      <c r="GW63" s="22"/>
      <c r="GX63" s="60"/>
      <c r="GY63" s="22"/>
      <c r="GZ63" s="60"/>
      <c r="HA63" s="22"/>
      <c r="HB63" s="60"/>
      <c r="HC63" s="22"/>
      <c r="HD63" s="60"/>
      <c r="HE63" s="22"/>
      <c r="HF63" s="60"/>
      <c r="HG63" s="22"/>
      <c r="HH63" s="60"/>
      <c r="HI63" s="22"/>
      <c r="HJ63" s="60"/>
      <c r="HK63" s="22"/>
      <c r="HL63" s="60"/>
      <c r="HM63" s="22"/>
      <c r="HN63" s="60"/>
      <c r="HO63" s="22"/>
      <c r="HP63" s="60"/>
      <c r="HQ63" s="22"/>
      <c r="HR63" s="60"/>
      <c r="HS63" s="22"/>
      <c r="HT63" s="60"/>
      <c r="HU63" s="22"/>
      <c r="HV63" s="60"/>
      <c r="HW63" s="22"/>
      <c r="HX63" s="60"/>
      <c r="HY63" s="22"/>
      <c r="HZ63" s="60"/>
      <c r="IA63" s="22"/>
      <c r="IB63" s="60"/>
      <c r="IC63" s="22"/>
      <c r="ID63" s="60"/>
      <c r="IE63" s="22"/>
      <c r="IF63" s="60"/>
      <c r="IG63" s="22"/>
      <c r="IH63" s="60"/>
      <c r="II63" s="22"/>
      <c r="IJ63" s="60"/>
      <c r="IK63" s="22"/>
      <c r="IL63" s="60"/>
      <c r="IM63" s="22"/>
      <c r="IN63" s="60"/>
      <c r="IO63" s="22"/>
      <c r="IP63" s="60"/>
      <c r="IQ63" s="22"/>
      <c r="IR63" s="60"/>
      <c r="IS63" s="22"/>
      <c r="IT63" s="60"/>
      <c r="IU63" s="22"/>
      <c r="IV63" s="60"/>
      <c r="IW63" s="22"/>
      <c r="IX63" s="60"/>
      <c r="IY63" s="22"/>
      <c r="IZ63" s="60"/>
      <c r="JA63" s="22"/>
      <c r="JB63" s="60"/>
      <c r="JC63" s="22"/>
      <c r="JD63" s="60"/>
      <c r="JE63" s="22"/>
      <c r="JF63" s="60"/>
      <c r="JG63" s="22"/>
      <c r="JH63" s="60"/>
      <c r="JI63" s="22"/>
      <c r="JJ63" s="60"/>
      <c r="JK63" s="22"/>
      <c r="JL63" s="60"/>
      <c r="JM63" s="22"/>
      <c r="JN63" s="60"/>
      <c r="JO63" s="22"/>
      <c r="JP63" s="60"/>
      <c r="JQ63" s="22"/>
      <c r="JR63" s="60"/>
      <c r="JS63" s="22"/>
      <c r="JT63" s="60"/>
      <c r="JU63" s="22"/>
      <c r="JV63" s="60"/>
      <c r="JW63" s="22"/>
      <c r="JX63" s="60"/>
      <c r="JY63" s="22"/>
      <c r="JZ63" s="23"/>
      <c r="KA63" s="23"/>
      <c r="KB63" s="23"/>
      <c r="KC63" s="23"/>
      <c r="KD63" s="23"/>
      <c r="KE63" s="23"/>
      <c r="KF63" s="23"/>
      <c r="KG63" s="23"/>
      <c r="KH63" s="23"/>
      <c r="KI63" s="23"/>
      <c r="KJ63" s="23"/>
      <c r="KK63" s="23"/>
      <c r="KL63" s="23"/>
      <c r="KM63" s="23"/>
    </row>
    <row r="64" spans="1:299" x14ac:dyDescent="0.25">
      <c r="A64" s="48">
        <f t="shared" si="0"/>
        <v>63</v>
      </c>
      <c r="B64" s="272"/>
      <c r="C64" s="272"/>
      <c r="D64" s="272"/>
      <c r="E64" s="272" t="s">
        <v>259</v>
      </c>
      <c r="F64" s="272"/>
      <c r="G64" s="293">
        <v>0</v>
      </c>
      <c r="H64" s="293">
        <v>0</v>
      </c>
      <c r="I64" s="293">
        <v>0</v>
      </c>
      <c r="J64" s="293">
        <v>0</v>
      </c>
      <c r="K64" s="293">
        <v>695</v>
      </c>
      <c r="L64" s="293">
        <v>0</v>
      </c>
      <c r="M64" s="293">
        <v>0</v>
      </c>
      <c r="N64" s="293">
        <v>0</v>
      </c>
      <c r="O64" s="293">
        <v>0</v>
      </c>
      <c r="P64" s="293">
        <v>0</v>
      </c>
      <c r="Q64" s="293">
        <v>0</v>
      </c>
      <c r="R64" s="293">
        <v>0</v>
      </c>
      <c r="S64" s="293">
        <v>0</v>
      </c>
      <c r="T64" s="293">
        <v>0</v>
      </c>
      <c r="U64" s="293">
        <v>0</v>
      </c>
      <c r="V64" s="293">
        <v>0</v>
      </c>
      <c r="W64" s="293">
        <v>0</v>
      </c>
      <c r="X64" s="293">
        <v>515.1</v>
      </c>
      <c r="Y64" s="293">
        <v>0</v>
      </c>
      <c r="Z64" s="293">
        <v>0</v>
      </c>
      <c r="AA64" s="293">
        <v>0</v>
      </c>
      <c r="AB64" s="293">
        <v>0</v>
      </c>
      <c r="AC64" s="293">
        <v>0</v>
      </c>
      <c r="AD64" s="293">
        <v>0</v>
      </c>
      <c r="AE64" s="293">
        <v>0</v>
      </c>
      <c r="AF64" s="293">
        <v>0</v>
      </c>
      <c r="AG64" s="293">
        <v>0</v>
      </c>
      <c r="AH64" s="293">
        <v>0</v>
      </c>
      <c r="AI64" s="293">
        <v>530.96</v>
      </c>
      <c r="AJ64" s="293">
        <v>0</v>
      </c>
      <c r="AK64" s="293">
        <v>0</v>
      </c>
      <c r="AL64" s="293">
        <v>0</v>
      </c>
      <c r="AM64" s="293">
        <v>0</v>
      </c>
      <c r="AN64" s="293">
        <v>0</v>
      </c>
      <c r="AO64" s="293">
        <v>0</v>
      </c>
      <c r="AP64" s="293">
        <v>0</v>
      </c>
      <c r="AQ64" s="293">
        <v>0</v>
      </c>
      <c r="AR64" s="293">
        <v>0</v>
      </c>
      <c r="AS64" s="293">
        <v>0</v>
      </c>
      <c r="AT64" s="293">
        <v>0</v>
      </c>
      <c r="AU64" s="293">
        <v>0</v>
      </c>
      <c r="AV64" s="293">
        <v>0</v>
      </c>
      <c r="AW64" s="293">
        <v>0</v>
      </c>
      <c r="AX64" s="293">
        <v>0</v>
      </c>
      <c r="AY64" s="293">
        <v>0</v>
      </c>
      <c r="AZ64" s="293">
        <v>0</v>
      </c>
      <c r="BA64" s="293">
        <v>0</v>
      </c>
      <c r="BB64" s="293">
        <v>0</v>
      </c>
      <c r="BC64" s="293">
        <v>0</v>
      </c>
      <c r="BD64" s="293">
        <v>0</v>
      </c>
      <c r="BE64" s="293">
        <v>0</v>
      </c>
      <c r="BF64" s="293">
        <v>0</v>
      </c>
      <c r="BG64" s="293">
        <v>0</v>
      </c>
      <c r="BH64" s="293">
        <v>0</v>
      </c>
      <c r="BI64" s="293">
        <v>0</v>
      </c>
      <c r="BJ64" s="293">
        <v>0</v>
      </c>
      <c r="BK64" s="293">
        <v>0</v>
      </c>
      <c r="BL64" s="293">
        <v>0</v>
      </c>
      <c r="BM64" s="293">
        <v>0</v>
      </c>
      <c r="BN64" s="293">
        <v>0</v>
      </c>
      <c r="BO64" s="293">
        <v>0</v>
      </c>
      <c r="BP64" s="293">
        <v>0</v>
      </c>
      <c r="BQ64" s="293">
        <v>0</v>
      </c>
      <c r="BR64" s="293">
        <v>0</v>
      </c>
      <c r="BS64" s="293">
        <v>529.08000000000004</v>
      </c>
      <c r="BT64" s="293">
        <v>0</v>
      </c>
      <c r="BU64" s="293">
        <v>0</v>
      </c>
      <c r="BV64" s="293">
        <v>0</v>
      </c>
      <c r="BW64" s="293">
        <v>0</v>
      </c>
      <c r="BX64" s="293">
        <v>0</v>
      </c>
      <c r="BY64" s="293">
        <v>0</v>
      </c>
      <c r="BZ64" s="293">
        <v>0</v>
      </c>
      <c r="CA64" s="293">
        <v>0</v>
      </c>
      <c r="CB64" s="293">
        <v>0</v>
      </c>
      <c r="CC64" s="293">
        <v>0</v>
      </c>
      <c r="CD64" s="293">
        <v>0</v>
      </c>
      <c r="CE64" s="293">
        <v>0</v>
      </c>
      <c r="CF64" s="293">
        <v>-465.74</v>
      </c>
      <c r="CG64" s="293">
        <v>0</v>
      </c>
      <c r="CH64" s="293">
        <v>0</v>
      </c>
      <c r="CI64" s="293">
        <v>0</v>
      </c>
      <c r="CJ64" s="293">
        <v>0</v>
      </c>
      <c r="CK64" s="293">
        <v>0</v>
      </c>
      <c r="CL64" s="293">
        <v>0</v>
      </c>
      <c r="CM64" s="293">
        <v>0</v>
      </c>
      <c r="CN64" s="293">
        <v>0</v>
      </c>
      <c r="CO64" s="293">
        <v>0</v>
      </c>
      <c r="CP64" s="293">
        <v>0</v>
      </c>
      <c r="CQ64" s="293">
        <v>0</v>
      </c>
      <c r="CR64" s="293">
        <v>0</v>
      </c>
      <c r="CS64" s="293">
        <v>0</v>
      </c>
      <c r="CT64" s="293">
        <v>0</v>
      </c>
      <c r="CU64" s="293">
        <v>0</v>
      </c>
      <c r="CV64" s="293">
        <v>0</v>
      </c>
      <c r="CW64" s="293">
        <v>0</v>
      </c>
      <c r="CX64" s="293">
        <v>0</v>
      </c>
      <c r="CY64" s="293">
        <v>0</v>
      </c>
      <c r="CZ64" s="293">
        <v>0</v>
      </c>
      <c r="DA64" s="293">
        <v>0</v>
      </c>
      <c r="DB64" s="293">
        <v>0</v>
      </c>
      <c r="DC64" s="293">
        <v>0</v>
      </c>
      <c r="DD64" s="293">
        <v>0</v>
      </c>
      <c r="DE64" s="293">
        <v>0</v>
      </c>
      <c r="DF64" s="293">
        <v>0</v>
      </c>
      <c r="DG64" s="293">
        <v>0</v>
      </c>
      <c r="DH64" s="293">
        <v>0</v>
      </c>
      <c r="DI64" s="293">
        <v>0</v>
      </c>
      <c r="DJ64" s="293">
        <v>0</v>
      </c>
      <c r="DK64" s="293">
        <v>0</v>
      </c>
      <c r="DL64" s="293">
        <v>0</v>
      </c>
      <c r="DM64" s="293">
        <v>0</v>
      </c>
      <c r="DN64" s="293">
        <v>0</v>
      </c>
      <c r="DO64" s="293">
        <v>0</v>
      </c>
      <c r="DP64" s="293">
        <v>209.97</v>
      </c>
      <c r="DQ64" s="293">
        <v>0</v>
      </c>
      <c r="DR64" s="293">
        <v>0</v>
      </c>
      <c r="DS64" s="293">
        <v>0</v>
      </c>
      <c r="DT64" s="293">
        <v>0</v>
      </c>
      <c r="DU64" s="293">
        <v>0</v>
      </c>
      <c r="DV64" s="293">
        <v>0</v>
      </c>
      <c r="DW64" s="293">
        <v>0</v>
      </c>
      <c r="DX64" s="293">
        <v>0</v>
      </c>
      <c r="DY64" s="293">
        <v>0</v>
      </c>
      <c r="DZ64" s="293">
        <v>0</v>
      </c>
      <c r="EA64" s="293">
        <v>0</v>
      </c>
      <c r="EB64" s="293">
        <v>0</v>
      </c>
      <c r="EC64" s="293">
        <v>355</v>
      </c>
      <c r="ED64" s="293">
        <v>0</v>
      </c>
      <c r="EE64" s="293">
        <v>0</v>
      </c>
      <c r="EF64" s="293">
        <v>0</v>
      </c>
      <c r="EG64" s="293">
        <v>0</v>
      </c>
      <c r="EH64" s="293">
        <v>0</v>
      </c>
      <c r="EI64" s="293">
        <v>-665</v>
      </c>
      <c r="EJ64" s="293">
        <v>0</v>
      </c>
      <c r="EK64" s="293">
        <v>0</v>
      </c>
      <c r="EL64" s="293">
        <v>0</v>
      </c>
      <c r="EM64" s="293">
        <v>0</v>
      </c>
      <c r="EN64" s="293">
        <v>0</v>
      </c>
      <c r="EO64" s="293">
        <v>0</v>
      </c>
      <c r="EP64" s="293">
        <v>0</v>
      </c>
      <c r="EQ64" s="293">
        <v>0</v>
      </c>
      <c r="ER64" s="293">
        <v>-521.20000000000005</v>
      </c>
      <c r="ES64" s="293">
        <v>0</v>
      </c>
      <c r="ET64" s="293">
        <v>0</v>
      </c>
      <c r="EU64" s="293">
        <v>0</v>
      </c>
      <c r="EV64" s="293">
        <v>0</v>
      </c>
      <c r="EW64" s="293">
        <v>0</v>
      </c>
      <c r="EX64" s="293">
        <v>1183.17</v>
      </c>
      <c r="EY64" s="22"/>
      <c r="EZ64" s="60"/>
      <c r="FA64" s="22"/>
      <c r="FB64" s="60"/>
      <c r="FC64" s="22"/>
      <c r="FD64" s="60"/>
      <c r="FE64" s="22"/>
      <c r="FF64" s="60"/>
      <c r="FG64" s="22"/>
      <c r="FH64" s="60"/>
      <c r="FI64" s="22"/>
      <c r="FJ64" s="60"/>
      <c r="FK64" s="22"/>
      <c r="FL64" s="60"/>
      <c r="FM64" s="22"/>
      <c r="FN64" s="60"/>
      <c r="FO64" s="22"/>
      <c r="FP64" s="60"/>
      <c r="FQ64" s="22"/>
      <c r="FR64" s="60"/>
      <c r="FS64" s="22"/>
      <c r="FT64" s="60"/>
      <c r="FU64" s="22"/>
      <c r="FV64" s="60"/>
      <c r="FW64" s="22"/>
      <c r="FX64" s="60"/>
      <c r="FY64" s="22"/>
      <c r="FZ64" s="60"/>
      <c r="GA64" s="22"/>
      <c r="GB64" s="60"/>
      <c r="GC64" s="22"/>
      <c r="GD64" s="60"/>
      <c r="GE64" s="22"/>
      <c r="GF64" s="60"/>
      <c r="GG64" s="22"/>
      <c r="GH64" s="60"/>
      <c r="GI64" s="22"/>
      <c r="GJ64" s="60"/>
      <c r="GK64" s="22"/>
      <c r="GL64" s="60"/>
      <c r="GM64" s="22"/>
      <c r="GN64" s="60"/>
      <c r="GO64" s="22"/>
      <c r="GP64" s="60"/>
      <c r="GQ64" s="22"/>
      <c r="GR64" s="60"/>
      <c r="GS64" s="22"/>
      <c r="GT64" s="60"/>
      <c r="GU64" s="22"/>
      <c r="GV64" s="60"/>
      <c r="GW64" s="22"/>
      <c r="GX64" s="60"/>
      <c r="GY64" s="22"/>
      <c r="GZ64" s="60"/>
      <c r="HA64" s="22"/>
      <c r="HB64" s="60"/>
      <c r="HC64" s="22"/>
      <c r="HD64" s="60"/>
      <c r="HE64" s="22"/>
      <c r="HF64" s="60"/>
      <c r="HG64" s="22"/>
      <c r="HH64" s="60"/>
      <c r="HI64" s="22"/>
      <c r="HJ64" s="60"/>
      <c r="HK64" s="22"/>
      <c r="HL64" s="60"/>
      <c r="HM64" s="22"/>
      <c r="HN64" s="60"/>
      <c r="HO64" s="22"/>
      <c r="HP64" s="60"/>
      <c r="HQ64" s="22"/>
      <c r="HR64" s="60"/>
      <c r="HS64" s="22"/>
      <c r="HT64" s="60"/>
      <c r="HU64" s="22"/>
      <c r="HV64" s="60"/>
      <c r="HW64" s="22"/>
      <c r="HX64" s="60"/>
      <c r="HY64" s="22"/>
      <c r="HZ64" s="60"/>
      <c r="IA64" s="22"/>
      <c r="IB64" s="60"/>
      <c r="IC64" s="22"/>
      <c r="ID64" s="60"/>
      <c r="IE64" s="22"/>
      <c r="IF64" s="60"/>
      <c r="IG64" s="22"/>
      <c r="IH64" s="60"/>
      <c r="II64" s="22"/>
      <c r="IJ64" s="60"/>
      <c r="IK64" s="22"/>
      <c r="IL64" s="60"/>
      <c r="IM64" s="22"/>
      <c r="IN64" s="60"/>
      <c r="IO64" s="22"/>
      <c r="IP64" s="60"/>
      <c r="IQ64" s="22"/>
      <c r="IR64" s="60"/>
      <c r="IS64" s="22"/>
      <c r="IT64" s="60"/>
      <c r="IU64" s="22"/>
      <c r="IV64" s="60"/>
      <c r="IW64" s="22"/>
      <c r="IX64" s="60"/>
      <c r="IY64" s="22"/>
      <c r="IZ64" s="60"/>
      <c r="JA64" s="22"/>
      <c r="JB64" s="60"/>
      <c r="JC64" s="22"/>
      <c r="JD64" s="60"/>
      <c r="JE64" s="22"/>
      <c r="JF64" s="60"/>
      <c r="JG64" s="22"/>
      <c r="JH64" s="60"/>
      <c r="JI64" s="22"/>
      <c r="JJ64" s="60"/>
      <c r="JK64" s="22"/>
      <c r="JL64" s="60"/>
      <c r="JM64" s="22"/>
      <c r="JN64" s="60"/>
      <c r="JO64" s="22"/>
      <c r="JP64" s="60"/>
      <c r="JQ64" s="22"/>
      <c r="JR64" s="60"/>
      <c r="JS64" s="22"/>
      <c r="JT64" s="60"/>
      <c r="JU64" s="22"/>
      <c r="JV64" s="60"/>
      <c r="JW64" s="22"/>
      <c r="JX64" s="60"/>
      <c r="JY64" s="22"/>
      <c r="JZ64" s="23"/>
      <c r="KA64" s="23"/>
      <c r="KB64" s="23"/>
      <c r="KC64" s="23"/>
      <c r="KD64" s="23"/>
      <c r="KE64" s="23"/>
      <c r="KF64" s="23"/>
      <c r="KG64" s="23"/>
      <c r="KH64" s="23"/>
      <c r="KI64" s="23"/>
      <c r="KJ64" s="23"/>
      <c r="KK64" s="23"/>
      <c r="KL64" s="23"/>
      <c r="KM64" s="23"/>
    </row>
    <row r="65" spans="1:299" ht="30" customHeight="1" x14ac:dyDescent="0.25">
      <c r="A65" s="48">
        <f t="shared" si="0"/>
        <v>64</v>
      </c>
      <c r="B65" s="272"/>
      <c r="C65" s="272"/>
      <c r="D65" s="272"/>
      <c r="E65" s="272" t="s">
        <v>260</v>
      </c>
      <c r="F65" s="272"/>
      <c r="G65" s="293"/>
      <c r="H65" s="293"/>
      <c r="I65" s="293"/>
      <c r="J65" s="293"/>
      <c r="K65" s="293"/>
      <c r="L65" s="293"/>
      <c r="M65" s="293"/>
      <c r="N65" s="293"/>
      <c r="O65" s="293"/>
      <c r="P65" s="293"/>
      <c r="Q65" s="293"/>
      <c r="R65" s="293"/>
      <c r="S65" s="293"/>
      <c r="T65" s="293"/>
      <c r="U65" s="293"/>
      <c r="V65" s="293"/>
      <c r="W65" s="293"/>
      <c r="X65" s="293"/>
      <c r="Y65" s="293"/>
      <c r="Z65" s="293"/>
      <c r="AA65" s="293"/>
      <c r="AB65" s="293"/>
      <c r="AC65" s="293"/>
      <c r="AD65" s="293"/>
      <c r="AE65" s="293"/>
      <c r="AF65" s="293"/>
      <c r="AG65" s="293"/>
      <c r="AH65" s="293"/>
      <c r="AI65" s="293"/>
      <c r="AJ65" s="293"/>
      <c r="AK65" s="293"/>
      <c r="AL65" s="293"/>
      <c r="AM65" s="293"/>
      <c r="AN65" s="293"/>
      <c r="AO65" s="293"/>
      <c r="AP65" s="293"/>
      <c r="AQ65" s="293"/>
      <c r="AR65" s="293"/>
      <c r="AS65" s="293"/>
      <c r="AT65" s="293"/>
      <c r="AU65" s="293"/>
      <c r="AV65" s="293"/>
      <c r="AW65" s="293"/>
      <c r="AX65" s="293"/>
      <c r="AY65" s="293"/>
      <c r="AZ65" s="293"/>
      <c r="BA65" s="293"/>
      <c r="BB65" s="293"/>
      <c r="BC65" s="293"/>
      <c r="BD65" s="293"/>
      <c r="BE65" s="293"/>
      <c r="BF65" s="293"/>
      <c r="BG65" s="293"/>
      <c r="BH65" s="293"/>
      <c r="BI65" s="293"/>
      <c r="BJ65" s="293"/>
      <c r="BK65" s="293"/>
      <c r="BL65" s="293"/>
      <c r="BM65" s="293"/>
      <c r="BN65" s="293"/>
      <c r="BO65" s="293"/>
      <c r="BP65" s="293"/>
      <c r="BQ65" s="293"/>
      <c r="BR65" s="293"/>
      <c r="BS65" s="293"/>
      <c r="BT65" s="293"/>
      <c r="BU65" s="293"/>
      <c r="BV65" s="293"/>
      <c r="BW65" s="293"/>
      <c r="BX65" s="293"/>
      <c r="BY65" s="293"/>
      <c r="BZ65" s="293"/>
      <c r="CA65" s="293"/>
      <c r="CB65" s="293"/>
      <c r="CC65" s="293"/>
      <c r="CD65" s="293"/>
      <c r="CE65" s="293"/>
      <c r="CF65" s="293"/>
      <c r="CG65" s="293"/>
      <c r="CH65" s="293"/>
      <c r="CI65" s="293"/>
      <c r="CJ65" s="293"/>
      <c r="CK65" s="293"/>
      <c r="CL65" s="293"/>
      <c r="CM65" s="293"/>
      <c r="CN65" s="293"/>
      <c r="CO65" s="293"/>
      <c r="CP65" s="293"/>
      <c r="CQ65" s="293"/>
      <c r="CR65" s="293"/>
      <c r="CS65" s="293"/>
      <c r="CT65" s="293"/>
      <c r="CU65" s="293"/>
      <c r="CV65" s="293"/>
      <c r="CW65" s="293"/>
      <c r="CX65" s="293"/>
      <c r="CY65" s="293"/>
      <c r="CZ65" s="293"/>
      <c r="DA65" s="293"/>
      <c r="DB65" s="293"/>
      <c r="DC65" s="293"/>
      <c r="DD65" s="293"/>
      <c r="DE65" s="293"/>
      <c r="DF65" s="293"/>
      <c r="DG65" s="293"/>
      <c r="DH65" s="293"/>
      <c r="DI65" s="293"/>
      <c r="DJ65" s="293"/>
      <c r="DK65" s="293"/>
      <c r="DL65" s="293"/>
      <c r="DM65" s="293"/>
      <c r="DN65" s="293"/>
      <c r="DO65" s="293"/>
      <c r="DP65" s="293"/>
      <c r="DQ65" s="293"/>
      <c r="DR65" s="293"/>
      <c r="DS65" s="293"/>
      <c r="DT65" s="293"/>
      <c r="DU65" s="293"/>
      <c r="DV65" s="293"/>
      <c r="DW65" s="293"/>
      <c r="DX65" s="293"/>
      <c r="DY65" s="293"/>
      <c r="DZ65" s="293"/>
      <c r="EA65" s="293"/>
      <c r="EB65" s="293"/>
      <c r="EC65" s="293"/>
      <c r="ED65" s="293"/>
      <c r="EE65" s="293"/>
      <c r="EF65" s="293"/>
      <c r="EG65" s="293"/>
      <c r="EH65" s="293"/>
      <c r="EI65" s="293"/>
      <c r="EJ65" s="293"/>
      <c r="EK65" s="293"/>
      <c r="EL65" s="293"/>
      <c r="EM65" s="293"/>
      <c r="EN65" s="293"/>
      <c r="EO65" s="293"/>
      <c r="EP65" s="293"/>
      <c r="EQ65" s="293"/>
      <c r="ER65" s="293"/>
      <c r="ES65" s="293"/>
      <c r="ET65" s="293"/>
      <c r="EU65" s="293"/>
      <c r="EV65" s="293"/>
      <c r="EW65" s="293"/>
      <c r="EX65" s="293"/>
      <c r="EY65" s="22"/>
      <c r="EZ65" s="60"/>
      <c r="FA65" s="22"/>
      <c r="FB65" s="60"/>
      <c r="FC65" s="22"/>
      <c r="FD65" s="60"/>
      <c r="FE65" s="22"/>
      <c r="FF65" s="60"/>
      <c r="FG65" s="22"/>
      <c r="FH65" s="60"/>
      <c r="FI65" s="22"/>
      <c r="FJ65" s="60"/>
      <c r="FK65" s="22"/>
      <c r="FL65" s="60"/>
      <c r="FM65" s="22"/>
      <c r="FN65" s="60"/>
      <c r="FO65" s="22"/>
      <c r="FP65" s="60"/>
      <c r="FQ65" s="22"/>
      <c r="FR65" s="60"/>
      <c r="FS65" s="22"/>
      <c r="FT65" s="60"/>
      <c r="FU65" s="22"/>
      <c r="FV65" s="60"/>
      <c r="FW65" s="22"/>
      <c r="FX65" s="60"/>
      <c r="FY65" s="22"/>
      <c r="FZ65" s="60"/>
      <c r="GA65" s="22"/>
      <c r="GB65" s="60"/>
      <c r="GC65" s="22"/>
      <c r="GD65" s="60"/>
      <c r="GE65" s="22"/>
      <c r="GF65" s="60"/>
      <c r="GG65" s="22"/>
      <c r="GH65" s="60"/>
      <c r="GI65" s="22"/>
      <c r="GJ65" s="60"/>
      <c r="GK65" s="22"/>
      <c r="GL65" s="60"/>
      <c r="GM65" s="22"/>
      <c r="GN65" s="60"/>
      <c r="GO65" s="22"/>
      <c r="GP65" s="60"/>
      <c r="GQ65" s="22"/>
      <c r="GR65" s="60"/>
      <c r="GS65" s="22"/>
      <c r="GT65" s="60"/>
      <c r="GU65" s="22"/>
      <c r="GV65" s="60"/>
      <c r="GW65" s="22"/>
      <c r="GX65" s="60"/>
      <c r="GY65" s="22"/>
      <c r="GZ65" s="60"/>
      <c r="HA65" s="22"/>
      <c r="HB65" s="60"/>
      <c r="HC65" s="22"/>
      <c r="HD65" s="60"/>
      <c r="HE65" s="22"/>
      <c r="HF65" s="60"/>
      <c r="HG65" s="22"/>
      <c r="HH65" s="60"/>
      <c r="HI65" s="22"/>
      <c r="HJ65" s="60"/>
      <c r="HK65" s="22"/>
      <c r="HL65" s="60"/>
      <c r="HM65" s="22"/>
      <c r="HN65" s="60"/>
      <c r="HO65" s="22"/>
      <c r="HP65" s="60"/>
      <c r="HQ65" s="22"/>
      <c r="HR65" s="60"/>
      <c r="HS65" s="22"/>
      <c r="HT65" s="60"/>
      <c r="HU65" s="22"/>
      <c r="HV65" s="60"/>
      <c r="HW65" s="22"/>
      <c r="HX65" s="60"/>
      <c r="HY65" s="22"/>
      <c r="HZ65" s="60"/>
      <c r="IA65" s="22"/>
      <c r="IB65" s="60"/>
      <c r="IC65" s="22"/>
      <c r="ID65" s="60"/>
      <c r="IE65" s="22"/>
      <c r="IF65" s="60"/>
      <c r="IG65" s="22"/>
      <c r="IH65" s="60"/>
      <c r="II65" s="22"/>
      <c r="IJ65" s="60"/>
      <c r="IK65" s="22"/>
      <c r="IL65" s="60"/>
      <c r="IM65" s="22"/>
      <c r="IN65" s="60"/>
      <c r="IO65" s="22"/>
      <c r="IP65" s="60"/>
      <c r="IQ65" s="22"/>
      <c r="IR65" s="60"/>
      <c r="IS65" s="22"/>
      <c r="IT65" s="60"/>
      <c r="IU65" s="22"/>
      <c r="IV65" s="60"/>
      <c r="IW65" s="22"/>
      <c r="IX65" s="60"/>
      <c r="IY65" s="22"/>
      <c r="IZ65" s="60"/>
      <c r="JA65" s="22"/>
      <c r="JB65" s="60"/>
      <c r="JC65" s="22"/>
      <c r="JD65" s="60"/>
      <c r="JE65" s="22"/>
      <c r="JF65" s="60"/>
      <c r="JG65" s="22"/>
      <c r="JH65" s="60"/>
      <c r="JI65" s="22"/>
      <c r="JJ65" s="60"/>
      <c r="JK65" s="22"/>
      <c r="JL65" s="60"/>
      <c r="JM65" s="22"/>
      <c r="JN65" s="60"/>
      <c r="JO65" s="22"/>
      <c r="JP65" s="60"/>
      <c r="JQ65" s="22"/>
      <c r="JR65" s="60"/>
      <c r="JS65" s="22"/>
      <c r="JT65" s="60"/>
      <c r="JU65" s="22"/>
      <c r="JV65" s="60"/>
      <c r="JW65" s="22"/>
      <c r="JX65" s="60"/>
      <c r="JY65" s="22"/>
      <c r="JZ65" s="23"/>
      <c r="KA65" s="23"/>
      <c r="KB65" s="23"/>
      <c r="KC65" s="23"/>
      <c r="KD65" s="23"/>
      <c r="KE65" s="23"/>
      <c r="KF65" s="23"/>
      <c r="KG65" s="23"/>
      <c r="KH65" s="23"/>
      <c r="KI65" s="23"/>
      <c r="KJ65" s="23"/>
      <c r="KK65" s="23"/>
      <c r="KL65" s="23"/>
      <c r="KM65" s="23"/>
    </row>
    <row r="66" spans="1:299" x14ac:dyDescent="0.25">
      <c r="A66" s="48">
        <f t="shared" si="0"/>
        <v>65</v>
      </c>
      <c r="B66" s="272"/>
      <c r="C66" s="272"/>
      <c r="D66" s="272"/>
      <c r="E66" s="272"/>
      <c r="F66" s="272" t="s">
        <v>261</v>
      </c>
      <c r="G66" s="293">
        <v>384</v>
      </c>
      <c r="H66" s="293">
        <v>3359.13</v>
      </c>
      <c r="I66" s="293">
        <v>73973.91</v>
      </c>
      <c r="J66" s="293">
        <v>0</v>
      </c>
      <c r="K66" s="293">
        <v>26828.03</v>
      </c>
      <c r="L66" s="293">
        <v>7759.89</v>
      </c>
      <c r="M66" s="293">
        <v>29.13</v>
      </c>
      <c r="N66" s="293">
        <v>0</v>
      </c>
      <c r="O66" s="293">
        <v>57972.01</v>
      </c>
      <c r="P66" s="293">
        <v>37489.64</v>
      </c>
      <c r="Q66" s="293">
        <v>2683.1</v>
      </c>
      <c r="R66" s="293">
        <v>19064.57</v>
      </c>
      <c r="S66" s="293">
        <v>989.79</v>
      </c>
      <c r="T66" s="293">
        <v>0</v>
      </c>
      <c r="U66" s="293">
        <v>0</v>
      </c>
      <c r="V66" s="293">
        <v>12548.24</v>
      </c>
      <c r="W66" s="293">
        <v>0</v>
      </c>
      <c r="X66" s="293">
        <v>0</v>
      </c>
      <c r="Y66" s="293">
        <v>31199.85</v>
      </c>
      <c r="Z66" s="293">
        <v>0</v>
      </c>
      <c r="AA66" s="293">
        <v>0</v>
      </c>
      <c r="AB66" s="293">
        <v>0</v>
      </c>
      <c r="AC66" s="293">
        <v>0</v>
      </c>
      <c r="AD66" s="293">
        <v>23187.01</v>
      </c>
      <c r="AE66" s="293">
        <v>2900</v>
      </c>
      <c r="AF66" s="293">
        <v>0</v>
      </c>
      <c r="AG66" s="293">
        <v>6915.31</v>
      </c>
      <c r="AH66" s="293">
        <v>362.19</v>
      </c>
      <c r="AI66" s="293">
        <v>258.67</v>
      </c>
      <c r="AJ66" s="293">
        <v>6597.62</v>
      </c>
      <c r="AK66" s="293">
        <v>17599.099999999999</v>
      </c>
      <c r="AL66" s="293">
        <v>557.74</v>
      </c>
      <c r="AM66" s="293">
        <v>0</v>
      </c>
      <c r="AN66" s="293">
        <v>1005.33</v>
      </c>
      <c r="AO66" s="293">
        <v>0</v>
      </c>
      <c r="AP66" s="293">
        <v>0</v>
      </c>
      <c r="AQ66" s="293">
        <v>0</v>
      </c>
      <c r="AR66" s="293">
        <v>238.05</v>
      </c>
      <c r="AS66" s="293">
        <v>36.380000000000003</v>
      </c>
      <c r="AT66" s="293">
        <v>5065.88</v>
      </c>
      <c r="AU66" s="293">
        <v>4346.96</v>
      </c>
      <c r="AV66" s="293">
        <v>472.47</v>
      </c>
      <c r="AW66" s="293">
        <v>0</v>
      </c>
      <c r="AX66" s="293">
        <v>1214.26</v>
      </c>
      <c r="AY66" s="293">
        <v>3625.6</v>
      </c>
      <c r="AZ66" s="293">
        <v>1787.18</v>
      </c>
      <c r="BA66" s="293">
        <v>44.86</v>
      </c>
      <c r="BB66" s="293">
        <v>0</v>
      </c>
      <c r="BC66" s="293">
        <v>0</v>
      </c>
      <c r="BD66" s="293">
        <v>0</v>
      </c>
      <c r="BE66" s="293">
        <v>0</v>
      </c>
      <c r="BF66" s="293">
        <v>3990.5</v>
      </c>
      <c r="BG66" s="293">
        <v>66624.59</v>
      </c>
      <c r="BH66" s="293">
        <v>0</v>
      </c>
      <c r="BI66" s="293">
        <v>828.58</v>
      </c>
      <c r="BJ66" s="293">
        <v>3846.63</v>
      </c>
      <c r="BK66" s="293">
        <v>14000.15</v>
      </c>
      <c r="BL66" s="293">
        <v>0</v>
      </c>
      <c r="BM66" s="293">
        <v>11864.54</v>
      </c>
      <c r="BN66" s="293">
        <v>0</v>
      </c>
      <c r="BO66" s="293">
        <v>492.95</v>
      </c>
      <c r="BP66" s="293">
        <v>922.39</v>
      </c>
      <c r="BQ66" s="293">
        <v>0</v>
      </c>
      <c r="BR66" s="293">
        <v>380.95</v>
      </c>
      <c r="BS66" s="293">
        <v>0</v>
      </c>
      <c r="BT66" s="293">
        <v>0</v>
      </c>
      <c r="BU66" s="293">
        <v>2255.65</v>
      </c>
      <c r="BV66" s="293">
        <v>5077.99</v>
      </c>
      <c r="BW66" s="293">
        <v>0</v>
      </c>
      <c r="BX66" s="293">
        <v>763.17</v>
      </c>
      <c r="BY66" s="293">
        <v>0</v>
      </c>
      <c r="BZ66" s="293">
        <v>2505.13</v>
      </c>
      <c r="CA66" s="293">
        <v>0</v>
      </c>
      <c r="CB66" s="293">
        <v>0</v>
      </c>
      <c r="CC66" s="293">
        <v>231.51</v>
      </c>
      <c r="CD66" s="293">
        <v>0</v>
      </c>
      <c r="CE66" s="293">
        <v>0</v>
      </c>
      <c r="CF66" s="293">
        <v>9107.31</v>
      </c>
      <c r="CG66" s="293">
        <v>0</v>
      </c>
      <c r="CH66" s="293">
        <v>0</v>
      </c>
      <c r="CI66" s="293">
        <v>107.62</v>
      </c>
      <c r="CJ66" s="293">
        <v>6376.79</v>
      </c>
      <c r="CK66" s="293">
        <v>43057.21</v>
      </c>
      <c r="CL66" s="293">
        <v>0</v>
      </c>
      <c r="CM66" s="293">
        <v>3322.64</v>
      </c>
      <c r="CN66" s="293">
        <v>637.33000000000004</v>
      </c>
      <c r="CO66" s="293">
        <v>92296.11</v>
      </c>
      <c r="CP66" s="293">
        <v>0</v>
      </c>
      <c r="CQ66" s="293">
        <v>26343.23</v>
      </c>
      <c r="CR66" s="293">
        <v>275.07</v>
      </c>
      <c r="CS66" s="293">
        <v>45580.98</v>
      </c>
      <c r="CT66" s="293">
        <v>5106.2</v>
      </c>
      <c r="CU66" s="293">
        <v>3189.01</v>
      </c>
      <c r="CV66" s="293">
        <v>0</v>
      </c>
      <c r="CW66" s="293">
        <v>0</v>
      </c>
      <c r="CX66" s="293">
        <v>0</v>
      </c>
      <c r="CY66" s="293">
        <v>67.62</v>
      </c>
      <c r="CZ66" s="293">
        <v>0</v>
      </c>
      <c r="DA66" s="293">
        <v>3479.25</v>
      </c>
      <c r="DB66" s="293">
        <v>54.29</v>
      </c>
      <c r="DC66" s="293">
        <v>489.09</v>
      </c>
      <c r="DD66" s="293">
        <v>4387.22</v>
      </c>
      <c r="DE66" s="293">
        <v>108.67</v>
      </c>
      <c r="DF66" s="293">
        <v>7477.51</v>
      </c>
      <c r="DG66" s="293">
        <v>1173.53</v>
      </c>
      <c r="DH66" s="293">
        <v>0</v>
      </c>
      <c r="DI66" s="293">
        <v>238.67</v>
      </c>
      <c r="DJ66" s="293">
        <v>7203.89</v>
      </c>
      <c r="DK66" s="293">
        <v>5769.41</v>
      </c>
      <c r="DL66" s="293">
        <v>1735.67</v>
      </c>
      <c r="DM66" s="293">
        <v>142.05000000000001</v>
      </c>
      <c r="DN66" s="293">
        <v>4398.43</v>
      </c>
      <c r="DO66" s="293">
        <v>0</v>
      </c>
      <c r="DP66" s="293">
        <v>361.53</v>
      </c>
      <c r="DQ66" s="293">
        <v>4479.91</v>
      </c>
      <c r="DR66" s="293">
        <v>12349.72</v>
      </c>
      <c r="DS66" s="293">
        <v>0</v>
      </c>
      <c r="DT66" s="293">
        <v>275.10000000000002</v>
      </c>
      <c r="DU66" s="293">
        <v>0</v>
      </c>
      <c r="DV66" s="293">
        <v>2563.21</v>
      </c>
      <c r="DW66" s="293">
        <v>2289.5300000000002</v>
      </c>
      <c r="DX66" s="293">
        <v>0</v>
      </c>
      <c r="DY66" s="293">
        <v>1749.77</v>
      </c>
      <c r="DZ66" s="293">
        <v>751.72</v>
      </c>
      <c r="EA66" s="293">
        <v>18252.3</v>
      </c>
      <c r="EB66" s="293">
        <v>274.76</v>
      </c>
      <c r="EC66" s="293">
        <v>37.33</v>
      </c>
      <c r="ED66" s="293">
        <v>38.67</v>
      </c>
      <c r="EE66" s="293">
        <v>1576.27</v>
      </c>
      <c r="EF66" s="293">
        <v>0</v>
      </c>
      <c r="EG66" s="293">
        <v>75.89</v>
      </c>
      <c r="EH66" s="293">
        <v>0</v>
      </c>
      <c r="EI66" s="293">
        <v>15402.46</v>
      </c>
      <c r="EJ66" s="293">
        <v>0</v>
      </c>
      <c r="EK66" s="293">
        <v>0</v>
      </c>
      <c r="EL66" s="293">
        <v>25491.3</v>
      </c>
      <c r="EM66" s="293">
        <v>46455.35</v>
      </c>
      <c r="EN66" s="293">
        <v>0</v>
      </c>
      <c r="EO66" s="293">
        <v>41090.26</v>
      </c>
      <c r="EP66" s="293">
        <v>21.81</v>
      </c>
      <c r="EQ66" s="293">
        <v>3249.45</v>
      </c>
      <c r="ER66" s="293">
        <v>5687.71</v>
      </c>
      <c r="ES66" s="293">
        <v>240</v>
      </c>
      <c r="ET66" s="293">
        <v>0</v>
      </c>
      <c r="EU66" s="293">
        <v>0</v>
      </c>
      <c r="EV66" s="293">
        <v>0</v>
      </c>
      <c r="EW66" s="293">
        <v>0</v>
      </c>
      <c r="EX66" s="293">
        <v>919119.48</v>
      </c>
      <c r="EY66" s="22"/>
      <c r="EZ66" s="60"/>
      <c r="FA66" s="22"/>
      <c r="FB66" s="60"/>
      <c r="FC66" s="22"/>
      <c r="FD66" s="60"/>
      <c r="FE66" s="22"/>
      <c r="FF66" s="60"/>
      <c r="FG66" s="22"/>
      <c r="FH66" s="60"/>
      <c r="FI66" s="22"/>
      <c r="FJ66" s="60"/>
      <c r="FK66" s="22"/>
      <c r="FL66" s="60"/>
      <c r="FM66" s="22"/>
      <c r="FN66" s="60"/>
      <c r="FO66" s="22"/>
      <c r="FP66" s="60"/>
      <c r="FQ66" s="22"/>
      <c r="FR66" s="60"/>
      <c r="FS66" s="22"/>
      <c r="FT66" s="60"/>
      <c r="FU66" s="22"/>
      <c r="FV66" s="60"/>
      <c r="FW66" s="22"/>
      <c r="FX66" s="60"/>
      <c r="FY66" s="22"/>
      <c r="FZ66" s="60"/>
      <c r="GA66" s="22"/>
      <c r="GB66" s="60"/>
      <c r="GC66" s="22"/>
      <c r="GD66" s="60"/>
      <c r="GE66" s="22"/>
      <c r="GF66" s="60"/>
      <c r="GG66" s="22"/>
      <c r="GH66" s="60"/>
      <c r="GI66" s="22"/>
      <c r="GJ66" s="60"/>
      <c r="GK66" s="22"/>
      <c r="GL66" s="60"/>
      <c r="GM66" s="22"/>
      <c r="GN66" s="60"/>
      <c r="GO66" s="22"/>
      <c r="GP66" s="60"/>
      <c r="GQ66" s="22"/>
      <c r="GR66" s="60"/>
      <c r="GS66" s="22"/>
      <c r="GT66" s="60"/>
      <c r="GU66" s="22"/>
      <c r="GV66" s="60"/>
      <c r="GW66" s="22"/>
      <c r="GX66" s="60"/>
      <c r="GY66" s="22"/>
      <c r="GZ66" s="60"/>
      <c r="HA66" s="22"/>
      <c r="HB66" s="60"/>
      <c r="HC66" s="22"/>
      <c r="HD66" s="60"/>
      <c r="HE66" s="22"/>
      <c r="HF66" s="60"/>
      <c r="HG66" s="22"/>
      <c r="HH66" s="60"/>
      <c r="HI66" s="22"/>
      <c r="HJ66" s="60"/>
      <c r="HK66" s="22"/>
      <c r="HL66" s="60"/>
      <c r="HM66" s="22"/>
      <c r="HN66" s="60"/>
      <c r="HO66" s="22"/>
      <c r="HP66" s="60"/>
      <c r="HQ66" s="22"/>
      <c r="HR66" s="60"/>
      <c r="HS66" s="22"/>
      <c r="HT66" s="60"/>
      <c r="HU66" s="22"/>
      <c r="HV66" s="60"/>
      <c r="HW66" s="22"/>
      <c r="HX66" s="60"/>
      <c r="HY66" s="22"/>
      <c r="HZ66" s="60"/>
      <c r="IA66" s="22"/>
      <c r="IB66" s="60"/>
      <c r="IC66" s="22"/>
      <c r="ID66" s="60"/>
      <c r="IE66" s="22"/>
      <c r="IF66" s="60"/>
      <c r="IG66" s="22"/>
      <c r="IH66" s="60"/>
      <c r="II66" s="22"/>
      <c r="IJ66" s="60"/>
      <c r="IK66" s="22"/>
      <c r="IL66" s="60"/>
      <c r="IM66" s="22"/>
      <c r="IN66" s="60"/>
      <c r="IO66" s="22"/>
      <c r="IP66" s="60"/>
      <c r="IQ66" s="22"/>
      <c r="IR66" s="60"/>
      <c r="IS66" s="22"/>
      <c r="IT66" s="60"/>
      <c r="IU66" s="22"/>
      <c r="IV66" s="60"/>
      <c r="IW66" s="22"/>
      <c r="IX66" s="60"/>
      <c r="IY66" s="22"/>
      <c r="IZ66" s="60"/>
      <c r="JA66" s="22"/>
      <c r="JB66" s="60"/>
      <c r="JC66" s="22"/>
      <c r="JD66" s="60"/>
      <c r="JE66" s="22"/>
      <c r="JF66" s="60"/>
      <c r="JG66" s="22"/>
      <c r="JH66" s="60"/>
      <c r="JI66" s="22"/>
      <c r="JJ66" s="60"/>
      <c r="JK66" s="22"/>
      <c r="JL66" s="60"/>
      <c r="JM66" s="22"/>
      <c r="JN66" s="60"/>
      <c r="JO66" s="22"/>
      <c r="JP66" s="60"/>
      <c r="JQ66" s="22"/>
      <c r="JR66" s="60"/>
      <c r="JS66" s="22"/>
      <c r="JT66" s="60"/>
      <c r="JU66" s="22"/>
      <c r="JV66" s="60"/>
      <c r="JW66" s="22"/>
      <c r="JX66" s="60"/>
      <c r="JY66" s="22"/>
      <c r="JZ66" s="23"/>
      <c r="KA66" s="23"/>
      <c r="KB66" s="23"/>
      <c r="KC66" s="23"/>
      <c r="KD66" s="23"/>
      <c r="KE66" s="23"/>
      <c r="KF66" s="23"/>
      <c r="KG66" s="23"/>
      <c r="KH66" s="23"/>
      <c r="KI66" s="23"/>
      <c r="KJ66" s="23"/>
      <c r="KK66" s="23"/>
      <c r="KL66" s="23"/>
      <c r="KM66" s="23"/>
    </row>
    <row r="67" spans="1:299" ht="15.75" thickBot="1" x14ac:dyDescent="0.3">
      <c r="A67" s="48">
        <f t="shared" si="0"/>
        <v>66</v>
      </c>
      <c r="B67" s="272"/>
      <c r="C67" s="272"/>
      <c r="D67" s="272"/>
      <c r="E67" s="272"/>
      <c r="F67" s="272" t="s">
        <v>371</v>
      </c>
      <c r="G67" s="306">
        <v>0</v>
      </c>
      <c r="H67" s="306">
        <v>0</v>
      </c>
      <c r="I67" s="306">
        <v>0</v>
      </c>
      <c r="J67" s="306">
        <v>0</v>
      </c>
      <c r="K67" s="306">
        <v>0</v>
      </c>
      <c r="L67" s="306">
        <v>0</v>
      </c>
      <c r="M67" s="306">
        <v>0</v>
      </c>
      <c r="N67" s="306">
        <v>0</v>
      </c>
      <c r="O67" s="306">
        <v>0</v>
      </c>
      <c r="P67" s="306">
        <v>0</v>
      </c>
      <c r="Q67" s="306">
        <v>0</v>
      </c>
      <c r="R67" s="306">
        <v>0</v>
      </c>
      <c r="S67" s="306">
        <v>0</v>
      </c>
      <c r="T67" s="306">
        <v>0</v>
      </c>
      <c r="U67" s="306">
        <v>0</v>
      </c>
      <c r="V67" s="306">
        <v>0</v>
      </c>
      <c r="W67" s="306">
        <v>0</v>
      </c>
      <c r="X67" s="306">
        <v>0</v>
      </c>
      <c r="Y67" s="306">
        <v>0</v>
      </c>
      <c r="Z67" s="306">
        <v>0</v>
      </c>
      <c r="AA67" s="306">
        <v>0</v>
      </c>
      <c r="AB67" s="306">
        <v>0</v>
      </c>
      <c r="AC67" s="306">
        <v>0</v>
      </c>
      <c r="AD67" s="306">
        <v>0</v>
      </c>
      <c r="AE67" s="306">
        <v>0</v>
      </c>
      <c r="AF67" s="306">
        <v>0</v>
      </c>
      <c r="AG67" s="306">
        <v>0</v>
      </c>
      <c r="AH67" s="306">
        <v>0</v>
      </c>
      <c r="AI67" s="306">
        <v>0</v>
      </c>
      <c r="AJ67" s="306">
        <v>0</v>
      </c>
      <c r="AK67" s="306">
        <v>0</v>
      </c>
      <c r="AL67" s="306">
        <v>0</v>
      </c>
      <c r="AM67" s="306">
        <v>0</v>
      </c>
      <c r="AN67" s="306">
        <v>0</v>
      </c>
      <c r="AO67" s="306">
        <v>0</v>
      </c>
      <c r="AP67" s="306">
        <v>0</v>
      </c>
      <c r="AQ67" s="306">
        <v>0</v>
      </c>
      <c r="AR67" s="306">
        <v>0</v>
      </c>
      <c r="AS67" s="306">
        <v>0</v>
      </c>
      <c r="AT67" s="306">
        <v>0</v>
      </c>
      <c r="AU67" s="306">
        <v>0</v>
      </c>
      <c r="AV67" s="306">
        <v>0</v>
      </c>
      <c r="AW67" s="306">
        <v>0</v>
      </c>
      <c r="AX67" s="306">
        <v>0</v>
      </c>
      <c r="AY67" s="306">
        <v>0</v>
      </c>
      <c r="AZ67" s="306">
        <v>0</v>
      </c>
      <c r="BA67" s="306">
        <v>0</v>
      </c>
      <c r="BB67" s="306">
        <v>0</v>
      </c>
      <c r="BC67" s="306">
        <v>0</v>
      </c>
      <c r="BD67" s="306">
        <v>0</v>
      </c>
      <c r="BE67" s="306">
        <v>0</v>
      </c>
      <c r="BF67" s="306">
        <v>0</v>
      </c>
      <c r="BG67" s="306">
        <v>0</v>
      </c>
      <c r="BH67" s="306">
        <v>0</v>
      </c>
      <c r="BI67" s="306">
        <v>0</v>
      </c>
      <c r="BJ67" s="306">
        <v>0</v>
      </c>
      <c r="BK67" s="306">
        <v>0</v>
      </c>
      <c r="BL67" s="306">
        <v>0</v>
      </c>
      <c r="BM67" s="306">
        <v>0</v>
      </c>
      <c r="BN67" s="306">
        <v>0</v>
      </c>
      <c r="BO67" s="306">
        <v>0</v>
      </c>
      <c r="BP67" s="306">
        <v>0</v>
      </c>
      <c r="BQ67" s="306">
        <v>0</v>
      </c>
      <c r="BR67" s="306">
        <v>0</v>
      </c>
      <c r="BS67" s="306">
        <v>0</v>
      </c>
      <c r="BT67" s="306">
        <v>0</v>
      </c>
      <c r="BU67" s="306">
        <v>0</v>
      </c>
      <c r="BV67" s="306">
        <v>0</v>
      </c>
      <c r="BW67" s="306">
        <v>0</v>
      </c>
      <c r="BX67" s="306">
        <v>0</v>
      </c>
      <c r="BY67" s="306">
        <v>0</v>
      </c>
      <c r="BZ67" s="306">
        <v>0</v>
      </c>
      <c r="CA67" s="306">
        <v>0</v>
      </c>
      <c r="CB67" s="306">
        <v>0</v>
      </c>
      <c r="CC67" s="306">
        <v>0</v>
      </c>
      <c r="CD67" s="306">
        <v>0</v>
      </c>
      <c r="CE67" s="306">
        <v>0</v>
      </c>
      <c r="CF67" s="306">
        <v>0</v>
      </c>
      <c r="CG67" s="306">
        <v>0</v>
      </c>
      <c r="CH67" s="306">
        <v>0</v>
      </c>
      <c r="CI67" s="306">
        <v>0</v>
      </c>
      <c r="CJ67" s="306">
        <v>0</v>
      </c>
      <c r="CK67" s="306">
        <v>0</v>
      </c>
      <c r="CL67" s="306">
        <v>0</v>
      </c>
      <c r="CM67" s="306">
        <v>0</v>
      </c>
      <c r="CN67" s="306">
        <v>0</v>
      </c>
      <c r="CO67" s="306">
        <v>0</v>
      </c>
      <c r="CP67" s="306">
        <v>0</v>
      </c>
      <c r="CQ67" s="306">
        <v>0</v>
      </c>
      <c r="CR67" s="306">
        <v>0</v>
      </c>
      <c r="CS67" s="306">
        <v>0</v>
      </c>
      <c r="CT67" s="306">
        <v>0</v>
      </c>
      <c r="CU67" s="306">
        <v>0</v>
      </c>
      <c r="CV67" s="306">
        <v>0</v>
      </c>
      <c r="CW67" s="306">
        <v>0</v>
      </c>
      <c r="CX67" s="306">
        <v>0</v>
      </c>
      <c r="CY67" s="306">
        <v>0</v>
      </c>
      <c r="CZ67" s="306">
        <v>0</v>
      </c>
      <c r="DA67" s="306">
        <v>0</v>
      </c>
      <c r="DB67" s="306">
        <v>0</v>
      </c>
      <c r="DC67" s="306">
        <v>0</v>
      </c>
      <c r="DD67" s="306">
        <v>0</v>
      </c>
      <c r="DE67" s="306">
        <v>0</v>
      </c>
      <c r="DF67" s="306">
        <v>0</v>
      </c>
      <c r="DG67" s="306">
        <v>0</v>
      </c>
      <c r="DH67" s="306">
        <v>0</v>
      </c>
      <c r="DI67" s="306">
        <v>0</v>
      </c>
      <c r="DJ67" s="306">
        <v>0</v>
      </c>
      <c r="DK67" s="306">
        <v>0</v>
      </c>
      <c r="DL67" s="306">
        <v>0</v>
      </c>
      <c r="DM67" s="306">
        <v>0</v>
      </c>
      <c r="DN67" s="306">
        <v>0</v>
      </c>
      <c r="DO67" s="306">
        <v>0</v>
      </c>
      <c r="DP67" s="306">
        <v>0</v>
      </c>
      <c r="DQ67" s="306">
        <v>0</v>
      </c>
      <c r="DR67" s="306">
        <v>0</v>
      </c>
      <c r="DS67" s="306">
        <v>0</v>
      </c>
      <c r="DT67" s="306">
        <v>0</v>
      </c>
      <c r="DU67" s="306">
        <v>0</v>
      </c>
      <c r="DV67" s="306">
        <v>0</v>
      </c>
      <c r="DW67" s="306">
        <v>0</v>
      </c>
      <c r="DX67" s="306">
        <v>0</v>
      </c>
      <c r="DY67" s="306">
        <v>0</v>
      </c>
      <c r="DZ67" s="306">
        <v>0</v>
      </c>
      <c r="EA67" s="306">
        <v>0</v>
      </c>
      <c r="EB67" s="306">
        <v>0</v>
      </c>
      <c r="EC67" s="306">
        <v>0</v>
      </c>
      <c r="ED67" s="306">
        <v>0</v>
      </c>
      <c r="EE67" s="306">
        <v>0</v>
      </c>
      <c r="EF67" s="306">
        <v>0</v>
      </c>
      <c r="EG67" s="306">
        <v>0</v>
      </c>
      <c r="EH67" s="306">
        <v>0</v>
      </c>
      <c r="EI67" s="306">
        <v>0</v>
      </c>
      <c r="EJ67" s="306">
        <v>0</v>
      </c>
      <c r="EK67" s="306">
        <v>0</v>
      </c>
      <c r="EL67" s="306">
        <v>0</v>
      </c>
      <c r="EM67" s="306">
        <v>0</v>
      </c>
      <c r="EN67" s="306">
        <v>0</v>
      </c>
      <c r="EO67" s="306">
        <v>0</v>
      </c>
      <c r="EP67" s="306">
        <v>0</v>
      </c>
      <c r="EQ67" s="306">
        <v>0</v>
      </c>
      <c r="ER67" s="306">
        <v>0</v>
      </c>
      <c r="ES67" s="306">
        <v>0</v>
      </c>
      <c r="ET67" s="306">
        <v>0</v>
      </c>
      <c r="EU67" s="306">
        <v>0</v>
      </c>
      <c r="EV67" s="306">
        <v>0</v>
      </c>
      <c r="EW67" s="306">
        <v>0</v>
      </c>
      <c r="EX67" s="306">
        <v>0</v>
      </c>
      <c r="EY67" s="22"/>
      <c r="EZ67" s="60"/>
      <c r="FA67" s="22"/>
      <c r="FB67" s="60"/>
      <c r="FC67" s="22"/>
      <c r="FD67" s="60"/>
      <c r="FE67" s="22"/>
      <c r="FF67" s="60"/>
      <c r="FG67" s="22"/>
      <c r="FH67" s="60"/>
      <c r="FI67" s="22"/>
      <c r="FJ67" s="60"/>
      <c r="FK67" s="22"/>
      <c r="FL67" s="60"/>
      <c r="FM67" s="22"/>
      <c r="FN67" s="60"/>
      <c r="FO67" s="22"/>
      <c r="FP67" s="60"/>
      <c r="FQ67" s="22"/>
      <c r="FR67" s="60"/>
      <c r="FS67" s="22"/>
      <c r="FT67" s="60"/>
      <c r="FU67" s="22"/>
      <c r="FV67" s="60"/>
      <c r="FW67" s="22"/>
      <c r="FX67" s="60"/>
      <c r="FY67" s="22"/>
      <c r="FZ67" s="60"/>
      <c r="GA67" s="22"/>
      <c r="GB67" s="60"/>
      <c r="GC67" s="22"/>
      <c r="GD67" s="60"/>
      <c r="GE67" s="22"/>
      <c r="GF67" s="60"/>
      <c r="GG67" s="22"/>
      <c r="GH67" s="60"/>
      <c r="GI67" s="22"/>
      <c r="GJ67" s="60"/>
      <c r="GK67" s="22"/>
      <c r="GL67" s="60"/>
      <c r="GM67" s="22"/>
      <c r="GN67" s="60"/>
      <c r="GO67" s="22"/>
      <c r="GP67" s="60"/>
      <c r="GQ67" s="22"/>
      <c r="GR67" s="60"/>
      <c r="GS67" s="22"/>
      <c r="GT67" s="60"/>
      <c r="GU67" s="22"/>
      <c r="GV67" s="60"/>
      <c r="GW67" s="22"/>
      <c r="GX67" s="60"/>
      <c r="GY67" s="22"/>
      <c r="GZ67" s="60"/>
      <c r="HA67" s="22"/>
      <c r="HB67" s="60"/>
      <c r="HC67" s="22"/>
      <c r="HD67" s="60"/>
      <c r="HE67" s="22"/>
      <c r="HF67" s="60"/>
      <c r="HG67" s="22"/>
      <c r="HH67" s="60"/>
      <c r="HI67" s="22"/>
      <c r="HJ67" s="60"/>
      <c r="HK67" s="22"/>
      <c r="HL67" s="60"/>
      <c r="HM67" s="22"/>
      <c r="HN67" s="60"/>
      <c r="HO67" s="22"/>
      <c r="HP67" s="60"/>
      <c r="HQ67" s="22"/>
      <c r="HR67" s="60"/>
      <c r="HS67" s="22"/>
      <c r="HT67" s="60"/>
      <c r="HU67" s="22"/>
      <c r="HV67" s="60"/>
      <c r="HW67" s="22"/>
      <c r="HX67" s="60"/>
      <c r="HY67" s="22"/>
      <c r="HZ67" s="60"/>
      <c r="IA67" s="22"/>
      <c r="IB67" s="60"/>
      <c r="IC67" s="22"/>
      <c r="ID67" s="60"/>
      <c r="IE67" s="22"/>
      <c r="IF67" s="60"/>
      <c r="IG67" s="22"/>
      <c r="IH67" s="60"/>
      <c r="II67" s="22"/>
      <c r="IJ67" s="60"/>
      <c r="IK67" s="22"/>
      <c r="IL67" s="60"/>
      <c r="IM67" s="22"/>
      <c r="IN67" s="60"/>
      <c r="IO67" s="22"/>
      <c r="IP67" s="60"/>
      <c r="IQ67" s="22"/>
      <c r="IR67" s="60"/>
      <c r="IS67" s="22"/>
      <c r="IT67" s="60"/>
      <c r="IU67" s="22"/>
      <c r="IV67" s="60"/>
      <c r="IW67" s="22"/>
      <c r="IX67" s="60"/>
      <c r="IY67" s="22"/>
      <c r="IZ67" s="60"/>
      <c r="JA67" s="22"/>
      <c r="JB67" s="60"/>
      <c r="JC67" s="22"/>
      <c r="JD67" s="60"/>
      <c r="JE67" s="22"/>
      <c r="JF67" s="60"/>
      <c r="JG67" s="22"/>
      <c r="JH67" s="60"/>
      <c r="JI67" s="22"/>
      <c r="JJ67" s="60"/>
      <c r="JK67" s="22"/>
      <c r="JL67" s="60"/>
      <c r="JM67" s="22"/>
      <c r="JN67" s="60"/>
      <c r="JO67" s="22"/>
      <c r="JP67" s="60"/>
      <c r="JQ67" s="22"/>
      <c r="JR67" s="60"/>
      <c r="JS67" s="22"/>
      <c r="JT67" s="60"/>
      <c r="JU67" s="22"/>
      <c r="JV67" s="60"/>
      <c r="JW67" s="22"/>
      <c r="JX67" s="60"/>
      <c r="JY67" s="22"/>
      <c r="JZ67" s="23"/>
      <c r="KA67" s="23"/>
      <c r="KB67" s="23"/>
      <c r="KC67" s="23"/>
      <c r="KD67" s="23"/>
      <c r="KE67" s="23"/>
      <c r="KF67" s="23"/>
      <c r="KG67" s="23"/>
      <c r="KH67" s="23"/>
      <c r="KI67" s="23"/>
      <c r="KJ67" s="23"/>
      <c r="KK67" s="23"/>
      <c r="KL67" s="23"/>
      <c r="KM67" s="23"/>
    </row>
    <row r="68" spans="1:299" x14ac:dyDescent="0.25">
      <c r="A68" s="48">
        <f t="shared" ref="A68:A131" si="1">+A67+1</f>
        <v>67</v>
      </c>
      <c r="B68" s="272"/>
      <c r="C68" s="272"/>
      <c r="D68" s="272"/>
      <c r="E68" s="272" t="s">
        <v>262</v>
      </c>
      <c r="F68" s="272"/>
      <c r="G68" s="293">
        <v>384</v>
      </c>
      <c r="H68" s="293">
        <v>3359.13</v>
      </c>
      <c r="I68" s="293">
        <v>73973.91</v>
      </c>
      <c r="J68" s="293">
        <v>0</v>
      </c>
      <c r="K68" s="293">
        <v>26828.03</v>
      </c>
      <c r="L68" s="293">
        <v>7759.89</v>
      </c>
      <c r="M68" s="293">
        <v>29.13</v>
      </c>
      <c r="N68" s="293">
        <v>0</v>
      </c>
      <c r="O68" s="293">
        <v>57972.01</v>
      </c>
      <c r="P68" s="293">
        <v>37489.64</v>
      </c>
      <c r="Q68" s="293">
        <v>2683.1</v>
      </c>
      <c r="R68" s="293">
        <v>19064.57</v>
      </c>
      <c r="S68" s="293">
        <v>989.79</v>
      </c>
      <c r="T68" s="293">
        <v>0</v>
      </c>
      <c r="U68" s="293">
        <v>0</v>
      </c>
      <c r="V68" s="293">
        <v>12548.24</v>
      </c>
      <c r="W68" s="293">
        <v>0</v>
      </c>
      <c r="X68" s="293">
        <v>0</v>
      </c>
      <c r="Y68" s="293">
        <v>31199.85</v>
      </c>
      <c r="Z68" s="293">
        <v>0</v>
      </c>
      <c r="AA68" s="293">
        <v>0</v>
      </c>
      <c r="AB68" s="293">
        <v>0</v>
      </c>
      <c r="AC68" s="293">
        <v>0</v>
      </c>
      <c r="AD68" s="293">
        <v>23187.01</v>
      </c>
      <c r="AE68" s="293">
        <v>2900</v>
      </c>
      <c r="AF68" s="293">
        <v>0</v>
      </c>
      <c r="AG68" s="293">
        <v>6915.31</v>
      </c>
      <c r="AH68" s="293">
        <v>362.19</v>
      </c>
      <c r="AI68" s="293">
        <v>258.67</v>
      </c>
      <c r="AJ68" s="293">
        <v>6597.62</v>
      </c>
      <c r="AK68" s="293">
        <v>17599.099999999999</v>
      </c>
      <c r="AL68" s="293">
        <v>557.74</v>
      </c>
      <c r="AM68" s="293">
        <v>0</v>
      </c>
      <c r="AN68" s="293">
        <v>1005.33</v>
      </c>
      <c r="AO68" s="293">
        <v>0</v>
      </c>
      <c r="AP68" s="293">
        <v>0</v>
      </c>
      <c r="AQ68" s="293">
        <v>0</v>
      </c>
      <c r="AR68" s="293">
        <v>238.05</v>
      </c>
      <c r="AS68" s="293">
        <v>36.380000000000003</v>
      </c>
      <c r="AT68" s="293">
        <v>5065.88</v>
      </c>
      <c r="AU68" s="293">
        <v>4346.96</v>
      </c>
      <c r="AV68" s="293">
        <v>472.47</v>
      </c>
      <c r="AW68" s="293">
        <v>0</v>
      </c>
      <c r="AX68" s="293">
        <v>1214.26</v>
      </c>
      <c r="AY68" s="293">
        <v>3625.6</v>
      </c>
      <c r="AZ68" s="293">
        <v>1787.18</v>
      </c>
      <c r="BA68" s="293">
        <v>44.86</v>
      </c>
      <c r="BB68" s="293">
        <v>0</v>
      </c>
      <c r="BC68" s="293">
        <v>0</v>
      </c>
      <c r="BD68" s="293">
        <v>0</v>
      </c>
      <c r="BE68" s="293">
        <v>0</v>
      </c>
      <c r="BF68" s="293">
        <v>3990.5</v>
      </c>
      <c r="BG68" s="293">
        <v>66624.59</v>
      </c>
      <c r="BH68" s="293">
        <v>0</v>
      </c>
      <c r="BI68" s="293">
        <v>828.58</v>
      </c>
      <c r="BJ68" s="293">
        <v>3846.63</v>
      </c>
      <c r="BK68" s="293">
        <v>14000.15</v>
      </c>
      <c r="BL68" s="293">
        <v>0</v>
      </c>
      <c r="BM68" s="293">
        <v>11864.54</v>
      </c>
      <c r="BN68" s="293">
        <v>0</v>
      </c>
      <c r="BO68" s="293">
        <v>492.95</v>
      </c>
      <c r="BP68" s="293">
        <v>922.39</v>
      </c>
      <c r="BQ68" s="293">
        <v>0</v>
      </c>
      <c r="BR68" s="293">
        <v>380.95</v>
      </c>
      <c r="BS68" s="293">
        <v>0</v>
      </c>
      <c r="BT68" s="293">
        <v>0</v>
      </c>
      <c r="BU68" s="293">
        <v>2255.65</v>
      </c>
      <c r="BV68" s="293">
        <v>5077.99</v>
      </c>
      <c r="BW68" s="293">
        <v>0</v>
      </c>
      <c r="BX68" s="293">
        <v>763.17</v>
      </c>
      <c r="BY68" s="293">
        <v>0</v>
      </c>
      <c r="BZ68" s="293">
        <v>2505.13</v>
      </c>
      <c r="CA68" s="293">
        <v>0</v>
      </c>
      <c r="CB68" s="293">
        <v>0</v>
      </c>
      <c r="CC68" s="293">
        <v>231.51</v>
      </c>
      <c r="CD68" s="293">
        <v>0</v>
      </c>
      <c r="CE68" s="293">
        <v>0</v>
      </c>
      <c r="CF68" s="293">
        <v>9107.31</v>
      </c>
      <c r="CG68" s="293">
        <v>0</v>
      </c>
      <c r="CH68" s="293">
        <v>0</v>
      </c>
      <c r="CI68" s="293">
        <v>107.62</v>
      </c>
      <c r="CJ68" s="293">
        <v>6376.79</v>
      </c>
      <c r="CK68" s="293">
        <v>43057.21</v>
      </c>
      <c r="CL68" s="293">
        <v>0</v>
      </c>
      <c r="CM68" s="293">
        <v>3322.64</v>
      </c>
      <c r="CN68" s="293">
        <v>637.33000000000004</v>
      </c>
      <c r="CO68" s="293">
        <v>92296.11</v>
      </c>
      <c r="CP68" s="293">
        <v>0</v>
      </c>
      <c r="CQ68" s="293">
        <v>26343.23</v>
      </c>
      <c r="CR68" s="293">
        <v>275.07</v>
      </c>
      <c r="CS68" s="293">
        <v>45580.98</v>
      </c>
      <c r="CT68" s="293">
        <v>5106.2</v>
      </c>
      <c r="CU68" s="293">
        <v>3189.01</v>
      </c>
      <c r="CV68" s="293">
        <v>0</v>
      </c>
      <c r="CW68" s="293">
        <v>0</v>
      </c>
      <c r="CX68" s="293">
        <v>0</v>
      </c>
      <c r="CY68" s="293">
        <v>67.62</v>
      </c>
      <c r="CZ68" s="293">
        <v>0</v>
      </c>
      <c r="DA68" s="293">
        <v>3479.25</v>
      </c>
      <c r="DB68" s="293">
        <v>54.29</v>
      </c>
      <c r="DC68" s="293">
        <v>489.09</v>
      </c>
      <c r="DD68" s="293">
        <v>4387.22</v>
      </c>
      <c r="DE68" s="293">
        <v>108.67</v>
      </c>
      <c r="DF68" s="293">
        <v>7477.51</v>
      </c>
      <c r="DG68" s="293">
        <v>1173.53</v>
      </c>
      <c r="DH68" s="293">
        <v>0</v>
      </c>
      <c r="DI68" s="293">
        <v>238.67</v>
      </c>
      <c r="DJ68" s="293">
        <v>7203.89</v>
      </c>
      <c r="DK68" s="293">
        <v>5769.41</v>
      </c>
      <c r="DL68" s="293">
        <v>1735.67</v>
      </c>
      <c r="DM68" s="293">
        <v>142.05000000000001</v>
      </c>
      <c r="DN68" s="293">
        <v>4398.43</v>
      </c>
      <c r="DO68" s="293">
        <v>0</v>
      </c>
      <c r="DP68" s="293">
        <v>361.53</v>
      </c>
      <c r="DQ68" s="293">
        <v>4479.91</v>
      </c>
      <c r="DR68" s="293">
        <v>12349.72</v>
      </c>
      <c r="DS68" s="293">
        <v>0</v>
      </c>
      <c r="DT68" s="293">
        <v>275.10000000000002</v>
      </c>
      <c r="DU68" s="293">
        <v>0</v>
      </c>
      <c r="DV68" s="293">
        <v>2563.21</v>
      </c>
      <c r="DW68" s="293">
        <v>2289.5300000000002</v>
      </c>
      <c r="DX68" s="293">
        <v>0</v>
      </c>
      <c r="DY68" s="293">
        <v>1749.77</v>
      </c>
      <c r="DZ68" s="293">
        <v>751.72</v>
      </c>
      <c r="EA68" s="293">
        <v>18252.3</v>
      </c>
      <c r="EB68" s="293">
        <v>274.76</v>
      </c>
      <c r="EC68" s="293">
        <v>37.33</v>
      </c>
      <c r="ED68" s="293">
        <v>38.67</v>
      </c>
      <c r="EE68" s="293">
        <v>1576.27</v>
      </c>
      <c r="EF68" s="293">
        <v>0</v>
      </c>
      <c r="EG68" s="293">
        <v>75.89</v>
      </c>
      <c r="EH68" s="293">
        <v>0</v>
      </c>
      <c r="EI68" s="293">
        <v>15402.46</v>
      </c>
      <c r="EJ68" s="293">
        <v>0</v>
      </c>
      <c r="EK68" s="293">
        <v>0</v>
      </c>
      <c r="EL68" s="293">
        <v>25491.3</v>
      </c>
      <c r="EM68" s="293">
        <v>46455.35</v>
      </c>
      <c r="EN68" s="293">
        <v>0</v>
      </c>
      <c r="EO68" s="293">
        <v>41090.26</v>
      </c>
      <c r="EP68" s="293">
        <v>21.81</v>
      </c>
      <c r="EQ68" s="293">
        <v>3249.45</v>
      </c>
      <c r="ER68" s="293">
        <v>5687.71</v>
      </c>
      <c r="ES68" s="293">
        <v>240</v>
      </c>
      <c r="ET68" s="293">
        <v>0</v>
      </c>
      <c r="EU68" s="293">
        <v>0</v>
      </c>
      <c r="EV68" s="293">
        <v>0</v>
      </c>
      <c r="EW68" s="293">
        <v>0</v>
      </c>
      <c r="EX68" s="293">
        <v>919119.48</v>
      </c>
      <c r="EY68" s="22"/>
      <c r="EZ68" s="60"/>
      <c r="FA68" s="22"/>
      <c r="FB68" s="60"/>
      <c r="FC68" s="22"/>
      <c r="FD68" s="60"/>
      <c r="FE68" s="22"/>
      <c r="FF68" s="60"/>
      <c r="FG68" s="22"/>
      <c r="FH68" s="60"/>
      <c r="FI68" s="22"/>
      <c r="FJ68" s="60"/>
      <c r="FK68" s="22"/>
      <c r="FL68" s="60"/>
      <c r="FM68" s="22"/>
      <c r="FN68" s="60"/>
      <c r="FO68" s="22"/>
      <c r="FP68" s="60"/>
      <c r="FQ68" s="22"/>
      <c r="FR68" s="60"/>
      <c r="FS68" s="22"/>
      <c r="FT68" s="60"/>
      <c r="FU68" s="22"/>
      <c r="FV68" s="60"/>
      <c r="FW68" s="22"/>
      <c r="FX68" s="60"/>
      <c r="FY68" s="22"/>
      <c r="FZ68" s="60"/>
      <c r="GA68" s="22"/>
      <c r="GB68" s="60"/>
      <c r="GC68" s="22"/>
      <c r="GD68" s="60"/>
      <c r="GE68" s="22"/>
      <c r="GF68" s="60"/>
      <c r="GG68" s="22"/>
      <c r="GH68" s="60"/>
      <c r="GI68" s="22"/>
      <c r="GJ68" s="60"/>
      <c r="GK68" s="22"/>
      <c r="GL68" s="60"/>
      <c r="GM68" s="22"/>
      <c r="GN68" s="60"/>
      <c r="GO68" s="22"/>
      <c r="GP68" s="60"/>
      <c r="GQ68" s="22"/>
      <c r="GR68" s="60"/>
      <c r="GS68" s="22"/>
      <c r="GT68" s="60"/>
      <c r="GU68" s="22"/>
      <c r="GV68" s="60"/>
      <c r="GW68" s="22"/>
      <c r="GX68" s="60"/>
      <c r="GY68" s="22"/>
      <c r="GZ68" s="60"/>
      <c r="HA68" s="22"/>
      <c r="HB68" s="60"/>
      <c r="HC68" s="22"/>
      <c r="HD68" s="60"/>
      <c r="HE68" s="22"/>
      <c r="HF68" s="60"/>
      <c r="HG68" s="22"/>
      <c r="HH68" s="60"/>
      <c r="HI68" s="22"/>
      <c r="HJ68" s="60"/>
      <c r="HK68" s="22"/>
      <c r="HL68" s="60"/>
      <c r="HM68" s="22"/>
      <c r="HN68" s="60"/>
      <c r="HO68" s="22"/>
      <c r="HP68" s="60"/>
      <c r="HQ68" s="22"/>
      <c r="HR68" s="60"/>
      <c r="HS68" s="22"/>
      <c r="HT68" s="60"/>
      <c r="HU68" s="22"/>
      <c r="HV68" s="60"/>
      <c r="HW68" s="22"/>
      <c r="HX68" s="60"/>
      <c r="HY68" s="22"/>
      <c r="HZ68" s="60"/>
      <c r="IA68" s="22"/>
      <c r="IB68" s="60"/>
      <c r="IC68" s="22"/>
      <c r="ID68" s="60"/>
      <c r="IE68" s="22"/>
      <c r="IF68" s="60"/>
      <c r="IG68" s="22"/>
      <c r="IH68" s="60"/>
      <c r="II68" s="22"/>
      <c r="IJ68" s="60"/>
      <c r="IK68" s="22"/>
      <c r="IL68" s="60"/>
      <c r="IM68" s="22"/>
      <c r="IN68" s="60"/>
      <c r="IO68" s="22"/>
      <c r="IP68" s="60"/>
      <c r="IQ68" s="22"/>
      <c r="IR68" s="60"/>
      <c r="IS68" s="22"/>
      <c r="IT68" s="60"/>
      <c r="IU68" s="22"/>
      <c r="IV68" s="60"/>
      <c r="IW68" s="22"/>
      <c r="IX68" s="60"/>
      <c r="IY68" s="22"/>
      <c r="IZ68" s="60"/>
      <c r="JA68" s="22"/>
      <c r="JB68" s="60"/>
      <c r="JC68" s="22"/>
      <c r="JD68" s="60"/>
      <c r="JE68" s="22"/>
      <c r="JF68" s="60"/>
      <c r="JG68" s="22"/>
      <c r="JH68" s="60"/>
      <c r="JI68" s="22"/>
      <c r="JJ68" s="60"/>
      <c r="JK68" s="22"/>
      <c r="JL68" s="60"/>
      <c r="JM68" s="22"/>
      <c r="JN68" s="60"/>
      <c r="JO68" s="22"/>
      <c r="JP68" s="60"/>
      <c r="JQ68" s="22"/>
      <c r="JR68" s="60"/>
      <c r="JS68" s="22"/>
      <c r="JT68" s="60"/>
      <c r="JU68" s="22"/>
      <c r="JV68" s="60"/>
      <c r="JW68" s="22"/>
      <c r="JX68" s="60"/>
      <c r="JY68" s="22"/>
      <c r="JZ68" s="23"/>
      <c r="KA68" s="23"/>
      <c r="KB68" s="23"/>
      <c r="KC68" s="23"/>
      <c r="KD68" s="23"/>
      <c r="KE68" s="23"/>
      <c r="KF68" s="23"/>
      <c r="KG68" s="23"/>
      <c r="KH68" s="23"/>
      <c r="KI68" s="23"/>
      <c r="KJ68" s="23"/>
      <c r="KK68" s="23"/>
      <c r="KL68" s="23"/>
      <c r="KM68" s="23"/>
    </row>
    <row r="69" spans="1:299" ht="30" customHeight="1" x14ac:dyDescent="0.25">
      <c r="A69" s="48">
        <f t="shared" si="1"/>
        <v>68</v>
      </c>
      <c r="B69" s="272"/>
      <c r="C69" s="272"/>
      <c r="D69" s="272"/>
      <c r="E69" s="272" t="s">
        <v>263</v>
      </c>
      <c r="F69" s="272"/>
      <c r="G69" s="293"/>
      <c r="H69" s="293"/>
      <c r="I69" s="293"/>
      <c r="J69" s="293"/>
      <c r="K69" s="293"/>
      <c r="L69" s="293"/>
      <c r="M69" s="293"/>
      <c r="N69" s="293"/>
      <c r="O69" s="293"/>
      <c r="P69" s="293"/>
      <c r="Q69" s="293"/>
      <c r="R69" s="293"/>
      <c r="S69" s="293"/>
      <c r="T69" s="293"/>
      <c r="U69" s="293"/>
      <c r="V69" s="293"/>
      <c r="W69" s="293"/>
      <c r="X69" s="293"/>
      <c r="Y69" s="293"/>
      <c r="Z69" s="293"/>
      <c r="AA69" s="293"/>
      <c r="AB69" s="293"/>
      <c r="AC69" s="293"/>
      <c r="AD69" s="293"/>
      <c r="AE69" s="293"/>
      <c r="AF69" s="293"/>
      <c r="AG69" s="293"/>
      <c r="AH69" s="293"/>
      <c r="AI69" s="293"/>
      <c r="AJ69" s="293"/>
      <c r="AK69" s="293"/>
      <c r="AL69" s="293"/>
      <c r="AM69" s="293"/>
      <c r="AN69" s="293"/>
      <c r="AO69" s="293"/>
      <c r="AP69" s="293"/>
      <c r="AQ69" s="293"/>
      <c r="AR69" s="293"/>
      <c r="AS69" s="293"/>
      <c r="AT69" s="293"/>
      <c r="AU69" s="293"/>
      <c r="AV69" s="293"/>
      <c r="AW69" s="293"/>
      <c r="AX69" s="293"/>
      <c r="AY69" s="293"/>
      <c r="AZ69" s="293"/>
      <c r="BA69" s="293"/>
      <c r="BB69" s="293"/>
      <c r="BC69" s="293"/>
      <c r="BD69" s="293"/>
      <c r="BE69" s="293"/>
      <c r="BF69" s="293"/>
      <c r="BG69" s="293"/>
      <c r="BH69" s="293"/>
      <c r="BI69" s="293"/>
      <c r="BJ69" s="293"/>
      <c r="BK69" s="293"/>
      <c r="BL69" s="293"/>
      <c r="BM69" s="293"/>
      <c r="BN69" s="293"/>
      <c r="BO69" s="293"/>
      <c r="BP69" s="293"/>
      <c r="BQ69" s="293"/>
      <c r="BR69" s="293"/>
      <c r="BS69" s="293"/>
      <c r="BT69" s="293"/>
      <c r="BU69" s="293"/>
      <c r="BV69" s="293"/>
      <c r="BW69" s="293"/>
      <c r="BX69" s="293"/>
      <c r="BY69" s="293"/>
      <c r="BZ69" s="293"/>
      <c r="CA69" s="293"/>
      <c r="CB69" s="293"/>
      <c r="CC69" s="293"/>
      <c r="CD69" s="293"/>
      <c r="CE69" s="293"/>
      <c r="CF69" s="293"/>
      <c r="CG69" s="293"/>
      <c r="CH69" s="293"/>
      <c r="CI69" s="293"/>
      <c r="CJ69" s="293"/>
      <c r="CK69" s="293"/>
      <c r="CL69" s="293"/>
      <c r="CM69" s="293"/>
      <c r="CN69" s="293"/>
      <c r="CO69" s="293"/>
      <c r="CP69" s="293"/>
      <c r="CQ69" s="293"/>
      <c r="CR69" s="293"/>
      <c r="CS69" s="293"/>
      <c r="CT69" s="293"/>
      <c r="CU69" s="293"/>
      <c r="CV69" s="293"/>
      <c r="CW69" s="293"/>
      <c r="CX69" s="293"/>
      <c r="CY69" s="293"/>
      <c r="CZ69" s="293"/>
      <c r="DA69" s="293"/>
      <c r="DB69" s="293"/>
      <c r="DC69" s="293"/>
      <c r="DD69" s="293"/>
      <c r="DE69" s="293"/>
      <c r="DF69" s="293"/>
      <c r="DG69" s="293"/>
      <c r="DH69" s="293"/>
      <c r="DI69" s="293"/>
      <c r="DJ69" s="293"/>
      <c r="DK69" s="293"/>
      <c r="DL69" s="293"/>
      <c r="DM69" s="293"/>
      <c r="DN69" s="293"/>
      <c r="DO69" s="293"/>
      <c r="DP69" s="293"/>
      <c r="DQ69" s="293"/>
      <c r="DR69" s="293"/>
      <c r="DS69" s="293"/>
      <c r="DT69" s="293"/>
      <c r="DU69" s="293"/>
      <c r="DV69" s="293"/>
      <c r="DW69" s="293"/>
      <c r="DX69" s="293"/>
      <c r="DY69" s="293"/>
      <c r="DZ69" s="293"/>
      <c r="EA69" s="293"/>
      <c r="EB69" s="293"/>
      <c r="EC69" s="293"/>
      <c r="ED69" s="293"/>
      <c r="EE69" s="293"/>
      <c r="EF69" s="293"/>
      <c r="EG69" s="293"/>
      <c r="EH69" s="293"/>
      <c r="EI69" s="293"/>
      <c r="EJ69" s="293"/>
      <c r="EK69" s="293"/>
      <c r="EL69" s="293"/>
      <c r="EM69" s="293"/>
      <c r="EN69" s="293"/>
      <c r="EO69" s="293"/>
      <c r="EP69" s="293"/>
      <c r="EQ69" s="293"/>
      <c r="ER69" s="293"/>
      <c r="ES69" s="293"/>
      <c r="ET69" s="293"/>
      <c r="EU69" s="293"/>
      <c r="EV69" s="293"/>
      <c r="EW69" s="293"/>
      <c r="EX69" s="293"/>
      <c r="EY69" s="22"/>
      <c r="EZ69" s="60"/>
      <c r="FA69" s="22"/>
      <c r="FB69" s="60"/>
      <c r="FC69" s="22"/>
      <c r="FD69" s="60"/>
      <c r="FE69" s="22"/>
      <c r="FF69" s="60"/>
      <c r="FG69" s="22"/>
      <c r="FH69" s="60"/>
      <c r="FI69" s="22"/>
      <c r="FJ69" s="60"/>
      <c r="FK69" s="22"/>
      <c r="FL69" s="60"/>
      <c r="FM69" s="22"/>
      <c r="FN69" s="60"/>
      <c r="FO69" s="22"/>
      <c r="FP69" s="60"/>
      <c r="FQ69" s="22"/>
      <c r="FR69" s="60"/>
      <c r="FS69" s="22"/>
      <c r="FT69" s="60"/>
      <c r="FU69" s="22"/>
      <c r="FV69" s="60"/>
      <c r="FW69" s="22"/>
      <c r="FX69" s="60"/>
      <c r="FY69" s="22"/>
      <c r="FZ69" s="60"/>
      <c r="GA69" s="22"/>
      <c r="GB69" s="60"/>
      <c r="GC69" s="22"/>
      <c r="GD69" s="60"/>
      <c r="GE69" s="22"/>
      <c r="GF69" s="60"/>
      <c r="GG69" s="22"/>
      <c r="GH69" s="60"/>
      <c r="GI69" s="22"/>
      <c r="GJ69" s="60"/>
      <c r="GK69" s="22"/>
      <c r="GL69" s="60"/>
      <c r="GM69" s="22"/>
      <c r="GN69" s="60"/>
      <c r="GO69" s="22"/>
      <c r="GP69" s="60"/>
      <c r="GQ69" s="22"/>
      <c r="GR69" s="60"/>
      <c r="GS69" s="22"/>
      <c r="GT69" s="60"/>
      <c r="GU69" s="22"/>
      <c r="GV69" s="60"/>
      <c r="GW69" s="22"/>
      <c r="GX69" s="60"/>
      <c r="GY69" s="22"/>
      <c r="GZ69" s="60"/>
      <c r="HA69" s="22"/>
      <c r="HB69" s="60"/>
      <c r="HC69" s="22"/>
      <c r="HD69" s="60"/>
      <c r="HE69" s="22"/>
      <c r="HF69" s="60"/>
      <c r="HG69" s="22"/>
      <c r="HH69" s="60"/>
      <c r="HI69" s="22"/>
      <c r="HJ69" s="60"/>
      <c r="HK69" s="22"/>
      <c r="HL69" s="60"/>
      <c r="HM69" s="22"/>
      <c r="HN69" s="60"/>
      <c r="HO69" s="22"/>
      <c r="HP69" s="60"/>
      <c r="HQ69" s="22"/>
      <c r="HR69" s="60"/>
      <c r="HS69" s="22"/>
      <c r="HT69" s="60"/>
      <c r="HU69" s="22"/>
      <c r="HV69" s="60"/>
      <c r="HW69" s="22"/>
      <c r="HX69" s="60"/>
      <c r="HY69" s="22"/>
      <c r="HZ69" s="60"/>
      <c r="IA69" s="22"/>
      <c r="IB69" s="60"/>
      <c r="IC69" s="22"/>
      <c r="ID69" s="60"/>
      <c r="IE69" s="22"/>
      <c r="IF69" s="60"/>
      <c r="IG69" s="22"/>
      <c r="IH69" s="60"/>
      <c r="II69" s="22"/>
      <c r="IJ69" s="60"/>
      <c r="IK69" s="22"/>
      <c r="IL69" s="60"/>
      <c r="IM69" s="22"/>
      <c r="IN69" s="60"/>
      <c r="IO69" s="22"/>
      <c r="IP69" s="60"/>
      <c r="IQ69" s="22"/>
      <c r="IR69" s="60"/>
      <c r="IS69" s="22"/>
      <c r="IT69" s="60"/>
      <c r="IU69" s="22"/>
      <c r="IV69" s="60"/>
      <c r="IW69" s="22"/>
      <c r="IX69" s="60"/>
      <c r="IY69" s="22"/>
      <c r="IZ69" s="60"/>
      <c r="JA69" s="22"/>
      <c r="JB69" s="60"/>
      <c r="JC69" s="22"/>
      <c r="JD69" s="60"/>
      <c r="JE69" s="22"/>
      <c r="JF69" s="60"/>
      <c r="JG69" s="22"/>
      <c r="JH69" s="60"/>
      <c r="JI69" s="22"/>
      <c r="JJ69" s="60"/>
      <c r="JK69" s="22"/>
      <c r="JL69" s="60"/>
      <c r="JM69" s="22"/>
      <c r="JN69" s="60"/>
      <c r="JO69" s="22"/>
      <c r="JP69" s="60"/>
      <c r="JQ69" s="22"/>
      <c r="JR69" s="60"/>
      <c r="JS69" s="22"/>
      <c r="JT69" s="60"/>
      <c r="JU69" s="22"/>
      <c r="JV69" s="60"/>
      <c r="JW69" s="22"/>
      <c r="JX69" s="60"/>
      <c r="JY69" s="22"/>
      <c r="JZ69" s="23"/>
      <c r="KA69" s="23"/>
      <c r="KB69" s="23"/>
      <c r="KC69" s="23"/>
      <c r="KD69" s="23"/>
      <c r="KE69" s="23"/>
      <c r="KF69" s="23"/>
      <c r="KG69" s="23"/>
      <c r="KH69" s="23"/>
      <c r="KI69" s="23"/>
      <c r="KJ69" s="23"/>
      <c r="KK69" s="23"/>
      <c r="KL69" s="23"/>
      <c r="KM69" s="23"/>
    </row>
    <row r="70" spans="1:299" x14ac:dyDescent="0.25">
      <c r="A70" s="48">
        <f t="shared" si="1"/>
        <v>69</v>
      </c>
      <c r="B70" s="272"/>
      <c r="C70" s="272"/>
      <c r="D70" s="272"/>
      <c r="E70" s="272"/>
      <c r="F70" s="272" t="s">
        <v>264</v>
      </c>
      <c r="G70" s="293">
        <v>0</v>
      </c>
      <c r="H70" s="293">
        <v>0</v>
      </c>
      <c r="I70" s="293">
        <v>444148.87</v>
      </c>
      <c r="J70" s="293">
        <v>0</v>
      </c>
      <c r="K70" s="293">
        <v>135493.98000000001</v>
      </c>
      <c r="L70" s="293">
        <v>29229.23</v>
      </c>
      <c r="M70" s="293">
        <v>0</v>
      </c>
      <c r="N70" s="293">
        <v>0</v>
      </c>
      <c r="O70" s="293">
        <v>45916.15</v>
      </c>
      <c r="P70" s="293">
        <v>289478.26</v>
      </c>
      <c r="Q70" s="293">
        <v>327.29000000000002</v>
      </c>
      <c r="R70" s="293">
        <v>16473.34</v>
      </c>
      <c r="S70" s="293">
        <v>0</v>
      </c>
      <c r="T70" s="293">
        <v>0</v>
      </c>
      <c r="U70" s="293">
        <v>0</v>
      </c>
      <c r="V70" s="293">
        <v>83621.09</v>
      </c>
      <c r="W70" s="293">
        <v>0</v>
      </c>
      <c r="X70" s="293">
        <v>0</v>
      </c>
      <c r="Y70" s="293">
        <v>204565.46</v>
      </c>
      <c r="Z70" s="293">
        <v>0</v>
      </c>
      <c r="AA70" s="293">
        <v>0</v>
      </c>
      <c r="AB70" s="293">
        <v>0</v>
      </c>
      <c r="AC70" s="293">
        <v>0</v>
      </c>
      <c r="AD70" s="293">
        <v>52107.81</v>
      </c>
      <c r="AE70" s="293">
        <v>0</v>
      </c>
      <c r="AF70" s="293">
        <v>0</v>
      </c>
      <c r="AG70" s="293">
        <v>0</v>
      </c>
      <c r="AH70" s="293">
        <v>0</v>
      </c>
      <c r="AI70" s="293">
        <v>0</v>
      </c>
      <c r="AJ70" s="293">
        <v>0</v>
      </c>
      <c r="AK70" s="293">
        <v>12000</v>
      </c>
      <c r="AL70" s="293">
        <v>0</v>
      </c>
      <c r="AM70" s="293">
        <v>0</v>
      </c>
      <c r="AN70" s="293">
        <v>0</v>
      </c>
      <c r="AO70" s="293">
        <v>0</v>
      </c>
      <c r="AP70" s="293">
        <v>0</v>
      </c>
      <c r="AQ70" s="293">
        <v>0</v>
      </c>
      <c r="AR70" s="293">
        <v>0</v>
      </c>
      <c r="AS70" s="293">
        <v>1490.26</v>
      </c>
      <c r="AT70" s="293">
        <v>107005.71</v>
      </c>
      <c r="AU70" s="293">
        <v>0</v>
      </c>
      <c r="AV70" s="293">
        <v>746.97</v>
      </c>
      <c r="AW70" s="293">
        <v>943.51</v>
      </c>
      <c r="AX70" s="293">
        <v>0</v>
      </c>
      <c r="AY70" s="293">
        <v>0</v>
      </c>
      <c r="AZ70" s="293">
        <v>7985.39</v>
      </c>
      <c r="BA70" s="293">
        <v>1050.81</v>
      </c>
      <c r="BB70" s="293">
        <v>0</v>
      </c>
      <c r="BC70" s="293">
        <v>0</v>
      </c>
      <c r="BD70" s="293">
        <v>0</v>
      </c>
      <c r="BE70" s="293">
        <v>0</v>
      </c>
      <c r="BF70" s="293">
        <v>0</v>
      </c>
      <c r="BG70" s="293">
        <v>122799.78</v>
      </c>
      <c r="BH70" s="293">
        <v>0</v>
      </c>
      <c r="BI70" s="293">
        <v>0</v>
      </c>
      <c r="BJ70" s="293">
        <v>0</v>
      </c>
      <c r="BK70" s="293">
        <v>129990.3</v>
      </c>
      <c r="BL70" s="293">
        <v>0</v>
      </c>
      <c r="BM70" s="293">
        <v>122556.27</v>
      </c>
      <c r="BN70" s="293">
        <v>0</v>
      </c>
      <c r="BO70" s="293">
        <v>412.02</v>
      </c>
      <c r="BP70" s="293">
        <v>0</v>
      </c>
      <c r="BQ70" s="293">
        <v>0</v>
      </c>
      <c r="BR70" s="293">
        <v>0</v>
      </c>
      <c r="BS70" s="293">
        <v>0</v>
      </c>
      <c r="BT70" s="293">
        <v>0</v>
      </c>
      <c r="BU70" s="293">
        <v>155379.56</v>
      </c>
      <c r="BV70" s="293">
        <v>0</v>
      </c>
      <c r="BW70" s="293">
        <v>0</v>
      </c>
      <c r="BX70" s="293">
        <v>56276.53</v>
      </c>
      <c r="BY70" s="293">
        <v>0</v>
      </c>
      <c r="BZ70" s="293">
        <v>0</v>
      </c>
      <c r="CA70" s="293">
        <v>0</v>
      </c>
      <c r="CB70" s="293">
        <v>0</v>
      </c>
      <c r="CC70" s="293">
        <v>0</v>
      </c>
      <c r="CD70" s="293">
        <v>0</v>
      </c>
      <c r="CE70" s="293">
        <v>0</v>
      </c>
      <c r="CF70" s="293">
        <v>0</v>
      </c>
      <c r="CG70" s="293">
        <v>0</v>
      </c>
      <c r="CH70" s="293">
        <v>0</v>
      </c>
      <c r="CI70" s="293">
        <v>0</v>
      </c>
      <c r="CJ70" s="293">
        <v>4389.79</v>
      </c>
      <c r="CK70" s="293">
        <v>180168.7</v>
      </c>
      <c r="CL70" s="293">
        <v>0</v>
      </c>
      <c r="CM70" s="293">
        <v>126897.64</v>
      </c>
      <c r="CN70" s="293">
        <v>0</v>
      </c>
      <c r="CO70" s="293">
        <v>154427.01</v>
      </c>
      <c r="CP70" s="293">
        <v>0</v>
      </c>
      <c r="CQ70" s="293">
        <v>862.79</v>
      </c>
      <c r="CR70" s="293">
        <v>0</v>
      </c>
      <c r="CS70" s="293">
        <v>143102.96</v>
      </c>
      <c r="CT70" s="293">
        <v>46586.68</v>
      </c>
      <c r="CU70" s="293">
        <v>181904.81</v>
      </c>
      <c r="CV70" s="293">
        <v>8621.9699999999993</v>
      </c>
      <c r="CW70" s="293">
        <v>0</v>
      </c>
      <c r="CX70" s="293">
        <v>0</v>
      </c>
      <c r="CY70" s="293">
        <v>0</v>
      </c>
      <c r="CZ70" s="293">
        <v>0</v>
      </c>
      <c r="DA70" s="293">
        <v>0</v>
      </c>
      <c r="DB70" s="293">
        <v>0</v>
      </c>
      <c r="DC70" s="293">
        <v>0</v>
      </c>
      <c r="DD70" s="293">
        <v>142265.4</v>
      </c>
      <c r="DE70" s="293">
        <v>0</v>
      </c>
      <c r="DF70" s="293">
        <v>88119.039999999994</v>
      </c>
      <c r="DG70" s="293">
        <v>0</v>
      </c>
      <c r="DH70" s="293">
        <v>0</v>
      </c>
      <c r="DI70" s="293">
        <v>0</v>
      </c>
      <c r="DJ70" s="293">
        <v>0</v>
      </c>
      <c r="DK70" s="293">
        <v>0</v>
      </c>
      <c r="DL70" s="293">
        <v>93572.78</v>
      </c>
      <c r="DM70" s="293">
        <v>0</v>
      </c>
      <c r="DN70" s="293">
        <v>13774.91</v>
      </c>
      <c r="DO70" s="293">
        <v>0</v>
      </c>
      <c r="DP70" s="293">
        <v>0</v>
      </c>
      <c r="DQ70" s="293">
        <v>0</v>
      </c>
      <c r="DR70" s="293">
        <v>0</v>
      </c>
      <c r="DS70" s="293">
        <v>0</v>
      </c>
      <c r="DT70" s="293">
        <v>0</v>
      </c>
      <c r="DU70" s="293">
        <v>0</v>
      </c>
      <c r="DV70" s="293">
        <v>0</v>
      </c>
      <c r="DW70" s="293">
        <v>0</v>
      </c>
      <c r="DX70" s="293">
        <v>0</v>
      </c>
      <c r="DY70" s="293">
        <v>0</v>
      </c>
      <c r="DZ70" s="293">
        <v>250</v>
      </c>
      <c r="EA70" s="293">
        <v>0</v>
      </c>
      <c r="EB70" s="293">
        <v>0</v>
      </c>
      <c r="EC70" s="293">
        <v>0</v>
      </c>
      <c r="ED70" s="293">
        <v>0</v>
      </c>
      <c r="EE70" s="293">
        <v>0</v>
      </c>
      <c r="EF70" s="293">
        <v>0</v>
      </c>
      <c r="EG70" s="293">
        <v>0</v>
      </c>
      <c r="EH70" s="293">
        <v>0</v>
      </c>
      <c r="EI70" s="293">
        <v>87400.28</v>
      </c>
      <c r="EJ70" s="293">
        <v>0</v>
      </c>
      <c r="EK70" s="293">
        <v>0</v>
      </c>
      <c r="EL70" s="293">
        <v>158639.43</v>
      </c>
      <c r="EM70" s="293">
        <v>220422.75</v>
      </c>
      <c r="EN70" s="293">
        <v>0</v>
      </c>
      <c r="EO70" s="293">
        <v>178610.66</v>
      </c>
      <c r="EP70" s="293">
        <v>0</v>
      </c>
      <c r="EQ70" s="293">
        <v>42360.61</v>
      </c>
      <c r="ER70" s="293">
        <v>7035.58</v>
      </c>
      <c r="ES70" s="293">
        <v>0</v>
      </c>
      <c r="ET70" s="293">
        <v>0</v>
      </c>
      <c r="EU70" s="293">
        <v>0</v>
      </c>
      <c r="EV70" s="293">
        <v>0</v>
      </c>
      <c r="EW70" s="293">
        <v>0</v>
      </c>
      <c r="EX70" s="293">
        <v>3899412.38</v>
      </c>
      <c r="EY70" s="22"/>
      <c r="EZ70" s="60"/>
      <c r="FA70" s="22"/>
      <c r="FB70" s="60"/>
      <c r="FC70" s="22"/>
      <c r="FD70" s="60"/>
      <c r="FE70" s="22"/>
      <c r="FF70" s="60"/>
      <c r="FG70" s="22"/>
      <c r="FH70" s="60"/>
      <c r="FI70" s="22"/>
      <c r="FJ70" s="60"/>
      <c r="FK70" s="22"/>
      <c r="FL70" s="60"/>
      <c r="FM70" s="22"/>
      <c r="FN70" s="60"/>
      <c r="FO70" s="22"/>
      <c r="FP70" s="60"/>
      <c r="FQ70" s="22"/>
      <c r="FR70" s="60"/>
      <c r="FS70" s="22"/>
      <c r="FT70" s="60"/>
      <c r="FU70" s="22"/>
      <c r="FV70" s="60"/>
      <c r="FW70" s="22"/>
      <c r="FX70" s="60"/>
      <c r="FY70" s="22"/>
      <c r="FZ70" s="60"/>
      <c r="GA70" s="22"/>
      <c r="GB70" s="60"/>
      <c r="GC70" s="22"/>
      <c r="GD70" s="60"/>
      <c r="GE70" s="22"/>
      <c r="GF70" s="60"/>
      <c r="GG70" s="22"/>
      <c r="GH70" s="60"/>
      <c r="GI70" s="22"/>
      <c r="GJ70" s="60"/>
      <c r="GK70" s="22"/>
      <c r="GL70" s="60"/>
      <c r="GM70" s="22"/>
      <c r="GN70" s="60"/>
      <c r="GO70" s="22"/>
      <c r="GP70" s="60"/>
      <c r="GQ70" s="22"/>
      <c r="GR70" s="60"/>
      <c r="GS70" s="22"/>
      <c r="GT70" s="60"/>
      <c r="GU70" s="22"/>
      <c r="GV70" s="60"/>
      <c r="GW70" s="22"/>
      <c r="GX70" s="60"/>
      <c r="GY70" s="22"/>
      <c r="GZ70" s="60"/>
      <c r="HA70" s="22"/>
      <c r="HB70" s="60"/>
      <c r="HC70" s="22"/>
      <c r="HD70" s="60"/>
      <c r="HE70" s="22"/>
      <c r="HF70" s="60"/>
      <c r="HG70" s="22"/>
      <c r="HH70" s="60"/>
      <c r="HI70" s="22"/>
      <c r="HJ70" s="60"/>
      <c r="HK70" s="22"/>
      <c r="HL70" s="60"/>
      <c r="HM70" s="22"/>
      <c r="HN70" s="60"/>
      <c r="HO70" s="22"/>
      <c r="HP70" s="60"/>
      <c r="HQ70" s="22"/>
      <c r="HR70" s="60"/>
      <c r="HS70" s="22"/>
      <c r="HT70" s="60"/>
      <c r="HU70" s="22"/>
      <c r="HV70" s="60"/>
      <c r="HW70" s="22"/>
      <c r="HX70" s="60"/>
      <c r="HY70" s="22"/>
      <c r="HZ70" s="60"/>
      <c r="IA70" s="22"/>
      <c r="IB70" s="60"/>
      <c r="IC70" s="22"/>
      <c r="ID70" s="60"/>
      <c r="IE70" s="22"/>
      <c r="IF70" s="60"/>
      <c r="IG70" s="22"/>
      <c r="IH70" s="60"/>
      <c r="II70" s="22"/>
      <c r="IJ70" s="60"/>
      <c r="IK70" s="22"/>
      <c r="IL70" s="60"/>
      <c r="IM70" s="22"/>
      <c r="IN70" s="60"/>
      <c r="IO70" s="22"/>
      <c r="IP70" s="60"/>
      <c r="IQ70" s="22"/>
      <c r="IR70" s="60"/>
      <c r="IS70" s="22"/>
      <c r="IT70" s="60"/>
      <c r="IU70" s="22"/>
      <c r="IV70" s="60"/>
      <c r="IW70" s="22"/>
      <c r="IX70" s="60"/>
      <c r="IY70" s="22"/>
      <c r="IZ70" s="60"/>
      <c r="JA70" s="22"/>
      <c r="JB70" s="60"/>
      <c r="JC70" s="22"/>
      <c r="JD70" s="60"/>
      <c r="JE70" s="22"/>
      <c r="JF70" s="60"/>
      <c r="JG70" s="22"/>
      <c r="JH70" s="60"/>
      <c r="JI70" s="22"/>
      <c r="JJ70" s="60"/>
      <c r="JK70" s="22"/>
      <c r="JL70" s="60"/>
      <c r="JM70" s="22"/>
      <c r="JN70" s="60"/>
      <c r="JO70" s="22"/>
      <c r="JP70" s="60"/>
      <c r="JQ70" s="22"/>
      <c r="JR70" s="60"/>
      <c r="JS70" s="22"/>
      <c r="JT70" s="60"/>
      <c r="JU70" s="22"/>
      <c r="JV70" s="60"/>
      <c r="JW70" s="22"/>
      <c r="JX70" s="60"/>
      <c r="JY70" s="22"/>
      <c r="JZ70" s="23"/>
      <c r="KA70" s="23"/>
      <c r="KB70" s="23"/>
      <c r="KC70" s="23"/>
      <c r="KD70" s="23"/>
      <c r="KE70" s="23"/>
      <c r="KF70" s="23"/>
      <c r="KG70" s="23"/>
      <c r="KH70" s="23"/>
      <c r="KI70" s="23"/>
      <c r="KJ70" s="23"/>
      <c r="KK70" s="23"/>
      <c r="KL70" s="23"/>
      <c r="KM70" s="23"/>
    </row>
    <row r="71" spans="1:299" ht="15.75" thickBot="1" x14ac:dyDescent="0.3">
      <c r="A71" s="48">
        <f t="shared" si="1"/>
        <v>70</v>
      </c>
      <c r="B71" s="272"/>
      <c r="C71" s="272"/>
      <c r="D71" s="272"/>
      <c r="E71" s="272"/>
      <c r="F71" s="272" t="s">
        <v>265</v>
      </c>
      <c r="G71" s="306">
        <v>0</v>
      </c>
      <c r="H71" s="306">
        <v>0</v>
      </c>
      <c r="I71" s="306">
        <v>0</v>
      </c>
      <c r="J71" s="306">
        <v>0</v>
      </c>
      <c r="K71" s="306">
        <v>0</v>
      </c>
      <c r="L71" s="306">
        <v>0</v>
      </c>
      <c r="M71" s="306">
        <v>0</v>
      </c>
      <c r="N71" s="306">
        <v>0</v>
      </c>
      <c r="O71" s="306">
        <v>0</v>
      </c>
      <c r="P71" s="306">
        <v>0</v>
      </c>
      <c r="Q71" s="306">
        <v>0</v>
      </c>
      <c r="R71" s="306">
        <v>0</v>
      </c>
      <c r="S71" s="306">
        <v>0</v>
      </c>
      <c r="T71" s="306">
        <v>0</v>
      </c>
      <c r="U71" s="306">
        <v>0</v>
      </c>
      <c r="V71" s="306">
        <v>0</v>
      </c>
      <c r="W71" s="306">
        <v>0</v>
      </c>
      <c r="X71" s="306">
        <v>0</v>
      </c>
      <c r="Y71" s="306">
        <v>0</v>
      </c>
      <c r="Z71" s="306">
        <v>0</v>
      </c>
      <c r="AA71" s="306">
        <v>0</v>
      </c>
      <c r="AB71" s="306">
        <v>0</v>
      </c>
      <c r="AC71" s="306">
        <v>0</v>
      </c>
      <c r="AD71" s="306">
        <v>0</v>
      </c>
      <c r="AE71" s="306">
        <v>0</v>
      </c>
      <c r="AF71" s="306">
        <v>0</v>
      </c>
      <c r="AG71" s="306">
        <v>0</v>
      </c>
      <c r="AH71" s="306">
        <v>0</v>
      </c>
      <c r="AI71" s="306">
        <v>0</v>
      </c>
      <c r="AJ71" s="306">
        <v>0</v>
      </c>
      <c r="AK71" s="306">
        <v>0</v>
      </c>
      <c r="AL71" s="306">
        <v>0</v>
      </c>
      <c r="AM71" s="306">
        <v>0</v>
      </c>
      <c r="AN71" s="306">
        <v>0</v>
      </c>
      <c r="AO71" s="306">
        <v>0</v>
      </c>
      <c r="AP71" s="306">
        <v>0</v>
      </c>
      <c r="AQ71" s="306">
        <v>0</v>
      </c>
      <c r="AR71" s="306">
        <v>0</v>
      </c>
      <c r="AS71" s="306">
        <v>0</v>
      </c>
      <c r="AT71" s="306">
        <v>0</v>
      </c>
      <c r="AU71" s="306">
        <v>0</v>
      </c>
      <c r="AV71" s="306">
        <v>0</v>
      </c>
      <c r="AW71" s="306">
        <v>0</v>
      </c>
      <c r="AX71" s="306">
        <v>0</v>
      </c>
      <c r="AY71" s="306">
        <v>0</v>
      </c>
      <c r="AZ71" s="306">
        <v>0</v>
      </c>
      <c r="BA71" s="306">
        <v>0</v>
      </c>
      <c r="BB71" s="306">
        <v>0</v>
      </c>
      <c r="BC71" s="306">
        <v>0</v>
      </c>
      <c r="BD71" s="306">
        <v>0</v>
      </c>
      <c r="BE71" s="306">
        <v>0</v>
      </c>
      <c r="BF71" s="306">
        <v>0</v>
      </c>
      <c r="BG71" s="306">
        <v>0</v>
      </c>
      <c r="BH71" s="306">
        <v>0</v>
      </c>
      <c r="BI71" s="306">
        <v>0</v>
      </c>
      <c r="BJ71" s="306">
        <v>0</v>
      </c>
      <c r="BK71" s="306">
        <v>0</v>
      </c>
      <c r="BL71" s="306">
        <v>0</v>
      </c>
      <c r="BM71" s="306">
        <v>0</v>
      </c>
      <c r="BN71" s="306">
        <v>0</v>
      </c>
      <c r="BO71" s="306">
        <v>0</v>
      </c>
      <c r="BP71" s="306">
        <v>0</v>
      </c>
      <c r="BQ71" s="306">
        <v>0</v>
      </c>
      <c r="BR71" s="306">
        <v>0</v>
      </c>
      <c r="BS71" s="306">
        <v>0</v>
      </c>
      <c r="BT71" s="306">
        <v>0</v>
      </c>
      <c r="BU71" s="306">
        <v>0</v>
      </c>
      <c r="BV71" s="306">
        <v>0</v>
      </c>
      <c r="BW71" s="306">
        <v>0</v>
      </c>
      <c r="BX71" s="306">
        <v>0</v>
      </c>
      <c r="BY71" s="306">
        <v>0</v>
      </c>
      <c r="BZ71" s="306">
        <v>0</v>
      </c>
      <c r="CA71" s="306">
        <v>0</v>
      </c>
      <c r="CB71" s="306">
        <v>0</v>
      </c>
      <c r="CC71" s="306">
        <v>0</v>
      </c>
      <c r="CD71" s="306">
        <v>0</v>
      </c>
      <c r="CE71" s="306">
        <v>0</v>
      </c>
      <c r="CF71" s="306">
        <v>0</v>
      </c>
      <c r="CG71" s="306">
        <v>0</v>
      </c>
      <c r="CH71" s="306">
        <v>0</v>
      </c>
      <c r="CI71" s="306">
        <v>0</v>
      </c>
      <c r="CJ71" s="306">
        <v>0</v>
      </c>
      <c r="CK71" s="306">
        <v>0</v>
      </c>
      <c r="CL71" s="306">
        <v>0</v>
      </c>
      <c r="CM71" s="306">
        <v>0</v>
      </c>
      <c r="CN71" s="306">
        <v>0</v>
      </c>
      <c r="CO71" s="306">
        <v>0</v>
      </c>
      <c r="CP71" s="306">
        <v>0</v>
      </c>
      <c r="CQ71" s="306">
        <v>0</v>
      </c>
      <c r="CR71" s="306">
        <v>0</v>
      </c>
      <c r="CS71" s="306">
        <v>0</v>
      </c>
      <c r="CT71" s="306">
        <v>0</v>
      </c>
      <c r="CU71" s="306">
        <v>0</v>
      </c>
      <c r="CV71" s="306">
        <v>0</v>
      </c>
      <c r="CW71" s="306">
        <v>0</v>
      </c>
      <c r="CX71" s="306">
        <v>0</v>
      </c>
      <c r="CY71" s="306">
        <v>0</v>
      </c>
      <c r="CZ71" s="306">
        <v>0</v>
      </c>
      <c r="DA71" s="306">
        <v>0</v>
      </c>
      <c r="DB71" s="306">
        <v>0</v>
      </c>
      <c r="DC71" s="306">
        <v>0</v>
      </c>
      <c r="DD71" s="306">
        <v>0</v>
      </c>
      <c r="DE71" s="306">
        <v>0</v>
      </c>
      <c r="DF71" s="306">
        <v>0</v>
      </c>
      <c r="DG71" s="306">
        <v>0</v>
      </c>
      <c r="DH71" s="306">
        <v>0</v>
      </c>
      <c r="DI71" s="306">
        <v>0</v>
      </c>
      <c r="DJ71" s="306">
        <v>0</v>
      </c>
      <c r="DK71" s="306">
        <v>0</v>
      </c>
      <c r="DL71" s="306">
        <v>0</v>
      </c>
      <c r="DM71" s="306">
        <v>0</v>
      </c>
      <c r="DN71" s="306">
        <v>0</v>
      </c>
      <c r="DO71" s="306">
        <v>0</v>
      </c>
      <c r="DP71" s="306">
        <v>0</v>
      </c>
      <c r="DQ71" s="306">
        <v>0</v>
      </c>
      <c r="DR71" s="306">
        <v>0</v>
      </c>
      <c r="DS71" s="306">
        <v>0</v>
      </c>
      <c r="DT71" s="306">
        <v>0</v>
      </c>
      <c r="DU71" s="306">
        <v>0</v>
      </c>
      <c r="DV71" s="306">
        <v>0</v>
      </c>
      <c r="DW71" s="306">
        <v>0</v>
      </c>
      <c r="DX71" s="306">
        <v>0</v>
      </c>
      <c r="DY71" s="306">
        <v>0</v>
      </c>
      <c r="DZ71" s="306">
        <v>0</v>
      </c>
      <c r="EA71" s="306">
        <v>0</v>
      </c>
      <c r="EB71" s="306">
        <v>0</v>
      </c>
      <c r="EC71" s="306">
        <v>0</v>
      </c>
      <c r="ED71" s="306">
        <v>0</v>
      </c>
      <c r="EE71" s="306">
        <v>0</v>
      </c>
      <c r="EF71" s="306">
        <v>0</v>
      </c>
      <c r="EG71" s="306">
        <v>0</v>
      </c>
      <c r="EH71" s="306">
        <v>0</v>
      </c>
      <c r="EI71" s="306">
        <v>0</v>
      </c>
      <c r="EJ71" s="306">
        <v>0</v>
      </c>
      <c r="EK71" s="306">
        <v>0</v>
      </c>
      <c r="EL71" s="306">
        <v>0</v>
      </c>
      <c r="EM71" s="306">
        <v>0</v>
      </c>
      <c r="EN71" s="306">
        <v>0</v>
      </c>
      <c r="EO71" s="306">
        <v>0</v>
      </c>
      <c r="EP71" s="306">
        <v>0</v>
      </c>
      <c r="EQ71" s="306">
        <v>0</v>
      </c>
      <c r="ER71" s="306">
        <v>0</v>
      </c>
      <c r="ES71" s="306">
        <v>0</v>
      </c>
      <c r="ET71" s="306">
        <v>0</v>
      </c>
      <c r="EU71" s="306">
        <v>0</v>
      </c>
      <c r="EV71" s="306">
        <v>0</v>
      </c>
      <c r="EW71" s="306">
        <v>0</v>
      </c>
      <c r="EX71" s="306">
        <v>0</v>
      </c>
      <c r="EY71" s="22"/>
      <c r="EZ71" s="60"/>
      <c r="FA71" s="22"/>
      <c r="FB71" s="60"/>
      <c r="FC71" s="22"/>
      <c r="FD71" s="60"/>
      <c r="FE71" s="22"/>
      <c r="FF71" s="60"/>
      <c r="FG71" s="22"/>
      <c r="FH71" s="60"/>
      <c r="FI71" s="22"/>
      <c r="FJ71" s="60"/>
      <c r="FK71" s="22"/>
      <c r="FL71" s="60"/>
      <c r="FM71" s="22"/>
      <c r="FN71" s="60"/>
      <c r="FO71" s="22"/>
      <c r="FP71" s="60"/>
      <c r="FQ71" s="22"/>
      <c r="FR71" s="60"/>
      <c r="FS71" s="22"/>
      <c r="FT71" s="60"/>
      <c r="FU71" s="22"/>
      <c r="FV71" s="60"/>
      <c r="FW71" s="22"/>
      <c r="FX71" s="60"/>
      <c r="FY71" s="22"/>
      <c r="FZ71" s="60"/>
      <c r="GA71" s="22"/>
      <c r="GB71" s="60"/>
      <c r="GC71" s="22"/>
      <c r="GD71" s="60"/>
      <c r="GE71" s="22"/>
      <c r="GF71" s="60"/>
      <c r="GG71" s="22"/>
      <c r="GH71" s="60"/>
      <c r="GI71" s="22"/>
      <c r="GJ71" s="60"/>
      <c r="GK71" s="22"/>
      <c r="GL71" s="60"/>
      <c r="GM71" s="22"/>
      <c r="GN71" s="60"/>
      <c r="GO71" s="22"/>
      <c r="GP71" s="60"/>
      <c r="GQ71" s="22"/>
      <c r="GR71" s="60"/>
      <c r="GS71" s="22"/>
      <c r="GT71" s="60"/>
      <c r="GU71" s="22"/>
      <c r="GV71" s="60"/>
      <c r="GW71" s="22"/>
      <c r="GX71" s="60"/>
      <c r="GY71" s="22"/>
      <c r="GZ71" s="60"/>
      <c r="HA71" s="22"/>
      <c r="HB71" s="60"/>
      <c r="HC71" s="22"/>
      <c r="HD71" s="60"/>
      <c r="HE71" s="22"/>
      <c r="HF71" s="60"/>
      <c r="HG71" s="22"/>
      <c r="HH71" s="60"/>
      <c r="HI71" s="22"/>
      <c r="HJ71" s="60"/>
      <c r="HK71" s="22"/>
      <c r="HL71" s="60"/>
      <c r="HM71" s="22"/>
      <c r="HN71" s="60"/>
      <c r="HO71" s="22"/>
      <c r="HP71" s="60"/>
      <c r="HQ71" s="22"/>
      <c r="HR71" s="60"/>
      <c r="HS71" s="22"/>
      <c r="HT71" s="60"/>
      <c r="HU71" s="22"/>
      <c r="HV71" s="60"/>
      <c r="HW71" s="22"/>
      <c r="HX71" s="60"/>
      <c r="HY71" s="22"/>
      <c r="HZ71" s="60"/>
      <c r="IA71" s="22"/>
      <c r="IB71" s="60"/>
      <c r="IC71" s="22"/>
      <c r="ID71" s="60"/>
      <c r="IE71" s="22"/>
      <c r="IF71" s="60"/>
      <c r="IG71" s="22"/>
      <c r="IH71" s="60"/>
      <c r="II71" s="22"/>
      <c r="IJ71" s="60"/>
      <c r="IK71" s="22"/>
      <c r="IL71" s="60"/>
      <c r="IM71" s="22"/>
      <c r="IN71" s="60"/>
      <c r="IO71" s="22"/>
      <c r="IP71" s="60"/>
      <c r="IQ71" s="22"/>
      <c r="IR71" s="60"/>
      <c r="IS71" s="22"/>
      <c r="IT71" s="60"/>
      <c r="IU71" s="22"/>
      <c r="IV71" s="60"/>
      <c r="IW71" s="22"/>
      <c r="IX71" s="60"/>
      <c r="IY71" s="22"/>
      <c r="IZ71" s="60"/>
      <c r="JA71" s="22"/>
      <c r="JB71" s="60"/>
      <c r="JC71" s="22"/>
      <c r="JD71" s="60"/>
      <c r="JE71" s="22"/>
      <c r="JF71" s="60"/>
      <c r="JG71" s="22"/>
      <c r="JH71" s="60"/>
      <c r="JI71" s="22"/>
      <c r="JJ71" s="60"/>
      <c r="JK71" s="22"/>
      <c r="JL71" s="60"/>
      <c r="JM71" s="22"/>
      <c r="JN71" s="60"/>
      <c r="JO71" s="22"/>
      <c r="JP71" s="60"/>
      <c r="JQ71" s="22"/>
      <c r="JR71" s="60"/>
      <c r="JS71" s="22"/>
      <c r="JT71" s="60"/>
      <c r="JU71" s="22"/>
      <c r="JV71" s="60"/>
      <c r="JW71" s="22"/>
      <c r="JX71" s="60"/>
      <c r="JY71" s="22"/>
      <c r="JZ71" s="23"/>
      <c r="KA71" s="23"/>
      <c r="KB71" s="23"/>
      <c r="KC71" s="23"/>
      <c r="KD71" s="23"/>
      <c r="KE71" s="23"/>
      <c r="KF71" s="23"/>
      <c r="KG71" s="23"/>
      <c r="KH71" s="23"/>
      <c r="KI71" s="23"/>
      <c r="KJ71" s="23"/>
      <c r="KK71" s="23"/>
      <c r="KL71" s="23"/>
      <c r="KM71" s="23"/>
    </row>
    <row r="72" spans="1:299" x14ac:dyDescent="0.25">
      <c r="A72" s="48">
        <f t="shared" si="1"/>
        <v>71</v>
      </c>
      <c r="B72" s="272"/>
      <c r="C72" s="272"/>
      <c r="D72" s="272"/>
      <c r="E72" s="272" t="s">
        <v>266</v>
      </c>
      <c r="F72" s="272"/>
      <c r="G72" s="293">
        <v>0</v>
      </c>
      <c r="H72" s="293">
        <v>0</v>
      </c>
      <c r="I72" s="293">
        <v>444148.87</v>
      </c>
      <c r="J72" s="293">
        <v>0</v>
      </c>
      <c r="K72" s="293">
        <v>135493.98000000001</v>
      </c>
      <c r="L72" s="293">
        <v>29229.23</v>
      </c>
      <c r="M72" s="293">
        <v>0</v>
      </c>
      <c r="N72" s="293">
        <v>0</v>
      </c>
      <c r="O72" s="293">
        <v>45916.15</v>
      </c>
      <c r="P72" s="293">
        <v>289478.26</v>
      </c>
      <c r="Q72" s="293">
        <v>327.29000000000002</v>
      </c>
      <c r="R72" s="293">
        <v>16473.34</v>
      </c>
      <c r="S72" s="293">
        <v>0</v>
      </c>
      <c r="T72" s="293">
        <v>0</v>
      </c>
      <c r="U72" s="293">
        <v>0</v>
      </c>
      <c r="V72" s="293">
        <v>83621.09</v>
      </c>
      <c r="W72" s="293">
        <v>0</v>
      </c>
      <c r="X72" s="293">
        <v>0</v>
      </c>
      <c r="Y72" s="293">
        <v>204565.46</v>
      </c>
      <c r="Z72" s="293">
        <v>0</v>
      </c>
      <c r="AA72" s="293">
        <v>0</v>
      </c>
      <c r="AB72" s="293">
        <v>0</v>
      </c>
      <c r="AC72" s="293">
        <v>0</v>
      </c>
      <c r="AD72" s="293">
        <v>52107.81</v>
      </c>
      <c r="AE72" s="293">
        <v>0</v>
      </c>
      <c r="AF72" s="293">
        <v>0</v>
      </c>
      <c r="AG72" s="293">
        <v>0</v>
      </c>
      <c r="AH72" s="293">
        <v>0</v>
      </c>
      <c r="AI72" s="293">
        <v>0</v>
      </c>
      <c r="AJ72" s="293">
        <v>0</v>
      </c>
      <c r="AK72" s="293">
        <v>12000</v>
      </c>
      <c r="AL72" s="293">
        <v>0</v>
      </c>
      <c r="AM72" s="293">
        <v>0</v>
      </c>
      <c r="AN72" s="293">
        <v>0</v>
      </c>
      <c r="AO72" s="293">
        <v>0</v>
      </c>
      <c r="AP72" s="293">
        <v>0</v>
      </c>
      <c r="AQ72" s="293">
        <v>0</v>
      </c>
      <c r="AR72" s="293">
        <v>0</v>
      </c>
      <c r="AS72" s="293">
        <v>1490.26</v>
      </c>
      <c r="AT72" s="293">
        <v>107005.71</v>
      </c>
      <c r="AU72" s="293">
        <v>0</v>
      </c>
      <c r="AV72" s="293">
        <v>746.97</v>
      </c>
      <c r="AW72" s="293">
        <v>943.51</v>
      </c>
      <c r="AX72" s="293">
        <v>0</v>
      </c>
      <c r="AY72" s="293">
        <v>0</v>
      </c>
      <c r="AZ72" s="293">
        <v>7985.39</v>
      </c>
      <c r="BA72" s="293">
        <v>1050.81</v>
      </c>
      <c r="BB72" s="293">
        <v>0</v>
      </c>
      <c r="BC72" s="293">
        <v>0</v>
      </c>
      <c r="BD72" s="293">
        <v>0</v>
      </c>
      <c r="BE72" s="293">
        <v>0</v>
      </c>
      <c r="BF72" s="293">
        <v>0</v>
      </c>
      <c r="BG72" s="293">
        <v>122799.78</v>
      </c>
      <c r="BH72" s="293">
        <v>0</v>
      </c>
      <c r="BI72" s="293">
        <v>0</v>
      </c>
      <c r="BJ72" s="293">
        <v>0</v>
      </c>
      <c r="BK72" s="293">
        <v>129990.3</v>
      </c>
      <c r="BL72" s="293">
        <v>0</v>
      </c>
      <c r="BM72" s="293">
        <v>122556.27</v>
      </c>
      <c r="BN72" s="293">
        <v>0</v>
      </c>
      <c r="BO72" s="293">
        <v>412.02</v>
      </c>
      <c r="BP72" s="293">
        <v>0</v>
      </c>
      <c r="BQ72" s="293">
        <v>0</v>
      </c>
      <c r="BR72" s="293">
        <v>0</v>
      </c>
      <c r="BS72" s="293">
        <v>0</v>
      </c>
      <c r="BT72" s="293">
        <v>0</v>
      </c>
      <c r="BU72" s="293">
        <v>155379.56</v>
      </c>
      <c r="BV72" s="293">
        <v>0</v>
      </c>
      <c r="BW72" s="293">
        <v>0</v>
      </c>
      <c r="BX72" s="293">
        <v>56276.53</v>
      </c>
      <c r="BY72" s="293">
        <v>0</v>
      </c>
      <c r="BZ72" s="293">
        <v>0</v>
      </c>
      <c r="CA72" s="293">
        <v>0</v>
      </c>
      <c r="CB72" s="293">
        <v>0</v>
      </c>
      <c r="CC72" s="293">
        <v>0</v>
      </c>
      <c r="CD72" s="293">
        <v>0</v>
      </c>
      <c r="CE72" s="293">
        <v>0</v>
      </c>
      <c r="CF72" s="293">
        <v>0</v>
      </c>
      <c r="CG72" s="293">
        <v>0</v>
      </c>
      <c r="CH72" s="293">
        <v>0</v>
      </c>
      <c r="CI72" s="293">
        <v>0</v>
      </c>
      <c r="CJ72" s="293">
        <v>4389.79</v>
      </c>
      <c r="CK72" s="293">
        <v>180168.7</v>
      </c>
      <c r="CL72" s="293">
        <v>0</v>
      </c>
      <c r="CM72" s="293">
        <v>126897.64</v>
      </c>
      <c r="CN72" s="293">
        <v>0</v>
      </c>
      <c r="CO72" s="293">
        <v>154427.01</v>
      </c>
      <c r="CP72" s="293">
        <v>0</v>
      </c>
      <c r="CQ72" s="293">
        <v>862.79</v>
      </c>
      <c r="CR72" s="293">
        <v>0</v>
      </c>
      <c r="CS72" s="293">
        <v>143102.96</v>
      </c>
      <c r="CT72" s="293">
        <v>46586.68</v>
      </c>
      <c r="CU72" s="293">
        <v>181904.81</v>
      </c>
      <c r="CV72" s="293">
        <v>8621.9699999999993</v>
      </c>
      <c r="CW72" s="293">
        <v>0</v>
      </c>
      <c r="CX72" s="293">
        <v>0</v>
      </c>
      <c r="CY72" s="293">
        <v>0</v>
      </c>
      <c r="CZ72" s="293">
        <v>0</v>
      </c>
      <c r="DA72" s="293">
        <v>0</v>
      </c>
      <c r="DB72" s="293">
        <v>0</v>
      </c>
      <c r="DC72" s="293">
        <v>0</v>
      </c>
      <c r="DD72" s="293">
        <v>142265.4</v>
      </c>
      <c r="DE72" s="293">
        <v>0</v>
      </c>
      <c r="DF72" s="293">
        <v>88119.039999999994</v>
      </c>
      <c r="DG72" s="293">
        <v>0</v>
      </c>
      <c r="DH72" s="293">
        <v>0</v>
      </c>
      <c r="DI72" s="293">
        <v>0</v>
      </c>
      <c r="DJ72" s="293">
        <v>0</v>
      </c>
      <c r="DK72" s="293">
        <v>0</v>
      </c>
      <c r="DL72" s="293">
        <v>93572.78</v>
      </c>
      <c r="DM72" s="293">
        <v>0</v>
      </c>
      <c r="DN72" s="293">
        <v>13774.91</v>
      </c>
      <c r="DO72" s="293">
        <v>0</v>
      </c>
      <c r="DP72" s="293">
        <v>0</v>
      </c>
      <c r="DQ72" s="293">
        <v>0</v>
      </c>
      <c r="DR72" s="293">
        <v>0</v>
      </c>
      <c r="DS72" s="293">
        <v>0</v>
      </c>
      <c r="DT72" s="293">
        <v>0</v>
      </c>
      <c r="DU72" s="293">
        <v>0</v>
      </c>
      <c r="DV72" s="293">
        <v>0</v>
      </c>
      <c r="DW72" s="293">
        <v>0</v>
      </c>
      <c r="DX72" s="293">
        <v>0</v>
      </c>
      <c r="DY72" s="293">
        <v>0</v>
      </c>
      <c r="DZ72" s="293">
        <v>250</v>
      </c>
      <c r="EA72" s="293">
        <v>0</v>
      </c>
      <c r="EB72" s="293">
        <v>0</v>
      </c>
      <c r="EC72" s="293">
        <v>0</v>
      </c>
      <c r="ED72" s="293">
        <v>0</v>
      </c>
      <c r="EE72" s="293">
        <v>0</v>
      </c>
      <c r="EF72" s="293">
        <v>0</v>
      </c>
      <c r="EG72" s="293">
        <v>0</v>
      </c>
      <c r="EH72" s="293">
        <v>0</v>
      </c>
      <c r="EI72" s="293">
        <v>87400.28</v>
      </c>
      <c r="EJ72" s="293">
        <v>0</v>
      </c>
      <c r="EK72" s="293">
        <v>0</v>
      </c>
      <c r="EL72" s="293">
        <v>158639.43</v>
      </c>
      <c r="EM72" s="293">
        <v>220422.75</v>
      </c>
      <c r="EN72" s="293">
        <v>0</v>
      </c>
      <c r="EO72" s="293">
        <v>178610.66</v>
      </c>
      <c r="EP72" s="293">
        <v>0</v>
      </c>
      <c r="EQ72" s="293">
        <v>42360.61</v>
      </c>
      <c r="ER72" s="293">
        <v>7035.58</v>
      </c>
      <c r="ES72" s="293">
        <v>0</v>
      </c>
      <c r="ET72" s="293">
        <v>0</v>
      </c>
      <c r="EU72" s="293">
        <v>0</v>
      </c>
      <c r="EV72" s="293">
        <v>0</v>
      </c>
      <c r="EW72" s="293">
        <v>0</v>
      </c>
      <c r="EX72" s="293">
        <v>3899412.38</v>
      </c>
      <c r="EY72" s="22"/>
      <c r="EZ72" s="60"/>
      <c r="FA72" s="22"/>
      <c r="FB72" s="60"/>
      <c r="FC72" s="22"/>
      <c r="FD72" s="60"/>
      <c r="FE72" s="22"/>
      <c r="FF72" s="60"/>
      <c r="FG72" s="22"/>
      <c r="FH72" s="60"/>
      <c r="FI72" s="22"/>
      <c r="FJ72" s="60"/>
      <c r="FK72" s="22"/>
      <c r="FL72" s="60"/>
      <c r="FM72" s="22"/>
      <c r="FN72" s="60"/>
      <c r="FO72" s="22"/>
      <c r="FP72" s="60"/>
      <c r="FQ72" s="22"/>
      <c r="FR72" s="60"/>
      <c r="FS72" s="22"/>
      <c r="FT72" s="60"/>
      <c r="FU72" s="22"/>
      <c r="FV72" s="60"/>
      <c r="FW72" s="22"/>
      <c r="FX72" s="60"/>
      <c r="FY72" s="22"/>
      <c r="FZ72" s="60"/>
      <c r="GA72" s="22"/>
      <c r="GB72" s="60"/>
      <c r="GC72" s="22"/>
      <c r="GD72" s="60"/>
      <c r="GE72" s="22"/>
      <c r="GF72" s="60"/>
      <c r="GG72" s="22"/>
      <c r="GH72" s="60"/>
      <c r="GI72" s="22"/>
      <c r="GJ72" s="60"/>
      <c r="GK72" s="22"/>
      <c r="GL72" s="60"/>
      <c r="GM72" s="22"/>
      <c r="GN72" s="60"/>
      <c r="GO72" s="22"/>
      <c r="GP72" s="60"/>
      <c r="GQ72" s="22"/>
      <c r="GR72" s="60"/>
      <c r="GS72" s="22"/>
      <c r="GT72" s="60"/>
      <c r="GU72" s="22"/>
      <c r="GV72" s="60"/>
      <c r="GW72" s="22"/>
      <c r="GX72" s="60"/>
      <c r="GY72" s="22"/>
      <c r="GZ72" s="60"/>
      <c r="HA72" s="22"/>
      <c r="HB72" s="60"/>
      <c r="HC72" s="22"/>
      <c r="HD72" s="60"/>
      <c r="HE72" s="22"/>
      <c r="HF72" s="60"/>
      <c r="HG72" s="22"/>
      <c r="HH72" s="60"/>
      <c r="HI72" s="22"/>
      <c r="HJ72" s="60"/>
      <c r="HK72" s="22"/>
      <c r="HL72" s="60"/>
      <c r="HM72" s="22"/>
      <c r="HN72" s="60"/>
      <c r="HO72" s="22"/>
      <c r="HP72" s="60"/>
      <c r="HQ72" s="22"/>
      <c r="HR72" s="60"/>
      <c r="HS72" s="22"/>
      <c r="HT72" s="60"/>
      <c r="HU72" s="22"/>
      <c r="HV72" s="60"/>
      <c r="HW72" s="22"/>
      <c r="HX72" s="60"/>
      <c r="HY72" s="22"/>
      <c r="HZ72" s="60"/>
      <c r="IA72" s="22"/>
      <c r="IB72" s="60"/>
      <c r="IC72" s="22"/>
      <c r="ID72" s="60"/>
      <c r="IE72" s="22"/>
      <c r="IF72" s="60"/>
      <c r="IG72" s="22"/>
      <c r="IH72" s="60"/>
      <c r="II72" s="22"/>
      <c r="IJ72" s="60"/>
      <c r="IK72" s="22"/>
      <c r="IL72" s="60"/>
      <c r="IM72" s="22"/>
      <c r="IN72" s="60"/>
      <c r="IO72" s="22"/>
      <c r="IP72" s="60"/>
      <c r="IQ72" s="22"/>
      <c r="IR72" s="60"/>
      <c r="IS72" s="22"/>
      <c r="IT72" s="60"/>
      <c r="IU72" s="22"/>
      <c r="IV72" s="60"/>
      <c r="IW72" s="22"/>
      <c r="IX72" s="60"/>
      <c r="IY72" s="22"/>
      <c r="IZ72" s="60"/>
      <c r="JA72" s="22"/>
      <c r="JB72" s="60"/>
      <c r="JC72" s="22"/>
      <c r="JD72" s="60"/>
      <c r="JE72" s="22"/>
      <c r="JF72" s="60"/>
      <c r="JG72" s="22"/>
      <c r="JH72" s="60"/>
      <c r="JI72" s="22"/>
      <c r="JJ72" s="60"/>
      <c r="JK72" s="22"/>
      <c r="JL72" s="60"/>
      <c r="JM72" s="22"/>
      <c r="JN72" s="60"/>
      <c r="JO72" s="22"/>
      <c r="JP72" s="60"/>
      <c r="JQ72" s="22"/>
      <c r="JR72" s="60"/>
      <c r="JS72" s="22"/>
      <c r="JT72" s="60"/>
      <c r="JU72" s="22"/>
      <c r="JV72" s="60"/>
      <c r="JW72" s="22"/>
      <c r="JX72" s="60"/>
      <c r="JY72" s="22"/>
      <c r="JZ72" s="23"/>
      <c r="KA72" s="23"/>
      <c r="KB72" s="23"/>
      <c r="KC72" s="23"/>
      <c r="KD72" s="23"/>
      <c r="KE72" s="23"/>
      <c r="KF72" s="23"/>
      <c r="KG72" s="23"/>
      <c r="KH72" s="23"/>
      <c r="KI72" s="23"/>
      <c r="KJ72" s="23"/>
      <c r="KK72" s="23"/>
      <c r="KL72" s="23"/>
      <c r="KM72" s="23"/>
    </row>
    <row r="73" spans="1:299" ht="30" customHeight="1" x14ac:dyDescent="0.25">
      <c r="A73" s="48">
        <f t="shared" si="1"/>
        <v>72</v>
      </c>
      <c r="B73" s="272"/>
      <c r="C73" s="272"/>
      <c r="D73" s="272"/>
      <c r="E73" s="272" t="s">
        <v>267</v>
      </c>
      <c r="F73" s="272"/>
      <c r="G73" s="293"/>
      <c r="H73" s="293"/>
      <c r="I73" s="293"/>
      <c r="J73" s="293"/>
      <c r="K73" s="293"/>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c r="BH73" s="293"/>
      <c r="BI73" s="293"/>
      <c r="BJ73" s="293"/>
      <c r="BK73" s="293"/>
      <c r="BL73" s="293"/>
      <c r="BM73" s="293"/>
      <c r="BN73" s="293"/>
      <c r="BO73" s="293"/>
      <c r="BP73" s="293"/>
      <c r="BQ73" s="293"/>
      <c r="BR73" s="293"/>
      <c r="BS73" s="293"/>
      <c r="BT73" s="293"/>
      <c r="BU73" s="293"/>
      <c r="BV73" s="293"/>
      <c r="BW73" s="293"/>
      <c r="BX73" s="293"/>
      <c r="BY73" s="293"/>
      <c r="BZ73" s="293"/>
      <c r="CA73" s="293"/>
      <c r="CB73" s="293"/>
      <c r="CC73" s="293"/>
      <c r="CD73" s="293"/>
      <c r="CE73" s="293"/>
      <c r="CF73" s="293"/>
      <c r="CG73" s="293"/>
      <c r="CH73" s="293"/>
      <c r="CI73" s="293"/>
      <c r="CJ73" s="293"/>
      <c r="CK73" s="293"/>
      <c r="CL73" s="293"/>
      <c r="CM73" s="293"/>
      <c r="CN73" s="293"/>
      <c r="CO73" s="293"/>
      <c r="CP73" s="293"/>
      <c r="CQ73" s="293"/>
      <c r="CR73" s="293"/>
      <c r="CS73" s="293"/>
      <c r="CT73" s="293"/>
      <c r="CU73" s="293"/>
      <c r="CV73" s="293"/>
      <c r="CW73" s="293"/>
      <c r="CX73" s="293"/>
      <c r="CY73" s="293"/>
      <c r="CZ73" s="293"/>
      <c r="DA73" s="293"/>
      <c r="DB73" s="293"/>
      <c r="DC73" s="293"/>
      <c r="DD73" s="293"/>
      <c r="DE73" s="293"/>
      <c r="DF73" s="293"/>
      <c r="DG73" s="293"/>
      <c r="DH73" s="293"/>
      <c r="DI73" s="293"/>
      <c r="DJ73" s="293"/>
      <c r="DK73" s="293"/>
      <c r="DL73" s="293"/>
      <c r="DM73" s="293"/>
      <c r="DN73" s="293"/>
      <c r="DO73" s="293"/>
      <c r="DP73" s="293"/>
      <c r="DQ73" s="293"/>
      <c r="DR73" s="293"/>
      <c r="DS73" s="293"/>
      <c r="DT73" s="293"/>
      <c r="DU73" s="293"/>
      <c r="DV73" s="293"/>
      <c r="DW73" s="293"/>
      <c r="DX73" s="293"/>
      <c r="DY73" s="293"/>
      <c r="DZ73" s="293"/>
      <c r="EA73" s="293"/>
      <c r="EB73" s="293"/>
      <c r="EC73" s="293"/>
      <c r="ED73" s="293"/>
      <c r="EE73" s="293"/>
      <c r="EF73" s="293"/>
      <c r="EG73" s="293"/>
      <c r="EH73" s="293"/>
      <c r="EI73" s="293"/>
      <c r="EJ73" s="293"/>
      <c r="EK73" s="293"/>
      <c r="EL73" s="293"/>
      <c r="EM73" s="293"/>
      <c r="EN73" s="293"/>
      <c r="EO73" s="293"/>
      <c r="EP73" s="293"/>
      <c r="EQ73" s="293"/>
      <c r="ER73" s="293"/>
      <c r="ES73" s="293"/>
      <c r="ET73" s="293"/>
      <c r="EU73" s="293"/>
      <c r="EV73" s="293"/>
      <c r="EW73" s="293"/>
      <c r="EX73" s="293"/>
      <c r="EY73" s="22"/>
      <c r="EZ73" s="60"/>
      <c r="FA73" s="22"/>
      <c r="FB73" s="60"/>
      <c r="FC73" s="22"/>
      <c r="FD73" s="60"/>
      <c r="FE73" s="22"/>
      <c r="FF73" s="60"/>
      <c r="FG73" s="22"/>
      <c r="FH73" s="60"/>
      <c r="FI73" s="22"/>
      <c r="FJ73" s="60"/>
      <c r="FK73" s="22"/>
      <c r="FL73" s="60"/>
      <c r="FM73" s="22"/>
      <c r="FN73" s="60"/>
      <c r="FO73" s="22"/>
      <c r="FP73" s="60"/>
      <c r="FQ73" s="22"/>
      <c r="FR73" s="60"/>
      <c r="FS73" s="22"/>
      <c r="FT73" s="60"/>
      <c r="FU73" s="22"/>
      <c r="FV73" s="60"/>
      <c r="FW73" s="22"/>
      <c r="FX73" s="60"/>
      <c r="FY73" s="22"/>
      <c r="FZ73" s="60"/>
      <c r="GA73" s="22"/>
      <c r="GB73" s="60"/>
      <c r="GC73" s="22"/>
      <c r="GD73" s="60"/>
      <c r="GE73" s="22"/>
      <c r="GF73" s="60"/>
      <c r="GG73" s="22"/>
      <c r="GH73" s="60"/>
      <c r="GI73" s="22"/>
      <c r="GJ73" s="60"/>
      <c r="GK73" s="22"/>
      <c r="GL73" s="60"/>
      <c r="GM73" s="22"/>
      <c r="GN73" s="60"/>
      <c r="GO73" s="22"/>
      <c r="GP73" s="60"/>
      <c r="GQ73" s="22"/>
      <c r="GR73" s="60"/>
      <c r="GS73" s="22"/>
      <c r="GT73" s="60"/>
      <c r="GU73" s="22"/>
      <c r="GV73" s="60"/>
      <c r="GW73" s="22"/>
      <c r="GX73" s="60"/>
      <c r="GY73" s="22"/>
      <c r="GZ73" s="60"/>
      <c r="HA73" s="22"/>
      <c r="HB73" s="60"/>
      <c r="HC73" s="22"/>
      <c r="HD73" s="60"/>
      <c r="HE73" s="22"/>
      <c r="HF73" s="60"/>
      <c r="HG73" s="22"/>
      <c r="HH73" s="60"/>
      <c r="HI73" s="22"/>
      <c r="HJ73" s="60"/>
      <c r="HK73" s="22"/>
      <c r="HL73" s="60"/>
      <c r="HM73" s="22"/>
      <c r="HN73" s="60"/>
      <c r="HO73" s="22"/>
      <c r="HP73" s="60"/>
      <c r="HQ73" s="22"/>
      <c r="HR73" s="60"/>
      <c r="HS73" s="22"/>
      <c r="HT73" s="60"/>
      <c r="HU73" s="22"/>
      <c r="HV73" s="60"/>
      <c r="HW73" s="22"/>
      <c r="HX73" s="60"/>
      <c r="HY73" s="22"/>
      <c r="HZ73" s="60"/>
      <c r="IA73" s="22"/>
      <c r="IB73" s="60"/>
      <c r="IC73" s="22"/>
      <c r="ID73" s="60"/>
      <c r="IE73" s="22"/>
      <c r="IF73" s="60"/>
      <c r="IG73" s="22"/>
      <c r="IH73" s="60"/>
      <c r="II73" s="22"/>
      <c r="IJ73" s="60"/>
      <c r="IK73" s="22"/>
      <c r="IL73" s="60"/>
      <c r="IM73" s="22"/>
      <c r="IN73" s="60"/>
      <c r="IO73" s="22"/>
      <c r="IP73" s="60"/>
      <c r="IQ73" s="22"/>
      <c r="IR73" s="60"/>
      <c r="IS73" s="22"/>
      <c r="IT73" s="60"/>
      <c r="IU73" s="22"/>
      <c r="IV73" s="60"/>
      <c r="IW73" s="22"/>
      <c r="IX73" s="60"/>
      <c r="IY73" s="22"/>
      <c r="IZ73" s="60"/>
      <c r="JA73" s="22"/>
      <c r="JB73" s="60"/>
      <c r="JC73" s="22"/>
      <c r="JD73" s="60"/>
      <c r="JE73" s="22"/>
      <c r="JF73" s="60"/>
      <c r="JG73" s="22"/>
      <c r="JH73" s="60"/>
      <c r="JI73" s="22"/>
      <c r="JJ73" s="60"/>
      <c r="JK73" s="22"/>
      <c r="JL73" s="60"/>
      <c r="JM73" s="22"/>
      <c r="JN73" s="60"/>
      <c r="JO73" s="22"/>
      <c r="JP73" s="60"/>
      <c r="JQ73" s="22"/>
      <c r="JR73" s="60"/>
      <c r="JS73" s="22"/>
      <c r="JT73" s="60"/>
      <c r="JU73" s="22"/>
      <c r="JV73" s="60"/>
      <c r="JW73" s="22"/>
      <c r="JX73" s="60"/>
      <c r="JY73" s="22"/>
      <c r="JZ73" s="23"/>
      <c r="KA73" s="23"/>
      <c r="KB73" s="23"/>
      <c r="KC73" s="23"/>
      <c r="KD73" s="23"/>
      <c r="KE73" s="23"/>
      <c r="KF73" s="23"/>
      <c r="KG73" s="23"/>
      <c r="KH73" s="23"/>
      <c r="KI73" s="23"/>
      <c r="KJ73" s="23"/>
      <c r="KK73" s="23"/>
      <c r="KL73" s="23"/>
      <c r="KM73" s="23"/>
    </row>
    <row r="74" spans="1:299" x14ac:dyDescent="0.25">
      <c r="A74" s="48">
        <f t="shared" si="1"/>
        <v>73</v>
      </c>
      <c r="B74" s="272"/>
      <c r="C74" s="272"/>
      <c r="D74" s="272"/>
      <c r="E74" s="272"/>
      <c r="F74" s="272" t="s">
        <v>372</v>
      </c>
      <c r="G74" s="293">
        <v>0</v>
      </c>
      <c r="H74" s="293">
        <v>879.36</v>
      </c>
      <c r="I74" s="293">
        <v>0</v>
      </c>
      <c r="J74" s="293">
        <v>0</v>
      </c>
      <c r="K74" s="293">
        <v>0</v>
      </c>
      <c r="L74" s="293">
        <v>2504.2399999999998</v>
      </c>
      <c r="M74" s="293">
        <v>3142.4</v>
      </c>
      <c r="N74" s="293">
        <v>0</v>
      </c>
      <c r="O74" s="293">
        <v>79976.56</v>
      </c>
      <c r="P74" s="293">
        <v>0</v>
      </c>
      <c r="Q74" s="293">
        <v>7991.04</v>
      </c>
      <c r="R74" s="293">
        <v>0</v>
      </c>
      <c r="S74" s="293">
        <v>0</v>
      </c>
      <c r="T74" s="293">
        <v>0</v>
      </c>
      <c r="U74" s="293">
        <v>4553.28</v>
      </c>
      <c r="V74" s="293">
        <v>0</v>
      </c>
      <c r="W74" s="293">
        <v>0</v>
      </c>
      <c r="X74" s="293">
        <v>0</v>
      </c>
      <c r="Y74" s="293">
        <v>0</v>
      </c>
      <c r="Z74" s="293">
        <v>0</v>
      </c>
      <c r="AA74" s="293">
        <v>0</v>
      </c>
      <c r="AB74" s="293">
        <v>0</v>
      </c>
      <c r="AC74" s="293">
        <v>0</v>
      </c>
      <c r="AD74" s="293">
        <v>0</v>
      </c>
      <c r="AE74" s="293">
        <v>0</v>
      </c>
      <c r="AF74" s="293">
        <v>0</v>
      </c>
      <c r="AG74" s="293">
        <v>0</v>
      </c>
      <c r="AH74" s="293">
        <v>0</v>
      </c>
      <c r="AI74" s="293">
        <v>0</v>
      </c>
      <c r="AJ74" s="293">
        <v>0</v>
      </c>
      <c r="AK74" s="293">
        <v>0</v>
      </c>
      <c r="AL74" s="293">
        <v>0</v>
      </c>
      <c r="AM74" s="293">
        <v>0</v>
      </c>
      <c r="AN74" s="293">
        <v>0</v>
      </c>
      <c r="AO74" s="293">
        <v>0</v>
      </c>
      <c r="AP74" s="293">
        <v>0</v>
      </c>
      <c r="AQ74" s="293">
        <v>0</v>
      </c>
      <c r="AR74" s="293">
        <v>0</v>
      </c>
      <c r="AS74" s="293">
        <v>0</v>
      </c>
      <c r="AT74" s="293">
        <v>17105.2</v>
      </c>
      <c r="AU74" s="293">
        <v>0</v>
      </c>
      <c r="AV74" s="293">
        <v>0</v>
      </c>
      <c r="AW74" s="293">
        <v>0</v>
      </c>
      <c r="AX74" s="293">
        <v>0</v>
      </c>
      <c r="AY74" s="293">
        <v>0</v>
      </c>
      <c r="AZ74" s="293">
        <v>0</v>
      </c>
      <c r="BA74" s="293">
        <v>0</v>
      </c>
      <c r="BB74" s="293">
        <v>0</v>
      </c>
      <c r="BC74" s="293">
        <v>0</v>
      </c>
      <c r="BD74" s="293">
        <v>0</v>
      </c>
      <c r="BE74" s="293">
        <v>0</v>
      </c>
      <c r="BF74" s="293">
        <v>0</v>
      </c>
      <c r="BG74" s="293">
        <v>91165.08</v>
      </c>
      <c r="BH74" s="293">
        <v>0</v>
      </c>
      <c r="BI74" s="293">
        <v>0</v>
      </c>
      <c r="BJ74" s="293">
        <v>0</v>
      </c>
      <c r="BK74" s="293">
        <v>46517.84</v>
      </c>
      <c r="BL74" s="293">
        <v>0</v>
      </c>
      <c r="BM74" s="293">
        <v>12920.56</v>
      </c>
      <c r="BN74" s="293">
        <v>0</v>
      </c>
      <c r="BO74" s="293">
        <v>0</v>
      </c>
      <c r="BP74" s="293">
        <v>0</v>
      </c>
      <c r="BQ74" s="293">
        <v>0</v>
      </c>
      <c r="BR74" s="293">
        <v>0</v>
      </c>
      <c r="BS74" s="293">
        <v>0</v>
      </c>
      <c r="BT74" s="293">
        <v>0</v>
      </c>
      <c r="BU74" s="293">
        <v>0</v>
      </c>
      <c r="BV74" s="293">
        <v>3949.44</v>
      </c>
      <c r="BW74" s="293">
        <v>0</v>
      </c>
      <c r="BX74" s="293">
        <v>2632.96</v>
      </c>
      <c r="BY74" s="293">
        <v>0</v>
      </c>
      <c r="BZ74" s="293">
        <v>6331.12</v>
      </c>
      <c r="CA74" s="293">
        <v>0</v>
      </c>
      <c r="CB74" s="293">
        <v>0</v>
      </c>
      <c r="CC74" s="293">
        <v>0</v>
      </c>
      <c r="CD74" s="293">
        <v>0</v>
      </c>
      <c r="CE74" s="293">
        <v>0</v>
      </c>
      <c r="CF74" s="293">
        <v>0</v>
      </c>
      <c r="CG74" s="293">
        <v>0</v>
      </c>
      <c r="CH74" s="293">
        <v>0</v>
      </c>
      <c r="CI74" s="293">
        <v>0</v>
      </c>
      <c r="CJ74" s="293">
        <v>0</v>
      </c>
      <c r="CK74" s="293">
        <v>11746</v>
      </c>
      <c r="CL74" s="293">
        <v>0</v>
      </c>
      <c r="CM74" s="293">
        <v>0</v>
      </c>
      <c r="CN74" s="293">
        <v>0</v>
      </c>
      <c r="CO74" s="293">
        <v>0</v>
      </c>
      <c r="CP74" s="293">
        <v>0</v>
      </c>
      <c r="CQ74" s="293">
        <v>1758.72</v>
      </c>
      <c r="CR74" s="293">
        <v>0</v>
      </c>
      <c r="CS74" s="293">
        <v>0</v>
      </c>
      <c r="CT74" s="293">
        <v>6919.92</v>
      </c>
      <c r="CU74" s="293">
        <v>0</v>
      </c>
      <c r="CV74" s="293">
        <v>17586.48</v>
      </c>
      <c r="CW74" s="293">
        <v>0</v>
      </c>
      <c r="CX74" s="293">
        <v>0</v>
      </c>
      <c r="CY74" s="293">
        <v>0</v>
      </c>
      <c r="CZ74" s="293">
        <v>0</v>
      </c>
      <c r="DA74" s="293">
        <v>14069.2</v>
      </c>
      <c r="DB74" s="293">
        <v>0</v>
      </c>
      <c r="DC74" s="293">
        <v>0</v>
      </c>
      <c r="DD74" s="293">
        <v>0</v>
      </c>
      <c r="DE74" s="293">
        <v>0</v>
      </c>
      <c r="DF74" s="293">
        <v>39658.800000000003</v>
      </c>
      <c r="DG74" s="293">
        <v>0</v>
      </c>
      <c r="DH74" s="293">
        <v>0</v>
      </c>
      <c r="DI74" s="293">
        <v>0</v>
      </c>
      <c r="DJ74" s="293">
        <v>0</v>
      </c>
      <c r="DK74" s="293">
        <v>0</v>
      </c>
      <c r="DL74" s="293">
        <v>3180</v>
      </c>
      <c r="DM74" s="293">
        <v>0</v>
      </c>
      <c r="DN74" s="293">
        <v>13817.36</v>
      </c>
      <c r="DO74" s="293">
        <v>0</v>
      </c>
      <c r="DP74" s="293">
        <v>0</v>
      </c>
      <c r="DQ74" s="293">
        <v>0</v>
      </c>
      <c r="DR74" s="293">
        <v>0</v>
      </c>
      <c r="DS74" s="293">
        <v>0</v>
      </c>
      <c r="DT74" s="293">
        <v>0</v>
      </c>
      <c r="DU74" s="293">
        <v>0</v>
      </c>
      <c r="DV74" s="293">
        <v>0</v>
      </c>
      <c r="DW74" s="293">
        <v>8605.92</v>
      </c>
      <c r="DX74" s="293">
        <v>0</v>
      </c>
      <c r="DY74" s="293">
        <v>0</v>
      </c>
      <c r="DZ74" s="293">
        <v>0</v>
      </c>
      <c r="EA74" s="293">
        <v>0</v>
      </c>
      <c r="EB74" s="293">
        <v>0</v>
      </c>
      <c r="EC74" s="293">
        <v>0</v>
      </c>
      <c r="ED74" s="293">
        <v>0</v>
      </c>
      <c r="EE74" s="293">
        <v>0</v>
      </c>
      <c r="EF74" s="293">
        <v>0</v>
      </c>
      <c r="EG74" s="293">
        <v>0</v>
      </c>
      <c r="EH74" s="293">
        <v>0</v>
      </c>
      <c r="EI74" s="293">
        <v>4396.6400000000003</v>
      </c>
      <c r="EJ74" s="293">
        <v>0</v>
      </c>
      <c r="EK74" s="293">
        <v>0</v>
      </c>
      <c r="EL74" s="293">
        <v>27587.68</v>
      </c>
      <c r="EM74" s="293">
        <v>0</v>
      </c>
      <c r="EN74" s="293">
        <v>0</v>
      </c>
      <c r="EO74" s="293">
        <v>0</v>
      </c>
      <c r="EP74" s="293">
        <v>0</v>
      </c>
      <c r="EQ74" s="293">
        <v>9183.6</v>
      </c>
      <c r="ER74" s="293">
        <v>0</v>
      </c>
      <c r="ES74" s="293">
        <v>0</v>
      </c>
      <c r="ET74" s="293">
        <v>0</v>
      </c>
      <c r="EU74" s="293">
        <v>0</v>
      </c>
      <c r="EV74" s="293">
        <v>0</v>
      </c>
      <c r="EW74" s="293">
        <v>0</v>
      </c>
      <c r="EX74" s="293">
        <v>438179.4</v>
      </c>
      <c r="EY74" s="22"/>
      <c r="EZ74" s="60"/>
      <c r="FA74" s="22"/>
      <c r="FB74" s="60"/>
      <c r="FC74" s="22"/>
      <c r="FD74" s="60"/>
      <c r="FE74" s="22"/>
      <c r="FF74" s="60"/>
      <c r="FG74" s="22"/>
      <c r="FH74" s="60"/>
      <c r="FI74" s="22"/>
      <c r="FJ74" s="60"/>
      <c r="FK74" s="22"/>
      <c r="FL74" s="60"/>
      <c r="FM74" s="22"/>
      <c r="FN74" s="60"/>
      <c r="FO74" s="22"/>
      <c r="FP74" s="60"/>
      <c r="FQ74" s="22"/>
      <c r="FR74" s="60"/>
      <c r="FS74" s="22"/>
      <c r="FT74" s="60"/>
      <c r="FU74" s="22"/>
      <c r="FV74" s="60"/>
      <c r="FW74" s="22"/>
      <c r="FX74" s="60"/>
      <c r="FY74" s="22"/>
      <c r="FZ74" s="60"/>
      <c r="GA74" s="22"/>
      <c r="GB74" s="60"/>
      <c r="GC74" s="22"/>
      <c r="GD74" s="60"/>
      <c r="GE74" s="22"/>
      <c r="GF74" s="60"/>
      <c r="GG74" s="22"/>
      <c r="GH74" s="60"/>
      <c r="GI74" s="22"/>
      <c r="GJ74" s="60"/>
      <c r="GK74" s="22"/>
      <c r="GL74" s="60"/>
      <c r="GM74" s="22"/>
      <c r="GN74" s="60"/>
      <c r="GO74" s="22"/>
      <c r="GP74" s="60"/>
      <c r="GQ74" s="22"/>
      <c r="GR74" s="60"/>
      <c r="GS74" s="22"/>
      <c r="GT74" s="60"/>
      <c r="GU74" s="22"/>
      <c r="GV74" s="60"/>
      <c r="GW74" s="22"/>
      <c r="GX74" s="60"/>
      <c r="GY74" s="22"/>
      <c r="GZ74" s="60"/>
      <c r="HA74" s="22"/>
      <c r="HB74" s="60"/>
      <c r="HC74" s="22"/>
      <c r="HD74" s="60"/>
      <c r="HE74" s="22"/>
      <c r="HF74" s="60"/>
      <c r="HG74" s="22"/>
      <c r="HH74" s="60"/>
      <c r="HI74" s="22"/>
      <c r="HJ74" s="60"/>
      <c r="HK74" s="22"/>
      <c r="HL74" s="60"/>
      <c r="HM74" s="22"/>
      <c r="HN74" s="60"/>
      <c r="HO74" s="22"/>
      <c r="HP74" s="60"/>
      <c r="HQ74" s="22"/>
      <c r="HR74" s="60"/>
      <c r="HS74" s="22"/>
      <c r="HT74" s="60"/>
      <c r="HU74" s="22"/>
      <c r="HV74" s="60"/>
      <c r="HW74" s="22"/>
      <c r="HX74" s="60"/>
      <c r="HY74" s="22"/>
      <c r="HZ74" s="60"/>
      <c r="IA74" s="22"/>
      <c r="IB74" s="60"/>
      <c r="IC74" s="22"/>
      <c r="ID74" s="60"/>
      <c r="IE74" s="22"/>
      <c r="IF74" s="60"/>
      <c r="IG74" s="22"/>
      <c r="IH74" s="60"/>
      <c r="II74" s="22"/>
      <c r="IJ74" s="60"/>
      <c r="IK74" s="22"/>
      <c r="IL74" s="60"/>
      <c r="IM74" s="22"/>
      <c r="IN74" s="60"/>
      <c r="IO74" s="22"/>
      <c r="IP74" s="60"/>
      <c r="IQ74" s="22"/>
      <c r="IR74" s="60"/>
      <c r="IS74" s="22"/>
      <c r="IT74" s="60"/>
      <c r="IU74" s="22"/>
      <c r="IV74" s="60"/>
      <c r="IW74" s="22"/>
      <c r="IX74" s="60"/>
      <c r="IY74" s="22"/>
      <c r="IZ74" s="60"/>
      <c r="JA74" s="22"/>
      <c r="JB74" s="60"/>
      <c r="JC74" s="22"/>
      <c r="JD74" s="60"/>
      <c r="JE74" s="22"/>
      <c r="JF74" s="60"/>
      <c r="JG74" s="22"/>
      <c r="JH74" s="60"/>
      <c r="JI74" s="22"/>
      <c r="JJ74" s="60"/>
      <c r="JK74" s="22"/>
      <c r="JL74" s="60"/>
      <c r="JM74" s="22"/>
      <c r="JN74" s="60"/>
      <c r="JO74" s="22"/>
      <c r="JP74" s="60"/>
      <c r="JQ74" s="22"/>
      <c r="JR74" s="60"/>
      <c r="JS74" s="22"/>
      <c r="JT74" s="60"/>
      <c r="JU74" s="22"/>
      <c r="JV74" s="60"/>
      <c r="JW74" s="22"/>
      <c r="JX74" s="60"/>
      <c r="JY74" s="22"/>
      <c r="JZ74" s="23"/>
      <c r="KA74" s="23"/>
      <c r="KB74" s="23"/>
      <c r="KC74" s="23"/>
      <c r="KD74" s="23"/>
      <c r="KE74" s="23"/>
      <c r="KF74" s="23"/>
      <c r="KG74" s="23"/>
      <c r="KH74" s="23"/>
      <c r="KI74" s="23"/>
      <c r="KJ74" s="23"/>
      <c r="KK74" s="23"/>
      <c r="KL74" s="23"/>
      <c r="KM74" s="23"/>
    </row>
    <row r="75" spans="1:299" x14ac:dyDescent="0.25">
      <c r="A75" s="48">
        <f t="shared" si="1"/>
        <v>74</v>
      </c>
      <c r="B75" s="272"/>
      <c r="C75" s="272"/>
      <c r="D75" s="272"/>
      <c r="E75" s="272"/>
      <c r="F75" s="272" t="s">
        <v>268</v>
      </c>
      <c r="G75" s="293">
        <v>0</v>
      </c>
      <c r="H75" s="293">
        <v>469.62</v>
      </c>
      <c r="I75" s="293">
        <v>43401.53</v>
      </c>
      <c r="J75" s="293">
        <v>0</v>
      </c>
      <c r="K75" s="293">
        <v>5509.07</v>
      </c>
      <c r="L75" s="293">
        <v>8533.73</v>
      </c>
      <c r="M75" s="293">
        <v>92.37</v>
      </c>
      <c r="N75" s="293">
        <v>0</v>
      </c>
      <c r="O75" s="293">
        <v>3201.88</v>
      </c>
      <c r="P75" s="293">
        <v>5637.33</v>
      </c>
      <c r="Q75" s="293">
        <v>0</v>
      </c>
      <c r="R75" s="293">
        <v>1251.42</v>
      </c>
      <c r="S75" s="293">
        <v>0</v>
      </c>
      <c r="T75" s="293">
        <v>0</v>
      </c>
      <c r="U75" s="293">
        <v>0</v>
      </c>
      <c r="V75" s="293">
        <v>4453.63</v>
      </c>
      <c r="W75" s="293">
        <v>0</v>
      </c>
      <c r="X75" s="293">
        <v>0</v>
      </c>
      <c r="Y75" s="293">
        <v>25855.86</v>
      </c>
      <c r="Z75" s="293">
        <v>0</v>
      </c>
      <c r="AA75" s="293">
        <v>0</v>
      </c>
      <c r="AB75" s="293">
        <v>0</v>
      </c>
      <c r="AC75" s="293">
        <v>0</v>
      </c>
      <c r="AD75" s="293">
        <v>6537.84</v>
      </c>
      <c r="AE75" s="293">
        <v>65</v>
      </c>
      <c r="AF75" s="293">
        <v>0</v>
      </c>
      <c r="AG75" s="293">
        <v>844.61</v>
      </c>
      <c r="AH75" s="293">
        <v>0</v>
      </c>
      <c r="AI75" s="293">
        <v>720.54</v>
      </c>
      <c r="AJ75" s="293">
        <v>2943.61</v>
      </c>
      <c r="AK75" s="293">
        <v>975.32</v>
      </c>
      <c r="AL75" s="293">
        <v>2907.56</v>
      </c>
      <c r="AM75" s="293">
        <v>6607.66</v>
      </c>
      <c r="AN75" s="293">
        <v>0</v>
      </c>
      <c r="AO75" s="293">
        <v>0</v>
      </c>
      <c r="AP75" s="293">
        <v>0</v>
      </c>
      <c r="AQ75" s="293">
        <v>107.84</v>
      </c>
      <c r="AR75" s="293">
        <v>0</v>
      </c>
      <c r="AS75" s="293">
        <v>0</v>
      </c>
      <c r="AT75" s="293">
        <v>3014.42</v>
      </c>
      <c r="AU75" s="293">
        <v>2342.37</v>
      </c>
      <c r="AV75" s="293">
        <v>1445.32</v>
      </c>
      <c r="AW75" s="293">
        <v>0</v>
      </c>
      <c r="AX75" s="293">
        <v>10</v>
      </c>
      <c r="AY75" s="293">
        <v>0</v>
      </c>
      <c r="AZ75" s="293">
        <v>0</v>
      </c>
      <c r="BA75" s="293">
        <v>0</v>
      </c>
      <c r="BB75" s="293">
        <v>0</v>
      </c>
      <c r="BC75" s="293">
        <v>389.23</v>
      </c>
      <c r="BD75" s="293">
        <v>0</v>
      </c>
      <c r="BE75" s="293">
        <v>0</v>
      </c>
      <c r="BF75" s="293">
        <v>56.58</v>
      </c>
      <c r="BG75" s="293">
        <v>11881.82</v>
      </c>
      <c r="BH75" s="293">
        <v>0</v>
      </c>
      <c r="BI75" s="293">
        <v>85.04</v>
      </c>
      <c r="BJ75" s="293">
        <v>0</v>
      </c>
      <c r="BK75" s="293">
        <v>3299.6</v>
      </c>
      <c r="BL75" s="293">
        <v>0</v>
      </c>
      <c r="BM75" s="293">
        <v>1796.12</v>
      </c>
      <c r="BN75" s="293">
        <v>0</v>
      </c>
      <c r="BO75" s="293">
        <v>214.86</v>
      </c>
      <c r="BP75" s="293">
        <v>0</v>
      </c>
      <c r="BQ75" s="293">
        <v>0</v>
      </c>
      <c r="BR75" s="293">
        <v>0</v>
      </c>
      <c r="BS75" s="293">
        <v>0</v>
      </c>
      <c r="BT75" s="293">
        <v>0</v>
      </c>
      <c r="BU75" s="293">
        <v>2356.0700000000002</v>
      </c>
      <c r="BV75" s="293">
        <v>-3250</v>
      </c>
      <c r="BW75" s="293">
        <v>0</v>
      </c>
      <c r="BX75" s="293">
        <v>4667.24</v>
      </c>
      <c r="BY75" s="293">
        <v>0</v>
      </c>
      <c r="BZ75" s="293">
        <v>1893.33</v>
      </c>
      <c r="CA75" s="293">
        <v>0</v>
      </c>
      <c r="CB75" s="293">
        <v>1207.5</v>
      </c>
      <c r="CC75" s="293">
        <v>0</v>
      </c>
      <c r="CD75" s="293">
        <v>0</v>
      </c>
      <c r="CE75" s="293">
        <v>0</v>
      </c>
      <c r="CF75" s="293">
        <v>2157.9</v>
      </c>
      <c r="CG75" s="293">
        <v>0</v>
      </c>
      <c r="CH75" s="293">
        <v>0</v>
      </c>
      <c r="CI75" s="293">
        <v>0</v>
      </c>
      <c r="CJ75" s="293">
        <v>200.78</v>
      </c>
      <c r="CK75" s="293">
        <v>1704.66</v>
      </c>
      <c r="CL75" s="293">
        <v>0</v>
      </c>
      <c r="CM75" s="293">
        <v>1879.63</v>
      </c>
      <c r="CN75" s="293">
        <v>0</v>
      </c>
      <c r="CO75" s="293">
        <v>4102.24</v>
      </c>
      <c r="CP75" s="293">
        <v>0</v>
      </c>
      <c r="CQ75" s="293">
        <v>4610.5</v>
      </c>
      <c r="CR75" s="293">
        <v>0</v>
      </c>
      <c r="CS75" s="293">
        <v>3710.73</v>
      </c>
      <c r="CT75" s="293">
        <v>11896.89</v>
      </c>
      <c r="CU75" s="293">
        <v>3462.59</v>
      </c>
      <c r="CV75" s="293">
        <v>2579.2399999999998</v>
      </c>
      <c r="CW75" s="293">
        <v>0</v>
      </c>
      <c r="CX75" s="293">
        <v>0</v>
      </c>
      <c r="CY75" s="293">
        <v>0</v>
      </c>
      <c r="CZ75" s="293">
        <v>0</v>
      </c>
      <c r="DA75" s="293">
        <v>134.44</v>
      </c>
      <c r="DB75" s="293">
        <v>0</v>
      </c>
      <c r="DC75" s="293">
        <v>99.84</v>
      </c>
      <c r="DD75" s="293">
        <v>19281.62</v>
      </c>
      <c r="DE75" s="293">
        <v>0</v>
      </c>
      <c r="DF75" s="293">
        <v>2225.6999999999998</v>
      </c>
      <c r="DG75" s="293">
        <v>0</v>
      </c>
      <c r="DH75" s="293">
        <v>0</v>
      </c>
      <c r="DI75" s="293">
        <v>0</v>
      </c>
      <c r="DJ75" s="293">
        <v>4115.68</v>
      </c>
      <c r="DK75" s="293">
        <v>20359</v>
      </c>
      <c r="DL75" s="293">
        <v>1366.34</v>
      </c>
      <c r="DM75" s="293">
        <v>185.7</v>
      </c>
      <c r="DN75" s="293">
        <v>403.76</v>
      </c>
      <c r="DO75" s="293">
        <v>0</v>
      </c>
      <c r="DP75" s="293">
        <v>0</v>
      </c>
      <c r="DQ75" s="293">
        <v>0</v>
      </c>
      <c r="DR75" s="293">
        <v>856.18</v>
      </c>
      <c r="DS75" s="293">
        <v>0</v>
      </c>
      <c r="DT75" s="293">
        <v>0</v>
      </c>
      <c r="DU75" s="293">
        <v>0</v>
      </c>
      <c r="DV75" s="293">
        <v>1654.16</v>
      </c>
      <c r="DW75" s="293">
        <v>2216.6</v>
      </c>
      <c r="DX75" s="293">
        <v>0</v>
      </c>
      <c r="DY75" s="293">
        <v>0</v>
      </c>
      <c r="DZ75" s="293">
        <v>0</v>
      </c>
      <c r="EA75" s="293">
        <v>1001.1</v>
      </c>
      <c r="EB75" s="293">
        <v>0</v>
      </c>
      <c r="EC75" s="293">
        <v>0</v>
      </c>
      <c r="ED75" s="293">
        <v>193.8</v>
      </c>
      <c r="EE75" s="293">
        <v>0</v>
      </c>
      <c r="EF75" s="293">
        <v>0</v>
      </c>
      <c r="EG75" s="293">
        <v>0</v>
      </c>
      <c r="EH75" s="293">
        <v>610.45000000000005</v>
      </c>
      <c r="EI75" s="293">
        <v>2209.41</v>
      </c>
      <c r="EJ75" s="293">
        <v>0</v>
      </c>
      <c r="EK75" s="293">
        <v>0</v>
      </c>
      <c r="EL75" s="293">
        <v>7598.96</v>
      </c>
      <c r="EM75" s="293">
        <v>2950.64</v>
      </c>
      <c r="EN75" s="293">
        <v>0</v>
      </c>
      <c r="EO75" s="293">
        <v>5812.89</v>
      </c>
      <c r="EP75" s="293">
        <v>0</v>
      </c>
      <c r="EQ75" s="293">
        <v>2624.51</v>
      </c>
      <c r="ER75" s="293">
        <v>436.69</v>
      </c>
      <c r="ES75" s="293">
        <v>0</v>
      </c>
      <c r="ET75" s="293">
        <v>0</v>
      </c>
      <c r="EU75" s="293">
        <v>0</v>
      </c>
      <c r="EV75" s="293">
        <v>0</v>
      </c>
      <c r="EW75" s="293">
        <v>0</v>
      </c>
      <c r="EX75" s="293">
        <v>264168.55</v>
      </c>
      <c r="EY75" s="22"/>
      <c r="EZ75" s="60"/>
      <c r="FA75" s="22"/>
      <c r="FB75" s="60"/>
      <c r="FC75" s="22"/>
      <c r="FD75" s="60"/>
      <c r="FE75" s="22"/>
      <c r="FF75" s="60"/>
      <c r="FG75" s="22"/>
      <c r="FH75" s="60"/>
      <c r="FI75" s="22"/>
      <c r="FJ75" s="60"/>
      <c r="FK75" s="22"/>
      <c r="FL75" s="60"/>
      <c r="FM75" s="22"/>
      <c r="FN75" s="60"/>
      <c r="FO75" s="22"/>
      <c r="FP75" s="60"/>
      <c r="FQ75" s="22"/>
      <c r="FR75" s="60"/>
      <c r="FS75" s="22"/>
      <c r="FT75" s="60"/>
      <c r="FU75" s="22"/>
      <c r="FV75" s="60"/>
      <c r="FW75" s="22"/>
      <c r="FX75" s="60"/>
      <c r="FY75" s="22"/>
      <c r="FZ75" s="60"/>
      <c r="GA75" s="22"/>
      <c r="GB75" s="60"/>
      <c r="GC75" s="22"/>
      <c r="GD75" s="60"/>
      <c r="GE75" s="22"/>
      <c r="GF75" s="60"/>
      <c r="GG75" s="22"/>
      <c r="GH75" s="60"/>
      <c r="GI75" s="22"/>
      <c r="GJ75" s="60"/>
      <c r="GK75" s="22"/>
      <c r="GL75" s="60"/>
      <c r="GM75" s="22"/>
      <c r="GN75" s="60"/>
      <c r="GO75" s="22"/>
      <c r="GP75" s="60"/>
      <c r="GQ75" s="22"/>
      <c r="GR75" s="60"/>
      <c r="GS75" s="22"/>
      <c r="GT75" s="60"/>
      <c r="GU75" s="22"/>
      <c r="GV75" s="60"/>
      <c r="GW75" s="22"/>
      <c r="GX75" s="60"/>
      <c r="GY75" s="22"/>
      <c r="GZ75" s="60"/>
      <c r="HA75" s="22"/>
      <c r="HB75" s="60"/>
      <c r="HC75" s="22"/>
      <c r="HD75" s="60"/>
      <c r="HE75" s="22"/>
      <c r="HF75" s="60"/>
      <c r="HG75" s="22"/>
      <c r="HH75" s="60"/>
      <c r="HI75" s="22"/>
      <c r="HJ75" s="60"/>
      <c r="HK75" s="22"/>
      <c r="HL75" s="60"/>
      <c r="HM75" s="22"/>
      <c r="HN75" s="60"/>
      <c r="HO75" s="22"/>
      <c r="HP75" s="60"/>
      <c r="HQ75" s="22"/>
      <c r="HR75" s="60"/>
      <c r="HS75" s="22"/>
      <c r="HT75" s="60"/>
      <c r="HU75" s="22"/>
      <c r="HV75" s="60"/>
      <c r="HW75" s="22"/>
      <c r="HX75" s="60"/>
      <c r="HY75" s="22"/>
      <c r="HZ75" s="60"/>
      <c r="IA75" s="22"/>
      <c r="IB75" s="60"/>
      <c r="IC75" s="22"/>
      <c r="ID75" s="60"/>
      <c r="IE75" s="22"/>
      <c r="IF75" s="60"/>
      <c r="IG75" s="22"/>
      <c r="IH75" s="60"/>
      <c r="II75" s="22"/>
      <c r="IJ75" s="60"/>
      <c r="IK75" s="22"/>
      <c r="IL75" s="60"/>
      <c r="IM75" s="22"/>
      <c r="IN75" s="60"/>
      <c r="IO75" s="22"/>
      <c r="IP75" s="60"/>
      <c r="IQ75" s="22"/>
      <c r="IR75" s="60"/>
      <c r="IS75" s="22"/>
      <c r="IT75" s="60"/>
      <c r="IU75" s="22"/>
      <c r="IV75" s="60"/>
      <c r="IW75" s="22"/>
      <c r="IX75" s="60"/>
      <c r="IY75" s="22"/>
      <c r="IZ75" s="60"/>
      <c r="JA75" s="22"/>
      <c r="JB75" s="60"/>
      <c r="JC75" s="22"/>
      <c r="JD75" s="60"/>
      <c r="JE75" s="22"/>
      <c r="JF75" s="60"/>
      <c r="JG75" s="22"/>
      <c r="JH75" s="60"/>
      <c r="JI75" s="22"/>
      <c r="JJ75" s="60"/>
      <c r="JK75" s="22"/>
      <c r="JL75" s="60"/>
      <c r="JM75" s="22"/>
      <c r="JN75" s="60"/>
      <c r="JO75" s="22"/>
      <c r="JP75" s="60"/>
      <c r="JQ75" s="22"/>
      <c r="JR75" s="60"/>
      <c r="JS75" s="22"/>
      <c r="JT75" s="60"/>
      <c r="JU75" s="22"/>
      <c r="JV75" s="60"/>
      <c r="JW75" s="22"/>
      <c r="JX75" s="60"/>
      <c r="JY75" s="22"/>
      <c r="JZ75" s="23"/>
      <c r="KA75" s="23"/>
      <c r="KB75" s="23"/>
      <c r="KC75" s="23"/>
      <c r="KD75" s="23"/>
      <c r="KE75" s="23"/>
      <c r="KF75" s="23"/>
      <c r="KG75" s="23"/>
      <c r="KH75" s="23"/>
      <c r="KI75" s="23"/>
      <c r="KJ75" s="23"/>
      <c r="KK75" s="23"/>
      <c r="KL75" s="23"/>
      <c r="KM75" s="23"/>
    </row>
    <row r="76" spans="1:299" x14ac:dyDescent="0.25">
      <c r="A76" s="48">
        <f t="shared" si="1"/>
        <v>75</v>
      </c>
      <c r="B76" s="272"/>
      <c r="C76" s="272"/>
      <c r="D76" s="272"/>
      <c r="E76" s="272"/>
      <c r="F76" s="272" t="s">
        <v>474</v>
      </c>
      <c r="G76" s="293">
        <v>0</v>
      </c>
      <c r="H76" s="293">
        <v>0</v>
      </c>
      <c r="I76" s="293">
        <v>0</v>
      </c>
      <c r="J76" s="293">
        <v>0</v>
      </c>
      <c r="K76" s="293">
        <v>0</v>
      </c>
      <c r="L76" s="293">
        <v>0</v>
      </c>
      <c r="M76" s="293">
        <v>0</v>
      </c>
      <c r="N76" s="293">
        <v>0</v>
      </c>
      <c r="O76" s="293">
        <v>0</v>
      </c>
      <c r="P76" s="293">
        <v>0</v>
      </c>
      <c r="Q76" s="293">
        <v>0</v>
      </c>
      <c r="R76" s="293">
        <v>0</v>
      </c>
      <c r="S76" s="293">
        <v>0</v>
      </c>
      <c r="T76" s="293">
        <v>0</v>
      </c>
      <c r="U76" s="293">
        <v>0</v>
      </c>
      <c r="V76" s="293">
        <v>0</v>
      </c>
      <c r="W76" s="293">
        <v>0</v>
      </c>
      <c r="X76" s="293">
        <v>0</v>
      </c>
      <c r="Y76" s="293">
        <v>0</v>
      </c>
      <c r="Z76" s="293">
        <v>0</v>
      </c>
      <c r="AA76" s="293">
        <v>0</v>
      </c>
      <c r="AB76" s="293">
        <v>0</v>
      </c>
      <c r="AC76" s="293">
        <v>0</v>
      </c>
      <c r="AD76" s="293">
        <v>0</v>
      </c>
      <c r="AE76" s="293">
        <v>0</v>
      </c>
      <c r="AF76" s="293">
        <v>0</v>
      </c>
      <c r="AG76" s="293">
        <v>0</v>
      </c>
      <c r="AH76" s="293">
        <v>0</v>
      </c>
      <c r="AI76" s="293">
        <v>0</v>
      </c>
      <c r="AJ76" s="293">
        <v>0</v>
      </c>
      <c r="AK76" s="293">
        <v>0</v>
      </c>
      <c r="AL76" s="293">
        <v>0</v>
      </c>
      <c r="AM76" s="293">
        <v>0</v>
      </c>
      <c r="AN76" s="293">
        <v>0</v>
      </c>
      <c r="AO76" s="293">
        <v>0</v>
      </c>
      <c r="AP76" s="293">
        <v>0</v>
      </c>
      <c r="AQ76" s="293">
        <v>0</v>
      </c>
      <c r="AR76" s="293">
        <v>0</v>
      </c>
      <c r="AS76" s="293">
        <v>0</v>
      </c>
      <c r="AT76" s="293">
        <v>0</v>
      </c>
      <c r="AU76" s="293">
        <v>0</v>
      </c>
      <c r="AV76" s="293">
        <v>0</v>
      </c>
      <c r="AW76" s="293">
        <v>0</v>
      </c>
      <c r="AX76" s="293">
        <v>0</v>
      </c>
      <c r="AY76" s="293">
        <v>0</v>
      </c>
      <c r="AZ76" s="293">
        <v>0</v>
      </c>
      <c r="BA76" s="293">
        <v>0</v>
      </c>
      <c r="BB76" s="293">
        <v>0</v>
      </c>
      <c r="BC76" s="293">
        <v>0</v>
      </c>
      <c r="BD76" s="293">
        <v>0</v>
      </c>
      <c r="BE76" s="293">
        <v>0</v>
      </c>
      <c r="BF76" s="293">
        <v>0</v>
      </c>
      <c r="BG76" s="293">
        <v>0</v>
      </c>
      <c r="BH76" s="293">
        <v>0</v>
      </c>
      <c r="BI76" s="293">
        <v>0</v>
      </c>
      <c r="BJ76" s="293">
        <v>0</v>
      </c>
      <c r="BK76" s="293">
        <v>0</v>
      </c>
      <c r="BL76" s="293">
        <v>0</v>
      </c>
      <c r="BM76" s="293">
        <v>0</v>
      </c>
      <c r="BN76" s="293">
        <v>0</v>
      </c>
      <c r="BO76" s="293">
        <v>0</v>
      </c>
      <c r="BP76" s="293">
        <v>0</v>
      </c>
      <c r="BQ76" s="293">
        <v>0</v>
      </c>
      <c r="BR76" s="293">
        <v>0</v>
      </c>
      <c r="BS76" s="293">
        <v>0</v>
      </c>
      <c r="BT76" s="293">
        <v>0</v>
      </c>
      <c r="BU76" s="293">
        <v>0</v>
      </c>
      <c r="BV76" s="293">
        <v>0</v>
      </c>
      <c r="BW76" s="293">
        <v>0</v>
      </c>
      <c r="BX76" s="293">
        <v>0</v>
      </c>
      <c r="BY76" s="293">
        <v>0</v>
      </c>
      <c r="BZ76" s="293">
        <v>0</v>
      </c>
      <c r="CA76" s="293">
        <v>0</v>
      </c>
      <c r="CB76" s="293">
        <v>0</v>
      </c>
      <c r="CC76" s="293">
        <v>0</v>
      </c>
      <c r="CD76" s="293">
        <v>0</v>
      </c>
      <c r="CE76" s="293">
        <v>0</v>
      </c>
      <c r="CF76" s="293">
        <v>0</v>
      </c>
      <c r="CG76" s="293">
        <v>0</v>
      </c>
      <c r="CH76" s="293">
        <v>0</v>
      </c>
      <c r="CI76" s="293">
        <v>0</v>
      </c>
      <c r="CJ76" s="293">
        <v>0</v>
      </c>
      <c r="CK76" s="293">
        <v>0</v>
      </c>
      <c r="CL76" s="293">
        <v>0</v>
      </c>
      <c r="CM76" s="293">
        <v>0</v>
      </c>
      <c r="CN76" s="293">
        <v>0</v>
      </c>
      <c r="CO76" s="293">
        <v>0</v>
      </c>
      <c r="CP76" s="293">
        <v>0</v>
      </c>
      <c r="CQ76" s="293">
        <v>0</v>
      </c>
      <c r="CR76" s="293">
        <v>0</v>
      </c>
      <c r="CS76" s="293">
        <v>0</v>
      </c>
      <c r="CT76" s="293">
        <v>0</v>
      </c>
      <c r="CU76" s="293">
        <v>0</v>
      </c>
      <c r="CV76" s="293">
        <v>0</v>
      </c>
      <c r="CW76" s="293">
        <v>0</v>
      </c>
      <c r="CX76" s="293">
        <v>0</v>
      </c>
      <c r="CY76" s="293">
        <v>0</v>
      </c>
      <c r="CZ76" s="293">
        <v>0</v>
      </c>
      <c r="DA76" s="293">
        <v>0</v>
      </c>
      <c r="DB76" s="293">
        <v>0</v>
      </c>
      <c r="DC76" s="293">
        <v>0</v>
      </c>
      <c r="DD76" s="293">
        <v>0</v>
      </c>
      <c r="DE76" s="293">
        <v>0</v>
      </c>
      <c r="DF76" s="293">
        <v>0</v>
      </c>
      <c r="DG76" s="293">
        <v>0</v>
      </c>
      <c r="DH76" s="293">
        <v>0</v>
      </c>
      <c r="DI76" s="293">
        <v>0</v>
      </c>
      <c r="DJ76" s="293">
        <v>0</v>
      </c>
      <c r="DK76" s="293">
        <v>0</v>
      </c>
      <c r="DL76" s="293">
        <v>0</v>
      </c>
      <c r="DM76" s="293">
        <v>0</v>
      </c>
      <c r="DN76" s="293">
        <v>0</v>
      </c>
      <c r="DO76" s="293">
        <v>0</v>
      </c>
      <c r="DP76" s="293">
        <v>0</v>
      </c>
      <c r="DQ76" s="293">
        <v>0</v>
      </c>
      <c r="DR76" s="293">
        <v>0</v>
      </c>
      <c r="DS76" s="293">
        <v>0</v>
      </c>
      <c r="DT76" s="293">
        <v>0</v>
      </c>
      <c r="DU76" s="293">
        <v>0</v>
      </c>
      <c r="DV76" s="293">
        <v>0</v>
      </c>
      <c r="DW76" s="293">
        <v>0</v>
      </c>
      <c r="DX76" s="293">
        <v>0</v>
      </c>
      <c r="DY76" s="293">
        <v>0</v>
      </c>
      <c r="DZ76" s="293">
        <v>0</v>
      </c>
      <c r="EA76" s="293">
        <v>0</v>
      </c>
      <c r="EB76" s="293">
        <v>0</v>
      </c>
      <c r="EC76" s="293">
        <v>0</v>
      </c>
      <c r="ED76" s="293">
        <v>0</v>
      </c>
      <c r="EE76" s="293">
        <v>0</v>
      </c>
      <c r="EF76" s="293">
        <v>0</v>
      </c>
      <c r="EG76" s="293">
        <v>0</v>
      </c>
      <c r="EH76" s="293">
        <v>0</v>
      </c>
      <c r="EI76" s="293">
        <v>0</v>
      </c>
      <c r="EJ76" s="293">
        <v>0</v>
      </c>
      <c r="EK76" s="293">
        <v>0</v>
      </c>
      <c r="EL76" s="293">
        <v>0</v>
      </c>
      <c r="EM76" s="293">
        <v>0</v>
      </c>
      <c r="EN76" s="293">
        <v>0</v>
      </c>
      <c r="EO76" s="293">
        <v>0</v>
      </c>
      <c r="EP76" s="293">
        <v>0</v>
      </c>
      <c r="EQ76" s="293">
        <v>0</v>
      </c>
      <c r="ER76" s="293">
        <v>0</v>
      </c>
      <c r="ES76" s="293">
        <v>0</v>
      </c>
      <c r="ET76" s="293">
        <v>0</v>
      </c>
      <c r="EU76" s="293">
        <v>0</v>
      </c>
      <c r="EV76" s="293">
        <v>0</v>
      </c>
      <c r="EW76" s="293">
        <v>0</v>
      </c>
      <c r="EX76" s="293">
        <v>0</v>
      </c>
      <c r="EY76" s="22"/>
      <c r="EZ76" s="60"/>
      <c r="FA76" s="22"/>
      <c r="FB76" s="60"/>
      <c r="FC76" s="22"/>
      <c r="FD76" s="60"/>
      <c r="FE76" s="22"/>
      <c r="FF76" s="60"/>
      <c r="FG76" s="22"/>
      <c r="FH76" s="60"/>
      <c r="FI76" s="22"/>
      <c r="FJ76" s="60"/>
      <c r="FK76" s="22"/>
      <c r="FL76" s="60"/>
      <c r="FM76" s="22"/>
      <c r="FN76" s="60"/>
      <c r="FO76" s="22"/>
      <c r="FP76" s="60"/>
      <c r="FQ76" s="22"/>
      <c r="FR76" s="60"/>
      <c r="FS76" s="22"/>
      <c r="FT76" s="60"/>
      <c r="FU76" s="22"/>
      <c r="FV76" s="60"/>
      <c r="FW76" s="22"/>
      <c r="FX76" s="60"/>
      <c r="FY76" s="22"/>
      <c r="FZ76" s="60"/>
      <c r="GA76" s="22"/>
      <c r="GB76" s="60"/>
      <c r="GC76" s="22"/>
      <c r="GD76" s="60"/>
      <c r="GE76" s="22"/>
      <c r="GF76" s="60"/>
      <c r="GG76" s="22"/>
      <c r="GH76" s="60"/>
      <c r="GI76" s="22"/>
      <c r="GJ76" s="60"/>
      <c r="GK76" s="22"/>
      <c r="GL76" s="60"/>
      <c r="GM76" s="22"/>
      <c r="GN76" s="60"/>
      <c r="GO76" s="22"/>
      <c r="GP76" s="60"/>
      <c r="GQ76" s="22"/>
      <c r="GR76" s="60"/>
      <c r="GS76" s="22"/>
      <c r="GT76" s="60"/>
      <c r="GU76" s="22"/>
      <c r="GV76" s="60"/>
      <c r="GW76" s="22"/>
      <c r="GX76" s="60"/>
      <c r="GY76" s="22"/>
      <c r="GZ76" s="60"/>
      <c r="HA76" s="22"/>
      <c r="HB76" s="60"/>
      <c r="HC76" s="22"/>
      <c r="HD76" s="60"/>
      <c r="HE76" s="22"/>
      <c r="HF76" s="60"/>
      <c r="HG76" s="22"/>
      <c r="HH76" s="60"/>
      <c r="HI76" s="22"/>
      <c r="HJ76" s="60"/>
      <c r="HK76" s="22"/>
      <c r="HL76" s="60"/>
      <c r="HM76" s="22"/>
      <c r="HN76" s="60"/>
      <c r="HO76" s="22"/>
      <c r="HP76" s="60"/>
      <c r="HQ76" s="22"/>
      <c r="HR76" s="60"/>
      <c r="HS76" s="22"/>
      <c r="HT76" s="60"/>
      <c r="HU76" s="22"/>
      <c r="HV76" s="60"/>
      <c r="HW76" s="22"/>
      <c r="HX76" s="60"/>
      <c r="HY76" s="22"/>
      <c r="HZ76" s="60"/>
      <c r="IA76" s="22"/>
      <c r="IB76" s="60"/>
      <c r="IC76" s="22"/>
      <c r="ID76" s="60"/>
      <c r="IE76" s="22"/>
      <c r="IF76" s="60"/>
      <c r="IG76" s="22"/>
      <c r="IH76" s="60"/>
      <c r="II76" s="22"/>
      <c r="IJ76" s="60"/>
      <c r="IK76" s="22"/>
      <c r="IL76" s="60"/>
      <c r="IM76" s="22"/>
      <c r="IN76" s="60"/>
      <c r="IO76" s="22"/>
      <c r="IP76" s="60"/>
      <c r="IQ76" s="22"/>
      <c r="IR76" s="60"/>
      <c r="IS76" s="22"/>
      <c r="IT76" s="60"/>
      <c r="IU76" s="22"/>
      <c r="IV76" s="60"/>
      <c r="IW76" s="22"/>
      <c r="IX76" s="60"/>
      <c r="IY76" s="22"/>
      <c r="IZ76" s="60"/>
      <c r="JA76" s="22"/>
      <c r="JB76" s="60"/>
      <c r="JC76" s="22"/>
      <c r="JD76" s="60"/>
      <c r="JE76" s="22"/>
      <c r="JF76" s="60"/>
      <c r="JG76" s="22"/>
      <c r="JH76" s="60"/>
      <c r="JI76" s="22"/>
      <c r="JJ76" s="60"/>
      <c r="JK76" s="22"/>
      <c r="JL76" s="60"/>
      <c r="JM76" s="22"/>
      <c r="JN76" s="60"/>
      <c r="JO76" s="22"/>
      <c r="JP76" s="60"/>
      <c r="JQ76" s="22"/>
      <c r="JR76" s="60"/>
      <c r="JS76" s="22"/>
      <c r="JT76" s="60"/>
      <c r="JU76" s="22"/>
      <c r="JV76" s="60"/>
      <c r="JW76" s="22"/>
      <c r="JX76" s="60"/>
      <c r="JY76" s="22"/>
      <c r="JZ76" s="23"/>
      <c r="KA76" s="23"/>
      <c r="KB76" s="23"/>
      <c r="KC76" s="23"/>
      <c r="KD76" s="23"/>
      <c r="KE76" s="23"/>
      <c r="KF76" s="23"/>
      <c r="KG76" s="23"/>
      <c r="KH76" s="23"/>
      <c r="KI76" s="23"/>
      <c r="KJ76" s="23"/>
      <c r="KK76" s="23"/>
      <c r="KL76" s="23"/>
      <c r="KM76" s="23"/>
    </row>
    <row r="77" spans="1:299" x14ac:dyDescent="0.25">
      <c r="A77" s="48">
        <f t="shared" si="1"/>
        <v>76</v>
      </c>
      <c r="B77" s="272"/>
      <c r="C77" s="272"/>
      <c r="D77" s="272"/>
      <c r="E77" s="272"/>
      <c r="F77" s="272" t="s">
        <v>634</v>
      </c>
      <c r="G77" s="293">
        <v>0</v>
      </c>
      <c r="H77" s="293">
        <v>0</v>
      </c>
      <c r="I77" s="293">
        <v>0</v>
      </c>
      <c r="J77" s="293">
        <v>0</v>
      </c>
      <c r="K77" s="293">
        <v>0</v>
      </c>
      <c r="L77" s="293">
        <v>0</v>
      </c>
      <c r="M77" s="293">
        <v>0</v>
      </c>
      <c r="N77" s="293">
        <v>0</v>
      </c>
      <c r="O77" s="293">
        <v>0</v>
      </c>
      <c r="P77" s="293">
        <v>0</v>
      </c>
      <c r="Q77" s="293">
        <v>0</v>
      </c>
      <c r="R77" s="293">
        <v>0</v>
      </c>
      <c r="S77" s="293">
        <v>0</v>
      </c>
      <c r="T77" s="293">
        <v>0</v>
      </c>
      <c r="U77" s="293">
        <v>0</v>
      </c>
      <c r="V77" s="293">
        <v>0</v>
      </c>
      <c r="W77" s="293">
        <v>0</v>
      </c>
      <c r="X77" s="293">
        <v>0</v>
      </c>
      <c r="Y77" s="293">
        <v>0</v>
      </c>
      <c r="Z77" s="293">
        <v>0</v>
      </c>
      <c r="AA77" s="293">
        <v>0</v>
      </c>
      <c r="AB77" s="293">
        <v>0</v>
      </c>
      <c r="AC77" s="293">
        <v>0</v>
      </c>
      <c r="AD77" s="293">
        <v>0</v>
      </c>
      <c r="AE77" s="293">
        <v>0</v>
      </c>
      <c r="AF77" s="293">
        <v>0</v>
      </c>
      <c r="AG77" s="293">
        <v>0</v>
      </c>
      <c r="AH77" s="293">
        <v>0</v>
      </c>
      <c r="AI77" s="293">
        <v>0</v>
      </c>
      <c r="AJ77" s="293">
        <v>2196.66</v>
      </c>
      <c r="AK77" s="293">
        <v>0</v>
      </c>
      <c r="AL77" s="293">
        <v>0</v>
      </c>
      <c r="AM77" s="293">
        <v>0</v>
      </c>
      <c r="AN77" s="293">
        <v>0</v>
      </c>
      <c r="AO77" s="293">
        <v>0</v>
      </c>
      <c r="AP77" s="293">
        <v>0</v>
      </c>
      <c r="AQ77" s="293">
        <v>0</v>
      </c>
      <c r="AR77" s="293">
        <v>0</v>
      </c>
      <c r="AS77" s="293">
        <v>0</v>
      </c>
      <c r="AT77" s="293">
        <v>0</v>
      </c>
      <c r="AU77" s="293">
        <v>0</v>
      </c>
      <c r="AV77" s="293">
        <v>0</v>
      </c>
      <c r="AW77" s="293">
        <v>0</v>
      </c>
      <c r="AX77" s="293">
        <v>0</v>
      </c>
      <c r="AY77" s="293">
        <v>0</v>
      </c>
      <c r="AZ77" s="293">
        <v>0</v>
      </c>
      <c r="BA77" s="293">
        <v>0</v>
      </c>
      <c r="BB77" s="293">
        <v>0</v>
      </c>
      <c r="BC77" s="293">
        <v>0</v>
      </c>
      <c r="BD77" s="293">
        <v>0</v>
      </c>
      <c r="BE77" s="293">
        <v>0</v>
      </c>
      <c r="BF77" s="293">
        <v>0</v>
      </c>
      <c r="BG77" s="293">
        <v>8337.58</v>
      </c>
      <c r="BH77" s="293">
        <v>0</v>
      </c>
      <c r="BI77" s="293">
        <v>0</v>
      </c>
      <c r="BJ77" s="293">
        <v>0</v>
      </c>
      <c r="BK77" s="293">
        <v>4345.51</v>
      </c>
      <c r="BL77" s="293">
        <v>0</v>
      </c>
      <c r="BM77" s="293">
        <v>0</v>
      </c>
      <c r="BN77" s="293">
        <v>0</v>
      </c>
      <c r="BO77" s="293">
        <v>0</v>
      </c>
      <c r="BP77" s="293">
        <v>0</v>
      </c>
      <c r="BQ77" s="293">
        <v>0</v>
      </c>
      <c r="BR77" s="293">
        <v>0</v>
      </c>
      <c r="BS77" s="293">
        <v>0</v>
      </c>
      <c r="BT77" s="293">
        <v>0</v>
      </c>
      <c r="BU77" s="293">
        <v>0</v>
      </c>
      <c r="BV77" s="293">
        <v>0</v>
      </c>
      <c r="BW77" s="293">
        <v>0</v>
      </c>
      <c r="BX77" s="293">
        <v>0</v>
      </c>
      <c r="BY77" s="293">
        <v>0</v>
      </c>
      <c r="BZ77" s="293">
        <v>0</v>
      </c>
      <c r="CA77" s="293">
        <v>0</v>
      </c>
      <c r="CB77" s="293">
        <v>0</v>
      </c>
      <c r="CC77" s="293">
        <v>0</v>
      </c>
      <c r="CD77" s="293">
        <v>0</v>
      </c>
      <c r="CE77" s="293">
        <v>0</v>
      </c>
      <c r="CF77" s="293">
        <v>0</v>
      </c>
      <c r="CG77" s="293">
        <v>0</v>
      </c>
      <c r="CH77" s="293">
        <v>0</v>
      </c>
      <c r="CI77" s="293">
        <v>0</v>
      </c>
      <c r="CJ77" s="293">
        <v>0</v>
      </c>
      <c r="CK77" s="293">
        <v>731.88</v>
      </c>
      <c r="CL77" s="293">
        <v>0</v>
      </c>
      <c r="CM77" s="293">
        <v>0</v>
      </c>
      <c r="CN77" s="293">
        <v>0</v>
      </c>
      <c r="CO77" s="293">
        <v>72.709999999999994</v>
      </c>
      <c r="CP77" s="293">
        <v>0</v>
      </c>
      <c r="CQ77" s="293">
        <v>0</v>
      </c>
      <c r="CR77" s="293">
        <v>0</v>
      </c>
      <c r="CS77" s="293">
        <v>1272</v>
      </c>
      <c r="CT77" s="293">
        <v>7959.9</v>
      </c>
      <c r="CU77" s="293">
        <v>0</v>
      </c>
      <c r="CV77" s="293">
        <v>340.24</v>
      </c>
      <c r="CW77" s="293">
        <v>0</v>
      </c>
      <c r="CX77" s="293">
        <v>0</v>
      </c>
      <c r="CY77" s="293">
        <v>0</v>
      </c>
      <c r="CZ77" s="293">
        <v>0</v>
      </c>
      <c r="DA77" s="293">
        <v>0</v>
      </c>
      <c r="DB77" s="293">
        <v>0</v>
      </c>
      <c r="DC77" s="293">
        <v>0</v>
      </c>
      <c r="DD77" s="293">
        <v>0</v>
      </c>
      <c r="DE77" s="293">
        <v>0</v>
      </c>
      <c r="DF77" s="293">
        <v>0</v>
      </c>
      <c r="DG77" s="293">
        <v>0</v>
      </c>
      <c r="DH77" s="293">
        <v>0</v>
      </c>
      <c r="DI77" s="293">
        <v>0</v>
      </c>
      <c r="DJ77" s="293">
        <v>0</v>
      </c>
      <c r="DK77" s="293">
        <v>0</v>
      </c>
      <c r="DL77" s="293">
        <v>-1553.32</v>
      </c>
      <c r="DM77" s="293">
        <v>0</v>
      </c>
      <c r="DN77" s="293">
        <v>1177.03</v>
      </c>
      <c r="DO77" s="293">
        <v>0</v>
      </c>
      <c r="DP77" s="293">
        <v>0</v>
      </c>
      <c r="DQ77" s="293">
        <v>0</v>
      </c>
      <c r="DR77" s="293">
        <v>0</v>
      </c>
      <c r="DS77" s="293">
        <v>0</v>
      </c>
      <c r="DT77" s="293">
        <v>0</v>
      </c>
      <c r="DU77" s="293">
        <v>0</v>
      </c>
      <c r="DV77" s="293">
        <v>0</v>
      </c>
      <c r="DW77" s="293">
        <v>0</v>
      </c>
      <c r="DX77" s="293">
        <v>0</v>
      </c>
      <c r="DY77" s="293">
        <v>0</v>
      </c>
      <c r="DZ77" s="293">
        <v>0</v>
      </c>
      <c r="EA77" s="293">
        <v>0</v>
      </c>
      <c r="EB77" s="293">
        <v>0</v>
      </c>
      <c r="EC77" s="293">
        <v>0</v>
      </c>
      <c r="ED77" s="293">
        <v>0</v>
      </c>
      <c r="EE77" s="293">
        <v>0</v>
      </c>
      <c r="EF77" s="293">
        <v>0</v>
      </c>
      <c r="EG77" s="293">
        <v>0</v>
      </c>
      <c r="EH77" s="293">
        <v>0</v>
      </c>
      <c r="EI77" s="293">
        <v>0</v>
      </c>
      <c r="EJ77" s="293">
        <v>0</v>
      </c>
      <c r="EK77" s="293">
        <v>0</v>
      </c>
      <c r="EL77" s="293">
        <v>16276</v>
      </c>
      <c r="EM77" s="293">
        <v>0</v>
      </c>
      <c r="EN77" s="293">
        <v>0</v>
      </c>
      <c r="EO77" s="293">
        <v>1658.21</v>
      </c>
      <c r="EP77" s="293">
        <v>0</v>
      </c>
      <c r="EQ77" s="293">
        <v>0</v>
      </c>
      <c r="ER77" s="293">
        <v>0</v>
      </c>
      <c r="ES77" s="293">
        <v>0</v>
      </c>
      <c r="ET77" s="293">
        <v>0</v>
      </c>
      <c r="EU77" s="293">
        <v>0</v>
      </c>
      <c r="EV77" s="293">
        <v>0</v>
      </c>
      <c r="EW77" s="293">
        <v>0</v>
      </c>
      <c r="EX77" s="293">
        <v>42814.400000000001</v>
      </c>
      <c r="EY77" s="22"/>
      <c r="EZ77" s="60"/>
      <c r="FA77" s="22"/>
      <c r="FB77" s="60"/>
      <c r="FC77" s="22"/>
      <c r="FD77" s="60"/>
      <c r="FE77" s="22"/>
      <c r="FF77" s="60"/>
      <c r="FG77" s="22"/>
      <c r="FH77" s="60"/>
      <c r="FI77" s="22"/>
      <c r="FJ77" s="60"/>
      <c r="FK77" s="22"/>
      <c r="FL77" s="60"/>
      <c r="FM77" s="22"/>
      <c r="FN77" s="60"/>
      <c r="FO77" s="22"/>
      <c r="FP77" s="60"/>
      <c r="FQ77" s="22"/>
      <c r="FR77" s="60"/>
      <c r="FS77" s="22"/>
      <c r="FT77" s="60"/>
      <c r="FU77" s="22"/>
      <c r="FV77" s="60"/>
      <c r="FW77" s="22"/>
      <c r="FX77" s="60"/>
      <c r="FY77" s="22"/>
      <c r="FZ77" s="60"/>
      <c r="GA77" s="22"/>
      <c r="GB77" s="60"/>
      <c r="GC77" s="22"/>
      <c r="GD77" s="60"/>
      <c r="GE77" s="22"/>
      <c r="GF77" s="60"/>
      <c r="GG77" s="22"/>
      <c r="GH77" s="60"/>
      <c r="GI77" s="22"/>
      <c r="GJ77" s="60"/>
      <c r="GK77" s="22"/>
      <c r="GL77" s="60"/>
      <c r="GM77" s="22"/>
      <c r="GN77" s="60"/>
      <c r="GO77" s="22"/>
      <c r="GP77" s="60"/>
      <c r="GQ77" s="22"/>
      <c r="GR77" s="60"/>
      <c r="GS77" s="22"/>
      <c r="GT77" s="60"/>
      <c r="GU77" s="22"/>
      <c r="GV77" s="60"/>
      <c r="GW77" s="22"/>
      <c r="GX77" s="60"/>
      <c r="GY77" s="22"/>
      <c r="GZ77" s="60"/>
      <c r="HA77" s="22"/>
      <c r="HB77" s="60"/>
      <c r="HC77" s="22"/>
      <c r="HD77" s="60"/>
      <c r="HE77" s="22"/>
      <c r="HF77" s="60"/>
      <c r="HG77" s="22"/>
      <c r="HH77" s="60"/>
      <c r="HI77" s="22"/>
      <c r="HJ77" s="60"/>
      <c r="HK77" s="22"/>
      <c r="HL77" s="60"/>
      <c r="HM77" s="22"/>
      <c r="HN77" s="60"/>
      <c r="HO77" s="22"/>
      <c r="HP77" s="60"/>
      <c r="HQ77" s="22"/>
      <c r="HR77" s="60"/>
      <c r="HS77" s="22"/>
      <c r="HT77" s="60"/>
      <c r="HU77" s="22"/>
      <c r="HV77" s="60"/>
      <c r="HW77" s="22"/>
      <c r="HX77" s="60"/>
      <c r="HY77" s="22"/>
      <c r="HZ77" s="60"/>
      <c r="IA77" s="22"/>
      <c r="IB77" s="60"/>
      <c r="IC77" s="22"/>
      <c r="ID77" s="60"/>
      <c r="IE77" s="22"/>
      <c r="IF77" s="60"/>
      <c r="IG77" s="22"/>
      <c r="IH77" s="60"/>
      <c r="II77" s="22"/>
      <c r="IJ77" s="60"/>
      <c r="IK77" s="22"/>
      <c r="IL77" s="60"/>
      <c r="IM77" s="22"/>
      <c r="IN77" s="60"/>
      <c r="IO77" s="22"/>
      <c r="IP77" s="60"/>
      <c r="IQ77" s="22"/>
      <c r="IR77" s="60"/>
      <c r="IS77" s="22"/>
      <c r="IT77" s="60"/>
      <c r="IU77" s="22"/>
      <c r="IV77" s="60"/>
      <c r="IW77" s="22"/>
      <c r="IX77" s="60"/>
      <c r="IY77" s="22"/>
      <c r="IZ77" s="60"/>
      <c r="JA77" s="22"/>
      <c r="JB77" s="60"/>
      <c r="JC77" s="22"/>
      <c r="JD77" s="60"/>
      <c r="JE77" s="22"/>
      <c r="JF77" s="60"/>
      <c r="JG77" s="22"/>
      <c r="JH77" s="60"/>
      <c r="JI77" s="22"/>
      <c r="JJ77" s="60"/>
      <c r="JK77" s="22"/>
      <c r="JL77" s="60"/>
      <c r="JM77" s="22"/>
      <c r="JN77" s="60"/>
      <c r="JO77" s="22"/>
      <c r="JP77" s="60"/>
      <c r="JQ77" s="22"/>
      <c r="JR77" s="60"/>
      <c r="JS77" s="22"/>
      <c r="JT77" s="60"/>
      <c r="JU77" s="22"/>
      <c r="JV77" s="60"/>
      <c r="JW77" s="22"/>
      <c r="JX77" s="60"/>
      <c r="JY77" s="22"/>
      <c r="JZ77" s="23"/>
      <c r="KA77" s="23"/>
      <c r="KB77" s="23"/>
      <c r="KC77" s="23"/>
      <c r="KD77" s="23"/>
      <c r="KE77" s="23"/>
      <c r="KF77" s="23"/>
      <c r="KG77" s="23"/>
      <c r="KH77" s="23"/>
      <c r="KI77" s="23"/>
      <c r="KJ77" s="23"/>
      <c r="KK77" s="23"/>
      <c r="KL77" s="23"/>
      <c r="KM77" s="23"/>
    </row>
    <row r="78" spans="1:299" x14ac:dyDescent="0.25">
      <c r="A78" s="48">
        <f t="shared" si="1"/>
        <v>77</v>
      </c>
      <c r="B78" s="272"/>
      <c r="C78" s="272"/>
      <c r="D78" s="272"/>
      <c r="E78" s="272"/>
      <c r="F78" s="272" t="s">
        <v>271</v>
      </c>
      <c r="G78" s="293">
        <v>0</v>
      </c>
      <c r="H78" s="293">
        <v>0</v>
      </c>
      <c r="I78" s="293">
        <v>0</v>
      </c>
      <c r="J78" s="293">
        <v>0</v>
      </c>
      <c r="K78" s="293">
        <v>0</v>
      </c>
      <c r="L78" s="293">
        <v>0</v>
      </c>
      <c r="M78" s="293">
        <v>0</v>
      </c>
      <c r="N78" s="293">
        <v>0</v>
      </c>
      <c r="O78" s="293">
        <v>63.04</v>
      </c>
      <c r="P78" s="293">
        <v>119.94</v>
      </c>
      <c r="Q78" s="293">
        <v>0</v>
      </c>
      <c r="R78" s="293">
        <v>0</v>
      </c>
      <c r="S78" s="293">
        <v>0</v>
      </c>
      <c r="T78" s="293">
        <v>0</v>
      </c>
      <c r="U78" s="293">
        <v>0</v>
      </c>
      <c r="V78" s="293">
        <v>290</v>
      </c>
      <c r="W78" s="293">
        <v>0</v>
      </c>
      <c r="X78" s="293">
        <v>0</v>
      </c>
      <c r="Y78" s="293">
        <v>522.27</v>
      </c>
      <c r="Z78" s="293">
        <v>0</v>
      </c>
      <c r="AA78" s="293">
        <v>0</v>
      </c>
      <c r="AB78" s="293">
        <v>0</v>
      </c>
      <c r="AC78" s="293">
        <v>0</v>
      </c>
      <c r="AD78" s="293">
        <v>0</v>
      </c>
      <c r="AE78" s="293">
        <v>0</v>
      </c>
      <c r="AF78" s="293">
        <v>0</v>
      </c>
      <c r="AG78" s="293">
        <v>0</v>
      </c>
      <c r="AH78" s="293">
        <v>0</v>
      </c>
      <c r="AI78" s="293">
        <v>0</v>
      </c>
      <c r="AJ78" s="293">
        <v>0</v>
      </c>
      <c r="AK78" s="293">
        <v>0</v>
      </c>
      <c r="AL78" s="293">
        <v>0</v>
      </c>
      <c r="AM78" s="293">
        <v>0</v>
      </c>
      <c r="AN78" s="293">
        <v>0</v>
      </c>
      <c r="AO78" s="293">
        <v>0</v>
      </c>
      <c r="AP78" s="293">
        <v>0</v>
      </c>
      <c r="AQ78" s="293">
        <v>0</v>
      </c>
      <c r="AR78" s="293">
        <v>0</v>
      </c>
      <c r="AS78" s="293">
        <v>0</v>
      </c>
      <c r="AT78" s="293">
        <v>0</v>
      </c>
      <c r="AU78" s="293">
        <v>0</v>
      </c>
      <c r="AV78" s="293">
        <v>0</v>
      </c>
      <c r="AW78" s="293">
        <v>0</v>
      </c>
      <c r="AX78" s="293">
        <v>0</v>
      </c>
      <c r="AY78" s="293">
        <v>0</v>
      </c>
      <c r="AZ78" s="293">
        <v>0</v>
      </c>
      <c r="BA78" s="293">
        <v>0</v>
      </c>
      <c r="BB78" s="293">
        <v>0</v>
      </c>
      <c r="BC78" s="293">
        <v>0</v>
      </c>
      <c r="BD78" s="293">
        <v>0</v>
      </c>
      <c r="BE78" s="293">
        <v>0</v>
      </c>
      <c r="BF78" s="293">
        <v>0</v>
      </c>
      <c r="BG78" s="293">
        <v>106</v>
      </c>
      <c r="BH78" s="293">
        <v>0</v>
      </c>
      <c r="BI78" s="293">
        <v>0</v>
      </c>
      <c r="BJ78" s="293">
        <v>0</v>
      </c>
      <c r="BK78" s="293">
        <v>0</v>
      </c>
      <c r="BL78" s="293">
        <v>0</v>
      </c>
      <c r="BM78" s="293">
        <v>0</v>
      </c>
      <c r="BN78" s="293">
        <v>0</v>
      </c>
      <c r="BO78" s="293">
        <v>0</v>
      </c>
      <c r="BP78" s="293">
        <v>0</v>
      </c>
      <c r="BQ78" s="293">
        <v>0</v>
      </c>
      <c r="BR78" s="293">
        <v>0</v>
      </c>
      <c r="BS78" s="293">
        <v>0</v>
      </c>
      <c r="BT78" s="293">
        <v>0</v>
      </c>
      <c r="BU78" s="293">
        <v>42</v>
      </c>
      <c r="BV78" s="293">
        <v>0</v>
      </c>
      <c r="BW78" s="293">
        <v>0</v>
      </c>
      <c r="BX78" s="293">
        <v>0</v>
      </c>
      <c r="BY78" s="293">
        <v>0</v>
      </c>
      <c r="BZ78" s="293">
        <v>0</v>
      </c>
      <c r="CA78" s="293">
        <v>0</v>
      </c>
      <c r="CB78" s="293">
        <v>0</v>
      </c>
      <c r="CC78" s="293">
        <v>0</v>
      </c>
      <c r="CD78" s="293">
        <v>0</v>
      </c>
      <c r="CE78" s="293">
        <v>0</v>
      </c>
      <c r="CF78" s="293">
        <v>0</v>
      </c>
      <c r="CG78" s="293">
        <v>0</v>
      </c>
      <c r="CH78" s="293">
        <v>0</v>
      </c>
      <c r="CI78" s="293">
        <v>0</v>
      </c>
      <c r="CJ78" s="293">
        <v>0</v>
      </c>
      <c r="CK78" s="293">
        <v>2069.9699999999998</v>
      </c>
      <c r="CL78" s="293">
        <v>0</v>
      </c>
      <c r="CM78" s="293">
        <v>683.24</v>
      </c>
      <c r="CN78" s="293">
        <v>0</v>
      </c>
      <c r="CO78" s="293">
        <v>2823.24</v>
      </c>
      <c r="CP78" s="293">
        <v>0</v>
      </c>
      <c r="CQ78" s="293">
        <v>0</v>
      </c>
      <c r="CR78" s="293">
        <v>0</v>
      </c>
      <c r="CS78" s="293">
        <v>736.71</v>
      </c>
      <c r="CT78" s="293">
        <v>0</v>
      </c>
      <c r="CU78" s="293">
        <v>2546.8200000000002</v>
      </c>
      <c r="CV78" s="293">
        <v>108</v>
      </c>
      <c r="CW78" s="293">
        <v>0</v>
      </c>
      <c r="CX78" s="293">
        <v>0</v>
      </c>
      <c r="CY78" s="293">
        <v>0</v>
      </c>
      <c r="CZ78" s="293">
        <v>0</v>
      </c>
      <c r="DA78" s="293">
        <v>0</v>
      </c>
      <c r="DB78" s="293">
        <v>0</v>
      </c>
      <c r="DC78" s="293">
        <v>0</v>
      </c>
      <c r="DD78" s="293">
        <v>0</v>
      </c>
      <c r="DE78" s="293">
        <v>0</v>
      </c>
      <c r="DF78" s="293">
        <v>0</v>
      </c>
      <c r="DG78" s="293">
        <v>0</v>
      </c>
      <c r="DH78" s="293">
        <v>0</v>
      </c>
      <c r="DI78" s="293">
        <v>0</v>
      </c>
      <c r="DJ78" s="293">
        <v>0</v>
      </c>
      <c r="DK78" s="293">
        <v>0</v>
      </c>
      <c r="DL78" s="293">
        <v>0</v>
      </c>
      <c r="DM78" s="293">
        <v>0</v>
      </c>
      <c r="DN78" s="293">
        <v>0</v>
      </c>
      <c r="DO78" s="293">
        <v>0</v>
      </c>
      <c r="DP78" s="293">
        <v>0</v>
      </c>
      <c r="DQ78" s="293">
        <v>0</v>
      </c>
      <c r="DR78" s="293">
        <v>0</v>
      </c>
      <c r="DS78" s="293">
        <v>0</v>
      </c>
      <c r="DT78" s="293">
        <v>0</v>
      </c>
      <c r="DU78" s="293">
        <v>0</v>
      </c>
      <c r="DV78" s="293">
        <v>0</v>
      </c>
      <c r="DW78" s="293">
        <v>126</v>
      </c>
      <c r="DX78" s="293">
        <v>0</v>
      </c>
      <c r="DY78" s="293">
        <v>0</v>
      </c>
      <c r="DZ78" s="293">
        <v>0</v>
      </c>
      <c r="EA78" s="293">
        <v>0</v>
      </c>
      <c r="EB78" s="293">
        <v>0</v>
      </c>
      <c r="EC78" s="293">
        <v>0</v>
      </c>
      <c r="ED78" s="293">
        <v>0</v>
      </c>
      <c r="EE78" s="293">
        <v>0</v>
      </c>
      <c r="EF78" s="293">
        <v>0</v>
      </c>
      <c r="EG78" s="293">
        <v>0</v>
      </c>
      <c r="EH78" s="293">
        <v>0</v>
      </c>
      <c r="EI78" s="293">
        <v>3465.26</v>
      </c>
      <c r="EJ78" s="293">
        <v>0</v>
      </c>
      <c r="EK78" s="293">
        <v>0</v>
      </c>
      <c r="EL78" s="293">
        <v>282.10000000000002</v>
      </c>
      <c r="EM78" s="293">
        <v>6446.97</v>
      </c>
      <c r="EN78" s="293">
        <v>0</v>
      </c>
      <c r="EO78" s="293">
        <v>4600.63</v>
      </c>
      <c r="EP78" s="293">
        <v>0</v>
      </c>
      <c r="EQ78" s="293">
        <v>0</v>
      </c>
      <c r="ER78" s="293">
        <v>0</v>
      </c>
      <c r="ES78" s="293">
        <v>0</v>
      </c>
      <c r="ET78" s="293">
        <v>0</v>
      </c>
      <c r="EU78" s="293">
        <v>0</v>
      </c>
      <c r="EV78" s="293">
        <v>0</v>
      </c>
      <c r="EW78" s="293">
        <v>0</v>
      </c>
      <c r="EX78" s="293">
        <v>25032.19</v>
      </c>
      <c r="EY78" s="22"/>
      <c r="EZ78" s="60"/>
      <c r="FA78" s="22"/>
      <c r="FB78" s="60"/>
      <c r="FC78" s="22"/>
      <c r="FD78" s="60"/>
      <c r="FE78" s="22"/>
      <c r="FF78" s="60"/>
      <c r="FG78" s="22"/>
      <c r="FH78" s="60"/>
      <c r="FI78" s="22"/>
      <c r="FJ78" s="60"/>
      <c r="FK78" s="22"/>
      <c r="FL78" s="60"/>
      <c r="FM78" s="22"/>
      <c r="FN78" s="60"/>
      <c r="FO78" s="22"/>
      <c r="FP78" s="60"/>
      <c r="FQ78" s="22"/>
      <c r="FR78" s="60"/>
      <c r="FS78" s="22"/>
      <c r="FT78" s="60"/>
      <c r="FU78" s="22"/>
      <c r="FV78" s="60"/>
      <c r="FW78" s="22"/>
      <c r="FX78" s="60"/>
      <c r="FY78" s="22"/>
      <c r="FZ78" s="60"/>
      <c r="GA78" s="22"/>
      <c r="GB78" s="60"/>
      <c r="GC78" s="22"/>
      <c r="GD78" s="60"/>
      <c r="GE78" s="22"/>
      <c r="GF78" s="60"/>
      <c r="GG78" s="22"/>
      <c r="GH78" s="60"/>
      <c r="GI78" s="22"/>
      <c r="GJ78" s="60"/>
      <c r="GK78" s="22"/>
      <c r="GL78" s="60"/>
      <c r="GM78" s="22"/>
      <c r="GN78" s="60"/>
      <c r="GO78" s="22"/>
      <c r="GP78" s="60"/>
      <c r="GQ78" s="22"/>
      <c r="GR78" s="60"/>
      <c r="GS78" s="22"/>
      <c r="GT78" s="60"/>
      <c r="GU78" s="22"/>
      <c r="GV78" s="60"/>
      <c r="GW78" s="22"/>
      <c r="GX78" s="60"/>
      <c r="GY78" s="22"/>
      <c r="GZ78" s="60"/>
      <c r="HA78" s="22"/>
      <c r="HB78" s="60"/>
      <c r="HC78" s="22"/>
      <c r="HD78" s="60"/>
      <c r="HE78" s="22"/>
      <c r="HF78" s="60"/>
      <c r="HG78" s="22"/>
      <c r="HH78" s="60"/>
      <c r="HI78" s="22"/>
      <c r="HJ78" s="60"/>
      <c r="HK78" s="22"/>
      <c r="HL78" s="60"/>
      <c r="HM78" s="22"/>
      <c r="HN78" s="60"/>
      <c r="HO78" s="22"/>
      <c r="HP78" s="60"/>
      <c r="HQ78" s="22"/>
      <c r="HR78" s="60"/>
      <c r="HS78" s="22"/>
      <c r="HT78" s="60"/>
      <c r="HU78" s="22"/>
      <c r="HV78" s="60"/>
      <c r="HW78" s="22"/>
      <c r="HX78" s="60"/>
      <c r="HY78" s="22"/>
      <c r="HZ78" s="60"/>
      <c r="IA78" s="22"/>
      <c r="IB78" s="60"/>
      <c r="IC78" s="22"/>
      <c r="ID78" s="60"/>
      <c r="IE78" s="22"/>
      <c r="IF78" s="60"/>
      <c r="IG78" s="22"/>
      <c r="IH78" s="60"/>
      <c r="II78" s="22"/>
      <c r="IJ78" s="60"/>
      <c r="IK78" s="22"/>
      <c r="IL78" s="60"/>
      <c r="IM78" s="22"/>
      <c r="IN78" s="60"/>
      <c r="IO78" s="22"/>
      <c r="IP78" s="60"/>
      <c r="IQ78" s="22"/>
      <c r="IR78" s="60"/>
      <c r="IS78" s="22"/>
      <c r="IT78" s="60"/>
      <c r="IU78" s="22"/>
      <c r="IV78" s="60"/>
      <c r="IW78" s="22"/>
      <c r="IX78" s="60"/>
      <c r="IY78" s="22"/>
      <c r="IZ78" s="60"/>
      <c r="JA78" s="22"/>
      <c r="JB78" s="60"/>
      <c r="JC78" s="22"/>
      <c r="JD78" s="60"/>
      <c r="JE78" s="22"/>
      <c r="JF78" s="60"/>
      <c r="JG78" s="22"/>
      <c r="JH78" s="60"/>
      <c r="JI78" s="22"/>
      <c r="JJ78" s="60"/>
      <c r="JK78" s="22"/>
      <c r="JL78" s="60"/>
      <c r="JM78" s="22"/>
      <c r="JN78" s="60"/>
      <c r="JO78" s="22"/>
      <c r="JP78" s="60"/>
      <c r="JQ78" s="22"/>
      <c r="JR78" s="60"/>
      <c r="JS78" s="22"/>
      <c r="JT78" s="60"/>
      <c r="JU78" s="22"/>
      <c r="JV78" s="60"/>
      <c r="JW78" s="22"/>
      <c r="JX78" s="60"/>
      <c r="JY78" s="22"/>
      <c r="JZ78" s="23"/>
      <c r="KA78" s="23"/>
      <c r="KB78" s="23"/>
      <c r="KC78" s="23"/>
      <c r="KD78" s="23"/>
      <c r="KE78" s="23"/>
      <c r="KF78" s="23"/>
      <c r="KG78" s="23"/>
      <c r="KH78" s="23"/>
      <c r="KI78" s="23"/>
      <c r="KJ78" s="23"/>
      <c r="KK78" s="23"/>
      <c r="KL78" s="23"/>
      <c r="KM78" s="23"/>
    </row>
    <row r="79" spans="1:299" x14ac:dyDescent="0.25">
      <c r="A79" s="48">
        <f t="shared" si="1"/>
        <v>78</v>
      </c>
      <c r="B79" s="272"/>
      <c r="C79" s="272"/>
      <c r="D79" s="272"/>
      <c r="E79" s="272"/>
      <c r="F79" s="272" t="s">
        <v>373</v>
      </c>
      <c r="G79" s="293">
        <v>0</v>
      </c>
      <c r="H79" s="293">
        <v>0</v>
      </c>
      <c r="I79" s="293">
        <v>0</v>
      </c>
      <c r="J79" s="293">
        <v>0</v>
      </c>
      <c r="K79" s="293">
        <v>0</v>
      </c>
      <c r="L79" s="293">
        <v>0</v>
      </c>
      <c r="M79" s="293">
        <v>0</v>
      </c>
      <c r="N79" s="293">
        <v>0</v>
      </c>
      <c r="O79" s="293">
        <v>0</v>
      </c>
      <c r="P79" s="293">
        <v>0</v>
      </c>
      <c r="Q79" s="293">
        <v>0</v>
      </c>
      <c r="R79" s="293">
        <v>0</v>
      </c>
      <c r="S79" s="293">
        <v>0</v>
      </c>
      <c r="T79" s="293">
        <v>0</v>
      </c>
      <c r="U79" s="293">
        <v>0</v>
      </c>
      <c r="V79" s="293">
        <v>0</v>
      </c>
      <c r="W79" s="293">
        <v>0</v>
      </c>
      <c r="X79" s="293">
        <v>0</v>
      </c>
      <c r="Y79" s="293">
        <v>0</v>
      </c>
      <c r="Z79" s="293">
        <v>0</v>
      </c>
      <c r="AA79" s="293">
        <v>0</v>
      </c>
      <c r="AB79" s="293">
        <v>0</v>
      </c>
      <c r="AC79" s="293">
        <v>0</v>
      </c>
      <c r="AD79" s="293">
        <v>0</v>
      </c>
      <c r="AE79" s="293">
        <v>0</v>
      </c>
      <c r="AF79" s="293">
        <v>0</v>
      </c>
      <c r="AG79" s="293">
        <v>0</v>
      </c>
      <c r="AH79" s="293">
        <v>0</v>
      </c>
      <c r="AI79" s="293">
        <v>0</v>
      </c>
      <c r="AJ79" s="293">
        <v>0</v>
      </c>
      <c r="AK79" s="293">
        <v>0</v>
      </c>
      <c r="AL79" s="293">
        <v>0</v>
      </c>
      <c r="AM79" s="293">
        <v>0</v>
      </c>
      <c r="AN79" s="293">
        <v>0</v>
      </c>
      <c r="AO79" s="293">
        <v>0</v>
      </c>
      <c r="AP79" s="293">
        <v>0</v>
      </c>
      <c r="AQ79" s="293">
        <v>0</v>
      </c>
      <c r="AR79" s="293">
        <v>0</v>
      </c>
      <c r="AS79" s="293">
        <v>0</v>
      </c>
      <c r="AT79" s="293">
        <v>0</v>
      </c>
      <c r="AU79" s="293">
        <v>0</v>
      </c>
      <c r="AV79" s="293">
        <v>0</v>
      </c>
      <c r="AW79" s="293">
        <v>0</v>
      </c>
      <c r="AX79" s="293">
        <v>0</v>
      </c>
      <c r="AY79" s="293">
        <v>0</v>
      </c>
      <c r="AZ79" s="293">
        <v>0</v>
      </c>
      <c r="BA79" s="293">
        <v>0</v>
      </c>
      <c r="BB79" s="293">
        <v>0</v>
      </c>
      <c r="BC79" s="293">
        <v>0</v>
      </c>
      <c r="BD79" s="293">
        <v>0</v>
      </c>
      <c r="BE79" s="293">
        <v>0</v>
      </c>
      <c r="BF79" s="293">
        <v>0</v>
      </c>
      <c r="BG79" s="293">
        <v>0</v>
      </c>
      <c r="BH79" s="293">
        <v>0</v>
      </c>
      <c r="BI79" s="293">
        <v>0</v>
      </c>
      <c r="BJ79" s="293">
        <v>0</v>
      </c>
      <c r="BK79" s="293">
        <v>0</v>
      </c>
      <c r="BL79" s="293">
        <v>0</v>
      </c>
      <c r="BM79" s="293">
        <v>0</v>
      </c>
      <c r="BN79" s="293">
        <v>0</v>
      </c>
      <c r="BO79" s="293">
        <v>0</v>
      </c>
      <c r="BP79" s="293">
        <v>0</v>
      </c>
      <c r="BQ79" s="293">
        <v>0</v>
      </c>
      <c r="BR79" s="293">
        <v>0</v>
      </c>
      <c r="BS79" s="293">
        <v>0</v>
      </c>
      <c r="BT79" s="293">
        <v>0</v>
      </c>
      <c r="BU79" s="293">
        <v>0</v>
      </c>
      <c r="BV79" s="293">
        <v>0</v>
      </c>
      <c r="BW79" s="293">
        <v>0</v>
      </c>
      <c r="BX79" s="293">
        <v>0</v>
      </c>
      <c r="BY79" s="293">
        <v>0</v>
      </c>
      <c r="BZ79" s="293">
        <v>0</v>
      </c>
      <c r="CA79" s="293">
        <v>0</v>
      </c>
      <c r="CB79" s="293">
        <v>0</v>
      </c>
      <c r="CC79" s="293">
        <v>0</v>
      </c>
      <c r="CD79" s="293">
        <v>0</v>
      </c>
      <c r="CE79" s="293">
        <v>0</v>
      </c>
      <c r="CF79" s="293">
        <v>0</v>
      </c>
      <c r="CG79" s="293">
        <v>0</v>
      </c>
      <c r="CH79" s="293">
        <v>0</v>
      </c>
      <c r="CI79" s="293">
        <v>0</v>
      </c>
      <c r="CJ79" s="293">
        <v>0</v>
      </c>
      <c r="CK79" s="293">
        <v>0</v>
      </c>
      <c r="CL79" s="293">
        <v>0</v>
      </c>
      <c r="CM79" s="293">
        <v>0</v>
      </c>
      <c r="CN79" s="293">
        <v>0</v>
      </c>
      <c r="CO79" s="293">
        <v>0</v>
      </c>
      <c r="CP79" s="293">
        <v>0</v>
      </c>
      <c r="CQ79" s="293">
        <v>0</v>
      </c>
      <c r="CR79" s="293">
        <v>0</v>
      </c>
      <c r="CS79" s="293">
        <v>0</v>
      </c>
      <c r="CT79" s="293">
        <v>0</v>
      </c>
      <c r="CU79" s="293">
        <v>0</v>
      </c>
      <c r="CV79" s="293">
        <v>0</v>
      </c>
      <c r="CW79" s="293">
        <v>0</v>
      </c>
      <c r="CX79" s="293">
        <v>0</v>
      </c>
      <c r="CY79" s="293">
        <v>0</v>
      </c>
      <c r="CZ79" s="293">
        <v>0</v>
      </c>
      <c r="DA79" s="293">
        <v>0</v>
      </c>
      <c r="DB79" s="293">
        <v>0</v>
      </c>
      <c r="DC79" s="293">
        <v>0</v>
      </c>
      <c r="DD79" s="293">
        <v>0</v>
      </c>
      <c r="DE79" s="293">
        <v>0</v>
      </c>
      <c r="DF79" s="293">
        <v>0</v>
      </c>
      <c r="DG79" s="293">
        <v>0</v>
      </c>
      <c r="DH79" s="293">
        <v>0</v>
      </c>
      <c r="DI79" s="293">
        <v>0</v>
      </c>
      <c r="DJ79" s="293">
        <v>0</v>
      </c>
      <c r="DK79" s="293">
        <v>0</v>
      </c>
      <c r="DL79" s="293">
        <v>0</v>
      </c>
      <c r="DM79" s="293">
        <v>0</v>
      </c>
      <c r="DN79" s="293">
        <v>0</v>
      </c>
      <c r="DO79" s="293">
        <v>0</v>
      </c>
      <c r="DP79" s="293">
        <v>0</v>
      </c>
      <c r="DQ79" s="293">
        <v>0</v>
      </c>
      <c r="DR79" s="293">
        <v>0</v>
      </c>
      <c r="DS79" s="293">
        <v>0</v>
      </c>
      <c r="DT79" s="293">
        <v>0</v>
      </c>
      <c r="DU79" s="293">
        <v>0</v>
      </c>
      <c r="DV79" s="293">
        <v>0</v>
      </c>
      <c r="DW79" s="293">
        <v>0</v>
      </c>
      <c r="DX79" s="293">
        <v>0</v>
      </c>
      <c r="DY79" s="293">
        <v>0</v>
      </c>
      <c r="DZ79" s="293">
        <v>0</v>
      </c>
      <c r="EA79" s="293">
        <v>0</v>
      </c>
      <c r="EB79" s="293">
        <v>0</v>
      </c>
      <c r="EC79" s="293">
        <v>0</v>
      </c>
      <c r="ED79" s="293">
        <v>0</v>
      </c>
      <c r="EE79" s="293">
        <v>0</v>
      </c>
      <c r="EF79" s="293">
        <v>0</v>
      </c>
      <c r="EG79" s="293">
        <v>0</v>
      </c>
      <c r="EH79" s="293">
        <v>0</v>
      </c>
      <c r="EI79" s="293">
        <v>0</v>
      </c>
      <c r="EJ79" s="293">
        <v>0</v>
      </c>
      <c r="EK79" s="293">
        <v>0</v>
      </c>
      <c r="EL79" s="293">
        <v>0</v>
      </c>
      <c r="EM79" s="293">
        <v>0</v>
      </c>
      <c r="EN79" s="293">
        <v>0</v>
      </c>
      <c r="EO79" s="293">
        <v>0</v>
      </c>
      <c r="EP79" s="293">
        <v>0</v>
      </c>
      <c r="EQ79" s="293">
        <v>0</v>
      </c>
      <c r="ER79" s="293">
        <v>0</v>
      </c>
      <c r="ES79" s="293">
        <v>0</v>
      </c>
      <c r="ET79" s="293">
        <v>0</v>
      </c>
      <c r="EU79" s="293">
        <v>0</v>
      </c>
      <c r="EV79" s="293">
        <v>0</v>
      </c>
      <c r="EW79" s="293">
        <v>0</v>
      </c>
      <c r="EX79" s="293">
        <v>0</v>
      </c>
      <c r="EY79" s="22"/>
      <c r="EZ79" s="60"/>
      <c r="FA79" s="22"/>
      <c r="FB79" s="60"/>
      <c r="FC79" s="22"/>
      <c r="FD79" s="60"/>
      <c r="FE79" s="22"/>
      <c r="FF79" s="60"/>
      <c r="FG79" s="22"/>
      <c r="FH79" s="60"/>
      <c r="FI79" s="22"/>
      <c r="FJ79" s="60"/>
      <c r="FK79" s="22"/>
      <c r="FL79" s="60"/>
      <c r="FM79" s="22"/>
      <c r="FN79" s="60"/>
      <c r="FO79" s="22"/>
      <c r="FP79" s="60"/>
      <c r="FQ79" s="22"/>
      <c r="FR79" s="60"/>
      <c r="FS79" s="22"/>
      <c r="FT79" s="60"/>
      <c r="FU79" s="22"/>
      <c r="FV79" s="60"/>
      <c r="FW79" s="22"/>
      <c r="FX79" s="60"/>
      <c r="FY79" s="22"/>
      <c r="FZ79" s="60"/>
      <c r="GA79" s="22"/>
      <c r="GB79" s="60"/>
      <c r="GC79" s="22"/>
      <c r="GD79" s="60"/>
      <c r="GE79" s="22"/>
      <c r="GF79" s="60"/>
      <c r="GG79" s="22"/>
      <c r="GH79" s="60"/>
      <c r="GI79" s="22"/>
      <c r="GJ79" s="60"/>
      <c r="GK79" s="22"/>
      <c r="GL79" s="60"/>
      <c r="GM79" s="22"/>
      <c r="GN79" s="60"/>
      <c r="GO79" s="22"/>
      <c r="GP79" s="60"/>
      <c r="GQ79" s="22"/>
      <c r="GR79" s="60"/>
      <c r="GS79" s="22"/>
      <c r="GT79" s="60"/>
      <c r="GU79" s="22"/>
      <c r="GV79" s="60"/>
      <c r="GW79" s="22"/>
      <c r="GX79" s="60"/>
      <c r="GY79" s="22"/>
      <c r="GZ79" s="60"/>
      <c r="HA79" s="22"/>
      <c r="HB79" s="60"/>
      <c r="HC79" s="22"/>
      <c r="HD79" s="60"/>
      <c r="HE79" s="22"/>
      <c r="HF79" s="60"/>
      <c r="HG79" s="22"/>
      <c r="HH79" s="60"/>
      <c r="HI79" s="22"/>
      <c r="HJ79" s="60"/>
      <c r="HK79" s="22"/>
      <c r="HL79" s="60"/>
      <c r="HM79" s="22"/>
      <c r="HN79" s="60"/>
      <c r="HO79" s="22"/>
      <c r="HP79" s="60"/>
      <c r="HQ79" s="22"/>
      <c r="HR79" s="60"/>
      <c r="HS79" s="22"/>
      <c r="HT79" s="60"/>
      <c r="HU79" s="22"/>
      <c r="HV79" s="60"/>
      <c r="HW79" s="22"/>
      <c r="HX79" s="60"/>
      <c r="HY79" s="22"/>
      <c r="HZ79" s="60"/>
      <c r="IA79" s="22"/>
      <c r="IB79" s="60"/>
      <c r="IC79" s="22"/>
      <c r="ID79" s="60"/>
      <c r="IE79" s="22"/>
      <c r="IF79" s="60"/>
      <c r="IG79" s="22"/>
      <c r="IH79" s="60"/>
      <c r="II79" s="22"/>
      <c r="IJ79" s="60"/>
      <c r="IK79" s="22"/>
      <c r="IL79" s="60"/>
      <c r="IM79" s="22"/>
      <c r="IN79" s="60"/>
      <c r="IO79" s="22"/>
      <c r="IP79" s="60"/>
      <c r="IQ79" s="22"/>
      <c r="IR79" s="60"/>
      <c r="IS79" s="22"/>
      <c r="IT79" s="60"/>
      <c r="IU79" s="22"/>
      <c r="IV79" s="60"/>
      <c r="IW79" s="22"/>
      <c r="IX79" s="60"/>
      <c r="IY79" s="22"/>
      <c r="IZ79" s="60"/>
      <c r="JA79" s="22"/>
      <c r="JB79" s="60"/>
      <c r="JC79" s="22"/>
      <c r="JD79" s="60"/>
      <c r="JE79" s="22"/>
      <c r="JF79" s="60"/>
      <c r="JG79" s="22"/>
      <c r="JH79" s="60"/>
      <c r="JI79" s="22"/>
      <c r="JJ79" s="60"/>
      <c r="JK79" s="22"/>
      <c r="JL79" s="60"/>
      <c r="JM79" s="22"/>
      <c r="JN79" s="60"/>
      <c r="JO79" s="22"/>
      <c r="JP79" s="60"/>
      <c r="JQ79" s="22"/>
      <c r="JR79" s="60"/>
      <c r="JS79" s="22"/>
      <c r="JT79" s="60"/>
      <c r="JU79" s="22"/>
      <c r="JV79" s="60"/>
      <c r="JW79" s="22"/>
      <c r="JX79" s="60"/>
      <c r="JY79" s="22"/>
      <c r="JZ79" s="23"/>
      <c r="KA79" s="23"/>
      <c r="KB79" s="23"/>
      <c r="KC79" s="23"/>
      <c r="KD79" s="23"/>
      <c r="KE79" s="23"/>
      <c r="KF79" s="23"/>
      <c r="KG79" s="23"/>
      <c r="KH79" s="23"/>
      <c r="KI79" s="23"/>
      <c r="KJ79" s="23"/>
      <c r="KK79" s="23"/>
      <c r="KL79" s="23"/>
      <c r="KM79" s="23"/>
    </row>
    <row r="80" spans="1:299" ht="15.75" thickBot="1" x14ac:dyDescent="0.3">
      <c r="A80" s="48">
        <f t="shared" si="1"/>
        <v>79</v>
      </c>
      <c r="B80" s="272"/>
      <c r="C80" s="272"/>
      <c r="D80" s="272"/>
      <c r="E80" s="272"/>
      <c r="F80" s="272" t="s">
        <v>374</v>
      </c>
      <c r="G80" s="306">
        <v>0</v>
      </c>
      <c r="H80" s="306">
        <v>0</v>
      </c>
      <c r="I80" s="306">
        <v>0</v>
      </c>
      <c r="J80" s="306">
        <v>0</v>
      </c>
      <c r="K80" s="306">
        <v>0</v>
      </c>
      <c r="L80" s="306">
        <v>0</v>
      </c>
      <c r="M80" s="306">
        <v>0</v>
      </c>
      <c r="N80" s="306">
        <v>0</v>
      </c>
      <c r="O80" s="306">
        <v>0</v>
      </c>
      <c r="P80" s="306">
        <v>0</v>
      </c>
      <c r="Q80" s="306">
        <v>0</v>
      </c>
      <c r="R80" s="306">
        <v>0</v>
      </c>
      <c r="S80" s="306">
        <v>0</v>
      </c>
      <c r="T80" s="306">
        <v>0</v>
      </c>
      <c r="U80" s="306">
        <v>0</v>
      </c>
      <c r="V80" s="306">
        <v>0</v>
      </c>
      <c r="W80" s="306">
        <v>0</v>
      </c>
      <c r="X80" s="306">
        <v>0</v>
      </c>
      <c r="Y80" s="306">
        <v>0</v>
      </c>
      <c r="Z80" s="306">
        <v>0</v>
      </c>
      <c r="AA80" s="306">
        <v>0</v>
      </c>
      <c r="AB80" s="306">
        <v>0</v>
      </c>
      <c r="AC80" s="306">
        <v>0</v>
      </c>
      <c r="AD80" s="306">
        <v>0</v>
      </c>
      <c r="AE80" s="306">
        <v>0</v>
      </c>
      <c r="AF80" s="306">
        <v>0</v>
      </c>
      <c r="AG80" s="306">
        <v>0</v>
      </c>
      <c r="AH80" s="306">
        <v>0</v>
      </c>
      <c r="AI80" s="306">
        <v>0</v>
      </c>
      <c r="AJ80" s="306">
        <v>0</v>
      </c>
      <c r="AK80" s="306">
        <v>0</v>
      </c>
      <c r="AL80" s="306">
        <v>0</v>
      </c>
      <c r="AM80" s="306">
        <v>0</v>
      </c>
      <c r="AN80" s="306">
        <v>0</v>
      </c>
      <c r="AO80" s="306">
        <v>0</v>
      </c>
      <c r="AP80" s="306">
        <v>0</v>
      </c>
      <c r="AQ80" s="306">
        <v>0</v>
      </c>
      <c r="AR80" s="306">
        <v>0</v>
      </c>
      <c r="AS80" s="306">
        <v>0</v>
      </c>
      <c r="AT80" s="306">
        <v>0</v>
      </c>
      <c r="AU80" s="306">
        <v>0</v>
      </c>
      <c r="AV80" s="306">
        <v>0</v>
      </c>
      <c r="AW80" s="306">
        <v>0</v>
      </c>
      <c r="AX80" s="306">
        <v>0</v>
      </c>
      <c r="AY80" s="306">
        <v>0</v>
      </c>
      <c r="AZ80" s="306">
        <v>0</v>
      </c>
      <c r="BA80" s="306">
        <v>0</v>
      </c>
      <c r="BB80" s="306">
        <v>0</v>
      </c>
      <c r="BC80" s="306">
        <v>0</v>
      </c>
      <c r="BD80" s="306">
        <v>0</v>
      </c>
      <c r="BE80" s="306">
        <v>0</v>
      </c>
      <c r="BF80" s="306">
        <v>0</v>
      </c>
      <c r="BG80" s="306">
        <v>0</v>
      </c>
      <c r="BH80" s="306">
        <v>0</v>
      </c>
      <c r="BI80" s="306">
        <v>0</v>
      </c>
      <c r="BJ80" s="306">
        <v>0</v>
      </c>
      <c r="BK80" s="306">
        <v>0</v>
      </c>
      <c r="BL80" s="306">
        <v>0</v>
      </c>
      <c r="BM80" s="306">
        <v>0</v>
      </c>
      <c r="BN80" s="306">
        <v>0</v>
      </c>
      <c r="BO80" s="306">
        <v>0</v>
      </c>
      <c r="BP80" s="306">
        <v>0</v>
      </c>
      <c r="BQ80" s="306">
        <v>0</v>
      </c>
      <c r="BR80" s="306">
        <v>0</v>
      </c>
      <c r="BS80" s="306">
        <v>0</v>
      </c>
      <c r="BT80" s="306">
        <v>0</v>
      </c>
      <c r="BU80" s="306">
        <v>0</v>
      </c>
      <c r="BV80" s="306">
        <v>0</v>
      </c>
      <c r="BW80" s="306">
        <v>0</v>
      </c>
      <c r="BX80" s="306">
        <v>0</v>
      </c>
      <c r="BY80" s="306">
        <v>0</v>
      </c>
      <c r="BZ80" s="306">
        <v>0</v>
      </c>
      <c r="CA80" s="306">
        <v>0</v>
      </c>
      <c r="CB80" s="306">
        <v>0</v>
      </c>
      <c r="CC80" s="306">
        <v>0</v>
      </c>
      <c r="CD80" s="306">
        <v>0</v>
      </c>
      <c r="CE80" s="306">
        <v>0</v>
      </c>
      <c r="CF80" s="306">
        <v>0</v>
      </c>
      <c r="CG80" s="306">
        <v>0</v>
      </c>
      <c r="CH80" s="306">
        <v>0</v>
      </c>
      <c r="CI80" s="306">
        <v>0</v>
      </c>
      <c r="CJ80" s="306">
        <v>0</v>
      </c>
      <c r="CK80" s="306">
        <v>0</v>
      </c>
      <c r="CL80" s="306">
        <v>0</v>
      </c>
      <c r="CM80" s="306">
        <v>0</v>
      </c>
      <c r="CN80" s="306">
        <v>0</v>
      </c>
      <c r="CO80" s="306">
        <v>0</v>
      </c>
      <c r="CP80" s="306">
        <v>0</v>
      </c>
      <c r="CQ80" s="306">
        <v>0</v>
      </c>
      <c r="CR80" s="306">
        <v>0</v>
      </c>
      <c r="CS80" s="306">
        <v>0</v>
      </c>
      <c r="CT80" s="306">
        <v>0</v>
      </c>
      <c r="CU80" s="306">
        <v>0</v>
      </c>
      <c r="CV80" s="306">
        <v>0</v>
      </c>
      <c r="CW80" s="306">
        <v>0</v>
      </c>
      <c r="CX80" s="306">
        <v>0</v>
      </c>
      <c r="CY80" s="306">
        <v>0</v>
      </c>
      <c r="CZ80" s="306">
        <v>0</v>
      </c>
      <c r="DA80" s="306">
        <v>0</v>
      </c>
      <c r="DB80" s="306">
        <v>0</v>
      </c>
      <c r="DC80" s="306">
        <v>0</v>
      </c>
      <c r="DD80" s="306">
        <v>0</v>
      </c>
      <c r="DE80" s="306">
        <v>0</v>
      </c>
      <c r="DF80" s="306">
        <v>0</v>
      </c>
      <c r="DG80" s="306">
        <v>0</v>
      </c>
      <c r="DH80" s="306">
        <v>0</v>
      </c>
      <c r="DI80" s="306">
        <v>0</v>
      </c>
      <c r="DJ80" s="306">
        <v>0</v>
      </c>
      <c r="DK80" s="306">
        <v>0</v>
      </c>
      <c r="DL80" s="306">
        <v>0</v>
      </c>
      <c r="DM80" s="306">
        <v>0</v>
      </c>
      <c r="DN80" s="306">
        <v>0</v>
      </c>
      <c r="DO80" s="306">
        <v>0</v>
      </c>
      <c r="DP80" s="306">
        <v>0</v>
      </c>
      <c r="DQ80" s="306">
        <v>0</v>
      </c>
      <c r="DR80" s="306">
        <v>0</v>
      </c>
      <c r="DS80" s="306">
        <v>0</v>
      </c>
      <c r="DT80" s="306">
        <v>0</v>
      </c>
      <c r="DU80" s="306">
        <v>0</v>
      </c>
      <c r="DV80" s="306">
        <v>0</v>
      </c>
      <c r="DW80" s="306">
        <v>0</v>
      </c>
      <c r="DX80" s="306">
        <v>0</v>
      </c>
      <c r="DY80" s="306">
        <v>0</v>
      </c>
      <c r="DZ80" s="306">
        <v>0</v>
      </c>
      <c r="EA80" s="306">
        <v>0</v>
      </c>
      <c r="EB80" s="306">
        <v>0</v>
      </c>
      <c r="EC80" s="306">
        <v>0</v>
      </c>
      <c r="ED80" s="306">
        <v>0</v>
      </c>
      <c r="EE80" s="306">
        <v>0</v>
      </c>
      <c r="EF80" s="306">
        <v>0</v>
      </c>
      <c r="EG80" s="306">
        <v>0</v>
      </c>
      <c r="EH80" s="306">
        <v>0</v>
      </c>
      <c r="EI80" s="306">
        <v>0</v>
      </c>
      <c r="EJ80" s="306">
        <v>0</v>
      </c>
      <c r="EK80" s="306">
        <v>0</v>
      </c>
      <c r="EL80" s="306">
        <v>0</v>
      </c>
      <c r="EM80" s="306">
        <v>0</v>
      </c>
      <c r="EN80" s="306">
        <v>0</v>
      </c>
      <c r="EO80" s="306">
        <v>0</v>
      </c>
      <c r="EP80" s="306">
        <v>0</v>
      </c>
      <c r="EQ80" s="306">
        <v>0</v>
      </c>
      <c r="ER80" s="306">
        <v>0</v>
      </c>
      <c r="ES80" s="306">
        <v>0</v>
      </c>
      <c r="ET80" s="306">
        <v>0</v>
      </c>
      <c r="EU80" s="306">
        <v>0</v>
      </c>
      <c r="EV80" s="306">
        <v>0</v>
      </c>
      <c r="EW80" s="306">
        <v>0</v>
      </c>
      <c r="EX80" s="306">
        <v>0</v>
      </c>
      <c r="EY80" s="22"/>
      <c r="EZ80" s="60"/>
      <c r="FA80" s="22"/>
      <c r="FB80" s="60"/>
      <c r="FC80" s="22"/>
      <c r="FD80" s="60"/>
      <c r="FE80" s="22"/>
      <c r="FF80" s="60"/>
      <c r="FG80" s="22"/>
      <c r="FH80" s="60"/>
      <c r="FI80" s="22"/>
      <c r="FJ80" s="60"/>
      <c r="FK80" s="22"/>
      <c r="FL80" s="60"/>
      <c r="FM80" s="22"/>
      <c r="FN80" s="60"/>
      <c r="FO80" s="22"/>
      <c r="FP80" s="60"/>
      <c r="FQ80" s="22"/>
      <c r="FR80" s="60"/>
      <c r="FS80" s="22"/>
      <c r="FT80" s="60"/>
      <c r="FU80" s="22"/>
      <c r="FV80" s="60"/>
      <c r="FW80" s="22"/>
      <c r="FX80" s="60"/>
      <c r="FY80" s="22"/>
      <c r="FZ80" s="60"/>
      <c r="GA80" s="22"/>
      <c r="GB80" s="60"/>
      <c r="GC80" s="22"/>
      <c r="GD80" s="60"/>
      <c r="GE80" s="22"/>
      <c r="GF80" s="60"/>
      <c r="GG80" s="22"/>
      <c r="GH80" s="60"/>
      <c r="GI80" s="22"/>
      <c r="GJ80" s="60"/>
      <c r="GK80" s="22"/>
      <c r="GL80" s="60"/>
      <c r="GM80" s="22"/>
      <c r="GN80" s="60"/>
      <c r="GO80" s="22"/>
      <c r="GP80" s="60"/>
      <c r="GQ80" s="22"/>
      <c r="GR80" s="60"/>
      <c r="GS80" s="22"/>
      <c r="GT80" s="60"/>
      <c r="GU80" s="22"/>
      <c r="GV80" s="60"/>
      <c r="GW80" s="22"/>
      <c r="GX80" s="60"/>
      <c r="GY80" s="22"/>
      <c r="GZ80" s="60"/>
      <c r="HA80" s="22"/>
      <c r="HB80" s="60"/>
      <c r="HC80" s="22"/>
      <c r="HD80" s="60"/>
      <c r="HE80" s="22"/>
      <c r="HF80" s="60"/>
      <c r="HG80" s="22"/>
      <c r="HH80" s="60"/>
      <c r="HI80" s="22"/>
      <c r="HJ80" s="60"/>
      <c r="HK80" s="22"/>
      <c r="HL80" s="60"/>
      <c r="HM80" s="22"/>
      <c r="HN80" s="60"/>
      <c r="HO80" s="22"/>
      <c r="HP80" s="60"/>
      <c r="HQ80" s="22"/>
      <c r="HR80" s="60"/>
      <c r="HS80" s="22"/>
      <c r="HT80" s="60"/>
      <c r="HU80" s="22"/>
      <c r="HV80" s="60"/>
      <c r="HW80" s="22"/>
      <c r="HX80" s="60"/>
      <c r="HY80" s="22"/>
      <c r="HZ80" s="60"/>
      <c r="IA80" s="22"/>
      <c r="IB80" s="60"/>
      <c r="IC80" s="22"/>
      <c r="ID80" s="60"/>
      <c r="IE80" s="22"/>
      <c r="IF80" s="60"/>
      <c r="IG80" s="22"/>
      <c r="IH80" s="60"/>
      <c r="II80" s="22"/>
      <c r="IJ80" s="60"/>
      <c r="IK80" s="22"/>
      <c r="IL80" s="60"/>
      <c r="IM80" s="22"/>
      <c r="IN80" s="60"/>
      <c r="IO80" s="22"/>
      <c r="IP80" s="60"/>
      <c r="IQ80" s="22"/>
      <c r="IR80" s="60"/>
      <c r="IS80" s="22"/>
      <c r="IT80" s="60"/>
      <c r="IU80" s="22"/>
      <c r="IV80" s="60"/>
      <c r="IW80" s="22"/>
      <c r="IX80" s="60"/>
      <c r="IY80" s="22"/>
      <c r="IZ80" s="60"/>
      <c r="JA80" s="22"/>
      <c r="JB80" s="60"/>
      <c r="JC80" s="22"/>
      <c r="JD80" s="60"/>
      <c r="JE80" s="22"/>
      <c r="JF80" s="60"/>
      <c r="JG80" s="22"/>
      <c r="JH80" s="60"/>
      <c r="JI80" s="22"/>
      <c r="JJ80" s="60"/>
      <c r="JK80" s="22"/>
      <c r="JL80" s="60"/>
      <c r="JM80" s="22"/>
      <c r="JN80" s="60"/>
      <c r="JO80" s="22"/>
      <c r="JP80" s="60"/>
      <c r="JQ80" s="22"/>
      <c r="JR80" s="60"/>
      <c r="JS80" s="22"/>
      <c r="JT80" s="60"/>
      <c r="JU80" s="22"/>
      <c r="JV80" s="60"/>
      <c r="JW80" s="22"/>
      <c r="JX80" s="60"/>
      <c r="JY80" s="22"/>
      <c r="JZ80" s="23"/>
      <c r="KA80" s="23"/>
      <c r="KB80" s="23"/>
      <c r="KC80" s="23"/>
      <c r="KD80" s="23"/>
      <c r="KE80" s="23"/>
      <c r="KF80" s="23"/>
      <c r="KG80" s="23"/>
      <c r="KH80" s="23"/>
      <c r="KI80" s="23"/>
      <c r="KJ80" s="23"/>
      <c r="KK80" s="23"/>
      <c r="KL80" s="23"/>
      <c r="KM80" s="23"/>
    </row>
    <row r="81" spans="1:299" x14ac:dyDescent="0.25">
      <c r="A81" s="48">
        <f t="shared" si="1"/>
        <v>80</v>
      </c>
      <c r="B81" s="272"/>
      <c r="C81" s="272"/>
      <c r="D81" s="272"/>
      <c r="E81" s="272" t="s">
        <v>272</v>
      </c>
      <c r="F81" s="272"/>
      <c r="G81" s="293">
        <v>0</v>
      </c>
      <c r="H81" s="293">
        <v>1348.98</v>
      </c>
      <c r="I81" s="293">
        <v>43401.53</v>
      </c>
      <c r="J81" s="293">
        <v>0</v>
      </c>
      <c r="K81" s="293">
        <v>5509.07</v>
      </c>
      <c r="L81" s="293">
        <v>11037.97</v>
      </c>
      <c r="M81" s="293">
        <v>3234.77</v>
      </c>
      <c r="N81" s="293">
        <v>0</v>
      </c>
      <c r="O81" s="293">
        <v>83241.48</v>
      </c>
      <c r="P81" s="293">
        <v>5757.27</v>
      </c>
      <c r="Q81" s="293">
        <v>7991.04</v>
      </c>
      <c r="R81" s="293">
        <v>1251.42</v>
      </c>
      <c r="S81" s="293">
        <v>0</v>
      </c>
      <c r="T81" s="293">
        <v>0</v>
      </c>
      <c r="U81" s="293">
        <v>4553.28</v>
      </c>
      <c r="V81" s="293">
        <v>4743.63</v>
      </c>
      <c r="W81" s="293">
        <v>0</v>
      </c>
      <c r="X81" s="293">
        <v>0</v>
      </c>
      <c r="Y81" s="293">
        <v>26378.13</v>
      </c>
      <c r="Z81" s="293">
        <v>0</v>
      </c>
      <c r="AA81" s="293">
        <v>0</v>
      </c>
      <c r="AB81" s="293">
        <v>0</v>
      </c>
      <c r="AC81" s="293">
        <v>0</v>
      </c>
      <c r="AD81" s="293">
        <v>6537.84</v>
      </c>
      <c r="AE81" s="293">
        <v>65</v>
      </c>
      <c r="AF81" s="293">
        <v>0</v>
      </c>
      <c r="AG81" s="293">
        <v>844.61</v>
      </c>
      <c r="AH81" s="293">
        <v>0</v>
      </c>
      <c r="AI81" s="293">
        <v>720.54</v>
      </c>
      <c r="AJ81" s="293">
        <v>5140.2700000000004</v>
      </c>
      <c r="AK81" s="293">
        <v>975.32</v>
      </c>
      <c r="AL81" s="293">
        <v>2907.56</v>
      </c>
      <c r="AM81" s="293">
        <v>6607.66</v>
      </c>
      <c r="AN81" s="293">
        <v>0</v>
      </c>
      <c r="AO81" s="293">
        <v>0</v>
      </c>
      <c r="AP81" s="293">
        <v>0</v>
      </c>
      <c r="AQ81" s="293">
        <v>107.84</v>
      </c>
      <c r="AR81" s="293">
        <v>0</v>
      </c>
      <c r="AS81" s="293">
        <v>0</v>
      </c>
      <c r="AT81" s="293">
        <v>20119.62</v>
      </c>
      <c r="AU81" s="293">
        <v>2342.37</v>
      </c>
      <c r="AV81" s="293">
        <v>1445.32</v>
      </c>
      <c r="AW81" s="293">
        <v>0</v>
      </c>
      <c r="AX81" s="293">
        <v>10</v>
      </c>
      <c r="AY81" s="293">
        <v>0</v>
      </c>
      <c r="AZ81" s="293">
        <v>0</v>
      </c>
      <c r="BA81" s="293">
        <v>0</v>
      </c>
      <c r="BB81" s="293">
        <v>0</v>
      </c>
      <c r="BC81" s="293">
        <v>389.23</v>
      </c>
      <c r="BD81" s="293">
        <v>0</v>
      </c>
      <c r="BE81" s="293">
        <v>0</v>
      </c>
      <c r="BF81" s="293">
        <v>56.58</v>
      </c>
      <c r="BG81" s="293">
        <v>111490.48</v>
      </c>
      <c r="BH81" s="293">
        <v>0</v>
      </c>
      <c r="BI81" s="293">
        <v>85.04</v>
      </c>
      <c r="BJ81" s="293">
        <v>0</v>
      </c>
      <c r="BK81" s="293">
        <v>54162.95</v>
      </c>
      <c r="BL81" s="293">
        <v>0</v>
      </c>
      <c r="BM81" s="293">
        <v>14716.68</v>
      </c>
      <c r="BN81" s="293">
        <v>0</v>
      </c>
      <c r="BO81" s="293">
        <v>214.86</v>
      </c>
      <c r="BP81" s="293">
        <v>0</v>
      </c>
      <c r="BQ81" s="293">
        <v>0</v>
      </c>
      <c r="BR81" s="293">
        <v>0</v>
      </c>
      <c r="BS81" s="293">
        <v>0</v>
      </c>
      <c r="BT81" s="293">
        <v>0</v>
      </c>
      <c r="BU81" s="293">
        <v>2398.0700000000002</v>
      </c>
      <c r="BV81" s="293">
        <v>699.44</v>
      </c>
      <c r="BW81" s="293">
        <v>0</v>
      </c>
      <c r="BX81" s="293">
        <v>7300.2</v>
      </c>
      <c r="BY81" s="293">
        <v>0</v>
      </c>
      <c r="BZ81" s="293">
        <v>8224.4500000000007</v>
      </c>
      <c r="CA81" s="293">
        <v>0</v>
      </c>
      <c r="CB81" s="293">
        <v>1207.5</v>
      </c>
      <c r="CC81" s="293">
        <v>0</v>
      </c>
      <c r="CD81" s="293">
        <v>0</v>
      </c>
      <c r="CE81" s="293">
        <v>0</v>
      </c>
      <c r="CF81" s="293">
        <v>2157.9</v>
      </c>
      <c r="CG81" s="293">
        <v>0</v>
      </c>
      <c r="CH81" s="293">
        <v>0</v>
      </c>
      <c r="CI81" s="293">
        <v>0</v>
      </c>
      <c r="CJ81" s="293">
        <v>200.78</v>
      </c>
      <c r="CK81" s="293">
        <v>16252.51</v>
      </c>
      <c r="CL81" s="293">
        <v>0</v>
      </c>
      <c r="CM81" s="293">
        <v>2562.87</v>
      </c>
      <c r="CN81" s="293">
        <v>0</v>
      </c>
      <c r="CO81" s="293">
        <v>6998.19</v>
      </c>
      <c r="CP81" s="293">
        <v>0</v>
      </c>
      <c r="CQ81" s="293">
        <v>6369.22</v>
      </c>
      <c r="CR81" s="293">
        <v>0</v>
      </c>
      <c r="CS81" s="293">
        <v>5719.44</v>
      </c>
      <c r="CT81" s="293">
        <v>26776.71</v>
      </c>
      <c r="CU81" s="293">
        <v>6009.41</v>
      </c>
      <c r="CV81" s="293">
        <v>20613.96</v>
      </c>
      <c r="CW81" s="293">
        <v>0</v>
      </c>
      <c r="CX81" s="293">
        <v>0</v>
      </c>
      <c r="CY81" s="293">
        <v>0</v>
      </c>
      <c r="CZ81" s="293">
        <v>0</v>
      </c>
      <c r="DA81" s="293">
        <v>14203.64</v>
      </c>
      <c r="DB81" s="293">
        <v>0</v>
      </c>
      <c r="DC81" s="293">
        <v>99.84</v>
      </c>
      <c r="DD81" s="293">
        <v>19281.62</v>
      </c>
      <c r="DE81" s="293">
        <v>0</v>
      </c>
      <c r="DF81" s="293">
        <v>41884.5</v>
      </c>
      <c r="DG81" s="293">
        <v>0</v>
      </c>
      <c r="DH81" s="293">
        <v>0</v>
      </c>
      <c r="DI81" s="293">
        <v>0</v>
      </c>
      <c r="DJ81" s="293">
        <v>4115.68</v>
      </c>
      <c r="DK81" s="293">
        <v>20359</v>
      </c>
      <c r="DL81" s="293">
        <v>2993.02</v>
      </c>
      <c r="DM81" s="293">
        <v>185.7</v>
      </c>
      <c r="DN81" s="293">
        <v>15398.15</v>
      </c>
      <c r="DO81" s="293">
        <v>0</v>
      </c>
      <c r="DP81" s="293">
        <v>0</v>
      </c>
      <c r="DQ81" s="293">
        <v>0</v>
      </c>
      <c r="DR81" s="293">
        <v>856.18</v>
      </c>
      <c r="DS81" s="293">
        <v>0</v>
      </c>
      <c r="DT81" s="293">
        <v>0</v>
      </c>
      <c r="DU81" s="293">
        <v>0</v>
      </c>
      <c r="DV81" s="293">
        <v>1654.16</v>
      </c>
      <c r="DW81" s="293">
        <v>10948.52</v>
      </c>
      <c r="DX81" s="293">
        <v>0</v>
      </c>
      <c r="DY81" s="293">
        <v>0</v>
      </c>
      <c r="DZ81" s="293">
        <v>0</v>
      </c>
      <c r="EA81" s="293">
        <v>1001.1</v>
      </c>
      <c r="EB81" s="293">
        <v>0</v>
      </c>
      <c r="EC81" s="293">
        <v>0</v>
      </c>
      <c r="ED81" s="293">
        <v>193.8</v>
      </c>
      <c r="EE81" s="293">
        <v>0</v>
      </c>
      <c r="EF81" s="293">
        <v>0</v>
      </c>
      <c r="EG81" s="293">
        <v>0</v>
      </c>
      <c r="EH81" s="293">
        <v>610.45000000000005</v>
      </c>
      <c r="EI81" s="293">
        <v>10071.31</v>
      </c>
      <c r="EJ81" s="293">
        <v>0</v>
      </c>
      <c r="EK81" s="293">
        <v>0</v>
      </c>
      <c r="EL81" s="293">
        <v>51744.74</v>
      </c>
      <c r="EM81" s="293">
        <v>9397.61</v>
      </c>
      <c r="EN81" s="293">
        <v>0</v>
      </c>
      <c r="EO81" s="293">
        <v>12071.73</v>
      </c>
      <c r="EP81" s="293">
        <v>0</v>
      </c>
      <c r="EQ81" s="293">
        <v>11808.11</v>
      </c>
      <c r="ER81" s="293">
        <v>436.69</v>
      </c>
      <c r="ES81" s="293">
        <v>0</v>
      </c>
      <c r="ET81" s="293">
        <v>0</v>
      </c>
      <c r="EU81" s="293">
        <v>0</v>
      </c>
      <c r="EV81" s="293">
        <v>0</v>
      </c>
      <c r="EW81" s="293">
        <v>0</v>
      </c>
      <c r="EX81" s="293">
        <v>770194.54</v>
      </c>
      <c r="EY81" s="22"/>
      <c r="EZ81" s="60"/>
      <c r="FA81" s="22"/>
      <c r="FB81" s="60"/>
      <c r="FC81" s="22"/>
      <c r="FD81" s="60"/>
      <c r="FE81" s="22"/>
      <c r="FF81" s="60"/>
      <c r="FG81" s="22"/>
      <c r="FH81" s="60"/>
      <c r="FI81" s="22"/>
      <c r="FJ81" s="60"/>
      <c r="FK81" s="22"/>
      <c r="FL81" s="60"/>
      <c r="FM81" s="22"/>
      <c r="FN81" s="60"/>
      <c r="FO81" s="22"/>
      <c r="FP81" s="60"/>
      <c r="FQ81" s="22"/>
      <c r="FR81" s="60"/>
      <c r="FS81" s="22"/>
      <c r="FT81" s="60"/>
      <c r="FU81" s="22"/>
      <c r="FV81" s="60"/>
      <c r="FW81" s="22"/>
      <c r="FX81" s="60"/>
      <c r="FY81" s="22"/>
      <c r="FZ81" s="60"/>
      <c r="GA81" s="22"/>
      <c r="GB81" s="60"/>
      <c r="GC81" s="22"/>
      <c r="GD81" s="60"/>
      <c r="GE81" s="22"/>
      <c r="GF81" s="60"/>
      <c r="GG81" s="22"/>
      <c r="GH81" s="60"/>
      <c r="GI81" s="22"/>
      <c r="GJ81" s="60"/>
      <c r="GK81" s="22"/>
      <c r="GL81" s="60"/>
      <c r="GM81" s="22"/>
      <c r="GN81" s="60"/>
      <c r="GO81" s="22"/>
      <c r="GP81" s="60"/>
      <c r="GQ81" s="22"/>
      <c r="GR81" s="60"/>
      <c r="GS81" s="22"/>
      <c r="GT81" s="60"/>
      <c r="GU81" s="22"/>
      <c r="GV81" s="60"/>
      <c r="GW81" s="22"/>
      <c r="GX81" s="60"/>
      <c r="GY81" s="22"/>
      <c r="GZ81" s="60"/>
      <c r="HA81" s="22"/>
      <c r="HB81" s="60"/>
      <c r="HC81" s="22"/>
      <c r="HD81" s="60"/>
      <c r="HE81" s="22"/>
      <c r="HF81" s="60"/>
      <c r="HG81" s="22"/>
      <c r="HH81" s="60"/>
      <c r="HI81" s="22"/>
      <c r="HJ81" s="60"/>
      <c r="HK81" s="22"/>
      <c r="HL81" s="60"/>
      <c r="HM81" s="22"/>
      <c r="HN81" s="60"/>
      <c r="HO81" s="22"/>
      <c r="HP81" s="60"/>
      <c r="HQ81" s="22"/>
      <c r="HR81" s="60"/>
      <c r="HS81" s="22"/>
      <c r="HT81" s="60"/>
      <c r="HU81" s="22"/>
      <c r="HV81" s="60"/>
      <c r="HW81" s="22"/>
      <c r="HX81" s="60"/>
      <c r="HY81" s="22"/>
      <c r="HZ81" s="60"/>
      <c r="IA81" s="22"/>
      <c r="IB81" s="60"/>
      <c r="IC81" s="22"/>
      <c r="ID81" s="60"/>
      <c r="IE81" s="22"/>
      <c r="IF81" s="60"/>
      <c r="IG81" s="22"/>
      <c r="IH81" s="60"/>
      <c r="II81" s="22"/>
      <c r="IJ81" s="60"/>
      <c r="IK81" s="22"/>
      <c r="IL81" s="60"/>
      <c r="IM81" s="22"/>
      <c r="IN81" s="60"/>
      <c r="IO81" s="22"/>
      <c r="IP81" s="60"/>
      <c r="IQ81" s="22"/>
      <c r="IR81" s="60"/>
      <c r="IS81" s="22"/>
      <c r="IT81" s="60"/>
      <c r="IU81" s="22"/>
      <c r="IV81" s="60"/>
      <c r="IW81" s="22"/>
      <c r="IX81" s="60"/>
      <c r="IY81" s="22"/>
      <c r="IZ81" s="60"/>
      <c r="JA81" s="22"/>
      <c r="JB81" s="60"/>
      <c r="JC81" s="22"/>
      <c r="JD81" s="60"/>
      <c r="JE81" s="22"/>
      <c r="JF81" s="60"/>
      <c r="JG81" s="22"/>
      <c r="JH81" s="60"/>
      <c r="JI81" s="22"/>
      <c r="JJ81" s="60"/>
      <c r="JK81" s="22"/>
      <c r="JL81" s="60"/>
      <c r="JM81" s="22"/>
      <c r="JN81" s="60"/>
      <c r="JO81" s="22"/>
      <c r="JP81" s="60"/>
      <c r="JQ81" s="22"/>
      <c r="JR81" s="60"/>
      <c r="JS81" s="22"/>
      <c r="JT81" s="60"/>
      <c r="JU81" s="22"/>
      <c r="JV81" s="60"/>
      <c r="JW81" s="22"/>
      <c r="JX81" s="60"/>
      <c r="JY81" s="22"/>
      <c r="JZ81" s="23"/>
      <c r="KA81" s="23"/>
      <c r="KB81" s="23"/>
      <c r="KC81" s="23"/>
      <c r="KD81" s="23"/>
      <c r="KE81" s="23"/>
      <c r="KF81" s="23"/>
      <c r="KG81" s="23"/>
      <c r="KH81" s="23"/>
      <c r="KI81" s="23"/>
      <c r="KJ81" s="23"/>
      <c r="KK81" s="23"/>
      <c r="KL81" s="23"/>
      <c r="KM81" s="23"/>
    </row>
    <row r="82" spans="1:299" ht="30" customHeight="1" x14ac:dyDescent="0.25">
      <c r="A82" s="48">
        <f t="shared" si="1"/>
        <v>81</v>
      </c>
      <c r="B82" s="272"/>
      <c r="C82" s="272"/>
      <c r="D82" s="272"/>
      <c r="E82" s="272" t="s">
        <v>273</v>
      </c>
      <c r="F82" s="272"/>
      <c r="G82" s="293"/>
      <c r="H82" s="293"/>
      <c r="I82" s="293"/>
      <c r="J82" s="293"/>
      <c r="K82" s="293"/>
      <c r="L82" s="293"/>
      <c r="M82" s="293"/>
      <c r="N82" s="293"/>
      <c r="O82" s="293"/>
      <c r="P82" s="293"/>
      <c r="Q82" s="293"/>
      <c r="R82" s="293"/>
      <c r="S82" s="293"/>
      <c r="T82" s="293"/>
      <c r="U82" s="293"/>
      <c r="V82" s="293"/>
      <c r="W82" s="293"/>
      <c r="X82" s="293"/>
      <c r="Y82" s="293"/>
      <c r="Z82" s="293"/>
      <c r="AA82" s="293"/>
      <c r="AB82" s="293"/>
      <c r="AC82" s="293"/>
      <c r="AD82" s="293"/>
      <c r="AE82" s="293"/>
      <c r="AF82" s="293"/>
      <c r="AG82" s="293"/>
      <c r="AH82" s="293"/>
      <c r="AI82" s="293"/>
      <c r="AJ82" s="293"/>
      <c r="AK82" s="293"/>
      <c r="AL82" s="293"/>
      <c r="AM82" s="293"/>
      <c r="AN82" s="293"/>
      <c r="AO82" s="293"/>
      <c r="AP82" s="293"/>
      <c r="AQ82" s="293"/>
      <c r="AR82" s="293"/>
      <c r="AS82" s="293"/>
      <c r="AT82" s="293"/>
      <c r="AU82" s="293"/>
      <c r="AV82" s="293"/>
      <c r="AW82" s="293"/>
      <c r="AX82" s="293"/>
      <c r="AY82" s="293"/>
      <c r="AZ82" s="293"/>
      <c r="BA82" s="293"/>
      <c r="BB82" s="293"/>
      <c r="BC82" s="293"/>
      <c r="BD82" s="293"/>
      <c r="BE82" s="293"/>
      <c r="BF82" s="293"/>
      <c r="BG82" s="293"/>
      <c r="BH82" s="293"/>
      <c r="BI82" s="293"/>
      <c r="BJ82" s="293"/>
      <c r="BK82" s="293"/>
      <c r="BL82" s="293"/>
      <c r="BM82" s="293"/>
      <c r="BN82" s="293"/>
      <c r="BO82" s="293"/>
      <c r="BP82" s="293"/>
      <c r="BQ82" s="293"/>
      <c r="BR82" s="293"/>
      <c r="BS82" s="293"/>
      <c r="BT82" s="293"/>
      <c r="BU82" s="293"/>
      <c r="BV82" s="293"/>
      <c r="BW82" s="293"/>
      <c r="BX82" s="293"/>
      <c r="BY82" s="293"/>
      <c r="BZ82" s="293"/>
      <c r="CA82" s="293"/>
      <c r="CB82" s="293"/>
      <c r="CC82" s="293"/>
      <c r="CD82" s="293"/>
      <c r="CE82" s="293"/>
      <c r="CF82" s="293"/>
      <c r="CG82" s="293"/>
      <c r="CH82" s="293"/>
      <c r="CI82" s="293"/>
      <c r="CJ82" s="293"/>
      <c r="CK82" s="293"/>
      <c r="CL82" s="293"/>
      <c r="CM82" s="293"/>
      <c r="CN82" s="293"/>
      <c r="CO82" s="293"/>
      <c r="CP82" s="293"/>
      <c r="CQ82" s="293"/>
      <c r="CR82" s="293"/>
      <c r="CS82" s="293"/>
      <c r="CT82" s="293"/>
      <c r="CU82" s="293"/>
      <c r="CV82" s="293"/>
      <c r="CW82" s="293"/>
      <c r="CX82" s="293"/>
      <c r="CY82" s="293"/>
      <c r="CZ82" s="293"/>
      <c r="DA82" s="293"/>
      <c r="DB82" s="293"/>
      <c r="DC82" s="293"/>
      <c r="DD82" s="293"/>
      <c r="DE82" s="293"/>
      <c r="DF82" s="293"/>
      <c r="DG82" s="293"/>
      <c r="DH82" s="293"/>
      <c r="DI82" s="293"/>
      <c r="DJ82" s="293"/>
      <c r="DK82" s="293"/>
      <c r="DL82" s="293"/>
      <c r="DM82" s="293"/>
      <c r="DN82" s="293"/>
      <c r="DO82" s="293"/>
      <c r="DP82" s="293"/>
      <c r="DQ82" s="293"/>
      <c r="DR82" s="293"/>
      <c r="DS82" s="293"/>
      <c r="DT82" s="293"/>
      <c r="DU82" s="293"/>
      <c r="DV82" s="293"/>
      <c r="DW82" s="293"/>
      <c r="DX82" s="293"/>
      <c r="DY82" s="293"/>
      <c r="DZ82" s="293"/>
      <c r="EA82" s="293"/>
      <c r="EB82" s="293"/>
      <c r="EC82" s="293"/>
      <c r="ED82" s="293"/>
      <c r="EE82" s="293"/>
      <c r="EF82" s="293"/>
      <c r="EG82" s="293"/>
      <c r="EH82" s="293"/>
      <c r="EI82" s="293"/>
      <c r="EJ82" s="293"/>
      <c r="EK82" s="293"/>
      <c r="EL82" s="293"/>
      <c r="EM82" s="293"/>
      <c r="EN82" s="293"/>
      <c r="EO82" s="293"/>
      <c r="EP82" s="293"/>
      <c r="EQ82" s="293"/>
      <c r="ER82" s="293"/>
      <c r="ES82" s="293"/>
      <c r="ET82" s="293"/>
      <c r="EU82" s="293"/>
      <c r="EV82" s="293"/>
      <c r="EW82" s="293"/>
      <c r="EX82" s="293"/>
      <c r="EY82" s="22"/>
      <c r="EZ82" s="60"/>
      <c r="FA82" s="22"/>
      <c r="FB82" s="60"/>
      <c r="FC82" s="22"/>
      <c r="FD82" s="60"/>
      <c r="FE82" s="22"/>
      <c r="FF82" s="60"/>
      <c r="FG82" s="22"/>
      <c r="FH82" s="60"/>
      <c r="FI82" s="22"/>
      <c r="FJ82" s="60"/>
      <c r="FK82" s="22"/>
      <c r="FL82" s="60"/>
      <c r="FM82" s="22"/>
      <c r="FN82" s="60"/>
      <c r="FO82" s="22"/>
      <c r="FP82" s="60"/>
      <c r="FQ82" s="22"/>
      <c r="FR82" s="60"/>
      <c r="FS82" s="22"/>
      <c r="FT82" s="60"/>
      <c r="FU82" s="22"/>
      <c r="FV82" s="60"/>
      <c r="FW82" s="22"/>
      <c r="FX82" s="60"/>
      <c r="FY82" s="22"/>
      <c r="FZ82" s="60"/>
      <c r="GA82" s="22"/>
      <c r="GB82" s="60"/>
      <c r="GC82" s="22"/>
      <c r="GD82" s="60"/>
      <c r="GE82" s="22"/>
      <c r="GF82" s="60"/>
      <c r="GG82" s="22"/>
      <c r="GH82" s="60"/>
      <c r="GI82" s="22"/>
      <c r="GJ82" s="60"/>
      <c r="GK82" s="22"/>
      <c r="GL82" s="60"/>
      <c r="GM82" s="22"/>
      <c r="GN82" s="60"/>
      <c r="GO82" s="22"/>
      <c r="GP82" s="60"/>
      <c r="GQ82" s="22"/>
      <c r="GR82" s="60"/>
      <c r="GS82" s="22"/>
      <c r="GT82" s="60"/>
      <c r="GU82" s="22"/>
      <c r="GV82" s="60"/>
      <c r="GW82" s="22"/>
      <c r="GX82" s="60"/>
      <c r="GY82" s="22"/>
      <c r="GZ82" s="60"/>
      <c r="HA82" s="22"/>
      <c r="HB82" s="60"/>
      <c r="HC82" s="22"/>
      <c r="HD82" s="60"/>
      <c r="HE82" s="22"/>
      <c r="HF82" s="60"/>
      <c r="HG82" s="22"/>
      <c r="HH82" s="60"/>
      <c r="HI82" s="22"/>
      <c r="HJ82" s="60"/>
      <c r="HK82" s="22"/>
      <c r="HL82" s="60"/>
      <c r="HM82" s="22"/>
      <c r="HN82" s="60"/>
      <c r="HO82" s="22"/>
      <c r="HP82" s="60"/>
      <c r="HQ82" s="22"/>
      <c r="HR82" s="60"/>
      <c r="HS82" s="22"/>
      <c r="HT82" s="60"/>
      <c r="HU82" s="22"/>
      <c r="HV82" s="60"/>
      <c r="HW82" s="22"/>
      <c r="HX82" s="60"/>
      <c r="HY82" s="22"/>
      <c r="HZ82" s="60"/>
      <c r="IA82" s="22"/>
      <c r="IB82" s="60"/>
      <c r="IC82" s="22"/>
      <c r="ID82" s="60"/>
      <c r="IE82" s="22"/>
      <c r="IF82" s="60"/>
      <c r="IG82" s="22"/>
      <c r="IH82" s="60"/>
      <c r="II82" s="22"/>
      <c r="IJ82" s="60"/>
      <c r="IK82" s="22"/>
      <c r="IL82" s="60"/>
      <c r="IM82" s="22"/>
      <c r="IN82" s="60"/>
      <c r="IO82" s="22"/>
      <c r="IP82" s="60"/>
      <c r="IQ82" s="22"/>
      <c r="IR82" s="60"/>
      <c r="IS82" s="22"/>
      <c r="IT82" s="60"/>
      <c r="IU82" s="22"/>
      <c r="IV82" s="60"/>
      <c r="IW82" s="22"/>
      <c r="IX82" s="60"/>
      <c r="IY82" s="22"/>
      <c r="IZ82" s="60"/>
      <c r="JA82" s="22"/>
      <c r="JB82" s="60"/>
      <c r="JC82" s="22"/>
      <c r="JD82" s="60"/>
      <c r="JE82" s="22"/>
      <c r="JF82" s="60"/>
      <c r="JG82" s="22"/>
      <c r="JH82" s="60"/>
      <c r="JI82" s="22"/>
      <c r="JJ82" s="60"/>
      <c r="JK82" s="22"/>
      <c r="JL82" s="60"/>
      <c r="JM82" s="22"/>
      <c r="JN82" s="60"/>
      <c r="JO82" s="22"/>
      <c r="JP82" s="60"/>
      <c r="JQ82" s="22"/>
      <c r="JR82" s="60"/>
      <c r="JS82" s="22"/>
      <c r="JT82" s="60"/>
      <c r="JU82" s="22"/>
      <c r="JV82" s="60"/>
      <c r="JW82" s="22"/>
      <c r="JX82" s="60"/>
      <c r="JY82" s="22"/>
      <c r="JZ82" s="23"/>
      <c r="KA82" s="23"/>
      <c r="KB82" s="23"/>
      <c r="KC82" s="23"/>
      <c r="KD82" s="23"/>
      <c r="KE82" s="23"/>
      <c r="KF82" s="23"/>
      <c r="KG82" s="23"/>
      <c r="KH82" s="23"/>
      <c r="KI82" s="23"/>
      <c r="KJ82" s="23"/>
      <c r="KK82" s="23"/>
      <c r="KL82" s="23"/>
      <c r="KM82" s="23"/>
    </row>
    <row r="83" spans="1:299" x14ac:dyDescent="0.25">
      <c r="A83" s="48">
        <f t="shared" si="1"/>
        <v>82</v>
      </c>
      <c r="B83" s="272"/>
      <c r="C83" s="272"/>
      <c r="D83" s="272"/>
      <c r="E83" s="272"/>
      <c r="F83" s="272" t="s">
        <v>274</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0</v>
      </c>
      <c r="AC83" s="293">
        <v>0</v>
      </c>
      <c r="AD83" s="293">
        <v>0</v>
      </c>
      <c r="AE83" s="293">
        <v>0</v>
      </c>
      <c r="AF83" s="293">
        <v>0</v>
      </c>
      <c r="AG83" s="293">
        <v>0</v>
      </c>
      <c r="AH83" s="293">
        <v>0</v>
      </c>
      <c r="AI83" s="293">
        <v>0</v>
      </c>
      <c r="AJ83" s="293">
        <v>0</v>
      </c>
      <c r="AK83" s="293">
        <v>0</v>
      </c>
      <c r="AL83" s="293">
        <v>0</v>
      </c>
      <c r="AM83" s="293">
        <v>0</v>
      </c>
      <c r="AN83" s="293">
        <v>0</v>
      </c>
      <c r="AO83" s="293">
        <v>0</v>
      </c>
      <c r="AP83" s="293">
        <v>0</v>
      </c>
      <c r="AQ83" s="293">
        <v>0</v>
      </c>
      <c r="AR83" s="293">
        <v>0</v>
      </c>
      <c r="AS83" s="293">
        <v>0</v>
      </c>
      <c r="AT83" s="293">
        <v>0</v>
      </c>
      <c r="AU83" s="293">
        <v>0</v>
      </c>
      <c r="AV83" s="293">
        <v>0</v>
      </c>
      <c r="AW83" s="293">
        <v>0</v>
      </c>
      <c r="AX83" s="293">
        <v>0</v>
      </c>
      <c r="AY83" s="293">
        <v>0</v>
      </c>
      <c r="AZ83" s="293">
        <v>0</v>
      </c>
      <c r="BA83" s="293">
        <v>0</v>
      </c>
      <c r="BB83" s="293">
        <v>0</v>
      </c>
      <c r="BC83" s="293">
        <v>0</v>
      </c>
      <c r="BD83" s="293">
        <v>0</v>
      </c>
      <c r="BE83" s="293">
        <v>0</v>
      </c>
      <c r="BF83" s="293">
        <v>0</v>
      </c>
      <c r="BG83" s="293">
        <v>0</v>
      </c>
      <c r="BH83" s="293">
        <v>0</v>
      </c>
      <c r="BI83" s="293">
        <v>0</v>
      </c>
      <c r="BJ83" s="293">
        <v>0</v>
      </c>
      <c r="BK83" s="293">
        <v>0</v>
      </c>
      <c r="BL83" s="293">
        <v>0</v>
      </c>
      <c r="BM83" s="293">
        <v>0</v>
      </c>
      <c r="BN83" s="293">
        <v>0</v>
      </c>
      <c r="BO83" s="293">
        <v>0</v>
      </c>
      <c r="BP83" s="293">
        <v>0</v>
      </c>
      <c r="BQ83" s="293">
        <v>0</v>
      </c>
      <c r="BR83" s="293">
        <v>0</v>
      </c>
      <c r="BS83" s="293">
        <v>0</v>
      </c>
      <c r="BT83" s="293">
        <v>0</v>
      </c>
      <c r="BU83" s="293">
        <v>0</v>
      </c>
      <c r="BV83" s="293">
        <v>0</v>
      </c>
      <c r="BW83" s="293">
        <v>0</v>
      </c>
      <c r="BX83" s="293">
        <v>0</v>
      </c>
      <c r="BY83" s="293">
        <v>0</v>
      </c>
      <c r="BZ83" s="293">
        <v>0</v>
      </c>
      <c r="CA83" s="293">
        <v>0</v>
      </c>
      <c r="CB83" s="293">
        <v>0</v>
      </c>
      <c r="CC83" s="293">
        <v>0</v>
      </c>
      <c r="CD83" s="293">
        <v>0</v>
      </c>
      <c r="CE83" s="293">
        <v>0</v>
      </c>
      <c r="CF83" s="293">
        <v>0</v>
      </c>
      <c r="CG83" s="293">
        <v>0</v>
      </c>
      <c r="CH83" s="293">
        <v>0</v>
      </c>
      <c r="CI83" s="293">
        <v>0</v>
      </c>
      <c r="CJ83" s="293">
        <v>0</v>
      </c>
      <c r="CK83" s="293">
        <v>0</v>
      </c>
      <c r="CL83" s="293">
        <v>0</v>
      </c>
      <c r="CM83" s="293">
        <v>0</v>
      </c>
      <c r="CN83" s="293">
        <v>0</v>
      </c>
      <c r="CO83" s="293">
        <v>0</v>
      </c>
      <c r="CP83" s="293">
        <v>0</v>
      </c>
      <c r="CQ83" s="293">
        <v>0</v>
      </c>
      <c r="CR83" s="293">
        <v>0</v>
      </c>
      <c r="CS83" s="293">
        <v>0</v>
      </c>
      <c r="CT83" s="293">
        <v>0</v>
      </c>
      <c r="CU83" s="293">
        <v>0</v>
      </c>
      <c r="CV83" s="293">
        <v>0</v>
      </c>
      <c r="CW83" s="293">
        <v>0</v>
      </c>
      <c r="CX83" s="293">
        <v>0</v>
      </c>
      <c r="CY83" s="293">
        <v>0</v>
      </c>
      <c r="CZ83" s="293">
        <v>0</v>
      </c>
      <c r="DA83" s="293">
        <v>0</v>
      </c>
      <c r="DB83" s="293">
        <v>0</v>
      </c>
      <c r="DC83" s="293">
        <v>0</v>
      </c>
      <c r="DD83" s="293">
        <v>0</v>
      </c>
      <c r="DE83" s="293">
        <v>0</v>
      </c>
      <c r="DF83" s="293">
        <v>0</v>
      </c>
      <c r="DG83" s="293">
        <v>0</v>
      </c>
      <c r="DH83" s="293">
        <v>0</v>
      </c>
      <c r="DI83" s="293">
        <v>0</v>
      </c>
      <c r="DJ83" s="293">
        <v>0</v>
      </c>
      <c r="DK83" s="293">
        <v>0</v>
      </c>
      <c r="DL83" s="293">
        <v>0</v>
      </c>
      <c r="DM83" s="293">
        <v>0</v>
      </c>
      <c r="DN83" s="293">
        <v>0</v>
      </c>
      <c r="DO83" s="293">
        <v>0</v>
      </c>
      <c r="DP83" s="293">
        <v>0</v>
      </c>
      <c r="DQ83" s="293">
        <v>0</v>
      </c>
      <c r="DR83" s="293">
        <v>0</v>
      </c>
      <c r="DS83" s="293">
        <v>0</v>
      </c>
      <c r="DT83" s="293">
        <v>0</v>
      </c>
      <c r="DU83" s="293">
        <v>0</v>
      </c>
      <c r="DV83" s="293">
        <v>0</v>
      </c>
      <c r="DW83" s="293">
        <v>0</v>
      </c>
      <c r="DX83" s="293">
        <v>0</v>
      </c>
      <c r="DY83" s="293">
        <v>0</v>
      </c>
      <c r="DZ83" s="293">
        <v>0</v>
      </c>
      <c r="EA83" s="293">
        <v>0</v>
      </c>
      <c r="EB83" s="293">
        <v>0</v>
      </c>
      <c r="EC83" s="293">
        <v>0</v>
      </c>
      <c r="ED83" s="293">
        <v>0</v>
      </c>
      <c r="EE83" s="293">
        <v>0</v>
      </c>
      <c r="EF83" s="293">
        <v>0</v>
      </c>
      <c r="EG83" s="293">
        <v>0</v>
      </c>
      <c r="EH83" s="293">
        <v>0</v>
      </c>
      <c r="EI83" s="293">
        <v>0</v>
      </c>
      <c r="EJ83" s="293">
        <v>0</v>
      </c>
      <c r="EK83" s="293">
        <v>0</v>
      </c>
      <c r="EL83" s="293">
        <v>0</v>
      </c>
      <c r="EM83" s="293">
        <v>0</v>
      </c>
      <c r="EN83" s="293">
        <v>0</v>
      </c>
      <c r="EO83" s="293">
        <v>0</v>
      </c>
      <c r="EP83" s="293">
        <v>0</v>
      </c>
      <c r="EQ83" s="293">
        <v>0</v>
      </c>
      <c r="ER83" s="293">
        <v>0</v>
      </c>
      <c r="ES83" s="293">
        <v>0</v>
      </c>
      <c r="ET83" s="293">
        <v>0</v>
      </c>
      <c r="EU83" s="293">
        <v>0</v>
      </c>
      <c r="EV83" s="293">
        <v>0</v>
      </c>
      <c r="EW83" s="293">
        <v>0</v>
      </c>
      <c r="EX83" s="293">
        <v>0</v>
      </c>
      <c r="EY83" s="22"/>
      <c r="EZ83" s="60"/>
      <c r="FA83" s="22"/>
      <c r="FB83" s="60"/>
      <c r="FC83" s="22"/>
      <c r="FD83" s="60"/>
      <c r="FE83" s="22"/>
      <c r="FF83" s="60"/>
      <c r="FG83" s="22"/>
      <c r="FH83" s="60"/>
      <c r="FI83" s="22"/>
      <c r="FJ83" s="60"/>
      <c r="FK83" s="22"/>
      <c r="FL83" s="60"/>
      <c r="FM83" s="22"/>
      <c r="FN83" s="60"/>
      <c r="FO83" s="22"/>
      <c r="FP83" s="60"/>
      <c r="FQ83" s="22"/>
      <c r="FR83" s="60"/>
      <c r="FS83" s="22"/>
      <c r="FT83" s="60"/>
      <c r="FU83" s="22"/>
      <c r="FV83" s="60"/>
      <c r="FW83" s="22"/>
      <c r="FX83" s="60"/>
      <c r="FY83" s="22"/>
      <c r="FZ83" s="60"/>
      <c r="GA83" s="22"/>
      <c r="GB83" s="60"/>
      <c r="GC83" s="22"/>
      <c r="GD83" s="60"/>
      <c r="GE83" s="22"/>
      <c r="GF83" s="60"/>
      <c r="GG83" s="22"/>
      <c r="GH83" s="60"/>
      <c r="GI83" s="22"/>
      <c r="GJ83" s="60"/>
      <c r="GK83" s="22"/>
      <c r="GL83" s="60"/>
      <c r="GM83" s="22"/>
      <c r="GN83" s="60"/>
      <c r="GO83" s="22"/>
      <c r="GP83" s="60"/>
      <c r="GQ83" s="22"/>
      <c r="GR83" s="60"/>
      <c r="GS83" s="22"/>
      <c r="GT83" s="60"/>
      <c r="GU83" s="22"/>
      <c r="GV83" s="60"/>
      <c r="GW83" s="22"/>
      <c r="GX83" s="60"/>
      <c r="GY83" s="22"/>
      <c r="GZ83" s="60"/>
      <c r="HA83" s="22"/>
      <c r="HB83" s="60"/>
      <c r="HC83" s="22"/>
      <c r="HD83" s="60"/>
      <c r="HE83" s="22"/>
      <c r="HF83" s="60"/>
      <c r="HG83" s="22"/>
      <c r="HH83" s="60"/>
      <c r="HI83" s="22"/>
      <c r="HJ83" s="60"/>
      <c r="HK83" s="22"/>
      <c r="HL83" s="60"/>
      <c r="HM83" s="22"/>
      <c r="HN83" s="60"/>
      <c r="HO83" s="22"/>
      <c r="HP83" s="60"/>
      <c r="HQ83" s="22"/>
      <c r="HR83" s="60"/>
      <c r="HS83" s="22"/>
      <c r="HT83" s="60"/>
      <c r="HU83" s="22"/>
      <c r="HV83" s="60"/>
      <c r="HW83" s="22"/>
      <c r="HX83" s="60"/>
      <c r="HY83" s="22"/>
      <c r="HZ83" s="60"/>
      <c r="IA83" s="22"/>
      <c r="IB83" s="60"/>
      <c r="IC83" s="22"/>
      <c r="ID83" s="60"/>
      <c r="IE83" s="22"/>
      <c r="IF83" s="60"/>
      <c r="IG83" s="22"/>
      <c r="IH83" s="60"/>
      <c r="II83" s="22"/>
      <c r="IJ83" s="60"/>
      <c r="IK83" s="22"/>
      <c r="IL83" s="60"/>
      <c r="IM83" s="22"/>
      <c r="IN83" s="60"/>
      <c r="IO83" s="22"/>
      <c r="IP83" s="60"/>
      <c r="IQ83" s="22"/>
      <c r="IR83" s="60"/>
      <c r="IS83" s="22"/>
      <c r="IT83" s="60"/>
      <c r="IU83" s="22"/>
      <c r="IV83" s="60"/>
      <c r="IW83" s="22"/>
      <c r="IX83" s="60"/>
      <c r="IY83" s="22"/>
      <c r="IZ83" s="60"/>
      <c r="JA83" s="22"/>
      <c r="JB83" s="60"/>
      <c r="JC83" s="22"/>
      <c r="JD83" s="60"/>
      <c r="JE83" s="22"/>
      <c r="JF83" s="60"/>
      <c r="JG83" s="22"/>
      <c r="JH83" s="60"/>
      <c r="JI83" s="22"/>
      <c r="JJ83" s="60"/>
      <c r="JK83" s="22"/>
      <c r="JL83" s="60"/>
      <c r="JM83" s="22"/>
      <c r="JN83" s="60"/>
      <c r="JO83" s="22"/>
      <c r="JP83" s="60"/>
      <c r="JQ83" s="22"/>
      <c r="JR83" s="60"/>
      <c r="JS83" s="22"/>
      <c r="JT83" s="60"/>
      <c r="JU83" s="22"/>
      <c r="JV83" s="60"/>
      <c r="JW83" s="22"/>
      <c r="JX83" s="60"/>
      <c r="JY83" s="22"/>
      <c r="JZ83" s="23"/>
      <c r="KA83" s="23"/>
      <c r="KB83" s="23"/>
      <c r="KC83" s="23"/>
      <c r="KD83" s="23"/>
      <c r="KE83" s="23"/>
      <c r="KF83" s="23"/>
      <c r="KG83" s="23"/>
      <c r="KH83" s="23"/>
      <c r="KI83" s="23"/>
      <c r="KJ83" s="23"/>
      <c r="KK83" s="23"/>
      <c r="KL83" s="23"/>
      <c r="KM83" s="23"/>
    </row>
    <row r="84" spans="1:299" x14ac:dyDescent="0.25">
      <c r="A84" s="48">
        <f t="shared" si="1"/>
        <v>83</v>
      </c>
      <c r="B84" s="272"/>
      <c r="C84" s="272"/>
      <c r="D84" s="272"/>
      <c r="E84" s="272"/>
      <c r="F84" s="272" t="s">
        <v>275</v>
      </c>
      <c r="G84" s="293">
        <v>0</v>
      </c>
      <c r="H84" s="293">
        <v>0</v>
      </c>
      <c r="I84" s="293">
        <v>0</v>
      </c>
      <c r="J84" s="293">
        <v>0</v>
      </c>
      <c r="K84" s="293">
        <v>0</v>
      </c>
      <c r="L84" s="293">
        <v>0</v>
      </c>
      <c r="M84" s="293">
        <v>0</v>
      </c>
      <c r="N84" s="293">
        <v>0</v>
      </c>
      <c r="O84" s="293">
        <v>0</v>
      </c>
      <c r="P84" s="293">
        <v>20932.060000000001</v>
      </c>
      <c r="Q84" s="293">
        <v>0</v>
      </c>
      <c r="R84" s="293">
        <v>-62031.49</v>
      </c>
      <c r="S84" s="293">
        <v>0</v>
      </c>
      <c r="T84" s="293">
        <v>0</v>
      </c>
      <c r="U84" s="293">
        <v>0</v>
      </c>
      <c r="V84" s="293">
        <v>0</v>
      </c>
      <c r="W84" s="293">
        <v>0</v>
      </c>
      <c r="X84" s="293">
        <v>0</v>
      </c>
      <c r="Y84" s="293">
        <v>0</v>
      </c>
      <c r="Z84" s="293">
        <v>0</v>
      </c>
      <c r="AA84" s="293">
        <v>0</v>
      </c>
      <c r="AB84" s="293">
        <v>0</v>
      </c>
      <c r="AC84" s="293">
        <v>0</v>
      </c>
      <c r="AD84" s="293">
        <v>0</v>
      </c>
      <c r="AE84" s="293">
        <v>0</v>
      </c>
      <c r="AF84" s="293">
        <v>0</v>
      </c>
      <c r="AG84" s="293">
        <v>0</v>
      </c>
      <c r="AH84" s="293">
        <v>0</v>
      </c>
      <c r="AI84" s="293">
        <v>0</v>
      </c>
      <c r="AJ84" s="293">
        <v>0</v>
      </c>
      <c r="AK84" s="293">
        <v>0</v>
      </c>
      <c r="AL84" s="293">
        <v>0</v>
      </c>
      <c r="AM84" s="293">
        <v>0</v>
      </c>
      <c r="AN84" s="293">
        <v>0</v>
      </c>
      <c r="AO84" s="293">
        <v>0</v>
      </c>
      <c r="AP84" s="293">
        <v>0</v>
      </c>
      <c r="AQ84" s="293">
        <v>0</v>
      </c>
      <c r="AR84" s="293">
        <v>0</v>
      </c>
      <c r="AS84" s="293">
        <v>0</v>
      </c>
      <c r="AT84" s="293">
        <v>0</v>
      </c>
      <c r="AU84" s="293">
        <v>0</v>
      </c>
      <c r="AV84" s="293">
        <v>0</v>
      </c>
      <c r="AW84" s="293">
        <v>0</v>
      </c>
      <c r="AX84" s="293">
        <v>0</v>
      </c>
      <c r="AY84" s="293">
        <v>0</v>
      </c>
      <c r="AZ84" s="293">
        <v>0</v>
      </c>
      <c r="BA84" s="293">
        <v>0</v>
      </c>
      <c r="BB84" s="293">
        <v>0</v>
      </c>
      <c r="BC84" s="293">
        <v>0</v>
      </c>
      <c r="BD84" s="293">
        <v>0</v>
      </c>
      <c r="BE84" s="293">
        <v>0</v>
      </c>
      <c r="BF84" s="293">
        <v>0</v>
      </c>
      <c r="BG84" s="293">
        <v>2315.54</v>
      </c>
      <c r="BH84" s="293">
        <v>0</v>
      </c>
      <c r="BI84" s="293">
        <v>0</v>
      </c>
      <c r="BJ84" s="293">
        <v>0</v>
      </c>
      <c r="BK84" s="293">
        <v>0</v>
      </c>
      <c r="BL84" s="293">
        <v>0</v>
      </c>
      <c r="BM84" s="293">
        <v>0</v>
      </c>
      <c r="BN84" s="293">
        <v>0</v>
      </c>
      <c r="BO84" s="293">
        <v>0</v>
      </c>
      <c r="BP84" s="293">
        <v>0</v>
      </c>
      <c r="BQ84" s="293">
        <v>0</v>
      </c>
      <c r="BR84" s="293">
        <v>0</v>
      </c>
      <c r="BS84" s="293">
        <v>0</v>
      </c>
      <c r="BT84" s="293">
        <v>0</v>
      </c>
      <c r="BU84" s="293">
        <v>3924.76</v>
      </c>
      <c r="BV84" s="293">
        <v>0</v>
      </c>
      <c r="BW84" s="293">
        <v>0</v>
      </c>
      <c r="BX84" s="293">
        <v>0</v>
      </c>
      <c r="BY84" s="293">
        <v>0</v>
      </c>
      <c r="BZ84" s="293">
        <v>0</v>
      </c>
      <c r="CA84" s="293">
        <v>0</v>
      </c>
      <c r="CB84" s="293">
        <v>0</v>
      </c>
      <c r="CC84" s="293">
        <v>0</v>
      </c>
      <c r="CD84" s="293">
        <v>0</v>
      </c>
      <c r="CE84" s="293">
        <v>0</v>
      </c>
      <c r="CF84" s="293">
        <v>0</v>
      </c>
      <c r="CG84" s="293">
        <v>0</v>
      </c>
      <c r="CH84" s="293">
        <v>0</v>
      </c>
      <c r="CI84" s="293">
        <v>0</v>
      </c>
      <c r="CJ84" s="293">
        <v>0</v>
      </c>
      <c r="CK84" s="293">
        <v>0</v>
      </c>
      <c r="CL84" s="293">
        <v>0</v>
      </c>
      <c r="CM84" s="293">
        <v>0</v>
      </c>
      <c r="CN84" s="293">
        <v>0</v>
      </c>
      <c r="CO84" s="293">
        <v>0</v>
      </c>
      <c r="CP84" s="293">
        <v>0</v>
      </c>
      <c r="CQ84" s="293">
        <v>0</v>
      </c>
      <c r="CR84" s="293">
        <v>0</v>
      </c>
      <c r="CS84" s="293">
        <v>0</v>
      </c>
      <c r="CT84" s="293">
        <v>0</v>
      </c>
      <c r="CU84" s="293">
        <v>0</v>
      </c>
      <c r="CV84" s="293">
        <v>0</v>
      </c>
      <c r="CW84" s="293">
        <v>0</v>
      </c>
      <c r="CX84" s="293">
        <v>0</v>
      </c>
      <c r="CY84" s="293">
        <v>0</v>
      </c>
      <c r="CZ84" s="293">
        <v>0</v>
      </c>
      <c r="DA84" s="293">
        <v>0</v>
      </c>
      <c r="DB84" s="293">
        <v>0</v>
      </c>
      <c r="DC84" s="293">
        <v>0</v>
      </c>
      <c r="DD84" s="293">
        <v>0</v>
      </c>
      <c r="DE84" s="293">
        <v>0</v>
      </c>
      <c r="DF84" s="293">
        <v>0</v>
      </c>
      <c r="DG84" s="293">
        <v>0</v>
      </c>
      <c r="DH84" s="293">
        <v>0</v>
      </c>
      <c r="DI84" s="293">
        <v>0</v>
      </c>
      <c r="DJ84" s="293">
        <v>0</v>
      </c>
      <c r="DK84" s="293">
        <v>0</v>
      </c>
      <c r="DL84" s="293">
        <v>0</v>
      </c>
      <c r="DM84" s="293">
        <v>0</v>
      </c>
      <c r="DN84" s="293">
        <v>0</v>
      </c>
      <c r="DO84" s="293">
        <v>0</v>
      </c>
      <c r="DP84" s="293">
        <v>0</v>
      </c>
      <c r="DQ84" s="293">
        <v>0</v>
      </c>
      <c r="DR84" s="293">
        <v>0</v>
      </c>
      <c r="DS84" s="293">
        <v>0</v>
      </c>
      <c r="DT84" s="293">
        <v>0</v>
      </c>
      <c r="DU84" s="293">
        <v>0</v>
      </c>
      <c r="DV84" s="293">
        <v>0</v>
      </c>
      <c r="DW84" s="293">
        <v>0</v>
      </c>
      <c r="DX84" s="293">
        <v>0</v>
      </c>
      <c r="DY84" s="293">
        <v>0</v>
      </c>
      <c r="DZ84" s="293">
        <v>0</v>
      </c>
      <c r="EA84" s="293">
        <v>0</v>
      </c>
      <c r="EB84" s="293">
        <v>0</v>
      </c>
      <c r="EC84" s="293">
        <v>0</v>
      </c>
      <c r="ED84" s="293">
        <v>0</v>
      </c>
      <c r="EE84" s="293">
        <v>0</v>
      </c>
      <c r="EF84" s="293">
        <v>0</v>
      </c>
      <c r="EG84" s="293">
        <v>0</v>
      </c>
      <c r="EH84" s="293">
        <v>0</v>
      </c>
      <c r="EI84" s="293">
        <v>0</v>
      </c>
      <c r="EJ84" s="293">
        <v>0</v>
      </c>
      <c r="EK84" s="293">
        <v>0</v>
      </c>
      <c r="EL84" s="293">
        <v>0</v>
      </c>
      <c r="EM84" s="293">
        <v>0</v>
      </c>
      <c r="EN84" s="293">
        <v>0</v>
      </c>
      <c r="EO84" s="293">
        <v>0</v>
      </c>
      <c r="EP84" s="293">
        <v>0</v>
      </c>
      <c r="EQ84" s="293">
        <v>0</v>
      </c>
      <c r="ER84" s="293">
        <v>0</v>
      </c>
      <c r="ES84" s="293">
        <v>0</v>
      </c>
      <c r="ET84" s="293">
        <v>0</v>
      </c>
      <c r="EU84" s="293">
        <v>0</v>
      </c>
      <c r="EV84" s="293">
        <v>0</v>
      </c>
      <c r="EW84" s="293">
        <v>0</v>
      </c>
      <c r="EX84" s="293">
        <v>-34859.129999999997</v>
      </c>
      <c r="EY84" s="22"/>
      <c r="EZ84" s="60"/>
      <c r="FA84" s="22"/>
      <c r="FB84" s="60"/>
      <c r="FC84" s="22"/>
      <c r="FD84" s="60"/>
      <c r="FE84" s="22"/>
      <c r="FF84" s="60"/>
      <c r="FG84" s="22"/>
      <c r="FH84" s="60"/>
      <c r="FI84" s="22"/>
      <c r="FJ84" s="60"/>
      <c r="FK84" s="22"/>
      <c r="FL84" s="60"/>
      <c r="FM84" s="22"/>
      <c r="FN84" s="60"/>
      <c r="FO84" s="22"/>
      <c r="FP84" s="60"/>
      <c r="FQ84" s="22"/>
      <c r="FR84" s="60"/>
      <c r="FS84" s="22"/>
      <c r="FT84" s="60"/>
      <c r="FU84" s="22"/>
      <c r="FV84" s="60"/>
      <c r="FW84" s="22"/>
      <c r="FX84" s="60"/>
      <c r="FY84" s="22"/>
      <c r="FZ84" s="60"/>
      <c r="GA84" s="22"/>
      <c r="GB84" s="60"/>
      <c r="GC84" s="22"/>
      <c r="GD84" s="60"/>
      <c r="GE84" s="22"/>
      <c r="GF84" s="60"/>
      <c r="GG84" s="22"/>
      <c r="GH84" s="60"/>
      <c r="GI84" s="22"/>
      <c r="GJ84" s="60"/>
      <c r="GK84" s="22"/>
      <c r="GL84" s="60"/>
      <c r="GM84" s="22"/>
      <c r="GN84" s="60"/>
      <c r="GO84" s="22"/>
      <c r="GP84" s="60"/>
      <c r="GQ84" s="22"/>
      <c r="GR84" s="60"/>
      <c r="GS84" s="22"/>
      <c r="GT84" s="60"/>
      <c r="GU84" s="22"/>
      <c r="GV84" s="60"/>
      <c r="GW84" s="22"/>
      <c r="GX84" s="60"/>
      <c r="GY84" s="22"/>
      <c r="GZ84" s="60"/>
      <c r="HA84" s="22"/>
      <c r="HB84" s="60"/>
      <c r="HC84" s="22"/>
      <c r="HD84" s="60"/>
      <c r="HE84" s="22"/>
      <c r="HF84" s="60"/>
      <c r="HG84" s="22"/>
      <c r="HH84" s="60"/>
      <c r="HI84" s="22"/>
      <c r="HJ84" s="60"/>
      <c r="HK84" s="22"/>
      <c r="HL84" s="60"/>
      <c r="HM84" s="22"/>
      <c r="HN84" s="60"/>
      <c r="HO84" s="22"/>
      <c r="HP84" s="60"/>
      <c r="HQ84" s="22"/>
      <c r="HR84" s="60"/>
      <c r="HS84" s="22"/>
      <c r="HT84" s="60"/>
      <c r="HU84" s="22"/>
      <c r="HV84" s="60"/>
      <c r="HW84" s="22"/>
      <c r="HX84" s="60"/>
      <c r="HY84" s="22"/>
      <c r="HZ84" s="60"/>
      <c r="IA84" s="22"/>
      <c r="IB84" s="60"/>
      <c r="IC84" s="22"/>
      <c r="ID84" s="60"/>
      <c r="IE84" s="22"/>
      <c r="IF84" s="60"/>
      <c r="IG84" s="22"/>
      <c r="IH84" s="60"/>
      <c r="II84" s="22"/>
      <c r="IJ84" s="60"/>
      <c r="IK84" s="22"/>
      <c r="IL84" s="60"/>
      <c r="IM84" s="22"/>
      <c r="IN84" s="60"/>
      <c r="IO84" s="22"/>
      <c r="IP84" s="60"/>
      <c r="IQ84" s="22"/>
      <c r="IR84" s="60"/>
      <c r="IS84" s="22"/>
      <c r="IT84" s="60"/>
      <c r="IU84" s="22"/>
      <c r="IV84" s="60"/>
      <c r="IW84" s="22"/>
      <c r="IX84" s="60"/>
      <c r="IY84" s="22"/>
      <c r="IZ84" s="60"/>
      <c r="JA84" s="22"/>
      <c r="JB84" s="60"/>
      <c r="JC84" s="22"/>
      <c r="JD84" s="60"/>
      <c r="JE84" s="22"/>
      <c r="JF84" s="60"/>
      <c r="JG84" s="22"/>
      <c r="JH84" s="60"/>
      <c r="JI84" s="22"/>
      <c r="JJ84" s="60"/>
      <c r="JK84" s="22"/>
      <c r="JL84" s="60"/>
      <c r="JM84" s="22"/>
      <c r="JN84" s="60"/>
      <c r="JO84" s="22"/>
      <c r="JP84" s="60"/>
      <c r="JQ84" s="22"/>
      <c r="JR84" s="60"/>
      <c r="JS84" s="22"/>
      <c r="JT84" s="60"/>
      <c r="JU84" s="22"/>
      <c r="JV84" s="60"/>
      <c r="JW84" s="22"/>
      <c r="JX84" s="60"/>
      <c r="JY84" s="22"/>
      <c r="JZ84" s="23"/>
      <c r="KA84" s="23"/>
      <c r="KB84" s="23"/>
      <c r="KC84" s="23"/>
      <c r="KD84" s="23"/>
      <c r="KE84" s="23"/>
      <c r="KF84" s="23"/>
      <c r="KG84" s="23"/>
      <c r="KH84" s="23"/>
      <c r="KI84" s="23"/>
      <c r="KJ84" s="23"/>
      <c r="KK84" s="23"/>
      <c r="KL84" s="23"/>
      <c r="KM84" s="23"/>
    </row>
    <row r="85" spans="1:299" x14ac:dyDescent="0.25">
      <c r="A85" s="48">
        <f t="shared" si="1"/>
        <v>84</v>
      </c>
      <c r="B85" s="272"/>
      <c r="C85" s="272"/>
      <c r="D85" s="272"/>
      <c r="E85" s="272"/>
      <c r="F85" s="272" t="s">
        <v>276</v>
      </c>
      <c r="G85" s="293">
        <v>0</v>
      </c>
      <c r="H85" s="293">
        <v>0</v>
      </c>
      <c r="I85" s="293">
        <v>0</v>
      </c>
      <c r="J85" s="293">
        <v>0</v>
      </c>
      <c r="K85" s="293">
        <v>0</v>
      </c>
      <c r="L85" s="293">
        <v>0</v>
      </c>
      <c r="M85" s="293">
        <v>0</v>
      </c>
      <c r="N85" s="293">
        <v>0</v>
      </c>
      <c r="O85" s="293">
        <v>0</v>
      </c>
      <c r="P85" s="293">
        <v>1873.48</v>
      </c>
      <c r="Q85" s="293">
        <v>0</v>
      </c>
      <c r="R85" s="293">
        <v>824.68</v>
      </c>
      <c r="S85" s="293">
        <v>0</v>
      </c>
      <c r="T85" s="293">
        <v>0</v>
      </c>
      <c r="U85" s="293">
        <v>0</v>
      </c>
      <c r="V85" s="293">
        <v>0</v>
      </c>
      <c r="W85" s="293">
        <v>0</v>
      </c>
      <c r="X85" s="293">
        <v>0</v>
      </c>
      <c r="Y85" s="293">
        <v>0</v>
      </c>
      <c r="Z85" s="293">
        <v>0</v>
      </c>
      <c r="AA85" s="293">
        <v>0</v>
      </c>
      <c r="AB85" s="293">
        <v>0</v>
      </c>
      <c r="AC85" s="293">
        <v>0</v>
      </c>
      <c r="AD85" s="293">
        <v>0</v>
      </c>
      <c r="AE85" s="293">
        <v>0</v>
      </c>
      <c r="AF85" s="293">
        <v>0</v>
      </c>
      <c r="AG85" s="293">
        <v>0</v>
      </c>
      <c r="AH85" s="293">
        <v>0</v>
      </c>
      <c r="AI85" s="293">
        <v>0</v>
      </c>
      <c r="AJ85" s="293">
        <v>0</v>
      </c>
      <c r="AK85" s="293">
        <v>0</v>
      </c>
      <c r="AL85" s="293">
        <v>0</v>
      </c>
      <c r="AM85" s="293">
        <v>0</v>
      </c>
      <c r="AN85" s="293">
        <v>0</v>
      </c>
      <c r="AO85" s="293">
        <v>0</v>
      </c>
      <c r="AP85" s="293">
        <v>0</v>
      </c>
      <c r="AQ85" s="293">
        <v>0</v>
      </c>
      <c r="AR85" s="293">
        <v>0</v>
      </c>
      <c r="AS85" s="293">
        <v>0</v>
      </c>
      <c r="AT85" s="293">
        <v>703.52</v>
      </c>
      <c r="AU85" s="293">
        <v>0</v>
      </c>
      <c r="AV85" s="293">
        <v>0</v>
      </c>
      <c r="AW85" s="293">
        <v>0</v>
      </c>
      <c r="AX85" s="293">
        <v>0</v>
      </c>
      <c r="AY85" s="293">
        <v>0</v>
      </c>
      <c r="AZ85" s="293">
        <v>0</v>
      </c>
      <c r="BA85" s="293">
        <v>0</v>
      </c>
      <c r="BB85" s="293">
        <v>0</v>
      </c>
      <c r="BC85" s="293">
        <v>0</v>
      </c>
      <c r="BD85" s="293">
        <v>0</v>
      </c>
      <c r="BE85" s="293">
        <v>0</v>
      </c>
      <c r="BF85" s="293">
        <v>0</v>
      </c>
      <c r="BG85" s="293">
        <v>0</v>
      </c>
      <c r="BH85" s="293">
        <v>0</v>
      </c>
      <c r="BI85" s="293">
        <v>0</v>
      </c>
      <c r="BJ85" s="293">
        <v>0</v>
      </c>
      <c r="BK85" s="293">
        <v>0</v>
      </c>
      <c r="BL85" s="293">
        <v>0</v>
      </c>
      <c r="BM85" s="293">
        <v>0</v>
      </c>
      <c r="BN85" s="293">
        <v>0</v>
      </c>
      <c r="BO85" s="293">
        <v>0</v>
      </c>
      <c r="BP85" s="293">
        <v>0</v>
      </c>
      <c r="BQ85" s="293">
        <v>0</v>
      </c>
      <c r="BR85" s="293">
        <v>0</v>
      </c>
      <c r="BS85" s="293">
        <v>0</v>
      </c>
      <c r="BT85" s="293">
        <v>0</v>
      </c>
      <c r="BU85" s="293">
        <v>1717.79</v>
      </c>
      <c r="BV85" s="293">
        <v>0</v>
      </c>
      <c r="BW85" s="293">
        <v>0</v>
      </c>
      <c r="BX85" s="293">
        <v>0</v>
      </c>
      <c r="BY85" s="293">
        <v>0</v>
      </c>
      <c r="BZ85" s="293">
        <v>0</v>
      </c>
      <c r="CA85" s="293">
        <v>0</v>
      </c>
      <c r="CB85" s="293">
        <v>0</v>
      </c>
      <c r="CC85" s="293">
        <v>0</v>
      </c>
      <c r="CD85" s="293">
        <v>0</v>
      </c>
      <c r="CE85" s="293">
        <v>0</v>
      </c>
      <c r="CF85" s="293">
        <v>0</v>
      </c>
      <c r="CG85" s="293">
        <v>0</v>
      </c>
      <c r="CH85" s="293">
        <v>0</v>
      </c>
      <c r="CI85" s="293">
        <v>0</v>
      </c>
      <c r="CJ85" s="293">
        <v>0</v>
      </c>
      <c r="CK85" s="293">
        <v>0</v>
      </c>
      <c r="CL85" s="293">
        <v>0</v>
      </c>
      <c r="CM85" s="293">
        <v>0</v>
      </c>
      <c r="CN85" s="293">
        <v>0</v>
      </c>
      <c r="CO85" s="293">
        <v>0</v>
      </c>
      <c r="CP85" s="293">
        <v>0</v>
      </c>
      <c r="CQ85" s="293">
        <v>0</v>
      </c>
      <c r="CR85" s="293">
        <v>0</v>
      </c>
      <c r="CS85" s="293">
        <v>0</v>
      </c>
      <c r="CT85" s="293">
        <v>0</v>
      </c>
      <c r="CU85" s="293">
        <v>0</v>
      </c>
      <c r="CV85" s="293">
        <v>10500</v>
      </c>
      <c r="CW85" s="293">
        <v>0</v>
      </c>
      <c r="CX85" s="293">
        <v>0</v>
      </c>
      <c r="CY85" s="293">
        <v>0</v>
      </c>
      <c r="CZ85" s="293">
        <v>0</v>
      </c>
      <c r="DA85" s="293">
        <v>0</v>
      </c>
      <c r="DB85" s="293">
        <v>0</v>
      </c>
      <c r="DC85" s="293">
        <v>0</v>
      </c>
      <c r="DD85" s="293">
        <v>0</v>
      </c>
      <c r="DE85" s="293">
        <v>0</v>
      </c>
      <c r="DF85" s="293">
        <v>0</v>
      </c>
      <c r="DG85" s="293">
        <v>0</v>
      </c>
      <c r="DH85" s="293">
        <v>0</v>
      </c>
      <c r="DI85" s="293">
        <v>0</v>
      </c>
      <c r="DJ85" s="293">
        <v>0</v>
      </c>
      <c r="DK85" s="293">
        <v>0</v>
      </c>
      <c r="DL85" s="293">
        <v>0</v>
      </c>
      <c r="DM85" s="293">
        <v>0</v>
      </c>
      <c r="DN85" s="293">
        <v>933.57</v>
      </c>
      <c r="DO85" s="293">
        <v>0</v>
      </c>
      <c r="DP85" s="293">
        <v>0</v>
      </c>
      <c r="DQ85" s="293">
        <v>0</v>
      </c>
      <c r="DR85" s="293">
        <v>0</v>
      </c>
      <c r="DS85" s="293">
        <v>0</v>
      </c>
      <c r="DT85" s="293">
        <v>0</v>
      </c>
      <c r="DU85" s="293">
        <v>0</v>
      </c>
      <c r="DV85" s="293">
        <v>0</v>
      </c>
      <c r="DW85" s="293">
        <v>0</v>
      </c>
      <c r="DX85" s="293">
        <v>0</v>
      </c>
      <c r="DY85" s="293">
        <v>0</v>
      </c>
      <c r="DZ85" s="293">
        <v>0</v>
      </c>
      <c r="EA85" s="293">
        <v>0</v>
      </c>
      <c r="EB85" s="293">
        <v>0</v>
      </c>
      <c r="EC85" s="293">
        <v>0</v>
      </c>
      <c r="ED85" s="293">
        <v>0</v>
      </c>
      <c r="EE85" s="293">
        <v>0</v>
      </c>
      <c r="EF85" s="293">
        <v>0</v>
      </c>
      <c r="EG85" s="293">
        <v>0</v>
      </c>
      <c r="EH85" s="293">
        <v>0</v>
      </c>
      <c r="EI85" s="293">
        <v>0</v>
      </c>
      <c r="EJ85" s="293">
        <v>0</v>
      </c>
      <c r="EK85" s="293">
        <v>0</v>
      </c>
      <c r="EL85" s="293">
        <v>714.8</v>
      </c>
      <c r="EM85" s="293">
        <v>0</v>
      </c>
      <c r="EN85" s="293">
        <v>0</v>
      </c>
      <c r="EO85" s="293">
        <v>0</v>
      </c>
      <c r="EP85" s="293">
        <v>0</v>
      </c>
      <c r="EQ85" s="293">
        <v>1028.1600000000001</v>
      </c>
      <c r="ER85" s="293">
        <v>0</v>
      </c>
      <c r="ES85" s="293">
        <v>0</v>
      </c>
      <c r="ET85" s="293">
        <v>0</v>
      </c>
      <c r="EU85" s="293">
        <v>0</v>
      </c>
      <c r="EV85" s="293">
        <v>0</v>
      </c>
      <c r="EW85" s="293">
        <v>0</v>
      </c>
      <c r="EX85" s="293">
        <v>18296</v>
      </c>
      <c r="EY85" s="22"/>
      <c r="EZ85" s="60"/>
      <c r="FA85" s="22"/>
      <c r="FB85" s="60"/>
      <c r="FC85" s="22"/>
      <c r="FD85" s="60"/>
      <c r="FE85" s="22"/>
      <c r="FF85" s="60"/>
      <c r="FG85" s="22"/>
      <c r="FH85" s="60"/>
      <c r="FI85" s="22"/>
      <c r="FJ85" s="60"/>
      <c r="FK85" s="22"/>
      <c r="FL85" s="60"/>
      <c r="FM85" s="22"/>
      <c r="FN85" s="60"/>
      <c r="FO85" s="22"/>
      <c r="FP85" s="60"/>
      <c r="FQ85" s="22"/>
      <c r="FR85" s="60"/>
      <c r="FS85" s="22"/>
      <c r="FT85" s="60"/>
      <c r="FU85" s="22"/>
      <c r="FV85" s="60"/>
      <c r="FW85" s="22"/>
      <c r="FX85" s="60"/>
      <c r="FY85" s="22"/>
      <c r="FZ85" s="60"/>
      <c r="GA85" s="22"/>
      <c r="GB85" s="60"/>
      <c r="GC85" s="22"/>
      <c r="GD85" s="60"/>
      <c r="GE85" s="22"/>
      <c r="GF85" s="60"/>
      <c r="GG85" s="22"/>
      <c r="GH85" s="60"/>
      <c r="GI85" s="22"/>
      <c r="GJ85" s="60"/>
      <c r="GK85" s="22"/>
      <c r="GL85" s="60"/>
      <c r="GM85" s="22"/>
      <c r="GN85" s="60"/>
      <c r="GO85" s="22"/>
      <c r="GP85" s="60"/>
      <c r="GQ85" s="22"/>
      <c r="GR85" s="60"/>
      <c r="GS85" s="22"/>
      <c r="GT85" s="60"/>
      <c r="GU85" s="22"/>
      <c r="GV85" s="60"/>
      <c r="GW85" s="22"/>
      <c r="GX85" s="60"/>
      <c r="GY85" s="22"/>
      <c r="GZ85" s="60"/>
      <c r="HA85" s="22"/>
      <c r="HB85" s="60"/>
      <c r="HC85" s="22"/>
      <c r="HD85" s="60"/>
      <c r="HE85" s="22"/>
      <c r="HF85" s="60"/>
      <c r="HG85" s="22"/>
      <c r="HH85" s="60"/>
      <c r="HI85" s="22"/>
      <c r="HJ85" s="60"/>
      <c r="HK85" s="22"/>
      <c r="HL85" s="60"/>
      <c r="HM85" s="22"/>
      <c r="HN85" s="60"/>
      <c r="HO85" s="22"/>
      <c r="HP85" s="60"/>
      <c r="HQ85" s="22"/>
      <c r="HR85" s="60"/>
      <c r="HS85" s="22"/>
      <c r="HT85" s="60"/>
      <c r="HU85" s="22"/>
      <c r="HV85" s="60"/>
      <c r="HW85" s="22"/>
      <c r="HX85" s="60"/>
      <c r="HY85" s="22"/>
      <c r="HZ85" s="60"/>
      <c r="IA85" s="22"/>
      <c r="IB85" s="60"/>
      <c r="IC85" s="22"/>
      <c r="ID85" s="60"/>
      <c r="IE85" s="22"/>
      <c r="IF85" s="60"/>
      <c r="IG85" s="22"/>
      <c r="IH85" s="60"/>
      <c r="II85" s="22"/>
      <c r="IJ85" s="60"/>
      <c r="IK85" s="22"/>
      <c r="IL85" s="60"/>
      <c r="IM85" s="22"/>
      <c r="IN85" s="60"/>
      <c r="IO85" s="22"/>
      <c r="IP85" s="60"/>
      <c r="IQ85" s="22"/>
      <c r="IR85" s="60"/>
      <c r="IS85" s="22"/>
      <c r="IT85" s="60"/>
      <c r="IU85" s="22"/>
      <c r="IV85" s="60"/>
      <c r="IW85" s="22"/>
      <c r="IX85" s="60"/>
      <c r="IY85" s="22"/>
      <c r="IZ85" s="60"/>
      <c r="JA85" s="22"/>
      <c r="JB85" s="60"/>
      <c r="JC85" s="22"/>
      <c r="JD85" s="60"/>
      <c r="JE85" s="22"/>
      <c r="JF85" s="60"/>
      <c r="JG85" s="22"/>
      <c r="JH85" s="60"/>
      <c r="JI85" s="22"/>
      <c r="JJ85" s="60"/>
      <c r="JK85" s="22"/>
      <c r="JL85" s="60"/>
      <c r="JM85" s="22"/>
      <c r="JN85" s="60"/>
      <c r="JO85" s="22"/>
      <c r="JP85" s="60"/>
      <c r="JQ85" s="22"/>
      <c r="JR85" s="60"/>
      <c r="JS85" s="22"/>
      <c r="JT85" s="60"/>
      <c r="JU85" s="22"/>
      <c r="JV85" s="60"/>
      <c r="JW85" s="22"/>
      <c r="JX85" s="60"/>
      <c r="JY85" s="22"/>
      <c r="JZ85" s="23"/>
      <c r="KA85" s="23"/>
      <c r="KB85" s="23"/>
      <c r="KC85" s="23"/>
      <c r="KD85" s="23"/>
      <c r="KE85" s="23"/>
      <c r="KF85" s="23"/>
      <c r="KG85" s="23"/>
      <c r="KH85" s="23"/>
      <c r="KI85" s="23"/>
      <c r="KJ85" s="23"/>
      <c r="KK85" s="23"/>
      <c r="KL85" s="23"/>
      <c r="KM85" s="23"/>
    </row>
    <row r="86" spans="1:299" x14ac:dyDescent="0.25">
      <c r="A86" s="48">
        <f t="shared" si="1"/>
        <v>85</v>
      </c>
      <c r="B86" s="272"/>
      <c r="C86" s="272"/>
      <c r="D86" s="272"/>
      <c r="E86" s="272"/>
      <c r="F86" s="272" t="s">
        <v>277</v>
      </c>
      <c r="G86" s="293">
        <v>0</v>
      </c>
      <c r="H86" s="293">
        <v>4834.03</v>
      </c>
      <c r="I86" s="293">
        <v>0</v>
      </c>
      <c r="J86" s="293">
        <v>0</v>
      </c>
      <c r="K86" s="293">
        <v>0</v>
      </c>
      <c r="L86" s="293">
        <v>0</v>
      </c>
      <c r="M86" s="293">
        <v>0</v>
      </c>
      <c r="N86" s="293">
        <v>0</v>
      </c>
      <c r="O86" s="293">
        <v>8701.15</v>
      </c>
      <c r="P86" s="293">
        <v>0</v>
      </c>
      <c r="Q86" s="293">
        <v>0</v>
      </c>
      <c r="R86" s="293">
        <v>6093.73</v>
      </c>
      <c r="S86" s="293">
        <v>0</v>
      </c>
      <c r="T86" s="293">
        <v>0</v>
      </c>
      <c r="U86" s="293">
        <v>0</v>
      </c>
      <c r="V86" s="293">
        <v>2591.4299999999998</v>
      </c>
      <c r="W86" s="293">
        <v>0</v>
      </c>
      <c r="X86" s="293">
        <v>0</v>
      </c>
      <c r="Y86" s="293">
        <v>0</v>
      </c>
      <c r="Z86" s="293">
        <v>0</v>
      </c>
      <c r="AA86" s="293">
        <v>0</v>
      </c>
      <c r="AB86" s="293">
        <v>0</v>
      </c>
      <c r="AC86" s="293">
        <v>0</v>
      </c>
      <c r="AD86" s="293">
        <v>0</v>
      </c>
      <c r="AE86" s="293">
        <v>0</v>
      </c>
      <c r="AF86" s="293">
        <v>0</v>
      </c>
      <c r="AG86" s="293">
        <v>901.68</v>
      </c>
      <c r="AH86" s="293">
        <v>11</v>
      </c>
      <c r="AI86" s="293">
        <v>0</v>
      </c>
      <c r="AJ86" s="293">
        <v>0</v>
      </c>
      <c r="AK86" s="293">
        <v>0</v>
      </c>
      <c r="AL86" s="293">
        <v>0</v>
      </c>
      <c r="AM86" s="293">
        <v>0</v>
      </c>
      <c r="AN86" s="293">
        <v>186.17</v>
      </c>
      <c r="AO86" s="293">
        <v>0</v>
      </c>
      <c r="AP86" s="293">
        <v>0</v>
      </c>
      <c r="AQ86" s="293">
        <v>24.55</v>
      </c>
      <c r="AR86" s="293">
        <v>0</v>
      </c>
      <c r="AS86" s="293">
        <v>0</v>
      </c>
      <c r="AT86" s="293">
        <v>21829.58</v>
      </c>
      <c r="AU86" s="293">
        <v>0</v>
      </c>
      <c r="AV86" s="293">
        <v>0</v>
      </c>
      <c r="AW86" s="293">
        <v>0</v>
      </c>
      <c r="AX86" s="293">
        <v>0</v>
      </c>
      <c r="AY86" s="293">
        <v>270.41000000000003</v>
      </c>
      <c r="AZ86" s="293">
        <v>251.56</v>
      </c>
      <c r="BA86" s="293">
        <v>14.81</v>
      </c>
      <c r="BB86" s="293">
        <v>0</v>
      </c>
      <c r="BC86" s="293">
        <v>0</v>
      </c>
      <c r="BD86" s="293">
        <v>0</v>
      </c>
      <c r="BE86" s="293">
        <v>0</v>
      </c>
      <c r="BF86" s="293">
        <v>0</v>
      </c>
      <c r="BG86" s="293">
        <v>0</v>
      </c>
      <c r="BH86" s="293">
        <v>0</v>
      </c>
      <c r="BI86" s="293">
        <v>0</v>
      </c>
      <c r="BJ86" s="293">
        <v>0</v>
      </c>
      <c r="BK86" s="293">
        <v>0</v>
      </c>
      <c r="BL86" s="293">
        <v>0</v>
      </c>
      <c r="BM86" s="293">
        <v>14090</v>
      </c>
      <c r="BN86" s="293">
        <v>0</v>
      </c>
      <c r="BO86" s="293">
        <v>0</v>
      </c>
      <c r="BP86" s="293">
        <v>0</v>
      </c>
      <c r="BQ86" s="293">
        <v>0</v>
      </c>
      <c r="BR86" s="293">
        <v>0</v>
      </c>
      <c r="BS86" s="293">
        <v>0</v>
      </c>
      <c r="BT86" s="293">
        <v>0</v>
      </c>
      <c r="BU86" s="293">
        <v>22871.119999999999</v>
      </c>
      <c r="BV86" s="293">
        <v>974.97</v>
      </c>
      <c r="BW86" s="293">
        <v>0</v>
      </c>
      <c r="BX86" s="293">
        <v>0</v>
      </c>
      <c r="BY86" s="293">
        <v>0</v>
      </c>
      <c r="BZ86" s="293">
        <v>0</v>
      </c>
      <c r="CA86" s="293">
        <v>0</v>
      </c>
      <c r="CB86" s="293">
        <v>4052.21</v>
      </c>
      <c r="CC86" s="293">
        <v>0</v>
      </c>
      <c r="CD86" s="293">
        <v>0</v>
      </c>
      <c r="CE86" s="293">
        <v>0</v>
      </c>
      <c r="CF86" s="293">
        <v>1088.8800000000001</v>
      </c>
      <c r="CG86" s="293">
        <v>0</v>
      </c>
      <c r="CH86" s="293">
        <v>0</v>
      </c>
      <c r="CI86" s="293">
        <v>1</v>
      </c>
      <c r="CJ86" s="293">
        <v>599.72</v>
      </c>
      <c r="CK86" s="293">
        <v>35145.379999999997</v>
      </c>
      <c r="CL86" s="293">
        <v>0</v>
      </c>
      <c r="CM86" s="293">
        <v>0</v>
      </c>
      <c r="CN86" s="293">
        <v>0</v>
      </c>
      <c r="CO86" s="293">
        <v>0</v>
      </c>
      <c r="CP86" s="293">
        <v>0</v>
      </c>
      <c r="CQ86" s="293">
        <v>3374.04</v>
      </c>
      <c r="CR86" s="293">
        <v>0</v>
      </c>
      <c r="CS86" s="293">
        <v>0</v>
      </c>
      <c r="CT86" s="293">
        <v>24230.080000000002</v>
      </c>
      <c r="CU86" s="293">
        <v>0</v>
      </c>
      <c r="CV86" s="293">
        <v>12000</v>
      </c>
      <c r="CW86" s="293">
        <v>0</v>
      </c>
      <c r="CX86" s="293">
        <v>0</v>
      </c>
      <c r="CY86" s="293">
        <v>0</v>
      </c>
      <c r="CZ86" s="293">
        <v>0</v>
      </c>
      <c r="DA86" s="293">
        <v>5560.23</v>
      </c>
      <c r="DB86" s="293">
        <v>0</v>
      </c>
      <c r="DC86" s="293">
        <v>0</v>
      </c>
      <c r="DD86" s="293">
        <v>0</v>
      </c>
      <c r="DE86" s="293">
        <v>59.39</v>
      </c>
      <c r="DF86" s="293">
        <v>19542.29</v>
      </c>
      <c r="DG86" s="293">
        <v>0</v>
      </c>
      <c r="DH86" s="293">
        <v>0</v>
      </c>
      <c r="DI86" s="293">
        <v>0</v>
      </c>
      <c r="DJ86" s="293">
        <v>0</v>
      </c>
      <c r="DK86" s="293">
        <v>27</v>
      </c>
      <c r="DL86" s="293">
        <v>93.76</v>
      </c>
      <c r="DM86" s="293">
        <v>0</v>
      </c>
      <c r="DN86" s="293">
        <v>13603.47</v>
      </c>
      <c r="DO86" s="293">
        <v>0</v>
      </c>
      <c r="DP86" s="293">
        <v>0</v>
      </c>
      <c r="DQ86" s="293">
        <v>0</v>
      </c>
      <c r="DR86" s="293">
        <v>5224.76</v>
      </c>
      <c r="DS86" s="293">
        <v>0</v>
      </c>
      <c r="DT86" s="293">
        <v>0</v>
      </c>
      <c r="DU86" s="293">
        <v>0</v>
      </c>
      <c r="DV86" s="293">
        <v>0</v>
      </c>
      <c r="DW86" s="293">
        <v>0</v>
      </c>
      <c r="DX86" s="293">
        <v>0</v>
      </c>
      <c r="DY86" s="293">
        <v>0</v>
      </c>
      <c r="DZ86" s="293">
        <v>54.35</v>
      </c>
      <c r="EA86" s="293">
        <v>0</v>
      </c>
      <c r="EB86" s="293">
        <v>0</v>
      </c>
      <c r="EC86" s="293">
        <v>0</v>
      </c>
      <c r="ED86" s="293">
        <v>0</v>
      </c>
      <c r="EE86" s="293">
        <v>0</v>
      </c>
      <c r="EF86" s="293">
        <v>0</v>
      </c>
      <c r="EG86" s="293">
        <v>0</v>
      </c>
      <c r="EH86" s="293">
        <v>0</v>
      </c>
      <c r="EI86" s="293">
        <v>29782.34</v>
      </c>
      <c r="EJ86" s="293">
        <v>0</v>
      </c>
      <c r="EK86" s="293">
        <v>0</v>
      </c>
      <c r="EL86" s="293">
        <v>0</v>
      </c>
      <c r="EM86" s="293">
        <v>0</v>
      </c>
      <c r="EN86" s="293">
        <v>0</v>
      </c>
      <c r="EO86" s="293">
        <v>0</v>
      </c>
      <c r="EP86" s="293">
        <v>5.81</v>
      </c>
      <c r="EQ86" s="293">
        <v>8814.75</v>
      </c>
      <c r="ER86" s="293">
        <v>581.52</v>
      </c>
      <c r="ES86" s="293">
        <v>0</v>
      </c>
      <c r="ET86" s="293">
        <v>0</v>
      </c>
      <c r="EU86" s="293">
        <v>0</v>
      </c>
      <c r="EV86" s="293">
        <v>0</v>
      </c>
      <c r="EW86" s="293">
        <v>0</v>
      </c>
      <c r="EX86" s="293">
        <v>247487.17</v>
      </c>
      <c r="EY86" s="22"/>
      <c r="EZ86" s="60"/>
      <c r="FA86" s="22"/>
      <c r="FB86" s="60"/>
      <c r="FC86" s="22"/>
      <c r="FD86" s="60"/>
      <c r="FE86" s="22"/>
      <c r="FF86" s="60"/>
      <c r="FG86" s="22"/>
      <c r="FH86" s="60"/>
      <c r="FI86" s="22"/>
      <c r="FJ86" s="60"/>
      <c r="FK86" s="22"/>
      <c r="FL86" s="60"/>
      <c r="FM86" s="22"/>
      <c r="FN86" s="60"/>
      <c r="FO86" s="22"/>
      <c r="FP86" s="60"/>
      <c r="FQ86" s="22"/>
      <c r="FR86" s="60"/>
      <c r="FS86" s="22"/>
      <c r="FT86" s="60"/>
      <c r="FU86" s="22"/>
      <c r="FV86" s="60"/>
      <c r="FW86" s="22"/>
      <c r="FX86" s="60"/>
      <c r="FY86" s="22"/>
      <c r="FZ86" s="60"/>
      <c r="GA86" s="22"/>
      <c r="GB86" s="60"/>
      <c r="GC86" s="22"/>
      <c r="GD86" s="60"/>
      <c r="GE86" s="22"/>
      <c r="GF86" s="60"/>
      <c r="GG86" s="22"/>
      <c r="GH86" s="60"/>
      <c r="GI86" s="22"/>
      <c r="GJ86" s="60"/>
      <c r="GK86" s="22"/>
      <c r="GL86" s="60"/>
      <c r="GM86" s="22"/>
      <c r="GN86" s="60"/>
      <c r="GO86" s="22"/>
      <c r="GP86" s="60"/>
      <c r="GQ86" s="22"/>
      <c r="GR86" s="60"/>
      <c r="GS86" s="22"/>
      <c r="GT86" s="60"/>
      <c r="GU86" s="22"/>
      <c r="GV86" s="60"/>
      <c r="GW86" s="22"/>
      <c r="GX86" s="60"/>
      <c r="GY86" s="22"/>
      <c r="GZ86" s="60"/>
      <c r="HA86" s="22"/>
      <c r="HB86" s="60"/>
      <c r="HC86" s="22"/>
      <c r="HD86" s="60"/>
      <c r="HE86" s="22"/>
      <c r="HF86" s="60"/>
      <c r="HG86" s="22"/>
      <c r="HH86" s="60"/>
      <c r="HI86" s="22"/>
      <c r="HJ86" s="60"/>
      <c r="HK86" s="22"/>
      <c r="HL86" s="60"/>
      <c r="HM86" s="22"/>
      <c r="HN86" s="60"/>
      <c r="HO86" s="22"/>
      <c r="HP86" s="60"/>
      <c r="HQ86" s="22"/>
      <c r="HR86" s="60"/>
      <c r="HS86" s="22"/>
      <c r="HT86" s="60"/>
      <c r="HU86" s="22"/>
      <c r="HV86" s="60"/>
      <c r="HW86" s="22"/>
      <c r="HX86" s="60"/>
      <c r="HY86" s="22"/>
      <c r="HZ86" s="60"/>
      <c r="IA86" s="22"/>
      <c r="IB86" s="60"/>
      <c r="IC86" s="22"/>
      <c r="ID86" s="60"/>
      <c r="IE86" s="22"/>
      <c r="IF86" s="60"/>
      <c r="IG86" s="22"/>
      <c r="IH86" s="60"/>
      <c r="II86" s="22"/>
      <c r="IJ86" s="60"/>
      <c r="IK86" s="22"/>
      <c r="IL86" s="60"/>
      <c r="IM86" s="22"/>
      <c r="IN86" s="60"/>
      <c r="IO86" s="22"/>
      <c r="IP86" s="60"/>
      <c r="IQ86" s="22"/>
      <c r="IR86" s="60"/>
      <c r="IS86" s="22"/>
      <c r="IT86" s="60"/>
      <c r="IU86" s="22"/>
      <c r="IV86" s="60"/>
      <c r="IW86" s="22"/>
      <c r="IX86" s="60"/>
      <c r="IY86" s="22"/>
      <c r="IZ86" s="60"/>
      <c r="JA86" s="22"/>
      <c r="JB86" s="60"/>
      <c r="JC86" s="22"/>
      <c r="JD86" s="60"/>
      <c r="JE86" s="22"/>
      <c r="JF86" s="60"/>
      <c r="JG86" s="22"/>
      <c r="JH86" s="60"/>
      <c r="JI86" s="22"/>
      <c r="JJ86" s="60"/>
      <c r="JK86" s="22"/>
      <c r="JL86" s="60"/>
      <c r="JM86" s="22"/>
      <c r="JN86" s="60"/>
      <c r="JO86" s="22"/>
      <c r="JP86" s="60"/>
      <c r="JQ86" s="22"/>
      <c r="JR86" s="60"/>
      <c r="JS86" s="22"/>
      <c r="JT86" s="60"/>
      <c r="JU86" s="22"/>
      <c r="JV86" s="60"/>
      <c r="JW86" s="22"/>
      <c r="JX86" s="60"/>
      <c r="JY86" s="22"/>
      <c r="JZ86" s="23"/>
      <c r="KA86" s="23"/>
      <c r="KB86" s="23"/>
      <c r="KC86" s="23"/>
      <c r="KD86" s="23"/>
      <c r="KE86" s="23"/>
      <c r="KF86" s="23"/>
      <c r="KG86" s="23"/>
      <c r="KH86" s="23"/>
      <c r="KI86" s="23"/>
      <c r="KJ86" s="23"/>
      <c r="KK86" s="23"/>
      <c r="KL86" s="23"/>
      <c r="KM86" s="23"/>
    </row>
    <row r="87" spans="1:299" x14ac:dyDescent="0.25">
      <c r="A87" s="48">
        <f t="shared" si="1"/>
        <v>86</v>
      </c>
      <c r="B87" s="272"/>
      <c r="C87" s="272"/>
      <c r="D87" s="272"/>
      <c r="E87" s="272"/>
      <c r="F87" s="272" t="s">
        <v>278</v>
      </c>
      <c r="G87" s="293">
        <v>0</v>
      </c>
      <c r="H87" s="293">
        <v>0</v>
      </c>
      <c r="I87" s="293">
        <v>0</v>
      </c>
      <c r="J87" s="293">
        <v>0</v>
      </c>
      <c r="K87" s="293">
        <v>-185.56</v>
      </c>
      <c r="L87" s="293">
        <v>0</v>
      </c>
      <c r="M87" s="293">
        <v>0</v>
      </c>
      <c r="N87" s="293">
        <v>0</v>
      </c>
      <c r="O87" s="293">
        <v>0</v>
      </c>
      <c r="P87" s="293">
        <v>0</v>
      </c>
      <c r="Q87" s="293">
        <v>0</v>
      </c>
      <c r="R87" s="293">
        <v>0</v>
      </c>
      <c r="S87" s="293">
        <v>0</v>
      </c>
      <c r="T87" s="293">
        <v>0</v>
      </c>
      <c r="U87" s="293">
        <v>0</v>
      </c>
      <c r="V87" s="293">
        <v>0</v>
      </c>
      <c r="W87" s="293">
        <v>0</v>
      </c>
      <c r="X87" s="293">
        <v>0</v>
      </c>
      <c r="Y87" s="293">
        <v>0</v>
      </c>
      <c r="Z87" s="293">
        <v>0</v>
      </c>
      <c r="AA87" s="293">
        <v>0</v>
      </c>
      <c r="AB87" s="293">
        <v>0</v>
      </c>
      <c r="AC87" s="293">
        <v>0</v>
      </c>
      <c r="AD87" s="293">
        <v>0</v>
      </c>
      <c r="AE87" s="293">
        <v>0</v>
      </c>
      <c r="AF87" s="293">
        <v>0</v>
      </c>
      <c r="AG87" s="293">
        <v>0</v>
      </c>
      <c r="AH87" s="293">
        <v>0</v>
      </c>
      <c r="AI87" s="293">
        <v>0</v>
      </c>
      <c r="AJ87" s="293">
        <v>0</v>
      </c>
      <c r="AK87" s="293">
        <v>0</v>
      </c>
      <c r="AL87" s="293">
        <v>0</v>
      </c>
      <c r="AM87" s="293">
        <v>0</v>
      </c>
      <c r="AN87" s="293">
        <v>0</v>
      </c>
      <c r="AO87" s="293">
        <v>0</v>
      </c>
      <c r="AP87" s="293">
        <v>0</v>
      </c>
      <c r="AQ87" s="293">
        <v>0</v>
      </c>
      <c r="AR87" s="293">
        <v>0</v>
      </c>
      <c r="AS87" s="293">
        <v>0</v>
      </c>
      <c r="AT87" s="293">
        <v>0</v>
      </c>
      <c r="AU87" s="293">
        <v>0</v>
      </c>
      <c r="AV87" s="293">
        <v>0</v>
      </c>
      <c r="AW87" s="293">
        <v>0</v>
      </c>
      <c r="AX87" s="293">
        <v>0</v>
      </c>
      <c r="AY87" s="293">
        <v>0</v>
      </c>
      <c r="AZ87" s="293">
        <v>0</v>
      </c>
      <c r="BA87" s="293">
        <v>0</v>
      </c>
      <c r="BB87" s="293">
        <v>0</v>
      </c>
      <c r="BC87" s="293">
        <v>0</v>
      </c>
      <c r="BD87" s="293">
        <v>0</v>
      </c>
      <c r="BE87" s="293">
        <v>0</v>
      </c>
      <c r="BF87" s="293">
        <v>0</v>
      </c>
      <c r="BG87" s="293">
        <v>0</v>
      </c>
      <c r="BH87" s="293">
        <v>0</v>
      </c>
      <c r="BI87" s="293">
        <v>0</v>
      </c>
      <c r="BJ87" s="293">
        <v>0</v>
      </c>
      <c r="BK87" s="293">
        <v>0</v>
      </c>
      <c r="BL87" s="293">
        <v>0</v>
      </c>
      <c r="BM87" s="293">
        <v>0</v>
      </c>
      <c r="BN87" s="293">
        <v>0</v>
      </c>
      <c r="BO87" s="293">
        <v>0</v>
      </c>
      <c r="BP87" s="293">
        <v>0</v>
      </c>
      <c r="BQ87" s="293">
        <v>0</v>
      </c>
      <c r="BR87" s="293">
        <v>0</v>
      </c>
      <c r="BS87" s="293">
        <v>0</v>
      </c>
      <c r="BT87" s="293">
        <v>0</v>
      </c>
      <c r="BU87" s="293">
        <v>0</v>
      </c>
      <c r="BV87" s="293">
        <v>0</v>
      </c>
      <c r="BW87" s="293">
        <v>0</v>
      </c>
      <c r="BX87" s="293">
        <v>0</v>
      </c>
      <c r="BY87" s="293">
        <v>0</v>
      </c>
      <c r="BZ87" s="293">
        <v>0</v>
      </c>
      <c r="CA87" s="293">
        <v>0</v>
      </c>
      <c r="CB87" s="293">
        <v>0</v>
      </c>
      <c r="CC87" s="293">
        <v>0</v>
      </c>
      <c r="CD87" s="293">
        <v>0</v>
      </c>
      <c r="CE87" s="293">
        <v>0</v>
      </c>
      <c r="CF87" s="293">
        <v>0</v>
      </c>
      <c r="CG87" s="293">
        <v>0</v>
      </c>
      <c r="CH87" s="293">
        <v>0</v>
      </c>
      <c r="CI87" s="293">
        <v>0</v>
      </c>
      <c r="CJ87" s="293">
        <v>0</v>
      </c>
      <c r="CK87" s="293">
        <v>0</v>
      </c>
      <c r="CL87" s="293">
        <v>0</v>
      </c>
      <c r="CM87" s="293">
        <v>0</v>
      </c>
      <c r="CN87" s="293">
        <v>0</v>
      </c>
      <c r="CO87" s="293">
        <v>0</v>
      </c>
      <c r="CP87" s="293">
        <v>0</v>
      </c>
      <c r="CQ87" s="293">
        <v>0</v>
      </c>
      <c r="CR87" s="293">
        <v>0</v>
      </c>
      <c r="CS87" s="293">
        <v>0</v>
      </c>
      <c r="CT87" s="293">
        <v>-1071.27</v>
      </c>
      <c r="CU87" s="293">
        <v>0</v>
      </c>
      <c r="CV87" s="293">
        <v>0</v>
      </c>
      <c r="CW87" s="293">
        <v>0</v>
      </c>
      <c r="CX87" s="293">
        <v>0</v>
      </c>
      <c r="CY87" s="293">
        <v>0</v>
      </c>
      <c r="CZ87" s="293">
        <v>0</v>
      </c>
      <c r="DA87" s="293">
        <v>0</v>
      </c>
      <c r="DB87" s="293">
        <v>0</v>
      </c>
      <c r="DC87" s="293">
        <v>0</v>
      </c>
      <c r="DD87" s="293">
        <v>0</v>
      </c>
      <c r="DE87" s="293">
        <v>0</v>
      </c>
      <c r="DF87" s="293">
        <v>0</v>
      </c>
      <c r="DG87" s="293">
        <v>0</v>
      </c>
      <c r="DH87" s="293">
        <v>0</v>
      </c>
      <c r="DI87" s="293">
        <v>0</v>
      </c>
      <c r="DJ87" s="293">
        <v>0</v>
      </c>
      <c r="DK87" s="293">
        <v>0</v>
      </c>
      <c r="DL87" s="293">
        <v>0</v>
      </c>
      <c r="DM87" s="293">
        <v>0</v>
      </c>
      <c r="DN87" s="293">
        <v>0</v>
      </c>
      <c r="DO87" s="293">
        <v>0</v>
      </c>
      <c r="DP87" s="293">
        <v>0</v>
      </c>
      <c r="DQ87" s="293">
        <v>0</v>
      </c>
      <c r="DR87" s="293">
        <v>0</v>
      </c>
      <c r="DS87" s="293">
        <v>0</v>
      </c>
      <c r="DT87" s="293">
        <v>0</v>
      </c>
      <c r="DU87" s="293">
        <v>0</v>
      </c>
      <c r="DV87" s="293">
        <v>0</v>
      </c>
      <c r="DW87" s="293">
        <v>-98.86</v>
      </c>
      <c r="DX87" s="293">
        <v>0</v>
      </c>
      <c r="DY87" s="293">
        <v>0</v>
      </c>
      <c r="DZ87" s="293">
        <v>0</v>
      </c>
      <c r="EA87" s="293">
        <v>0</v>
      </c>
      <c r="EB87" s="293">
        <v>0</v>
      </c>
      <c r="EC87" s="293">
        <v>0</v>
      </c>
      <c r="ED87" s="293">
        <v>0</v>
      </c>
      <c r="EE87" s="293">
        <v>0</v>
      </c>
      <c r="EF87" s="293">
        <v>0</v>
      </c>
      <c r="EG87" s="293">
        <v>0</v>
      </c>
      <c r="EH87" s="293">
        <v>0</v>
      </c>
      <c r="EI87" s="293">
        <v>0</v>
      </c>
      <c r="EJ87" s="293">
        <v>0</v>
      </c>
      <c r="EK87" s="293">
        <v>0</v>
      </c>
      <c r="EL87" s="293">
        <v>0</v>
      </c>
      <c r="EM87" s="293">
        <v>0</v>
      </c>
      <c r="EN87" s="293">
        <v>0</v>
      </c>
      <c r="EO87" s="293">
        <v>0</v>
      </c>
      <c r="EP87" s="293">
        <v>0</v>
      </c>
      <c r="EQ87" s="293">
        <v>0</v>
      </c>
      <c r="ER87" s="293">
        <v>0</v>
      </c>
      <c r="ES87" s="293">
        <v>0</v>
      </c>
      <c r="ET87" s="293">
        <v>0</v>
      </c>
      <c r="EU87" s="293">
        <v>0</v>
      </c>
      <c r="EV87" s="293">
        <v>0</v>
      </c>
      <c r="EW87" s="293">
        <v>0</v>
      </c>
      <c r="EX87" s="293">
        <v>-1355.69</v>
      </c>
      <c r="EY87" s="22"/>
      <c r="EZ87" s="60"/>
      <c r="FA87" s="22"/>
      <c r="FB87" s="60"/>
      <c r="FC87" s="22"/>
      <c r="FD87" s="60"/>
      <c r="FE87" s="22"/>
      <c r="FF87" s="60"/>
      <c r="FG87" s="22"/>
      <c r="FH87" s="60"/>
      <c r="FI87" s="22"/>
      <c r="FJ87" s="60"/>
      <c r="FK87" s="22"/>
      <c r="FL87" s="60"/>
      <c r="FM87" s="22"/>
      <c r="FN87" s="60"/>
      <c r="FO87" s="22"/>
      <c r="FP87" s="60"/>
      <c r="FQ87" s="22"/>
      <c r="FR87" s="60"/>
      <c r="FS87" s="22"/>
      <c r="FT87" s="60"/>
      <c r="FU87" s="22"/>
      <c r="FV87" s="60"/>
      <c r="FW87" s="22"/>
      <c r="FX87" s="60"/>
      <c r="FY87" s="22"/>
      <c r="FZ87" s="60"/>
      <c r="GA87" s="22"/>
      <c r="GB87" s="60"/>
      <c r="GC87" s="22"/>
      <c r="GD87" s="60"/>
      <c r="GE87" s="22"/>
      <c r="GF87" s="60"/>
      <c r="GG87" s="22"/>
      <c r="GH87" s="60"/>
      <c r="GI87" s="22"/>
      <c r="GJ87" s="60"/>
      <c r="GK87" s="22"/>
      <c r="GL87" s="60"/>
      <c r="GM87" s="22"/>
      <c r="GN87" s="60"/>
      <c r="GO87" s="22"/>
      <c r="GP87" s="60"/>
      <c r="GQ87" s="22"/>
      <c r="GR87" s="60"/>
      <c r="GS87" s="22"/>
      <c r="GT87" s="60"/>
      <c r="GU87" s="22"/>
      <c r="GV87" s="60"/>
      <c r="GW87" s="22"/>
      <c r="GX87" s="60"/>
      <c r="GY87" s="22"/>
      <c r="GZ87" s="60"/>
      <c r="HA87" s="22"/>
      <c r="HB87" s="60"/>
      <c r="HC87" s="22"/>
      <c r="HD87" s="60"/>
      <c r="HE87" s="22"/>
      <c r="HF87" s="60"/>
      <c r="HG87" s="22"/>
      <c r="HH87" s="60"/>
      <c r="HI87" s="22"/>
      <c r="HJ87" s="60"/>
      <c r="HK87" s="22"/>
      <c r="HL87" s="60"/>
      <c r="HM87" s="22"/>
      <c r="HN87" s="60"/>
      <c r="HO87" s="22"/>
      <c r="HP87" s="60"/>
      <c r="HQ87" s="22"/>
      <c r="HR87" s="60"/>
      <c r="HS87" s="22"/>
      <c r="HT87" s="60"/>
      <c r="HU87" s="22"/>
      <c r="HV87" s="60"/>
      <c r="HW87" s="22"/>
      <c r="HX87" s="60"/>
      <c r="HY87" s="22"/>
      <c r="HZ87" s="60"/>
      <c r="IA87" s="22"/>
      <c r="IB87" s="60"/>
      <c r="IC87" s="22"/>
      <c r="ID87" s="60"/>
      <c r="IE87" s="22"/>
      <c r="IF87" s="60"/>
      <c r="IG87" s="22"/>
      <c r="IH87" s="60"/>
      <c r="II87" s="22"/>
      <c r="IJ87" s="60"/>
      <c r="IK87" s="22"/>
      <c r="IL87" s="60"/>
      <c r="IM87" s="22"/>
      <c r="IN87" s="60"/>
      <c r="IO87" s="22"/>
      <c r="IP87" s="60"/>
      <c r="IQ87" s="22"/>
      <c r="IR87" s="60"/>
      <c r="IS87" s="22"/>
      <c r="IT87" s="60"/>
      <c r="IU87" s="22"/>
      <c r="IV87" s="60"/>
      <c r="IW87" s="22"/>
      <c r="IX87" s="60"/>
      <c r="IY87" s="22"/>
      <c r="IZ87" s="60"/>
      <c r="JA87" s="22"/>
      <c r="JB87" s="60"/>
      <c r="JC87" s="22"/>
      <c r="JD87" s="60"/>
      <c r="JE87" s="22"/>
      <c r="JF87" s="60"/>
      <c r="JG87" s="22"/>
      <c r="JH87" s="60"/>
      <c r="JI87" s="22"/>
      <c r="JJ87" s="60"/>
      <c r="JK87" s="22"/>
      <c r="JL87" s="60"/>
      <c r="JM87" s="22"/>
      <c r="JN87" s="60"/>
      <c r="JO87" s="22"/>
      <c r="JP87" s="60"/>
      <c r="JQ87" s="22"/>
      <c r="JR87" s="60"/>
      <c r="JS87" s="22"/>
      <c r="JT87" s="60"/>
      <c r="JU87" s="22"/>
      <c r="JV87" s="60"/>
      <c r="JW87" s="22"/>
      <c r="JX87" s="60"/>
      <c r="JY87" s="22"/>
      <c r="JZ87" s="23"/>
      <c r="KA87" s="23"/>
      <c r="KB87" s="23"/>
      <c r="KC87" s="23"/>
      <c r="KD87" s="23"/>
      <c r="KE87" s="23"/>
      <c r="KF87" s="23"/>
      <c r="KG87" s="23"/>
      <c r="KH87" s="23"/>
      <c r="KI87" s="23"/>
      <c r="KJ87" s="23"/>
      <c r="KK87" s="23"/>
      <c r="KL87" s="23"/>
      <c r="KM87" s="23"/>
    </row>
    <row r="88" spans="1:299" ht="15.75" thickBot="1" x14ac:dyDescent="0.3">
      <c r="A88" s="48">
        <f t="shared" si="1"/>
        <v>87</v>
      </c>
      <c r="B88" s="272"/>
      <c r="C88" s="272"/>
      <c r="D88" s="272"/>
      <c r="E88" s="272"/>
      <c r="F88" s="272" t="s">
        <v>375</v>
      </c>
      <c r="G88" s="306">
        <v>0</v>
      </c>
      <c r="H88" s="306">
        <v>0</v>
      </c>
      <c r="I88" s="306">
        <v>0</v>
      </c>
      <c r="J88" s="306">
        <v>0</v>
      </c>
      <c r="K88" s="306">
        <v>0</v>
      </c>
      <c r="L88" s="306">
        <v>0</v>
      </c>
      <c r="M88" s="306">
        <v>0</v>
      </c>
      <c r="N88" s="306">
        <v>0</v>
      </c>
      <c r="O88" s="306">
        <v>0</v>
      </c>
      <c r="P88" s="306">
        <v>0</v>
      </c>
      <c r="Q88" s="306">
        <v>0</v>
      </c>
      <c r="R88" s="306">
        <v>0</v>
      </c>
      <c r="S88" s="306">
        <v>0</v>
      </c>
      <c r="T88" s="306">
        <v>0</v>
      </c>
      <c r="U88" s="306">
        <v>0</v>
      </c>
      <c r="V88" s="306">
        <v>0</v>
      </c>
      <c r="W88" s="306">
        <v>0</v>
      </c>
      <c r="X88" s="306">
        <v>0</v>
      </c>
      <c r="Y88" s="306">
        <v>0</v>
      </c>
      <c r="Z88" s="306">
        <v>0</v>
      </c>
      <c r="AA88" s="306">
        <v>0</v>
      </c>
      <c r="AB88" s="306">
        <v>0</v>
      </c>
      <c r="AC88" s="306">
        <v>0</v>
      </c>
      <c r="AD88" s="306">
        <v>0</v>
      </c>
      <c r="AE88" s="306">
        <v>0</v>
      </c>
      <c r="AF88" s="306">
        <v>0</v>
      </c>
      <c r="AG88" s="306">
        <v>0</v>
      </c>
      <c r="AH88" s="306">
        <v>0</v>
      </c>
      <c r="AI88" s="306">
        <v>0</v>
      </c>
      <c r="AJ88" s="306">
        <v>0</v>
      </c>
      <c r="AK88" s="306">
        <v>0</v>
      </c>
      <c r="AL88" s="306">
        <v>0</v>
      </c>
      <c r="AM88" s="306">
        <v>0</v>
      </c>
      <c r="AN88" s="306">
        <v>0</v>
      </c>
      <c r="AO88" s="306">
        <v>0</v>
      </c>
      <c r="AP88" s="306">
        <v>0</v>
      </c>
      <c r="AQ88" s="306">
        <v>0</v>
      </c>
      <c r="AR88" s="306">
        <v>0</v>
      </c>
      <c r="AS88" s="306">
        <v>0</v>
      </c>
      <c r="AT88" s="306">
        <v>0</v>
      </c>
      <c r="AU88" s="306">
        <v>0</v>
      </c>
      <c r="AV88" s="306">
        <v>0</v>
      </c>
      <c r="AW88" s="306">
        <v>0</v>
      </c>
      <c r="AX88" s="306">
        <v>0</v>
      </c>
      <c r="AY88" s="306">
        <v>0</v>
      </c>
      <c r="AZ88" s="306">
        <v>0</v>
      </c>
      <c r="BA88" s="306">
        <v>0</v>
      </c>
      <c r="BB88" s="306">
        <v>0</v>
      </c>
      <c r="BC88" s="306">
        <v>0</v>
      </c>
      <c r="BD88" s="306">
        <v>0</v>
      </c>
      <c r="BE88" s="306">
        <v>0</v>
      </c>
      <c r="BF88" s="306">
        <v>0</v>
      </c>
      <c r="BG88" s="306">
        <v>2231.0500000000002</v>
      </c>
      <c r="BH88" s="306">
        <v>0</v>
      </c>
      <c r="BI88" s="306">
        <v>0</v>
      </c>
      <c r="BJ88" s="306">
        <v>0</v>
      </c>
      <c r="BK88" s="306">
        <v>0</v>
      </c>
      <c r="BL88" s="306">
        <v>0</v>
      </c>
      <c r="BM88" s="306">
        <v>0</v>
      </c>
      <c r="BN88" s="306">
        <v>0</v>
      </c>
      <c r="BO88" s="306">
        <v>0</v>
      </c>
      <c r="BP88" s="306">
        <v>0</v>
      </c>
      <c r="BQ88" s="306">
        <v>0</v>
      </c>
      <c r="BR88" s="306">
        <v>0</v>
      </c>
      <c r="BS88" s="306">
        <v>0</v>
      </c>
      <c r="BT88" s="306">
        <v>0</v>
      </c>
      <c r="BU88" s="306">
        <v>0</v>
      </c>
      <c r="BV88" s="306">
        <v>0</v>
      </c>
      <c r="BW88" s="306">
        <v>0</v>
      </c>
      <c r="BX88" s="306">
        <v>0</v>
      </c>
      <c r="BY88" s="306">
        <v>0</v>
      </c>
      <c r="BZ88" s="306">
        <v>0</v>
      </c>
      <c r="CA88" s="306">
        <v>0</v>
      </c>
      <c r="CB88" s="306">
        <v>0</v>
      </c>
      <c r="CC88" s="306">
        <v>0</v>
      </c>
      <c r="CD88" s="306">
        <v>0</v>
      </c>
      <c r="CE88" s="306">
        <v>0</v>
      </c>
      <c r="CF88" s="306">
        <v>0</v>
      </c>
      <c r="CG88" s="306">
        <v>0</v>
      </c>
      <c r="CH88" s="306">
        <v>0</v>
      </c>
      <c r="CI88" s="306">
        <v>0</v>
      </c>
      <c r="CJ88" s="306">
        <v>0</v>
      </c>
      <c r="CK88" s="306">
        <v>0</v>
      </c>
      <c r="CL88" s="306">
        <v>0</v>
      </c>
      <c r="CM88" s="306">
        <v>0</v>
      </c>
      <c r="CN88" s="306">
        <v>0</v>
      </c>
      <c r="CO88" s="306">
        <v>0</v>
      </c>
      <c r="CP88" s="306">
        <v>0</v>
      </c>
      <c r="CQ88" s="306">
        <v>0</v>
      </c>
      <c r="CR88" s="306">
        <v>0</v>
      </c>
      <c r="CS88" s="306">
        <v>0</v>
      </c>
      <c r="CT88" s="306">
        <v>0</v>
      </c>
      <c r="CU88" s="306">
        <v>0</v>
      </c>
      <c r="CV88" s="306">
        <v>0</v>
      </c>
      <c r="CW88" s="306">
        <v>0</v>
      </c>
      <c r="CX88" s="306">
        <v>0</v>
      </c>
      <c r="CY88" s="306">
        <v>0</v>
      </c>
      <c r="CZ88" s="306">
        <v>0</v>
      </c>
      <c r="DA88" s="306">
        <v>0</v>
      </c>
      <c r="DB88" s="306">
        <v>0</v>
      </c>
      <c r="DC88" s="306">
        <v>0</v>
      </c>
      <c r="DD88" s="306">
        <v>0</v>
      </c>
      <c r="DE88" s="306">
        <v>0</v>
      </c>
      <c r="DF88" s="306">
        <v>0</v>
      </c>
      <c r="DG88" s="306">
        <v>0</v>
      </c>
      <c r="DH88" s="306">
        <v>0</v>
      </c>
      <c r="DI88" s="306">
        <v>0</v>
      </c>
      <c r="DJ88" s="306">
        <v>0</v>
      </c>
      <c r="DK88" s="306">
        <v>0</v>
      </c>
      <c r="DL88" s="306">
        <v>0</v>
      </c>
      <c r="DM88" s="306">
        <v>0</v>
      </c>
      <c r="DN88" s="306">
        <v>0</v>
      </c>
      <c r="DO88" s="306">
        <v>0</v>
      </c>
      <c r="DP88" s="306">
        <v>0</v>
      </c>
      <c r="DQ88" s="306">
        <v>0</v>
      </c>
      <c r="DR88" s="306">
        <v>0</v>
      </c>
      <c r="DS88" s="306">
        <v>0</v>
      </c>
      <c r="DT88" s="306">
        <v>0</v>
      </c>
      <c r="DU88" s="306">
        <v>0</v>
      </c>
      <c r="DV88" s="306">
        <v>0</v>
      </c>
      <c r="DW88" s="306">
        <v>0</v>
      </c>
      <c r="DX88" s="306">
        <v>0</v>
      </c>
      <c r="DY88" s="306">
        <v>0</v>
      </c>
      <c r="DZ88" s="306">
        <v>0</v>
      </c>
      <c r="EA88" s="306">
        <v>0</v>
      </c>
      <c r="EB88" s="306">
        <v>0</v>
      </c>
      <c r="EC88" s="306">
        <v>0</v>
      </c>
      <c r="ED88" s="306">
        <v>0</v>
      </c>
      <c r="EE88" s="306">
        <v>0</v>
      </c>
      <c r="EF88" s="306">
        <v>0</v>
      </c>
      <c r="EG88" s="306">
        <v>0</v>
      </c>
      <c r="EH88" s="306">
        <v>0</v>
      </c>
      <c r="EI88" s="306">
        <v>0</v>
      </c>
      <c r="EJ88" s="306">
        <v>0</v>
      </c>
      <c r="EK88" s="306">
        <v>0</v>
      </c>
      <c r="EL88" s="306">
        <v>0</v>
      </c>
      <c r="EM88" s="306">
        <v>0</v>
      </c>
      <c r="EN88" s="306">
        <v>0</v>
      </c>
      <c r="EO88" s="306">
        <v>0</v>
      </c>
      <c r="EP88" s="306">
        <v>0</v>
      </c>
      <c r="EQ88" s="306">
        <v>0</v>
      </c>
      <c r="ER88" s="306">
        <v>0</v>
      </c>
      <c r="ES88" s="306">
        <v>0</v>
      </c>
      <c r="ET88" s="306">
        <v>0</v>
      </c>
      <c r="EU88" s="306">
        <v>0</v>
      </c>
      <c r="EV88" s="306">
        <v>0</v>
      </c>
      <c r="EW88" s="306">
        <v>0</v>
      </c>
      <c r="EX88" s="306">
        <v>2231.0500000000002</v>
      </c>
      <c r="EY88" s="22"/>
      <c r="EZ88" s="60"/>
      <c r="FA88" s="22"/>
      <c r="FB88" s="60"/>
      <c r="FC88" s="22"/>
      <c r="FD88" s="60"/>
      <c r="FE88" s="22"/>
      <c r="FF88" s="60"/>
      <c r="FG88" s="22"/>
      <c r="FH88" s="60"/>
      <c r="FI88" s="22"/>
      <c r="FJ88" s="60"/>
      <c r="FK88" s="22"/>
      <c r="FL88" s="60"/>
      <c r="FM88" s="22"/>
      <c r="FN88" s="60"/>
      <c r="FO88" s="22"/>
      <c r="FP88" s="60"/>
      <c r="FQ88" s="22"/>
      <c r="FR88" s="60"/>
      <c r="FS88" s="22"/>
      <c r="FT88" s="60"/>
      <c r="FU88" s="22"/>
      <c r="FV88" s="60"/>
      <c r="FW88" s="22"/>
      <c r="FX88" s="60"/>
      <c r="FY88" s="22"/>
      <c r="FZ88" s="60"/>
      <c r="GA88" s="22"/>
      <c r="GB88" s="60"/>
      <c r="GC88" s="22"/>
      <c r="GD88" s="60"/>
      <c r="GE88" s="22"/>
      <c r="GF88" s="60"/>
      <c r="GG88" s="22"/>
      <c r="GH88" s="60"/>
      <c r="GI88" s="22"/>
      <c r="GJ88" s="60"/>
      <c r="GK88" s="22"/>
      <c r="GL88" s="60"/>
      <c r="GM88" s="22"/>
      <c r="GN88" s="60"/>
      <c r="GO88" s="22"/>
      <c r="GP88" s="60"/>
      <c r="GQ88" s="22"/>
      <c r="GR88" s="60"/>
      <c r="GS88" s="22"/>
      <c r="GT88" s="60"/>
      <c r="GU88" s="22"/>
      <c r="GV88" s="60"/>
      <c r="GW88" s="22"/>
      <c r="GX88" s="60"/>
      <c r="GY88" s="22"/>
      <c r="GZ88" s="60"/>
      <c r="HA88" s="22"/>
      <c r="HB88" s="60"/>
      <c r="HC88" s="22"/>
      <c r="HD88" s="60"/>
      <c r="HE88" s="22"/>
      <c r="HF88" s="60"/>
      <c r="HG88" s="22"/>
      <c r="HH88" s="60"/>
      <c r="HI88" s="22"/>
      <c r="HJ88" s="60"/>
      <c r="HK88" s="22"/>
      <c r="HL88" s="60"/>
      <c r="HM88" s="22"/>
      <c r="HN88" s="60"/>
      <c r="HO88" s="22"/>
      <c r="HP88" s="60"/>
      <c r="HQ88" s="22"/>
      <c r="HR88" s="60"/>
      <c r="HS88" s="22"/>
      <c r="HT88" s="60"/>
      <c r="HU88" s="22"/>
      <c r="HV88" s="60"/>
      <c r="HW88" s="22"/>
      <c r="HX88" s="60"/>
      <c r="HY88" s="22"/>
      <c r="HZ88" s="60"/>
      <c r="IA88" s="22"/>
      <c r="IB88" s="60"/>
      <c r="IC88" s="22"/>
      <c r="ID88" s="60"/>
      <c r="IE88" s="22"/>
      <c r="IF88" s="60"/>
      <c r="IG88" s="22"/>
      <c r="IH88" s="60"/>
      <c r="II88" s="22"/>
      <c r="IJ88" s="60"/>
      <c r="IK88" s="22"/>
      <c r="IL88" s="60"/>
      <c r="IM88" s="22"/>
      <c r="IN88" s="60"/>
      <c r="IO88" s="22"/>
      <c r="IP88" s="60"/>
      <c r="IQ88" s="22"/>
      <c r="IR88" s="60"/>
      <c r="IS88" s="22"/>
      <c r="IT88" s="60"/>
      <c r="IU88" s="22"/>
      <c r="IV88" s="60"/>
      <c r="IW88" s="22"/>
      <c r="IX88" s="60"/>
      <c r="IY88" s="22"/>
      <c r="IZ88" s="60"/>
      <c r="JA88" s="22"/>
      <c r="JB88" s="60"/>
      <c r="JC88" s="22"/>
      <c r="JD88" s="60"/>
      <c r="JE88" s="22"/>
      <c r="JF88" s="60"/>
      <c r="JG88" s="22"/>
      <c r="JH88" s="60"/>
      <c r="JI88" s="22"/>
      <c r="JJ88" s="60"/>
      <c r="JK88" s="22"/>
      <c r="JL88" s="60"/>
      <c r="JM88" s="22"/>
      <c r="JN88" s="60"/>
      <c r="JO88" s="22"/>
      <c r="JP88" s="60"/>
      <c r="JQ88" s="22"/>
      <c r="JR88" s="60"/>
      <c r="JS88" s="22"/>
      <c r="JT88" s="60"/>
      <c r="JU88" s="22"/>
      <c r="JV88" s="60"/>
      <c r="JW88" s="22"/>
      <c r="JX88" s="60"/>
      <c r="JY88" s="22"/>
      <c r="JZ88" s="23"/>
      <c r="KA88" s="23"/>
      <c r="KB88" s="23"/>
      <c r="KC88" s="23"/>
      <c r="KD88" s="23"/>
      <c r="KE88" s="23"/>
      <c r="KF88" s="23"/>
      <c r="KG88" s="23"/>
      <c r="KH88" s="23"/>
      <c r="KI88" s="23"/>
      <c r="KJ88" s="23"/>
      <c r="KK88" s="23"/>
      <c r="KL88" s="23"/>
      <c r="KM88" s="23"/>
    </row>
    <row r="89" spans="1:299" x14ac:dyDescent="0.25">
      <c r="A89" s="48">
        <f t="shared" si="1"/>
        <v>88</v>
      </c>
      <c r="B89" s="272"/>
      <c r="C89" s="272"/>
      <c r="D89" s="272"/>
      <c r="E89" s="272" t="s">
        <v>279</v>
      </c>
      <c r="F89" s="272"/>
      <c r="G89" s="293">
        <v>0</v>
      </c>
      <c r="H89" s="293">
        <v>4834.03</v>
      </c>
      <c r="I89" s="293">
        <v>0</v>
      </c>
      <c r="J89" s="293">
        <v>0</v>
      </c>
      <c r="K89" s="293">
        <v>-185.56</v>
      </c>
      <c r="L89" s="293">
        <v>0</v>
      </c>
      <c r="M89" s="293">
        <v>0</v>
      </c>
      <c r="N89" s="293">
        <v>0</v>
      </c>
      <c r="O89" s="293">
        <v>8701.15</v>
      </c>
      <c r="P89" s="293">
        <v>22805.54</v>
      </c>
      <c r="Q89" s="293">
        <v>0</v>
      </c>
      <c r="R89" s="293">
        <v>-55113.08</v>
      </c>
      <c r="S89" s="293">
        <v>0</v>
      </c>
      <c r="T89" s="293">
        <v>0</v>
      </c>
      <c r="U89" s="293">
        <v>0</v>
      </c>
      <c r="V89" s="293">
        <v>2591.4299999999998</v>
      </c>
      <c r="W89" s="293">
        <v>0</v>
      </c>
      <c r="X89" s="293">
        <v>0</v>
      </c>
      <c r="Y89" s="293">
        <v>0</v>
      </c>
      <c r="Z89" s="293">
        <v>0</v>
      </c>
      <c r="AA89" s="293">
        <v>0</v>
      </c>
      <c r="AB89" s="293">
        <v>0</v>
      </c>
      <c r="AC89" s="293">
        <v>0</v>
      </c>
      <c r="AD89" s="293">
        <v>0</v>
      </c>
      <c r="AE89" s="293">
        <v>0</v>
      </c>
      <c r="AF89" s="293">
        <v>0</v>
      </c>
      <c r="AG89" s="293">
        <v>901.68</v>
      </c>
      <c r="AH89" s="293">
        <v>11</v>
      </c>
      <c r="AI89" s="293">
        <v>0</v>
      </c>
      <c r="AJ89" s="293">
        <v>0</v>
      </c>
      <c r="AK89" s="293">
        <v>0</v>
      </c>
      <c r="AL89" s="293">
        <v>0</v>
      </c>
      <c r="AM89" s="293">
        <v>0</v>
      </c>
      <c r="AN89" s="293">
        <v>186.17</v>
      </c>
      <c r="AO89" s="293">
        <v>0</v>
      </c>
      <c r="AP89" s="293">
        <v>0</v>
      </c>
      <c r="AQ89" s="293">
        <v>24.55</v>
      </c>
      <c r="AR89" s="293">
        <v>0</v>
      </c>
      <c r="AS89" s="293">
        <v>0</v>
      </c>
      <c r="AT89" s="293">
        <v>22533.1</v>
      </c>
      <c r="AU89" s="293">
        <v>0</v>
      </c>
      <c r="AV89" s="293">
        <v>0</v>
      </c>
      <c r="AW89" s="293">
        <v>0</v>
      </c>
      <c r="AX89" s="293">
        <v>0</v>
      </c>
      <c r="AY89" s="293">
        <v>270.41000000000003</v>
      </c>
      <c r="AZ89" s="293">
        <v>251.56</v>
      </c>
      <c r="BA89" s="293">
        <v>14.81</v>
      </c>
      <c r="BB89" s="293">
        <v>0</v>
      </c>
      <c r="BC89" s="293">
        <v>0</v>
      </c>
      <c r="BD89" s="293">
        <v>0</v>
      </c>
      <c r="BE89" s="293">
        <v>0</v>
      </c>
      <c r="BF89" s="293">
        <v>0</v>
      </c>
      <c r="BG89" s="293">
        <v>4546.59</v>
      </c>
      <c r="BH89" s="293">
        <v>0</v>
      </c>
      <c r="BI89" s="293">
        <v>0</v>
      </c>
      <c r="BJ89" s="293">
        <v>0</v>
      </c>
      <c r="BK89" s="293">
        <v>0</v>
      </c>
      <c r="BL89" s="293">
        <v>0</v>
      </c>
      <c r="BM89" s="293">
        <v>14090</v>
      </c>
      <c r="BN89" s="293">
        <v>0</v>
      </c>
      <c r="BO89" s="293">
        <v>0</v>
      </c>
      <c r="BP89" s="293">
        <v>0</v>
      </c>
      <c r="BQ89" s="293">
        <v>0</v>
      </c>
      <c r="BR89" s="293">
        <v>0</v>
      </c>
      <c r="BS89" s="293">
        <v>0</v>
      </c>
      <c r="BT89" s="293">
        <v>0</v>
      </c>
      <c r="BU89" s="293">
        <v>28513.67</v>
      </c>
      <c r="BV89" s="293">
        <v>974.97</v>
      </c>
      <c r="BW89" s="293">
        <v>0</v>
      </c>
      <c r="BX89" s="293">
        <v>0</v>
      </c>
      <c r="BY89" s="293">
        <v>0</v>
      </c>
      <c r="BZ89" s="293">
        <v>0</v>
      </c>
      <c r="CA89" s="293">
        <v>0</v>
      </c>
      <c r="CB89" s="293">
        <v>4052.21</v>
      </c>
      <c r="CC89" s="293">
        <v>0</v>
      </c>
      <c r="CD89" s="293">
        <v>0</v>
      </c>
      <c r="CE89" s="293">
        <v>0</v>
      </c>
      <c r="CF89" s="293">
        <v>1088.8800000000001</v>
      </c>
      <c r="CG89" s="293">
        <v>0</v>
      </c>
      <c r="CH89" s="293">
        <v>0</v>
      </c>
      <c r="CI89" s="293">
        <v>1</v>
      </c>
      <c r="CJ89" s="293">
        <v>599.72</v>
      </c>
      <c r="CK89" s="293">
        <v>35145.379999999997</v>
      </c>
      <c r="CL89" s="293">
        <v>0</v>
      </c>
      <c r="CM89" s="293">
        <v>0</v>
      </c>
      <c r="CN89" s="293">
        <v>0</v>
      </c>
      <c r="CO89" s="293">
        <v>0</v>
      </c>
      <c r="CP89" s="293">
        <v>0</v>
      </c>
      <c r="CQ89" s="293">
        <v>3374.04</v>
      </c>
      <c r="CR89" s="293">
        <v>0</v>
      </c>
      <c r="CS89" s="293">
        <v>0</v>
      </c>
      <c r="CT89" s="293">
        <v>23158.81</v>
      </c>
      <c r="CU89" s="293">
        <v>0</v>
      </c>
      <c r="CV89" s="293">
        <v>22500</v>
      </c>
      <c r="CW89" s="293">
        <v>0</v>
      </c>
      <c r="CX89" s="293">
        <v>0</v>
      </c>
      <c r="CY89" s="293">
        <v>0</v>
      </c>
      <c r="CZ89" s="293">
        <v>0</v>
      </c>
      <c r="DA89" s="293">
        <v>5560.23</v>
      </c>
      <c r="DB89" s="293">
        <v>0</v>
      </c>
      <c r="DC89" s="293">
        <v>0</v>
      </c>
      <c r="DD89" s="293">
        <v>0</v>
      </c>
      <c r="DE89" s="293">
        <v>59.39</v>
      </c>
      <c r="DF89" s="293">
        <v>19542.29</v>
      </c>
      <c r="DG89" s="293">
        <v>0</v>
      </c>
      <c r="DH89" s="293">
        <v>0</v>
      </c>
      <c r="DI89" s="293">
        <v>0</v>
      </c>
      <c r="DJ89" s="293">
        <v>0</v>
      </c>
      <c r="DK89" s="293">
        <v>27</v>
      </c>
      <c r="DL89" s="293">
        <v>93.76</v>
      </c>
      <c r="DM89" s="293">
        <v>0</v>
      </c>
      <c r="DN89" s="293">
        <v>14537.04</v>
      </c>
      <c r="DO89" s="293">
        <v>0</v>
      </c>
      <c r="DP89" s="293">
        <v>0</v>
      </c>
      <c r="DQ89" s="293">
        <v>0</v>
      </c>
      <c r="DR89" s="293">
        <v>5224.76</v>
      </c>
      <c r="DS89" s="293">
        <v>0</v>
      </c>
      <c r="DT89" s="293">
        <v>0</v>
      </c>
      <c r="DU89" s="293">
        <v>0</v>
      </c>
      <c r="DV89" s="293">
        <v>0</v>
      </c>
      <c r="DW89" s="293">
        <v>-98.86</v>
      </c>
      <c r="DX89" s="293">
        <v>0</v>
      </c>
      <c r="DY89" s="293">
        <v>0</v>
      </c>
      <c r="DZ89" s="293">
        <v>54.35</v>
      </c>
      <c r="EA89" s="293">
        <v>0</v>
      </c>
      <c r="EB89" s="293">
        <v>0</v>
      </c>
      <c r="EC89" s="293">
        <v>0</v>
      </c>
      <c r="ED89" s="293">
        <v>0</v>
      </c>
      <c r="EE89" s="293">
        <v>0</v>
      </c>
      <c r="EF89" s="293">
        <v>0</v>
      </c>
      <c r="EG89" s="293">
        <v>0</v>
      </c>
      <c r="EH89" s="293">
        <v>0</v>
      </c>
      <c r="EI89" s="293">
        <v>29782.34</v>
      </c>
      <c r="EJ89" s="293">
        <v>0</v>
      </c>
      <c r="EK89" s="293">
        <v>0</v>
      </c>
      <c r="EL89" s="293">
        <v>714.8</v>
      </c>
      <c r="EM89" s="293">
        <v>0</v>
      </c>
      <c r="EN89" s="293">
        <v>0</v>
      </c>
      <c r="EO89" s="293">
        <v>0</v>
      </c>
      <c r="EP89" s="293">
        <v>5.81</v>
      </c>
      <c r="EQ89" s="293">
        <v>9842.91</v>
      </c>
      <c r="ER89" s="293">
        <v>581.52</v>
      </c>
      <c r="ES89" s="293">
        <v>0</v>
      </c>
      <c r="ET89" s="293">
        <v>0</v>
      </c>
      <c r="EU89" s="293">
        <v>0</v>
      </c>
      <c r="EV89" s="293">
        <v>0</v>
      </c>
      <c r="EW89" s="293">
        <v>0</v>
      </c>
      <c r="EX89" s="293">
        <v>231799.4</v>
      </c>
      <c r="EY89" s="22"/>
      <c r="EZ89" s="60"/>
      <c r="FA89" s="22"/>
      <c r="FB89" s="60"/>
      <c r="FC89" s="22"/>
      <c r="FD89" s="60"/>
      <c r="FE89" s="22"/>
      <c r="FF89" s="60"/>
      <c r="FG89" s="22"/>
      <c r="FH89" s="60"/>
      <c r="FI89" s="22"/>
      <c r="FJ89" s="60"/>
      <c r="FK89" s="22"/>
      <c r="FL89" s="60"/>
      <c r="FM89" s="22"/>
      <c r="FN89" s="60"/>
      <c r="FO89" s="22"/>
      <c r="FP89" s="60"/>
      <c r="FQ89" s="22"/>
      <c r="FR89" s="60"/>
      <c r="FS89" s="22"/>
      <c r="FT89" s="60"/>
      <c r="FU89" s="22"/>
      <c r="FV89" s="60"/>
      <c r="FW89" s="22"/>
      <c r="FX89" s="60"/>
      <c r="FY89" s="22"/>
      <c r="FZ89" s="60"/>
      <c r="GA89" s="22"/>
      <c r="GB89" s="60"/>
      <c r="GC89" s="22"/>
      <c r="GD89" s="60"/>
      <c r="GE89" s="22"/>
      <c r="GF89" s="60"/>
      <c r="GG89" s="22"/>
      <c r="GH89" s="60"/>
      <c r="GI89" s="22"/>
      <c r="GJ89" s="60"/>
      <c r="GK89" s="22"/>
      <c r="GL89" s="60"/>
      <c r="GM89" s="22"/>
      <c r="GN89" s="60"/>
      <c r="GO89" s="22"/>
      <c r="GP89" s="60"/>
      <c r="GQ89" s="22"/>
      <c r="GR89" s="60"/>
      <c r="GS89" s="22"/>
      <c r="GT89" s="60"/>
      <c r="GU89" s="22"/>
      <c r="GV89" s="60"/>
      <c r="GW89" s="22"/>
      <c r="GX89" s="60"/>
      <c r="GY89" s="22"/>
      <c r="GZ89" s="60"/>
      <c r="HA89" s="22"/>
      <c r="HB89" s="60"/>
      <c r="HC89" s="22"/>
      <c r="HD89" s="60"/>
      <c r="HE89" s="22"/>
      <c r="HF89" s="60"/>
      <c r="HG89" s="22"/>
      <c r="HH89" s="60"/>
      <c r="HI89" s="22"/>
      <c r="HJ89" s="60"/>
      <c r="HK89" s="22"/>
      <c r="HL89" s="60"/>
      <c r="HM89" s="22"/>
      <c r="HN89" s="60"/>
      <c r="HO89" s="22"/>
      <c r="HP89" s="60"/>
      <c r="HQ89" s="22"/>
      <c r="HR89" s="60"/>
      <c r="HS89" s="22"/>
      <c r="HT89" s="60"/>
      <c r="HU89" s="22"/>
      <c r="HV89" s="60"/>
      <c r="HW89" s="22"/>
      <c r="HX89" s="60"/>
      <c r="HY89" s="22"/>
      <c r="HZ89" s="60"/>
      <c r="IA89" s="22"/>
      <c r="IB89" s="60"/>
      <c r="IC89" s="22"/>
      <c r="ID89" s="60"/>
      <c r="IE89" s="22"/>
      <c r="IF89" s="60"/>
      <c r="IG89" s="22"/>
      <c r="IH89" s="60"/>
      <c r="II89" s="22"/>
      <c r="IJ89" s="60"/>
      <c r="IK89" s="22"/>
      <c r="IL89" s="60"/>
      <c r="IM89" s="22"/>
      <c r="IN89" s="60"/>
      <c r="IO89" s="22"/>
      <c r="IP89" s="60"/>
      <c r="IQ89" s="22"/>
      <c r="IR89" s="60"/>
      <c r="IS89" s="22"/>
      <c r="IT89" s="60"/>
      <c r="IU89" s="22"/>
      <c r="IV89" s="60"/>
      <c r="IW89" s="22"/>
      <c r="IX89" s="60"/>
      <c r="IY89" s="22"/>
      <c r="IZ89" s="60"/>
      <c r="JA89" s="22"/>
      <c r="JB89" s="60"/>
      <c r="JC89" s="22"/>
      <c r="JD89" s="60"/>
      <c r="JE89" s="22"/>
      <c r="JF89" s="60"/>
      <c r="JG89" s="22"/>
      <c r="JH89" s="60"/>
      <c r="JI89" s="22"/>
      <c r="JJ89" s="60"/>
      <c r="JK89" s="22"/>
      <c r="JL89" s="60"/>
      <c r="JM89" s="22"/>
      <c r="JN89" s="60"/>
      <c r="JO89" s="22"/>
      <c r="JP89" s="60"/>
      <c r="JQ89" s="22"/>
      <c r="JR89" s="60"/>
      <c r="JS89" s="22"/>
      <c r="JT89" s="60"/>
      <c r="JU89" s="22"/>
      <c r="JV89" s="60"/>
      <c r="JW89" s="22"/>
      <c r="JX89" s="60"/>
      <c r="JY89" s="22"/>
      <c r="JZ89" s="23"/>
      <c r="KA89" s="23"/>
      <c r="KB89" s="23"/>
      <c r="KC89" s="23"/>
      <c r="KD89" s="23"/>
      <c r="KE89" s="23"/>
      <c r="KF89" s="23"/>
      <c r="KG89" s="23"/>
      <c r="KH89" s="23"/>
      <c r="KI89" s="23"/>
      <c r="KJ89" s="23"/>
      <c r="KK89" s="23"/>
      <c r="KL89" s="23"/>
      <c r="KM89" s="23"/>
    </row>
    <row r="90" spans="1:299" ht="30" customHeight="1" x14ac:dyDescent="0.25">
      <c r="A90" s="48">
        <f t="shared" si="1"/>
        <v>89</v>
      </c>
      <c r="B90" s="272"/>
      <c r="C90" s="272"/>
      <c r="D90" s="272"/>
      <c r="E90" s="272" t="s">
        <v>280</v>
      </c>
      <c r="F90" s="272"/>
      <c r="G90" s="293"/>
      <c r="H90" s="293"/>
      <c r="I90" s="293"/>
      <c r="J90" s="293"/>
      <c r="K90" s="293"/>
      <c r="L90" s="293"/>
      <c r="M90" s="293"/>
      <c r="N90" s="293"/>
      <c r="O90" s="293"/>
      <c r="P90" s="293"/>
      <c r="Q90" s="293"/>
      <c r="R90" s="293"/>
      <c r="S90" s="293"/>
      <c r="T90" s="293"/>
      <c r="U90" s="293"/>
      <c r="V90" s="293"/>
      <c r="W90" s="293"/>
      <c r="X90" s="293"/>
      <c r="Y90" s="293"/>
      <c r="Z90" s="293"/>
      <c r="AA90" s="293"/>
      <c r="AB90" s="293"/>
      <c r="AC90" s="293"/>
      <c r="AD90" s="293"/>
      <c r="AE90" s="293"/>
      <c r="AF90" s="293"/>
      <c r="AG90" s="293"/>
      <c r="AH90" s="293"/>
      <c r="AI90" s="293"/>
      <c r="AJ90" s="293"/>
      <c r="AK90" s="293"/>
      <c r="AL90" s="293"/>
      <c r="AM90" s="293"/>
      <c r="AN90" s="293"/>
      <c r="AO90" s="293"/>
      <c r="AP90" s="293"/>
      <c r="AQ90" s="293"/>
      <c r="AR90" s="293"/>
      <c r="AS90" s="293"/>
      <c r="AT90" s="293"/>
      <c r="AU90" s="293"/>
      <c r="AV90" s="293"/>
      <c r="AW90" s="293"/>
      <c r="AX90" s="293"/>
      <c r="AY90" s="293"/>
      <c r="AZ90" s="293"/>
      <c r="BA90" s="293"/>
      <c r="BB90" s="293"/>
      <c r="BC90" s="293"/>
      <c r="BD90" s="293"/>
      <c r="BE90" s="293"/>
      <c r="BF90" s="293"/>
      <c r="BG90" s="293"/>
      <c r="BH90" s="293"/>
      <c r="BI90" s="293"/>
      <c r="BJ90" s="293"/>
      <c r="BK90" s="293"/>
      <c r="BL90" s="293"/>
      <c r="BM90" s="293"/>
      <c r="BN90" s="293"/>
      <c r="BO90" s="293"/>
      <c r="BP90" s="293"/>
      <c r="BQ90" s="293"/>
      <c r="BR90" s="293"/>
      <c r="BS90" s="293"/>
      <c r="BT90" s="293"/>
      <c r="BU90" s="293"/>
      <c r="BV90" s="293"/>
      <c r="BW90" s="293"/>
      <c r="BX90" s="293"/>
      <c r="BY90" s="293"/>
      <c r="BZ90" s="293"/>
      <c r="CA90" s="293"/>
      <c r="CB90" s="293"/>
      <c r="CC90" s="293"/>
      <c r="CD90" s="293"/>
      <c r="CE90" s="293"/>
      <c r="CF90" s="293"/>
      <c r="CG90" s="293"/>
      <c r="CH90" s="293"/>
      <c r="CI90" s="293"/>
      <c r="CJ90" s="293"/>
      <c r="CK90" s="293"/>
      <c r="CL90" s="293"/>
      <c r="CM90" s="293"/>
      <c r="CN90" s="293"/>
      <c r="CO90" s="293"/>
      <c r="CP90" s="293"/>
      <c r="CQ90" s="293"/>
      <c r="CR90" s="293"/>
      <c r="CS90" s="293"/>
      <c r="CT90" s="293"/>
      <c r="CU90" s="293"/>
      <c r="CV90" s="293"/>
      <c r="CW90" s="293"/>
      <c r="CX90" s="293"/>
      <c r="CY90" s="293"/>
      <c r="CZ90" s="293"/>
      <c r="DA90" s="293"/>
      <c r="DB90" s="293"/>
      <c r="DC90" s="293"/>
      <c r="DD90" s="293"/>
      <c r="DE90" s="293"/>
      <c r="DF90" s="293"/>
      <c r="DG90" s="293"/>
      <c r="DH90" s="293"/>
      <c r="DI90" s="293"/>
      <c r="DJ90" s="293"/>
      <c r="DK90" s="293"/>
      <c r="DL90" s="293"/>
      <c r="DM90" s="293"/>
      <c r="DN90" s="293"/>
      <c r="DO90" s="293"/>
      <c r="DP90" s="293"/>
      <c r="DQ90" s="293"/>
      <c r="DR90" s="293"/>
      <c r="DS90" s="293"/>
      <c r="DT90" s="293"/>
      <c r="DU90" s="293"/>
      <c r="DV90" s="293"/>
      <c r="DW90" s="293"/>
      <c r="DX90" s="293"/>
      <c r="DY90" s="293"/>
      <c r="DZ90" s="293"/>
      <c r="EA90" s="293"/>
      <c r="EB90" s="293"/>
      <c r="EC90" s="293"/>
      <c r="ED90" s="293"/>
      <c r="EE90" s="293"/>
      <c r="EF90" s="293"/>
      <c r="EG90" s="293"/>
      <c r="EH90" s="293"/>
      <c r="EI90" s="293"/>
      <c r="EJ90" s="293"/>
      <c r="EK90" s="293"/>
      <c r="EL90" s="293"/>
      <c r="EM90" s="293"/>
      <c r="EN90" s="293"/>
      <c r="EO90" s="293"/>
      <c r="EP90" s="293"/>
      <c r="EQ90" s="293"/>
      <c r="ER90" s="293"/>
      <c r="ES90" s="293"/>
      <c r="ET90" s="293"/>
      <c r="EU90" s="293"/>
      <c r="EV90" s="293"/>
      <c r="EW90" s="293"/>
      <c r="EX90" s="293"/>
      <c r="EY90" s="22"/>
      <c r="EZ90" s="60"/>
      <c r="FA90" s="22"/>
      <c r="FB90" s="60"/>
      <c r="FC90" s="22"/>
      <c r="FD90" s="60"/>
      <c r="FE90" s="22"/>
      <c r="FF90" s="60"/>
      <c r="FG90" s="22"/>
      <c r="FH90" s="60"/>
      <c r="FI90" s="22"/>
      <c r="FJ90" s="60"/>
      <c r="FK90" s="22"/>
      <c r="FL90" s="60"/>
      <c r="FM90" s="22"/>
      <c r="FN90" s="60"/>
      <c r="FO90" s="22"/>
      <c r="FP90" s="60"/>
      <c r="FQ90" s="22"/>
      <c r="FR90" s="60"/>
      <c r="FS90" s="22"/>
      <c r="FT90" s="60"/>
      <c r="FU90" s="22"/>
      <c r="FV90" s="60"/>
      <c r="FW90" s="22"/>
      <c r="FX90" s="60"/>
      <c r="FY90" s="22"/>
      <c r="FZ90" s="60"/>
      <c r="GA90" s="22"/>
      <c r="GB90" s="60"/>
      <c r="GC90" s="22"/>
      <c r="GD90" s="60"/>
      <c r="GE90" s="22"/>
      <c r="GF90" s="60"/>
      <c r="GG90" s="22"/>
      <c r="GH90" s="60"/>
      <c r="GI90" s="22"/>
      <c r="GJ90" s="60"/>
      <c r="GK90" s="22"/>
      <c r="GL90" s="60"/>
      <c r="GM90" s="22"/>
      <c r="GN90" s="60"/>
      <c r="GO90" s="22"/>
      <c r="GP90" s="60"/>
      <c r="GQ90" s="22"/>
      <c r="GR90" s="60"/>
      <c r="GS90" s="22"/>
      <c r="GT90" s="60"/>
      <c r="GU90" s="22"/>
      <c r="GV90" s="60"/>
      <c r="GW90" s="22"/>
      <c r="GX90" s="60"/>
      <c r="GY90" s="22"/>
      <c r="GZ90" s="60"/>
      <c r="HA90" s="22"/>
      <c r="HB90" s="60"/>
      <c r="HC90" s="22"/>
      <c r="HD90" s="60"/>
      <c r="HE90" s="22"/>
      <c r="HF90" s="60"/>
      <c r="HG90" s="22"/>
      <c r="HH90" s="60"/>
      <c r="HI90" s="22"/>
      <c r="HJ90" s="60"/>
      <c r="HK90" s="22"/>
      <c r="HL90" s="60"/>
      <c r="HM90" s="22"/>
      <c r="HN90" s="60"/>
      <c r="HO90" s="22"/>
      <c r="HP90" s="60"/>
      <c r="HQ90" s="22"/>
      <c r="HR90" s="60"/>
      <c r="HS90" s="22"/>
      <c r="HT90" s="60"/>
      <c r="HU90" s="22"/>
      <c r="HV90" s="60"/>
      <c r="HW90" s="22"/>
      <c r="HX90" s="60"/>
      <c r="HY90" s="22"/>
      <c r="HZ90" s="60"/>
      <c r="IA90" s="22"/>
      <c r="IB90" s="60"/>
      <c r="IC90" s="22"/>
      <c r="ID90" s="60"/>
      <c r="IE90" s="22"/>
      <c r="IF90" s="60"/>
      <c r="IG90" s="22"/>
      <c r="IH90" s="60"/>
      <c r="II90" s="22"/>
      <c r="IJ90" s="60"/>
      <c r="IK90" s="22"/>
      <c r="IL90" s="60"/>
      <c r="IM90" s="22"/>
      <c r="IN90" s="60"/>
      <c r="IO90" s="22"/>
      <c r="IP90" s="60"/>
      <c r="IQ90" s="22"/>
      <c r="IR90" s="60"/>
      <c r="IS90" s="22"/>
      <c r="IT90" s="60"/>
      <c r="IU90" s="22"/>
      <c r="IV90" s="60"/>
      <c r="IW90" s="22"/>
      <c r="IX90" s="60"/>
      <c r="IY90" s="22"/>
      <c r="IZ90" s="60"/>
      <c r="JA90" s="22"/>
      <c r="JB90" s="60"/>
      <c r="JC90" s="22"/>
      <c r="JD90" s="60"/>
      <c r="JE90" s="22"/>
      <c r="JF90" s="60"/>
      <c r="JG90" s="22"/>
      <c r="JH90" s="60"/>
      <c r="JI90" s="22"/>
      <c r="JJ90" s="60"/>
      <c r="JK90" s="22"/>
      <c r="JL90" s="60"/>
      <c r="JM90" s="22"/>
      <c r="JN90" s="60"/>
      <c r="JO90" s="22"/>
      <c r="JP90" s="60"/>
      <c r="JQ90" s="22"/>
      <c r="JR90" s="60"/>
      <c r="JS90" s="22"/>
      <c r="JT90" s="60"/>
      <c r="JU90" s="22"/>
      <c r="JV90" s="60"/>
      <c r="JW90" s="22"/>
      <c r="JX90" s="60"/>
      <c r="JY90" s="22"/>
      <c r="JZ90" s="23"/>
      <c r="KA90" s="23"/>
      <c r="KB90" s="23"/>
      <c r="KC90" s="23"/>
      <c r="KD90" s="23"/>
      <c r="KE90" s="23"/>
      <c r="KF90" s="23"/>
      <c r="KG90" s="23"/>
      <c r="KH90" s="23"/>
      <c r="KI90" s="23"/>
      <c r="KJ90" s="23"/>
      <c r="KK90" s="23"/>
      <c r="KL90" s="23"/>
      <c r="KM90" s="23"/>
    </row>
    <row r="91" spans="1:299" x14ac:dyDescent="0.25">
      <c r="A91" s="48">
        <f t="shared" si="1"/>
        <v>90</v>
      </c>
      <c r="B91" s="272"/>
      <c r="C91" s="272"/>
      <c r="D91" s="272"/>
      <c r="E91" s="272"/>
      <c r="F91" s="272" t="s">
        <v>281</v>
      </c>
      <c r="G91" s="293">
        <v>0</v>
      </c>
      <c r="H91" s="293">
        <v>0</v>
      </c>
      <c r="I91" s="293">
        <v>109460.12</v>
      </c>
      <c r="J91" s="293">
        <v>0</v>
      </c>
      <c r="K91" s="293">
        <v>0</v>
      </c>
      <c r="L91" s="293">
        <v>0</v>
      </c>
      <c r="M91" s="293">
        <v>0</v>
      </c>
      <c r="N91" s="293">
        <v>0</v>
      </c>
      <c r="O91" s="293">
        <v>0</v>
      </c>
      <c r="P91" s="293">
        <v>0</v>
      </c>
      <c r="Q91" s="293">
        <v>0</v>
      </c>
      <c r="R91" s="293">
        <v>0</v>
      </c>
      <c r="S91" s="293">
        <v>0</v>
      </c>
      <c r="T91" s="293">
        <v>0</v>
      </c>
      <c r="U91" s="293">
        <v>0</v>
      </c>
      <c r="V91" s="293">
        <v>0</v>
      </c>
      <c r="W91" s="293">
        <v>0</v>
      </c>
      <c r="X91" s="293">
        <v>0</v>
      </c>
      <c r="Y91" s="293">
        <v>0</v>
      </c>
      <c r="Z91" s="293">
        <v>0</v>
      </c>
      <c r="AA91" s="293">
        <v>0</v>
      </c>
      <c r="AB91" s="293">
        <v>0</v>
      </c>
      <c r="AC91" s="293">
        <v>0</v>
      </c>
      <c r="AD91" s="293">
        <v>0</v>
      </c>
      <c r="AE91" s="293">
        <v>0</v>
      </c>
      <c r="AF91" s="293">
        <v>0</v>
      </c>
      <c r="AG91" s="293">
        <v>0</v>
      </c>
      <c r="AH91" s="293">
        <v>0</v>
      </c>
      <c r="AI91" s="293">
        <v>0</v>
      </c>
      <c r="AJ91" s="293">
        <v>0</v>
      </c>
      <c r="AK91" s="293">
        <v>0</v>
      </c>
      <c r="AL91" s="293">
        <v>0</v>
      </c>
      <c r="AM91" s="293">
        <v>0</v>
      </c>
      <c r="AN91" s="293">
        <v>0</v>
      </c>
      <c r="AO91" s="293">
        <v>0</v>
      </c>
      <c r="AP91" s="293">
        <v>0</v>
      </c>
      <c r="AQ91" s="293">
        <v>0</v>
      </c>
      <c r="AR91" s="293">
        <v>0</v>
      </c>
      <c r="AS91" s="293">
        <v>0</v>
      </c>
      <c r="AT91" s="293">
        <v>0</v>
      </c>
      <c r="AU91" s="293">
        <v>0</v>
      </c>
      <c r="AV91" s="293">
        <v>0</v>
      </c>
      <c r="AW91" s="293">
        <v>0</v>
      </c>
      <c r="AX91" s="293">
        <v>0</v>
      </c>
      <c r="AY91" s="293">
        <v>0</v>
      </c>
      <c r="AZ91" s="293">
        <v>0</v>
      </c>
      <c r="BA91" s="293">
        <v>0</v>
      </c>
      <c r="BB91" s="293">
        <v>0</v>
      </c>
      <c r="BC91" s="293">
        <v>0</v>
      </c>
      <c r="BD91" s="293">
        <v>0</v>
      </c>
      <c r="BE91" s="293">
        <v>0</v>
      </c>
      <c r="BF91" s="293">
        <v>0</v>
      </c>
      <c r="BG91" s="293">
        <v>0</v>
      </c>
      <c r="BH91" s="293">
        <v>0</v>
      </c>
      <c r="BI91" s="293">
        <v>0</v>
      </c>
      <c r="BJ91" s="293">
        <v>0</v>
      </c>
      <c r="BK91" s="293">
        <v>0</v>
      </c>
      <c r="BL91" s="293">
        <v>0</v>
      </c>
      <c r="BM91" s="293">
        <v>0</v>
      </c>
      <c r="BN91" s="293">
        <v>0</v>
      </c>
      <c r="BO91" s="293">
        <v>0</v>
      </c>
      <c r="BP91" s="293">
        <v>0</v>
      </c>
      <c r="BQ91" s="293">
        <v>0</v>
      </c>
      <c r="BR91" s="293">
        <v>0</v>
      </c>
      <c r="BS91" s="293">
        <v>0</v>
      </c>
      <c r="BT91" s="293">
        <v>0</v>
      </c>
      <c r="BU91" s="293">
        <v>0</v>
      </c>
      <c r="BV91" s="293">
        <v>0</v>
      </c>
      <c r="BW91" s="293">
        <v>0</v>
      </c>
      <c r="BX91" s="293">
        <v>0</v>
      </c>
      <c r="BY91" s="293">
        <v>0</v>
      </c>
      <c r="BZ91" s="293">
        <v>0</v>
      </c>
      <c r="CA91" s="293">
        <v>0</v>
      </c>
      <c r="CB91" s="293">
        <v>0</v>
      </c>
      <c r="CC91" s="293">
        <v>0</v>
      </c>
      <c r="CD91" s="293">
        <v>0</v>
      </c>
      <c r="CE91" s="293">
        <v>0</v>
      </c>
      <c r="CF91" s="293">
        <v>0</v>
      </c>
      <c r="CG91" s="293">
        <v>0</v>
      </c>
      <c r="CH91" s="293">
        <v>0</v>
      </c>
      <c r="CI91" s="293">
        <v>0</v>
      </c>
      <c r="CJ91" s="293">
        <v>0</v>
      </c>
      <c r="CK91" s="293">
        <v>0</v>
      </c>
      <c r="CL91" s="293">
        <v>0</v>
      </c>
      <c r="CM91" s="293">
        <v>0</v>
      </c>
      <c r="CN91" s="293">
        <v>0</v>
      </c>
      <c r="CO91" s="293">
        <v>24638.87</v>
      </c>
      <c r="CP91" s="293">
        <v>0</v>
      </c>
      <c r="CQ91" s="293">
        <v>0</v>
      </c>
      <c r="CR91" s="293">
        <v>0</v>
      </c>
      <c r="CS91" s="293">
        <v>0</v>
      </c>
      <c r="CT91" s="293">
        <v>0</v>
      </c>
      <c r="CU91" s="293">
        <v>0</v>
      </c>
      <c r="CV91" s="293">
        <v>0</v>
      </c>
      <c r="CW91" s="293">
        <v>0</v>
      </c>
      <c r="CX91" s="293">
        <v>0</v>
      </c>
      <c r="CY91" s="293">
        <v>0</v>
      </c>
      <c r="CZ91" s="293">
        <v>0</v>
      </c>
      <c r="DA91" s="293">
        <v>0</v>
      </c>
      <c r="DB91" s="293">
        <v>0</v>
      </c>
      <c r="DC91" s="293">
        <v>0</v>
      </c>
      <c r="DD91" s="293">
        <v>0</v>
      </c>
      <c r="DE91" s="293">
        <v>0</v>
      </c>
      <c r="DF91" s="293">
        <v>0</v>
      </c>
      <c r="DG91" s="293">
        <v>0</v>
      </c>
      <c r="DH91" s="293">
        <v>0</v>
      </c>
      <c r="DI91" s="293">
        <v>0</v>
      </c>
      <c r="DJ91" s="293">
        <v>0</v>
      </c>
      <c r="DK91" s="293">
        <v>0</v>
      </c>
      <c r="DL91" s="293">
        <v>0</v>
      </c>
      <c r="DM91" s="293">
        <v>0</v>
      </c>
      <c r="DN91" s="293">
        <v>0</v>
      </c>
      <c r="DO91" s="293">
        <v>0</v>
      </c>
      <c r="DP91" s="293">
        <v>0</v>
      </c>
      <c r="DQ91" s="293">
        <v>0</v>
      </c>
      <c r="DR91" s="293">
        <v>5124.66</v>
      </c>
      <c r="DS91" s="293">
        <v>0</v>
      </c>
      <c r="DT91" s="293">
        <v>0</v>
      </c>
      <c r="DU91" s="293">
        <v>0</v>
      </c>
      <c r="DV91" s="293">
        <v>0</v>
      </c>
      <c r="DW91" s="293">
        <v>0</v>
      </c>
      <c r="DX91" s="293">
        <v>0</v>
      </c>
      <c r="DY91" s="293">
        <v>0</v>
      </c>
      <c r="DZ91" s="293">
        <v>0</v>
      </c>
      <c r="EA91" s="293">
        <v>10491.3</v>
      </c>
      <c r="EB91" s="293">
        <v>0</v>
      </c>
      <c r="EC91" s="293">
        <v>0</v>
      </c>
      <c r="ED91" s="293">
        <v>0</v>
      </c>
      <c r="EE91" s="293">
        <v>0</v>
      </c>
      <c r="EF91" s="293">
        <v>0</v>
      </c>
      <c r="EG91" s="293">
        <v>0</v>
      </c>
      <c r="EH91" s="293">
        <v>0</v>
      </c>
      <c r="EI91" s="293">
        <v>0</v>
      </c>
      <c r="EJ91" s="293">
        <v>0</v>
      </c>
      <c r="EK91" s="293">
        <v>0</v>
      </c>
      <c r="EL91" s="293">
        <v>0</v>
      </c>
      <c r="EM91" s="293">
        <v>0</v>
      </c>
      <c r="EN91" s="293">
        <v>0</v>
      </c>
      <c r="EO91" s="293">
        <v>0</v>
      </c>
      <c r="EP91" s="293">
        <v>0</v>
      </c>
      <c r="EQ91" s="293">
        <v>0</v>
      </c>
      <c r="ER91" s="293">
        <v>0</v>
      </c>
      <c r="ES91" s="293">
        <v>0</v>
      </c>
      <c r="ET91" s="293">
        <v>0</v>
      </c>
      <c r="EU91" s="293">
        <v>0</v>
      </c>
      <c r="EV91" s="293">
        <v>0</v>
      </c>
      <c r="EW91" s="293">
        <v>0</v>
      </c>
      <c r="EX91" s="293">
        <v>149714.95000000001</v>
      </c>
      <c r="EY91" s="22"/>
      <c r="EZ91" s="60"/>
      <c r="FA91" s="22"/>
      <c r="FB91" s="60"/>
      <c r="FC91" s="22"/>
      <c r="FD91" s="60"/>
      <c r="FE91" s="22"/>
      <c r="FF91" s="60"/>
      <c r="FG91" s="22"/>
      <c r="FH91" s="60"/>
      <c r="FI91" s="22"/>
      <c r="FJ91" s="60"/>
      <c r="FK91" s="22"/>
      <c r="FL91" s="60"/>
      <c r="FM91" s="22"/>
      <c r="FN91" s="60"/>
      <c r="FO91" s="22"/>
      <c r="FP91" s="60"/>
      <c r="FQ91" s="22"/>
      <c r="FR91" s="60"/>
      <c r="FS91" s="22"/>
      <c r="FT91" s="60"/>
      <c r="FU91" s="22"/>
      <c r="FV91" s="60"/>
      <c r="FW91" s="22"/>
      <c r="FX91" s="60"/>
      <c r="FY91" s="22"/>
      <c r="FZ91" s="60"/>
      <c r="GA91" s="22"/>
      <c r="GB91" s="60"/>
      <c r="GC91" s="22"/>
      <c r="GD91" s="60"/>
      <c r="GE91" s="22"/>
      <c r="GF91" s="60"/>
      <c r="GG91" s="22"/>
      <c r="GH91" s="60"/>
      <c r="GI91" s="22"/>
      <c r="GJ91" s="60"/>
      <c r="GK91" s="22"/>
      <c r="GL91" s="60"/>
      <c r="GM91" s="22"/>
      <c r="GN91" s="60"/>
      <c r="GO91" s="22"/>
      <c r="GP91" s="60"/>
      <c r="GQ91" s="22"/>
      <c r="GR91" s="60"/>
      <c r="GS91" s="22"/>
      <c r="GT91" s="60"/>
      <c r="GU91" s="22"/>
      <c r="GV91" s="60"/>
      <c r="GW91" s="22"/>
      <c r="GX91" s="60"/>
      <c r="GY91" s="22"/>
      <c r="GZ91" s="60"/>
      <c r="HA91" s="22"/>
      <c r="HB91" s="60"/>
      <c r="HC91" s="22"/>
      <c r="HD91" s="60"/>
      <c r="HE91" s="22"/>
      <c r="HF91" s="60"/>
      <c r="HG91" s="22"/>
      <c r="HH91" s="60"/>
      <c r="HI91" s="22"/>
      <c r="HJ91" s="60"/>
      <c r="HK91" s="22"/>
      <c r="HL91" s="60"/>
      <c r="HM91" s="22"/>
      <c r="HN91" s="60"/>
      <c r="HO91" s="22"/>
      <c r="HP91" s="60"/>
      <c r="HQ91" s="22"/>
      <c r="HR91" s="60"/>
      <c r="HS91" s="22"/>
      <c r="HT91" s="60"/>
      <c r="HU91" s="22"/>
      <c r="HV91" s="60"/>
      <c r="HW91" s="22"/>
      <c r="HX91" s="60"/>
      <c r="HY91" s="22"/>
      <c r="HZ91" s="60"/>
      <c r="IA91" s="22"/>
      <c r="IB91" s="60"/>
      <c r="IC91" s="22"/>
      <c r="ID91" s="60"/>
      <c r="IE91" s="22"/>
      <c r="IF91" s="60"/>
      <c r="IG91" s="22"/>
      <c r="IH91" s="60"/>
      <c r="II91" s="22"/>
      <c r="IJ91" s="60"/>
      <c r="IK91" s="22"/>
      <c r="IL91" s="60"/>
      <c r="IM91" s="22"/>
      <c r="IN91" s="60"/>
      <c r="IO91" s="22"/>
      <c r="IP91" s="60"/>
      <c r="IQ91" s="22"/>
      <c r="IR91" s="60"/>
      <c r="IS91" s="22"/>
      <c r="IT91" s="60"/>
      <c r="IU91" s="22"/>
      <c r="IV91" s="60"/>
      <c r="IW91" s="22"/>
      <c r="IX91" s="60"/>
      <c r="IY91" s="22"/>
      <c r="IZ91" s="60"/>
      <c r="JA91" s="22"/>
      <c r="JB91" s="60"/>
      <c r="JC91" s="22"/>
      <c r="JD91" s="60"/>
      <c r="JE91" s="22"/>
      <c r="JF91" s="60"/>
      <c r="JG91" s="22"/>
      <c r="JH91" s="60"/>
      <c r="JI91" s="22"/>
      <c r="JJ91" s="60"/>
      <c r="JK91" s="22"/>
      <c r="JL91" s="60"/>
      <c r="JM91" s="22"/>
      <c r="JN91" s="60"/>
      <c r="JO91" s="22"/>
      <c r="JP91" s="60"/>
      <c r="JQ91" s="22"/>
      <c r="JR91" s="60"/>
      <c r="JS91" s="22"/>
      <c r="JT91" s="60"/>
      <c r="JU91" s="22"/>
      <c r="JV91" s="60"/>
      <c r="JW91" s="22"/>
      <c r="JX91" s="60"/>
      <c r="JY91" s="22"/>
      <c r="JZ91" s="23"/>
      <c r="KA91" s="23"/>
      <c r="KB91" s="23"/>
      <c r="KC91" s="23"/>
      <c r="KD91" s="23"/>
      <c r="KE91" s="23"/>
      <c r="KF91" s="23"/>
      <c r="KG91" s="23"/>
      <c r="KH91" s="23"/>
      <c r="KI91" s="23"/>
      <c r="KJ91" s="23"/>
      <c r="KK91" s="23"/>
      <c r="KL91" s="23"/>
      <c r="KM91" s="23"/>
    </row>
    <row r="92" spans="1:299" x14ac:dyDescent="0.25">
      <c r="A92" s="48">
        <f t="shared" si="1"/>
        <v>91</v>
      </c>
      <c r="B92" s="272"/>
      <c r="C92" s="272"/>
      <c r="D92" s="272"/>
      <c r="E92" s="272"/>
      <c r="F92" s="272" t="s">
        <v>282</v>
      </c>
      <c r="G92" s="293">
        <v>0</v>
      </c>
      <c r="H92" s="293">
        <v>0</v>
      </c>
      <c r="I92" s="293">
        <v>0</v>
      </c>
      <c r="J92" s="293">
        <v>0</v>
      </c>
      <c r="K92" s="293">
        <v>0</v>
      </c>
      <c r="L92" s="293">
        <v>0</v>
      </c>
      <c r="M92" s="293">
        <v>0</v>
      </c>
      <c r="N92" s="293">
        <v>0</v>
      </c>
      <c r="O92" s="293">
        <v>0</v>
      </c>
      <c r="P92" s="293">
        <v>0</v>
      </c>
      <c r="Q92" s="293">
        <v>0</v>
      </c>
      <c r="R92" s="293">
        <v>0</v>
      </c>
      <c r="S92" s="293">
        <v>0</v>
      </c>
      <c r="T92" s="293">
        <v>0</v>
      </c>
      <c r="U92" s="293">
        <v>0</v>
      </c>
      <c r="V92" s="293">
        <v>0</v>
      </c>
      <c r="W92" s="293">
        <v>0</v>
      </c>
      <c r="X92" s="293">
        <v>0</v>
      </c>
      <c r="Y92" s="293">
        <v>0</v>
      </c>
      <c r="Z92" s="293">
        <v>0</v>
      </c>
      <c r="AA92" s="293">
        <v>0</v>
      </c>
      <c r="AB92" s="293">
        <v>0</v>
      </c>
      <c r="AC92" s="293">
        <v>0</v>
      </c>
      <c r="AD92" s="293">
        <v>0</v>
      </c>
      <c r="AE92" s="293">
        <v>0</v>
      </c>
      <c r="AF92" s="293">
        <v>0</v>
      </c>
      <c r="AG92" s="293">
        <v>0</v>
      </c>
      <c r="AH92" s="293">
        <v>0</v>
      </c>
      <c r="AI92" s="293">
        <v>0</v>
      </c>
      <c r="AJ92" s="293">
        <v>0</v>
      </c>
      <c r="AK92" s="293">
        <v>0</v>
      </c>
      <c r="AL92" s="293">
        <v>0</v>
      </c>
      <c r="AM92" s="293">
        <v>0</v>
      </c>
      <c r="AN92" s="293">
        <v>0</v>
      </c>
      <c r="AO92" s="293">
        <v>0</v>
      </c>
      <c r="AP92" s="293">
        <v>0</v>
      </c>
      <c r="AQ92" s="293">
        <v>0</v>
      </c>
      <c r="AR92" s="293">
        <v>0</v>
      </c>
      <c r="AS92" s="293">
        <v>0</v>
      </c>
      <c r="AT92" s="293">
        <v>0</v>
      </c>
      <c r="AU92" s="293">
        <v>0</v>
      </c>
      <c r="AV92" s="293">
        <v>0</v>
      </c>
      <c r="AW92" s="293">
        <v>0</v>
      </c>
      <c r="AX92" s="293">
        <v>0</v>
      </c>
      <c r="AY92" s="293">
        <v>0</v>
      </c>
      <c r="AZ92" s="293">
        <v>0</v>
      </c>
      <c r="BA92" s="293">
        <v>0</v>
      </c>
      <c r="BB92" s="293">
        <v>0</v>
      </c>
      <c r="BC92" s="293">
        <v>0</v>
      </c>
      <c r="BD92" s="293">
        <v>0</v>
      </c>
      <c r="BE92" s="293">
        <v>0</v>
      </c>
      <c r="BF92" s="293">
        <v>0</v>
      </c>
      <c r="BG92" s="293">
        <v>0</v>
      </c>
      <c r="BH92" s="293">
        <v>0</v>
      </c>
      <c r="BI92" s="293">
        <v>0</v>
      </c>
      <c r="BJ92" s="293">
        <v>0</v>
      </c>
      <c r="BK92" s="293">
        <v>0</v>
      </c>
      <c r="BL92" s="293">
        <v>0</v>
      </c>
      <c r="BM92" s="293">
        <v>0</v>
      </c>
      <c r="BN92" s="293">
        <v>0</v>
      </c>
      <c r="BO92" s="293">
        <v>0</v>
      </c>
      <c r="BP92" s="293">
        <v>0</v>
      </c>
      <c r="BQ92" s="293">
        <v>0</v>
      </c>
      <c r="BR92" s="293">
        <v>0</v>
      </c>
      <c r="BS92" s="293">
        <v>0</v>
      </c>
      <c r="BT92" s="293">
        <v>0</v>
      </c>
      <c r="BU92" s="293">
        <v>0</v>
      </c>
      <c r="BV92" s="293">
        <v>0</v>
      </c>
      <c r="BW92" s="293">
        <v>0</v>
      </c>
      <c r="BX92" s="293">
        <v>0</v>
      </c>
      <c r="BY92" s="293">
        <v>0</v>
      </c>
      <c r="BZ92" s="293">
        <v>0</v>
      </c>
      <c r="CA92" s="293">
        <v>0</v>
      </c>
      <c r="CB92" s="293">
        <v>0</v>
      </c>
      <c r="CC92" s="293">
        <v>0</v>
      </c>
      <c r="CD92" s="293">
        <v>0</v>
      </c>
      <c r="CE92" s="293">
        <v>0</v>
      </c>
      <c r="CF92" s="293">
        <v>0</v>
      </c>
      <c r="CG92" s="293">
        <v>0</v>
      </c>
      <c r="CH92" s="293">
        <v>0</v>
      </c>
      <c r="CI92" s="293">
        <v>0</v>
      </c>
      <c r="CJ92" s="293">
        <v>0</v>
      </c>
      <c r="CK92" s="293">
        <v>0</v>
      </c>
      <c r="CL92" s="293">
        <v>0</v>
      </c>
      <c r="CM92" s="293">
        <v>0</v>
      </c>
      <c r="CN92" s="293">
        <v>0</v>
      </c>
      <c r="CO92" s="293">
        <v>0</v>
      </c>
      <c r="CP92" s="293">
        <v>0</v>
      </c>
      <c r="CQ92" s="293">
        <v>0</v>
      </c>
      <c r="CR92" s="293">
        <v>0</v>
      </c>
      <c r="CS92" s="293">
        <v>0</v>
      </c>
      <c r="CT92" s="293">
        <v>0</v>
      </c>
      <c r="CU92" s="293">
        <v>0</v>
      </c>
      <c r="CV92" s="293">
        <v>0</v>
      </c>
      <c r="CW92" s="293">
        <v>0</v>
      </c>
      <c r="CX92" s="293">
        <v>0</v>
      </c>
      <c r="CY92" s="293">
        <v>0</v>
      </c>
      <c r="CZ92" s="293">
        <v>0</v>
      </c>
      <c r="DA92" s="293">
        <v>0</v>
      </c>
      <c r="DB92" s="293">
        <v>0</v>
      </c>
      <c r="DC92" s="293">
        <v>0</v>
      </c>
      <c r="DD92" s="293">
        <v>0</v>
      </c>
      <c r="DE92" s="293">
        <v>0</v>
      </c>
      <c r="DF92" s="293">
        <v>0</v>
      </c>
      <c r="DG92" s="293">
        <v>0</v>
      </c>
      <c r="DH92" s="293">
        <v>0</v>
      </c>
      <c r="DI92" s="293">
        <v>0</v>
      </c>
      <c r="DJ92" s="293">
        <v>0</v>
      </c>
      <c r="DK92" s="293">
        <v>0</v>
      </c>
      <c r="DL92" s="293">
        <v>0</v>
      </c>
      <c r="DM92" s="293">
        <v>0</v>
      </c>
      <c r="DN92" s="293">
        <v>0</v>
      </c>
      <c r="DO92" s="293">
        <v>0</v>
      </c>
      <c r="DP92" s="293">
        <v>0</v>
      </c>
      <c r="DQ92" s="293">
        <v>0</v>
      </c>
      <c r="DR92" s="293">
        <v>0</v>
      </c>
      <c r="DS92" s="293">
        <v>0</v>
      </c>
      <c r="DT92" s="293">
        <v>0</v>
      </c>
      <c r="DU92" s="293">
        <v>0</v>
      </c>
      <c r="DV92" s="293">
        <v>0</v>
      </c>
      <c r="DW92" s="293">
        <v>0</v>
      </c>
      <c r="DX92" s="293">
        <v>0</v>
      </c>
      <c r="DY92" s="293">
        <v>0</v>
      </c>
      <c r="DZ92" s="293">
        <v>0</v>
      </c>
      <c r="EA92" s="293">
        <v>0</v>
      </c>
      <c r="EB92" s="293">
        <v>0</v>
      </c>
      <c r="EC92" s="293">
        <v>0</v>
      </c>
      <c r="ED92" s="293">
        <v>0</v>
      </c>
      <c r="EE92" s="293">
        <v>0</v>
      </c>
      <c r="EF92" s="293">
        <v>0</v>
      </c>
      <c r="EG92" s="293">
        <v>0</v>
      </c>
      <c r="EH92" s="293">
        <v>0</v>
      </c>
      <c r="EI92" s="293">
        <v>0</v>
      </c>
      <c r="EJ92" s="293">
        <v>0</v>
      </c>
      <c r="EK92" s="293">
        <v>0</v>
      </c>
      <c r="EL92" s="293">
        <v>0</v>
      </c>
      <c r="EM92" s="293">
        <v>0</v>
      </c>
      <c r="EN92" s="293">
        <v>0</v>
      </c>
      <c r="EO92" s="293">
        <v>0</v>
      </c>
      <c r="EP92" s="293">
        <v>0</v>
      </c>
      <c r="EQ92" s="293">
        <v>0</v>
      </c>
      <c r="ER92" s="293">
        <v>0</v>
      </c>
      <c r="ES92" s="293">
        <v>0</v>
      </c>
      <c r="ET92" s="293">
        <v>0</v>
      </c>
      <c r="EU92" s="293">
        <v>0</v>
      </c>
      <c r="EV92" s="293">
        <v>0</v>
      </c>
      <c r="EW92" s="293">
        <v>0</v>
      </c>
      <c r="EX92" s="293">
        <v>0</v>
      </c>
      <c r="EY92" s="22"/>
      <c r="EZ92" s="60"/>
      <c r="FA92" s="22"/>
      <c r="FB92" s="60"/>
      <c r="FC92" s="22"/>
      <c r="FD92" s="60"/>
      <c r="FE92" s="22"/>
      <c r="FF92" s="60"/>
      <c r="FG92" s="22"/>
      <c r="FH92" s="60"/>
      <c r="FI92" s="22"/>
      <c r="FJ92" s="60"/>
      <c r="FK92" s="22"/>
      <c r="FL92" s="60"/>
      <c r="FM92" s="22"/>
      <c r="FN92" s="60"/>
      <c r="FO92" s="22"/>
      <c r="FP92" s="60"/>
      <c r="FQ92" s="22"/>
      <c r="FR92" s="60"/>
      <c r="FS92" s="22"/>
      <c r="FT92" s="60"/>
      <c r="FU92" s="22"/>
      <c r="FV92" s="60"/>
      <c r="FW92" s="22"/>
      <c r="FX92" s="60"/>
      <c r="FY92" s="22"/>
      <c r="FZ92" s="60"/>
      <c r="GA92" s="22"/>
      <c r="GB92" s="60"/>
      <c r="GC92" s="22"/>
      <c r="GD92" s="60"/>
      <c r="GE92" s="22"/>
      <c r="GF92" s="60"/>
      <c r="GG92" s="22"/>
      <c r="GH92" s="60"/>
      <c r="GI92" s="22"/>
      <c r="GJ92" s="60"/>
      <c r="GK92" s="22"/>
      <c r="GL92" s="60"/>
      <c r="GM92" s="22"/>
      <c r="GN92" s="60"/>
      <c r="GO92" s="22"/>
      <c r="GP92" s="60"/>
      <c r="GQ92" s="22"/>
      <c r="GR92" s="60"/>
      <c r="GS92" s="22"/>
      <c r="GT92" s="60"/>
      <c r="GU92" s="22"/>
      <c r="GV92" s="60"/>
      <c r="GW92" s="22"/>
      <c r="GX92" s="60"/>
      <c r="GY92" s="22"/>
      <c r="GZ92" s="60"/>
      <c r="HA92" s="22"/>
      <c r="HB92" s="60"/>
      <c r="HC92" s="22"/>
      <c r="HD92" s="60"/>
      <c r="HE92" s="22"/>
      <c r="HF92" s="60"/>
      <c r="HG92" s="22"/>
      <c r="HH92" s="60"/>
      <c r="HI92" s="22"/>
      <c r="HJ92" s="60"/>
      <c r="HK92" s="22"/>
      <c r="HL92" s="60"/>
      <c r="HM92" s="22"/>
      <c r="HN92" s="60"/>
      <c r="HO92" s="22"/>
      <c r="HP92" s="60"/>
      <c r="HQ92" s="22"/>
      <c r="HR92" s="60"/>
      <c r="HS92" s="22"/>
      <c r="HT92" s="60"/>
      <c r="HU92" s="22"/>
      <c r="HV92" s="60"/>
      <c r="HW92" s="22"/>
      <c r="HX92" s="60"/>
      <c r="HY92" s="22"/>
      <c r="HZ92" s="60"/>
      <c r="IA92" s="22"/>
      <c r="IB92" s="60"/>
      <c r="IC92" s="22"/>
      <c r="ID92" s="60"/>
      <c r="IE92" s="22"/>
      <c r="IF92" s="60"/>
      <c r="IG92" s="22"/>
      <c r="IH92" s="60"/>
      <c r="II92" s="22"/>
      <c r="IJ92" s="60"/>
      <c r="IK92" s="22"/>
      <c r="IL92" s="60"/>
      <c r="IM92" s="22"/>
      <c r="IN92" s="60"/>
      <c r="IO92" s="22"/>
      <c r="IP92" s="60"/>
      <c r="IQ92" s="22"/>
      <c r="IR92" s="60"/>
      <c r="IS92" s="22"/>
      <c r="IT92" s="60"/>
      <c r="IU92" s="22"/>
      <c r="IV92" s="60"/>
      <c r="IW92" s="22"/>
      <c r="IX92" s="60"/>
      <c r="IY92" s="22"/>
      <c r="IZ92" s="60"/>
      <c r="JA92" s="22"/>
      <c r="JB92" s="60"/>
      <c r="JC92" s="22"/>
      <c r="JD92" s="60"/>
      <c r="JE92" s="22"/>
      <c r="JF92" s="60"/>
      <c r="JG92" s="22"/>
      <c r="JH92" s="60"/>
      <c r="JI92" s="22"/>
      <c r="JJ92" s="60"/>
      <c r="JK92" s="22"/>
      <c r="JL92" s="60"/>
      <c r="JM92" s="22"/>
      <c r="JN92" s="60"/>
      <c r="JO92" s="22"/>
      <c r="JP92" s="60"/>
      <c r="JQ92" s="22"/>
      <c r="JR92" s="60"/>
      <c r="JS92" s="22"/>
      <c r="JT92" s="60"/>
      <c r="JU92" s="22"/>
      <c r="JV92" s="60"/>
      <c r="JW92" s="22"/>
      <c r="JX92" s="60"/>
      <c r="JY92" s="22"/>
      <c r="JZ92" s="23"/>
      <c r="KA92" s="23"/>
      <c r="KB92" s="23"/>
      <c r="KC92" s="23"/>
      <c r="KD92" s="23"/>
      <c r="KE92" s="23"/>
      <c r="KF92" s="23"/>
      <c r="KG92" s="23"/>
      <c r="KH92" s="23"/>
      <c r="KI92" s="23"/>
      <c r="KJ92" s="23"/>
      <c r="KK92" s="23"/>
      <c r="KL92" s="23"/>
      <c r="KM92" s="23"/>
    </row>
    <row r="93" spans="1:299" ht="15.75" thickBot="1" x14ac:dyDescent="0.3">
      <c r="A93" s="48">
        <f t="shared" si="1"/>
        <v>92</v>
      </c>
      <c r="B93" s="272"/>
      <c r="C93" s="272"/>
      <c r="D93" s="272"/>
      <c r="E93" s="272"/>
      <c r="F93" s="272" t="s">
        <v>376</v>
      </c>
      <c r="G93" s="306">
        <v>0</v>
      </c>
      <c r="H93" s="306">
        <v>0</v>
      </c>
      <c r="I93" s="306">
        <v>0</v>
      </c>
      <c r="J93" s="306">
        <v>0</v>
      </c>
      <c r="K93" s="306">
        <v>0</v>
      </c>
      <c r="L93" s="306">
        <v>0</v>
      </c>
      <c r="M93" s="306">
        <v>0</v>
      </c>
      <c r="N93" s="306">
        <v>0</v>
      </c>
      <c r="O93" s="306">
        <v>0</v>
      </c>
      <c r="P93" s="306">
        <v>0</v>
      </c>
      <c r="Q93" s="306">
        <v>0</v>
      </c>
      <c r="R93" s="306">
        <v>0</v>
      </c>
      <c r="S93" s="306">
        <v>0</v>
      </c>
      <c r="T93" s="306">
        <v>0</v>
      </c>
      <c r="U93" s="306">
        <v>0</v>
      </c>
      <c r="V93" s="306">
        <v>0</v>
      </c>
      <c r="W93" s="306">
        <v>0</v>
      </c>
      <c r="X93" s="306">
        <v>0</v>
      </c>
      <c r="Y93" s="306">
        <v>0</v>
      </c>
      <c r="Z93" s="306">
        <v>0</v>
      </c>
      <c r="AA93" s="306">
        <v>0</v>
      </c>
      <c r="AB93" s="306">
        <v>0</v>
      </c>
      <c r="AC93" s="306">
        <v>0</v>
      </c>
      <c r="AD93" s="306">
        <v>0</v>
      </c>
      <c r="AE93" s="306">
        <v>0</v>
      </c>
      <c r="AF93" s="306">
        <v>0</v>
      </c>
      <c r="AG93" s="306">
        <v>0</v>
      </c>
      <c r="AH93" s="306">
        <v>0</v>
      </c>
      <c r="AI93" s="306">
        <v>0</v>
      </c>
      <c r="AJ93" s="306">
        <v>0</v>
      </c>
      <c r="AK93" s="306">
        <v>0</v>
      </c>
      <c r="AL93" s="306">
        <v>0</v>
      </c>
      <c r="AM93" s="306">
        <v>0</v>
      </c>
      <c r="AN93" s="306">
        <v>0</v>
      </c>
      <c r="AO93" s="306">
        <v>0</v>
      </c>
      <c r="AP93" s="306">
        <v>0</v>
      </c>
      <c r="AQ93" s="306">
        <v>0</v>
      </c>
      <c r="AR93" s="306">
        <v>0</v>
      </c>
      <c r="AS93" s="306">
        <v>0</v>
      </c>
      <c r="AT93" s="306">
        <v>0</v>
      </c>
      <c r="AU93" s="306">
        <v>0</v>
      </c>
      <c r="AV93" s="306">
        <v>0</v>
      </c>
      <c r="AW93" s="306">
        <v>0</v>
      </c>
      <c r="AX93" s="306">
        <v>0</v>
      </c>
      <c r="AY93" s="306">
        <v>0</v>
      </c>
      <c r="AZ93" s="306">
        <v>0</v>
      </c>
      <c r="BA93" s="306">
        <v>0</v>
      </c>
      <c r="BB93" s="306">
        <v>0</v>
      </c>
      <c r="BC93" s="306">
        <v>0</v>
      </c>
      <c r="BD93" s="306">
        <v>0</v>
      </c>
      <c r="BE93" s="306">
        <v>0</v>
      </c>
      <c r="BF93" s="306">
        <v>0</v>
      </c>
      <c r="BG93" s="306">
        <v>0</v>
      </c>
      <c r="BH93" s="306">
        <v>0</v>
      </c>
      <c r="BI93" s="306">
        <v>0</v>
      </c>
      <c r="BJ93" s="306">
        <v>0</v>
      </c>
      <c r="BK93" s="306">
        <v>0</v>
      </c>
      <c r="BL93" s="306">
        <v>0</v>
      </c>
      <c r="BM93" s="306">
        <v>0</v>
      </c>
      <c r="BN93" s="306">
        <v>0</v>
      </c>
      <c r="BO93" s="306">
        <v>0</v>
      </c>
      <c r="BP93" s="306">
        <v>0</v>
      </c>
      <c r="BQ93" s="306">
        <v>0</v>
      </c>
      <c r="BR93" s="306">
        <v>0</v>
      </c>
      <c r="BS93" s="306">
        <v>0</v>
      </c>
      <c r="BT93" s="306">
        <v>0</v>
      </c>
      <c r="BU93" s="306">
        <v>0</v>
      </c>
      <c r="BV93" s="306">
        <v>0</v>
      </c>
      <c r="BW93" s="306">
        <v>0</v>
      </c>
      <c r="BX93" s="306">
        <v>0</v>
      </c>
      <c r="BY93" s="306">
        <v>0</v>
      </c>
      <c r="BZ93" s="306">
        <v>0</v>
      </c>
      <c r="CA93" s="306">
        <v>0</v>
      </c>
      <c r="CB93" s="306">
        <v>0</v>
      </c>
      <c r="CC93" s="306">
        <v>0</v>
      </c>
      <c r="CD93" s="306">
        <v>0</v>
      </c>
      <c r="CE93" s="306">
        <v>0</v>
      </c>
      <c r="CF93" s="306">
        <v>0</v>
      </c>
      <c r="CG93" s="306">
        <v>0</v>
      </c>
      <c r="CH93" s="306">
        <v>0</v>
      </c>
      <c r="CI93" s="306">
        <v>0</v>
      </c>
      <c r="CJ93" s="306">
        <v>0</v>
      </c>
      <c r="CK93" s="306">
        <v>0</v>
      </c>
      <c r="CL93" s="306">
        <v>0</v>
      </c>
      <c r="CM93" s="306">
        <v>0</v>
      </c>
      <c r="CN93" s="306">
        <v>0</v>
      </c>
      <c r="CO93" s="306">
        <v>0</v>
      </c>
      <c r="CP93" s="306">
        <v>0</v>
      </c>
      <c r="CQ93" s="306">
        <v>0</v>
      </c>
      <c r="CR93" s="306">
        <v>0</v>
      </c>
      <c r="CS93" s="306">
        <v>0</v>
      </c>
      <c r="CT93" s="306">
        <v>0</v>
      </c>
      <c r="CU93" s="306">
        <v>0</v>
      </c>
      <c r="CV93" s="306">
        <v>0</v>
      </c>
      <c r="CW93" s="306">
        <v>0</v>
      </c>
      <c r="CX93" s="306">
        <v>0</v>
      </c>
      <c r="CY93" s="306">
        <v>0</v>
      </c>
      <c r="CZ93" s="306">
        <v>0</v>
      </c>
      <c r="DA93" s="306">
        <v>0</v>
      </c>
      <c r="DB93" s="306">
        <v>0</v>
      </c>
      <c r="DC93" s="306">
        <v>0</v>
      </c>
      <c r="DD93" s="306">
        <v>0</v>
      </c>
      <c r="DE93" s="306">
        <v>0</v>
      </c>
      <c r="DF93" s="306">
        <v>0</v>
      </c>
      <c r="DG93" s="306">
        <v>0</v>
      </c>
      <c r="DH93" s="306">
        <v>0</v>
      </c>
      <c r="DI93" s="306">
        <v>0</v>
      </c>
      <c r="DJ93" s="306">
        <v>0</v>
      </c>
      <c r="DK93" s="306">
        <v>0</v>
      </c>
      <c r="DL93" s="306">
        <v>0</v>
      </c>
      <c r="DM93" s="306">
        <v>0</v>
      </c>
      <c r="DN93" s="306">
        <v>0</v>
      </c>
      <c r="DO93" s="306">
        <v>0</v>
      </c>
      <c r="DP93" s="306">
        <v>0</v>
      </c>
      <c r="DQ93" s="306">
        <v>0</v>
      </c>
      <c r="DR93" s="306">
        <v>0</v>
      </c>
      <c r="DS93" s="306">
        <v>0</v>
      </c>
      <c r="DT93" s="306">
        <v>0</v>
      </c>
      <c r="DU93" s="306">
        <v>0</v>
      </c>
      <c r="DV93" s="306">
        <v>0</v>
      </c>
      <c r="DW93" s="306">
        <v>0</v>
      </c>
      <c r="DX93" s="306">
        <v>0</v>
      </c>
      <c r="DY93" s="306">
        <v>0</v>
      </c>
      <c r="DZ93" s="306">
        <v>0</v>
      </c>
      <c r="EA93" s="306">
        <v>0</v>
      </c>
      <c r="EB93" s="306">
        <v>0</v>
      </c>
      <c r="EC93" s="306">
        <v>0</v>
      </c>
      <c r="ED93" s="306">
        <v>0</v>
      </c>
      <c r="EE93" s="306">
        <v>0</v>
      </c>
      <c r="EF93" s="306">
        <v>0</v>
      </c>
      <c r="EG93" s="306">
        <v>0</v>
      </c>
      <c r="EH93" s="306">
        <v>0</v>
      </c>
      <c r="EI93" s="306">
        <v>0</v>
      </c>
      <c r="EJ93" s="306">
        <v>0</v>
      </c>
      <c r="EK93" s="306">
        <v>0</v>
      </c>
      <c r="EL93" s="306">
        <v>0</v>
      </c>
      <c r="EM93" s="306">
        <v>0</v>
      </c>
      <c r="EN93" s="306">
        <v>0</v>
      </c>
      <c r="EO93" s="306">
        <v>0</v>
      </c>
      <c r="EP93" s="306">
        <v>0</v>
      </c>
      <c r="EQ93" s="306">
        <v>0</v>
      </c>
      <c r="ER93" s="306">
        <v>0</v>
      </c>
      <c r="ES93" s="306">
        <v>0</v>
      </c>
      <c r="ET93" s="306">
        <v>0</v>
      </c>
      <c r="EU93" s="306">
        <v>0</v>
      </c>
      <c r="EV93" s="306">
        <v>0</v>
      </c>
      <c r="EW93" s="306">
        <v>0</v>
      </c>
      <c r="EX93" s="306">
        <v>0</v>
      </c>
      <c r="EY93" s="22"/>
      <c r="EZ93" s="60"/>
      <c r="FA93" s="22"/>
      <c r="FB93" s="60"/>
      <c r="FC93" s="22"/>
      <c r="FD93" s="60"/>
      <c r="FE93" s="22"/>
      <c r="FF93" s="60"/>
      <c r="FG93" s="22"/>
      <c r="FH93" s="60"/>
      <c r="FI93" s="22"/>
      <c r="FJ93" s="60"/>
      <c r="FK93" s="22"/>
      <c r="FL93" s="60"/>
      <c r="FM93" s="22"/>
      <c r="FN93" s="60"/>
      <c r="FO93" s="22"/>
      <c r="FP93" s="60"/>
      <c r="FQ93" s="22"/>
      <c r="FR93" s="60"/>
      <c r="FS93" s="22"/>
      <c r="FT93" s="60"/>
      <c r="FU93" s="22"/>
      <c r="FV93" s="60"/>
      <c r="FW93" s="22"/>
      <c r="FX93" s="60"/>
      <c r="FY93" s="22"/>
      <c r="FZ93" s="60"/>
      <c r="GA93" s="22"/>
      <c r="GB93" s="60"/>
      <c r="GC93" s="22"/>
      <c r="GD93" s="60"/>
      <c r="GE93" s="22"/>
      <c r="GF93" s="60"/>
      <c r="GG93" s="22"/>
      <c r="GH93" s="60"/>
      <c r="GI93" s="22"/>
      <c r="GJ93" s="60"/>
      <c r="GK93" s="22"/>
      <c r="GL93" s="60"/>
      <c r="GM93" s="22"/>
      <c r="GN93" s="60"/>
      <c r="GO93" s="22"/>
      <c r="GP93" s="60"/>
      <c r="GQ93" s="22"/>
      <c r="GR93" s="60"/>
      <c r="GS93" s="22"/>
      <c r="GT93" s="60"/>
      <c r="GU93" s="22"/>
      <c r="GV93" s="60"/>
      <c r="GW93" s="22"/>
      <c r="GX93" s="60"/>
      <c r="GY93" s="22"/>
      <c r="GZ93" s="60"/>
      <c r="HA93" s="22"/>
      <c r="HB93" s="60"/>
      <c r="HC93" s="22"/>
      <c r="HD93" s="60"/>
      <c r="HE93" s="22"/>
      <c r="HF93" s="60"/>
      <c r="HG93" s="22"/>
      <c r="HH93" s="60"/>
      <c r="HI93" s="22"/>
      <c r="HJ93" s="60"/>
      <c r="HK93" s="22"/>
      <c r="HL93" s="60"/>
      <c r="HM93" s="22"/>
      <c r="HN93" s="60"/>
      <c r="HO93" s="22"/>
      <c r="HP93" s="60"/>
      <c r="HQ93" s="22"/>
      <c r="HR93" s="60"/>
      <c r="HS93" s="22"/>
      <c r="HT93" s="60"/>
      <c r="HU93" s="22"/>
      <c r="HV93" s="60"/>
      <c r="HW93" s="22"/>
      <c r="HX93" s="60"/>
      <c r="HY93" s="22"/>
      <c r="HZ93" s="60"/>
      <c r="IA93" s="22"/>
      <c r="IB93" s="60"/>
      <c r="IC93" s="22"/>
      <c r="ID93" s="60"/>
      <c r="IE93" s="22"/>
      <c r="IF93" s="60"/>
      <c r="IG93" s="22"/>
      <c r="IH93" s="60"/>
      <c r="II93" s="22"/>
      <c r="IJ93" s="60"/>
      <c r="IK93" s="22"/>
      <c r="IL93" s="60"/>
      <c r="IM93" s="22"/>
      <c r="IN93" s="60"/>
      <c r="IO93" s="22"/>
      <c r="IP93" s="60"/>
      <c r="IQ93" s="22"/>
      <c r="IR93" s="60"/>
      <c r="IS93" s="22"/>
      <c r="IT93" s="60"/>
      <c r="IU93" s="22"/>
      <c r="IV93" s="60"/>
      <c r="IW93" s="22"/>
      <c r="IX93" s="60"/>
      <c r="IY93" s="22"/>
      <c r="IZ93" s="60"/>
      <c r="JA93" s="22"/>
      <c r="JB93" s="60"/>
      <c r="JC93" s="22"/>
      <c r="JD93" s="60"/>
      <c r="JE93" s="22"/>
      <c r="JF93" s="60"/>
      <c r="JG93" s="22"/>
      <c r="JH93" s="60"/>
      <c r="JI93" s="22"/>
      <c r="JJ93" s="60"/>
      <c r="JK93" s="22"/>
      <c r="JL93" s="60"/>
      <c r="JM93" s="22"/>
      <c r="JN93" s="60"/>
      <c r="JO93" s="22"/>
      <c r="JP93" s="60"/>
      <c r="JQ93" s="22"/>
      <c r="JR93" s="60"/>
      <c r="JS93" s="22"/>
      <c r="JT93" s="60"/>
      <c r="JU93" s="22"/>
      <c r="JV93" s="60"/>
      <c r="JW93" s="22"/>
      <c r="JX93" s="60"/>
      <c r="JY93" s="22"/>
      <c r="JZ93" s="23"/>
      <c r="KA93" s="23"/>
      <c r="KB93" s="23"/>
      <c r="KC93" s="23"/>
      <c r="KD93" s="23"/>
      <c r="KE93" s="23"/>
      <c r="KF93" s="23"/>
      <c r="KG93" s="23"/>
      <c r="KH93" s="23"/>
      <c r="KI93" s="23"/>
      <c r="KJ93" s="23"/>
      <c r="KK93" s="23"/>
      <c r="KL93" s="23"/>
      <c r="KM93" s="23"/>
    </row>
    <row r="94" spans="1:299" x14ac:dyDescent="0.25">
      <c r="A94" s="48">
        <f t="shared" si="1"/>
        <v>93</v>
      </c>
      <c r="B94" s="272"/>
      <c r="C94" s="272"/>
      <c r="D94" s="272"/>
      <c r="E94" s="272" t="s">
        <v>283</v>
      </c>
      <c r="F94" s="272"/>
      <c r="G94" s="293">
        <v>0</v>
      </c>
      <c r="H94" s="293">
        <v>0</v>
      </c>
      <c r="I94" s="293">
        <v>109460.12</v>
      </c>
      <c r="J94" s="293">
        <v>0</v>
      </c>
      <c r="K94" s="293">
        <v>0</v>
      </c>
      <c r="L94" s="293">
        <v>0</v>
      </c>
      <c r="M94" s="293">
        <v>0</v>
      </c>
      <c r="N94" s="293">
        <v>0</v>
      </c>
      <c r="O94" s="293">
        <v>0</v>
      </c>
      <c r="P94" s="293">
        <v>0</v>
      </c>
      <c r="Q94" s="293">
        <v>0</v>
      </c>
      <c r="R94" s="293">
        <v>0</v>
      </c>
      <c r="S94" s="293">
        <v>0</v>
      </c>
      <c r="T94" s="293">
        <v>0</v>
      </c>
      <c r="U94" s="293">
        <v>0</v>
      </c>
      <c r="V94" s="293">
        <v>0</v>
      </c>
      <c r="W94" s="293">
        <v>0</v>
      </c>
      <c r="X94" s="293">
        <v>0</v>
      </c>
      <c r="Y94" s="293">
        <v>0</v>
      </c>
      <c r="Z94" s="293">
        <v>0</v>
      </c>
      <c r="AA94" s="293">
        <v>0</v>
      </c>
      <c r="AB94" s="293">
        <v>0</v>
      </c>
      <c r="AC94" s="293">
        <v>0</v>
      </c>
      <c r="AD94" s="293">
        <v>0</v>
      </c>
      <c r="AE94" s="293">
        <v>0</v>
      </c>
      <c r="AF94" s="293">
        <v>0</v>
      </c>
      <c r="AG94" s="293">
        <v>0</v>
      </c>
      <c r="AH94" s="293">
        <v>0</v>
      </c>
      <c r="AI94" s="293">
        <v>0</v>
      </c>
      <c r="AJ94" s="293">
        <v>0</v>
      </c>
      <c r="AK94" s="293">
        <v>0</v>
      </c>
      <c r="AL94" s="293">
        <v>0</v>
      </c>
      <c r="AM94" s="293">
        <v>0</v>
      </c>
      <c r="AN94" s="293">
        <v>0</v>
      </c>
      <c r="AO94" s="293">
        <v>0</v>
      </c>
      <c r="AP94" s="293">
        <v>0</v>
      </c>
      <c r="AQ94" s="293">
        <v>0</v>
      </c>
      <c r="AR94" s="293">
        <v>0</v>
      </c>
      <c r="AS94" s="293">
        <v>0</v>
      </c>
      <c r="AT94" s="293">
        <v>0</v>
      </c>
      <c r="AU94" s="293">
        <v>0</v>
      </c>
      <c r="AV94" s="293">
        <v>0</v>
      </c>
      <c r="AW94" s="293">
        <v>0</v>
      </c>
      <c r="AX94" s="293">
        <v>0</v>
      </c>
      <c r="AY94" s="293">
        <v>0</v>
      </c>
      <c r="AZ94" s="293">
        <v>0</v>
      </c>
      <c r="BA94" s="293">
        <v>0</v>
      </c>
      <c r="BB94" s="293">
        <v>0</v>
      </c>
      <c r="BC94" s="293">
        <v>0</v>
      </c>
      <c r="BD94" s="293">
        <v>0</v>
      </c>
      <c r="BE94" s="293">
        <v>0</v>
      </c>
      <c r="BF94" s="293">
        <v>0</v>
      </c>
      <c r="BG94" s="293">
        <v>0</v>
      </c>
      <c r="BH94" s="293">
        <v>0</v>
      </c>
      <c r="BI94" s="293">
        <v>0</v>
      </c>
      <c r="BJ94" s="293">
        <v>0</v>
      </c>
      <c r="BK94" s="293">
        <v>0</v>
      </c>
      <c r="BL94" s="293">
        <v>0</v>
      </c>
      <c r="BM94" s="293">
        <v>0</v>
      </c>
      <c r="BN94" s="293">
        <v>0</v>
      </c>
      <c r="BO94" s="293">
        <v>0</v>
      </c>
      <c r="BP94" s="293">
        <v>0</v>
      </c>
      <c r="BQ94" s="293">
        <v>0</v>
      </c>
      <c r="BR94" s="293">
        <v>0</v>
      </c>
      <c r="BS94" s="293">
        <v>0</v>
      </c>
      <c r="BT94" s="293">
        <v>0</v>
      </c>
      <c r="BU94" s="293">
        <v>0</v>
      </c>
      <c r="BV94" s="293">
        <v>0</v>
      </c>
      <c r="BW94" s="293">
        <v>0</v>
      </c>
      <c r="BX94" s="293">
        <v>0</v>
      </c>
      <c r="BY94" s="293">
        <v>0</v>
      </c>
      <c r="BZ94" s="293">
        <v>0</v>
      </c>
      <c r="CA94" s="293">
        <v>0</v>
      </c>
      <c r="CB94" s="293">
        <v>0</v>
      </c>
      <c r="CC94" s="293">
        <v>0</v>
      </c>
      <c r="CD94" s="293">
        <v>0</v>
      </c>
      <c r="CE94" s="293">
        <v>0</v>
      </c>
      <c r="CF94" s="293">
        <v>0</v>
      </c>
      <c r="CG94" s="293">
        <v>0</v>
      </c>
      <c r="CH94" s="293">
        <v>0</v>
      </c>
      <c r="CI94" s="293">
        <v>0</v>
      </c>
      <c r="CJ94" s="293">
        <v>0</v>
      </c>
      <c r="CK94" s="293">
        <v>0</v>
      </c>
      <c r="CL94" s="293">
        <v>0</v>
      </c>
      <c r="CM94" s="293">
        <v>0</v>
      </c>
      <c r="CN94" s="293">
        <v>0</v>
      </c>
      <c r="CO94" s="293">
        <v>24638.87</v>
      </c>
      <c r="CP94" s="293">
        <v>0</v>
      </c>
      <c r="CQ94" s="293">
        <v>0</v>
      </c>
      <c r="CR94" s="293">
        <v>0</v>
      </c>
      <c r="CS94" s="293">
        <v>0</v>
      </c>
      <c r="CT94" s="293">
        <v>0</v>
      </c>
      <c r="CU94" s="293">
        <v>0</v>
      </c>
      <c r="CV94" s="293">
        <v>0</v>
      </c>
      <c r="CW94" s="293">
        <v>0</v>
      </c>
      <c r="CX94" s="293">
        <v>0</v>
      </c>
      <c r="CY94" s="293">
        <v>0</v>
      </c>
      <c r="CZ94" s="293">
        <v>0</v>
      </c>
      <c r="DA94" s="293">
        <v>0</v>
      </c>
      <c r="DB94" s="293">
        <v>0</v>
      </c>
      <c r="DC94" s="293">
        <v>0</v>
      </c>
      <c r="DD94" s="293">
        <v>0</v>
      </c>
      <c r="DE94" s="293">
        <v>0</v>
      </c>
      <c r="DF94" s="293">
        <v>0</v>
      </c>
      <c r="DG94" s="293">
        <v>0</v>
      </c>
      <c r="DH94" s="293">
        <v>0</v>
      </c>
      <c r="DI94" s="293">
        <v>0</v>
      </c>
      <c r="DJ94" s="293">
        <v>0</v>
      </c>
      <c r="DK94" s="293">
        <v>0</v>
      </c>
      <c r="DL94" s="293">
        <v>0</v>
      </c>
      <c r="DM94" s="293">
        <v>0</v>
      </c>
      <c r="DN94" s="293">
        <v>0</v>
      </c>
      <c r="DO94" s="293">
        <v>0</v>
      </c>
      <c r="DP94" s="293">
        <v>0</v>
      </c>
      <c r="DQ94" s="293">
        <v>0</v>
      </c>
      <c r="DR94" s="293">
        <v>5124.66</v>
      </c>
      <c r="DS94" s="293">
        <v>0</v>
      </c>
      <c r="DT94" s="293">
        <v>0</v>
      </c>
      <c r="DU94" s="293">
        <v>0</v>
      </c>
      <c r="DV94" s="293">
        <v>0</v>
      </c>
      <c r="DW94" s="293">
        <v>0</v>
      </c>
      <c r="DX94" s="293">
        <v>0</v>
      </c>
      <c r="DY94" s="293">
        <v>0</v>
      </c>
      <c r="DZ94" s="293">
        <v>0</v>
      </c>
      <c r="EA94" s="293">
        <v>10491.3</v>
      </c>
      <c r="EB94" s="293">
        <v>0</v>
      </c>
      <c r="EC94" s="293">
        <v>0</v>
      </c>
      <c r="ED94" s="293">
        <v>0</v>
      </c>
      <c r="EE94" s="293">
        <v>0</v>
      </c>
      <c r="EF94" s="293">
        <v>0</v>
      </c>
      <c r="EG94" s="293">
        <v>0</v>
      </c>
      <c r="EH94" s="293">
        <v>0</v>
      </c>
      <c r="EI94" s="293">
        <v>0</v>
      </c>
      <c r="EJ94" s="293">
        <v>0</v>
      </c>
      <c r="EK94" s="293">
        <v>0</v>
      </c>
      <c r="EL94" s="293">
        <v>0</v>
      </c>
      <c r="EM94" s="293">
        <v>0</v>
      </c>
      <c r="EN94" s="293">
        <v>0</v>
      </c>
      <c r="EO94" s="293">
        <v>0</v>
      </c>
      <c r="EP94" s="293">
        <v>0</v>
      </c>
      <c r="EQ94" s="293">
        <v>0</v>
      </c>
      <c r="ER94" s="293">
        <v>0</v>
      </c>
      <c r="ES94" s="293">
        <v>0</v>
      </c>
      <c r="ET94" s="293">
        <v>0</v>
      </c>
      <c r="EU94" s="293">
        <v>0</v>
      </c>
      <c r="EV94" s="293">
        <v>0</v>
      </c>
      <c r="EW94" s="293">
        <v>0</v>
      </c>
      <c r="EX94" s="293">
        <v>149714.95000000001</v>
      </c>
      <c r="EY94" s="22"/>
      <c r="EZ94" s="60"/>
      <c r="FA94" s="22"/>
      <c r="FB94" s="60"/>
      <c r="FC94" s="22"/>
      <c r="FD94" s="60"/>
      <c r="FE94" s="22"/>
      <c r="FF94" s="60"/>
      <c r="FG94" s="22"/>
      <c r="FH94" s="60"/>
      <c r="FI94" s="22"/>
      <c r="FJ94" s="60"/>
      <c r="FK94" s="22"/>
      <c r="FL94" s="60"/>
      <c r="FM94" s="22"/>
      <c r="FN94" s="60"/>
      <c r="FO94" s="22"/>
      <c r="FP94" s="60"/>
      <c r="FQ94" s="22"/>
      <c r="FR94" s="60"/>
      <c r="FS94" s="22"/>
      <c r="FT94" s="60"/>
      <c r="FU94" s="22"/>
      <c r="FV94" s="60"/>
      <c r="FW94" s="22"/>
      <c r="FX94" s="60"/>
      <c r="FY94" s="22"/>
      <c r="FZ94" s="60"/>
      <c r="GA94" s="22"/>
      <c r="GB94" s="60"/>
      <c r="GC94" s="22"/>
      <c r="GD94" s="60"/>
      <c r="GE94" s="22"/>
      <c r="GF94" s="60"/>
      <c r="GG94" s="22"/>
      <c r="GH94" s="60"/>
      <c r="GI94" s="22"/>
      <c r="GJ94" s="60"/>
      <c r="GK94" s="22"/>
      <c r="GL94" s="60"/>
      <c r="GM94" s="22"/>
      <c r="GN94" s="60"/>
      <c r="GO94" s="22"/>
      <c r="GP94" s="60"/>
      <c r="GQ94" s="22"/>
      <c r="GR94" s="60"/>
      <c r="GS94" s="22"/>
      <c r="GT94" s="60"/>
      <c r="GU94" s="22"/>
      <c r="GV94" s="60"/>
      <c r="GW94" s="22"/>
      <c r="GX94" s="60"/>
      <c r="GY94" s="22"/>
      <c r="GZ94" s="60"/>
      <c r="HA94" s="22"/>
      <c r="HB94" s="60"/>
      <c r="HC94" s="22"/>
      <c r="HD94" s="60"/>
      <c r="HE94" s="22"/>
      <c r="HF94" s="60"/>
      <c r="HG94" s="22"/>
      <c r="HH94" s="60"/>
      <c r="HI94" s="22"/>
      <c r="HJ94" s="60"/>
      <c r="HK94" s="22"/>
      <c r="HL94" s="60"/>
      <c r="HM94" s="22"/>
      <c r="HN94" s="60"/>
      <c r="HO94" s="22"/>
      <c r="HP94" s="60"/>
      <c r="HQ94" s="22"/>
      <c r="HR94" s="60"/>
      <c r="HS94" s="22"/>
      <c r="HT94" s="60"/>
      <c r="HU94" s="22"/>
      <c r="HV94" s="60"/>
      <c r="HW94" s="22"/>
      <c r="HX94" s="60"/>
      <c r="HY94" s="22"/>
      <c r="HZ94" s="60"/>
      <c r="IA94" s="22"/>
      <c r="IB94" s="60"/>
      <c r="IC94" s="22"/>
      <c r="ID94" s="60"/>
      <c r="IE94" s="22"/>
      <c r="IF94" s="60"/>
      <c r="IG94" s="22"/>
      <c r="IH94" s="60"/>
      <c r="II94" s="22"/>
      <c r="IJ94" s="60"/>
      <c r="IK94" s="22"/>
      <c r="IL94" s="60"/>
      <c r="IM94" s="22"/>
      <c r="IN94" s="60"/>
      <c r="IO94" s="22"/>
      <c r="IP94" s="60"/>
      <c r="IQ94" s="22"/>
      <c r="IR94" s="60"/>
      <c r="IS94" s="22"/>
      <c r="IT94" s="60"/>
      <c r="IU94" s="22"/>
      <c r="IV94" s="60"/>
      <c r="IW94" s="22"/>
      <c r="IX94" s="60"/>
      <c r="IY94" s="22"/>
      <c r="IZ94" s="60"/>
      <c r="JA94" s="22"/>
      <c r="JB94" s="60"/>
      <c r="JC94" s="22"/>
      <c r="JD94" s="60"/>
      <c r="JE94" s="22"/>
      <c r="JF94" s="60"/>
      <c r="JG94" s="22"/>
      <c r="JH94" s="60"/>
      <c r="JI94" s="22"/>
      <c r="JJ94" s="60"/>
      <c r="JK94" s="22"/>
      <c r="JL94" s="60"/>
      <c r="JM94" s="22"/>
      <c r="JN94" s="60"/>
      <c r="JO94" s="22"/>
      <c r="JP94" s="60"/>
      <c r="JQ94" s="22"/>
      <c r="JR94" s="60"/>
      <c r="JS94" s="22"/>
      <c r="JT94" s="60"/>
      <c r="JU94" s="22"/>
      <c r="JV94" s="60"/>
      <c r="JW94" s="22"/>
      <c r="JX94" s="60"/>
      <c r="JY94" s="22"/>
      <c r="JZ94" s="23"/>
      <c r="KA94" s="23"/>
      <c r="KB94" s="23"/>
      <c r="KC94" s="23"/>
      <c r="KD94" s="23"/>
      <c r="KE94" s="23"/>
      <c r="KF94" s="23"/>
      <c r="KG94" s="23"/>
      <c r="KH94" s="23"/>
      <c r="KI94" s="23"/>
      <c r="KJ94" s="23"/>
      <c r="KK94" s="23"/>
      <c r="KL94" s="23"/>
      <c r="KM94" s="23"/>
    </row>
    <row r="95" spans="1:299" ht="30" customHeight="1" x14ac:dyDescent="0.25">
      <c r="A95" s="48">
        <f t="shared" si="1"/>
        <v>94</v>
      </c>
      <c r="B95" s="272"/>
      <c r="C95" s="272"/>
      <c r="D95" s="272"/>
      <c r="E95" s="272" t="s">
        <v>284</v>
      </c>
      <c r="F95" s="272"/>
      <c r="G95" s="293"/>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2"/>
      <c r="EZ95" s="60"/>
      <c r="FA95" s="22"/>
      <c r="FB95" s="60"/>
      <c r="FC95" s="22"/>
      <c r="FD95" s="60"/>
      <c r="FE95" s="22"/>
      <c r="FF95" s="60"/>
      <c r="FG95" s="22"/>
      <c r="FH95" s="60"/>
      <c r="FI95" s="22"/>
      <c r="FJ95" s="60"/>
      <c r="FK95" s="22"/>
      <c r="FL95" s="60"/>
      <c r="FM95" s="22"/>
      <c r="FN95" s="60"/>
      <c r="FO95" s="22"/>
      <c r="FP95" s="60"/>
      <c r="FQ95" s="22"/>
      <c r="FR95" s="60"/>
      <c r="FS95" s="22"/>
      <c r="FT95" s="60"/>
      <c r="FU95" s="22"/>
      <c r="FV95" s="60"/>
      <c r="FW95" s="22"/>
      <c r="FX95" s="60"/>
      <c r="FY95" s="22"/>
      <c r="FZ95" s="60"/>
      <c r="GA95" s="22"/>
      <c r="GB95" s="60"/>
      <c r="GC95" s="22"/>
      <c r="GD95" s="60"/>
      <c r="GE95" s="22"/>
      <c r="GF95" s="60"/>
      <c r="GG95" s="22"/>
      <c r="GH95" s="60"/>
      <c r="GI95" s="22"/>
      <c r="GJ95" s="60"/>
      <c r="GK95" s="22"/>
      <c r="GL95" s="60"/>
      <c r="GM95" s="22"/>
      <c r="GN95" s="60"/>
      <c r="GO95" s="22"/>
      <c r="GP95" s="60"/>
      <c r="GQ95" s="22"/>
      <c r="GR95" s="60"/>
      <c r="GS95" s="22"/>
      <c r="GT95" s="60"/>
      <c r="GU95" s="22"/>
      <c r="GV95" s="60"/>
      <c r="GW95" s="22"/>
      <c r="GX95" s="60"/>
      <c r="GY95" s="22"/>
      <c r="GZ95" s="60"/>
      <c r="HA95" s="22"/>
      <c r="HB95" s="60"/>
      <c r="HC95" s="22"/>
      <c r="HD95" s="60"/>
      <c r="HE95" s="22"/>
      <c r="HF95" s="60"/>
      <c r="HG95" s="22"/>
      <c r="HH95" s="60"/>
      <c r="HI95" s="22"/>
      <c r="HJ95" s="60"/>
      <c r="HK95" s="22"/>
      <c r="HL95" s="60"/>
      <c r="HM95" s="22"/>
      <c r="HN95" s="60"/>
      <c r="HO95" s="22"/>
      <c r="HP95" s="60"/>
      <c r="HQ95" s="22"/>
      <c r="HR95" s="60"/>
      <c r="HS95" s="22"/>
      <c r="HT95" s="60"/>
      <c r="HU95" s="22"/>
      <c r="HV95" s="60"/>
      <c r="HW95" s="22"/>
      <c r="HX95" s="60"/>
      <c r="HY95" s="22"/>
      <c r="HZ95" s="60"/>
      <c r="IA95" s="22"/>
      <c r="IB95" s="60"/>
      <c r="IC95" s="22"/>
      <c r="ID95" s="60"/>
      <c r="IE95" s="22"/>
      <c r="IF95" s="60"/>
      <c r="IG95" s="22"/>
      <c r="IH95" s="60"/>
      <c r="II95" s="22"/>
      <c r="IJ95" s="60"/>
      <c r="IK95" s="22"/>
      <c r="IL95" s="60"/>
      <c r="IM95" s="22"/>
      <c r="IN95" s="60"/>
      <c r="IO95" s="22"/>
      <c r="IP95" s="60"/>
      <c r="IQ95" s="22"/>
      <c r="IR95" s="60"/>
      <c r="IS95" s="22"/>
      <c r="IT95" s="60"/>
      <c r="IU95" s="22"/>
      <c r="IV95" s="60"/>
      <c r="IW95" s="22"/>
      <c r="IX95" s="60"/>
      <c r="IY95" s="22"/>
      <c r="IZ95" s="60"/>
      <c r="JA95" s="22"/>
      <c r="JB95" s="60"/>
      <c r="JC95" s="22"/>
      <c r="JD95" s="60"/>
      <c r="JE95" s="22"/>
      <c r="JF95" s="60"/>
      <c r="JG95" s="22"/>
      <c r="JH95" s="60"/>
      <c r="JI95" s="22"/>
      <c r="JJ95" s="60"/>
      <c r="JK95" s="22"/>
      <c r="JL95" s="60"/>
      <c r="JM95" s="22"/>
      <c r="JN95" s="60"/>
      <c r="JO95" s="22"/>
      <c r="JP95" s="60"/>
      <c r="JQ95" s="22"/>
      <c r="JR95" s="60"/>
      <c r="JS95" s="22"/>
      <c r="JT95" s="60"/>
      <c r="JU95" s="22"/>
      <c r="JV95" s="60"/>
      <c r="JW95" s="22"/>
      <c r="JX95" s="60"/>
      <c r="JY95" s="22"/>
      <c r="JZ95" s="23"/>
      <c r="KA95" s="23"/>
      <c r="KB95" s="23"/>
      <c r="KC95" s="23"/>
      <c r="KD95" s="23"/>
      <c r="KE95" s="23"/>
      <c r="KF95" s="23"/>
      <c r="KG95" s="23"/>
      <c r="KH95" s="23"/>
      <c r="KI95" s="23"/>
      <c r="KJ95" s="23"/>
      <c r="KK95" s="23"/>
      <c r="KL95" s="23"/>
      <c r="KM95" s="23"/>
    </row>
    <row r="96" spans="1:299" x14ac:dyDescent="0.25">
      <c r="A96" s="48">
        <f t="shared" si="1"/>
        <v>95</v>
      </c>
      <c r="B96" s="272"/>
      <c r="C96" s="272"/>
      <c r="D96" s="272"/>
      <c r="E96" s="272"/>
      <c r="F96" s="272" t="s">
        <v>285</v>
      </c>
      <c r="G96" s="293">
        <v>0</v>
      </c>
      <c r="H96" s="293">
        <v>2306.5500000000002</v>
      </c>
      <c r="I96" s="293">
        <v>2936.56</v>
      </c>
      <c r="J96" s="293">
        <v>0</v>
      </c>
      <c r="K96" s="293">
        <v>4320.1000000000004</v>
      </c>
      <c r="L96" s="293">
        <v>5555.85</v>
      </c>
      <c r="M96" s="293">
        <v>0</v>
      </c>
      <c r="N96" s="293">
        <v>0</v>
      </c>
      <c r="O96" s="293">
        <v>2125</v>
      </c>
      <c r="P96" s="293">
        <v>3867.64</v>
      </c>
      <c r="Q96" s="293">
        <v>0</v>
      </c>
      <c r="R96" s="293">
        <v>2143.75</v>
      </c>
      <c r="S96" s="293">
        <v>0</v>
      </c>
      <c r="T96" s="293">
        <v>0</v>
      </c>
      <c r="U96" s="293">
        <v>0</v>
      </c>
      <c r="V96" s="293">
        <v>4225.8</v>
      </c>
      <c r="W96" s="293">
        <v>0</v>
      </c>
      <c r="X96" s="293">
        <v>0</v>
      </c>
      <c r="Y96" s="293">
        <v>2530</v>
      </c>
      <c r="Z96" s="293">
        <v>0</v>
      </c>
      <c r="AA96" s="293">
        <v>0</v>
      </c>
      <c r="AB96" s="293">
        <v>0</v>
      </c>
      <c r="AC96" s="293">
        <v>0</v>
      </c>
      <c r="AD96" s="293">
        <v>1375.35</v>
      </c>
      <c r="AE96" s="293">
        <v>0</v>
      </c>
      <c r="AF96" s="293">
        <v>0</v>
      </c>
      <c r="AG96" s="293">
        <v>1921</v>
      </c>
      <c r="AH96" s="293">
        <v>0</v>
      </c>
      <c r="AI96" s="293">
        <v>0</v>
      </c>
      <c r="AJ96" s="293">
        <v>1820</v>
      </c>
      <c r="AK96" s="293">
        <v>0</v>
      </c>
      <c r="AL96" s="293">
        <v>0</v>
      </c>
      <c r="AM96" s="293">
        <v>0</v>
      </c>
      <c r="AN96" s="293">
        <v>0</v>
      </c>
      <c r="AO96" s="293">
        <v>0</v>
      </c>
      <c r="AP96" s="293">
        <v>0</v>
      </c>
      <c r="AQ96" s="293">
        <v>0</v>
      </c>
      <c r="AR96" s="293">
        <v>0</v>
      </c>
      <c r="AS96" s="293">
        <v>0</v>
      </c>
      <c r="AT96" s="293">
        <v>1393</v>
      </c>
      <c r="AU96" s="293">
        <v>0</v>
      </c>
      <c r="AV96" s="293">
        <v>0</v>
      </c>
      <c r="AW96" s="293">
        <v>0</v>
      </c>
      <c r="AX96" s="293">
        <v>0</v>
      </c>
      <c r="AY96" s="293">
        <v>0</v>
      </c>
      <c r="AZ96" s="293">
        <v>0</v>
      </c>
      <c r="BA96" s="293">
        <v>0</v>
      </c>
      <c r="BB96" s="293">
        <v>0</v>
      </c>
      <c r="BC96" s="293">
        <v>0</v>
      </c>
      <c r="BD96" s="293">
        <v>0</v>
      </c>
      <c r="BE96" s="293">
        <v>0</v>
      </c>
      <c r="BF96" s="293">
        <v>0</v>
      </c>
      <c r="BG96" s="293">
        <v>4513.05</v>
      </c>
      <c r="BH96" s="293">
        <v>0</v>
      </c>
      <c r="BI96" s="293">
        <v>0</v>
      </c>
      <c r="BJ96" s="293">
        <v>0</v>
      </c>
      <c r="BK96" s="293">
        <v>4248</v>
      </c>
      <c r="BL96" s="293">
        <v>0</v>
      </c>
      <c r="BM96" s="293">
        <v>2458.75</v>
      </c>
      <c r="BN96" s="293">
        <v>0</v>
      </c>
      <c r="BO96" s="293">
        <v>0</v>
      </c>
      <c r="BP96" s="293">
        <v>0</v>
      </c>
      <c r="BQ96" s="293">
        <v>0</v>
      </c>
      <c r="BR96" s="293">
        <v>0</v>
      </c>
      <c r="BS96" s="293">
        <v>0</v>
      </c>
      <c r="BT96" s="293">
        <v>0</v>
      </c>
      <c r="BU96" s="293">
        <v>4637.5</v>
      </c>
      <c r="BV96" s="293">
        <v>0</v>
      </c>
      <c r="BW96" s="293">
        <v>0</v>
      </c>
      <c r="BX96" s="293">
        <v>1810</v>
      </c>
      <c r="BY96" s="293">
        <v>0</v>
      </c>
      <c r="BZ96" s="293">
        <v>0</v>
      </c>
      <c r="CA96" s="293">
        <v>0</v>
      </c>
      <c r="CB96" s="293">
        <v>440</v>
      </c>
      <c r="CC96" s="293">
        <v>0</v>
      </c>
      <c r="CD96" s="293">
        <v>0</v>
      </c>
      <c r="CE96" s="293">
        <v>0</v>
      </c>
      <c r="CF96" s="293">
        <v>0</v>
      </c>
      <c r="CG96" s="293">
        <v>0</v>
      </c>
      <c r="CH96" s="293">
        <v>0</v>
      </c>
      <c r="CI96" s="293">
        <v>0</v>
      </c>
      <c r="CJ96" s="293">
        <v>0</v>
      </c>
      <c r="CK96" s="293">
        <v>4108.3500000000004</v>
      </c>
      <c r="CL96" s="293">
        <v>0</v>
      </c>
      <c r="CM96" s="293">
        <v>0</v>
      </c>
      <c r="CN96" s="293">
        <v>0</v>
      </c>
      <c r="CO96" s="293">
        <v>7022.09</v>
      </c>
      <c r="CP96" s="293">
        <v>0</v>
      </c>
      <c r="CQ96" s="293">
        <v>4645</v>
      </c>
      <c r="CR96" s="293">
        <v>0</v>
      </c>
      <c r="CS96" s="293">
        <v>7637.63</v>
      </c>
      <c r="CT96" s="293">
        <v>3769.65</v>
      </c>
      <c r="CU96" s="293">
        <v>0</v>
      </c>
      <c r="CV96" s="293">
        <v>5870</v>
      </c>
      <c r="CW96" s="293">
        <v>0</v>
      </c>
      <c r="CX96" s="293">
        <v>0</v>
      </c>
      <c r="CY96" s="293">
        <v>0</v>
      </c>
      <c r="CZ96" s="293">
        <v>0</v>
      </c>
      <c r="DA96" s="293">
        <v>2325</v>
      </c>
      <c r="DB96" s="293">
        <v>0</v>
      </c>
      <c r="DC96" s="293">
        <v>294.94</v>
      </c>
      <c r="DD96" s="293">
        <v>5837.5</v>
      </c>
      <c r="DE96" s="293">
        <v>0</v>
      </c>
      <c r="DF96" s="293">
        <v>2100</v>
      </c>
      <c r="DG96" s="293">
        <v>0</v>
      </c>
      <c r="DH96" s="293">
        <v>0</v>
      </c>
      <c r="DI96" s="293">
        <v>0</v>
      </c>
      <c r="DJ96" s="293">
        <v>0</v>
      </c>
      <c r="DK96" s="293">
        <v>0</v>
      </c>
      <c r="DL96" s="293">
        <v>1319.7</v>
      </c>
      <c r="DM96" s="293">
        <v>0</v>
      </c>
      <c r="DN96" s="293">
        <v>2475</v>
      </c>
      <c r="DO96" s="293">
        <v>0</v>
      </c>
      <c r="DP96" s="293">
        <v>0</v>
      </c>
      <c r="DQ96" s="293">
        <v>3135.65</v>
      </c>
      <c r="DR96" s="293">
        <v>1630</v>
      </c>
      <c r="DS96" s="293">
        <v>0</v>
      </c>
      <c r="DT96" s="293">
        <v>0</v>
      </c>
      <c r="DU96" s="293">
        <v>0</v>
      </c>
      <c r="DV96" s="293">
        <v>0</v>
      </c>
      <c r="DW96" s="293">
        <v>2210.0700000000002</v>
      </c>
      <c r="DX96" s="293">
        <v>0</v>
      </c>
      <c r="DY96" s="293">
        <v>0</v>
      </c>
      <c r="DZ96" s="293">
        <v>0</v>
      </c>
      <c r="EA96" s="293">
        <v>0</v>
      </c>
      <c r="EB96" s="293">
        <v>0</v>
      </c>
      <c r="EC96" s="293">
        <v>0</v>
      </c>
      <c r="ED96" s="293">
        <v>0</v>
      </c>
      <c r="EE96" s="293">
        <v>0</v>
      </c>
      <c r="EF96" s="293">
        <v>0</v>
      </c>
      <c r="EG96" s="293">
        <v>0</v>
      </c>
      <c r="EH96" s="293">
        <v>0</v>
      </c>
      <c r="EI96" s="293">
        <v>1807.62</v>
      </c>
      <c r="EJ96" s="293">
        <v>0</v>
      </c>
      <c r="EK96" s="293">
        <v>0</v>
      </c>
      <c r="EL96" s="293">
        <v>4777.17</v>
      </c>
      <c r="EM96" s="293">
        <v>8535.2199999999993</v>
      </c>
      <c r="EN96" s="293">
        <v>0</v>
      </c>
      <c r="EO96" s="293">
        <v>4860.05</v>
      </c>
      <c r="EP96" s="293">
        <v>0</v>
      </c>
      <c r="EQ96" s="293">
        <v>0</v>
      </c>
      <c r="ER96" s="293">
        <v>0</v>
      </c>
      <c r="ES96" s="293">
        <v>0</v>
      </c>
      <c r="ET96" s="293">
        <v>0</v>
      </c>
      <c r="EU96" s="293">
        <v>0</v>
      </c>
      <c r="EV96" s="293">
        <v>0</v>
      </c>
      <c r="EW96" s="293">
        <v>0</v>
      </c>
      <c r="EX96" s="293">
        <v>128988.54</v>
      </c>
      <c r="EY96" s="22"/>
      <c r="EZ96" s="60"/>
      <c r="FA96" s="22"/>
      <c r="FB96" s="60"/>
      <c r="FC96" s="22"/>
      <c r="FD96" s="60"/>
      <c r="FE96" s="22"/>
      <c r="FF96" s="60"/>
      <c r="FG96" s="22"/>
      <c r="FH96" s="60"/>
      <c r="FI96" s="22"/>
      <c r="FJ96" s="60"/>
      <c r="FK96" s="22"/>
      <c r="FL96" s="60"/>
      <c r="FM96" s="22"/>
      <c r="FN96" s="60"/>
      <c r="FO96" s="22"/>
      <c r="FP96" s="60"/>
      <c r="FQ96" s="22"/>
      <c r="FR96" s="60"/>
      <c r="FS96" s="22"/>
      <c r="FT96" s="60"/>
      <c r="FU96" s="22"/>
      <c r="FV96" s="60"/>
      <c r="FW96" s="22"/>
      <c r="FX96" s="60"/>
      <c r="FY96" s="22"/>
      <c r="FZ96" s="60"/>
      <c r="GA96" s="22"/>
      <c r="GB96" s="60"/>
      <c r="GC96" s="22"/>
      <c r="GD96" s="60"/>
      <c r="GE96" s="22"/>
      <c r="GF96" s="60"/>
      <c r="GG96" s="22"/>
      <c r="GH96" s="60"/>
      <c r="GI96" s="22"/>
      <c r="GJ96" s="60"/>
      <c r="GK96" s="22"/>
      <c r="GL96" s="60"/>
      <c r="GM96" s="22"/>
      <c r="GN96" s="60"/>
      <c r="GO96" s="22"/>
      <c r="GP96" s="60"/>
      <c r="GQ96" s="22"/>
      <c r="GR96" s="60"/>
      <c r="GS96" s="22"/>
      <c r="GT96" s="60"/>
      <c r="GU96" s="22"/>
      <c r="GV96" s="60"/>
      <c r="GW96" s="22"/>
      <c r="GX96" s="60"/>
      <c r="GY96" s="22"/>
      <c r="GZ96" s="60"/>
      <c r="HA96" s="22"/>
      <c r="HB96" s="60"/>
      <c r="HC96" s="22"/>
      <c r="HD96" s="60"/>
      <c r="HE96" s="22"/>
      <c r="HF96" s="60"/>
      <c r="HG96" s="22"/>
      <c r="HH96" s="60"/>
      <c r="HI96" s="22"/>
      <c r="HJ96" s="60"/>
      <c r="HK96" s="22"/>
      <c r="HL96" s="60"/>
      <c r="HM96" s="22"/>
      <c r="HN96" s="60"/>
      <c r="HO96" s="22"/>
      <c r="HP96" s="60"/>
      <c r="HQ96" s="22"/>
      <c r="HR96" s="60"/>
      <c r="HS96" s="22"/>
      <c r="HT96" s="60"/>
      <c r="HU96" s="22"/>
      <c r="HV96" s="60"/>
      <c r="HW96" s="22"/>
      <c r="HX96" s="60"/>
      <c r="HY96" s="22"/>
      <c r="HZ96" s="60"/>
      <c r="IA96" s="22"/>
      <c r="IB96" s="60"/>
      <c r="IC96" s="22"/>
      <c r="ID96" s="60"/>
      <c r="IE96" s="22"/>
      <c r="IF96" s="60"/>
      <c r="IG96" s="22"/>
      <c r="IH96" s="60"/>
      <c r="II96" s="22"/>
      <c r="IJ96" s="60"/>
      <c r="IK96" s="22"/>
      <c r="IL96" s="60"/>
      <c r="IM96" s="22"/>
      <c r="IN96" s="60"/>
      <c r="IO96" s="22"/>
      <c r="IP96" s="60"/>
      <c r="IQ96" s="22"/>
      <c r="IR96" s="60"/>
      <c r="IS96" s="22"/>
      <c r="IT96" s="60"/>
      <c r="IU96" s="22"/>
      <c r="IV96" s="60"/>
      <c r="IW96" s="22"/>
      <c r="IX96" s="60"/>
      <c r="IY96" s="22"/>
      <c r="IZ96" s="60"/>
      <c r="JA96" s="22"/>
      <c r="JB96" s="60"/>
      <c r="JC96" s="22"/>
      <c r="JD96" s="60"/>
      <c r="JE96" s="22"/>
      <c r="JF96" s="60"/>
      <c r="JG96" s="22"/>
      <c r="JH96" s="60"/>
      <c r="JI96" s="22"/>
      <c r="JJ96" s="60"/>
      <c r="JK96" s="22"/>
      <c r="JL96" s="60"/>
      <c r="JM96" s="22"/>
      <c r="JN96" s="60"/>
      <c r="JO96" s="22"/>
      <c r="JP96" s="60"/>
      <c r="JQ96" s="22"/>
      <c r="JR96" s="60"/>
      <c r="JS96" s="22"/>
      <c r="JT96" s="60"/>
      <c r="JU96" s="22"/>
      <c r="JV96" s="60"/>
      <c r="JW96" s="22"/>
      <c r="JX96" s="60"/>
      <c r="JY96" s="22"/>
      <c r="JZ96" s="23"/>
      <c r="KA96" s="23"/>
      <c r="KB96" s="23"/>
      <c r="KC96" s="23"/>
      <c r="KD96" s="23"/>
      <c r="KE96" s="23"/>
      <c r="KF96" s="23"/>
      <c r="KG96" s="23"/>
      <c r="KH96" s="23"/>
      <c r="KI96" s="23"/>
      <c r="KJ96" s="23"/>
      <c r="KK96" s="23"/>
      <c r="KL96" s="23"/>
      <c r="KM96" s="23"/>
    </row>
    <row r="97" spans="1:299" x14ac:dyDescent="0.25">
      <c r="A97" s="48">
        <f t="shared" si="1"/>
        <v>96</v>
      </c>
      <c r="B97" s="272"/>
      <c r="C97" s="272"/>
      <c r="D97" s="272"/>
      <c r="E97" s="272"/>
      <c r="F97" s="272" t="s">
        <v>377</v>
      </c>
      <c r="G97" s="293">
        <v>0</v>
      </c>
      <c r="H97" s="293">
        <v>0</v>
      </c>
      <c r="I97" s="293">
        <v>0</v>
      </c>
      <c r="J97" s="293">
        <v>0</v>
      </c>
      <c r="K97" s="293">
        <v>0</v>
      </c>
      <c r="L97" s="293">
        <v>0</v>
      </c>
      <c r="M97" s="293">
        <v>0</v>
      </c>
      <c r="N97" s="293">
        <v>0</v>
      </c>
      <c r="O97" s="293">
        <v>0</v>
      </c>
      <c r="P97" s="293">
        <v>0</v>
      </c>
      <c r="Q97" s="293">
        <v>0</v>
      </c>
      <c r="R97" s="293">
        <v>0</v>
      </c>
      <c r="S97" s="293">
        <v>0</v>
      </c>
      <c r="T97" s="293">
        <v>0</v>
      </c>
      <c r="U97" s="293">
        <v>0</v>
      </c>
      <c r="V97" s="293">
        <v>0</v>
      </c>
      <c r="W97" s="293">
        <v>0</v>
      </c>
      <c r="X97" s="293">
        <v>0</v>
      </c>
      <c r="Y97" s="293">
        <v>0</v>
      </c>
      <c r="Z97" s="293">
        <v>0</v>
      </c>
      <c r="AA97" s="293">
        <v>0</v>
      </c>
      <c r="AB97" s="293">
        <v>0</v>
      </c>
      <c r="AC97" s="293">
        <v>0</v>
      </c>
      <c r="AD97" s="293">
        <v>0</v>
      </c>
      <c r="AE97" s="293">
        <v>0</v>
      </c>
      <c r="AF97" s="293">
        <v>0</v>
      </c>
      <c r="AG97" s="293">
        <v>0</v>
      </c>
      <c r="AH97" s="293">
        <v>0</v>
      </c>
      <c r="AI97" s="293">
        <v>0</v>
      </c>
      <c r="AJ97" s="293">
        <v>0</v>
      </c>
      <c r="AK97" s="293">
        <v>0</v>
      </c>
      <c r="AL97" s="293">
        <v>0</v>
      </c>
      <c r="AM97" s="293">
        <v>0</v>
      </c>
      <c r="AN97" s="293">
        <v>0</v>
      </c>
      <c r="AO97" s="293">
        <v>0</v>
      </c>
      <c r="AP97" s="293">
        <v>0</v>
      </c>
      <c r="AQ97" s="293">
        <v>0</v>
      </c>
      <c r="AR97" s="293">
        <v>0</v>
      </c>
      <c r="AS97" s="293">
        <v>0</v>
      </c>
      <c r="AT97" s="293">
        <v>0</v>
      </c>
      <c r="AU97" s="293">
        <v>0</v>
      </c>
      <c r="AV97" s="293">
        <v>0</v>
      </c>
      <c r="AW97" s="293">
        <v>0</v>
      </c>
      <c r="AX97" s="293">
        <v>0</v>
      </c>
      <c r="AY97" s="293">
        <v>0</v>
      </c>
      <c r="AZ97" s="293">
        <v>0</v>
      </c>
      <c r="BA97" s="293">
        <v>0</v>
      </c>
      <c r="BB97" s="293">
        <v>0</v>
      </c>
      <c r="BC97" s="293">
        <v>0</v>
      </c>
      <c r="BD97" s="293">
        <v>0</v>
      </c>
      <c r="BE97" s="293">
        <v>0</v>
      </c>
      <c r="BF97" s="293">
        <v>0</v>
      </c>
      <c r="BG97" s="293">
        <v>0</v>
      </c>
      <c r="BH97" s="293">
        <v>0</v>
      </c>
      <c r="BI97" s="293">
        <v>0</v>
      </c>
      <c r="BJ97" s="293">
        <v>0</v>
      </c>
      <c r="BK97" s="293">
        <v>0</v>
      </c>
      <c r="BL97" s="293">
        <v>0</v>
      </c>
      <c r="BM97" s="293">
        <v>0</v>
      </c>
      <c r="BN97" s="293">
        <v>0</v>
      </c>
      <c r="BO97" s="293">
        <v>0</v>
      </c>
      <c r="BP97" s="293">
        <v>0</v>
      </c>
      <c r="BQ97" s="293">
        <v>0</v>
      </c>
      <c r="BR97" s="293">
        <v>0</v>
      </c>
      <c r="BS97" s="293">
        <v>0</v>
      </c>
      <c r="BT97" s="293">
        <v>0</v>
      </c>
      <c r="BU97" s="293">
        <v>0</v>
      </c>
      <c r="BV97" s="293">
        <v>0</v>
      </c>
      <c r="BW97" s="293">
        <v>0</v>
      </c>
      <c r="BX97" s="293">
        <v>0</v>
      </c>
      <c r="BY97" s="293">
        <v>0</v>
      </c>
      <c r="BZ97" s="293">
        <v>0</v>
      </c>
      <c r="CA97" s="293">
        <v>0</v>
      </c>
      <c r="CB97" s="293">
        <v>0</v>
      </c>
      <c r="CC97" s="293">
        <v>0</v>
      </c>
      <c r="CD97" s="293">
        <v>0</v>
      </c>
      <c r="CE97" s="293">
        <v>0</v>
      </c>
      <c r="CF97" s="293">
        <v>0</v>
      </c>
      <c r="CG97" s="293">
        <v>0</v>
      </c>
      <c r="CH97" s="293">
        <v>0</v>
      </c>
      <c r="CI97" s="293">
        <v>0</v>
      </c>
      <c r="CJ97" s="293">
        <v>0</v>
      </c>
      <c r="CK97" s="293">
        <v>0</v>
      </c>
      <c r="CL97" s="293">
        <v>0</v>
      </c>
      <c r="CM97" s="293">
        <v>0</v>
      </c>
      <c r="CN97" s="293">
        <v>0</v>
      </c>
      <c r="CO97" s="293">
        <v>0</v>
      </c>
      <c r="CP97" s="293">
        <v>0</v>
      </c>
      <c r="CQ97" s="293">
        <v>0</v>
      </c>
      <c r="CR97" s="293">
        <v>0</v>
      </c>
      <c r="CS97" s="293">
        <v>0</v>
      </c>
      <c r="CT97" s="293">
        <v>0</v>
      </c>
      <c r="CU97" s="293">
        <v>0</v>
      </c>
      <c r="CV97" s="293">
        <v>0</v>
      </c>
      <c r="CW97" s="293">
        <v>0</v>
      </c>
      <c r="CX97" s="293">
        <v>0</v>
      </c>
      <c r="CY97" s="293">
        <v>0</v>
      </c>
      <c r="CZ97" s="293">
        <v>0</v>
      </c>
      <c r="DA97" s="293">
        <v>0</v>
      </c>
      <c r="DB97" s="293">
        <v>0</v>
      </c>
      <c r="DC97" s="293">
        <v>0</v>
      </c>
      <c r="DD97" s="293">
        <v>0</v>
      </c>
      <c r="DE97" s="293">
        <v>0</v>
      </c>
      <c r="DF97" s="293">
        <v>0</v>
      </c>
      <c r="DG97" s="293">
        <v>0</v>
      </c>
      <c r="DH97" s="293">
        <v>0</v>
      </c>
      <c r="DI97" s="293">
        <v>0</v>
      </c>
      <c r="DJ97" s="293">
        <v>0</v>
      </c>
      <c r="DK97" s="293">
        <v>0</v>
      </c>
      <c r="DL97" s="293">
        <v>0</v>
      </c>
      <c r="DM97" s="293">
        <v>0</v>
      </c>
      <c r="DN97" s="293">
        <v>0</v>
      </c>
      <c r="DO97" s="293">
        <v>0</v>
      </c>
      <c r="DP97" s="293">
        <v>0</v>
      </c>
      <c r="DQ97" s="293">
        <v>0</v>
      </c>
      <c r="DR97" s="293">
        <v>0</v>
      </c>
      <c r="DS97" s="293">
        <v>0</v>
      </c>
      <c r="DT97" s="293">
        <v>0</v>
      </c>
      <c r="DU97" s="293">
        <v>0</v>
      </c>
      <c r="DV97" s="293">
        <v>0</v>
      </c>
      <c r="DW97" s="293">
        <v>0</v>
      </c>
      <c r="DX97" s="293">
        <v>0</v>
      </c>
      <c r="DY97" s="293">
        <v>0</v>
      </c>
      <c r="DZ97" s="293">
        <v>0</v>
      </c>
      <c r="EA97" s="293">
        <v>0</v>
      </c>
      <c r="EB97" s="293">
        <v>0</v>
      </c>
      <c r="EC97" s="293">
        <v>0</v>
      </c>
      <c r="ED97" s="293">
        <v>0</v>
      </c>
      <c r="EE97" s="293">
        <v>0</v>
      </c>
      <c r="EF97" s="293">
        <v>0</v>
      </c>
      <c r="EG97" s="293">
        <v>0</v>
      </c>
      <c r="EH97" s="293">
        <v>0</v>
      </c>
      <c r="EI97" s="293">
        <v>0</v>
      </c>
      <c r="EJ97" s="293">
        <v>0</v>
      </c>
      <c r="EK97" s="293">
        <v>0</v>
      </c>
      <c r="EL97" s="293">
        <v>0</v>
      </c>
      <c r="EM97" s="293">
        <v>0</v>
      </c>
      <c r="EN97" s="293">
        <v>0</v>
      </c>
      <c r="EO97" s="293">
        <v>0</v>
      </c>
      <c r="EP97" s="293">
        <v>0</v>
      </c>
      <c r="EQ97" s="293">
        <v>0</v>
      </c>
      <c r="ER97" s="293">
        <v>0</v>
      </c>
      <c r="ES97" s="293">
        <v>0</v>
      </c>
      <c r="ET97" s="293">
        <v>0</v>
      </c>
      <c r="EU97" s="293">
        <v>0</v>
      </c>
      <c r="EV97" s="293">
        <v>0</v>
      </c>
      <c r="EW97" s="293">
        <v>0</v>
      </c>
      <c r="EX97" s="293">
        <v>0</v>
      </c>
      <c r="EY97" s="22"/>
      <c r="EZ97" s="60"/>
      <c r="FA97" s="22"/>
      <c r="FB97" s="60"/>
      <c r="FC97" s="22"/>
      <c r="FD97" s="60"/>
      <c r="FE97" s="22"/>
      <c r="FF97" s="60"/>
      <c r="FG97" s="22"/>
      <c r="FH97" s="60"/>
      <c r="FI97" s="22"/>
      <c r="FJ97" s="60"/>
      <c r="FK97" s="22"/>
      <c r="FL97" s="60"/>
      <c r="FM97" s="22"/>
      <c r="FN97" s="60"/>
      <c r="FO97" s="22"/>
      <c r="FP97" s="60"/>
      <c r="FQ97" s="22"/>
      <c r="FR97" s="60"/>
      <c r="FS97" s="22"/>
      <c r="FT97" s="60"/>
      <c r="FU97" s="22"/>
      <c r="FV97" s="60"/>
      <c r="FW97" s="22"/>
      <c r="FX97" s="60"/>
      <c r="FY97" s="22"/>
      <c r="FZ97" s="60"/>
      <c r="GA97" s="22"/>
      <c r="GB97" s="60"/>
      <c r="GC97" s="22"/>
      <c r="GD97" s="60"/>
      <c r="GE97" s="22"/>
      <c r="GF97" s="60"/>
      <c r="GG97" s="22"/>
      <c r="GH97" s="60"/>
      <c r="GI97" s="22"/>
      <c r="GJ97" s="60"/>
      <c r="GK97" s="22"/>
      <c r="GL97" s="60"/>
      <c r="GM97" s="22"/>
      <c r="GN97" s="60"/>
      <c r="GO97" s="22"/>
      <c r="GP97" s="60"/>
      <c r="GQ97" s="22"/>
      <c r="GR97" s="60"/>
      <c r="GS97" s="22"/>
      <c r="GT97" s="60"/>
      <c r="GU97" s="22"/>
      <c r="GV97" s="60"/>
      <c r="GW97" s="22"/>
      <c r="GX97" s="60"/>
      <c r="GY97" s="22"/>
      <c r="GZ97" s="60"/>
      <c r="HA97" s="22"/>
      <c r="HB97" s="60"/>
      <c r="HC97" s="22"/>
      <c r="HD97" s="60"/>
      <c r="HE97" s="22"/>
      <c r="HF97" s="60"/>
      <c r="HG97" s="22"/>
      <c r="HH97" s="60"/>
      <c r="HI97" s="22"/>
      <c r="HJ97" s="60"/>
      <c r="HK97" s="22"/>
      <c r="HL97" s="60"/>
      <c r="HM97" s="22"/>
      <c r="HN97" s="60"/>
      <c r="HO97" s="22"/>
      <c r="HP97" s="60"/>
      <c r="HQ97" s="22"/>
      <c r="HR97" s="60"/>
      <c r="HS97" s="22"/>
      <c r="HT97" s="60"/>
      <c r="HU97" s="22"/>
      <c r="HV97" s="60"/>
      <c r="HW97" s="22"/>
      <c r="HX97" s="60"/>
      <c r="HY97" s="22"/>
      <c r="HZ97" s="60"/>
      <c r="IA97" s="22"/>
      <c r="IB97" s="60"/>
      <c r="IC97" s="22"/>
      <c r="ID97" s="60"/>
      <c r="IE97" s="22"/>
      <c r="IF97" s="60"/>
      <c r="IG97" s="22"/>
      <c r="IH97" s="60"/>
      <c r="II97" s="22"/>
      <c r="IJ97" s="60"/>
      <c r="IK97" s="22"/>
      <c r="IL97" s="60"/>
      <c r="IM97" s="22"/>
      <c r="IN97" s="60"/>
      <c r="IO97" s="22"/>
      <c r="IP97" s="60"/>
      <c r="IQ97" s="22"/>
      <c r="IR97" s="60"/>
      <c r="IS97" s="22"/>
      <c r="IT97" s="60"/>
      <c r="IU97" s="22"/>
      <c r="IV97" s="60"/>
      <c r="IW97" s="22"/>
      <c r="IX97" s="60"/>
      <c r="IY97" s="22"/>
      <c r="IZ97" s="60"/>
      <c r="JA97" s="22"/>
      <c r="JB97" s="60"/>
      <c r="JC97" s="22"/>
      <c r="JD97" s="60"/>
      <c r="JE97" s="22"/>
      <c r="JF97" s="60"/>
      <c r="JG97" s="22"/>
      <c r="JH97" s="60"/>
      <c r="JI97" s="22"/>
      <c r="JJ97" s="60"/>
      <c r="JK97" s="22"/>
      <c r="JL97" s="60"/>
      <c r="JM97" s="22"/>
      <c r="JN97" s="60"/>
      <c r="JO97" s="22"/>
      <c r="JP97" s="60"/>
      <c r="JQ97" s="22"/>
      <c r="JR97" s="60"/>
      <c r="JS97" s="22"/>
      <c r="JT97" s="60"/>
      <c r="JU97" s="22"/>
      <c r="JV97" s="60"/>
      <c r="JW97" s="22"/>
      <c r="JX97" s="60"/>
      <c r="JY97" s="22"/>
      <c r="JZ97" s="23"/>
      <c r="KA97" s="23"/>
      <c r="KB97" s="23"/>
      <c r="KC97" s="23"/>
      <c r="KD97" s="23"/>
      <c r="KE97" s="23"/>
      <c r="KF97" s="23"/>
      <c r="KG97" s="23"/>
      <c r="KH97" s="23"/>
      <c r="KI97" s="23"/>
      <c r="KJ97" s="23"/>
      <c r="KK97" s="23"/>
      <c r="KL97" s="23"/>
      <c r="KM97" s="23"/>
    </row>
    <row r="98" spans="1:299" ht="15.75" thickBot="1" x14ac:dyDescent="0.3">
      <c r="A98" s="48">
        <f t="shared" si="1"/>
        <v>97</v>
      </c>
      <c r="B98" s="272"/>
      <c r="C98" s="272"/>
      <c r="D98" s="272"/>
      <c r="E98" s="272"/>
      <c r="F98" s="272" t="s">
        <v>378</v>
      </c>
      <c r="G98" s="306">
        <v>0</v>
      </c>
      <c r="H98" s="306">
        <v>0</v>
      </c>
      <c r="I98" s="306">
        <v>0</v>
      </c>
      <c r="J98" s="306">
        <v>0</v>
      </c>
      <c r="K98" s="306">
        <v>0</v>
      </c>
      <c r="L98" s="306">
        <v>0</v>
      </c>
      <c r="M98" s="306">
        <v>0</v>
      </c>
      <c r="N98" s="306">
        <v>0</v>
      </c>
      <c r="O98" s="306">
        <v>0</v>
      </c>
      <c r="P98" s="306">
        <v>0</v>
      </c>
      <c r="Q98" s="306">
        <v>0</v>
      </c>
      <c r="R98" s="306">
        <v>0</v>
      </c>
      <c r="S98" s="306">
        <v>0</v>
      </c>
      <c r="T98" s="306">
        <v>0</v>
      </c>
      <c r="U98" s="306">
        <v>0</v>
      </c>
      <c r="V98" s="306">
        <v>0</v>
      </c>
      <c r="W98" s="306">
        <v>0</v>
      </c>
      <c r="X98" s="306">
        <v>0</v>
      </c>
      <c r="Y98" s="306">
        <v>0</v>
      </c>
      <c r="Z98" s="306">
        <v>0</v>
      </c>
      <c r="AA98" s="306">
        <v>0</v>
      </c>
      <c r="AB98" s="306">
        <v>0</v>
      </c>
      <c r="AC98" s="306">
        <v>0</v>
      </c>
      <c r="AD98" s="306">
        <v>0</v>
      </c>
      <c r="AE98" s="306">
        <v>0</v>
      </c>
      <c r="AF98" s="306">
        <v>0</v>
      </c>
      <c r="AG98" s="306">
        <v>0</v>
      </c>
      <c r="AH98" s="306">
        <v>0</v>
      </c>
      <c r="AI98" s="306">
        <v>0</v>
      </c>
      <c r="AJ98" s="306">
        <v>0</v>
      </c>
      <c r="AK98" s="306">
        <v>0</v>
      </c>
      <c r="AL98" s="306">
        <v>0</v>
      </c>
      <c r="AM98" s="306">
        <v>0</v>
      </c>
      <c r="AN98" s="306">
        <v>0</v>
      </c>
      <c r="AO98" s="306">
        <v>0</v>
      </c>
      <c r="AP98" s="306">
        <v>0</v>
      </c>
      <c r="AQ98" s="306">
        <v>0</v>
      </c>
      <c r="AR98" s="306">
        <v>0</v>
      </c>
      <c r="AS98" s="306">
        <v>0</v>
      </c>
      <c r="AT98" s="306">
        <v>0</v>
      </c>
      <c r="AU98" s="306">
        <v>0</v>
      </c>
      <c r="AV98" s="306">
        <v>0</v>
      </c>
      <c r="AW98" s="306">
        <v>0</v>
      </c>
      <c r="AX98" s="306">
        <v>0</v>
      </c>
      <c r="AY98" s="306">
        <v>0</v>
      </c>
      <c r="AZ98" s="306">
        <v>0</v>
      </c>
      <c r="BA98" s="306">
        <v>0</v>
      </c>
      <c r="BB98" s="306">
        <v>0</v>
      </c>
      <c r="BC98" s="306">
        <v>0</v>
      </c>
      <c r="BD98" s="306">
        <v>0</v>
      </c>
      <c r="BE98" s="306">
        <v>0</v>
      </c>
      <c r="BF98" s="306">
        <v>0</v>
      </c>
      <c r="BG98" s="306">
        <v>0</v>
      </c>
      <c r="BH98" s="306">
        <v>0</v>
      </c>
      <c r="BI98" s="306">
        <v>0</v>
      </c>
      <c r="BJ98" s="306">
        <v>0</v>
      </c>
      <c r="BK98" s="306">
        <v>0</v>
      </c>
      <c r="BL98" s="306">
        <v>0</v>
      </c>
      <c r="BM98" s="306">
        <v>0</v>
      </c>
      <c r="BN98" s="306">
        <v>0</v>
      </c>
      <c r="BO98" s="306">
        <v>0</v>
      </c>
      <c r="BP98" s="306">
        <v>0</v>
      </c>
      <c r="BQ98" s="306">
        <v>0</v>
      </c>
      <c r="BR98" s="306">
        <v>0</v>
      </c>
      <c r="BS98" s="306">
        <v>0</v>
      </c>
      <c r="BT98" s="306">
        <v>0</v>
      </c>
      <c r="BU98" s="306">
        <v>0</v>
      </c>
      <c r="BV98" s="306">
        <v>0</v>
      </c>
      <c r="BW98" s="306">
        <v>0</v>
      </c>
      <c r="BX98" s="306">
        <v>0</v>
      </c>
      <c r="BY98" s="306">
        <v>0</v>
      </c>
      <c r="BZ98" s="306">
        <v>0</v>
      </c>
      <c r="CA98" s="306">
        <v>0</v>
      </c>
      <c r="CB98" s="306">
        <v>0</v>
      </c>
      <c r="CC98" s="306">
        <v>0</v>
      </c>
      <c r="CD98" s="306">
        <v>0</v>
      </c>
      <c r="CE98" s="306">
        <v>0</v>
      </c>
      <c r="CF98" s="306">
        <v>0</v>
      </c>
      <c r="CG98" s="306">
        <v>0</v>
      </c>
      <c r="CH98" s="306">
        <v>0</v>
      </c>
      <c r="CI98" s="306">
        <v>0</v>
      </c>
      <c r="CJ98" s="306">
        <v>0</v>
      </c>
      <c r="CK98" s="306">
        <v>0</v>
      </c>
      <c r="CL98" s="306">
        <v>0</v>
      </c>
      <c r="CM98" s="306">
        <v>0</v>
      </c>
      <c r="CN98" s="306">
        <v>0</v>
      </c>
      <c r="CO98" s="306">
        <v>0</v>
      </c>
      <c r="CP98" s="306">
        <v>0</v>
      </c>
      <c r="CQ98" s="306">
        <v>0</v>
      </c>
      <c r="CR98" s="306">
        <v>0</v>
      </c>
      <c r="CS98" s="306">
        <v>0</v>
      </c>
      <c r="CT98" s="306">
        <v>0</v>
      </c>
      <c r="CU98" s="306">
        <v>0</v>
      </c>
      <c r="CV98" s="306">
        <v>0</v>
      </c>
      <c r="CW98" s="306">
        <v>0</v>
      </c>
      <c r="CX98" s="306">
        <v>0</v>
      </c>
      <c r="CY98" s="306">
        <v>0</v>
      </c>
      <c r="CZ98" s="306">
        <v>0</v>
      </c>
      <c r="DA98" s="306">
        <v>0</v>
      </c>
      <c r="DB98" s="306">
        <v>0</v>
      </c>
      <c r="DC98" s="306">
        <v>0</v>
      </c>
      <c r="DD98" s="306">
        <v>0</v>
      </c>
      <c r="DE98" s="306">
        <v>0</v>
      </c>
      <c r="DF98" s="306">
        <v>0</v>
      </c>
      <c r="DG98" s="306">
        <v>0</v>
      </c>
      <c r="DH98" s="306">
        <v>0</v>
      </c>
      <c r="DI98" s="306">
        <v>0</v>
      </c>
      <c r="DJ98" s="306">
        <v>0</v>
      </c>
      <c r="DK98" s="306">
        <v>0</v>
      </c>
      <c r="DL98" s="306">
        <v>0</v>
      </c>
      <c r="DM98" s="306">
        <v>0</v>
      </c>
      <c r="DN98" s="306">
        <v>0</v>
      </c>
      <c r="DO98" s="306">
        <v>0</v>
      </c>
      <c r="DP98" s="306">
        <v>0</v>
      </c>
      <c r="DQ98" s="306">
        <v>0</v>
      </c>
      <c r="DR98" s="306">
        <v>0</v>
      </c>
      <c r="DS98" s="306">
        <v>0</v>
      </c>
      <c r="DT98" s="306">
        <v>0</v>
      </c>
      <c r="DU98" s="306">
        <v>0</v>
      </c>
      <c r="DV98" s="306">
        <v>0</v>
      </c>
      <c r="DW98" s="306">
        <v>0</v>
      </c>
      <c r="DX98" s="306">
        <v>0</v>
      </c>
      <c r="DY98" s="306">
        <v>0</v>
      </c>
      <c r="DZ98" s="306">
        <v>0</v>
      </c>
      <c r="EA98" s="306">
        <v>0</v>
      </c>
      <c r="EB98" s="306">
        <v>0</v>
      </c>
      <c r="EC98" s="306">
        <v>0</v>
      </c>
      <c r="ED98" s="306">
        <v>0</v>
      </c>
      <c r="EE98" s="306">
        <v>0</v>
      </c>
      <c r="EF98" s="306">
        <v>0</v>
      </c>
      <c r="EG98" s="306">
        <v>0</v>
      </c>
      <c r="EH98" s="306">
        <v>0</v>
      </c>
      <c r="EI98" s="306">
        <v>0</v>
      </c>
      <c r="EJ98" s="306">
        <v>0</v>
      </c>
      <c r="EK98" s="306">
        <v>0</v>
      </c>
      <c r="EL98" s="306">
        <v>0</v>
      </c>
      <c r="EM98" s="306">
        <v>0</v>
      </c>
      <c r="EN98" s="306">
        <v>0</v>
      </c>
      <c r="EO98" s="306">
        <v>0</v>
      </c>
      <c r="EP98" s="306">
        <v>0</v>
      </c>
      <c r="EQ98" s="306">
        <v>0</v>
      </c>
      <c r="ER98" s="306">
        <v>0</v>
      </c>
      <c r="ES98" s="306">
        <v>0</v>
      </c>
      <c r="ET98" s="306">
        <v>0</v>
      </c>
      <c r="EU98" s="306">
        <v>0</v>
      </c>
      <c r="EV98" s="306">
        <v>0</v>
      </c>
      <c r="EW98" s="306">
        <v>0</v>
      </c>
      <c r="EX98" s="306">
        <v>0</v>
      </c>
      <c r="EY98" s="22"/>
      <c r="EZ98" s="60"/>
      <c r="FA98" s="22"/>
      <c r="FB98" s="60"/>
      <c r="FC98" s="22"/>
      <c r="FD98" s="60"/>
      <c r="FE98" s="22"/>
      <c r="FF98" s="60"/>
      <c r="FG98" s="22"/>
      <c r="FH98" s="60"/>
      <c r="FI98" s="22"/>
      <c r="FJ98" s="60"/>
      <c r="FK98" s="22"/>
      <c r="FL98" s="60"/>
      <c r="FM98" s="22"/>
      <c r="FN98" s="60"/>
      <c r="FO98" s="22"/>
      <c r="FP98" s="60"/>
      <c r="FQ98" s="22"/>
      <c r="FR98" s="60"/>
      <c r="FS98" s="22"/>
      <c r="FT98" s="60"/>
      <c r="FU98" s="22"/>
      <c r="FV98" s="60"/>
      <c r="FW98" s="22"/>
      <c r="FX98" s="60"/>
      <c r="FY98" s="22"/>
      <c r="FZ98" s="60"/>
      <c r="GA98" s="22"/>
      <c r="GB98" s="60"/>
      <c r="GC98" s="22"/>
      <c r="GD98" s="60"/>
      <c r="GE98" s="22"/>
      <c r="GF98" s="60"/>
      <c r="GG98" s="22"/>
      <c r="GH98" s="60"/>
      <c r="GI98" s="22"/>
      <c r="GJ98" s="60"/>
      <c r="GK98" s="22"/>
      <c r="GL98" s="60"/>
      <c r="GM98" s="22"/>
      <c r="GN98" s="60"/>
      <c r="GO98" s="22"/>
      <c r="GP98" s="60"/>
      <c r="GQ98" s="22"/>
      <c r="GR98" s="60"/>
      <c r="GS98" s="22"/>
      <c r="GT98" s="60"/>
      <c r="GU98" s="22"/>
      <c r="GV98" s="60"/>
      <c r="GW98" s="22"/>
      <c r="GX98" s="60"/>
      <c r="GY98" s="22"/>
      <c r="GZ98" s="60"/>
      <c r="HA98" s="22"/>
      <c r="HB98" s="60"/>
      <c r="HC98" s="22"/>
      <c r="HD98" s="60"/>
      <c r="HE98" s="22"/>
      <c r="HF98" s="60"/>
      <c r="HG98" s="22"/>
      <c r="HH98" s="60"/>
      <c r="HI98" s="22"/>
      <c r="HJ98" s="60"/>
      <c r="HK98" s="22"/>
      <c r="HL98" s="60"/>
      <c r="HM98" s="22"/>
      <c r="HN98" s="60"/>
      <c r="HO98" s="22"/>
      <c r="HP98" s="60"/>
      <c r="HQ98" s="22"/>
      <c r="HR98" s="60"/>
      <c r="HS98" s="22"/>
      <c r="HT98" s="60"/>
      <c r="HU98" s="22"/>
      <c r="HV98" s="60"/>
      <c r="HW98" s="22"/>
      <c r="HX98" s="60"/>
      <c r="HY98" s="22"/>
      <c r="HZ98" s="60"/>
      <c r="IA98" s="22"/>
      <c r="IB98" s="60"/>
      <c r="IC98" s="22"/>
      <c r="ID98" s="60"/>
      <c r="IE98" s="22"/>
      <c r="IF98" s="60"/>
      <c r="IG98" s="22"/>
      <c r="IH98" s="60"/>
      <c r="II98" s="22"/>
      <c r="IJ98" s="60"/>
      <c r="IK98" s="22"/>
      <c r="IL98" s="60"/>
      <c r="IM98" s="22"/>
      <c r="IN98" s="60"/>
      <c r="IO98" s="22"/>
      <c r="IP98" s="60"/>
      <c r="IQ98" s="22"/>
      <c r="IR98" s="60"/>
      <c r="IS98" s="22"/>
      <c r="IT98" s="60"/>
      <c r="IU98" s="22"/>
      <c r="IV98" s="60"/>
      <c r="IW98" s="22"/>
      <c r="IX98" s="60"/>
      <c r="IY98" s="22"/>
      <c r="IZ98" s="60"/>
      <c r="JA98" s="22"/>
      <c r="JB98" s="60"/>
      <c r="JC98" s="22"/>
      <c r="JD98" s="60"/>
      <c r="JE98" s="22"/>
      <c r="JF98" s="60"/>
      <c r="JG98" s="22"/>
      <c r="JH98" s="60"/>
      <c r="JI98" s="22"/>
      <c r="JJ98" s="60"/>
      <c r="JK98" s="22"/>
      <c r="JL98" s="60"/>
      <c r="JM98" s="22"/>
      <c r="JN98" s="60"/>
      <c r="JO98" s="22"/>
      <c r="JP98" s="60"/>
      <c r="JQ98" s="22"/>
      <c r="JR98" s="60"/>
      <c r="JS98" s="22"/>
      <c r="JT98" s="60"/>
      <c r="JU98" s="22"/>
      <c r="JV98" s="60"/>
      <c r="JW98" s="22"/>
      <c r="JX98" s="60"/>
      <c r="JY98" s="22"/>
      <c r="JZ98" s="23"/>
      <c r="KA98" s="23"/>
      <c r="KB98" s="23"/>
      <c r="KC98" s="23"/>
      <c r="KD98" s="23"/>
      <c r="KE98" s="23"/>
      <c r="KF98" s="23"/>
      <c r="KG98" s="23"/>
      <c r="KH98" s="23"/>
      <c r="KI98" s="23"/>
      <c r="KJ98" s="23"/>
      <c r="KK98" s="23"/>
      <c r="KL98" s="23"/>
      <c r="KM98" s="23"/>
    </row>
    <row r="99" spans="1:299" x14ac:dyDescent="0.25">
      <c r="A99" s="48">
        <f t="shared" si="1"/>
        <v>98</v>
      </c>
      <c r="B99" s="272"/>
      <c r="C99" s="272"/>
      <c r="D99" s="272"/>
      <c r="E99" s="272" t="s">
        <v>286</v>
      </c>
      <c r="F99" s="272"/>
      <c r="G99" s="293">
        <v>0</v>
      </c>
      <c r="H99" s="293">
        <v>2306.5500000000002</v>
      </c>
      <c r="I99" s="293">
        <v>2936.56</v>
      </c>
      <c r="J99" s="293">
        <v>0</v>
      </c>
      <c r="K99" s="293">
        <v>4320.1000000000004</v>
      </c>
      <c r="L99" s="293">
        <v>5555.85</v>
      </c>
      <c r="M99" s="293">
        <v>0</v>
      </c>
      <c r="N99" s="293">
        <v>0</v>
      </c>
      <c r="O99" s="293">
        <v>2125</v>
      </c>
      <c r="P99" s="293">
        <v>3867.64</v>
      </c>
      <c r="Q99" s="293">
        <v>0</v>
      </c>
      <c r="R99" s="293">
        <v>2143.75</v>
      </c>
      <c r="S99" s="293">
        <v>0</v>
      </c>
      <c r="T99" s="293">
        <v>0</v>
      </c>
      <c r="U99" s="293">
        <v>0</v>
      </c>
      <c r="V99" s="293">
        <v>4225.8</v>
      </c>
      <c r="W99" s="293">
        <v>0</v>
      </c>
      <c r="X99" s="293">
        <v>0</v>
      </c>
      <c r="Y99" s="293">
        <v>2530</v>
      </c>
      <c r="Z99" s="293">
        <v>0</v>
      </c>
      <c r="AA99" s="293">
        <v>0</v>
      </c>
      <c r="AB99" s="293">
        <v>0</v>
      </c>
      <c r="AC99" s="293">
        <v>0</v>
      </c>
      <c r="AD99" s="293">
        <v>1375.35</v>
      </c>
      <c r="AE99" s="293">
        <v>0</v>
      </c>
      <c r="AF99" s="293">
        <v>0</v>
      </c>
      <c r="AG99" s="293">
        <v>1921</v>
      </c>
      <c r="AH99" s="293">
        <v>0</v>
      </c>
      <c r="AI99" s="293">
        <v>0</v>
      </c>
      <c r="AJ99" s="293">
        <v>1820</v>
      </c>
      <c r="AK99" s="293">
        <v>0</v>
      </c>
      <c r="AL99" s="293">
        <v>0</v>
      </c>
      <c r="AM99" s="293">
        <v>0</v>
      </c>
      <c r="AN99" s="293">
        <v>0</v>
      </c>
      <c r="AO99" s="293">
        <v>0</v>
      </c>
      <c r="AP99" s="293">
        <v>0</v>
      </c>
      <c r="AQ99" s="293">
        <v>0</v>
      </c>
      <c r="AR99" s="293">
        <v>0</v>
      </c>
      <c r="AS99" s="293">
        <v>0</v>
      </c>
      <c r="AT99" s="293">
        <v>1393</v>
      </c>
      <c r="AU99" s="293">
        <v>0</v>
      </c>
      <c r="AV99" s="293">
        <v>0</v>
      </c>
      <c r="AW99" s="293">
        <v>0</v>
      </c>
      <c r="AX99" s="293">
        <v>0</v>
      </c>
      <c r="AY99" s="293">
        <v>0</v>
      </c>
      <c r="AZ99" s="293">
        <v>0</v>
      </c>
      <c r="BA99" s="293">
        <v>0</v>
      </c>
      <c r="BB99" s="293">
        <v>0</v>
      </c>
      <c r="BC99" s="293">
        <v>0</v>
      </c>
      <c r="BD99" s="293">
        <v>0</v>
      </c>
      <c r="BE99" s="293">
        <v>0</v>
      </c>
      <c r="BF99" s="293">
        <v>0</v>
      </c>
      <c r="BG99" s="293">
        <v>4513.05</v>
      </c>
      <c r="BH99" s="293">
        <v>0</v>
      </c>
      <c r="BI99" s="293">
        <v>0</v>
      </c>
      <c r="BJ99" s="293">
        <v>0</v>
      </c>
      <c r="BK99" s="293">
        <v>4248</v>
      </c>
      <c r="BL99" s="293">
        <v>0</v>
      </c>
      <c r="BM99" s="293">
        <v>2458.75</v>
      </c>
      <c r="BN99" s="293">
        <v>0</v>
      </c>
      <c r="BO99" s="293">
        <v>0</v>
      </c>
      <c r="BP99" s="293">
        <v>0</v>
      </c>
      <c r="BQ99" s="293">
        <v>0</v>
      </c>
      <c r="BR99" s="293">
        <v>0</v>
      </c>
      <c r="BS99" s="293">
        <v>0</v>
      </c>
      <c r="BT99" s="293">
        <v>0</v>
      </c>
      <c r="BU99" s="293">
        <v>4637.5</v>
      </c>
      <c r="BV99" s="293">
        <v>0</v>
      </c>
      <c r="BW99" s="293">
        <v>0</v>
      </c>
      <c r="BX99" s="293">
        <v>1810</v>
      </c>
      <c r="BY99" s="293">
        <v>0</v>
      </c>
      <c r="BZ99" s="293">
        <v>0</v>
      </c>
      <c r="CA99" s="293">
        <v>0</v>
      </c>
      <c r="CB99" s="293">
        <v>440</v>
      </c>
      <c r="CC99" s="293">
        <v>0</v>
      </c>
      <c r="CD99" s="293">
        <v>0</v>
      </c>
      <c r="CE99" s="293">
        <v>0</v>
      </c>
      <c r="CF99" s="293">
        <v>0</v>
      </c>
      <c r="CG99" s="293">
        <v>0</v>
      </c>
      <c r="CH99" s="293">
        <v>0</v>
      </c>
      <c r="CI99" s="293">
        <v>0</v>
      </c>
      <c r="CJ99" s="293">
        <v>0</v>
      </c>
      <c r="CK99" s="293">
        <v>4108.3500000000004</v>
      </c>
      <c r="CL99" s="293">
        <v>0</v>
      </c>
      <c r="CM99" s="293">
        <v>0</v>
      </c>
      <c r="CN99" s="293">
        <v>0</v>
      </c>
      <c r="CO99" s="293">
        <v>7022.09</v>
      </c>
      <c r="CP99" s="293">
        <v>0</v>
      </c>
      <c r="CQ99" s="293">
        <v>4645</v>
      </c>
      <c r="CR99" s="293">
        <v>0</v>
      </c>
      <c r="CS99" s="293">
        <v>7637.63</v>
      </c>
      <c r="CT99" s="293">
        <v>3769.65</v>
      </c>
      <c r="CU99" s="293">
        <v>0</v>
      </c>
      <c r="CV99" s="293">
        <v>5870</v>
      </c>
      <c r="CW99" s="293">
        <v>0</v>
      </c>
      <c r="CX99" s="293">
        <v>0</v>
      </c>
      <c r="CY99" s="293">
        <v>0</v>
      </c>
      <c r="CZ99" s="293">
        <v>0</v>
      </c>
      <c r="DA99" s="293">
        <v>2325</v>
      </c>
      <c r="DB99" s="293">
        <v>0</v>
      </c>
      <c r="DC99" s="293">
        <v>294.94</v>
      </c>
      <c r="DD99" s="293">
        <v>5837.5</v>
      </c>
      <c r="DE99" s="293">
        <v>0</v>
      </c>
      <c r="DF99" s="293">
        <v>2100</v>
      </c>
      <c r="DG99" s="293">
        <v>0</v>
      </c>
      <c r="DH99" s="293">
        <v>0</v>
      </c>
      <c r="DI99" s="293">
        <v>0</v>
      </c>
      <c r="DJ99" s="293">
        <v>0</v>
      </c>
      <c r="DK99" s="293">
        <v>0</v>
      </c>
      <c r="DL99" s="293">
        <v>1319.7</v>
      </c>
      <c r="DM99" s="293">
        <v>0</v>
      </c>
      <c r="DN99" s="293">
        <v>2475</v>
      </c>
      <c r="DO99" s="293">
        <v>0</v>
      </c>
      <c r="DP99" s="293">
        <v>0</v>
      </c>
      <c r="DQ99" s="293">
        <v>3135.65</v>
      </c>
      <c r="DR99" s="293">
        <v>1630</v>
      </c>
      <c r="DS99" s="293">
        <v>0</v>
      </c>
      <c r="DT99" s="293">
        <v>0</v>
      </c>
      <c r="DU99" s="293">
        <v>0</v>
      </c>
      <c r="DV99" s="293">
        <v>0</v>
      </c>
      <c r="DW99" s="293">
        <v>2210.0700000000002</v>
      </c>
      <c r="DX99" s="293">
        <v>0</v>
      </c>
      <c r="DY99" s="293">
        <v>0</v>
      </c>
      <c r="DZ99" s="293">
        <v>0</v>
      </c>
      <c r="EA99" s="293">
        <v>0</v>
      </c>
      <c r="EB99" s="293">
        <v>0</v>
      </c>
      <c r="EC99" s="293">
        <v>0</v>
      </c>
      <c r="ED99" s="293">
        <v>0</v>
      </c>
      <c r="EE99" s="293">
        <v>0</v>
      </c>
      <c r="EF99" s="293">
        <v>0</v>
      </c>
      <c r="EG99" s="293">
        <v>0</v>
      </c>
      <c r="EH99" s="293">
        <v>0</v>
      </c>
      <c r="EI99" s="293">
        <v>1807.62</v>
      </c>
      <c r="EJ99" s="293">
        <v>0</v>
      </c>
      <c r="EK99" s="293">
        <v>0</v>
      </c>
      <c r="EL99" s="293">
        <v>4777.17</v>
      </c>
      <c r="EM99" s="293">
        <v>8535.2199999999993</v>
      </c>
      <c r="EN99" s="293">
        <v>0</v>
      </c>
      <c r="EO99" s="293">
        <v>4860.05</v>
      </c>
      <c r="EP99" s="293">
        <v>0</v>
      </c>
      <c r="EQ99" s="293">
        <v>0</v>
      </c>
      <c r="ER99" s="293">
        <v>0</v>
      </c>
      <c r="ES99" s="293">
        <v>0</v>
      </c>
      <c r="ET99" s="293">
        <v>0</v>
      </c>
      <c r="EU99" s="293">
        <v>0</v>
      </c>
      <c r="EV99" s="293">
        <v>0</v>
      </c>
      <c r="EW99" s="293">
        <v>0</v>
      </c>
      <c r="EX99" s="293">
        <v>128988.54</v>
      </c>
      <c r="EY99" s="22"/>
      <c r="EZ99" s="60"/>
      <c r="FA99" s="22"/>
      <c r="FB99" s="60"/>
      <c r="FC99" s="22"/>
      <c r="FD99" s="60"/>
      <c r="FE99" s="22"/>
      <c r="FF99" s="60"/>
      <c r="FG99" s="22"/>
      <c r="FH99" s="60"/>
      <c r="FI99" s="22"/>
      <c r="FJ99" s="60"/>
      <c r="FK99" s="22"/>
      <c r="FL99" s="60"/>
      <c r="FM99" s="22"/>
      <c r="FN99" s="60"/>
      <c r="FO99" s="22"/>
      <c r="FP99" s="60"/>
      <c r="FQ99" s="22"/>
      <c r="FR99" s="60"/>
      <c r="FS99" s="22"/>
      <c r="FT99" s="60"/>
      <c r="FU99" s="22"/>
      <c r="FV99" s="60"/>
      <c r="FW99" s="22"/>
      <c r="FX99" s="60"/>
      <c r="FY99" s="22"/>
      <c r="FZ99" s="60"/>
      <c r="GA99" s="22"/>
      <c r="GB99" s="60"/>
      <c r="GC99" s="22"/>
      <c r="GD99" s="60"/>
      <c r="GE99" s="22"/>
      <c r="GF99" s="60"/>
      <c r="GG99" s="22"/>
      <c r="GH99" s="60"/>
      <c r="GI99" s="22"/>
      <c r="GJ99" s="60"/>
      <c r="GK99" s="22"/>
      <c r="GL99" s="60"/>
      <c r="GM99" s="22"/>
      <c r="GN99" s="60"/>
      <c r="GO99" s="22"/>
      <c r="GP99" s="60"/>
      <c r="GQ99" s="22"/>
      <c r="GR99" s="60"/>
      <c r="GS99" s="22"/>
      <c r="GT99" s="60"/>
      <c r="GU99" s="22"/>
      <c r="GV99" s="60"/>
      <c r="GW99" s="22"/>
      <c r="GX99" s="60"/>
      <c r="GY99" s="22"/>
      <c r="GZ99" s="60"/>
      <c r="HA99" s="22"/>
      <c r="HB99" s="60"/>
      <c r="HC99" s="22"/>
      <c r="HD99" s="60"/>
      <c r="HE99" s="22"/>
      <c r="HF99" s="60"/>
      <c r="HG99" s="22"/>
      <c r="HH99" s="60"/>
      <c r="HI99" s="22"/>
      <c r="HJ99" s="60"/>
      <c r="HK99" s="22"/>
      <c r="HL99" s="60"/>
      <c r="HM99" s="22"/>
      <c r="HN99" s="60"/>
      <c r="HO99" s="22"/>
      <c r="HP99" s="60"/>
      <c r="HQ99" s="22"/>
      <c r="HR99" s="60"/>
      <c r="HS99" s="22"/>
      <c r="HT99" s="60"/>
      <c r="HU99" s="22"/>
      <c r="HV99" s="60"/>
      <c r="HW99" s="22"/>
      <c r="HX99" s="60"/>
      <c r="HY99" s="22"/>
      <c r="HZ99" s="60"/>
      <c r="IA99" s="22"/>
      <c r="IB99" s="60"/>
      <c r="IC99" s="22"/>
      <c r="ID99" s="60"/>
      <c r="IE99" s="22"/>
      <c r="IF99" s="60"/>
      <c r="IG99" s="22"/>
      <c r="IH99" s="60"/>
      <c r="II99" s="22"/>
      <c r="IJ99" s="60"/>
      <c r="IK99" s="22"/>
      <c r="IL99" s="60"/>
      <c r="IM99" s="22"/>
      <c r="IN99" s="60"/>
      <c r="IO99" s="22"/>
      <c r="IP99" s="60"/>
      <c r="IQ99" s="22"/>
      <c r="IR99" s="60"/>
      <c r="IS99" s="22"/>
      <c r="IT99" s="60"/>
      <c r="IU99" s="22"/>
      <c r="IV99" s="60"/>
      <c r="IW99" s="22"/>
      <c r="IX99" s="60"/>
      <c r="IY99" s="22"/>
      <c r="IZ99" s="60"/>
      <c r="JA99" s="22"/>
      <c r="JB99" s="60"/>
      <c r="JC99" s="22"/>
      <c r="JD99" s="60"/>
      <c r="JE99" s="22"/>
      <c r="JF99" s="60"/>
      <c r="JG99" s="22"/>
      <c r="JH99" s="60"/>
      <c r="JI99" s="22"/>
      <c r="JJ99" s="60"/>
      <c r="JK99" s="22"/>
      <c r="JL99" s="60"/>
      <c r="JM99" s="22"/>
      <c r="JN99" s="60"/>
      <c r="JO99" s="22"/>
      <c r="JP99" s="60"/>
      <c r="JQ99" s="22"/>
      <c r="JR99" s="60"/>
      <c r="JS99" s="22"/>
      <c r="JT99" s="60"/>
      <c r="JU99" s="22"/>
      <c r="JV99" s="60"/>
      <c r="JW99" s="22"/>
      <c r="JX99" s="60"/>
      <c r="JY99" s="22"/>
      <c r="JZ99" s="23"/>
      <c r="KA99" s="23"/>
      <c r="KB99" s="23"/>
      <c r="KC99" s="23"/>
      <c r="KD99" s="23"/>
      <c r="KE99" s="23"/>
      <c r="KF99" s="23"/>
      <c r="KG99" s="23"/>
      <c r="KH99" s="23"/>
      <c r="KI99" s="23"/>
      <c r="KJ99" s="23"/>
      <c r="KK99" s="23"/>
      <c r="KL99" s="23"/>
      <c r="KM99" s="23"/>
    </row>
    <row r="100" spans="1:299" ht="30" customHeight="1" x14ac:dyDescent="0.25">
      <c r="A100" s="48">
        <f t="shared" si="1"/>
        <v>99</v>
      </c>
      <c r="B100" s="272"/>
      <c r="C100" s="272"/>
      <c r="D100" s="272"/>
      <c r="E100" s="272" t="s">
        <v>458</v>
      </c>
      <c r="F100" s="272"/>
      <c r="G100" s="293">
        <v>0</v>
      </c>
      <c r="H100" s="293">
        <v>0</v>
      </c>
      <c r="I100" s="293">
        <v>0</v>
      </c>
      <c r="J100" s="293">
        <v>0</v>
      </c>
      <c r="K100" s="293">
        <v>0</v>
      </c>
      <c r="L100" s="293">
        <v>0</v>
      </c>
      <c r="M100" s="293">
        <v>0</v>
      </c>
      <c r="N100" s="293">
        <v>0</v>
      </c>
      <c r="O100" s="293">
        <v>0</v>
      </c>
      <c r="P100" s="293">
        <v>0</v>
      </c>
      <c r="Q100" s="293">
        <v>0</v>
      </c>
      <c r="R100" s="293">
        <v>0</v>
      </c>
      <c r="S100" s="293">
        <v>0</v>
      </c>
      <c r="T100" s="293">
        <v>0</v>
      </c>
      <c r="U100" s="293">
        <v>0</v>
      </c>
      <c r="V100" s="293">
        <v>0</v>
      </c>
      <c r="W100" s="293">
        <v>0</v>
      </c>
      <c r="X100" s="293">
        <v>0</v>
      </c>
      <c r="Y100" s="293">
        <v>0</v>
      </c>
      <c r="Z100" s="293">
        <v>0</v>
      </c>
      <c r="AA100" s="293">
        <v>0</v>
      </c>
      <c r="AB100" s="293">
        <v>0</v>
      </c>
      <c r="AC100" s="293">
        <v>0</v>
      </c>
      <c r="AD100" s="293">
        <v>0</v>
      </c>
      <c r="AE100" s="293">
        <v>0</v>
      </c>
      <c r="AF100" s="293">
        <v>0</v>
      </c>
      <c r="AG100" s="293">
        <v>0</v>
      </c>
      <c r="AH100" s="293">
        <v>0</v>
      </c>
      <c r="AI100" s="293">
        <v>0</v>
      </c>
      <c r="AJ100" s="293">
        <v>0</v>
      </c>
      <c r="AK100" s="293">
        <v>0</v>
      </c>
      <c r="AL100" s="293">
        <v>0</v>
      </c>
      <c r="AM100" s="293">
        <v>0</v>
      </c>
      <c r="AN100" s="293">
        <v>0</v>
      </c>
      <c r="AO100" s="293">
        <v>0</v>
      </c>
      <c r="AP100" s="293">
        <v>0</v>
      </c>
      <c r="AQ100" s="293">
        <v>0</v>
      </c>
      <c r="AR100" s="293">
        <v>0</v>
      </c>
      <c r="AS100" s="293">
        <v>0</v>
      </c>
      <c r="AT100" s="293">
        <v>0</v>
      </c>
      <c r="AU100" s="293">
        <v>0</v>
      </c>
      <c r="AV100" s="293">
        <v>0</v>
      </c>
      <c r="AW100" s="293">
        <v>0</v>
      </c>
      <c r="AX100" s="293">
        <v>0</v>
      </c>
      <c r="AY100" s="293">
        <v>0</v>
      </c>
      <c r="AZ100" s="293">
        <v>0</v>
      </c>
      <c r="BA100" s="293">
        <v>0</v>
      </c>
      <c r="BB100" s="293">
        <v>0</v>
      </c>
      <c r="BC100" s="293">
        <v>0</v>
      </c>
      <c r="BD100" s="293">
        <v>0</v>
      </c>
      <c r="BE100" s="293">
        <v>0</v>
      </c>
      <c r="BF100" s="293">
        <v>0</v>
      </c>
      <c r="BG100" s="293">
        <v>0</v>
      </c>
      <c r="BH100" s="293">
        <v>0</v>
      </c>
      <c r="BI100" s="293">
        <v>0</v>
      </c>
      <c r="BJ100" s="293">
        <v>0</v>
      </c>
      <c r="BK100" s="293">
        <v>0</v>
      </c>
      <c r="BL100" s="293">
        <v>0</v>
      </c>
      <c r="BM100" s="293">
        <v>0</v>
      </c>
      <c r="BN100" s="293">
        <v>0</v>
      </c>
      <c r="BO100" s="293">
        <v>0</v>
      </c>
      <c r="BP100" s="293">
        <v>0</v>
      </c>
      <c r="BQ100" s="293">
        <v>0</v>
      </c>
      <c r="BR100" s="293">
        <v>0</v>
      </c>
      <c r="BS100" s="293">
        <v>0</v>
      </c>
      <c r="BT100" s="293">
        <v>0</v>
      </c>
      <c r="BU100" s="293">
        <v>0</v>
      </c>
      <c r="BV100" s="293">
        <v>0</v>
      </c>
      <c r="BW100" s="293">
        <v>0</v>
      </c>
      <c r="BX100" s="293">
        <v>0</v>
      </c>
      <c r="BY100" s="293">
        <v>0</v>
      </c>
      <c r="BZ100" s="293">
        <v>0</v>
      </c>
      <c r="CA100" s="293">
        <v>0</v>
      </c>
      <c r="CB100" s="293">
        <v>0</v>
      </c>
      <c r="CC100" s="293">
        <v>0</v>
      </c>
      <c r="CD100" s="293">
        <v>0</v>
      </c>
      <c r="CE100" s="293">
        <v>0</v>
      </c>
      <c r="CF100" s="293">
        <v>0</v>
      </c>
      <c r="CG100" s="293">
        <v>0</v>
      </c>
      <c r="CH100" s="293">
        <v>0</v>
      </c>
      <c r="CI100" s="293">
        <v>0</v>
      </c>
      <c r="CJ100" s="293">
        <v>0</v>
      </c>
      <c r="CK100" s="293">
        <v>0</v>
      </c>
      <c r="CL100" s="293">
        <v>0</v>
      </c>
      <c r="CM100" s="293">
        <v>0</v>
      </c>
      <c r="CN100" s="293">
        <v>0</v>
      </c>
      <c r="CO100" s="293">
        <v>0</v>
      </c>
      <c r="CP100" s="293">
        <v>0</v>
      </c>
      <c r="CQ100" s="293">
        <v>0</v>
      </c>
      <c r="CR100" s="293">
        <v>0</v>
      </c>
      <c r="CS100" s="293">
        <v>0</v>
      </c>
      <c r="CT100" s="293">
        <v>0</v>
      </c>
      <c r="CU100" s="293">
        <v>0</v>
      </c>
      <c r="CV100" s="293">
        <v>0</v>
      </c>
      <c r="CW100" s="293">
        <v>0</v>
      </c>
      <c r="CX100" s="293">
        <v>0</v>
      </c>
      <c r="CY100" s="293">
        <v>0</v>
      </c>
      <c r="CZ100" s="293">
        <v>0</v>
      </c>
      <c r="DA100" s="293">
        <v>0</v>
      </c>
      <c r="DB100" s="293">
        <v>0</v>
      </c>
      <c r="DC100" s="293">
        <v>0</v>
      </c>
      <c r="DD100" s="293">
        <v>0</v>
      </c>
      <c r="DE100" s="293">
        <v>0</v>
      </c>
      <c r="DF100" s="293">
        <v>0</v>
      </c>
      <c r="DG100" s="293">
        <v>0</v>
      </c>
      <c r="DH100" s="293">
        <v>0</v>
      </c>
      <c r="DI100" s="293">
        <v>0</v>
      </c>
      <c r="DJ100" s="293">
        <v>0</v>
      </c>
      <c r="DK100" s="293">
        <v>0</v>
      </c>
      <c r="DL100" s="293">
        <v>0</v>
      </c>
      <c r="DM100" s="293">
        <v>0</v>
      </c>
      <c r="DN100" s="293">
        <v>0</v>
      </c>
      <c r="DO100" s="293">
        <v>0</v>
      </c>
      <c r="DP100" s="293">
        <v>0</v>
      </c>
      <c r="DQ100" s="293">
        <v>0</v>
      </c>
      <c r="DR100" s="293">
        <v>0</v>
      </c>
      <c r="DS100" s="293">
        <v>0</v>
      </c>
      <c r="DT100" s="293">
        <v>0</v>
      </c>
      <c r="DU100" s="293">
        <v>0</v>
      </c>
      <c r="DV100" s="293">
        <v>0</v>
      </c>
      <c r="DW100" s="293">
        <v>0</v>
      </c>
      <c r="DX100" s="293">
        <v>0</v>
      </c>
      <c r="DY100" s="293">
        <v>0</v>
      </c>
      <c r="DZ100" s="293">
        <v>0</v>
      </c>
      <c r="EA100" s="293">
        <v>0</v>
      </c>
      <c r="EB100" s="293">
        <v>0</v>
      </c>
      <c r="EC100" s="293">
        <v>0</v>
      </c>
      <c r="ED100" s="293">
        <v>0</v>
      </c>
      <c r="EE100" s="293">
        <v>0</v>
      </c>
      <c r="EF100" s="293">
        <v>0</v>
      </c>
      <c r="EG100" s="293">
        <v>0</v>
      </c>
      <c r="EH100" s="293">
        <v>0</v>
      </c>
      <c r="EI100" s="293">
        <v>0</v>
      </c>
      <c r="EJ100" s="293">
        <v>0</v>
      </c>
      <c r="EK100" s="293">
        <v>0</v>
      </c>
      <c r="EL100" s="293">
        <v>0</v>
      </c>
      <c r="EM100" s="293">
        <v>0</v>
      </c>
      <c r="EN100" s="293">
        <v>0</v>
      </c>
      <c r="EO100" s="293">
        <v>0</v>
      </c>
      <c r="EP100" s="293">
        <v>0</v>
      </c>
      <c r="EQ100" s="293">
        <v>0</v>
      </c>
      <c r="ER100" s="293">
        <v>0</v>
      </c>
      <c r="ES100" s="293">
        <v>0</v>
      </c>
      <c r="ET100" s="293">
        <v>0</v>
      </c>
      <c r="EU100" s="293">
        <v>0</v>
      </c>
      <c r="EV100" s="293">
        <v>0</v>
      </c>
      <c r="EW100" s="293">
        <v>0</v>
      </c>
      <c r="EX100" s="293">
        <v>0</v>
      </c>
      <c r="EY100" s="22"/>
      <c r="EZ100" s="60"/>
      <c r="FA100" s="22"/>
      <c r="FB100" s="60"/>
      <c r="FC100" s="22"/>
      <c r="FD100" s="60"/>
      <c r="FE100" s="22"/>
      <c r="FF100" s="60"/>
      <c r="FG100" s="22"/>
      <c r="FH100" s="60"/>
      <c r="FI100" s="22"/>
      <c r="FJ100" s="60"/>
      <c r="FK100" s="22"/>
      <c r="FL100" s="60"/>
      <c r="FM100" s="22"/>
      <c r="FN100" s="60"/>
      <c r="FO100" s="22"/>
      <c r="FP100" s="60"/>
      <c r="FQ100" s="22"/>
      <c r="FR100" s="60"/>
      <c r="FS100" s="22"/>
      <c r="FT100" s="60"/>
      <c r="FU100" s="22"/>
      <c r="FV100" s="60"/>
      <c r="FW100" s="22"/>
      <c r="FX100" s="60"/>
      <c r="FY100" s="22"/>
      <c r="FZ100" s="60"/>
      <c r="GA100" s="22"/>
      <c r="GB100" s="60"/>
      <c r="GC100" s="22"/>
      <c r="GD100" s="60"/>
      <c r="GE100" s="22"/>
      <c r="GF100" s="60"/>
      <c r="GG100" s="22"/>
      <c r="GH100" s="60"/>
      <c r="GI100" s="22"/>
      <c r="GJ100" s="60"/>
      <c r="GK100" s="22"/>
      <c r="GL100" s="60"/>
      <c r="GM100" s="22"/>
      <c r="GN100" s="60"/>
      <c r="GO100" s="22"/>
      <c r="GP100" s="60"/>
      <c r="GQ100" s="22"/>
      <c r="GR100" s="60"/>
      <c r="GS100" s="22"/>
      <c r="GT100" s="60"/>
      <c r="GU100" s="22"/>
      <c r="GV100" s="60"/>
      <c r="GW100" s="22"/>
      <c r="GX100" s="60"/>
      <c r="GY100" s="22"/>
      <c r="GZ100" s="60"/>
      <c r="HA100" s="22"/>
      <c r="HB100" s="60"/>
      <c r="HC100" s="22"/>
      <c r="HD100" s="60"/>
      <c r="HE100" s="22"/>
      <c r="HF100" s="60"/>
      <c r="HG100" s="22"/>
      <c r="HH100" s="60"/>
      <c r="HI100" s="22"/>
      <c r="HJ100" s="60"/>
      <c r="HK100" s="22"/>
      <c r="HL100" s="60"/>
      <c r="HM100" s="22"/>
      <c r="HN100" s="60"/>
      <c r="HO100" s="22"/>
      <c r="HP100" s="60"/>
      <c r="HQ100" s="22"/>
      <c r="HR100" s="60"/>
      <c r="HS100" s="22"/>
      <c r="HT100" s="60"/>
      <c r="HU100" s="22"/>
      <c r="HV100" s="60"/>
      <c r="HW100" s="22"/>
      <c r="HX100" s="60"/>
      <c r="HY100" s="22"/>
      <c r="HZ100" s="60"/>
      <c r="IA100" s="22"/>
      <c r="IB100" s="60"/>
      <c r="IC100" s="22"/>
      <c r="ID100" s="60"/>
      <c r="IE100" s="22"/>
      <c r="IF100" s="60"/>
      <c r="IG100" s="22"/>
      <c r="IH100" s="60"/>
      <c r="II100" s="22"/>
      <c r="IJ100" s="60"/>
      <c r="IK100" s="22"/>
      <c r="IL100" s="60"/>
      <c r="IM100" s="22"/>
      <c r="IN100" s="60"/>
      <c r="IO100" s="22"/>
      <c r="IP100" s="60"/>
      <c r="IQ100" s="22"/>
      <c r="IR100" s="60"/>
      <c r="IS100" s="22"/>
      <c r="IT100" s="60"/>
      <c r="IU100" s="22"/>
      <c r="IV100" s="60"/>
      <c r="IW100" s="22"/>
      <c r="IX100" s="60"/>
      <c r="IY100" s="22"/>
      <c r="IZ100" s="60"/>
      <c r="JA100" s="22"/>
      <c r="JB100" s="60"/>
      <c r="JC100" s="22"/>
      <c r="JD100" s="60"/>
      <c r="JE100" s="22"/>
      <c r="JF100" s="60"/>
      <c r="JG100" s="22"/>
      <c r="JH100" s="60"/>
      <c r="JI100" s="22"/>
      <c r="JJ100" s="60"/>
      <c r="JK100" s="22"/>
      <c r="JL100" s="60"/>
      <c r="JM100" s="22"/>
      <c r="JN100" s="60"/>
      <c r="JO100" s="22"/>
      <c r="JP100" s="60"/>
      <c r="JQ100" s="22"/>
      <c r="JR100" s="60"/>
      <c r="JS100" s="22"/>
      <c r="JT100" s="60"/>
      <c r="JU100" s="22"/>
      <c r="JV100" s="60"/>
      <c r="JW100" s="22"/>
      <c r="JX100" s="60"/>
      <c r="JY100" s="22"/>
      <c r="JZ100" s="23"/>
      <c r="KA100" s="23"/>
      <c r="KB100" s="23"/>
      <c r="KC100" s="23"/>
      <c r="KD100" s="23"/>
      <c r="KE100" s="23"/>
      <c r="KF100" s="23"/>
      <c r="KG100" s="23"/>
      <c r="KH100" s="23"/>
      <c r="KI100" s="23"/>
      <c r="KJ100" s="23"/>
      <c r="KK100" s="23"/>
      <c r="KL100" s="23"/>
      <c r="KM100" s="23"/>
    </row>
    <row r="101" spans="1:299" x14ac:dyDescent="0.25">
      <c r="A101" s="48">
        <f t="shared" si="1"/>
        <v>100</v>
      </c>
      <c r="B101" s="272"/>
      <c r="C101" s="272"/>
      <c r="D101" s="272"/>
      <c r="E101" s="272" t="s">
        <v>287</v>
      </c>
      <c r="F101" s="272"/>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3"/>
      <c r="EQ101" s="293"/>
      <c r="ER101" s="293"/>
      <c r="ES101" s="293"/>
      <c r="ET101" s="293"/>
      <c r="EU101" s="293"/>
      <c r="EV101" s="293"/>
      <c r="EW101" s="293"/>
      <c r="EX101" s="293"/>
      <c r="EY101" s="22"/>
      <c r="EZ101" s="60"/>
      <c r="FA101" s="22"/>
      <c r="FB101" s="60"/>
      <c r="FC101" s="22"/>
      <c r="FD101" s="60"/>
      <c r="FE101" s="22"/>
      <c r="FF101" s="60"/>
      <c r="FG101" s="22"/>
      <c r="FH101" s="60"/>
      <c r="FI101" s="22"/>
      <c r="FJ101" s="60"/>
      <c r="FK101" s="22"/>
      <c r="FL101" s="60"/>
      <c r="FM101" s="22"/>
      <c r="FN101" s="60"/>
      <c r="FO101" s="22"/>
      <c r="FP101" s="60"/>
      <c r="FQ101" s="22"/>
      <c r="FR101" s="60"/>
      <c r="FS101" s="22"/>
      <c r="FT101" s="60"/>
      <c r="FU101" s="22"/>
      <c r="FV101" s="60"/>
      <c r="FW101" s="22"/>
      <c r="FX101" s="60"/>
      <c r="FY101" s="22"/>
      <c r="FZ101" s="60"/>
      <c r="GA101" s="22"/>
      <c r="GB101" s="60"/>
      <c r="GC101" s="22"/>
      <c r="GD101" s="60"/>
      <c r="GE101" s="22"/>
      <c r="GF101" s="60"/>
      <c r="GG101" s="22"/>
      <c r="GH101" s="60"/>
      <c r="GI101" s="22"/>
      <c r="GJ101" s="60"/>
      <c r="GK101" s="22"/>
      <c r="GL101" s="60"/>
      <c r="GM101" s="22"/>
      <c r="GN101" s="60"/>
      <c r="GO101" s="22"/>
      <c r="GP101" s="60"/>
      <c r="GQ101" s="22"/>
      <c r="GR101" s="60"/>
      <c r="GS101" s="22"/>
      <c r="GT101" s="60"/>
      <c r="GU101" s="22"/>
      <c r="GV101" s="60"/>
      <c r="GW101" s="22"/>
      <c r="GX101" s="60"/>
      <c r="GY101" s="22"/>
      <c r="GZ101" s="60"/>
      <c r="HA101" s="22"/>
      <c r="HB101" s="60"/>
      <c r="HC101" s="22"/>
      <c r="HD101" s="60"/>
      <c r="HE101" s="22"/>
      <c r="HF101" s="60"/>
      <c r="HG101" s="22"/>
      <c r="HH101" s="60"/>
      <c r="HI101" s="22"/>
      <c r="HJ101" s="60"/>
      <c r="HK101" s="22"/>
      <c r="HL101" s="60"/>
      <c r="HM101" s="22"/>
      <c r="HN101" s="60"/>
      <c r="HO101" s="22"/>
      <c r="HP101" s="60"/>
      <c r="HQ101" s="22"/>
      <c r="HR101" s="60"/>
      <c r="HS101" s="22"/>
      <c r="HT101" s="60"/>
      <c r="HU101" s="22"/>
      <c r="HV101" s="60"/>
      <c r="HW101" s="22"/>
      <c r="HX101" s="60"/>
      <c r="HY101" s="22"/>
      <c r="HZ101" s="60"/>
      <c r="IA101" s="22"/>
      <c r="IB101" s="60"/>
      <c r="IC101" s="22"/>
      <c r="ID101" s="60"/>
      <c r="IE101" s="22"/>
      <c r="IF101" s="60"/>
      <c r="IG101" s="22"/>
      <c r="IH101" s="60"/>
      <c r="II101" s="22"/>
      <c r="IJ101" s="60"/>
      <c r="IK101" s="22"/>
      <c r="IL101" s="60"/>
      <c r="IM101" s="22"/>
      <c r="IN101" s="60"/>
      <c r="IO101" s="22"/>
      <c r="IP101" s="60"/>
      <c r="IQ101" s="22"/>
      <c r="IR101" s="60"/>
      <c r="IS101" s="22"/>
      <c r="IT101" s="60"/>
      <c r="IU101" s="22"/>
      <c r="IV101" s="60"/>
      <c r="IW101" s="22"/>
      <c r="IX101" s="60"/>
      <c r="IY101" s="22"/>
      <c r="IZ101" s="60"/>
      <c r="JA101" s="22"/>
      <c r="JB101" s="60"/>
      <c r="JC101" s="22"/>
      <c r="JD101" s="60"/>
      <c r="JE101" s="22"/>
      <c r="JF101" s="60"/>
      <c r="JG101" s="22"/>
      <c r="JH101" s="60"/>
      <c r="JI101" s="22"/>
      <c r="JJ101" s="60"/>
      <c r="JK101" s="22"/>
      <c r="JL101" s="60"/>
      <c r="JM101" s="22"/>
      <c r="JN101" s="60"/>
      <c r="JO101" s="22"/>
      <c r="JP101" s="60"/>
      <c r="JQ101" s="22"/>
      <c r="JR101" s="60"/>
      <c r="JS101" s="22"/>
      <c r="JT101" s="60"/>
      <c r="JU101" s="22"/>
      <c r="JV101" s="60"/>
      <c r="JW101" s="22"/>
      <c r="JX101" s="60"/>
      <c r="JY101" s="22"/>
      <c r="JZ101" s="23"/>
      <c r="KA101" s="23"/>
      <c r="KB101" s="23"/>
      <c r="KC101" s="23"/>
      <c r="KD101" s="23"/>
      <c r="KE101" s="23"/>
      <c r="KF101" s="23"/>
      <c r="KG101" s="23"/>
      <c r="KH101" s="23"/>
      <c r="KI101" s="23"/>
      <c r="KJ101" s="23"/>
      <c r="KK101" s="23"/>
      <c r="KL101" s="23"/>
      <c r="KM101" s="23"/>
    </row>
    <row r="102" spans="1:299" x14ac:dyDescent="0.25">
      <c r="A102" s="48">
        <f t="shared" si="1"/>
        <v>101</v>
      </c>
      <c r="B102" s="272"/>
      <c r="C102" s="272"/>
      <c r="D102" s="272"/>
      <c r="E102" s="272"/>
      <c r="F102" s="272" t="s">
        <v>288</v>
      </c>
      <c r="G102" s="293">
        <v>0</v>
      </c>
      <c r="H102" s="293">
        <v>0</v>
      </c>
      <c r="I102" s="293">
        <v>0</v>
      </c>
      <c r="J102" s="293">
        <v>0</v>
      </c>
      <c r="K102" s="293">
        <v>0</v>
      </c>
      <c r="L102" s="293">
        <v>0</v>
      </c>
      <c r="M102" s="293">
        <v>0</v>
      </c>
      <c r="N102" s="293">
        <v>0</v>
      </c>
      <c r="O102" s="293">
        <v>0</v>
      </c>
      <c r="P102" s="293">
        <v>0</v>
      </c>
      <c r="Q102" s="293">
        <v>0</v>
      </c>
      <c r="R102" s="293">
        <v>0</v>
      </c>
      <c r="S102" s="293">
        <v>0</v>
      </c>
      <c r="T102" s="293">
        <v>0</v>
      </c>
      <c r="U102" s="293">
        <v>0</v>
      </c>
      <c r="V102" s="293">
        <v>0</v>
      </c>
      <c r="W102" s="293">
        <v>0</v>
      </c>
      <c r="X102" s="293">
        <v>0</v>
      </c>
      <c r="Y102" s="293">
        <v>0</v>
      </c>
      <c r="Z102" s="293">
        <v>0</v>
      </c>
      <c r="AA102" s="293">
        <v>0</v>
      </c>
      <c r="AB102" s="293">
        <v>0</v>
      </c>
      <c r="AC102" s="293">
        <v>0</v>
      </c>
      <c r="AD102" s="293">
        <v>0</v>
      </c>
      <c r="AE102" s="293">
        <v>0</v>
      </c>
      <c r="AF102" s="293">
        <v>0</v>
      </c>
      <c r="AG102" s="293">
        <v>0</v>
      </c>
      <c r="AH102" s="293">
        <v>0</v>
      </c>
      <c r="AI102" s="293">
        <v>0</v>
      </c>
      <c r="AJ102" s="293">
        <v>0</v>
      </c>
      <c r="AK102" s="293">
        <v>0</v>
      </c>
      <c r="AL102" s="293">
        <v>0</v>
      </c>
      <c r="AM102" s="293">
        <v>0</v>
      </c>
      <c r="AN102" s="293">
        <v>0</v>
      </c>
      <c r="AO102" s="293">
        <v>0</v>
      </c>
      <c r="AP102" s="293">
        <v>0</v>
      </c>
      <c r="AQ102" s="293">
        <v>0</v>
      </c>
      <c r="AR102" s="293">
        <v>0</v>
      </c>
      <c r="AS102" s="293">
        <v>0</v>
      </c>
      <c r="AT102" s="293">
        <v>0</v>
      </c>
      <c r="AU102" s="293">
        <v>0</v>
      </c>
      <c r="AV102" s="293">
        <v>0</v>
      </c>
      <c r="AW102" s="293">
        <v>0</v>
      </c>
      <c r="AX102" s="293">
        <v>0</v>
      </c>
      <c r="AY102" s="293">
        <v>0</v>
      </c>
      <c r="AZ102" s="293">
        <v>0</v>
      </c>
      <c r="BA102" s="293">
        <v>0</v>
      </c>
      <c r="BB102" s="293">
        <v>0</v>
      </c>
      <c r="BC102" s="293">
        <v>0</v>
      </c>
      <c r="BD102" s="293">
        <v>0</v>
      </c>
      <c r="BE102" s="293">
        <v>0</v>
      </c>
      <c r="BF102" s="293">
        <v>0</v>
      </c>
      <c r="BG102" s="293">
        <v>0</v>
      </c>
      <c r="BH102" s="293">
        <v>0</v>
      </c>
      <c r="BI102" s="293">
        <v>0</v>
      </c>
      <c r="BJ102" s="293">
        <v>0</v>
      </c>
      <c r="BK102" s="293">
        <v>0</v>
      </c>
      <c r="BL102" s="293">
        <v>0</v>
      </c>
      <c r="BM102" s="293">
        <v>0</v>
      </c>
      <c r="BN102" s="293">
        <v>0</v>
      </c>
      <c r="BO102" s="293">
        <v>0</v>
      </c>
      <c r="BP102" s="293">
        <v>0</v>
      </c>
      <c r="BQ102" s="293">
        <v>0</v>
      </c>
      <c r="BR102" s="293">
        <v>0</v>
      </c>
      <c r="BS102" s="293">
        <v>0</v>
      </c>
      <c r="BT102" s="293">
        <v>0</v>
      </c>
      <c r="BU102" s="293">
        <v>0</v>
      </c>
      <c r="BV102" s="293">
        <v>0</v>
      </c>
      <c r="BW102" s="293">
        <v>0</v>
      </c>
      <c r="BX102" s="293">
        <v>0</v>
      </c>
      <c r="BY102" s="293">
        <v>0</v>
      </c>
      <c r="BZ102" s="293">
        <v>0</v>
      </c>
      <c r="CA102" s="293">
        <v>0</v>
      </c>
      <c r="CB102" s="293">
        <v>0</v>
      </c>
      <c r="CC102" s="293">
        <v>0</v>
      </c>
      <c r="CD102" s="293">
        <v>0</v>
      </c>
      <c r="CE102" s="293">
        <v>0</v>
      </c>
      <c r="CF102" s="293">
        <v>0</v>
      </c>
      <c r="CG102" s="293">
        <v>0</v>
      </c>
      <c r="CH102" s="293">
        <v>0</v>
      </c>
      <c r="CI102" s="293">
        <v>0</v>
      </c>
      <c r="CJ102" s="293">
        <v>0</v>
      </c>
      <c r="CK102" s="293">
        <v>0</v>
      </c>
      <c r="CL102" s="293">
        <v>0</v>
      </c>
      <c r="CM102" s="293">
        <v>0</v>
      </c>
      <c r="CN102" s="293">
        <v>0</v>
      </c>
      <c r="CO102" s="293">
        <v>0</v>
      </c>
      <c r="CP102" s="293">
        <v>0</v>
      </c>
      <c r="CQ102" s="293">
        <v>0</v>
      </c>
      <c r="CR102" s="293">
        <v>0</v>
      </c>
      <c r="CS102" s="293">
        <v>0</v>
      </c>
      <c r="CT102" s="293">
        <v>0</v>
      </c>
      <c r="CU102" s="293">
        <v>0</v>
      </c>
      <c r="CV102" s="293">
        <v>0</v>
      </c>
      <c r="CW102" s="293">
        <v>0</v>
      </c>
      <c r="CX102" s="293">
        <v>0</v>
      </c>
      <c r="CY102" s="293">
        <v>0</v>
      </c>
      <c r="CZ102" s="293">
        <v>0</v>
      </c>
      <c r="DA102" s="293">
        <v>0</v>
      </c>
      <c r="DB102" s="293">
        <v>0</v>
      </c>
      <c r="DC102" s="293">
        <v>0</v>
      </c>
      <c r="DD102" s="293">
        <v>0</v>
      </c>
      <c r="DE102" s="293">
        <v>0</v>
      </c>
      <c r="DF102" s="293">
        <v>0</v>
      </c>
      <c r="DG102" s="293">
        <v>0</v>
      </c>
      <c r="DH102" s="293">
        <v>0</v>
      </c>
      <c r="DI102" s="293">
        <v>0</v>
      </c>
      <c r="DJ102" s="293">
        <v>0</v>
      </c>
      <c r="DK102" s="293">
        <v>0</v>
      </c>
      <c r="DL102" s="293">
        <v>0</v>
      </c>
      <c r="DM102" s="293">
        <v>0</v>
      </c>
      <c r="DN102" s="293">
        <v>0</v>
      </c>
      <c r="DO102" s="293">
        <v>0</v>
      </c>
      <c r="DP102" s="293">
        <v>0</v>
      </c>
      <c r="DQ102" s="293">
        <v>0</v>
      </c>
      <c r="DR102" s="293">
        <v>0</v>
      </c>
      <c r="DS102" s="293">
        <v>0</v>
      </c>
      <c r="DT102" s="293">
        <v>0</v>
      </c>
      <c r="DU102" s="293">
        <v>0</v>
      </c>
      <c r="DV102" s="293">
        <v>0</v>
      </c>
      <c r="DW102" s="293">
        <v>0</v>
      </c>
      <c r="DX102" s="293">
        <v>0</v>
      </c>
      <c r="DY102" s="293">
        <v>0</v>
      </c>
      <c r="DZ102" s="293">
        <v>0</v>
      </c>
      <c r="EA102" s="293">
        <v>0</v>
      </c>
      <c r="EB102" s="293">
        <v>0</v>
      </c>
      <c r="EC102" s="293">
        <v>0</v>
      </c>
      <c r="ED102" s="293">
        <v>0</v>
      </c>
      <c r="EE102" s="293">
        <v>0</v>
      </c>
      <c r="EF102" s="293">
        <v>0</v>
      </c>
      <c r="EG102" s="293">
        <v>0</v>
      </c>
      <c r="EH102" s="293">
        <v>0</v>
      </c>
      <c r="EI102" s="293">
        <v>0</v>
      </c>
      <c r="EJ102" s="293">
        <v>0</v>
      </c>
      <c r="EK102" s="293">
        <v>0</v>
      </c>
      <c r="EL102" s="293">
        <v>0</v>
      </c>
      <c r="EM102" s="293">
        <v>0</v>
      </c>
      <c r="EN102" s="293">
        <v>0</v>
      </c>
      <c r="EO102" s="293">
        <v>0</v>
      </c>
      <c r="EP102" s="293">
        <v>0</v>
      </c>
      <c r="EQ102" s="293">
        <v>0</v>
      </c>
      <c r="ER102" s="293">
        <v>0</v>
      </c>
      <c r="ES102" s="293">
        <v>0</v>
      </c>
      <c r="ET102" s="293">
        <v>0</v>
      </c>
      <c r="EU102" s="293">
        <v>0</v>
      </c>
      <c r="EV102" s="293">
        <v>0</v>
      </c>
      <c r="EW102" s="293">
        <v>0</v>
      </c>
      <c r="EX102" s="293">
        <v>0</v>
      </c>
      <c r="EY102" s="22"/>
      <c r="EZ102" s="60"/>
      <c r="FA102" s="22"/>
      <c r="FB102" s="60"/>
      <c r="FC102" s="22"/>
      <c r="FD102" s="60"/>
      <c r="FE102" s="22"/>
      <c r="FF102" s="60"/>
      <c r="FG102" s="22"/>
      <c r="FH102" s="60"/>
      <c r="FI102" s="22"/>
      <c r="FJ102" s="60"/>
      <c r="FK102" s="22"/>
      <c r="FL102" s="60"/>
      <c r="FM102" s="22"/>
      <c r="FN102" s="60"/>
      <c r="FO102" s="22"/>
      <c r="FP102" s="60"/>
      <c r="FQ102" s="22"/>
      <c r="FR102" s="60"/>
      <c r="FS102" s="22"/>
      <c r="FT102" s="60"/>
      <c r="FU102" s="22"/>
      <c r="FV102" s="60"/>
      <c r="FW102" s="22"/>
      <c r="FX102" s="60"/>
      <c r="FY102" s="22"/>
      <c r="FZ102" s="60"/>
      <c r="GA102" s="22"/>
      <c r="GB102" s="60"/>
      <c r="GC102" s="22"/>
      <c r="GD102" s="60"/>
      <c r="GE102" s="22"/>
      <c r="GF102" s="60"/>
      <c r="GG102" s="22"/>
      <c r="GH102" s="60"/>
      <c r="GI102" s="22"/>
      <c r="GJ102" s="60"/>
      <c r="GK102" s="22"/>
      <c r="GL102" s="60"/>
      <c r="GM102" s="22"/>
      <c r="GN102" s="60"/>
      <c r="GO102" s="22"/>
      <c r="GP102" s="60"/>
      <c r="GQ102" s="22"/>
      <c r="GR102" s="60"/>
      <c r="GS102" s="22"/>
      <c r="GT102" s="60"/>
      <c r="GU102" s="22"/>
      <c r="GV102" s="60"/>
      <c r="GW102" s="22"/>
      <c r="GX102" s="60"/>
      <c r="GY102" s="22"/>
      <c r="GZ102" s="60"/>
      <c r="HA102" s="22"/>
      <c r="HB102" s="60"/>
      <c r="HC102" s="22"/>
      <c r="HD102" s="60"/>
      <c r="HE102" s="22"/>
      <c r="HF102" s="60"/>
      <c r="HG102" s="22"/>
      <c r="HH102" s="60"/>
      <c r="HI102" s="22"/>
      <c r="HJ102" s="60"/>
      <c r="HK102" s="22"/>
      <c r="HL102" s="60"/>
      <c r="HM102" s="22"/>
      <c r="HN102" s="60"/>
      <c r="HO102" s="22"/>
      <c r="HP102" s="60"/>
      <c r="HQ102" s="22"/>
      <c r="HR102" s="60"/>
      <c r="HS102" s="22"/>
      <c r="HT102" s="60"/>
      <c r="HU102" s="22"/>
      <c r="HV102" s="60"/>
      <c r="HW102" s="22"/>
      <c r="HX102" s="60"/>
      <c r="HY102" s="22"/>
      <c r="HZ102" s="60"/>
      <c r="IA102" s="22"/>
      <c r="IB102" s="60"/>
      <c r="IC102" s="22"/>
      <c r="ID102" s="60"/>
      <c r="IE102" s="22"/>
      <c r="IF102" s="60"/>
      <c r="IG102" s="22"/>
      <c r="IH102" s="60"/>
      <c r="II102" s="22"/>
      <c r="IJ102" s="60"/>
      <c r="IK102" s="22"/>
      <c r="IL102" s="60"/>
      <c r="IM102" s="22"/>
      <c r="IN102" s="60"/>
      <c r="IO102" s="22"/>
      <c r="IP102" s="60"/>
      <c r="IQ102" s="22"/>
      <c r="IR102" s="60"/>
      <c r="IS102" s="22"/>
      <c r="IT102" s="60"/>
      <c r="IU102" s="22"/>
      <c r="IV102" s="60"/>
      <c r="IW102" s="22"/>
      <c r="IX102" s="60"/>
      <c r="IY102" s="22"/>
      <c r="IZ102" s="60"/>
      <c r="JA102" s="22"/>
      <c r="JB102" s="60"/>
      <c r="JC102" s="22"/>
      <c r="JD102" s="60"/>
      <c r="JE102" s="22"/>
      <c r="JF102" s="60"/>
      <c r="JG102" s="22"/>
      <c r="JH102" s="60"/>
      <c r="JI102" s="22"/>
      <c r="JJ102" s="60"/>
      <c r="JK102" s="22"/>
      <c r="JL102" s="60"/>
      <c r="JM102" s="22"/>
      <c r="JN102" s="60"/>
      <c r="JO102" s="22"/>
      <c r="JP102" s="60"/>
      <c r="JQ102" s="22"/>
      <c r="JR102" s="60"/>
      <c r="JS102" s="22"/>
      <c r="JT102" s="60"/>
      <c r="JU102" s="22"/>
      <c r="JV102" s="60"/>
      <c r="JW102" s="22"/>
      <c r="JX102" s="60"/>
      <c r="JY102" s="22"/>
      <c r="JZ102" s="23"/>
      <c r="KA102" s="23"/>
      <c r="KB102" s="23"/>
      <c r="KC102" s="23"/>
      <c r="KD102" s="23"/>
      <c r="KE102" s="23"/>
      <c r="KF102" s="23"/>
      <c r="KG102" s="23"/>
      <c r="KH102" s="23"/>
      <c r="KI102" s="23"/>
      <c r="KJ102" s="23"/>
      <c r="KK102" s="23"/>
      <c r="KL102" s="23"/>
      <c r="KM102" s="23"/>
    </row>
    <row r="103" spans="1:299" x14ac:dyDescent="0.25">
      <c r="A103" s="48">
        <f t="shared" si="1"/>
        <v>102</v>
      </c>
      <c r="B103" s="272"/>
      <c r="C103" s="272"/>
      <c r="D103" s="272"/>
      <c r="E103" s="272"/>
      <c r="F103" s="272" t="s">
        <v>172</v>
      </c>
      <c r="G103" s="293">
        <v>0</v>
      </c>
      <c r="H103" s="293">
        <v>0</v>
      </c>
      <c r="I103" s="293">
        <v>0</v>
      </c>
      <c r="J103" s="293">
        <v>0</v>
      </c>
      <c r="K103" s="293">
        <v>0</v>
      </c>
      <c r="L103" s="293">
        <v>0</v>
      </c>
      <c r="M103" s="293">
        <v>0</v>
      </c>
      <c r="N103" s="293">
        <v>0</v>
      </c>
      <c r="O103" s="293">
        <v>0</v>
      </c>
      <c r="P103" s="293">
        <v>0</v>
      </c>
      <c r="Q103" s="293">
        <v>0</v>
      </c>
      <c r="R103" s="293">
        <v>0</v>
      </c>
      <c r="S103" s="293">
        <v>0</v>
      </c>
      <c r="T103" s="293">
        <v>0</v>
      </c>
      <c r="U103" s="293">
        <v>0</v>
      </c>
      <c r="V103" s="293">
        <v>0</v>
      </c>
      <c r="W103" s="293">
        <v>0</v>
      </c>
      <c r="X103" s="293">
        <v>0</v>
      </c>
      <c r="Y103" s="293">
        <v>0</v>
      </c>
      <c r="Z103" s="293">
        <v>0</v>
      </c>
      <c r="AA103" s="293">
        <v>0</v>
      </c>
      <c r="AB103" s="293">
        <v>0</v>
      </c>
      <c r="AC103" s="293">
        <v>0</v>
      </c>
      <c r="AD103" s="293">
        <v>0</v>
      </c>
      <c r="AE103" s="293">
        <v>0</v>
      </c>
      <c r="AF103" s="293">
        <v>0</v>
      </c>
      <c r="AG103" s="293">
        <v>0</v>
      </c>
      <c r="AH103" s="293">
        <v>0</v>
      </c>
      <c r="AI103" s="293">
        <v>0</v>
      </c>
      <c r="AJ103" s="293">
        <v>0</v>
      </c>
      <c r="AK103" s="293">
        <v>0</v>
      </c>
      <c r="AL103" s="293">
        <v>0</v>
      </c>
      <c r="AM103" s="293">
        <v>0</v>
      </c>
      <c r="AN103" s="293">
        <v>0</v>
      </c>
      <c r="AO103" s="293">
        <v>0</v>
      </c>
      <c r="AP103" s="293">
        <v>0</v>
      </c>
      <c r="AQ103" s="293">
        <v>0</v>
      </c>
      <c r="AR103" s="293">
        <v>0</v>
      </c>
      <c r="AS103" s="293">
        <v>0</v>
      </c>
      <c r="AT103" s="293">
        <v>0</v>
      </c>
      <c r="AU103" s="293">
        <v>0</v>
      </c>
      <c r="AV103" s="293">
        <v>0</v>
      </c>
      <c r="AW103" s="293">
        <v>0</v>
      </c>
      <c r="AX103" s="293">
        <v>0</v>
      </c>
      <c r="AY103" s="293">
        <v>0</v>
      </c>
      <c r="AZ103" s="293">
        <v>0</v>
      </c>
      <c r="BA103" s="293">
        <v>0</v>
      </c>
      <c r="BB103" s="293">
        <v>0</v>
      </c>
      <c r="BC103" s="293">
        <v>0</v>
      </c>
      <c r="BD103" s="293">
        <v>0</v>
      </c>
      <c r="BE103" s="293">
        <v>0</v>
      </c>
      <c r="BF103" s="293">
        <v>0</v>
      </c>
      <c r="BG103" s="293">
        <v>0</v>
      </c>
      <c r="BH103" s="293">
        <v>0</v>
      </c>
      <c r="BI103" s="293">
        <v>0</v>
      </c>
      <c r="BJ103" s="293">
        <v>0</v>
      </c>
      <c r="BK103" s="293">
        <v>0</v>
      </c>
      <c r="BL103" s="293">
        <v>0</v>
      </c>
      <c r="BM103" s="293">
        <v>0</v>
      </c>
      <c r="BN103" s="293">
        <v>0</v>
      </c>
      <c r="BO103" s="293">
        <v>0</v>
      </c>
      <c r="BP103" s="293">
        <v>0</v>
      </c>
      <c r="BQ103" s="293">
        <v>0</v>
      </c>
      <c r="BR103" s="293">
        <v>0</v>
      </c>
      <c r="BS103" s="293">
        <v>0</v>
      </c>
      <c r="BT103" s="293">
        <v>0</v>
      </c>
      <c r="BU103" s="293">
        <v>0</v>
      </c>
      <c r="BV103" s="293">
        <v>0</v>
      </c>
      <c r="BW103" s="293">
        <v>0</v>
      </c>
      <c r="BX103" s="293">
        <v>0</v>
      </c>
      <c r="BY103" s="293">
        <v>0</v>
      </c>
      <c r="BZ103" s="293">
        <v>0</v>
      </c>
      <c r="CA103" s="293">
        <v>0</v>
      </c>
      <c r="CB103" s="293">
        <v>0</v>
      </c>
      <c r="CC103" s="293">
        <v>0</v>
      </c>
      <c r="CD103" s="293">
        <v>0</v>
      </c>
      <c r="CE103" s="293">
        <v>0</v>
      </c>
      <c r="CF103" s="293">
        <v>0</v>
      </c>
      <c r="CG103" s="293">
        <v>0</v>
      </c>
      <c r="CH103" s="293">
        <v>0</v>
      </c>
      <c r="CI103" s="293">
        <v>0</v>
      </c>
      <c r="CJ103" s="293">
        <v>0</v>
      </c>
      <c r="CK103" s="293">
        <v>0</v>
      </c>
      <c r="CL103" s="293">
        <v>0</v>
      </c>
      <c r="CM103" s="293">
        <v>0</v>
      </c>
      <c r="CN103" s="293">
        <v>0</v>
      </c>
      <c r="CO103" s="293">
        <v>0</v>
      </c>
      <c r="CP103" s="293">
        <v>0</v>
      </c>
      <c r="CQ103" s="293">
        <v>0</v>
      </c>
      <c r="CR103" s="293">
        <v>0</v>
      </c>
      <c r="CS103" s="293">
        <v>0</v>
      </c>
      <c r="CT103" s="293">
        <v>0</v>
      </c>
      <c r="CU103" s="293">
        <v>0</v>
      </c>
      <c r="CV103" s="293">
        <v>0</v>
      </c>
      <c r="CW103" s="293">
        <v>0</v>
      </c>
      <c r="CX103" s="293">
        <v>0</v>
      </c>
      <c r="CY103" s="293">
        <v>0</v>
      </c>
      <c r="CZ103" s="293">
        <v>0</v>
      </c>
      <c r="DA103" s="293">
        <v>0</v>
      </c>
      <c r="DB103" s="293">
        <v>0</v>
      </c>
      <c r="DC103" s="293">
        <v>0</v>
      </c>
      <c r="DD103" s="293">
        <v>0</v>
      </c>
      <c r="DE103" s="293">
        <v>0</v>
      </c>
      <c r="DF103" s="293">
        <v>0</v>
      </c>
      <c r="DG103" s="293">
        <v>0</v>
      </c>
      <c r="DH103" s="293">
        <v>0</v>
      </c>
      <c r="DI103" s="293">
        <v>0</v>
      </c>
      <c r="DJ103" s="293">
        <v>0</v>
      </c>
      <c r="DK103" s="293">
        <v>0</v>
      </c>
      <c r="DL103" s="293">
        <v>0</v>
      </c>
      <c r="DM103" s="293">
        <v>0</v>
      </c>
      <c r="DN103" s="293">
        <v>0</v>
      </c>
      <c r="DO103" s="293">
        <v>0</v>
      </c>
      <c r="DP103" s="293">
        <v>0</v>
      </c>
      <c r="DQ103" s="293">
        <v>0</v>
      </c>
      <c r="DR103" s="293">
        <v>0</v>
      </c>
      <c r="DS103" s="293">
        <v>0</v>
      </c>
      <c r="DT103" s="293">
        <v>0</v>
      </c>
      <c r="DU103" s="293">
        <v>0</v>
      </c>
      <c r="DV103" s="293">
        <v>0</v>
      </c>
      <c r="DW103" s="293">
        <v>0</v>
      </c>
      <c r="DX103" s="293">
        <v>0</v>
      </c>
      <c r="DY103" s="293">
        <v>0</v>
      </c>
      <c r="DZ103" s="293">
        <v>0</v>
      </c>
      <c r="EA103" s="293">
        <v>0</v>
      </c>
      <c r="EB103" s="293">
        <v>0</v>
      </c>
      <c r="EC103" s="293">
        <v>0</v>
      </c>
      <c r="ED103" s="293">
        <v>0</v>
      </c>
      <c r="EE103" s="293">
        <v>0</v>
      </c>
      <c r="EF103" s="293">
        <v>0</v>
      </c>
      <c r="EG103" s="293">
        <v>0</v>
      </c>
      <c r="EH103" s="293">
        <v>0</v>
      </c>
      <c r="EI103" s="293">
        <v>0</v>
      </c>
      <c r="EJ103" s="293">
        <v>0</v>
      </c>
      <c r="EK103" s="293">
        <v>0</v>
      </c>
      <c r="EL103" s="293">
        <v>0</v>
      </c>
      <c r="EM103" s="293">
        <v>0</v>
      </c>
      <c r="EN103" s="293">
        <v>0</v>
      </c>
      <c r="EO103" s="293">
        <v>0</v>
      </c>
      <c r="EP103" s="293">
        <v>0</v>
      </c>
      <c r="EQ103" s="293">
        <v>0</v>
      </c>
      <c r="ER103" s="293">
        <v>0</v>
      </c>
      <c r="ES103" s="293">
        <v>0</v>
      </c>
      <c r="ET103" s="293">
        <v>0</v>
      </c>
      <c r="EU103" s="293">
        <v>0</v>
      </c>
      <c r="EV103" s="293">
        <v>0</v>
      </c>
      <c r="EW103" s="293">
        <v>0</v>
      </c>
      <c r="EX103" s="293">
        <v>0</v>
      </c>
      <c r="EY103" s="22"/>
      <c r="EZ103" s="60"/>
      <c r="FA103" s="22"/>
      <c r="FB103" s="60"/>
      <c r="FC103" s="22"/>
      <c r="FD103" s="60"/>
      <c r="FE103" s="22"/>
      <c r="FF103" s="60"/>
      <c r="FG103" s="22"/>
      <c r="FH103" s="60"/>
      <c r="FI103" s="22"/>
      <c r="FJ103" s="60"/>
      <c r="FK103" s="22"/>
      <c r="FL103" s="60"/>
      <c r="FM103" s="22"/>
      <c r="FN103" s="60"/>
      <c r="FO103" s="22"/>
      <c r="FP103" s="60"/>
      <c r="FQ103" s="22"/>
      <c r="FR103" s="60"/>
      <c r="FS103" s="22"/>
      <c r="FT103" s="60"/>
      <c r="FU103" s="22"/>
      <c r="FV103" s="60"/>
      <c r="FW103" s="22"/>
      <c r="FX103" s="60"/>
      <c r="FY103" s="22"/>
      <c r="FZ103" s="60"/>
      <c r="GA103" s="22"/>
      <c r="GB103" s="60"/>
      <c r="GC103" s="22"/>
      <c r="GD103" s="60"/>
      <c r="GE103" s="22"/>
      <c r="GF103" s="60"/>
      <c r="GG103" s="22"/>
      <c r="GH103" s="60"/>
      <c r="GI103" s="22"/>
      <c r="GJ103" s="60"/>
      <c r="GK103" s="22"/>
      <c r="GL103" s="60"/>
      <c r="GM103" s="22"/>
      <c r="GN103" s="60"/>
      <c r="GO103" s="22"/>
      <c r="GP103" s="60"/>
      <c r="GQ103" s="22"/>
      <c r="GR103" s="60"/>
      <c r="GS103" s="22"/>
      <c r="GT103" s="60"/>
      <c r="GU103" s="22"/>
      <c r="GV103" s="60"/>
      <c r="GW103" s="22"/>
      <c r="GX103" s="60"/>
      <c r="GY103" s="22"/>
      <c r="GZ103" s="60"/>
      <c r="HA103" s="22"/>
      <c r="HB103" s="60"/>
      <c r="HC103" s="22"/>
      <c r="HD103" s="60"/>
      <c r="HE103" s="22"/>
      <c r="HF103" s="60"/>
      <c r="HG103" s="22"/>
      <c r="HH103" s="60"/>
      <c r="HI103" s="22"/>
      <c r="HJ103" s="60"/>
      <c r="HK103" s="22"/>
      <c r="HL103" s="60"/>
      <c r="HM103" s="22"/>
      <c r="HN103" s="60"/>
      <c r="HO103" s="22"/>
      <c r="HP103" s="60"/>
      <c r="HQ103" s="22"/>
      <c r="HR103" s="60"/>
      <c r="HS103" s="22"/>
      <c r="HT103" s="60"/>
      <c r="HU103" s="22"/>
      <c r="HV103" s="60"/>
      <c r="HW103" s="22"/>
      <c r="HX103" s="60"/>
      <c r="HY103" s="22"/>
      <c r="HZ103" s="60"/>
      <c r="IA103" s="22"/>
      <c r="IB103" s="60"/>
      <c r="IC103" s="22"/>
      <c r="ID103" s="60"/>
      <c r="IE103" s="22"/>
      <c r="IF103" s="60"/>
      <c r="IG103" s="22"/>
      <c r="IH103" s="60"/>
      <c r="II103" s="22"/>
      <c r="IJ103" s="60"/>
      <c r="IK103" s="22"/>
      <c r="IL103" s="60"/>
      <c r="IM103" s="22"/>
      <c r="IN103" s="60"/>
      <c r="IO103" s="22"/>
      <c r="IP103" s="60"/>
      <c r="IQ103" s="22"/>
      <c r="IR103" s="60"/>
      <c r="IS103" s="22"/>
      <c r="IT103" s="60"/>
      <c r="IU103" s="22"/>
      <c r="IV103" s="60"/>
      <c r="IW103" s="22"/>
      <c r="IX103" s="60"/>
      <c r="IY103" s="22"/>
      <c r="IZ103" s="60"/>
      <c r="JA103" s="22"/>
      <c r="JB103" s="60"/>
      <c r="JC103" s="22"/>
      <c r="JD103" s="60"/>
      <c r="JE103" s="22"/>
      <c r="JF103" s="60"/>
      <c r="JG103" s="22"/>
      <c r="JH103" s="60"/>
      <c r="JI103" s="22"/>
      <c r="JJ103" s="60"/>
      <c r="JK103" s="22"/>
      <c r="JL103" s="60"/>
      <c r="JM103" s="22"/>
      <c r="JN103" s="60"/>
      <c r="JO103" s="22"/>
      <c r="JP103" s="60"/>
      <c r="JQ103" s="22"/>
      <c r="JR103" s="60"/>
      <c r="JS103" s="22"/>
      <c r="JT103" s="60"/>
      <c r="JU103" s="22"/>
      <c r="JV103" s="60"/>
      <c r="JW103" s="22"/>
      <c r="JX103" s="60"/>
      <c r="JY103" s="22"/>
      <c r="JZ103" s="23"/>
      <c r="KA103" s="23"/>
      <c r="KB103" s="23"/>
      <c r="KC103" s="23"/>
      <c r="KD103" s="23"/>
      <c r="KE103" s="23"/>
      <c r="KF103" s="23"/>
      <c r="KG103" s="23"/>
      <c r="KH103" s="23"/>
      <c r="KI103" s="23"/>
      <c r="KJ103" s="23"/>
      <c r="KK103" s="23"/>
      <c r="KL103" s="23"/>
      <c r="KM103" s="23"/>
    </row>
    <row r="104" spans="1:299" x14ac:dyDescent="0.25">
      <c r="A104" s="48">
        <f t="shared" si="1"/>
        <v>103</v>
      </c>
      <c r="B104" s="272"/>
      <c r="C104" s="272"/>
      <c r="D104" s="272"/>
      <c r="E104" s="272"/>
      <c r="F104" s="272" t="s">
        <v>289</v>
      </c>
      <c r="G104" s="293">
        <v>0</v>
      </c>
      <c r="H104" s="293">
        <v>0</v>
      </c>
      <c r="I104" s="293">
        <v>0</v>
      </c>
      <c r="J104" s="293">
        <v>0</v>
      </c>
      <c r="K104" s="293">
        <v>0</v>
      </c>
      <c r="L104" s="293">
        <v>0</v>
      </c>
      <c r="M104" s="293">
        <v>0</v>
      </c>
      <c r="N104" s="293">
        <v>0</v>
      </c>
      <c r="O104" s="293">
        <v>0</v>
      </c>
      <c r="P104" s="293">
        <v>0</v>
      </c>
      <c r="Q104" s="293">
        <v>0</v>
      </c>
      <c r="R104" s="293">
        <v>0</v>
      </c>
      <c r="S104" s="293">
        <v>0</v>
      </c>
      <c r="T104" s="293">
        <v>0</v>
      </c>
      <c r="U104" s="293">
        <v>0</v>
      </c>
      <c r="V104" s="293">
        <v>0</v>
      </c>
      <c r="W104" s="293">
        <v>0</v>
      </c>
      <c r="X104" s="293">
        <v>0</v>
      </c>
      <c r="Y104" s="293">
        <v>0</v>
      </c>
      <c r="Z104" s="293">
        <v>0</v>
      </c>
      <c r="AA104" s="293">
        <v>0</v>
      </c>
      <c r="AB104" s="293">
        <v>0</v>
      </c>
      <c r="AC104" s="293">
        <v>0</v>
      </c>
      <c r="AD104" s="293">
        <v>0</v>
      </c>
      <c r="AE104" s="293">
        <v>0</v>
      </c>
      <c r="AF104" s="293">
        <v>0</v>
      </c>
      <c r="AG104" s="293">
        <v>0</v>
      </c>
      <c r="AH104" s="293">
        <v>0</v>
      </c>
      <c r="AI104" s="293">
        <v>0</v>
      </c>
      <c r="AJ104" s="293">
        <v>0</v>
      </c>
      <c r="AK104" s="293">
        <v>0</v>
      </c>
      <c r="AL104" s="293">
        <v>0</v>
      </c>
      <c r="AM104" s="293">
        <v>0</v>
      </c>
      <c r="AN104" s="293">
        <v>0</v>
      </c>
      <c r="AO104" s="293">
        <v>0</v>
      </c>
      <c r="AP104" s="293">
        <v>0</v>
      </c>
      <c r="AQ104" s="293">
        <v>0</v>
      </c>
      <c r="AR104" s="293">
        <v>0</v>
      </c>
      <c r="AS104" s="293">
        <v>0</v>
      </c>
      <c r="AT104" s="293">
        <v>0</v>
      </c>
      <c r="AU104" s="293">
        <v>0</v>
      </c>
      <c r="AV104" s="293">
        <v>0</v>
      </c>
      <c r="AW104" s="293">
        <v>0</v>
      </c>
      <c r="AX104" s="293">
        <v>0</v>
      </c>
      <c r="AY104" s="293">
        <v>0</v>
      </c>
      <c r="AZ104" s="293">
        <v>0</v>
      </c>
      <c r="BA104" s="293">
        <v>0</v>
      </c>
      <c r="BB104" s="293">
        <v>0</v>
      </c>
      <c r="BC104" s="293">
        <v>0</v>
      </c>
      <c r="BD104" s="293">
        <v>0</v>
      </c>
      <c r="BE104" s="293">
        <v>0</v>
      </c>
      <c r="BF104" s="293">
        <v>0</v>
      </c>
      <c r="BG104" s="293">
        <v>0</v>
      </c>
      <c r="BH104" s="293">
        <v>0</v>
      </c>
      <c r="BI104" s="293">
        <v>0</v>
      </c>
      <c r="BJ104" s="293">
        <v>0</v>
      </c>
      <c r="BK104" s="293">
        <v>0</v>
      </c>
      <c r="BL104" s="293">
        <v>0</v>
      </c>
      <c r="BM104" s="293">
        <v>0</v>
      </c>
      <c r="BN104" s="293">
        <v>0</v>
      </c>
      <c r="BO104" s="293">
        <v>0</v>
      </c>
      <c r="BP104" s="293">
        <v>0</v>
      </c>
      <c r="BQ104" s="293">
        <v>0</v>
      </c>
      <c r="BR104" s="293">
        <v>0</v>
      </c>
      <c r="BS104" s="293">
        <v>0</v>
      </c>
      <c r="BT104" s="293">
        <v>0</v>
      </c>
      <c r="BU104" s="293">
        <v>0</v>
      </c>
      <c r="BV104" s="293">
        <v>0</v>
      </c>
      <c r="BW104" s="293">
        <v>0</v>
      </c>
      <c r="BX104" s="293">
        <v>0</v>
      </c>
      <c r="BY104" s="293">
        <v>0</v>
      </c>
      <c r="BZ104" s="293">
        <v>0</v>
      </c>
      <c r="CA104" s="293">
        <v>0</v>
      </c>
      <c r="CB104" s="293">
        <v>0</v>
      </c>
      <c r="CC104" s="293">
        <v>0</v>
      </c>
      <c r="CD104" s="293">
        <v>0</v>
      </c>
      <c r="CE104" s="293">
        <v>0</v>
      </c>
      <c r="CF104" s="293">
        <v>0</v>
      </c>
      <c r="CG104" s="293">
        <v>0</v>
      </c>
      <c r="CH104" s="293">
        <v>0</v>
      </c>
      <c r="CI104" s="293">
        <v>0</v>
      </c>
      <c r="CJ104" s="293">
        <v>0</v>
      </c>
      <c r="CK104" s="293">
        <v>0</v>
      </c>
      <c r="CL104" s="293">
        <v>0</v>
      </c>
      <c r="CM104" s="293">
        <v>0</v>
      </c>
      <c r="CN104" s="293">
        <v>0</v>
      </c>
      <c r="CO104" s="293">
        <v>0</v>
      </c>
      <c r="CP104" s="293">
        <v>0</v>
      </c>
      <c r="CQ104" s="293">
        <v>0</v>
      </c>
      <c r="CR104" s="293">
        <v>0</v>
      </c>
      <c r="CS104" s="293">
        <v>0</v>
      </c>
      <c r="CT104" s="293">
        <v>0</v>
      </c>
      <c r="CU104" s="293">
        <v>0</v>
      </c>
      <c r="CV104" s="293">
        <v>0</v>
      </c>
      <c r="CW104" s="293">
        <v>0</v>
      </c>
      <c r="CX104" s="293">
        <v>0</v>
      </c>
      <c r="CY104" s="293">
        <v>0</v>
      </c>
      <c r="CZ104" s="293">
        <v>0</v>
      </c>
      <c r="DA104" s="293">
        <v>0</v>
      </c>
      <c r="DB104" s="293">
        <v>0</v>
      </c>
      <c r="DC104" s="293">
        <v>0</v>
      </c>
      <c r="DD104" s="293">
        <v>0</v>
      </c>
      <c r="DE104" s="293">
        <v>0</v>
      </c>
      <c r="DF104" s="293">
        <v>0</v>
      </c>
      <c r="DG104" s="293">
        <v>0</v>
      </c>
      <c r="DH104" s="293">
        <v>0</v>
      </c>
      <c r="DI104" s="293">
        <v>0</v>
      </c>
      <c r="DJ104" s="293">
        <v>0</v>
      </c>
      <c r="DK104" s="293">
        <v>0</v>
      </c>
      <c r="DL104" s="293">
        <v>0</v>
      </c>
      <c r="DM104" s="293">
        <v>0</v>
      </c>
      <c r="DN104" s="293">
        <v>0</v>
      </c>
      <c r="DO104" s="293">
        <v>0</v>
      </c>
      <c r="DP104" s="293">
        <v>0</v>
      </c>
      <c r="DQ104" s="293">
        <v>0</v>
      </c>
      <c r="DR104" s="293">
        <v>0</v>
      </c>
      <c r="DS104" s="293">
        <v>0</v>
      </c>
      <c r="DT104" s="293">
        <v>0</v>
      </c>
      <c r="DU104" s="293">
        <v>0</v>
      </c>
      <c r="DV104" s="293">
        <v>0</v>
      </c>
      <c r="DW104" s="293">
        <v>0</v>
      </c>
      <c r="DX104" s="293">
        <v>0</v>
      </c>
      <c r="DY104" s="293">
        <v>0</v>
      </c>
      <c r="DZ104" s="293">
        <v>0</v>
      </c>
      <c r="EA104" s="293">
        <v>0</v>
      </c>
      <c r="EB104" s="293">
        <v>0</v>
      </c>
      <c r="EC104" s="293">
        <v>0</v>
      </c>
      <c r="ED104" s="293">
        <v>0</v>
      </c>
      <c r="EE104" s="293">
        <v>0</v>
      </c>
      <c r="EF104" s="293">
        <v>0</v>
      </c>
      <c r="EG104" s="293">
        <v>0</v>
      </c>
      <c r="EH104" s="293">
        <v>0</v>
      </c>
      <c r="EI104" s="293">
        <v>0</v>
      </c>
      <c r="EJ104" s="293">
        <v>0</v>
      </c>
      <c r="EK104" s="293">
        <v>0</v>
      </c>
      <c r="EL104" s="293">
        <v>0</v>
      </c>
      <c r="EM104" s="293">
        <v>0</v>
      </c>
      <c r="EN104" s="293">
        <v>0</v>
      </c>
      <c r="EO104" s="293">
        <v>0</v>
      </c>
      <c r="EP104" s="293">
        <v>0</v>
      </c>
      <c r="EQ104" s="293">
        <v>0</v>
      </c>
      <c r="ER104" s="293">
        <v>0</v>
      </c>
      <c r="ES104" s="293">
        <v>0</v>
      </c>
      <c r="ET104" s="293">
        <v>0</v>
      </c>
      <c r="EU104" s="293">
        <v>0</v>
      </c>
      <c r="EV104" s="293">
        <v>0</v>
      </c>
      <c r="EW104" s="293">
        <v>0</v>
      </c>
      <c r="EX104" s="293">
        <v>0</v>
      </c>
      <c r="EY104" s="22"/>
      <c r="EZ104" s="60"/>
      <c r="FA104" s="22"/>
      <c r="FB104" s="60"/>
      <c r="FC104" s="22"/>
      <c r="FD104" s="60"/>
      <c r="FE104" s="22"/>
      <c r="FF104" s="60"/>
      <c r="FG104" s="22"/>
      <c r="FH104" s="60"/>
      <c r="FI104" s="22"/>
      <c r="FJ104" s="60"/>
      <c r="FK104" s="22"/>
      <c r="FL104" s="60"/>
      <c r="FM104" s="22"/>
      <c r="FN104" s="60"/>
      <c r="FO104" s="22"/>
      <c r="FP104" s="60"/>
      <c r="FQ104" s="22"/>
      <c r="FR104" s="60"/>
      <c r="FS104" s="22"/>
      <c r="FT104" s="60"/>
      <c r="FU104" s="22"/>
      <c r="FV104" s="60"/>
      <c r="FW104" s="22"/>
      <c r="FX104" s="60"/>
      <c r="FY104" s="22"/>
      <c r="FZ104" s="60"/>
      <c r="GA104" s="22"/>
      <c r="GB104" s="60"/>
      <c r="GC104" s="22"/>
      <c r="GD104" s="60"/>
      <c r="GE104" s="22"/>
      <c r="GF104" s="60"/>
      <c r="GG104" s="22"/>
      <c r="GH104" s="60"/>
      <c r="GI104" s="22"/>
      <c r="GJ104" s="60"/>
      <c r="GK104" s="22"/>
      <c r="GL104" s="60"/>
      <c r="GM104" s="22"/>
      <c r="GN104" s="60"/>
      <c r="GO104" s="22"/>
      <c r="GP104" s="60"/>
      <c r="GQ104" s="22"/>
      <c r="GR104" s="60"/>
      <c r="GS104" s="22"/>
      <c r="GT104" s="60"/>
      <c r="GU104" s="22"/>
      <c r="GV104" s="60"/>
      <c r="GW104" s="22"/>
      <c r="GX104" s="60"/>
      <c r="GY104" s="22"/>
      <c r="GZ104" s="60"/>
      <c r="HA104" s="22"/>
      <c r="HB104" s="60"/>
      <c r="HC104" s="22"/>
      <c r="HD104" s="60"/>
      <c r="HE104" s="22"/>
      <c r="HF104" s="60"/>
      <c r="HG104" s="22"/>
      <c r="HH104" s="60"/>
      <c r="HI104" s="22"/>
      <c r="HJ104" s="60"/>
      <c r="HK104" s="22"/>
      <c r="HL104" s="60"/>
      <c r="HM104" s="22"/>
      <c r="HN104" s="60"/>
      <c r="HO104" s="22"/>
      <c r="HP104" s="60"/>
      <c r="HQ104" s="22"/>
      <c r="HR104" s="60"/>
      <c r="HS104" s="22"/>
      <c r="HT104" s="60"/>
      <c r="HU104" s="22"/>
      <c r="HV104" s="60"/>
      <c r="HW104" s="22"/>
      <c r="HX104" s="60"/>
      <c r="HY104" s="22"/>
      <c r="HZ104" s="60"/>
      <c r="IA104" s="22"/>
      <c r="IB104" s="60"/>
      <c r="IC104" s="22"/>
      <c r="ID104" s="60"/>
      <c r="IE104" s="22"/>
      <c r="IF104" s="60"/>
      <c r="IG104" s="22"/>
      <c r="IH104" s="60"/>
      <c r="II104" s="22"/>
      <c r="IJ104" s="60"/>
      <c r="IK104" s="22"/>
      <c r="IL104" s="60"/>
      <c r="IM104" s="22"/>
      <c r="IN104" s="60"/>
      <c r="IO104" s="22"/>
      <c r="IP104" s="60"/>
      <c r="IQ104" s="22"/>
      <c r="IR104" s="60"/>
      <c r="IS104" s="22"/>
      <c r="IT104" s="60"/>
      <c r="IU104" s="22"/>
      <c r="IV104" s="60"/>
      <c r="IW104" s="22"/>
      <c r="IX104" s="60"/>
      <c r="IY104" s="22"/>
      <c r="IZ104" s="60"/>
      <c r="JA104" s="22"/>
      <c r="JB104" s="60"/>
      <c r="JC104" s="22"/>
      <c r="JD104" s="60"/>
      <c r="JE104" s="22"/>
      <c r="JF104" s="60"/>
      <c r="JG104" s="22"/>
      <c r="JH104" s="60"/>
      <c r="JI104" s="22"/>
      <c r="JJ104" s="60"/>
      <c r="JK104" s="22"/>
      <c r="JL104" s="60"/>
      <c r="JM104" s="22"/>
      <c r="JN104" s="60"/>
      <c r="JO104" s="22"/>
      <c r="JP104" s="60"/>
      <c r="JQ104" s="22"/>
      <c r="JR104" s="60"/>
      <c r="JS104" s="22"/>
      <c r="JT104" s="60"/>
      <c r="JU104" s="22"/>
      <c r="JV104" s="60"/>
      <c r="JW104" s="22"/>
      <c r="JX104" s="60"/>
      <c r="JY104" s="22"/>
      <c r="JZ104" s="23"/>
      <c r="KA104" s="23"/>
      <c r="KB104" s="23"/>
      <c r="KC104" s="23"/>
      <c r="KD104" s="23"/>
      <c r="KE104" s="23"/>
      <c r="KF104" s="23"/>
      <c r="KG104" s="23"/>
      <c r="KH104" s="23"/>
      <c r="KI104" s="23"/>
      <c r="KJ104" s="23"/>
      <c r="KK104" s="23"/>
      <c r="KL104" s="23"/>
      <c r="KM104" s="23"/>
    </row>
    <row r="105" spans="1:299" x14ac:dyDescent="0.25">
      <c r="A105" s="48">
        <f t="shared" si="1"/>
        <v>104</v>
      </c>
      <c r="B105" s="272"/>
      <c r="C105" s="272"/>
      <c r="D105" s="272"/>
      <c r="E105" s="272"/>
      <c r="F105" s="272" t="s">
        <v>459</v>
      </c>
      <c r="G105" s="293">
        <v>0</v>
      </c>
      <c r="H105" s="293">
        <v>0</v>
      </c>
      <c r="I105" s="293">
        <v>0</v>
      </c>
      <c r="J105" s="293">
        <v>0</v>
      </c>
      <c r="K105" s="293">
        <v>0</v>
      </c>
      <c r="L105" s="293">
        <v>0</v>
      </c>
      <c r="M105" s="293">
        <v>0</v>
      </c>
      <c r="N105" s="293">
        <v>0</v>
      </c>
      <c r="O105" s="293">
        <v>0</v>
      </c>
      <c r="P105" s="293">
        <v>0</v>
      </c>
      <c r="Q105" s="293">
        <v>0</v>
      </c>
      <c r="R105" s="293">
        <v>0</v>
      </c>
      <c r="S105" s="293">
        <v>0</v>
      </c>
      <c r="T105" s="293">
        <v>0</v>
      </c>
      <c r="U105" s="293">
        <v>0</v>
      </c>
      <c r="V105" s="293">
        <v>0</v>
      </c>
      <c r="W105" s="293">
        <v>0</v>
      </c>
      <c r="X105" s="293">
        <v>0</v>
      </c>
      <c r="Y105" s="293">
        <v>0</v>
      </c>
      <c r="Z105" s="293">
        <v>0</v>
      </c>
      <c r="AA105" s="293">
        <v>0</v>
      </c>
      <c r="AB105" s="293">
        <v>0</v>
      </c>
      <c r="AC105" s="293">
        <v>0</v>
      </c>
      <c r="AD105" s="293">
        <v>0</v>
      </c>
      <c r="AE105" s="293">
        <v>0</v>
      </c>
      <c r="AF105" s="293">
        <v>0</v>
      </c>
      <c r="AG105" s="293">
        <v>0</v>
      </c>
      <c r="AH105" s="293">
        <v>0</v>
      </c>
      <c r="AI105" s="293">
        <v>0</v>
      </c>
      <c r="AJ105" s="293">
        <v>0</v>
      </c>
      <c r="AK105" s="293">
        <v>0</v>
      </c>
      <c r="AL105" s="293">
        <v>0</v>
      </c>
      <c r="AM105" s="293">
        <v>0</v>
      </c>
      <c r="AN105" s="293">
        <v>0</v>
      </c>
      <c r="AO105" s="293">
        <v>0</v>
      </c>
      <c r="AP105" s="293">
        <v>0</v>
      </c>
      <c r="AQ105" s="293">
        <v>0</v>
      </c>
      <c r="AR105" s="293">
        <v>0</v>
      </c>
      <c r="AS105" s="293">
        <v>0</v>
      </c>
      <c r="AT105" s="293">
        <v>0</v>
      </c>
      <c r="AU105" s="293">
        <v>0</v>
      </c>
      <c r="AV105" s="293">
        <v>0</v>
      </c>
      <c r="AW105" s="293">
        <v>0</v>
      </c>
      <c r="AX105" s="293">
        <v>0</v>
      </c>
      <c r="AY105" s="293">
        <v>0</v>
      </c>
      <c r="AZ105" s="293">
        <v>0</v>
      </c>
      <c r="BA105" s="293">
        <v>0</v>
      </c>
      <c r="BB105" s="293">
        <v>0</v>
      </c>
      <c r="BC105" s="293">
        <v>0</v>
      </c>
      <c r="BD105" s="293">
        <v>0</v>
      </c>
      <c r="BE105" s="293">
        <v>0</v>
      </c>
      <c r="BF105" s="293">
        <v>0</v>
      </c>
      <c r="BG105" s="293">
        <v>0</v>
      </c>
      <c r="BH105" s="293">
        <v>0</v>
      </c>
      <c r="BI105" s="293">
        <v>0</v>
      </c>
      <c r="BJ105" s="293">
        <v>0</v>
      </c>
      <c r="BK105" s="293">
        <v>0</v>
      </c>
      <c r="BL105" s="293">
        <v>0</v>
      </c>
      <c r="BM105" s="293">
        <v>0</v>
      </c>
      <c r="BN105" s="293">
        <v>0</v>
      </c>
      <c r="BO105" s="293">
        <v>0</v>
      </c>
      <c r="BP105" s="293">
        <v>0</v>
      </c>
      <c r="BQ105" s="293">
        <v>0</v>
      </c>
      <c r="BR105" s="293">
        <v>0</v>
      </c>
      <c r="BS105" s="293">
        <v>0</v>
      </c>
      <c r="BT105" s="293">
        <v>0</v>
      </c>
      <c r="BU105" s="293">
        <v>0</v>
      </c>
      <c r="BV105" s="293">
        <v>0</v>
      </c>
      <c r="BW105" s="293">
        <v>0</v>
      </c>
      <c r="BX105" s="293">
        <v>0</v>
      </c>
      <c r="BY105" s="293">
        <v>0</v>
      </c>
      <c r="BZ105" s="293">
        <v>0</v>
      </c>
      <c r="CA105" s="293">
        <v>0</v>
      </c>
      <c r="CB105" s="293">
        <v>0</v>
      </c>
      <c r="CC105" s="293">
        <v>0</v>
      </c>
      <c r="CD105" s="293">
        <v>0</v>
      </c>
      <c r="CE105" s="293">
        <v>0</v>
      </c>
      <c r="CF105" s="293">
        <v>0</v>
      </c>
      <c r="CG105" s="293">
        <v>0</v>
      </c>
      <c r="CH105" s="293">
        <v>0</v>
      </c>
      <c r="CI105" s="293">
        <v>0</v>
      </c>
      <c r="CJ105" s="293">
        <v>0</v>
      </c>
      <c r="CK105" s="293">
        <v>0</v>
      </c>
      <c r="CL105" s="293">
        <v>0</v>
      </c>
      <c r="CM105" s="293">
        <v>0</v>
      </c>
      <c r="CN105" s="293">
        <v>0</v>
      </c>
      <c r="CO105" s="293">
        <v>0</v>
      </c>
      <c r="CP105" s="293">
        <v>0</v>
      </c>
      <c r="CQ105" s="293">
        <v>0</v>
      </c>
      <c r="CR105" s="293">
        <v>0</v>
      </c>
      <c r="CS105" s="293">
        <v>0</v>
      </c>
      <c r="CT105" s="293">
        <v>0</v>
      </c>
      <c r="CU105" s="293">
        <v>0</v>
      </c>
      <c r="CV105" s="293">
        <v>0</v>
      </c>
      <c r="CW105" s="293">
        <v>0</v>
      </c>
      <c r="CX105" s="293">
        <v>0</v>
      </c>
      <c r="CY105" s="293">
        <v>0</v>
      </c>
      <c r="CZ105" s="293">
        <v>0</v>
      </c>
      <c r="DA105" s="293">
        <v>0</v>
      </c>
      <c r="DB105" s="293">
        <v>0</v>
      </c>
      <c r="DC105" s="293">
        <v>0</v>
      </c>
      <c r="DD105" s="293">
        <v>0</v>
      </c>
      <c r="DE105" s="293">
        <v>0</v>
      </c>
      <c r="DF105" s="293">
        <v>0</v>
      </c>
      <c r="DG105" s="293">
        <v>0</v>
      </c>
      <c r="DH105" s="293">
        <v>0</v>
      </c>
      <c r="DI105" s="293">
        <v>0</v>
      </c>
      <c r="DJ105" s="293">
        <v>0</v>
      </c>
      <c r="DK105" s="293">
        <v>0</v>
      </c>
      <c r="DL105" s="293">
        <v>0</v>
      </c>
      <c r="DM105" s="293">
        <v>0</v>
      </c>
      <c r="DN105" s="293">
        <v>0</v>
      </c>
      <c r="DO105" s="293">
        <v>0</v>
      </c>
      <c r="DP105" s="293">
        <v>0</v>
      </c>
      <c r="DQ105" s="293">
        <v>0</v>
      </c>
      <c r="DR105" s="293">
        <v>0</v>
      </c>
      <c r="DS105" s="293">
        <v>0</v>
      </c>
      <c r="DT105" s="293">
        <v>0</v>
      </c>
      <c r="DU105" s="293">
        <v>0</v>
      </c>
      <c r="DV105" s="293">
        <v>0</v>
      </c>
      <c r="DW105" s="293">
        <v>0</v>
      </c>
      <c r="DX105" s="293">
        <v>0</v>
      </c>
      <c r="DY105" s="293">
        <v>0</v>
      </c>
      <c r="DZ105" s="293">
        <v>0</v>
      </c>
      <c r="EA105" s="293">
        <v>0</v>
      </c>
      <c r="EB105" s="293">
        <v>0</v>
      </c>
      <c r="EC105" s="293">
        <v>0</v>
      </c>
      <c r="ED105" s="293">
        <v>0</v>
      </c>
      <c r="EE105" s="293">
        <v>0</v>
      </c>
      <c r="EF105" s="293">
        <v>0</v>
      </c>
      <c r="EG105" s="293">
        <v>0</v>
      </c>
      <c r="EH105" s="293">
        <v>0</v>
      </c>
      <c r="EI105" s="293">
        <v>0</v>
      </c>
      <c r="EJ105" s="293">
        <v>0</v>
      </c>
      <c r="EK105" s="293">
        <v>0</v>
      </c>
      <c r="EL105" s="293">
        <v>0</v>
      </c>
      <c r="EM105" s="293">
        <v>0</v>
      </c>
      <c r="EN105" s="293">
        <v>0</v>
      </c>
      <c r="EO105" s="293">
        <v>0</v>
      </c>
      <c r="EP105" s="293">
        <v>0</v>
      </c>
      <c r="EQ105" s="293">
        <v>0</v>
      </c>
      <c r="ER105" s="293">
        <v>0</v>
      </c>
      <c r="ES105" s="293">
        <v>0</v>
      </c>
      <c r="ET105" s="293">
        <v>0</v>
      </c>
      <c r="EU105" s="293">
        <v>0</v>
      </c>
      <c r="EV105" s="293">
        <v>0</v>
      </c>
      <c r="EW105" s="293">
        <v>0</v>
      </c>
      <c r="EX105" s="293">
        <v>0</v>
      </c>
      <c r="EY105" s="22"/>
      <c r="EZ105" s="60"/>
      <c r="FA105" s="22"/>
      <c r="FB105" s="60"/>
      <c r="FC105" s="22"/>
      <c r="FD105" s="60"/>
      <c r="FE105" s="22"/>
      <c r="FF105" s="60"/>
      <c r="FG105" s="22"/>
      <c r="FH105" s="60"/>
      <c r="FI105" s="22"/>
      <c r="FJ105" s="60"/>
      <c r="FK105" s="22"/>
      <c r="FL105" s="60"/>
      <c r="FM105" s="22"/>
      <c r="FN105" s="60"/>
      <c r="FO105" s="22"/>
      <c r="FP105" s="60"/>
      <c r="FQ105" s="22"/>
      <c r="FR105" s="60"/>
      <c r="FS105" s="22"/>
      <c r="FT105" s="60"/>
      <c r="FU105" s="22"/>
      <c r="FV105" s="60"/>
      <c r="FW105" s="22"/>
      <c r="FX105" s="60"/>
      <c r="FY105" s="22"/>
      <c r="FZ105" s="60"/>
      <c r="GA105" s="22"/>
      <c r="GB105" s="60"/>
      <c r="GC105" s="22"/>
      <c r="GD105" s="60"/>
      <c r="GE105" s="22"/>
      <c r="GF105" s="60"/>
      <c r="GG105" s="22"/>
      <c r="GH105" s="60"/>
      <c r="GI105" s="22"/>
      <c r="GJ105" s="60"/>
      <c r="GK105" s="22"/>
      <c r="GL105" s="60"/>
      <c r="GM105" s="22"/>
      <c r="GN105" s="60"/>
      <c r="GO105" s="22"/>
      <c r="GP105" s="60"/>
      <c r="GQ105" s="22"/>
      <c r="GR105" s="60"/>
      <c r="GS105" s="22"/>
      <c r="GT105" s="60"/>
      <c r="GU105" s="22"/>
      <c r="GV105" s="60"/>
      <c r="GW105" s="22"/>
      <c r="GX105" s="60"/>
      <c r="GY105" s="22"/>
      <c r="GZ105" s="60"/>
      <c r="HA105" s="22"/>
      <c r="HB105" s="60"/>
      <c r="HC105" s="22"/>
      <c r="HD105" s="60"/>
      <c r="HE105" s="22"/>
      <c r="HF105" s="60"/>
      <c r="HG105" s="22"/>
      <c r="HH105" s="60"/>
      <c r="HI105" s="22"/>
      <c r="HJ105" s="60"/>
      <c r="HK105" s="22"/>
      <c r="HL105" s="60"/>
      <c r="HM105" s="22"/>
      <c r="HN105" s="60"/>
      <c r="HO105" s="22"/>
      <c r="HP105" s="60"/>
      <c r="HQ105" s="22"/>
      <c r="HR105" s="60"/>
      <c r="HS105" s="22"/>
      <c r="HT105" s="60"/>
      <c r="HU105" s="22"/>
      <c r="HV105" s="60"/>
      <c r="HW105" s="22"/>
      <c r="HX105" s="60"/>
      <c r="HY105" s="22"/>
      <c r="HZ105" s="60"/>
      <c r="IA105" s="22"/>
      <c r="IB105" s="60"/>
      <c r="IC105" s="22"/>
      <c r="ID105" s="60"/>
      <c r="IE105" s="22"/>
      <c r="IF105" s="60"/>
      <c r="IG105" s="22"/>
      <c r="IH105" s="60"/>
      <c r="II105" s="22"/>
      <c r="IJ105" s="60"/>
      <c r="IK105" s="22"/>
      <c r="IL105" s="60"/>
      <c r="IM105" s="22"/>
      <c r="IN105" s="60"/>
      <c r="IO105" s="22"/>
      <c r="IP105" s="60"/>
      <c r="IQ105" s="22"/>
      <c r="IR105" s="60"/>
      <c r="IS105" s="22"/>
      <c r="IT105" s="60"/>
      <c r="IU105" s="22"/>
      <c r="IV105" s="60"/>
      <c r="IW105" s="22"/>
      <c r="IX105" s="60"/>
      <c r="IY105" s="22"/>
      <c r="IZ105" s="60"/>
      <c r="JA105" s="22"/>
      <c r="JB105" s="60"/>
      <c r="JC105" s="22"/>
      <c r="JD105" s="60"/>
      <c r="JE105" s="22"/>
      <c r="JF105" s="60"/>
      <c r="JG105" s="22"/>
      <c r="JH105" s="60"/>
      <c r="JI105" s="22"/>
      <c r="JJ105" s="60"/>
      <c r="JK105" s="22"/>
      <c r="JL105" s="60"/>
      <c r="JM105" s="22"/>
      <c r="JN105" s="60"/>
      <c r="JO105" s="22"/>
      <c r="JP105" s="60"/>
      <c r="JQ105" s="22"/>
      <c r="JR105" s="60"/>
      <c r="JS105" s="22"/>
      <c r="JT105" s="60"/>
      <c r="JU105" s="22"/>
      <c r="JV105" s="60"/>
      <c r="JW105" s="22"/>
      <c r="JX105" s="60"/>
      <c r="JY105" s="22"/>
      <c r="JZ105" s="23"/>
      <c r="KA105" s="23"/>
      <c r="KB105" s="23"/>
      <c r="KC105" s="23"/>
      <c r="KD105" s="23"/>
      <c r="KE105" s="23"/>
      <c r="KF105" s="23"/>
      <c r="KG105" s="23"/>
      <c r="KH105" s="23"/>
      <c r="KI105" s="23"/>
      <c r="KJ105" s="23"/>
      <c r="KK105" s="23"/>
      <c r="KL105" s="23"/>
      <c r="KM105" s="23"/>
    </row>
    <row r="106" spans="1:299" x14ac:dyDescent="0.25">
      <c r="A106" s="48">
        <f t="shared" si="1"/>
        <v>105</v>
      </c>
      <c r="B106" s="272"/>
      <c r="C106" s="272"/>
      <c r="D106" s="272"/>
      <c r="E106" s="272"/>
      <c r="F106" s="272" t="s">
        <v>268</v>
      </c>
      <c r="G106" s="293">
        <v>0</v>
      </c>
      <c r="H106" s="293">
        <v>0</v>
      </c>
      <c r="I106" s="293">
        <v>0</v>
      </c>
      <c r="J106" s="293">
        <v>0</v>
      </c>
      <c r="K106" s="293">
        <v>0</v>
      </c>
      <c r="L106" s="293">
        <v>0</v>
      </c>
      <c r="M106" s="293">
        <v>0</v>
      </c>
      <c r="N106" s="293">
        <v>0</v>
      </c>
      <c r="O106" s="293">
        <v>0</v>
      </c>
      <c r="P106" s="293">
        <v>0</v>
      </c>
      <c r="Q106" s="293">
        <v>0</v>
      </c>
      <c r="R106" s="293">
        <v>0</v>
      </c>
      <c r="S106" s="293">
        <v>0</v>
      </c>
      <c r="T106" s="293">
        <v>0</v>
      </c>
      <c r="U106" s="293">
        <v>0</v>
      </c>
      <c r="V106" s="293">
        <v>0</v>
      </c>
      <c r="W106" s="293">
        <v>0</v>
      </c>
      <c r="X106" s="293">
        <v>0</v>
      </c>
      <c r="Y106" s="293">
        <v>0</v>
      </c>
      <c r="Z106" s="293">
        <v>0</v>
      </c>
      <c r="AA106" s="293">
        <v>0</v>
      </c>
      <c r="AB106" s="293">
        <v>0</v>
      </c>
      <c r="AC106" s="293">
        <v>0</v>
      </c>
      <c r="AD106" s="293">
        <v>0</v>
      </c>
      <c r="AE106" s="293">
        <v>0</v>
      </c>
      <c r="AF106" s="293">
        <v>0</v>
      </c>
      <c r="AG106" s="293">
        <v>0</v>
      </c>
      <c r="AH106" s="293">
        <v>0</v>
      </c>
      <c r="AI106" s="293">
        <v>0</v>
      </c>
      <c r="AJ106" s="293">
        <v>0</v>
      </c>
      <c r="AK106" s="293">
        <v>0</v>
      </c>
      <c r="AL106" s="293">
        <v>0</v>
      </c>
      <c r="AM106" s="293">
        <v>0</v>
      </c>
      <c r="AN106" s="293">
        <v>0</v>
      </c>
      <c r="AO106" s="293">
        <v>0</v>
      </c>
      <c r="AP106" s="293">
        <v>0</v>
      </c>
      <c r="AQ106" s="293">
        <v>0</v>
      </c>
      <c r="AR106" s="293">
        <v>0</v>
      </c>
      <c r="AS106" s="293">
        <v>0</v>
      </c>
      <c r="AT106" s="293">
        <v>0</v>
      </c>
      <c r="AU106" s="293">
        <v>0</v>
      </c>
      <c r="AV106" s="293">
        <v>0</v>
      </c>
      <c r="AW106" s="293">
        <v>0</v>
      </c>
      <c r="AX106" s="293">
        <v>0</v>
      </c>
      <c r="AY106" s="293">
        <v>0</v>
      </c>
      <c r="AZ106" s="293">
        <v>0</v>
      </c>
      <c r="BA106" s="293">
        <v>0</v>
      </c>
      <c r="BB106" s="293">
        <v>0</v>
      </c>
      <c r="BC106" s="293">
        <v>0</v>
      </c>
      <c r="BD106" s="293">
        <v>0</v>
      </c>
      <c r="BE106" s="293">
        <v>0</v>
      </c>
      <c r="BF106" s="293">
        <v>0</v>
      </c>
      <c r="BG106" s="293">
        <v>0</v>
      </c>
      <c r="BH106" s="293">
        <v>0</v>
      </c>
      <c r="BI106" s="293">
        <v>0</v>
      </c>
      <c r="BJ106" s="293">
        <v>0</v>
      </c>
      <c r="BK106" s="293">
        <v>0</v>
      </c>
      <c r="BL106" s="293">
        <v>0</v>
      </c>
      <c r="BM106" s="293">
        <v>0</v>
      </c>
      <c r="BN106" s="293">
        <v>0</v>
      </c>
      <c r="BO106" s="293">
        <v>0</v>
      </c>
      <c r="BP106" s="293">
        <v>0</v>
      </c>
      <c r="BQ106" s="293">
        <v>0</v>
      </c>
      <c r="BR106" s="293">
        <v>0</v>
      </c>
      <c r="BS106" s="293">
        <v>0</v>
      </c>
      <c r="BT106" s="293">
        <v>0</v>
      </c>
      <c r="BU106" s="293">
        <v>0</v>
      </c>
      <c r="BV106" s="293">
        <v>0</v>
      </c>
      <c r="BW106" s="293">
        <v>0</v>
      </c>
      <c r="BX106" s="293">
        <v>0</v>
      </c>
      <c r="BY106" s="293">
        <v>0</v>
      </c>
      <c r="BZ106" s="293">
        <v>0</v>
      </c>
      <c r="CA106" s="293">
        <v>0</v>
      </c>
      <c r="CB106" s="293">
        <v>0</v>
      </c>
      <c r="CC106" s="293">
        <v>0</v>
      </c>
      <c r="CD106" s="293">
        <v>0</v>
      </c>
      <c r="CE106" s="293">
        <v>0</v>
      </c>
      <c r="CF106" s="293">
        <v>0</v>
      </c>
      <c r="CG106" s="293">
        <v>0</v>
      </c>
      <c r="CH106" s="293">
        <v>0</v>
      </c>
      <c r="CI106" s="293">
        <v>0</v>
      </c>
      <c r="CJ106" s="293">
        <v>0</v>
      </c>
      <c r="CK106" s="293">
        <v>0</v>
      </c>
      <c r="CL106" s="293">
        <v>0</v>
      </c>
      <c r="CM106" s="293">
        <v>0</v>
      </c>
      <c r="CN106" s="293">
        <v>0</v>
      </c>
      <c r="CO106" s="293">
        <v>0</v>
      </c>
      <c r="CP106" s="293">
        <v>0</v>
      </c>
      <c r="CQ106" s="293">
        <v>0</v>
      </c>
      <c r="CR106" s="293">
        <v>0</v>
      </c>
      <c r="CS106" s="293">
        <v>0</v>
      </c>
      <c r="CT106" s="293">
        <v>0</v>
      </c>
      <c r="CU106" s="293">
        <v>0</v>
      </c>
      <c r="CV106" s="293">
        <v>0</v>
      </c>
      <c r="CW106" s="293">
        <v>0</v>
      </c>
      <c r="CX106" s="293">
        <v>0</v>
      </c>
      <c r="CY106" s="293">
        <v>0</v>
      </c>
      <c r="CZ106" s="293">
        <v>0</v>
      </c>
      <c r="DA106" s="293">
        <v>0</v>
      </c>
      <c r="DB106" s="293">
        <v>0</v>
      </c>
      <c r="DC106" s="293">
        <v>0</v>
      </c>
      <c r="DD106" s="293">
        <v>0</v>
      </c>
      <c r="DE106" s="293">
        <v>0</v>
      </c>
      <c r="DF106" s="293">
        <v>0</v>
      </c>
      <c r="DG106" s="293">
        <v>0</v>
      </c>
      <c r="DH106" s="293">
        <v>0</v>
      </c>
      <c r="DI106" s="293">
        <v>0</v>
      </c>
      <c r="DJ106" s="293">
        <v>0</v>
      </c>
      <c r="DK106" s="293">
        <v>0</v>
      </c>
      <c r="DL106" s="293">
        <v>0</v>
      </c>
      <c r="DM106" s="293">
        <v>0</v>
      </c>
      <c r="DN106" s="293">
        <v>0</v>
      </c>
      <c r="DO106" s="293">
        <v>0</v>
      </c>
      <c r="DP106" s="293">
        <v>0</v>
      </c>
      <c r="DQ106" s="293">
        <v>0</v>
      </c>
      <c r="DR106" s="293">
        <v>0</v>
      </c>
      <c r="DS106" s="293">
        <v>0</v>
      </c>
      <c r="DT106" s="293">
        <v>0</v>
      </c>
      <c r="DU106" s="293">
        <v>0</v>
      </c>
      <c r="DV106" s="293">
        <v>0</v>
      </c>
      <c r="DW106" s="293">
        <v>0</v>
      </c>
      <c r="DX106" s="293">
        <v>0</v>
      </c>
      <c r="DY106" s="293">
        <v>0</v>
      </c>
      <c r="DZ106" s="293">
        <v>0</v>
      </c>
      <c r="EA106" s="293">
        <v>0</v>
      </c>
      <c r="EB106" s="293">
        <v>0</v>
      </c>
      <c r="EC106" s="293">
        <v>0</v>
      </c>
      <c r="ED106" s="293">
        <v>0</v>
      </c>
      <c r="EE106" s="293">
        <v>0</v>
      </c>
      <c r="EF106" s="293">
        <v>0</v>
      </c>
      <c r="EG106" s="293">
        <v>0</v>
      </c>
      <c r="EH106" s="293">
        <v>0</v>
      </c>
      <c r="EI106" s="293">
        <v>0</v>
      </c>
      <c r="EJ106" s="293">
        <v>0</v>
      </c>
      <c r="EK106" s="293">
        <v>0</v>
      </c>
      <c r="EL106" s="293">
        <v>0</v>
      </c>
      <c r="EM106" s="293">
        <v>0</v>
      </c>
      <c r="EN106" s="293">
        <v>0</v>
      </c>
      <c r="EO106" s="293">
        <v>461.6</v>
      </c>
      <c r="EP106" s="293">
        <v>0</v>
      </c>
      <c r="EQ106" s="293">
        <v>0</v>
      </c>
      <c r="ER106" s="293">
        <v>0</v>
      </c>
      <c r="ES106" s="293">
        <v>0</v>
      </c>
      <c r="ET106" s="293">
        <v>0</v>
      </c>
      <c r="EU106" s="293">
        <v>0</v>
      </c>
      <c r="EV106" s="293">
        <v>0</v>
      </c>
      <c r="EW106" s="293">
        <v>0</v>
      </c>
      <c r="EX106" s="293">
        <v>461.6</v>
      </c>
      <c r="EY106" s="22"/>
      <c r="EZ106" s="60"/>
      <c r="FA106" s="22"/>
      <c r="FB106" s="60"/>
      <c r="FC106" s="22"/>
      <c r="FD106" s="60"/>
      <c r="FE106" s="22"/>
      <c r="FF106" s="60"/>
      <c r="FG106" s="22"/>
      <c r="FH106" s="60"/>
      <c r="FI106" s="22"/>
      <c r="FJ106" s="60"/>
      <c r="FK106" s="22"/>
      <c r="FL106" s="60"/>
      <c r="FM106" s="22"/>
      <c r="FN106" s="60"/>
      <c r="FO106" s="22"/>
      <c r="FP106" s="60"/>
      <c r="FQ106" s="22"/>
      <c r="FR106" s="60"/>
      <c r="FS106" s="22"/>
      <c r="FT106" s="60"/>
      <c r="FU106" s="22"/>
      <c r="FV106" s="60"/>
      <c r="FW106" s="22"/>
      <c r="FX106" s="60"/>
      <c r="FY106" s="22"/>
      <c r="FZ106" s="60"/>
      <c r="GA106" s="22"/>
      <c r="GB106" s="60"/>
      <c r="GC106" s="22"/>
      <c r="GD106" s="60"/>
      <c r="GE106" s="22"/>
      <c r="GF106" s="60"/>
      <c r="GG106" s="22"/>
      <c r="GH106" s="60"/>
      <c r="GI106" s="22"/>
      <c r="GJ106" s="60"/>
      <c r="GK106" s="22"/>
      <c r="GL106" s="60"/>
      <c r="GM106" s="22"/>
      <c r="GN106" s="60"/>
      <c r="GO106" s="22"/>
      <c r="GP106" s="60"/>
      <c r="GQ106" s="22"/>
      <c r="GR106" s="60"/>
      <c r="GS106" s="22"/>
      <c r="GT106" s="60"/>
      <c r="GU106" s="22"/>
      <c r="GV106" s="60"/>
      <c r="GW106" s="22"/>
      <c r="GX106" s="60"/>
      <c r="GY106" s="22"/>
      <c r="GZ106" s="60"/>
      <c r="HA106" s="22"/>
      <c r="HB106" s="60"/>
      <c r="HC106" s="22"/>
      <c r="HD106" s="60"/>
      <c r="HE106" s="22"/>
      <c r="HF106" s="60"/>
      <c r="HG106" s="22"/>
      <c r="HH106" s="60"/>
      <c r="HI106" s="22"/>
      <c r="HJ106" s="60"/>
      <c r="HK106" s="22"/>
      <c r="HL106" s="60"/>
      <c r="HM106" s="22"/>
      <c r="HN106" s="60"/>
      <c r="HO106" s="22"/>
      <c r="HP106" s="60"/>
      <c r="HQ106" s="22"/>
      <c r="HR106" s="60"/>
      <c r="HS106" s="22"/>
      <c r="HT106" s="60"/>
      <c r="HU106" s="22"/>
      <c r="HV106" s="60"/>
      <c r="HW106" s="22"/>
      <c r="HX106" s="60"/>
      <c r="HY106" s="22"/>
      <c r="HZ106" s="60"/>
      <c r="IA106" s="22"/>
      <c r="IB106" s="60"/>
      <c r="IC106" s="22"/>
      <c r="ID106" s="60"/>
      <c r="IE106" s="22"/>
      <c r="IF106" s="60"/>
      <c r="IG106" s="22"/>
      <c r="IH106" s="60"/>
      <c r="II106" s="22"/>
      <c r="IJ106" s="60"/>
      <c r="IK106" s="22"/>
      <c r="IL106" s="60"/>
      <c r="IM106" s="22"/>
      <c r="IN106" s="60"/>
      <c r="IO106" s="22"/>
      <c r="IP106" s="60"/>
      <c r="IQ106" s="22"/>
      <c r="IR106" s="60"/>
      <c r="IS106" s="22"/>
      <c r="IT106" s="60"/>
      <c r="IU106" s="22"/>
      <c r="IV106" s="60"/>
      <c r="IW106" s="22"/>
      <c r="IX106" s="60"/>
      <c r="IY106" s="22"/>
      <c r="IZ106" s="60"/>
      <c r="JA106" s="22"/>
      <c r="JB106" s="60"/>
      <c r="JC106" s="22"/>
      <c r="JD106" s="60"/>
      <c r="JE106" s="22"/>
      <c r="JF106" s="60"/>
      <c r="JG106" s="22"/>
      <c r="JH106" s="60"/>
      <c r="JI106" s="22"/>
      <c r="JJ106" s="60"/>
      <c r="JK106" s="22"/>
      <c r="JL106" s="60"/>
      <c r="JM106" s="22"/>
      <c r="JN106" s="60"/>
      <c r="JO106" s="22"/>
      <c r="JP106" s="60"/>
      <c r="JQ106" s="22"/>
      <c r="JR106" s="60"/>
      <c r="JS106" s="22"/>
      <c r="JT106" s="60"/>
      <c r="JU106" s="22"/>
      <c r="JV106" s="60"/>
      <c r="JW106" s="22"/>
      <c r="JX106" s="60"/>
      <c r="JY106" s="22"/>
      <c r="JZ106" s="23"/>
      <c r="KA106" s="23"/>
      <c r="KB106" s="23"/>
      <c r="KC106" s="23"/>
      <c r="KD106" s="23"/>
      <c r="KE106" s="23"/>
      <c r="KF106" s="23"/>
      <c r="KG106" s="23"/>
      <c r="KH106" s="23"/>
      <c r="KI106" s="23"/>
      <c r="KJ106" s="23"/>
      <c r="KK106" s="23"/>
      <c r="KL106" s="23"/>
      <c r="KM106" s="23"/>
    </row>
    <row r="107" spans="1:299" x14ac:dyDescent="0.25">
      <c r="A107" s="48">
        <f t="shared" si="1"/>
        <v>106</v>
      </c>
      <c r="B107" s="272"/>
      <c r="C107" s="272"/>
      <c r="D107" s="272"/>
      <c r="E107" s="272"/>
      <c r="F107" s="272" t="s">
        <v>290</v>
      </c>
      <c r="G107" s="293">
        <v>0</v>
      </c>
      <c r="H107" s="293">
        <v>0</v>
      </c>
      <c r="I107" s="293">
        <v>120</v>
      </c>
      <c r="J107" s="293">
        <v>0</v>
      </c>
      <c r="K107" s="293">
        <v>530.79999999999995</v>
      </c>
      <c r="L107" s="293">
        <v>0</v>
      </c>
      <c r="M107" s="293">
        <v>0</v>
      </c>
      <c r="N107" s="293">
        <v>0</v>
      </c>
      <c r="O107" s="293">
        <v>307.67</v>
      </c>
      <c r="P107" s="293">
        <v>4123</v>
      </c>
      <c r="Q107" s="293">
        <v>0</v>
      </c>
      <c r="R107" s="293">
        <v>274</v>
      </c>
      <c r="S107" s="293">
        <v>0</v>
      </c>
      <c r="T107" s="293">
        <v>0</v>
      </c>
      <c r="U107" s="293">
        <v>0</v>
      </c>
      <c r="V107" s="293">
        <v>498</v>
      </c>
      <c r="W107" s="293">
        <v>0</v>
      </c>
      <c r="X107" s="293">
        <v>0</v>
      </c>
      <c r="Y107" s="293">
        <v>2143.66</v>
      </c>
      <c r="Z107" s="293">
        <v>0</v>
      </c>
      <c r="AA107" s="293">
        <v>0</v>
      </c>
      <c r="AB107" s="293">
        <v>0</v>
      </c>
      <c r="AC107" s="293">
        <v>0</v>
      </c>
      <c r="AD107" s="293">
        <v>0</v>
      </c>
      <c r="AE107" s="293">
        <v>0</v>
      </c>
      <c r="AF107" s="293">
        <v>0</v>
      </c>
      <c r="AG107" s="293">
        <v>0</v>
      </c>
      <c r="AH107" s="293">
        <v>0</v>
      </c>
      <c r="AI107" s="293">
        <v>0</v>
      </c>
      <c r="AJ107" s="293">
        <v>200</v>
      </c>
      <c r="AK107" s="293">
        <v>0</v>
      </c>
      <c r="AL107" s="293">
        <v>0</v>
      </c>
      <c r="AM107" s="293">
        <v>0</v>
      </c>
      <c r="AN107" s="293">
        <v>0</v>
      </c>
      <c r="AO107" s="293">
        <v>0</v>
      </c>
      <c r="AP107" s="293">
        <v>0</v>
      </c>
      <c r="AQ107" s="293">
        <v>0</v>
      </c>
      <c r="AR107" s="293">
        <v>0</v>
      </c>
      <c r="AS107" s="293">
        <v>0</v>
      </c>
      <c r="AT107" s="293">
        <v>0</v>
      </c>
      <c r="AU107" s="293">
        <v>0</v>
      </c>
      <c r="AV107" s="293">
        <v>0</v>
      </c>
      <c r="AW107" s="293">
        <v>0</v>
      </c>
      <c r="AX107" s="293">
        <v>0</v>
      </c>
      <c r="AY107" s="293">
        <v>0</v>
      </c>
      <c r="AZ107" s="293">
        <v>24</v>
      </c>
      <c r="BA107" s="293">
        <v>0</v>
      </c>
      <c r="BB107" s="293">
        <v>0</v>
      </c>
      <c r="BC107" s="293">
        <v>0</v>
      </c>
      <c r="BD107" s="293">
        <v>0</v>
      </c>
      <c r="BE107" s="293">
        <v>0</v>
      </c>
      <c r="BF107" s="293">
        <v>0</v>
      </c>
      <c r="BG107" s="293">
        <v>967</v>
      </c>
      <c r="BH107" s="293">
        <v>0</v>
      </c>
      <c r="BI107" s="293">
        <v>0</v>
      </c>
      <c r="BJ107" s="293">
        <v>0</v>
      </c>
      <c r="BK107" s="293">
        <v>407.02</v>
      </c>
      <c r="BL107" s="293">
        <v>0</v>
      </c>
      <c r="BM107" s="293">
        <v>1073.81</v>
      </c>
      <c r="BN107" s="293">
        <v>0</v>
      </c>
      <c r="BO107" s="293">
        <v>0</v>
      </c>
      <c r="BP107" s="293">
        <v>0</v>
      </c>
      <c r="BQ107" s="293">
        <v>0</v>
      </c>
      <c r="BR107" s="293">
        <v>0</v>
      </c>
      <c r="BS107" s="293">
        <v>0</v>
      </c>
      <c r="BT107" s="293">
        <v>0</v>
      </c>
      <c r="BU107" s="293">
        <v>2109.62</v>
      </c>
      <c r="BV107" s="293">
        <v>0</v>
      </c>
      <c r="BW107" s="293">
        <v>0</v>
      </c>
      <c r="BX107" s="293">
        <v>0</v>
      </c>
      <c r="BY107" s="293">
        <v>0</v>
      </c>
      <c r="BZ107" s="293">
        <v>0</v>
      </c>
      <c r="CA107" s="293">
        <v>0</v>
      </c>
      <c r="CB107" s="293">
        <v>0</v>
      </c>
      <c r="CC107" s="293">
        <v>0</v>
      </c>
      <c r="CD107" s="293">
        <v>0</v>
      </c>
      <c r="CE107" s="293">
        <v>0</v>
      </c>
      <c r="CF107" s="293">
        <v>0</v>
      </c>
      <c r="CG107" s="293">
        <v>0</v>
      </c>
      <c r="CH107" s="293">
        <v>0</v>
      </c>
      <c r="CI107" s="293">
        <v>0</v>
      </c>
      <c r="CJ107" s="293">
        <v>0</v>
      </c>
      <c r="CK107" s="293">
        <v>1434.72</v>
      </c>
      <c r="CL107" s="293">
        <v>0</v>
      </c>
      <c r="CM107" s="293">
        <v>0</v>
      </c>
      <c r="CN107" s="293">
        <v>0</v>
      </c>
      <c r="CO107" s="293">
        <v>3792.74</v>
      </c>
      <c r="CP107" s="293">
        <v>0</v>
      </c>
      <c r="CQ107" s="293">
        <v>219.33</v>
      </c>
      <c r="CR107" s="293">
        <v>0</v>
      </c>
      <c r="CS107" s="293">
        <v>693.25</v>
      </c>
      <c r="CT107" s="293">
        <v>2447.9499999999998</v>
      </c>
      <c r="CU107" s="293">
        <v>2208.5</v>
      </c>
      <c r="CV107" s="293">
        <v>0</v>
      </c>
      <c r="CW107" s="293">
        <v>0</v>
      </c>
      <c r="CX107" s="293">
        <v>0</v>
      </c>
      <c r="CY107" s="293">
        <v>0</v>
      </c>
      <c r="CZ107" s="293">
        <v>0</v>
      </c>
      <c r="DA107" s="293">
        <v>705</v>
      </c>
      <c r="DB107" s="293">
        <v>0</v>
      </c>
      <c r="DC107" s="293">
        <v>0</v>
      </c>
      <c r="DD107" s="293">
        <v>1328</v>
      </c>
      <c r="DE107" s="293">
        <v>0</v>
      </c>
      <c r="DF107" s="293">
        <v>2448.81</v>
      </c>
      <c r="DG107" s="293">
        <v>0</v>
      </c>
      <c r="DH107" s="293">
        <v>0</v>
      </c>
      <c r="DI107" s="293">
        <v>0</v>
      </c>
      <c r="DJ107" s="293">
        <v>0</v>
      </c>
      <c r="DK107" s="293">
        <v>0</v>
      </c>
      <c r="DL107" s="293">
        <v>1892.11</v>
      </c>
      <c r="DM107" s="293">
        <v>0</v>
      </c>
      <c r="DN107" s="293">
        <v>964.44</v>
      </c>
      <c r="DO107" s="293">
        <v>0</v>
      </c>
      <c r="DP107" s="293">
        <v>0</v>
      </c>
      <c r="DQ107" s="293">
        <v>0</v>
      </c>
      <c r="DR107" s="293">
        <v>0</v>
      </c>
      <c r="DS107" s="293">
        <v>0</v>
      </c>
      <c r="DT107" s="293">
        <v>0</v>
      </c>
      <c r="DU107" s="293">
        <v>0</v>
      </c>
      <c r="DV107" s="293">
        <v>0</v>
      </c>
      <c r="DW107" s="293">
        <v>310.5</v>
      </c>
      <c r="DX107" s="293">
        <v>0</v>
      </c>
      <c r="DY107" s="293">
        <v>0</v>
      </c>
      <c r="DZ107" s="293">
        <v>0</v>
      </c>
      <c r="EA107" s="293">
        <v>0</v>
      </c>
      <c r="EB107" s="293">
        <v>0</v>
      </c>
      <c r="EC107" s="293">
        <v>0</v>
      </c>
      <c r="ED107" s="293">
        <v>0</v>
      </c>
      <c r="EE107" s="293">
        <v>0</v>
      </c>
      <c r="EF107" s="293">
        <v>0</v>
      </c>
      <c r="EG107" s="293">
        <v>0</v>
      </c>
      <c r="EH107" s="293">
        <v>0</v>
      </c>
      <c r="EI107" s="293">
        <v>3142.52</v>
      </c>
      <c r="EJ107" s="293">
        <v>0</v>
      </c>
      <c r="EK107" s="293">
        <v>0</v>
      </c>
      <c r="EL107" s="293">
        <v>730.48</v>
      </c>
      <c r="EM107" s="293">
        <v>1081.8900000000001</v>
      </c>
      <c r="EN107" s="293">
        <v>0</v>
      </c>
      <c r="EO107" s="293">
        <v>389.93</v>
      </c>
      <c r="EP107" s="293">
        <v>0</v>
      </c>
      <c r="EQ107" s="293">
        <v>632.01</v>
      </c>
      <c r="ER107" s="293">
        <v>0</v>
      </c>
      <c r="ES107" s="293">
        <v>0</v>
      </c>
      <c r="ET107" s="293">
        <v>0</v>
      </c>
      <c r="EU107" s="293">
        <v>0</v>
      </c>
      <c r="EV107" s="293">
        <v>0</v>
      </c>
      <c r="EW107" s="293">
        <v>0</v>
      </c>
      <c r="EX107" s="293">
        <v>37200.76</v>
      </c>
      <c r="EY107" s="22"/>
      <c r="EZ107" s="60"/>
      <c r="FA107" s="22"/>
      <c r="FB107" s="60"/>
      <c r="FC107" s="22"/>
      <c r="FD107" s="60"/>
      <c r="FE107" s="22"/>
      <c r="FF107" s="60"/>
      <c r="FG107" s="22"/>
      <c r="FH107" s="60"/>
      <c r="FI107" s="22"/>
      <c r="FJ107" s="60"/>
      <c r="FK107" s="22"/>
      <c r="FL107" s="60"/>
      <c r="FM107" s="22"/>
      <c r="FN107" s="60"/>
      <c r="FO107" s="22"/>
      <c r="FP107" s="60"/>
      <c r="FQ107" s="22"/>
      <c r="FR107" s="60"/>
      <c r="FS107" s="22"/>
      <c r="FT107" s="60"/>
      <c r="FU107" s="22"/>
      <c r="FV107" s="60"/>
      <c r="FW107" s="22"/>
      <c r="FX107" s="60"/>
      <c r="FY107" s="22"/>
      <c r="FZ107" s="60"/>
      <c r="GA107" s="22"/>
      <c r="GB107" s="60"/>
      <c r="GC107" s="22"/>
      <c r="GD107" s="60"/>
      <c r="GE107" s="22"/>
      <c r="GF107" s="60"/>
      <c r="GG107" s="22"/>
      <c r="GH107" s="60"/>
      <c r="GI107" s="22"/>
      <c r="GJ107" s="60"/>
      <c r="GK107" s="22"/>
      <c r="GL107" s="60"/>
      <c r="GM107" s="22"/>
      <c r="GN107" s="60"/>
      <c r="GO107" s="22"/>
      <c r="GP107" s="60"/>
      <c r="GQ107" s="22"/>
      <c r="GR107" s="60"/>
      <c r="GS107" s="22"/>
      <c r="GT107" s="60"/>
      <c r="GU107" s="22"/>
      <c r="GV107" s="60"/>
      <c r="GW107" s="22"/>
      <c r="GX107" s="60"/>
      <c r="GY107" s="22"/>
      <c r="GZ107" s="60"/>
      <c r="HA107" s="22"/>
      <c r="HB107" s="60"/>
      <c r="HC107" s="22"/>
      <c r="HD107" s="60"/>
      <c r="HE107" s="22"/>
      <c r="HF107" s="60"/>
      <c r="HG107" s="22"/>
      <c r="HH107" s="60"/>
      <c r="HI107" s="22"/>
      <c r="HJ107" s="60"/>
      <c r="HK107" s="22"/>
      <c r="HL107" s="60"/>
      <c r="HM107" s="22"/>
      <c r="HN107" s="60"/>
      <c r="HO107" s="22"/>
      <c r="HP107" s="60"/>
      <c r="HQ107" s="22"/>
      <c r="HR107" s="60"/>
      <c r="HS107" s="22"/>
      <c r="HT107" s="60"/>
      <c r="HU107" s="22"/>
      <c r="HV107" s="60"/>
      <c r="HW107" s="22"/>
      <c r="HX107" s="60"/>
      <c r="HY107" s="22"/>
      <c r="HZ107" s="60"/>
      <c r="IA107" s="22"/>
      <c r="IB107" s="60"/>
      <c r="IC107" s="22"/>
      <c r="ID107" s="60"/>
      <c r="IE107" s="22"/>
      <c r="IF107" s="60"/>
      <c r="IG107" s="22"/>
      <c r="IH107" s="60"/>
      <c r="II107" s="22"/>
      <c r="IJ107" s="60"/>
      <c r="IK107" s="22"/>
      <c r="IL107" s="60"/>
      <c r="IM107" s="22"/>
      <c r="IN107" s="60"/>
      <c r="IO107" s="22"/>
      <c r="IP107" s="60"/>
      <c r="IQ107" s="22"/>
      <c r="IR107" s="60"/>
      <c r="IS107" s="22"/>
      <c r="IT107" s="60"/>
      <c r="IU107" s="22"/>
      <c r="IV107" s="60"/>
      <c r="IW107" s="22"/>
      <c r="IX107" s="60"/>
      <c r="IY107" s="22"/>
      <c r="IZ107" s="60"/>
      <c r="JA107" s="22"/>
      <c r="JB107" s="60"/>
      <c r="JC107" s="22"/>
      <c r="JD107" s="60"/>
      <c r="JE107" s="22"/>
      <c r="JF107" s="60"/>
      <c r="JG107" s="22"/>
      <c r="JH107" s="60"/>
      <c r="JI107" s="22"/>
      <c r="JJ107" s="60"/>
      <c r="JK107" s="22"/>
      <c r="JL107" s="60"/>
      <c r="JM107" s="22"/>
      <c r="JN107" s="60"/>
      <c r="JO107" s="22"/>
      <c r="JP107" s="60"/>
      <c r="JQ107" s="22"/>
      <c r="JR107" s="60"/>
      <c r="JS107" s="22"/>
      <c r="JT107" s="60"/>
      <c r="JU107" s="22"/>
      <c r="JV107" s="60"/>
      <c r="JW107" s="22"/>
      <c r="JX107" s="60"/>
      <c r="JY107" s="22"/>
      <c r="JZ107" s="23"/>
      <c r="KA107" s="23"/>
      <c r="KB107" s="23"/>
      <c r="KC107" s="23"/>
      <c r="KD107" s="23"/>
      <c r="KE107" s="23"/>
      <c r="KF107" s="23"/>
      <c r="KG107" s="23"/>
      <c r="KH107" s="23"/>
      <c r="KI107" s="23"/>
      <c r="KJ107" s="23"/>
      <c r="KK107" s="23"/>
      <c r="KL107" s="23"/>
      <c r="KM107" s="23"/>
    </row>
    <row r="108" spans="1:299" x14ac:dyDescent="0.25">
      <c r="A108" s="48">
        <f t="shared" si="1"/>
        <v>107</v>
      </c>
      <c r="B108" s="272"/>
      <c r="C108" s="272"/>
      <c r="D108" s="272"/>
      <c r="E108" s="272"/>
      <c r="F108" s="272" t="s">
        <v>648</v>
      </c>
      <c r="G108" s="293">
        <v>0</v>
      </c>
      <c r="H108" s="293">
        <v>0</v>
      </c>
      <c r="I108" s="293">
        <v>0</v>
      </c>
      <c r="J108" s="293">
        <v>0</v>
      </c>
      <c r="K108" s="293">
        <v>0</v>
      </c>
      <c r="L108" s="293">
        <v>190</v>
      </c>
      <c r="M108" s="293">
        <v>0</v>
      </c>
      <c r="N108" s="293">
        <v>0</v>
      </c>
      <c r="O108" s="293">
        <v>4184.3</v>
      </c>
      <c r="P108" s="293">
        <v>0</v>
      </c>
      <c r="Q108" s="293">
        <v>0</v>
      </c>
      <c r="R108" s="293">
        <v>0</v>
      </c>
      <c r="S108" s="293">
        <v>0</v>
      </c>
      <c r="T108" s="293">
        <v>0</v>
      </c>
      <c r="U108" s="293">
        <v>0</v>
      </c>
      <c r="V108" s="293">
        <v>1425.43</v>
      </c>
      <c r="W108" s="293">
        <v>0</v>
      </c>
      <c r="X108" s="293">
        <v>0</v>
      </c>
      <c r="Y108" s="293">
        <v>2062.9899999999998</v>
      </c>
      <c r="Z108" s="293">
        <v>0</v>
      </c>
      <c r="AA108" s="293">
        <v>0</v>
      </c>
      <c r="AB108" s="293">
        <v>0</v>
      </c>
      <c r="AC108" s="293">
        <v>0</v>
      </c>
      <c r="AD108" s="293">
        <v>390</v>
      </c>
      <c r="AE108" s="293">
        <v>0</v>
      </c>
      <c r="AF108" s="293">
        <v>0</v>
      </c>
      <c r="AG108" s="293">
        <v>0</v>
      </c>
      <c r="AH108" s="293">
        <v>0</v>
      </c>
      <c r="AI108" s="293">
        <v>1550.94</v>
      </c>
      <c r="AJ108" s="293">
        <v>0</v>
      </c>
      <c r="AK108" s="293">
        <v>0</v>
      </c>
      <c r="AL108" s="293">
        <v>0</v>
      </c>
      <c r="AM108" s="293">
        <v>0</v>
      </c>
      <c r="AN108" s="293">
        <v>0</v>
      </c>
      <c r="AO108" s="293">
        <v>0</v>
      </c>
      <c r="AP108" s="293">
        <v>0</v>
      </c>
      <c r="AQ108" s="293">
        <v>0</v>
      </c>
      <c r="AR108" s="293">
        <v>0</v>
      </c>
      <c r="AS108" s="293">
        <v>0</v>
      </c>
      <c r="AT108" s="293">
        <v>725</v>
      </c>
      <c r="AU108" s="293">
        <v>0</v>
      </c>
      <c r="AV108" s="293">
        <v>0</v>
      </c>
      <c r="AW108" s="293">
        <v>0</v>
      </c>
      <c r="AX108" s="293">
        <v>0</v>
      </c>
      <c r="AY108" s="293">
        <v>0</v>
      </c>
      <c r="AZ108" s="293">
        <v>0</v>
      </c>
      <c r="BA108" s="293">
        <v>0</v>
      </c>
      <c r="BB108" s="293">
        <v>0</v>
      </c>
      <c r="BC108" s="293">
        <v>0</v>
      </c>
      <c r="BD108" s="293">
        <v>0</v>
      </c>
      <c r="BE108" s="293">
        <v>0</v>
      </c>
      <c r="BF108" s="293">
        <v>0</v>
      </c>
      <c r="BG108" s="293">
        <v>999.7</v>
      </c>
      <c r="BH108" s="293">
        <v>0</v>
      </c>
      <c r="BI108" s="293">
        <v>0</v>
      </c>
      <c r="BJ108" s="293">
        <v>0</v>
      </c>
      <c r="BK108" s="293">
        <v>4878.0600000000004</v>
      </c>
      <c r="BL108" s="293">
        <v>0</v>
      </c>
      <c r="BM108" s="293">
        <v>1640.4</v>
      </c>
      <c r="BN108" s="293">
        <v>0</v>
      </c>
      <c r="BO108" s="293">
        <v>0</v>
      </c>
      <c r="BP108" s="293">
        <v>0</v>
      </c>
      <c r="BQ108" s="293">
        <v>0</v>
      </c>
      <c r="BR108" s="293">
        <v>0</v>
      </c>
      <c r="BS108" s="293">
        <v>0</v>
      </c>
      <c r="BT108" s="293">
        <v>0</v>
      </c>
      <c r="BU108" s="293">
        <v>1034</v>
      </c>
      <c r="BV108" s="293">
        <v>0</v>
      </c>
      <c r="BW108" s="293">
        <v>0</v>
      </c>
      <c r="BX108" s="293">
        <v>624.65</v>
      </c>
      <c r="BY108" s="293">
        <v>0</v>
      </c>
      <c r="BZ108" s="293">
        <v>106.69</v>
      </c>
      <c r="CA108" s="293">
        <v>0</v>
      </c>
      <c r="CB108" s="293">
        <v>0</v>
      </c>
      <c r="CC108" s="293">
        <v>0</v>
      </c>
      <c r="CD108" s="293">
        <v>0</v>
      </c>
      <c r="CE108" s="293">
        <v>0</v>
      </c>
      <c r="CF108" s="293">
        <v>0</v>
      </c>
      <c r="CG108" s="293">
        <v>0</v>
      </c>
      <c r="CH108" s="293">
        <v>0</v>
      </c>
      <c r="CI108" s="293">
        <v>0</v>
      </c>
      <c r="CJ108" s="293">
        <v>0</v>
      </c>
      <c r="CK108" s="293">
        <v>2097.1999999999998</v>
      </c>
      <c r="CL108" s="293">
        <v>0</v>
      </c>
      <c r="CM108" s="293">
        <v>0</v>
      </c>
      <c r="CN108" s="293">
        <v>0</v>
      </c>
      <c r="CO108" s="293">
        <v>0</v>
      </c>
      <c r="CP108" s="293">
        <v>0</v>
      </c>
      <c r="CQ108" s="293">
        <v>0</v>
      </c>
      <c r="CR108" s="293">
        <v>0</v>
      </c>
      <c r="CS108" s="293">
        <v>2820</v>
      </c>
      <c r="CT108" s="293">
        <v>1506.4</v>
      </c>
      <c r="CU108" s="293">
        <v>0</v>
      </c>
      <c r="CV108" s="293">
        <v>0</v>
      </c>
      <c r="CW108" s="293">
        <v>0</v>
      </c>
      <c r="CX108" s="293">
        <v>0</v>
      </c>
      <c r="CY108" s="293">
        <v>0</v>
      </c>
      <c r="CZ108" s="293">
        <v>0</v>
      </c>
      <c r="DA108" s="293">
        <v>0</v>
      </c>
      <c r="DB108" s="293">
        <v>0</v>
      </c>
      <c r="DC108" s="293">
        <v>0</v>
      </c>
      <c r="DD108" s="293">
        <v>1293.75</v>
      </c>
      <c r="DE108" s="293">
        <v>0</v>
      </c>
      <c r="DF108" s="293">
        <v>0</v>
      </c>
      <c r="DG108" s="293">
        <v>0</v>
      </c>
      <c r="DH108" s="293">
        <v>0</v>
      </c>
      <c r="DI108" s="293">
        <v>0</v>
      </c>
      <c r="DJ108" s="293">
        <v>0</v>
      </c>
      <c r="DK108" s="293">
        <v>0</v>
      </c>
      <c r="DL108" s="293">
        <v>4816.91</v>
      </c>
      <c r="DM108" s="293">
        <v>0</v>
      </c>
      <c r="DN108" s="293">
        <v>0</v>
      </c>
      <c r="DO108" s="293">
        <v>0</v>
      </c>
      <c r="DP108" s="293">
        <v>0</v>
      </c>
      <c r="DQ108" s="293">
        <v>0</v>
      </c>
      <c r="DR108" s="293">
        <v>0</v>
      </c>
      <c r="DS108" s="293">
        <v>0</v>
      </c>
      <c r="DT108" s="293">
        <v>0</v>
      </c>
      <c r="DU108" s="293">
        <v>0</v>
      </c>
      <c r="DV108" s="293">
        <v>0</v>
      </c>
      <c r="DW108" s="293">
        <v>0</v>
      </c>
      <c r="DX108" s="293">
        <v>0</v>
      </c>
      <c r="DY108" s="293">
        <v>0</v>
      </c>
      <c r="DZ108" s="293">
        <v>0</v>
      </c>
      <c r="EA108" s="293">
        <v>0</v>
      </c>
      <c r="EB108" s="293">
        <v>0</v>
      </c>
      <c r="EC108" s="293">
        <v>0</v>
      </c>
      <c r="ED108" s="293">
        <v>0</v>
      </c>
      <c r="EE108" s="293">
        <v>0</v>
      </c>
      <c r="EF108" s="293">
        <v>0</v>
      </c>
      <c r="EG108" s="293">
        <v>0</v>
      </c>
      <c r="EH108" s="293">
        <v>0</v>
      </c>
      <c r="EI108" s="293">
        <v>1446.72</v>
      </c>
      <c r="EJ108" s="293">
        <v>0</v>
      </c>
      <c r="EK108" s="293">
        <v>0</v>
      </c>
      <c r="EL108" s="293">
        <v>210</v>
      </c>
      <c r="EM108" s="293">
        <v>0</v>
      </c>
      <c r="EN108" s="293">
        <v>0</v>
      </c>
      <c r="EO108" s="293">
        <v>0</v>
      </c>
      <c r="EP108" s="293">
        <v>0</v>
      </c>
      <c r="EQ108" s="293">
        <v>0</v>
      </c>
      <c r="ER108" s="293">
        <v>0</v>
      </c>
      <c r="ES108" s="293">
        <v>0</v>
      </c>
      <c r="ET108" s="293">
        <v>0</v>
      </c>
      <c r="EU108" s="293">
        <v>0</v>
      </c>
      <c r="EV108" s="293">
        <v>0</v>
      </c>
      <c r="EW108" s="293">
        <v>0</v>
      </c>
      <c r="EX108" s="293">
        <v>34003.14</v>
      </c>
      <c r="EY108" s="22"/>
      <c r="EZ108" s="60"/>
      <c r="FA108" s="22"/>
      <c r="FB108" s="60"/>
      <c r="FC108" s="22"/>
      <c r="FD108" s="60"/>
      <c r="FE108" s="22"/>
      <c r="FF108" s="60"/>
      <c r="FG108" s="22"/>
      <c r="FH108" s="60"/>
      <c r="FI108" s="22"/>
      <c r="FJ108" s="60"/>
      <c r="FK108" s="22"/>
      <c r="FL108" s="60"/>
      <c r="FM108" s="22"/>
      <c r="FN108" s="60"/>
      <c r="FO108" s="22"/>
      <c r="FP108" s="60"/>
      <c r="FQ108" s="22"/>
      <c r="FR108" s="60"/>
      <c r="FS108" s="22"/>
      <c r="FT108" s="60"/>
      <c r="FU108" s="22"/>
      <c r="FV108" s="60"/>
      <c r="FW108" s="22"/>
      <c r="FX108" s="60"/>
      <c r="FY108" s="22"/>
      <c r="FZ108" s="60"/>
      <c r="GA108" s="22"/>
      <c r="GB108" s="60"/>
      <c r="GC108" s="22"/>
      <c r="GD108" s="60"/>
      <c r="GE108" s="22"/>
      <c r="GF108" s="60"/>
      <c r="GG108" s="22"/>
      <c r="GH108" s="60"/>
      <c r="GI108" s="22"/>
      <c r="GJ108" s="60"/>
      <c r="GK108" s="22"/>
      <c r="GL108" s="60"/>
      <c r="GM108" s="22"/>
      <c r="GN108" s="60"/>
      <c r="GO108" s="22"/>
      <c r="GP108" s="60"/>
      <c r="GQ108" s="22"/>
      <c r="GR108" s="60"/>
      <c r="GS108" s="22"/>
      <c r="GT108" s="60"/>
      <c r="GU108" s="22"/>
      <c r="GV108" s="60"/>
      <c r="GW108" s="22"/>
      <c r="GX108" s="60"/>
      <c r="GY108" s="22"/>
      <c r="GZ108" s="60"/>
      <c r="HA108" s="22"/>
      <c r="HB108" s="60"/>
      <c r="HC108" s="22"/>
      <c r="HD108" s="60"/>
      <c r="HE108" s="22"/>
      <c r="HF108" s="60"/>
      <c r="HG108" s="22"/>
      <c r="HH108" s="60"/>
      <c r="HI108" s="22"/>
      <c r="HJ108" s="60"/>
      <c r="HK108" s="22"/>
      <c r="HL108" s="60"/>
      <c r="HM108" s="22"/>
      <c r="HN108" s="60"/>
      <c r="HO108" s="22"/>
      <c r="HP108" s="60"/>
      <c r="HQ108" s="22"/>
      <c r="HR108" s="60"/>
      <c r="HS108" s="22"/>
      <c r="HT108" s="60"/>
      <c r="HU108" s="22"/>
      <c r="HV108" s="60"/>
      <c r="HW108" s="22"/>
      <c r="HX108" s="60"/>
      <c r="HY108" s="22"/>
      <c r="HZ108" s="60"/>
      <c r="IA108" s="22"/>
      <c r="IB108" s="60"/>
      <c r="IC108" s="22"/>
      <c r="ID108" s="60"/>
      <c r="IE108" s="22"/>
      <c r="IF108" s="60"/>
      <c r="IG108" s="22"/>
      <c r="IH108" s="60"/>
      <c r="II108" s="22"/>
      <c r="IJ108" s="60"/>
      <c r="IK108" s="22"/>
      <c r="IL108" s="60"/>
      <c r="IM108" s="22"/>
      <c r="IN108" s="60"/>
      <c r="IO108" s="22"/>
      <c r="IP108" s="60"/>
      <c r="IQ108" s="22"/>
      <c r="IR108" s="60"/>
      <c r="IS108" s="22"/>
      <c r="IT108" s="60"/>
      <c r="IU108" s="22"/>
      <c r="IV108" s="60"/>
      <c r="IW108" s="22"/>
      <c r="IX108" s="60"/>
      <c r="IY108" s="22"/>
      <c r="IZ108" s="60"/>
      <c r="JA108" s="22"/>
      <c r="JB108" s="60"/>
      <c r="JC108" s="22"/>
      <c r="JD108" s="60"/>
      <c r="JE108" s="22"/>
      <c r="JF108" s="60"/>
      <c r="JG108" s="22"/>
      <c r="JH108" s="60"/>
      <c r="JI108" s="22"/>
      <c r="JJ108" s="60"/>
      <c r="JK108" s="22"/>
      <c r="JL108" s="60"/>
      <c r="JM108" s="22"/>
      <c r="JN108" s="60"/>
      <c r="JO108" s="22"/>
      <c r="JP108" s="60"/>
      <c r="JQ108" s="22"/>
      <c r="JR108" s="60"/>
      <c r="JS108" s="22"/>
      <c r="JT108" s="60"/>
      <c r="JU108" s="22"/>
      <c r="JV108" s="60"/>
      <c r="JW108" s="22"/>
      <c r="JX108" s="60"/>
      <c r="JY108" s="22"/>
      <c r="JZ108" s="23"/>
      <c r="KA108" s="23"/>
      <c r="KB108" s="23"/>
      <c r="KC108" s="23"/>
      <c r="KD108" s="23"/>
      <c r="KE108" s="23"/>
      <c r="KF108" s="23"/>
      <c r="KG108" s="23"/>
      <c r="KH108" s="23"/>
      <c r="KI108" s="23"/>
      <c r="KJ108" s="23"/>
      <c r="KK108" s="23"/>
      <c r="KL108" s="23"/>
      <c r="KM108" s="23"/>
    </row>
    <row r="109" spans="1:299" x14ac:dyDescent="0.25">
      <c r="A109" s="48">
        <f t="shared" si="1"/>
        <v>108</v>
      </c>
      <c r="B109" s="272"/>
      <c r="C109" s="272"/>
      <c r="D109" s="272"/>
      <c r="E109" s="272"/>
      <c r="F109" s="272" t="s">
        <v>502</v>
      </c>
      <c r="G109" s="293">
        <v>0</v>
      </c>
      <c r="H109" s="293">
        <v>0</v>
      </c>
      <c r="I109" s="293">
        <v>0</v>
      </c>
      <c r="J109" s="293">
        <v>0</v>
      </c>
      <c r="K109" s="293">
        <v>0</v>
      </c>
      <c r="L109" s="293">
        <v>0</v>
      </c>
      <c r="M109" s="293">
        <v>0</v>
      </c>
      <c r="N109" s="293">
        <v>0</v>
      </c>
      <c r="O109" s="293">
        <v>0</v>
      </c>
      <c r="P109" s="293">
        <v>0</v>
      </c>
      <c r="Q109" s="293">
        <v>0</v>
      </c>
      <c r="R109" s="293">
        <v>0</v>
      </c>
      <c r="S109" s="293">
        <v>0</v>
      </c>
      <c r="T109" s="293">
        <v>0</v>
      </c>
      <c r="U109" s="293">
        <v>0</v>
      </c>
      <c r="V109" s="293">
        <v>0</v>
      </c>
      <c r="W109" s="293">
        <v>0</v>
      </c>
      <c r="X109" s="293">
        <v>0</v>
      </c>
      <c r="Y109" s="293">
        <v>0</v>
      </c>
      <c r="Z109" s="293">
        <v>0</v>
      </c>
      <c r="AA109" s="293">
        <v>0</v>
      </c>
      <c r="AB109" s="293">
        <v>0</v>
      </c>
      <c r="AC109" s="293">
        <v>0</v>
      </c>
      <c r="AD109" s="293">
        <v>0</v>
      </c>
      <c r="AE109" s="293">
        <v>0</v>
      </c>
      <c r="AF109" s="293">
        <v>0</v>
      </c>
      <c r="AG109" s="293">
        <v>0</v>
      </c>
      <c r="AH109" s="293">
        <v>0</v>
      </c>
      <c r="AI109" s="293">
        <v>0</v>
      </c>
      <c r="AJ109" s="293">
        <v>0</v>
      </c>
      <c r="AK109" s="293">
        <v>0</v>
      </c>
      <c r="AL109" s="293">
        <v>0</v>
      </c>
      <c r="AM109" s="293">
        <v>0</v>
      </c>
      <c r="AN109" s="293">
        <v>0</v>
      </c>
      <c r="AO109" s="293">
        <v>0</v>
      </c>
      <c r="AP109" s="293">
        <v>0</v>
      </c>
      <c r="AQ109" s="293">
        <v>0</v>
      </c>
      <c r="AR109" s="293">
        <v>0</v>
      </c>
      <c r="AS109" s="293">
        <v>0</v>
      </c>
      <c r="AT109" s="293">
        <v>0</v>
      </c>
      <c r="AU109" s="293">
        <v>0</v>
      </c>
      <c r="AV109" s="293">
        <v>0</v>
      </c>
      <c r="AW109" s="293">
        <v>0</v>
      </c>
      <c r="AX109" s="293">
        <v>0</v>
      </c>
      <c r="AY109" s="293">
        <v>0</v>
      </c>
      <c r="AZ109" s="293">
        <v>0</v>
      </c>
      <c r="BA109" s="293">
        <v>0</v>
      </c>
      <c r="BB109" s="293">
        <v>0</v>
      </c>
      <c r="BC109" s="293">
        <v>0</v>
      </c>
      <c r="BD109" s="293">
        <v>0</v>
      </c>
      <c r="BE109" s="293">
        <v>0</v>
      </c>
      <c r="BF109" s="293">
        <v>0</v>
      </c>
      <c r="BG109" s="293">
        <v>0</v>
      </c>
      <c r="BH109" s="293">
        <v>0</v>
      </c>
      <c r="BI109" s="293">
        <v>0</v>
      </c>
      <c r="BJ109" s="293">
        <v>0</v>
      </c>
      <c r="BK109" s="293">
        <v>0</v>
      </c>
      <c r="BL109" s="293">
        <v>0</v>
      </c>
      <c r="BM109" s="293">
        <v>0</v>
      </c>
      <c r="BN109" s="293">
        <v>0</v>
      </c>
      <c r="BO109" s="293">
        <v>0</v>
      </c>
      <c r="BP109" s="293">
        <v>0</v>
      </c>
      <c r="BQ109" s="293">
        <v>0</v>
      </c>
      <c r="BR109" s="293">
        <v>0</v>
      </c>
      <c r="BS109" s="293">
        <v>0</v>
      </c>
      <c r="BT109" s="293">
        <v>0</v>
      </c>
      <c r="BU109" s="293">
        <v>0</v>
      </c>
      <c r="BV109" s="293">
        <v>0</v>
      </c>
      <c r="BW109" s="293">
        <v>0</v>
      </c>
      <c r="BX109" s="293">
        <v>0</v>
      </c>
      <c r="BY109" s="293">
        <v>0</v>
      </c>
      <c r="BZ109" s="293">
        <v>0</v>
      </c>
      <c r="CA109" s="293">
        <v>0</v>
      </c>
      <c r="CB109" s="293">
        <v>0</v>
      </c>
      <c r="CC109" s="293">
        <v>0</v>
      </c>
      <c r="CD109" s="293">
        <v>0</v>
      </c>
      <c r="CE109" s="293">
        <v>0</v>
      </c>
      <c r="CF109" s="293">
        <v>0</v>
      </c>
      <c r="CG109" s="293">
        <v>0</v>
      </c>
      <c r="CH109" s="293">
        <v>0</v>
      </c>
      <c r="CI109" s="293">
        <v>0</v>
      </c>
      <c r="CJ109" s="293">
        <v>0</v>
      </c>
      <c r="CK109" s="293">
        <v>0</v>
      </c>
      <c r="CL109" s="293">
        <v>0</v>
      </c>
      <c r="CM109" s="293">
        <v>0</v>
      </c>
      <c r="CN109" s="293">
        <v>0</v>
      </c>
      <c r="CO109" s="293">
        <v>0</v>
      </c>
      <c r="CP109" s="293">
        <v>0</v>
      </c>
      <c r="CQ109" s="293">
        <v>0</v>
      </c>
      <c r="CR109" s="293">
        <v>0</v>
      </c>
      <c r="CS109" s="293">
        <v>0</v>
      </c>
      <c r="CT109" s="293">
        <v>0</v>
      </c>
      <c r="CU109" s="293">
        <v>0</v>
      </c>
      <c r="CV109" s="293">
        <v>0</v>
      </c>
      <c r="CW109" s="293">
        <v>0</v>
      </c>
      <c r="CX109" s="293">
        <v>0</v>
      </c>
      <c r="CY109" s="293">
        <v>0</v>
      </c>
      <c r="CZ109" s="293">
        <v>0</v>
      </c>
      <c r="DA109" s="293">
        <v>0</v>
      </c>
      <c r="DB109" s="293">
        <v>0</v>
      </c>
      <c r="DC109" s="293">
        <v>0</v>
      </c>
      <c r="DD109" s="293">
        <v>0</v>
      </c>
      <c r="DE109" s="293">
        <v>0</v>
      </c>
      <c r="DF109" s="293">
        <v>0</v>
      </c>
      <c r="DG109" s="293">
        <v>0</v>
      </c>
      <c r="DH109" s="293">
        <v>0</v>
      </c>
      <c r="DI109" s="293">
        <v>0</v>
      </c>
      <c r="DJ109" s="293">
        <v>0</v>
      </c>
      <c r="DK109" s="293">
        <v>0</v>
      </c>
      <c r="DL109" s="293">
        <v>0</v>
      </c>
      <c r="DM109" s="293">
        <v>0</v>
      </c>
      <c r="DN109" s="293">
        <v>0</v>
      </c>
      <c r="DO109" s="293">
        <v>0</v>
      </c>
      <c r="DP109" s="293">
        <v>0</v>
      </c>
      <c r="DQ109" s="293">
        <v>0</v>
      </c>
      <c r="DR109" s="293">
        <v>0</v>
      </c>
      <c r="DS109" s="293">
        <v>0</v>
      </c>
      <c r="DT109" s="293">
        <v>0</v>
      </c>
      <c r="DU109" s="293">
        <v>0</v>
      </c>
      <c r="DV109" s="293">
        <v>0</v>
      </c>
      <c r="DW109" s="293">
        <v>0</v>
      </c>
      <c r="DX109" s="293">
        <v>0</v>
      </c>
      <c r="DY109" s="293">
        <v>0</v>
      </c>
      <c r="DZ109" s="293">
        <v>0</v>
      </c>
      <c r="EA109" s="293">
        <v>0</v>
      </c>
      <c r="EB109" s="293">
        <v>0</v>
      </c>
      <c r="EC109" s="293">
        <v>0</v>
      </c>
      <c r="ED109" s="293">
        <v>0</v>
      </c>
      <c r="EE109" s="293">
        <v>0</v>
      </c>
      <c r="EF109" s="293">
        <v>0</v>
      </c>
      <c r="EG109" s="293">
        <v>0</v>
      </c>
      <c r="EH109" s="293">
        <v>0</v>
      </c>
      <c r="EI109" s="293">
        <v>0</v>
      </c>
      <c r="EJ109" s="293">
        <v>0</v>
      </c>
      <c r="EK109" s="293">
        <v>0</v>
      </c>
      <c r="EL109" s="293">
        <v>0</v>
      </c>
      <c r="EM109" s="293">
        <v>0</v>
      </c>
      <c r="EN109" s="293">
        <v>0</v>
      </c>
      <c r="EO109" s="293">
        <v>0</v>
      </c>
      <c r="EP109" s="293">
        <v>0</v>
      </c>
      <c r="EQ109" s="293">
        <v>0</v>
      </c>
      <c r="ER109" s="293">
        <v>0</v>
      </c>
      <c r="ES109" s="293">
        <v>0</v>
      </c>
      <c r="ET109" s="293">
        <v>0</v>
      </c>
      <c r="EU109" s="293">
        <v>0</v>
      </c>
      <c r="EV109" s="293">
        <v>0</v>
      </c>
      <c r="EW109" s="293">
        <v>0</v>
      </c>
      <c r="EX109" s="293">
        <v>0</v>
      </c>
      <c r="EY109" s="22"/>
      <c r="EZ109" s="60"/>
      <c r="FA109" s="22"/>
      <c r="FB109" s="60"/>
      <c r="FC109" s="22"/>
      <c r="FD109" s="60"/>
      <c r="FE109" s="72"/>
      <c r="FF109" s="60"/>
      <c r="FG109" s="22"/>
      <c r="FH109" s="60"/>
      <c r="FI109" s="22"/>
      <c r="FJ109" s="60"/>
      <c r="FK109" s="22"/>
      <c r="FL109" s="60"/>
      <c r="FM109" s="22"/>
      <c r="FN109" s="60"/>
      <c r="FO109" s="22"/>
      <c r="FP109" s="60"/>
      <c r="FQ109" s="22"/>
      <c r="FR109" s="60"/>
      <c r="FS109" s="22"/>
      <c r="FT109" s="60"/>
      <c r="FU109" s="22"/>
      <c r="FV109" s="60"/>
      <c r="FW109" s="72"/>
      <c r="FX109" s="60"/>
      <c r="FY109" s="72"/>
      <c r="FZ109" s="60"/>
      <c r="GA109" s="22"/>
      <c r="GB109" s="60"/>
      <c r="GC109" s="22"/>
      <c r="GD109" s="60"/>
      <c r="GE109" s="22"/>
      <c r="GF109" s="60"/>
      <c r="GG109" s="22"/>
      <c r="GH109" s="60"/>
      <c r="GI109" s="22"/>
      <c r="GJ109" s="60"/>
      <c r="GK109" s="22"/>
      <c r="GL109" s="60"/>
      <c r="GM109" s="22"/>
      <c r="GN109" s="60"/>
      <c r="GO109" s="22"/>
      <c r="GP109" s="60"/>
      <c r="GQ109" s="22"/>
      <c r="GR109" s="60"/>
      <c r="GS109" s="72"/>
      <c r="GT109" s="60"/>
      <c r="GU109" s="22"/>
      <c r="GV109" s="60"/>
      <c r="GW109" s="22"/>
      <c r="GX109" s="60"/>
      <c r="GY109" s="22"/>
      <c r="GZ109" s="60"/>
      <c r="HA109" s="22"/>
      <c r="HB109" s="60"/>
      <c r="HC109" s="22"/>
      <c r="HD109" s="60"/>
      <c r="HE109" s="22"/>
      <c r="HF109" s="60"/>
      <c r="HG109" s="22"/>
      <c r="HH109" s="60"/>
      <c r="HI109" s="22"/>
      <c r="HJ109" s="60"/>
      <c r="HK109" s="22"/>
      <c r="HL109" s="60"/>
      <c r="HM109" s="22"/>
      <c r="HN109" s="60"/>
      <c r="HO109" s="22"/>
      <c r="HP109" s="60"/>
      <c r="HQ109" s="22"/>
      <c r="HR109" s="60"/>
      <c r="HS109" s="22"/>
      <c r="HT109" s="60"/>
      <c r="HU109" s="22"/>
      <c r="HV109" s="60"/>
      <c r="HW109" s="22"/>
      <c r="HX109" s="60"/>
      <c r="HY109" s="22"/>
      <c r="HZ109" s="60"/>
      <c r="IA109" s="22"/>
      <c r="IB109" s="60"/>
      <c r="IC109" s="22"/>
      <c r="ID109" s="60"/>
      <c r="IE109" s="22"/>
      <c r="IF109" s="60"/>
      <c r="IG109" s="22"/>
      <c r="IH109" s="60"/>
      <c r="II109" s="22"/>
      <c r="IJ109" s="60"/>
      <c r="IK109" s="22"/>
      <c r="IL109" s="60"/>
      <c r="IM109" s="22"/>
      <c r="IN109" s="60"/>
      <c r="IO109" s="22"/>
      <c r="IP109" s="60"/>
      <c r="IQ109" s="22"/>
      <c r="IR109" s="60"/>
      <c r="IS109" s="22"/>
      <c r="IT109" s="60"/>
      <c r="IU109" s="22"/>
      <c r="IV109" s="60"/>
      <c r="IW109" s="22"/>
      <c r="IX109" s="60"/>
      <c r="IY109" s="22"/>
      <c r="IZ109" s="60"/>
      <c r="JA109" s="22"/>
      <c r="JB109" s="60"/>
      <c r="JC109" s="22"/>
      <c r="JD109" s="60"/>
      <c r="JE109" s="22"/>
      <c r="JF109" s="60"/>
      <c r="JG109" s="22"/>
      <c r="JH109" s="60"/>
      <c r="JI109" s="72"/>
      <c r="JJ109" s="60"/>
      <c r="JK109" s="22"/>
      <c r="JL109" s="60"/>
      <c r="JM109" s="22"/>
      <c r="JN109" s="60"/>
      <c r="JO109" s="72"/>
      <c r="JP109" s="60"/>
      <c r="JQ109" s="22"/>
      <c r="JR109" s="60"/>
      <c r="JS109" s="22"/>
      <c r="JT109" s="60"/>
      <c r="JU109" s="22"/>
      <c r="JV109" s="60"/>
      <c r="JW109" s="22"/>
      <c r="JX109" s="60"/>
      <c r="JY109" s="22"/>
      <c r="JZ109" s="23"/>
      <c r="KA109" s="23"/>
      <c r="KB109" s="23"/>
      <c r="KC109" s="23"/>
      <c r="KD109" s="23"/>
      <c r="KE109" s="23"/>
      <c r="KF109" s="23"/>
      <c r="KG109" s="23"/>
      <c r="KH109" s="23"/>
      <c r="KI109" s="23"/>
      <c r="KJ109" s="23"/>
      <c r="KK109" s="23"/>
      <c r="KL109" s="23"/>
      <c r="KM109" s="23"/>
    </row>
    <row r="110" spans="1:299" x14ac:dyDescent="0.25">
      <c r="A110" s="48">
        <f t="shared" si="1"/>
        <v>109</v>
      </c>
      <c r="B110" s="272"/>
      <c r="C110" s="272"/>
      <c r="D110" s="272"/>
      <c r="E110" s="272"/>
      <c r="F110" s="272" t="s">
        <v>293</v>
      </c>
      <c r="G110" s="293">
        <v>0</v>
      </c>
      <c r="H110" s="293">
        <v>0</v>
      </c>
      <c r="I110" s="293">
        <v>0</v>
      </c>
      <c r="J110" s="293">
        <v>0</v>
      </c>
      <c r="K110" s="293">
        <v>0</v>
      </c>
      <c r="L110" s="293">
        <v>1100</v>
      </c>
      <c r="M110" s="293">
        <v>0</v>
      </c>
      <c r="N110" s="293">
        <v>0</v>
      </c>
      <c r="O110" s="293">
        <v>0</v>
      </c>
      <c r="P110" s="293">
        <v>1752.72</v>
      </c>
      <c r="Q110" s="293">
        <v>0</v>
      </c>
      <c r="R110" s="293">
        <v>0</v>
      </c>
      <c r="S110" s="293">
        <v>0</v>
      </c>
      <c r="T110" s="293">
        <v>0</v>
      </c>
      <c r="U110" s="293">
        <v>0</v>
      </c>
      <c r="V110" s="293">
        <v>0</v>
      </c>
      <c r="W110" s="293">
        <v>0</v>
      </c>
      <c r="X110" s="293">
        <v>0</v>
      </c>
      <c r="Y110" s="293">
        <v>0</v>
      </c>
      <c r="Z110" s="293">
        <v>0</v>
      </c>
      <c r="AA110" s="293">
        <v>0</v>
      </c>
      <c r="AB110" s="293">
        <v>0</v>
      </c>
      <c r="AC110" s="293">
        <v>0</v>
      </c>
      <c r="AD110" s="293">
        <v>515.69000000000005</v>
      </c>
      <c r="AE110" s="293">
        <v>0</v>
      </c>
      <c r="AF110" s="293">
        <v>0</v>
      </c>
      <c r="AG110" s="293">
        <v>0</v>
      </c>
      <c r="AH110" s="293">
        <v>0</v>
      </c>
      <c r="AI110" s="293">
        <v>0</v>
      </c>
      <c r="AJ110" s="293">
        <v>140</v>
      </c>
      <c r="AK110" s="293">
        <v>0</v>
      </c>
      <c r="AL110" s="293">
        <v>0</v>
      </c>
      <c r="AM110" s="293">
        <v>0</v>
      </c>
      <c r="AN110" s="293">
        <v>0</v>
      </c>
      <c r="AO110" s="293">
        <v>0</v>
      </c>
      <c r="AP110" s="293">
        <v>0</v>
      </c>
      <c r="AQ110" s="293">
        <v>0</v>
      </c>
      <c r="AR110" s="293">
        <v>0</v>
      </c>
      <c r="AS110" s="293">
        <v>0</v>
      </c>
      <c r="AT110" s="293">
        <v>0</v>
      </c>
      <c r="AU110" s="293">
        <v>0</v>
      </c>
      <c r="AV110" s="293">
        <v>0</v>
      </c>
      <c r="AW110" s="293">
        <v>0</v>
      </c>
      <c r="AX110" s="293">
        <v>0</v>
      </c>
      <c r="AY110" s="293">
        <v>0</v>
      </c>
      <c r="AZ110" s="293">
        <v>0</v>
      </c>
      <c r="BA110" s="293">
        <v>0</v>
      </c>
      <c r="BB110" s="293">
        <v>0</v>
      </c>
      <c r="BC110" s="293">
        <v>0</v>
      </c>
      <c r="BD110" s="293">
        <v>0</v>
      </c>
      <c r="BE110" s="293">
        <v>0</v>
      </c>
      <c r="BF110" s="293">
        <v>61.39</v>
      </c>
      <c r="BG110" s="293">
        <v>127.2</v>
      </c>
      <c r="BH110" s="293">
        <v>0</v>
      </c>
      <c r="BI110" s="293">
        <v>0</v>
      </c>
      <c r="BJ110" s="293">
        <v>0</v>
      </c>
      <c r="BK110" s="293">
        <v>588.80999999999995</v>
      </c>
      <c r="BL110" s="293">
        <v>0</v>
      </c>
      <c r="BM110" s="293">
        <v>2417.35</v>
      </c>
      <c r="BN110" s="293">
        <v>0</v>
      </c>
      <c r="BO110" s="293">
        <v>0</v>
      </c>
      <c r="BP110" s="293">
        <v>0</v>
      </c>
      <c r="BQ110" s="293">
        <v>0</v>
      </c>
      <c r="BR110" s="293">
        <v>0</v>
      </c>
      <c r="BS110" s="293">
        <v>0</v>
      </c>
      <c r="BT110" s="293">
        <v>0</v>
      </c>
      <c r="BU110" s="293">
        <v>0</v>
      </c>
      <c r="BV110" s="293">
        <v>0</v>
      </c>
      <c r="BW110" s="293">
        <v>0</v>
      </c>
      <c r="BX110" s="293">
        <v>493.38</v>
      </c>
      <c r="BY110" s="293">
        <v>0</v>
      </c>
      <c r="BZ110" s="293">
        <v>0</v>
      </c>
      <c r="CA110" s="293">
        <v>0</v>
      </c>
      <c r="CB110" s="293">
        <v>0</v>
      </c>
      <c r="CC110" s="293">
        <v>0</v>
      </c>
      <c r="CD110" s="293">
        <v>0</v>
      </c>
      <c r="CE110" s="293">
        <v>0</v>
      </c>
      <c r="CF110" s="293">
        <v>0</v>
      </c>
      <c r="CG110" s="293">
        <v>0</v>
      </c>
      <c r="CH110" s="293">
        <v>0</v>
      </c>
      <c r="CI110" s="293">
        <v>0</v>
      </c>
      <c r="CJ110" s="293">
        <v>0</v>
      </c>
      <c r="CK110" s="293">
        <v>0</v>
      </c>
      <c r="CL110" s="293">
        <v>0</v>
      </c>
      <c r="CM110" s="293">
        <v>0</v>
      </c>
      <c r="CN110" s="293">
        <v>0</v>
      </c>
      <c r="CO110" s="293">
        <v>1309.68</v>
      </c>
      <c r="CP110" s="293">
        <v>0</v>
      </c>
      <c r="CQ110" s="293">
        <v>256.68</v>
      </c>
      <c r="CR110" s="293">
        <v>0</v>
      </c>
      <c r="CS110" s="293">
        <v>504.8</v>
      </c>
      <c r="CT110" s="293">
        <v>0</v>
      </c>
      <c r="CU110" s="293">
        <v>2472</v>
      </c>
      <c r="CV110" s="293">
        <v>0</v>
      </c>
      <c r="CW110" s="293">
        <v>0</v>
      </c>
      <c r="CX110" s="293">
        <v>0</v>
      </c>
      <c r="CY110" s="293">
        <v>0</v>
      </c>
      <c r="CZ110" s="293">
        <v>0</v>
      </c>
      <c r="DA110" s="293">
        <v>396</v>
      </c>
      <c r="DB110" s="293">
        <v>0</v>
      </c>
      <c r="DC110" s="293">
        <v>385.2</v>
      </c>
      <c r="DD110" s="293">
        <v>2032.8</v>
      </c>
      <c r="DE110" s="293">
        <v>0</v>
      </c>
      <c r="DF110" s="293">
        <v>1728</v>
      </c>
      <c r="DG110" s="293">
        <v>0</v>
      </c>
      <c r="DH110" s="293">
        <v>0</v>
      </c>
      <c r="DI110" s="293">
        <v>0</v>
      </c>
      <c r="DJ110" s="293">
        <v>0</v>
      </c>
      <c r="DK110" s="293">
        <v>0</v>
      </c>
      <c r="DL110" s="293">
        <v>0</v>
      </c>
      <c r="DM110" s="293">
        <v>0</v>
      </c>
      <c r="DN110" s="293">
        <v>0</v>
      </c>
      <c r="DO110" s="293">
        <v>0</v>
      </c>
      <c r="DP110" s="293">
        <v>0</v>
      </c>
      <c r="DQ110" s="293">
        <v>0</v>
      </c>
      <c r="DR110" s="293">
        <v>203.4</v>
      </c>
      <c r="DS110" s="293">
        <v>0</v>
      </c>
      <c r="DT110" s="293">
        <v>0</v>
      </c>
      <c r="DU110" s="293">
        <v>0</v>
      </c>
      <c r="DV110" s="293">
        <v>0</v>
      </c>
      <c r="DW110" s="293">
        <v>0</v>
      </c>
      <c r="DX110" s="293">
        <v>0</v>
      </c>
      <c r="DY110" s="293">
        <v>0</v>
      </c>
      <c r="DZ110" s="293">
        <v>0</v>
      </c>
      <c r="EA110" s="293">
        <v>0</v>
      </c>
      <c r="EB110" s="293">
        <v>0</v>
      </c>
      <c r="EC110" s="293">
        <v>0</v>
      </c>
      <c r="ED110" s="293">
        <v>0</v>
      </c>
      <c r="EE110" s="293">
        <v>0</v>
      </c>
      <c r="EF110" s="293">
        <v>0</v>
      </c>
      <c r="EG110" s="293">
        <v>0</v>
      </c>
      <c r="EH110" s="293">
        <v>0</v>
      </c>
      <c r="EI110" s="293">
        <v>1479.85</v>
      </c>
      <c r="EJ110" s="293">
        <v>0</v>
      </c>
      <c r="EK110" s="293">
        <v>0</v>
      </c>
      <c r="EL110" s="293">
        <v>3789</v>
      </c>
      <c r="EM110" s="293">
        <v>7023.49</v>
      </c>
      <c r="EN110" s="293">
        <v>0</v>
      </c>
      <c r="EO110" s="293">
        <v>0</v>
      </c>
      <c r="EP110" s="293">
        <v>0</v>
      </c>
      <c r="EQ110" s="293">
        <v>0</v>
      </c>
      <c r="ER110" s="293">
        <v>0</v>
      </c>
      <c r="ES110" s="293">
        <v>0</v>
      </c>
      <c r="ET110" s="293">
        <v>0</v>
      </c>
      <c r="EU110" s="293">
        <v>0</v>
      </c>
      <c r="EV110" s="293">
        <v>0</v>
      </c>
      <c r="EW110" s="293">
        <v>0</v>
      </c>
      <c r="EX110" s="293">
        <v>28777.439999999999</v>
      </c>
      <c r="EY110" s="22"/>
      <c r="EZ110" s="60"/>
      <c r="FA110" s="22"/>
      <c r="FB110" s="60"/>
      <c r="FC110" s="22"/>
      <c r="FD110" s="60"/>
      <c r="FE110" s="22"/>
      <c r="FF110" s="60"/>
      <c r="FG110" s="22"/>
      <c r="FH110" s="60"/>
      <c r="FI110" s="22"/>
      <c r="FJ110" s="60"/>
      <c r="FK110" s="22"/>
      <c r="FL110" s="60"/>
      <c r="FM110" s="22"/>
      <c r="FN110" s="60"/>
      <c r="FO110" s="22"/>
      <c r="FP110" s="60"/>
      <c r="FQ110" s="22"/>
      <c r="FR110" s="60"/>
      <c r="FS110" s="22"/>
      <c r="FT110" s="60"/>
      <c r="FU110" s="22"/>
      <c r="FV110" s="60"/>
      <c r="FW110" s="22"/>
      <c r="FX110" s="60"/>
      <c r="FY110" s="22"/>
      <c r="FZ110" s="60"/>
      <c r="GA110" s="22"/>
      <c r="GB110" s="60"/>
      <c r="GC110" s="22"/>
      <c r="GD110" s="60"/>
      <c r="GE110" s="22"/>
      <c r="GF110" s="60"/>
      <c r="GG110" s="22"/>
      <c r="GH110" s="60"/>
      <c r="GI110" s="22"/>
      <c r="GJ110" s="60"/>
      <c r="GK110" s="22"/>
      <c r="GL110" s="60"/>
      <c r="GM110" s="22"/>
      <c r="GN110" s="60"/>
      <c r="GO110" s="22"/>
      <c r="GP110" s="60"/>
      <c r="GQ110" s="22"/>
      <c r="GR110" s="60"/>
      <c r="GS110" s="22"/>
      <c r="GT110" s="60"/>
      <c r="GU110" s="22"/>
      <c r="GV110" s="60"/>
      <c r="GW110" s="22"/>
      <c r="GX110" s="60"/>
      <c r="GY110" s="22"/>
      <c r="GZ110" s="60"/>
      <c r="HA110" s="22"/>
      <c r="HB110" s="60"/>
      <c r="HC110" s="22"/>
      <c r="HD110" s="60"/>
      <c r="HE110" s="22"/>
      <c r="HF110" s="60"/>
      <c r="HG110" s="22"/>
      <c r="HH110" s="60"/>
      <c r="HI110" s="22"/>
      <c r="HJ110" s="60"/>
      <c r="HK110" s="22"/>
      <c r="HL110" s="60"/>
      <c r="HM110" s="22"/>
      <c r="HN110" s="60"/>
      <c r="HO110" s="22"/>
      <c r="HP110" s="60"/>
      <c r="HQ110" s="22"/>
      <c r="HR110" s="60"/>
      <c r="HS110" s="22"/>
      <c r="HT110" s="60"/>
      <c r="HU110" s="22"/>
      <c r="HV110" s="60"/>
      <c r="HW110" s="22"/>
      <c r="HX110" s="60"/>
      <c r="HY110" s="22"/>
      <c r="HZ110" s="60"/>
      <c r="IA110" s="22"/>
      <c r="IB110" s="60"/>
      <c r="IC110" s="22"/>
      <c r="ID110" s="60"/>
      <c r="IE110" s="22"/>
      <c r="IF110" s="60"/>
      <c r="IG110" s="22"/>
      <c r="IH110" s="60"/>
      <c r="II110" s="22"/>
      <c r="IJ110" s="60"/>
      <c r="IK110" s="22"/>
      <c r="IL110" s="60"/>
      <c r="IM110" s="22"/>
      <c r="IN110" s="60"/>
      <c r="IO110" s="22"/>
      <c r="IP110" s="60"/>
      <c r="IQ110" s="22"/>
      <c r="IR110" s="60"/>
      <c r="IS110" s="22"/>
      <c r="IT110" s="60"/>
      <c r="IU110" s="22"/>
      <c r="IV110" s="60"/>
      <c r="IW110" s="22"/>
      <c r="IX110" s="60"/>
      <c r="IY110" s="22"/>
      <c r="IZ110" s="60"/>
      <c r="JA110" s="22"/>
      <c r="JB110" s="60"/>
      <c r="JC110" s="22"/>
      <c r="JD110" s="60"/>
      <c r="JE110" s="22"/>
      <c r="JF110" s="60"/>
      <c r="JG110" s="22"/>
      <c r="JH110" s="60"/>
      <c r="JI110" s="22"/>
      <c r="JJ110" s="60"/>
      <c r="JK110" s="22"/>
      <c r="JL110" s="60"/>
      <c r="JM110" s="22"/>
      <c r="JN110" s="60"/>
      <c r="JO110" s="22"/>
      <c r="JP110" s="60"/>
      <c r="JQ110" s="22"/>
      <c r="JR110" s="60"/>
      <c r="JS110" s="22"/>
      <c r="JT110" s="60"/>
      <c r="JU110" s="22"/>
      <c r="JV110" s="60"/>
      <c r="JW110" s="22"/>
      <c r="JX110" s="60"/>
      <c r="JY110" s="22"/>
      <c r="JZ110" s="23"/>
      <c r="KA110" s="23"/>
      <c r="KB110" s="23"/>
      <c r="KC110" s="23"/>
      <c r="KD110" s="23"/>
      <c r="KE110" s="23"/>
      <c r="KF110" s="23"/>
      <c r="KG110" s="23"/>
      <c r="KH110" s="23"/>
      <c r="KI110" s="23"/>
      <c r="KJ110" s="23"/>
      <c r="KK110" s="23"/>
      <c r="KL110" s="23"/>
      <c r="KM110" s="23"/>
    </row>
    <row r="111" spans="1:299" x14ac:dyDescent="0.25">
      <c r="A111" s="48">
        <f t="shared" si="1"/>
        <v>110</v>
      </c>
      <c r="B111" s="272"/>
      <c r="C111" s="272"/>
      <c r="D111" s="272"/>
      <c r="E111" s="272"/>
      <c r="F111" s="272" t="s">
        <v>294</v>
      </c>
      <c r="G111" s="293">
        <v>0</v>
      </c>
      <c r="H111" s="293">
        <v>250</v>
      </c>
      <c r="I111" s="293">
        <v>45</v>
      </c>
      <c r="J111" s="293">
        <v>0</v>
      </c>
      <c r="K111" s="293">
        <v>295.38</v>
      </c>
      <c r="L111" s="293">
        <v>804</v>
      </c>
      <c r="M111" s="293">
        <v>0</v>
      </c>
      <c r="N111" s="293">
        <v>0</v>
      </c>
      <c r="O111" s="293">
        <v>320</v>
      </c>
      <c r="P111" s="293">
        <v>1200</v>
      </c>
      <c r="Q111" s="293">
        <v>0</v>
      </c>
      <c r="R111" s="293">
        <v>370</v>
      </c>
      <c r="S111" s="293">
        <v>0</v>
      </c>
      <c r="T111" s="293">
        <v>0</v>
      </c>
      <c r="U111" s="293">
        <v>0</v>
      </c>
      <c r="V111" s="293">
        <v>220</v>
      </c>
      <c r="W111" s="293">
        <v>0</v>
      </c>
      <c r="X111" s="293">
        <v>0</v>
      </c>
      <c r="Y111" s="293">
        <v>645</v>
      </c>
      <c r="Z111" s="293">
        <v>0</v>
      </c>
      <c r="AA111" s="293">
        <v>0</v>
      </c>
      <c r="AB111" s="293">
        <v>0</v>
      </c>
      <c r="AC111" s="293">
        <v>0</v>
      </c>
      <c r="AD111" s="293">
        <v>368.76</v>
      </c>
      <c r="AE111" s="293">
        <v>0</v>
      </c>
      <c r="AF111" s="293">
        <v>0</v>
      </c>
      <c r="AG111" s="293">
        <v>920</v>
      </c>
      <c r="AH111" s="293">
        <v>0</v>
      </c>
      <c r="AI111" s="293">
        <v>0</v>
      </c>
      <c r="AJ111" s="293">
        <v>980</v>
      </c>
      <c r="AK111" s="293">
        <v>0</v>
      </c>
      <c r="AL111" s="293">
        <v>0</v>
      </c>
      <c r="AM111" s="293">
        <v>0</v>
      </c>
      <c r="AN111" s="293">
        <v>0</v>
      </c>
      <c r="AO111" s="293">
        <v>0</v>
      </c>
      <c r="AP111" s="293">
        <v>0</v>
      </c>
      <c r="AQ111" s="293">
        <v>0</v>
      </c>
      <c r="AR111" s="293">
        <v>0</v>
      </c>
      <c r="AS111" s="293">
        <v>0</v>
      </c>
      <c r="AT111" s="293">
        <v>647</v>
      </c>
      <c r="AU111" s="293">
        <v>0</v>
      </c>
      <c r="AV111" s="293">
        <v>0</v>
      </c>
      <c r="AW111" s="293">
        <v>0</v>
      </c>
      <c r="AX111" s="293">
        <v>0</v>
      </c>
      <c r="AY111" s="293">
        <v>0</v>
      </c>
      <c r="AZ111" s="293">
        <v>150</v>
      </c>
      <c r="BA111" s="293">
        <v>0</v>
      </c>
      <c r="BB111" s="293">
        <v>0</v>
      </c>
      <c r="BC111" s="293">
        <v>0</v>
      </c>
      <c r="BD111" s="293">
        <v>0</v>
      </c>
      <c r="BE111" s="293">
        <v>0</v>
      </c>
      <c r="BF111" s="293">
        <v>0</v>
      </c>
      <c r="BG111" s="293">
        <v>500</v>
      </c>
      <c r="BH111" s="293">
        <v>0</v>
      </c>
      <c r="BI111" s="293">
        <v>0</v>
      </c>
      <c r="BJ111" s="293">
        <v>0</v>
      </c>
      <c r="BK111" s="293">
        <v>472.96</v>
      </c>
      <c r="BL111" s="293">
        <v>0</v>
      </c>
      <c r="BM111" s="293">
        <v>385.2</v>
      </c>
      <c r="BN111" s="293">
        <v>0</v>
      </c>
      <c r="BO111" s="293">
        <v>0</v>
      </c>
      <c r="BP111" s="293">
        <v>270</v>
      </c>
      <c r="BQ111" s="293">
        <v>0</v>
      </c>
      <c r="BR111" s="293">
        <v>0</v>
      </c>
      <c r="BS111" s="293">
        <v>0</v>
      </c>
      <c r="BT111" s="293">
        <v>0</v>
      </c>
      <c r="BU111" s="293">
        <v>525</v>
      </c>
      <c r="BV111" s="293">
        <v>386</v>
      </c>
      <c r="BW111" s="293">
        <v>0</v>
      </c>
      <c r="BX111" s="293">
        <v>424</v>
      </c>
      <c r="BY111" s="293">
        <v>0</v>
      </c>
      <c r="BZ111" s="293">
        <v>0</v>
      </c>
      <c r="CA111" s="293">
        <v>0</v>
      </c>
      <c r="CB111" s="293">
        <v>744</v>
      </c>
      <c r="CC111" s="293">
        <v>231</v>
      </c>
      <c r="CD111" s="293">
        <v>0</v>
      </c>
      <c r="CE111" s="293">
        <v>0</v>
      </c>
      <c r="CF111" s="293">
        <v>0</v>
      </c>
      <c r="CG111" s="293">
        <v>0</v>
      </c>
      <c r="CH111" s="293">
        <v>0</v>
      </c>
      <c r="CI111" s="293">
        <v>0</v>
      </c>
      <c r="CJ111" s="293">
        <v>0</v>
      </c>
      <c r="CK111" s="293">
        <v>597</v>
      </c>
      <c r="CL111" s="293">
        <v>0</v>
      </c>
      <c r="CM111" s="293">
        <v>0</v>
      </c>
      <c r="CN111" s="293">
        <v>0</v>
      </c>
      <c r="CO111" s="293">
        <v>1097.5</v>
      </c>
      <c r="CP111" s="293">
        <v>0</v>
      </c>
      <c r="CQ111" s="293">
        <v>1202</v>
      </c>
      <c r="CR111" s="293">
        <v>0</v>
      </c>
      <c r="CS111" s="293">
        <v>250</v>
      </c>
      <c r="CT111" s="293">
        <v>665.54</v>
      </c>
      <c r="CU111" s="293">
        <v>350</v>
      </c>
      <c r="CV111" s="293">
        <v>224</v>
      </c>
      <c r="CW111" s="293">
        <v>0</v>
      </c>
      <c r="CX111" s="293">
        <v>0</v>
      </c>
      <c r="CY111" s="293">
        <v>0</v>
      </c>
      <c r="CZ111" s="293">
        <v>0</v>
      </c>
      <c r="DA111" s="293">
        <v>395</v>
      </c>
      <c r="DB111" s="293">
        <v>0</v>
      </c>
      <c r="DC111" s="293">
        <v>0</v>
      </c>
      <c r="DD111" s="293">
        <v>554.24</v>
      </c>
      <c r="DE111" s="293">
        <v>0</v>
      </c>
      <c r="DF111" s="293">
        <v>490</v>
      </c>
      <c r="DG111" s="293">
        <v>0</v>
      </c>
      <c r="DH111" s="293">
        <v>0</v>
      </c>
      <c r="DI111" s="293">
        <v>0</v>
      </c>
      <c r="DJ111" s="293">
        <v>0</v>
      </c>
      <c r="DK111" s="293">
        <v>0</v>
      </c>
      <c r="DL111" s="293">
        <v>254.4</v>
      </c>
      <c r="DM111" s="293">
        <v>0</v>
      </c>
      <c r="DN111" s="293">
        <v>643.38</v>
      </c>
      <c r="DO111" s="293">
        <v>0</v>
      </c>
      <c r="DP111" s="293">
        <v>0</v>
      </c>
      <c r="DQ111" s="293">
        <v>0</v>
      </c>
      <c r="DR111" s="293">
        <v>362</v>
      </c>
      <c r="DS111" s="293">
        <v>0</v>
      </c>
      <c r="DT111" s="293">
        <v>0</v>
      </c>
      <c r="DU111" s="293">
        <v>0</v>
      </c>
      <c r="DV111" s="293">
        <v>0</v>
      </c>
      <c r="DW111" s="293">
        <v>407.64</v>
      </c>
      <c r="DX111" s="293">
        <v>0</v>
      </c>
      <c r="DY111" s="293">
        <v>0</v>
      </c>
      <c r="DZ111" s="293">
        <v>0</v>
      </c>
      <c r="EA111" s="293">
        <v>0</v>
      </c>
      <c r="EB111" s="293">
        <v>0</v>
      </c>
      <c r="EC111" s="293">
        <v>0</v>
      </c>
      <c r="ED111" s="293">
        <v>0</v>
      </c>
      <c r="EE111" s="293">
        <v>0</v>
      </c>
      <c r="EF111" s="293">
        <v>0</v>
      </c>
      <c r="EG111" s="293">
        <v>0</v>
      </c>
      <c r="EH111" s="293">
        <v>0</v>
      </c>
      <c r="EI111" s="293">
        <v>2092.3000000000002</v>
      </c>
      <c r="EJ111" s="293">
        <v>0</v>
      </c>
      <c r="EK111" s="293">
        <v>0</v>
      </c>
      <c r="EL111" s="293">
        <v>210</v>
      </c>
      <c r="EM111" s="293">
        <v>246.94</v>
      </c>
      <c r="EN111" s="293">
        <v>0</v>
      </c>
      <c r="EO111" s="293">
        <v>1418</v>
      </c>
      <c r="EP111" s="293">
        <v>0</v>
      </c>
      <c r="EQ111" s="293">
        <v>480</v>
      </c>
      <c r="ER111" s="293">
        <v>525</v>
      </c>
      <c r="ES111" s="293">
        <v>0</v>
      </c>
      <c r="ET111" s="293">
        <v>0</v>
      </c>
      <c r="EU111" s="293">
        <v>0</v>
      </c>
      <c r="EV111" s="293">
        <v>0</v>
      </c>
      <c r="EW111" s="293">
        <v>0</v>
      </c>
      <c r="EX111" s="293">
        <v>23618.240000000002</v>
      </c>
      <c r="EY111" s="22"/>
      <c r="EZ111" s="60"/>
      <c r="FA111" s="22"/>
      <c r="FB111" s="60"/>
      <c r="FC111" s="22"/>
      <c r="FD111" s="60"/>
      <c r="FE111" s="22"/>
      <c r="FF111" s="60"/>
      <c r="FG111" s="22"/>
      <c r="FH111" s="60"/>
      <c r="FI111" s="22"/>
      <c r="FJ111" s="60"/>
      <c r="FK111" s="22"/>
      <c r="FL111" s="60"/>
      <c r="FM111" s="22"/>
      <c r="FN111" s="60"/>
      <c r="FO111" s="22"/>
      <c r="FP111" s="60"/>
      <c r="FQ111" s="22"/>
      <c r="FR111" s="60"/>
      <c r="FS111" s="22"/>
      <c r="FT111" s="60"/>
      <c r="FU111" s="22"/>
      <c r="FV111" s="60"/>
      <c r="FW111" s="22"/>
      <c r="FX111" s="60"/>
      <c r="FY111" s="22"/>
      <c r="FZ111" s="60"/>
      <c r="GA111" s="22"/>
      <c r="GB111" s="60"/>
      <c r="GC111" s="22"/>
      <c r="GD111" s="60"/>
      <c r="GE111" s="22"/>
      <c r="GF111" s="60"/>
      <c r="GG111" s="22"/>
      <c r="GH111" s="60"/>
      <c r="GI111" s="22"/>
      <c r="GJ111" s="60"/>
      <c r="GK111" s="22"/>
      <c r="GL111" s="60"/>
      <c r="GM111" s="22"/>
      <c r="GN111" s="60"/>
      <c r="GO111" s="22"/>
      <c r="GP111" s="60"/>
      <c r="GQ111" s="22"/>
      <c r="GR111" s="60"/>
      <c r="GS111" s="22"/>
      <c r="GT111" s="60"/>
      <c r="GU111" s="22"/>
      <c r="GV111" s="60"/>
      <c r="GW111" s="22"/>
      <c r="GX111" s="60"/>
      <c r="GY111" s="22"/>
      <c r="GZ111" s="60"/>
      <c r="HA111" s="22"/>
      <c r="HB111" s="60"/>
      <c r="HC111" s="22"/>
      <c r="HD111" s="60"/>
      <c r="HE111" s="22"/>
      <c r="HF111" s="60"/>
      <c r="HG111" s="22"/>
      <c r="HH111" s="60"/>
      <c r="HI111" s="22"/>
      <c r="HJ111" s="60"/>
      <c r="HK111" s="22"/>
      <c r="HL111" s="60"/>
      <c r="HM111" s="22"/>
      <c r="HN111" s="60"/>
      <c r="HO111" s="22"/>
      <c r="HP111" s="60"/>
      <c r="HQ111" s="22"/>
      <c r="HR111" s="60"/>
      <c r="HS111" s="22"/>
      <c r="HT111" s="60"/>
      <c r="HU111" s="22"/>
      <c r="HV111" s="60"/>
      <c r="HW111" s="22"/>
      <c r="HX111" s="60"/>
      <c r="HY111" s="22"/>
      <c r="HZ111" s="60"/>
      <c r="IA111" s="22"/>
      <c r="IB111" s="60"/>
      <c r="IC111" s="22"/>
      <c r="ID111" s="60"/>
      <c r="IE111" s="22"/>
      <c r="IF111" s="60"/>
      <c r="IG111" s="22"/>
      <c r="IH111" s="60"/>
      <c r="II111" s="22"/>
      <c r="IJ111" s="60"/>
      <c r="IK111" s="22"/>
      <c r="IL111" s="60"/>
      <c r="IM111" s="22"/>
      <c r="IN111" s="60"/>
      <c r="IO111" s="22"/>
      <c r="IP111" s="60"/>
      <c r="IQ111" s="22"/>
      <c r="IR111" s="60"/>
      <c r="IS111" s="22"/>
      <c r="IT111" s="60"/>
      <c r="IU111" s="22"/>
      <c r="IV111" s="60"/>
      <c r="IW111" s="22"/>
      <c r="IX111" s="60"/>
      <c r="IY111" s="22"/>
      <c r="IZ111" s="60"/>
      <c r="JA111" s="22"/>
      <c r="JB111" s="60"/>
      <c r="JC111" s="22"/>
      <c r="JD111" s="60"/>
      <c r="JE111" s="22"/>
      <c r="JF111" s="60"/>
      <c r="JG111" s="22"/>
      <c r="JH111" s="60"/>
      <c r="JI111" s="22"/>
      <c r="JJ111" s="60"/>
      <c r="JK111" s="22"/>
      <c r="JL111" s="60"/>
      <c r="JM111" s="22"/>
      <c r="JN111" s="60"/>
      <c r="JO111" s="22"/>
      <c r="JP111" s="60"/>
      <c r="JQ111" s="22"/>
      <c r="JR111" s="60"/>
      <c r="JS111" s="22"/>
      <c r="JT111" s="60"/>
      <c r="JU111" s="22"/>
      <c r="JV111" s="60"/>
      <c r="JW111" s="22"/>
      <c r="JX111" s="60"/>
      <c r="JY111" s="22"/>
      <c r="JZ111" s="23"/>
      <c r="KA111" s="23"/>
      <c r="KB111" s="23"/>
      <c r="KC111" s="23"/>
      <c r="KD111" s="23"/>
      <c r="KE111" s="23"/>
      <c r="KF111" s="23"/>
      <c r="KG111" s="23"/>
      <c r="KH111" s="23"/>
      <c r="KI111" s="23"/>
      <c r="KJ111" s="23"/>
      <c r="KK111" s="23"/>
      <c r="KL111" s="23"/>
      <c r="KM111" s="23"/>
    </row>
    <row r="112" spans="1:299" x14ac:dyDescent="0.25">
      <c r="A112" s="48">
        <f t="shared" si="1"/>
        <v>111</v>
      </c>
      <c r="B112" s="272"/>
      <c r="C112" s="272"/>
      <c r="D112" s="272"/>
      <c r="E112" s="272"/>
      <c r="F112" s="272" t="s">
        <v>282</v>
      </c>
      <c r="G112" s="293">
        <v>0</v>
      </c>
      <c r="H112" s="293">
        <v>0</v>
      </c>
      <c r="I112" s="293">
        <v>0</v>
      </c>
      <c r="J112" s="293">
        <v>0</v>
      </c>
      <c r="K112" s="293">
        <v>0</v>
      </c>
      <c r="L112" s="293">
        <v>0</v>
      </c>
      <c r="M112" s="293">
        <v>0</v>
      </c>
      <c r="N112" s="293">
        <v>0</v>
      </c>
      <c r="O112" s="293">
        <v>0</v>
      </c>
      <c r="P112" s="293">
        <v>0</v>
      </c>
      <c r="Q112" s="293">
        <v>0</v>
      </c>
      <c r="R112" s="293">
        <v>0</v>
      </c>
      <c r="S112" s="293">
        <v>0</v>
      </c>
      <c r="T112" s="293">
        <v>0</v>
      </c>
      <c r="U112" s="293">
        <v>0</v>
      </c>
      <c r="V112" s="293">
        <v>0</v>
      </c>
      <c r="W112" s="293">
        <v>0</v>
      </c>
      <c r="X112" s="293">
        <v>0</v>
      </c>
      <c r="Y112" s="293">
        <v>0</v>
      </c>
      <c r="Z112" s="293">
        <v>0</v>
      </c>
      <c r="AA112" s="293">
        <v>0</v>
      </c>
      <c r="AB112" s="293">
        <v>0</v>
      </c>
      <c r="AC112" s="293">
        <v>0</v>
      </c>
      <c r="AD112" s="293">
        <v>0</v>
      </c>
      <c r="AE112" s="293">
        <v>0</v>
      </c>
      <c r="AF112" s="293">
        <v>0</v>
      </c>
      <c r="AG112" s="293">
        <v>0</v>
      </c>
      <c r="AH112" s="293">
        <v>0</v>
      </c>
      <c r="AI112" s="293">
        <v>0</v>
      </c>
      <c r="AJ112" s="293">
        <v>0</v>
      </c>
      <c r="AK112" s="293">
        <v>0</v>
      </c>
      <c r="AL112" s="293">
        <v>0</v>
      </c>
      <c r="AM112" s="293">
        <v>0</v>
      </c>
      <c r="AN112" s="293">
        <v>0</v>
      </c>
      <c r="AO112" s="293">
        <v>0</v>
      </c>
      <c r="AP112" s="293">
        <v>0</v>
      </c>
      <c r="AQ112" s="293">
        <v>0</v>
      </c>
      <c r="AR112" s="293">
        <v>0</v>
      </c>
      <c r="AS112" s="293">
        <v>0</v>
      </c>
      <c r="AT112" s="293">
        <v>0</v>
      </c>
      <c r="AU112" s="293">
        <v>0</v>
      </c>
      <c r="AV112" s="293">
        <v>0</v>
      </c>
      <c r="AW112" s="293">
        <v>0</v>
      </c>
      <c r="AX112" s="293">
        <v>0</v>
      </c>
      <c r="AY112" s="293">
        <v>0</v>
      </c>
      <c r="AZ112" s="293">
        <v>0</v>
      </c>
      <c r="BA112" s="293">
        <v>0</v>
      </c>
      <c r="BB112" s="293">
        <v>0</v>
      </c>
      <c r="BC112" s="293">
        <v>0</v>
      </c>
      <c r="BD112" s="293">
        <v>0</v>
      </c>
      <c r="BE112" s="293">
        <v>0</v>
      </c>
      <c r="BF112" s="293">
        <v>0</v>
      </c>
      <c r="BG112" s="293">
        <v>0</v>
      </c>
      <c r="BH112" s="293">
        <v>0</v>
      </c>
      <c r="BI112" s="293">
        <v>0</v>
      </c>
      <c r="BJ112" s="293">
        <v>0</v>
      </c>
      <c r="BK112" s="293">
        <v>0</v>
      </c>
      <c r="BL112" s="293">
        <v>0</v>
      </c>
      <c r="BM112" s="293">
        <v>0</v>
      </c>
      <c r="BN112" s="293">
        <v>0</v>
      </c>
      <c r="BO112" s="293">
        <v>0</v>
      </c>
      <c r="BP112" s="293">
        <v>0</v>
      </c>
      <c r="BQ112" s="293">
        <v>0</v>
      </c>
      <c r="BR112" s="293">
        <v>0</v>
      </c>
      <c r="BS112" s="293">
        <v>0</v>
      </c>
      <c r="BT112" s="293">
        <v>0</v>
      </c>
      <c r="BU112" s="293">
        <v>0</v>
      </c>
      <c r="BV112" s="293">
        <v>0</v>
      </c>
      <c r="BW112" s="293">
        <v>0</v>
      </c>
      <c r="BX112" s="293">
        <v>0</v>
      </c>
      <c r="BY112" s="293">
        <v>0</v>
      </c>
      <c r="BZ112" s="293">
        <v>0</v>
      </c>
      <c r="CA112" s="293">
        <v>0</v>
      </c>
      <c r="CB112" s="293">
        <v>0</v>
      </c>
      <c r="CC112" s="293">
        <v>0</v>
      </c>
      <c r="CD112" s="293">
        <v>0</v>
      </c>
      <c r="CE112" s="293">
        <v>0</v>
      </c>
      <c r="CF112" s="293">
        <v>0</v>
      </c>
      <c r="CG112" s="293">
        <v>0</v>
      </c>
      <c r="CH112" s="293">
        <v>0</v>
      </c>
      <c r="CI112" s="293">
        <v>0</v>
      </c>
      <c r="CJ112" s="293">
        <v>0</v>
      </c>
      <c r="CK112" s="293">
        <v>0</v>
      </c>
      <c r="CL112" s="293">
        <v>0</v>
      </c>
      <c r="CM112" s="293">
        <v>0</v>
      </c>
      <c r="CN112" s="293">
        <v>0</v>
      </c>
      <c r="CO112" s="293">
        <v>0</v>
      </c>
      <c r="CP112" s="293">
        <v>0</v>
      </c>
      <c r="CQ112" s="293">
        <v>0</v>
      </c>
      <c r="CR112" s="293">
        <v>0</v>
      </c>
      <c r="CS112" s="293">
        <v>0</v>
      </c>
      <c r="CT112" s="293">
        <v>0</v>
      </c>
      <c r="CU112" s="293">
        <v>0</v>
      </c>
      <c r="CV112" s="293">
        <v>0</v>
      </c>
      <c r="CW112" s="293">
        <v>0</v>
      </c>
      <c r="CX112" s="293">
        <v>0</v>
      </c>
      <c r="CY112" s="293">
        <v>0</v>
      </c>
      <c r="CZ112" s="293">
        <v>0</v>
      </c>
      <c r="DA112" s="293">
        <v>0</v>
      </c>
      <c r="DB112" s="293">
        <v>0</v>
      </c>
      <c r="DC112" s="293">
        <v>0</v>
      </c>
      <c r="DD112" s="293">
        <v>0</v>
      </c>
      <c r="DE112" s="293">
        <v>0</v>
      </c>
      <c r="DF112" s="293">
        <v>0</v>
      </c>
      <c r="DG112" s="293">
        <v>0</v>
      </c>
      <c r="DH112" s="293">
        <v>0</v>
      </c>
      <c r="DI112" s="293">
        <v>0</v>
      </c>
      <c r="DJ112" s="293">
        <v>0</v>
      </c>
      <c r="DK112" s="293">
        <v>0</v>
      </c>
      <c r="DL112" s="293">
        <v>0</v>
      </c>
      <c r="DM112" s="293">
        <v>0</v>
      </c>
      <c r="DN112" s="293">
        <v>0</v>
      </c>
      <c r="DO112" s="293">
        <v>0</v>
      </c>
      <c r="DP112" s="293">
        <v>0</v>
      </c>
      <c r="DQ112" s="293">
        <v>0</v>
      </c>
      <c r="DR112" s="293">
        <v>0</v>
      </c>
      <c r="DS112" s="293">
        <v>0</v>
      </c>
      <c r="DT112" s="293">
        <v>0</v>
      </c>
      <c r="DU112" s="293">
        <v>0</v>
      </c>
      <c r="DV112" s="293">
        <v>0</v>
      </c>
      <c r="DW112" s="293">
        <v>0</v>
      </c>
      <c r="DX112" s="293">
        <v>0</v>
      </c>
      <c r="DY112" s="293">
        <v>0</v>
      </c>
      <c r="DZ112" s="293">
        <v>0</v>
      </c>
      <c r="EA112" s="293">
        <v>0</v>
      </c>
      <c r="EB112" s="293">
        <v>0</v>
      </c>
      <c r="EC112" s="293">
        <v>0</v>
      </c>
      <c r="ED112" s="293">
        <v>0</v>
      </c>
      <c r="EE112" s="293">
        <v>0</v>
      </c>
      <c r="EF112" s="293">
        <v>0</v>
      </c>
      <c r="EG112" s="293">
        <v>0</v>
      </c>
      <c r="EH112" s="293">
        <v>0</v>
      </c>
      <c r="EI112" s="293">
        <v>0</v>
      </c>
      <c r="EJ112" s="293">
        <v>0</v>
      </c>
      <c r="EK112" s="293">
        <v>0</v>
      </c>
      <c r="EL112" s="293">
        <v>0</v>
      </c>
      <c r="EM112" s="293">
        <v>0</v>
      </c>
      <c r="EN112" s="293">
        <v>0</v>
      </c>
      <c r="EO112" s="293">
        <v>0</v>
      </c>
      <c r="EP112" s="293">
        <v>0</v>
      </c>
      <c r="EQ112" s="293">
        <v>0</v>
      </c>
      <c r="ER112" s="293">
        <v>0</v>
      </c>
      <c r="ES112" s="293">
        <v>0</v>
      </c>
      <c r="ET112" s="293">
        <v>0</v>
      </c>
      <c r="EU112" s="293">
        <v>0</v>
      </c>
      <c r="EV112" s="293">
        <v>0</v>
      </c>
      <c r="EW112" s="293">
        <v>0</v>
      </c>
      <c r="EX112" s="293">
        <v>0</v>
      </c>
      <c r="EY112" s="22"/>
      <c r="EZ112" s="60"/>
      <c r="FA112" s="22"/>
      <c r="FB112" s="60"/>
      <c r="FC112" s="22"/>
      <c r="FD112" s="60"/>
      <c r="FE112" s="22"/>
      <c r="FF112" s="60"/>
      <c r="FG112" s="22"/>
      <c r="FH112" s="60"/>
      <c r="FI112" s="22"/>
      <c r="FJ112" s="60"/>
      <c r="FK112" s="22"/>
      <c r="FL112" s="60"/>
      <c r="FM112" s="22"/>
      <c r="FN112" s="60"/>
      <c r="FO112" s="22"/>
      <c r="FP112" s="60"/>
      <c r="FQ112" s="22"/>
      <c r="FR112" s="60"/>
      <c r="FS112" s="22"/>
      <c r="FT112" s="60"/>
      <c r="FU112" s="22"/>
      <c r="FV112" s="60"/>
      <c r="FW112" s="22"/>
      <c r="FX112" s="60"/>
      <c r="FY112" s="22"/>
      <c r="FZ112" s="60"/>
      <c r="GA112" s="22"/>
      <c r="GB112" s="60"/>
      <c r="GC112" s="22"/>
      <c r="GD112" s="60"/>
      <c r="GE112" s="22"/>
      <c r="GF112" s="60"/>
      <c r="GG112" s="22"/>
      <c r="GH112" s="60"/>
      <c r="GI112" s="22"/>
      <c r="GJ112" s="60"/>
      <c r="GK112" s="22"/>
      <c r="GL112" s="60"/>
      <c r="GM112" s="22"/>
      <c r="GN112" s="60"/>
      <c r="GO112" s="22"/>
      <c r="GP112" s="60"/>
      <c r="GQ112" s="22"/>
      <c r="GR112" s="60"/>
      <c r="GS112" s="22"/>
      <c r="GT112" s="60"/>
      <c r="GU112" s="22"/>
      <c r="GV112" s="60"/>
      <c r="GW112" s="22"/>
      <c r="GX112" s="60"/>
      <c r="GY112" s="22"/>
      <c r="GZ112" s="60"/>
      <c r="HA112" s="22"/>
      <c r="HB112" s="60"/>
      <c r="HC112" s="22"/>
      <c r="HD112" s="60"/>
      <c r="HE112" s="22"/>
      <c r="HF112" s="60"/>
      <c r="HG112" s="22"/>
      <c r="HH112" s="60"/>
      <c r="HI112" s="22"/>
      <c r="HJ112" s="60"/>
      <c r="HK112" s="22"/>
      <c r="HL112" s="60"/>
      <c r="HM112" s="22"/>
      <c r="HN112" s="60"/>
      <c r="HO112" s="22"/>
      <c r="HP112" s="60"/>
      <c r="HQ112" s="22"/>
      <c r="HR112" s="60"/>
      <c r="HS112" s="22"/>
      <c r="HT112" s="60"/>
      <c r="HU112" s="22"/>
      <c r="HV112" s="60"/>
      <c r="HW112" s="22"/>
      <c r="HX112" s="60"/>
      <c r="HY112" s="22"/>
      <c r="HZ112" s="60"/>
      <c r="IA112" s="22"/>
      <c r="IB112" s="60"/>
      <c r="IC112" s="22"/>
      <c r="ID112" s="60"/>
      <c r="IE112" s="22"/>
      <c r="IF112" s="60"/>
      <c r="IG112" s="22"/>
      <c r="IH112" s="60"/>
      <c r="II112" s="22"/>
      <c r="IJ112" s="60"/>
      <c r="IK112" s="22"/>
      <c r="IL112" s="60"/>
      <c r="IM112" s="22"/>
      <c r="IN112" s="60"/>
      <c r="IO112" s="22"/>
      <c r="IP112" s="60"/>
      <c r="IQ112" s="22"/>
      <c r="IR112" s="60"/>
      <c r="IS112" s="22"/>
      <c r="IT112" s="60"/>
      <c r="IU112" s="22"/>
      <c r="IV112" s="60"/>
      <c r="IW112" s="22"/>
      <c r="IX112" s="60"/>
      <c r="IY112" s="22"/>
      <c r="IZ112" s="60"/>
      <c r="JA112" s="22"/>
      <c r="JB112" s="60"/>
      <c r="JC112" s="22"/>
      <c r="JD112" s="60"/>
      <c r="JE112" s="22"/>
      <c r="JF112" s="60"/>
      <c r="JG112" s="22"/>
      <c r="JH112" s="60"/>
      <c r="JI112" s="22"/>
      <c r="JJ112" s="60"/>
      <c r="JK112" s="22"/>
      <c r="JL112" s="60"/>
      <c r="JM112" s="22"/>
      <c r="JN112" s="60"/>
      <c r="JO112" s="22"/>
      <c r="JP112" s="60"/>
      <c r="JQ112" s="22"/>
      <c r="JR112" s="60"/>
      <c r="JS112" s="22"/>
      <c r="JT112" s="60"/>
      <c r="JU112" s="22"/>
      <c r="JV112" s="60"/>
      <c r="JW112" s="22"/>
      <c r="JX112" s="60"/>
      <c r="JY112" s="22"/>
      <c r="JZ112" s="23"/>
      <c r="KA112" s="23"/>
      <c r="KB112" s="23"/>
      <c r="KC112" s="23"/>
      <c r="KD112" s="23"/>
      <c r="KE112" s="23"/>
      <c r="KF112" s="23"/>
      <c r="KG112" s="23"/>
      <c r="KH112" s="23"/>
      <c r="KI112" s="23"/>
      <c r="KJ112" s="23"/>
      <c r="KK112" s="23"/>
      <c r="KL112" s="23"/>
      <c r="KM112" s="23"/>
    </row>
    <row r="113" spans="1:299" x14ac:dyDescent="0.25">
      <c r="A113" s="48">
        <f t="shared" si="1"/>
        <v>112</v>
      </c>
      <c r="B113" s="272"/>
      <c r="C113" s="272"/>
      <c r="D113" s="272"/>
      <c r="E113" s="272"/>
      <c r="F113" s="272" t="s">
        <v>295</v>
      </c>
      <c r="G113" s="293">
        <v>0</v>
      </c>
      <c r="H113" s="293">
        <v>1970.01</v>
      </c>
      <c r="I113" s="293">
        <v>12050.28</v>
      </c>
      <c r="J113" s="293">
        <v>0</v>
      </c>
      <c r="K113" s="293">
        <v>11773.65</v>
      </c>
      <c r="L113" s="293">
        <v>15768.83</v>
      </c>
      <c r="M113" s="293">
        <v>0</v>
      </c>
      <c r="N113" s="293">
        <v>0</v>
      </c>
      <c r="O113" s="293">
        <v>14263.98</v>
      </c>
      <c r="P113" s="293">
        <v>9456.2800000000007</v>
      </c>
      <c r="Q113" s="293">
        <v>0</v>
      </c>
      <c r="R113" s="293">
        <v>51448.66</v>
      </c>
      <c r="S113" s="293">
        <v>0</v>
      </c>
      <c r="T113" s="293">
        <v>0</v>
      </c>
      <c r="U113" s="293">
        <v>0</v>
      </c>
      <c r="V113" s="293">
        <v>25443.1</v>
      </c>
      <c r="W113" s="293">
        <v>0</v>
      </c>
      <c r="X113" s="293">
        <v>0</v>
      </c>
      <c r="Y113" s="293">
        <v>26282.76</v>
      </c>
      <c r="Z113" s="293">
        <v>0</v>
      </c>
      <c r="AA113" s="293">
        <v>0</v>
      </c>
      <c r="AB113" s="293">
        <v>0</v>
      </c>
      <c r="AC113" s="293">
        <v>0</v>
      </c>
      <c r="AD113" s="293">
        <v>11814.74</v>
      </c>
      <c r="AE113" s="293">
        <v>0</v>
      </c>
      <c r="AF113" s="293">
        <v>0</v>
      </c>
      <c r="AG113" s="293">
        <v>858.15</v>
      </c>
      <c r="AH113" s="293">
        <v>0</v>
      </c>
      <c r="AI113" s="293">
        <v>0</v>
      </c>
      <c r="AJ113" s="293">
        <v>7591.45</v>
      </c>
      <c r="AK113" s="293">
        <v>0</v>
      </c>
      <c r="AL113" s="293">
        <v>0</v>
      </c>
      <c r="AM113" s="293">
        <v>0</v>
      </c>
      <c r="AN113" s="293">
        <v>0</v>
      </c>
      <c r="AO113" s="293">
        <v>0</v>
      </c>
      <c r="AP113" s="293">
        <v>0</v>
      </c>
      <c r="AQ113" s="293">
        <v>0</v>
      </c>
      <c r="AR113" s="293">
        <v>0</v>
      </c>
      <c r="AS113" s="293">
        <v>0</v>
      </c>
      <c r="AT113" s="293">
        <v>35496.25</v>
      </c>
      <c r="AU113" s="293">
        <v>0</v>
      </c>
      <c r="AV113" s="293">
        <v>0</v>
      </c>
      <c r="AW113" s="293">
        <v>0</v>
      </c>
      <c r="AX113" s="293">
        <v>0</v>
      </c>
      <c r="AY113" s="293">
        <v>0</v>
      </c>
      <c r="AZ113" s="293">
        <v>-7113.32</v>
      </c>
      <c r="BA113" s="293">
        <v>0</v>
      </c>
      <c r="BB113" s="293">
        <v>0</v>
      </c>
      <c r="BC113" s="293">
        <v>0</v>
      </c>
      <c r="BD113" s="293">
        <v>0</v>
      </c>
      <c r="BE113" s="293">
        <v>0</v>
      </c>
      <c r="BF113" s="293">
        <v>0</v>
      </c>
      <c r="BG113" s="293">
        <v>28865.03</v>
      </c>
      <c r="BH113" s="293">
        <v>0</v>
      </c>
      <c r="BI113" s="293">
        <v>0</v>
      </c>
      <c r="BJ113" s="293">
        <v>0</v>
      </c>
      <c r="BK113" s="293">
        <v>45253.93</v>
      </c>
      <c r="BL113" s="293">
        <v>0</v>
      </c>
      <c r="BM113" s="293">
        <v>31760.34</v>
      </c>
      <c r="BN113" s="293">
        <v>0</v>
      </c>
      <c r="BO113" s="293">
        <v>0</v>
      </c>
      <c r="BP113" s="293">
        <v>12658.87</v>
      </c>
      <c r="BQ113" s="293">
        <v>0</v>
      </c>
      <c r="BR113" s="293">
        <v>0</v>
      </c>
      <c r="BS113" s="293">
        <v>0</v>
      </c>
      <c r="BT113" s="293">
        <v>0</v>
      </c>
      <c r="BU113" s="293">
        <v>11418.03</v>
      </c>
      <c r="BV113" s="293">
        <v>8832.3700000000008</v>
      </c>
      <c r="BW113" s="293">
        <v>0</v>
      </c>
      <c r="BX113" s="293">
        <v>4321.55</v>
      </c>
      <c r="BY113" s="293">
        <v>0</v>
      </c>
      <c r="BZ113" s="293">
        <v>353.89</v>
      </c>
      <c r="CA113" s="293">
        <v>0</v>
      </c>
      <c r="CB113" s="293">
        <v>1709.2</v>
      </c>
      <c r="CC113" s="293">
        <v>0</v>
      </c>
      <c r="CD113" s="293">
        <v>0</v>
      </c>
      <c r="CE113" s="293">
        <v>0</v>
      </c>
      <c r="CF113" s="293">
        <v>0</v>
      </c>
      <c r="CG113" s="293">
        <v>0</v>
      </c>
      <c r="CH113" s="293">
        <v>0</v>
      </c>
      <c r="CI113" s="293">
        <v>0</v>
      </c>
      <c r="CJ113" s="293">
        <v>0</v>
      </c>
      <c r="CK113" s="293">
        <v>16231.83</v>
      </c>
      <c r="CL113" s="293">
        <v>0</v>
      </c>
      <c r="CM113" s="293">
        <v>0</v>
      </c>
      <c r="CN113" s="293">
        <v>0</v>
      </c>
      <c r="CO113" s="293">
        <v>27324.47</v>
      </c>
      <c r="CP113" s="293">
        <v>0</v>
      </c>
      <c r="CQ113" s="293">
        <v>5191.91</v>
      </c>
      <c r="CR113" s="293">
        <v>0</v>
      </c>
      <c r="CS113" s="293">
        <v>11315.52</v>
      </c>
      <c r="CT113" s="293">
        <v>16992.509999999998</v>
      </c>
      <c r="CU113" s="293">
        <v>14556.24</v>
      </c>
      <c r="CV113" s="293">
        <v>6725</v>
      </c>
      <c r="CW113" s="293">
        <v>0</v>
      </c>
      <c r="CX113" s="293">
        <v>0</v>
      </c>
      <c r="CY113" s="293">
        <v>0</v>
      </c>
      <c r="CZ113" s="293">
        <v>0</v>
      </c>
      <c r="DA113" s="293">
        <v>1717.5</v>
      </c>
      <c r="DB113" s="293">
        <v>0</v>
      </c>
      <c r="DC113" s="293">
        <v>0</v>
      </c>
      <c r="DD113" s="293">
        <v>21365.75</v>
      </c>
      <c r="DE113" s="293">
        <v>0</v>
      </c>
      <c r="DF113" s="293">
        <v>40622.910000000003</v>
      </c>
      <c r="DG113" s="293">
        <v>0</v>
      </c>
      <c r="DH113" s="293">
        <v>0</v>
      </c>
      <c r="DI113" s="293">
        <v>0</v>
      </c>
      <c r="DJ113" s="293">
        <v>0</v>
      </c>
      <c r="DK113" s="293">
        <v>0</v>
      </c>
      <c r="DL113" s="293">
        <v>21106.9</v>
      </c>
      <c r="DM113" s="293">
        <v>0</v>
      </c>
      <c r="DN113" s="293">
        <v>8834.49</v>
      </c>
      <c r="DO113" s="293">
        <v>0</v>
      </c>
      <c r="DP113" s="293">
        <v>0</v>
      </c>
      <c r="DQ113" s="293">
        <v>0</v>
      </c>
      <c r="DR113" s="293">
        <v>2000</v>
      </c>
      <c r="DS113" s="293">
        <v>0</v>
      </c>
      <c r="DT113" s="293">
        <v>3301.2</v>
      </c>
      <c r="DU113" s="293">
        <v>0</v>
      </c>
      <c r="DV113" s="293">
        <v>0</v>
      </c>
      <c r="DW113" s="293">
        <v>11211.01</v>
      </c>
      <c r="DX113" s="293">
        <v>0</v>
      </c>
      <c r="DY113" s="293">
        <v>0</v>
      </c>
      <c r="DZ113" s="293">
        <v>0</v>
      </c>
      <c r="EA113" s="293">
        <v>1196.43</v>
      </c>
      <c r="EB113" s="293">
        <v>0</v>
      </c>
      <c r="EC113" s="293">
        <v>0</v>
      </c>
      <c r="ED113" s="293">
        <v>0</v>
      </c>
      <c r="EE113" s="293">
        <v>0</v>
      </c>
      <c r="EF113" s="293">
        <v>0</v>
      </c>
      <c r="EG113" s="293">
        <v>0</v>
      </c>
      <c r="EH113" s="293">
        <v>0</v>
      </c>
      <c r="EI113" s="293">
        <v>24813.599999999999</v>
      </c>
      <c r="EJ113" s="293">
        <v>0</v>
      </c>
      <c r="EK113" s="293">
        <v>0</v>
      </c>
      <c r="EL113" s="293">
        <v>29815.79</v>
      </c>
      <c r="EM113" s="293">
        <v>31481.97</v>
      </c>
      <c r="EN113" s="293">
        <v>0</v>
      </c>
      <c r="EO113" s="293">
        <v>48266.85</v>
      </c>
      <c r="EP113" s="293">
        <v>0</v>
      </c>
      <c r="EQ113" s="293">
        <v>5743.4</v>
      </c>
      <c r="ER113" s="293">
        <v>0</v>
      </c>
      <c r="ES113" s="293">
        <v>0</v>
      </c>
      <c r="ET113" s="293">
        <v>0</v>
      </c>
      <c r="EU113" s="293">
        <v>0</v>
      </c>
      <c r="EV113" s="293">
        <v>0</v>
      </c>
      <c r="EW113" s="293">
        <v>0</v>
      </c>
      <c r="EX113" s="293">
        <v>712093.31</v>
      </c>
      <c r="EY113" s="22"/>
      <c r="EZ113" s="60"/>
      <c r="FA113" s="22"/>
      <c r="FB113" s="60"/>
      <c r="FC113" s="22"/>
      <c r="FD113" s="60"/>
      <c r="FE113" s="72"/>
      <c r="FF113" s="60"/>
      <c r="FG113" s="22"/>
      <c r="FH113" s="60"/>
      <c r="FI113" s="22"/>
      <c r="FJ113" s="60"/>
      <c r="FK113" s="22"/>
      <c r="FL113" s="60"/>
      <c r="FM113" s="22"/>
      <c r="FN113" s="60"/>
      <c r="FO113" s="22"/>
      <c r="FP113" s="60"/>
      <c r="FQ113" s="22"/>
      <c r="FR113" s="60"/>
      <c r="FS113" s="22"/>
      <c r="FT113" s="60"/>
      <c r="FU113" s="22"/>
      <c r="FV113" s="60"/>
      <c r="FW113" s="72"/>
      <c r="FX113" s="60"/>
      <c r="FY113" s="72"/>
      <c r="FZ113" s="60"/>
      <c r="GA113" s="22"/>
      <c r="GB113" s="60"/>
      <c r="GC113" s="22"/>
      <c r="GD113" s="60"/>
      <c r="GE113" s="22"/>
      <c r="GF113" s="60"/>
      <c r="GG113" s="22"/>
      <c r="GH113" s="60"/>
      <c r="GI113" s="22"/>
      <c r="GJ113" s="60"/>
      <c r="GK113" s="22"/>
      <c r="GL113" s="60"/>
      <c r="GM113" s="22"/>
      <c r="GN113" s="60"/>
      <c r="GO113" s="22"/>
      <c r="GP113" s="60"/>
      <c r="GQ113" s="22"/>
      <c r="GR113" s="60"/>
      <c r="GS113" s="72"/>
      <c r="GT113" s="60"/>
      <c r="GU113" s="22"/>
      <c r="GV113" s="60"/>
      <c r="GW113" s="22"/>
      <c r="GX113" s="60"/>
      <c r="GY113" s="22"/>
      <c r="GZ113" s="60"/>
      <c r="HA113" s="22"/>
      <c r="HB113" s="60"/>
      <c r="HC113" s="22"/>
      <c r="HD113" s="60"/>
      <c r="HE113" s="22"/>
      <c r="HF113" s="60"/>
      <c r="HG113" s="22"/>
      <c r="HH113" s="60"/>
      <c r="HI113" s="22"/>
      <c r="HJ113" s="60"/>
      <c r="HK113" s="22"/>
      <c r="HL113" s="60"/>
      <c r="HM113" s="22"/>
      <c r="HN113" s="60"/>
      <c r="HO113" s="22"/>
      <c r="HP113" s="60"/>
      <c r="HQ113" s="22"/>
      <c r="HR113" s="60"/>
      <c r="HS113" s="22"/>
      <c r="HT113" s="60"/>
      <c r="HU113" s="22"/>
      <c r="HV113" s="60"/>
      <c r="HW113" s="22"/>
      <c r="HX113" s="60"/>
      <c r="HY113" s="22"/>
      <c r="HZ113" s="60"/>
      <c r="IA113" s="22"/>
      <c r="IB113" s="60"/>
      <c r="IC113" s="22"/>
      <c r="ID113" s="60"/>
      <c r="IE113" s="22"/>
      <c r="IF113" s="60"/>
      <c r="IG113" s="22"/>
      <c r="IH113" s="60"/>
      <c r="II113" s="22"/>
      <c r="IJ113" s="60"/>
      <c r="IK113" s="22"/>
      <c r="IL113" s="60"/>
      <c r="IM113" s="22"/>
      <c r="IN113" s="60"/>
      <c r="IO113" s="22"/>
      <c r="IP113" s="60"/>
      <c r="IQ113" s="22"/>
      <c r="IR113" s="60"/>
      <c r="IS113" s="22"/>
      <c r="IT113" s="60"/>
      <c r="IU113" s="22"/>
      <c r="IV113" s="60"/>
      <c r="IW113" s="22"/>
      <c r="IX113" s="60"/>
      <c r="IY113" s="22"/>
      <c r="IZ113" s="60"/>
      <c r="JA113" s="22"/>
      <c r="JB113" s="60"/>
      <c r="JC113" s="22"/>
      <c r="JD113" s="60"/>
      <c r="JE113" s="22"/>
      <c r="JF113" s="60"/>
      <c r="JG113" s="22"/>
      <c r="JH113" s="60"/>
      <c r="JI113" s="72"/>
      <c r="JJ113" s="60"/>
      <c r="JK113" s="22"/>
      <c r="JL113" s="60"/>
      <c r="JM113" s="22"/>
      <c r="JN113" s="60"/>
      <c r="JO113" s="72"/>
      <c r="JP113" s="60"/>
      <c r="JQ113" s="22"/>
      <c r="JR113" s="60"/>
      <c r="JS113" s="22"/>
      <c r="JT113" s="60"/>
      <c r="JU113" s="22"/>
      <c r="JV113" s="60"/>
      <c r="JW113" s="22"/>
      <c r="JX113" s="60"/>
      <c r="JY113" s="22"/>
      <c r="JZ113" s="23"/>
      <c r="KA113" s="23"/>
      <c r="KB113" s="23"/>
      <c r="KC113" s="23"/>
      <c r="KD113" s="23"/>
      <c r="KE113" s="23"/>
      <c r="KF113" s="23"/>
      <c r="KG113" s="23"/>
      <c r="KH113" s="23"/>
      <c r="KI113" s="23"/>
      <c r="KJ113" s="23"/>
      <c r="KK113" s="23"/>
      <c r="KL113" s="23"/>
      <c r="KM113" s="23"/>
    </row>
    <row r="114" spans="1:299" ht="15.75" thickBot="1" x14ac:dyDescent="0.3">
      <c r="A114" s="48">
        <f t="shared" si="1"/>
        <v>113</v>
      </c>
      <c r="B114" s="272"/>
      <c r="C114" s="272"/>
      <c r="D114" s="272"/>
      <c r="E114" s="272"/>
      <c r="F114" s="272" t="s">
        <v>380</v>
      </c>
      <c r="G114" s="306">
        <v>0</v>
      </c>
      <c r="H114" s="306">
        <v>0</v>
      </c>
      <c r="I114" s="306">
        <v>0</v>
      </c>
      <c r="J114" s="306">
        <v>0</v>
      </c>
      <c r="K114" s="306">
        <v>0</v>
      </c>
      <c r="L114" s="306">
        <v>0</v>
      </c>
      <c r="M114" s="306">
        <v>0</v>
      </c>
      <c r="N114" s="306">
        <v>0</v>
      </c>
      <c r="O114" s="306">
        <v>0</v>
      </c>
      <c r="P114" s="306">
        <v>0</v>
      </c>
      <c r="Q114" s="306">
        <v>0</v>
      </c>
      <c r="R114" s="306">
        <v>0</v>
      </c>
      <c r="S114" s="306">
        <v>0</v>
      </c>
      <c r="T114" s="306">
        <v>0</v>
      </c>
      <c r="U114" s="306">
        <v>0</v>
      </c>
      <c r="V114" s="306">
        <v>0</v>
      </c>
      <c r="W114" s="306">
        <v>0</v>
      </c>
      <c r="X114" s="306">
        <v>0</v>
      </c>
      <c r="Y114" s="306">
        <v>0</v>
      </c>
      <c r="Z114" s="306">
        <v>0</v>
      </c>
      <c r="AA114" s="306">
        <v>0</v>
      </c>
      <c r="AB114" s="306">
        <v>0</v>
      </c>
      <c r="AC114" s="306">
        <v>0</v>
      </c>
      <c r="AD114" s="306">
        <v>0</v>
      </c>
      <c r="AE114" s="306">
        <v>0</v>
      </c>
      <c r="AF114" s="306">
        <v>0</v>
      </c>
      <c r="AG114" s="306">
        <v>0</v>
      </c>
      <c r="AH114" s="306">
        <v>0</v>
      </c>
      <c r="AI114" s="306">
        <v>0</v>
      </c>
      <c r="AJ114" s="306">
        <v>0</v>
      </c>
      <c r="AK114" s="306">
        <v>0</v>
      </c>
      <c r="AL114" s="306">
        <v>0</v>
      </c>
      <c r="AM114" s="306">
        <v>0</v>
      </c>
      <c r="AN114" s="306">
        <v>0</v>
      </c>
      <c r="AO114" s="306">
        <v>0</v>
      </c>
      <c r="AP114" s="306">
        <v>0</v>
      </c>
      <c r="AQ114" s="306">
        <v>0</v>
      </c>
      <c r="AR114" s="306">
        <v>0</v>
      </c>
      <c r="AS114" s="306">
        <v>0</v>
      </c>
      <c r="AT114" s="306">
        <v>0</v>
      </c>
      <c r="AU114" s="306">
        <v>0</v>
      </c>
      <c r="AV114" s="306">
        <v>0</v>
      </c>
      <c r="AW114" s="306">
        <v>0</v>
      </c>
      <c r="AX114" s="306">
        <v>0</v>
      </c>
      <c r="AY114" s="306">
        <v>0</v>
      </c>
      <c r="AZ114" s="306">
        <v>0</v>
      </c>
      <c r="BA114" s="306">
        <v>0</v>
      </c>
      <c r="BB114" s="306">
        <v>0</v>
      </c>
      <c r="BC114" s="306">
        <v>0</v>
      </c>
      <c r="BD114" s="306">
        <v>0</v>
      </c>
      <c r="BE114" s="306">
        <v>0</v>
      </c>
      <c r="BF114" s="306">
        <v>0</v>
      </c>
      <c r="BG114" s="306">
        <v>0</v>
      </c>
      <c r="BH114" s="306">
        <v>0</v>
      </c>
      <c r="BI114" s="306">
        <v>0</v>
      </c>
      <c r="BJ114" s="306">
        <v>0</v>
      </c>
      <c r="BK114" s="306">
        <v>0</v>
      </c>
      <c r="BL114" s="306">
        <v>0</v>
      </c>
      <c r="BM114" s="306">
        <v>0</v>
      </c>
      <c r="BN114" s="306">
        <v>0</v>
      </c>
      <c r="BO114" s="306">
        <v>0</v>
      </c>
      <c r="BP114" s="306">
        <v>0</v>
      </c>
      <c r="BQ114" s="306">
        <v>0</v>
      </c>
      <c r="BR114" s="306">
        <v>0</v>
      </c>
      <c r="BS114" s="306">
        <v>0</v>
      </c>
      <c r="BT114" s="306">
        <v>0</v>
      </c>
      <c r="BU114" s="306">
        <v>0</v>
      </c>
      <c r="BV114" s="306">
        <v>0</v>
      </c>
      <c r="BW114" s="306">
        <v>0</v>
      </c>
      <c r="BX114" s="306">
        <v>0</v>
      </c>
      <c r="BY114" s="306">
        <v>0</v>
      </c>
      <c r="BZ114" s="306">
        <v>0</v>
      </c>
      <c r="CA114" s="306">
        <v>0</v>
      </c>
      <c r="CB114" s="306">
        <v>0</v>
      </c>
      <c r="CC114" s="306">
        <v>0</v>
      </c>
      <c r="CD114" s="306">
        <v>0</v>
      </c>
      <c r="CE114" s="306">
        <v>0</v>
      </c>
      <c r="CF114" s="306">
        <v>0</v>
      </c>
      <c r="CG114" s="306">
        <v>0</v>
      </c>
      <c r="CH114" s="306">
        <v>0</v>
      </c>
      <c r="CI114" s="306">
        <v>0</v>
      </c>
      <c r="CJ114" s="306">
        <v>0</v>
      </c>
      <c r="CK114" s="306">
        <v>0</v>
      </c>
      <c r="CL114" s="306">
        <v>0</v>
      </c>
      <c r="CM114" s="306">
        <v>0</v>
      </c>
      <c r="CN114" s="306">
        <v>0</v>
      </c>
      <c r="CO114" s="306">
        <v>0</v>
      </c>
      <c r="CP114" s="306">
        <v>0</v>
      </c>
      <c r="CQ114" s="306">
        <v>0</v>
      </c>
      <c r="CR114" s="306">
        <v>0</v>
      </c>
      <c r="CS114" s="306">
        <v>0</v>
      </c>
      <c r="CT114" s="306">
        <v>0</v>
      </c>
      <c r="CU114" s="306">
        <v>0</v>
      </c>
      <c r="CV114" s="306">
        <v>0</v>
      </c>
      <c r="CW114" s="306">
        <v>0</v>
      </c>
      <c r="CX114" s="306">
        <v>0</v>
      </c>
      <c r="CY114" s="306">
        <v>0</v>
      </c>
      <c r="CZ114" s="306">
        <v>0</v>
      </c>
      <c r="DA114" s="306">
        <v>0</v>
      </c>
      <c r="DB114" s="306">
        <v>0</v>
      </c>
      <c r="DC114" s="306">
        <v>0</v>
      </c>
      <c r="DD114" s="306">
        <v>0</v>
      </c>
      <c r="DE114" s="306">
        <v>0</v>
      </c>
      <c r="DF114" s="306">
        <v>0</v>
      </c>
      <c r="DG114" s="306">
        <v>0</v>
      </c>
      <c r="DH114" s="306">
        <v>0</v>
      </c>
      <c r="DI114" s="306">
        <v>0</v>
      </c>
      <c r="DJ114" s="306">
        <v>0</v>
      </c>
      <c r="DK114" s="306">
        <v>0</v>
      </c>
      <c r="DL114" s="306">
        <v>0</v>
      </c>
      <c r="DM114" s="306">
        <v>0</v>
      </c>
      <c r="DN114" s="306">
        <v>0</v>
      </c>
      <c r="DO114" s="306">
        <v>0</v>
      </c>
      <c r="DP114" s="306">
        <v>0</v>
      </c>
      <c r="DQ114" s="306">
        <v>0</v>
      </c>
      <c r="DR114" s="306">
        <v>0</v>
      </c>
      <c r="DS114" s="306">
        <v>0</v>
      </c>
      <c r="DT114" s="306">
        <v>0</v>
      </c>
      <c r="DU114" s="306">
        <v>0</v>
      </c>
      <c r="DV114" s="306">
        <v>0</v>
      </c>
      <c r="DW114" s="306">
        <v>0</v>
      </c>
      <c r="DX114" s="306">
        <v>0</v>
      </c>
      <c r="DY114" s="306">
        <v>0</v>
      </c>
      <c r="DZ114" s="306">
        <v>0</v>
      </c>
      <c r="EA114" s="306">
        <v>0</v>
      </c>
      <c r="EB114" s="306">
        <v>0</v>
      </c>
      <c r="EC114" s="306">
        <v>0</v>
      </c>
      <c r="ED114" s="306">
        <v>0</v>
      </c>
      <c r="EE114" s="306">
        <v>0</v>
      </c>
      <c r="EF114" s="306">
        <v>0</v>
      </c>
      <c r="EG114" s="306">
        <v>0</v>
      </c>
      <c r="EH114" s="306">
        <v>0</v>
      </c>
      <c r="EI114" s="306">
        <v>0</v>
      </c>
      <c r="EJ114" s="306">
        <v>0</v>
      </c>
      <c r="EK114" s="306">
        <v>0</v>
      </c>
      <c r="EL114" s="306">
        <v>0</v>
      </c>
      <c r="EM114" s="306">
        <v>0</v>
      </c>
      <c r="EN114" s="306">
        <v>0</v>
      </c>
      <c r="EO114" s="306">
        <v>0</v>
      </c>
      <c r="EP114" s="306">
        <v>0</v>
      </c>
      <c r="EQ114" s="306">
        <v>0</v>
      </c>
      <c r="ER114" s="306">
        <v>0</v>
      </c>
      <c r="ES114" s="306">
        <v>0</v>
      </c>
      <c r="ET114" s="306">
        <v>0</v>
      </c>
      <c r="EU114" s="306">
        <v>0</v>
      </c>
      <c r="EV114" s="306">
        <v>0</v>
      </c>
      <c r="EW114" s="306">
        <v>0</v>
      </c>
      <c r="EX114" s="306">
        <v>0</v>
      </c>
      <c r="EY114" s="22"/>
      <c r="EZ114" s="60"/>
      <c r="FA114" s="22"/>
      <c r="FB114" s="60"/>
      <c r="FC114" s="22"/>
      <c r="FD114" s="60"/>
      <c r="FE114" s="22"/>
      <c r="FF114" s="60"/>
      <c r="FG114" s="22"/>
      <c r="FH114" s="60"/>
      <c r="FI114" s="22"/>
      <c r="FJ114" s="60"/>
      <c r="FK114" s="22"/>
      <c r="FL114" s="60"/>
      <c r="FM114" s="22"/>
      <c r="FN114" s="60"/>
      <c r="FO114" s="22"/>
      <c r="FP114" s="60"/>
      <c r="FQ114" s="22"/>
      <c r="FR114" s="60"/>
      <c r="FS114" s="22"/>
      <c r="FT114" s="60"/>
      <c r="FU114" s="22"/>
      <c r="FV114" s="60"/>
      <c r="FW114" s="22"/>
      <c r="FX114" s="60"/>
      <c r="FY114" s="22"/>
      <c r="FZ114" s="60"/>
      <c r="GA114" s="22"/>
      <c r="GB114" s="60"/>
      <c r="GC114" s="22"/>
      <c r="GD114" s="60"/>
      <c r="GE114" s="22"/>
      <c r="GF114" s="60"/>
      <c r="GG114" s="22"/>
      <c r="GH114" s="60"/>
      <c r="GI114" s="22"/>
      <c r="GJ114" s="60"/>
      <c r="GK114" s="22"/>
      <c r="GL114" s="60"/>
      <c r="GM114" s="22"/>
      <c r="GN114" s="60"/>
      <c r="GO114" s="22"/>
      <c r="GP114" s="60"/>
      <c r="GQ114" s="22"/>
      <c r="GR114" s="60"/>
      <c r="GS114" s="22"/>
      <c r="GT114" s="60"/>
      <c r="GU114" s="22"/>
      <c r="GV114" s="60"/>
      <c r="GW114" s="22"/>
      <c r="GX114" s="60"/>
      <c r="GY114" s="22"/>
      <c r="GZ114" s="60"/>
      <c r="HA114" s="22"/>
      <c r="HB114" s="60"/>
      <c r="HC114" s="22"/>
      <c r="HD114" s="60"/>
      <c r="HE114" s="22"/>
      <c r="HF114" s="60"/>
      <c r="HG114" s="22"/>
      <c r="HH114" s="60"/>
      <c r="HI114" s="22"/>
      <c r="HJ114" s="60"/>
      <c r="HK114" s="22"/>
      <c r="HL114" s="60"/>
      <c r="HM114" s="22"/>
      <c r="HN114" s="60"/>
      <c r="HO114" s="22"/>
      <c r="HP114" s="60"/>
      <c r="HQ114" s="22"/>
      <c r="HR114" s="60"/>
      <c r="HS114" s="22"/>
      <c r="HT114" s="60"/>
      <c r="HU114" s="22"/>
      <c r="HV114" s="60"/>
      <c r="HW114" s="22"/>
      <c r="HX114" s="60"/>
      <c r="HY114" s="22"/>
      <c r="HZ114" s="60"/>
      <c r="IA114" s="22"/>
      <c r="IB114" s="60"/>
      <c r="IC114" s="22"/>
      <c r="ID114" s="60"/>
      <c r="IE114" s="22"/>
      <c r="IF114" s="60"/>
      <c r="IG114" s="22"/>
      <c r="IH114" s="60"/>
      <c r="II114" s="22"/>
      <c r="IJ114" s="60"/>
      <c r="IK114" s="22"/>
      <c r="IL114" s="60"/>
      <c r="IM114" s="22"/>
      <c r="IN114" s="60"/>
      <c r="IO114" s="22"/>
      <c r="IP114" s="60"/>
      <c r="IQ114" s="22"/>
      <c r="IR114" s="60"/>
      <c r="IS114" s="22"/>
      <c r="IT114" s="60"/>
      <c r="IU114" s="22"/>
      <c r="IV114" s="60"/>
      <c r="IW114" s="22"/>
      <c r="IX114" s="60"/>
      <c r="IY114" s="22"/>
      <c r="IZ114" s="60"/>
      <c r="JA114" s="22"/>
      <c r="JB114" s="60"/>
      <c r="JC114" s="22"/>
      <c r="JD114" s="60"/>
      <c r="JE114" s="22"/>
      <c r="JF114" s="60"/>
      <c r="JG114" s="22"/>
      <c r="JH114" s="60"/>
      <c r="JI114" s="22"/>
      <c r="JJ114" s="60"/>
      <c r="JK114" s="22"/>
      <c r="JL114" s="60"/>
      <c r="JM114" s="22"/>
      <c r="JN114" s="60"/>
      <c r="JO114" s="22"/>
      <c r="JP114" s="60"/>
      <c r="JQ114" s="22"/>
      <c r="JR114" s="60"/>
      <c r="JS114" s="22"/>
      <c r="JT114" s="60"/>
      <c r="JU114" s="22"/>
      <c r="JV114" s="60"/>
      <c r="JW114" s="22"/>
      <c r="JX114" s="60"/>
      <c r="JY114" s="22"/>
      <c r="JZ114" s="23"/>
      <c r="KA114" s="23"/>
      <c r="KB114" s="23"/>
      <c r="KC114" s="23"/>
      <c r="KD114" s="23"/>
      <c r="KE114" s="23"/>
      <c r="KF114" s="23"/>
      <c r="KG114" s="23"/>
      <c r="KH114" s="23"/>
      <c r="KI114" s="23"/>
      <c r="KJ114" s="23"/>
      <c r="KK114" s="23"/>
      <c r="KL114" s="23"/>
      <c r="KM114" s="23"/>
    </row>
    <row r="115" spans="1:299" x14ac:dyDescent="0.25">
      <c r="A115" s="48">
        <f t="shared" si="1"/>
        <v>114</v>
      </c>
      <c r="B115" s="272"/>
      <c r="C115" s="272"/>
      <c r="D115" s="272"/>
      <c r="E115" s="272" t="s">
        <v>296</v>
      </c>
      <c r="F115" s="272"/>
      <c r="G115" s="293">
        <v>0</v>
      </c>
      <c r="H115" s="293">
        <v>2220.0100000000002</v>
      </c>
      <c r="I115" s="293">
        <v>12215.28</v>
      </c>
      <c r="J115" s="293">
        <v>0</v>
      </c>
      <c r="K115" s="293">
        <v>12599.83</v>
      </c>
      <c r="L115" s="293">
        <v>17862.830000000002</v>
      </c>
      <c r="M115" s="293">
        <v>0</v>
      </c>
      <c r="N115" s="293">
        <v>0</v>
      </c>
      <c r="O115" s="293">
        <v>19075.95</v>
      </c>
      <c r="P115" s="293">
        <v>16532</v>
      </c>
      <c r="Q115" s="293">
        <v>0</v>
      </c>
      <c r="R115" s="293">
        <v>52092.66</v>
      </c>
      <c r="S115" s="293">
        <v>0</v>
      </c>
      <c r="T115" s="293">
        <v>0</v>
      </c>
      <c r="U115" s="293">
        <v>0</v>
      </c>
      <c r="V115" s="293">
        <v>27586.53</v>
      </c>
      <c r="W115" s="293">
        <v>0</v>
      </c>
      <c r="X115" s="293">
        <v>0</v>
      </c>
      <c r="Y115" s="293">
        <v>31134.41</v>
      </c>
      <c r="Z115" s="293">
        <v>0</v>
      </c>
      <c r="AA115" s="293">
        <v>0</v>
      </c>
      <c r="AB115" s="293">
        <v>0</v>
      </c>
      <c r="AC115" s="293">
        <v>0</v>
      </c>
      <c r="AD115" s="293">
        <v>13089.19</v>
      </c>
      <c r="AE115" s="293">
        <v>0</v>
      </c>
      <c r="AF115" s="293">
        <v>0</v>
      </c>
      <c r="AG115" s="293">
        <v>1778.15</v>
      </c>
      <c r="AH115" s="293">
        <v>0</v>
      </c>
      <c r="AI115" s="293">
        <v>1550.94</v>
      </c>
      <c r="AJ115" s="293">
        <v>8911.4500000000007</v>
      </c>
      <c r="AK115" s="293">
        <v>0</v>
      </c>
      <c r="AL115" s="293">
        <v>0</v>
      </c>
      <c r="AM115" s="293">
        <v>0</v>
      </c>
      <c r="AN115" s="293">
        <v>0</v>
      </c>
      <c r="AO115" s="293">
        <v>0</v>
      </c>
      <c r="AP115" s="293">
        <v>0</v>
      </c>
      <c r="AQ115" s="293">
        <v>0</v>
      </c>
      <c r="AR115" s="293">
        <v>0</v>
      </c>
      <c r="AS115" s="293">
        <v>0</v>
      </c>
      <c r="AT115" s="293">
        <v>36868.25</v>
      </c>
      <c r="AU115" s="293">
        <v>0</v>
      </c>
      <c r="AV115" s="293">
        <v>0</v>
      </c>
      <c r="AW115" s="293">
        <v>0</v>
      </c>
      <c r="AX115" s="293">
        <v>0</v>
      </c>
      <c r="AY115" s="293">
        <v>0</v>
      </c>
      <c r="AZ115" s="293">
        <v>-6939.32</v>
      </c>
      <c r="BA115" s="293">
        <v>0</v>
      </c>
      <c r="BB115" s="293">
        <v>0</v>
      </c>
      <c r="BC115" s="293">
        <v>0</v>
      </c>
      <c r="BD115" s="293">
        <v>0</v>
      </c>
      <c r="BE115" s="293">
        <v>0</v>
      </c>
      <c r="BF115" s="293">
        <v>61.39</v>
      </c>
      <c r="BG115" s="293">
        <v>31458.93</v>
      </c>
      <c r="BH115" s="293">
        <v>0</v>
      </c>
      <c r="BI115" s="293">
        <v>0</v>
      </c>
      <c r="BJ115" s="293">
        <v>0</v>
      </c>
      <c r="BK115" s="293">
        <v>51600.78</v>
      </c>
      <c r="BL115" s="293">
        <v>0</v>
      </c>
      <c r="BM115" s="293">
        <v>37277.1</v>
      </c>
      <c r="BN115" s="293">
        <v>0</v>
      </c>
      <c r="BO115" s="293">
        <v>0</v>
      </c>
      <c r="BP115" s="293">
        <v>12928.87</v>
      </c>
      <c r="BQ115" s="293">
        <v>0</v>
      </c>
      <c r="BR115" s="293">
        <v>0</v>
      </c>
      <c r="BS115" s="293">
        <v>0</v>
      </c>
      <c r="BT115" s="293">
        <v>0</v>
      </c>
      <c r="BU115" s="293">
        <v>15086.65</v>
      </c>
      <c r="BV115" s="293">
        <v>9218.3700000000008</v>
      </c>
      <c r="BW115" s="293">
        <v>0</v>
      </c>
      <c r="BX115" s="293">
        <v>5863.58</v>
      </c>
      <c r="BY115" s="293">
        <v>0</v>
      </c>
      <c r="BZ115" s="293">
        <v>460.58</v>
      </c>
      <c r="CA115" s="293">
        <v>0</v>
      </c>
      <c r="CB115" s="293">
        <v>2453.1999999999998</v>
      </c>
      <c r="CC115" s="293">
        <v>231</v>
      </c>
      <c r="CD115" s="293">
        <v>0</v>
      </c>
      <c r="CE115" s="293">
        <v>0</v>
      </c>
      <c r="CF115" s="293">
        <v>0</v>
      </c>
      <c r="CG115" s="293">
        <v>0</v>
      </c>
      <c r="CH115" s="293">
        <v>0</v>
      </c>
      <c r="CI115" s="293">
        <v>0</v>
      </c>
      <c r="CJ115" s="293">
        <v>0</v>
      </c>
      <c r="CK115" s="293">
        <v>20360.75</v>
      </c>
      <c r="CL115" s="293">
        <v>0</v>
      </c>
      <c r="CM115" s="293">
        <v>0</v>
      </c>
      <c r="CN115" s="293">
        <v>0</v>
      </c>
      <c r="CO115" s="293">
        <v>33524.39</v>
      </c>
      <c r="CP115" s="293">
        <v>0</v>
      </c>
      <c r="CQ115" s="293">
        <v>6869.92</v>
      </c>
      <c r="CR115" s="293">
        <v>0</v>
      </c>
      <c r="CS115" s="293">
        <v>15583.57</v>
      </c>
      <c r="CT115" s="293">
        <v>21612.400000000001</v>
      </c>
      <c r="CU115" s="293">
        <v>19586.740000000002</v>
      </c>
      <c r="CV115" s="293">
        <v>6949</v>
      </c>
      <c r="CW115" s="293">
        <v>0</v>
      </c>
      <c r="CX115" s="293">
        <v>0</v>
      </c>
      <c r="CY115" s="293">
        <v>0</v>
      </c>
      <c r="CZ115" s="293">
        <v>0</v>
      </c>
      <c r="DA115" s="293">
        <v>3213.5</v>
      </c>
      <c r="DB115" s="293">
        <v>0</v>
      </c>
      <c r="DC115" s="293">
        <v>385.2</v>
      </c>
      <c r="DD115" s="293">
        <v>26574.54</v>
      </c>
      <c r="DE115" s="293">
        <v>0</v>
      </c>
      <c r="DF115" s="293">
        <v>45289.72</v>
      </c>
      <c r="DG115" s="293">
        <v>0</v>
      </c>
      <c r="DH115" s="293">
        <v>0</v>
      </c>
      <c r="DI115" s="293">
        <v>0</v>
      </c>
      <c r="DJ115" s="293">
        <v>0</v>
      </c>
      <c r="DK115" s="293">
        <v>0</v>
      </c>
      <c r="DL115" s="293">
        <v>28070.32</v>
      </c>
      <c r="DM115" s="293">
        <v>0</v>
      </c>
      <c r="DN115" s="293">
        <v>10442.31</v>
      </c>
      <c r="DO115" s="293">
        <v>0</v>
      </c>
      <c r="DP115" s="293">
        <v>0</v>
      </c>
      <c r="DQ115" s="293">
        <v>0</v>
      </c>
      <c r="DR115" s="293">
        <v>2565.4</v>
      </c>
      <c r="DS115" s="293">
        <v>0</v>
      </c>
      <c r="DT115" s="293">
        <v>3301.2</v>
      </c>
      <c r="DU115" s="293">
        <v>0</v>
      </c>
      <c r="DV115" s="293">
        <v>0</v>
      </c>
      <c r="DW115" s="293">
        <v>11929.15</v>
      </c>
      <c r="DX115" s="293">
        <v>0</v>
      </c>
      <c r="DY115" s="293">
        <v>0</v>
      </c>
      <c r="DZ115" s="293">
        <v>0</v>
      </c>
      <c r="EA115" s="293">
        <v>1196.43</v>
      </c>
      <c r="EB115" s="293">
        <v>0</v>
      </c>
      <c r="EC115" s="293">
        <v>0</v>
      </c>
      <c r="ED115" s="293">
        <v>0</v>
      </c>
      <c r="EE115" s="293">
        <v>0</v>
      </c>
      <c r="EF115" s="293">
        <v>0</v>
      </c>
      <c r="EG115" s="293">
        <v>0</v>
      </c>
      <c r="EH115" s="293">
        <v>0</v>
      </c>
      <c r="EI115" s="293">
        <v>32974.99</v>
      </c>
      <c r="EJ115" s="293">
        <v>0</v>
      </c>
      <c r="EK115" s="293">
        <v>0</v>
      </c>
      <c r="EL115" s="293">
        <v>34755.269999999997</v>
      </c>
      <c r="EM115" s="293">
        <v>39834.29</v>
      </c>
      <c r="EN115" s="293">
        <v>0</v>
      </c>
      <c r="EO115" s="293">
        <v>50536.38</v>
      </c>
      <c r="EP115" s="293">
        <v>0</v>
      </c>
      <c r="EQ115" s="293">
        <v>6855.41</v>
      </c>
      <c r="ER115" s="293">
        <v>525</v>
      </c>
      <c r="ES115" s="293">
        <v>0</v>
      </c>
      <c r="ET115" s="293">
        <v>0</v>
      </c>
      <c r="EU115" s="293">
        <v>0</v>
      </c>
      <c r="EV115" s="293">
        <v>0</v>
      </c>
      <c r="EW115" s="293">
        <v>0</v>
      </c>
      <c r="EX115" s="293">
        <v>836154.49</v>
      </c>
      <c r="EY115" s="22"/>
      <c r="EZ115" s="60"/>
      <c r="FA115" s="22"/>
      <c r="FB115" s="60"/>
      <c r="FC115" s="22"/>
      <c r="FD115" s="60"/>
      <c r="FE115" s="22"/>
      <c r="FF115" s="60"/>
      <c r="FG115" s="22"/>
      <c r="FH115" s="60"/>
      <c r="FI115" s="22"/>
      <c r="FJ115" s="60"/>
      <c r="FK115" s="22"/>
      <c r="FL115" s="60"/>
      <c r="FM115" s="22"/>
      <c r="FN115" s="60"/>
      <c r="FO115" s="22"/>
      <c r="FP115" s="60"/>
      <c r="FQ115" s="22"/>
      <c r="FR115" s="60"/>
      <c r="FS115" s="22"/>
      <c r="FT115" s="60"/>
      <c r="FU115" s="22"/>
      <c r="FV115" s="60"/>
      <c r="FW115" s="22"/>
      <c r="FX115" s="60"/>
      <c r="FY115" s="22"/>
      <c r="FZ115" s="60"/>
      <c r="GA115" s="22"/>
      <c r="GB115" s="60"/>
      <c r="GC115" s="22"/>
      <c r="GD115" s="60"/>
      <c r="GE115" s="22"/>
      <c r="GF115" s="60"/>
      <c r="GG115" s="22"/>
      <c r="GH115" s="60"/>
      <c r="GI115" s="22"/>
      <c r="GJ115" s="60"/>
      <c r="GK115" s="22"/>
      <c r="GL115" s="60"/>
      <c r="GM115" s="22"/>
      <c r="GN115" s="60"/>
      <c r="GO115" s="22"/>
      <c r="GP115" s="60"/>
      <c r="GQ115" s="22"/>
      <c r="GR115" s="60"/>
      <c r="GS115" s="22"/>
      <c r="GT115" s="60"/>
      <c r="GU115" s="22"/>
      <c r="GV115" s="60"/>
      <c r="GW115" s="22"/>
      <c r="GX115" s="60"/>
      <c r="GY115" s="22"/>
      <c r="GZ115" s="60"/>
      <c r="HA115" s="22"/>
      <c r="HB115" s="60"/>
      <c r="HC115" s="22"/>
      <c r="HD115" s="60"/>
      <c r="HE115" s="22"/>
      <c r="HF115" s="60"/>
      <c r="HG115" s="22"/>
      <c r="HH115" s="60"/>
      <c r="HI115" s="22"/>
      <c r="HJ115" s="60"/>
      <c r="HK115" s="22"/>
      <c r="HL115" s="60"/>
      <c r="HM115" s="22"/>
      <c r="HN115" s="60"/>
      <c r="HO115" s="22"/>
      <c r="HP115" s="60"/>
      <c r="HQ115" s="22"/>
      <c r="HR115" s="60"/>
      <c r="HS115" s="22"/>
      <c r="HT115" s="60"/>
      <c r="HU115" s="22"/>
      <c r="HV115" s="60"/>
      <c r="HW115" s="22"/>
      <c r="HX115" s="60"/>
      <c r="HY115" s="22"/>
      <c r="HZ115" s="60"/>
      <c r="IA115" s="22"/>
      <c r="IB115" s="60"/>
      <c r="IC115" s="22"/>
      <c r="ID115" s="60"/>
      <c r="IE115" s="22"/>
      <c r="IF115" s="60"/>
      <c r="IG115" s="22"/>
      <c r="IH115" s="60"/>
      <c r="II115" s="22"/>
      <c r="IJ115" s="60"/>
      <c r="IK115" s="22"/>
      <c r="IL115" s="60"/>
      <c r="IM115" s="22"/>
      <c r="IN115" s="60"/>
      <c r="IO115" s="22"/>
      <c r="IP115" s="60"/>
      <c r="IQ115" s="22"/>
      <c r="IR115" s="60"/>
      <c r="IS115" s="22"/>
      <c r="IT115" s="60"/>
      <c r="IU115" s="22"/>
      <c r="IV115" s="60"/>
      <c r="IW115" s="22"/>
      <c r="IX115" s="60"/>
      <c r="IY115" s="22"/>
      <c r="IZ115" s="60"/>
      <c r="JA115" s="22"/>
      <c r="JB115" s="60"/>
      <c r="JC115" s="22"/>
      <c r="JD115" s="60"/>
      <c r="JE115" s="22"/>
      <c r="JF115" s="60"/>
      <c r="JG115" s="22"/>
      <c r="JH115" s="60"/>
      <c r="JI115" s="22"/>
      <c r="JJ115" s="60"/>
      <c r="JK115" s="22"/>
      <c r="JL115" s="60"/>
      <c r="JM115" s="22"/>
      <c r="JN115" s="60"/>
      <c r="JO115" s="22"/>
      <c r="JP115" s="60"/>
      <c r="JQ115" s="22"/>
      <c r="JR115" s="60"/>
      <c r="JS115" s="22"/>
      <c r="JT115" s="60"/>
      <c r="JU115" s="22"/>
      <c r="JV115" s="60"/>
      <c r="JW115" s="22"/>
      <c r="JX115" s="60"/>
      <c r="JY115" s="22"/>
      <c r="JZ115" s="23"/>
      <c r="KA115" s="23"/>
      <c r="KB115" s="23"/>
      <c r="KC115" s="23"/>
      <c r="KD115" s="23"/>
      <c r="KE115" s="23"/>
      <c r="KF115" s="23"/>
      <c r="KG115" s="23"/>
      <c r="KH115" s="23"/>
      <c r="KI115" s="23"/>
      <c r="KJ115" s="23"/>
      <c r="KK115" s="23"/>
      <c r="KL115" s="23"/>
      <c r="KM115" s="23"/>
    </row>
    <row r="116" spans="1:299" ht="30" customHeight="1" x14ac:dyDescent="0.25">
      <c r="A116" s="48">
        <f t="shared" si="1"/>
        <v>115</v>
      </c>
      <c r="B116" s="272"/>
      <c r="C116" s="272"/>
      <c r="D116" s="272"/>
      <c r="E116" s="272" t="s">
        <v>297</v>
      </c>
      <c r="F116" s="272"/>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c r="AC116" s="293"/>
      <c r="AD116" s="293"/>
      <c r="AE116" s="293"/>
      <c r="AF116" s="293"/>
      <c r="AG116" s="293"/>
      <c r="AH116" s="293"/>
      <c r="AI116" s="293"/>
      <c r="AJ116" s="293"/>
      <c r="AK116" s="293"/>
      <c r="AL116" s="293"/>
      <c r="AM116" s="293"/>
      <c r="AN116" s="293"/>
      <c r="AO116" s="293"/>
      <c r="AP116" s="293"/>
      <c r="AQ116" s="293"/>
      <c r="AR116" s="293"/>
      <c r="AS116" s="293"/>
      <c r="AT116" s="293"/>
      <c r="AU116" s="293"/>
      <c r="AV116" s="293"/>
      <c r="AW116" s="293"/>
      <c r="AX116" s="293"/>
      <c r="AY116" s="293"/>
      <c r="AZ116" s="293"/>
      <c r="BA116" s="293"/>
      <c r="BB116" s="293"/>
      <c r="BC116" s="293"/>
      <c r="BD116" s="293"/>
      <c r="BE116" s="293"/>
      <c r="BF116" s="293"/>
      <c r="BG116" s="293"/>
      <c r="BH116" s="293"/>
      <c r="BI116" s="293"/>
      <c r="BJ116" s="293"/>
      <c r="BK116" s="293"/>
      <c r="BL116" s="293"/>
      <c r="BM116" s="293"/>
      <c r="BN116" s="293"/>
      <c r="BO116" s="293"/>
      <c r="BP116" s="293"/>
      <c r="BQ116" s="293"/>
      <c r="BR116" s="293"/>
      <c r="BS116" s="293"/>
      <c r="BT116" s="293"/>
      <c r="BU116" s="293"/>
      <c r="BV116" s="293"/>
      <c r="BW116" s="293"/>
      <c r="BX116" s="293"/>
      <c r="BY116" s="293"/>
      <c r="BZ116" s="293"/>
      <c r="CA116" s="293"/>
      <c r="CB116" s="293"/>
      <c r="CC116" s="293"/>
      <c r="CD116" s="293"/>
      <c r="CE116" s="293"/>
      <c r="CF116" s="293"/>
      <c r="CG116" s="293"/>
      <c r="CH116" s="293"/>
      <c r="CI116" s="293"/>
      <c r="CJ116" s="293"/>
      <c r="CK116" s="293"/>
      <c r="CL116" s="293"/>
      <c r="CM116" s="293"/>
      <c r="CN116" s="293"/>
      <c r="CO116" s="293"/>
      <c r="CP116" s="293"/>
      <c r="CQ116" s="293"/>
      <c r="CR116" s="293"/>
      <c r="CS116" s="293"/>
      <c r="CT116" s="293"/>
      <c r="CU116" s="293"/>
      <c r="CV116" s="293"/>
      <c r="CW116" s="293"/>
      <c r="CX116" s="293"/>
      <c r="CY116" s="293"/>
      <c r="CZ116" s="293"/>
      <c r="DA116" s="293"/>
      <c r="DB116" s="293"/>
      <c r="DC116" s="293"/>
      <c r="DD116" s="293"/>
      <c r="DE116" s="293"/>
      <c r="DF116" s="293"/>
      <c r="DG116" s="293"/>
      <c r="DH116" s="293"/>
      <c r="DI116" s="293"/>
      <c r="DJ116" s="293"/>
      <c r="DK116" s="293"/>
      <c r="DL116" s="293"/>
      <c r="DM116" s="293"/>
      <c r="DN116" s="293"/>
      <c r="DO116" s="293"/>
      <c r="DP116" s="293"/>
      <c r="DQ116" s="293"/>
      <c r="DR116" s="293"/>
      <c r="DS116" s="293"/>
      <c r="DT116" s="293"/>
      <c r="DU116" s="293"/>
      <c r="DV116" s="293"/>
      <c r="DW116" s="293"/>
      <c r="DX116" s="293"/>
      <c r="DY116" s="293"/>
      <c r="DZ116" s="293"/>
      <c r="EA116" s="293"/>
      <c r="EB116" s="293"/>
      <c r="EC116" s="293"/>
      <c r="ED116" s="293"/>
      <c r="EE116" s="293"/>
      <c r="EF116" s="293"/>
      <c r="EG116" s="293"/>
      <c r="EH116" s="293"/>
      <c r="EI116" s="293"/>
      <c r="EJ116" s="293"/>
      <c r="EK116" s="293"/>
      <c r="EL116" s="293"/>
      <c r="EM116" s="293"/>
      <c r="EN116" s="293"/>
      <c r="EO116" s="293"/>
      <c r="EP116" s="293"/>
      <c r="EQ116" s="293"/>
      <c r="ER116" s="293"/>
      <c r="ES116" s="293"/>
      <c r="ET116" s="293"/>
      <c r="EU116" s="293"/>
      <c r="EV116" s="293"/>
      <c r="EW116" s="293"/>
      <c r="EX116" s="293"/>
      <c r="EY116" s="22"/>
      <c r="EZ116" s="60"/>
      <c r="FA116" s="22"/>
      <c r="FB116" s="60"/>
      <c r="FC116" s="22"/>
      <c r="FD116" s="60"/>
      <c r="FE116" s="22"/>
      <c r="FF116" s="60"/>
      <c r="FG116" s="22"/>
      <c r="FH116" s="60"/>
      <c r="FI116" s="22"/>
      <c r="FJ116" s="60"/>
      <c r="FK116" s="22"/>
      <c r="FL116" s="60"/>
      <c r="FM116" s="22"/>
      <c r="FN116" s="60"/>
      <c r="FO116" s="22"/>
      <c r="FP116" s="60"/>
      <c r="FQ116" s="22"/>
      <c r="FR116" s="60"/>
      <c r="FS116" s="22"/>
      <c r="FT116" s="60"/>
      <c r="FU116" s="22"/>
      <c r="FV116" s="60"/>
      <c r="FW116" s="22"/>
      <c r="FX116" s="60"/>
      <c r="FY116" s="22"/>
      <c r="FZ116" s="60"/>
      <c r="GA116" s="22"/>
      <c r="GB116" s="60"/>
      <c r="GC116" s="22"/>
      <c r="GD116" s="60"/>
      <c r="GE116" s="22"/>
      <c r="GF116" s="60"/>
      <c r="GG116" s="22"/>
      <c r="GH116" s="60"/>
      <c r="GI116" s="22"/>
      <c r="GJ116" s="60"/>
      <c r="GK116" s="22"/>
      <c r="GL116" s="60"/>
      <c r="GM116" s="22"/>
      <c r="GN116" s="60"/>
      <c r="GO116" s="22"/>
      <c r="GP116" s="60"/>
      <c r="GQ116" s="22"/>
      <c r="GR116" s="60"/>
      <c r="GS116" s="22"/>
      <c r="GT116" s="60"/>
      <c r="GU116" s="22"/>
      <c r="GV116" s="60"/>
      <c r="GW116" s="22"/>
      <c r="GX116" s="60"/>
      <c r="GY116" s="22"/>
      <c r="GZ116" s="60"/>
      <c r="HA116" s="22"/>
      <c r="HB116" s="60"/>
      <c r="HC116" s="22"/>
      <c r="HD116" s="60"/>
      <c r="HE116" s="22"/>
      <c r="HF116" s="60"/>
      <c r="HG116" s="22"/>
      <c r="HH116" s="60"/>
      <c r="HI116" s="22"/>
      <c r="HJ116" s="60"/>
      <c r="HK116" s="22"/>
      <c r="HL116" s="60"/>
      <c r="HM116" s="22"/>
      <c r="HN116" s="60"/>
      <c r="HO116" s="22"/>
      <c r="HP116" s="60"/>
      <c r="HQ116" s="22"/>
      <c r="HR116" s="60"/>
      <c r="HS116" s="22"/>
      <c r="HT116" s="60"/>
      <c r="HU116" s="22"/>
      <c r="HV116" s="60"/>
      <c r="HW116" s="22"/>
      <c r="HX116" s="60"/>
      <c r="HY116" s="22"/>
      <c r="HZ116" s="60"/>
      <c r="IA116" s="22"/>
      <c r="IB116" s="60"/>
      <c r="IC116" s="22"/>
      <c r="ID116" s="60"/>
      <c r="IE116" s="22"/>
      <c r="IF116" s="60"/>
      <c r="IG116" s="22"/>
      <c r="IH116" s="60"/>
      <c r="II116" s="22"/>
      <c r="IJ116" s="60"/>
      <c r="IK116" s="22"/>
      <c r="IL116" s="60"/>
      <c r="IM116" s="22"/>
      <c r="IN116" s="60"/>
      <c r="IO116" s="22"/>
      <c r="IP116" s="60"/>
      <c r="IQ116" s="22"/>
      <c r="IR116" s="60"/>
      <c r="IS116" s="22"/>
      <c r="IT116" s="60"/>
      <c r="IU116" s="22"/>
      <c r="IV116" s="60"/>
      <c r="IW116" s="22"/>
      <c r="IX116" s="60"/>
      <c r="IY116" s="22"/>
      <c r="IZ116" s="60"/>
      <c r="JA116" s="22"/>
      <c r="JB116" s="60"/>
      <c r="JC116" s="22"/>
      <c r="JD116" s="60"/>
      <c r="JE116" s="22"/>
      <c r="JF116" s="60"/>
      <c r="JG116" s="22"/>
      <c r="JH116" s="60"/>
      <c r="JI116" s="22"/>
      <c r="JJ116" s="60"/>
      <c r="JK116" s="22"/>
      <c r="JL116" s="60"/>
      <c r="JM116" s="22"/>
      <c r="JN116" s="60"/>
      <c r="JO116" s="22"/>
      <c r="JP116" s="60"/>
      <c r="JQ116" s="22"/>
      <c r="JR116" s="60"/>
      <c r="JS116" s="22"/>
      <c r="JT116" s="60"/>
      <c r="JU116" s="22"/>
      <c r="JV116" s="60"/>
      <c r="JW116" s="22"/>
      <c r="JX116" s="60"/>
      <c r="JY116" s="22"/>
      <c r="JZ116" s="23"/>
      <c r="KA116" s="23"/>
      <c r="KB116" s="23"/>
      <c r="KC116" s="23"/>
      <c r="KD116" s="23"/>
      <c r="KE116" s="23"/>
      <c r="KF116" s="23"/>
      <c r="KG116" s="23"/>
      <c r="KH116" s="23"/>
      <c r="KI116" s="23"/>
      <c r="KJ116" s="23"/>
      <c r="KK116" s="23"/>
      <c r="KL116" s="23"/>
      <c r="KM116" s="23"/>
    </row>
    <row r="117" spans="1:299" x14ac:dyDescent="0.25">
      <c r="A117" s="48">
        <f t="shared" si="1"/>
        <v>116</v>
      </c>
      <c r="B117" s="272"/>
      <c r="C117" s="272"/>
      <c r="D117" s="272"/>
      <c r="E117" s="272"/>
      <c r="F117" s="272" t="s">
        <v>298</v>
      </c>
      <c r="G117" s="293">
        <v>-34198.03</v>
      </c>
      <c r="H117" s="293">
        <v>-2500.9699999999998</v>
      </c>
      <c r="I117" s="293">
        <v>34297.61</v>
      </c>
      <c r="J117" s="293">
        <v>912.07</v>
      </c>
      <c r="K117" s="293">
        <v>1459.74</v>
      </c>
      <c r="L117" s="293">
        <v>-2067.4</v>
      </c>
      <c r="M117" s="293">
        <v>-719.47</v>
      </c>
      <c r="N117" s="293">
        <v>378.75</v>
      </c>
      <c r="O117" s="293">
        <v>-14441.38</v>
      </c>
      <c r="P117" s="293">
        <v>10047.280000000001</v>
      </c>
      <c r="Q117" s="293">
        <v>422.43</v>
      </c>
      <c r="R117" s="293">
        <v>-1304.99</v>
      </c>
      <c r="S117" s="293">
        <v>125.64</v>
      </c>
      <c r="T117" s="293">
        <v>113.06</v>
      </c>
      <c r="U117" s="293">
        <v>50</v>
      </c>
      <c r="V117" s="293">
        <v>-1011.77</v>
      </c>
      <c r="W117" s="293">
        <v>0</v>
      </c>
      <c r="X117" s="293">
        <v>6286.68</v>
      </c>
      <c r="Y117" s="293">
        <v>3972.29</v>
      </c>
      <c r="Z117" s="293">
        <v>0</v>
      </c>
      <c r="AA117" s="293">
        <v>0</v>
      </c>
      <c r="AB117" s="293">
        <v>32.090000000000003</v>
      </c>
      <c r="AC117" s="293">
        <v>731.31</v>
      </c>
      <c r="AD117" s="293">
        <v>487.82</v>
      </c>
      <c r="AE117" s="293">
        <v>42.85</v>
      </c>
      <c r="AF117" s="293">
        <v>-586.11</v>
      </c>
      <c r="AG117" s="293">
        <v>2164.87</v>
      </c>
      <c r="AH117" s="293">
        <v>773.82</v>
      </c>
      <c r="AI117" s="293">
        <v>7416.51</v>
      </c>
      <c r="AJ117" s="293">
        <v>1125.92</v>
      </c>
      <c r="AK117" s="293">
        <v>779.86</v>
      </c>
      <c r="AL117" s="293">
        <v>165.53</v>
      </c>
      <c r="AM117" s="293">
        <v>-10241.879999999999</v>
      </c>
      <c r="AN117" s="293">
        <v>479.92</v>
      </c>
      <c r="AO117" s="293">
        <v>321.29000000000002</v>
      </c>
      <c r="AP117" s="293">
        <v>2996.95</v>
      </c>
      <c r="AQ117" s="293">
        <v>184.6</v>
      </c>
      <c r="AR117" s="293">
        <v>479.59</v>
      </c>
      <c r="AS117" s="293">
        <v>2059.2600000000002</v>
      </c>
      <c r="AT117" s="293">
        <v>6290.13</v>
      </c>
      <c r="AU117" s="293">
        <v>349.8</v>
      </c>
      <c r="AV117" s="293">
        <v>275.77999999999997</v>
      </c>
      <c r="AW117" s="293">
        <v>25.29</v>
      </c>
      <c r="AX117" s="293">
        <v>94.22</v>
      </c>
      <c r="AY117" s="293">
        <v>-77.989999999999995</v>
      </c>
      <c r="AZ117" s="293">
        <v>3177.21</v>
      </c>
      <c r="BA117" s="293">
        <v>-3350.48</v>
      </c>
      <c r="BB117" s="293">
        <v>-160.74</v>
      </c>
      <c r="BC117" s="293">
        <v>483.43</v>
      </c>
      <c r="BD117" s="293">
        <v>808.91</v>
      </c>
      <c r="BE117" s="293">
        <v>0</v>
      </c>
      <c r="BF117" s="293">
        <v>-1585.33</v>
      </c>
      <c r="BG117" s="293">
        <v>24728.36</v>
      </c>
      <c r="BH117" s="293">
        <v>6939.43</v>
      </c>
      <c r="BI117" s="293">
        <v>755.53</v>
      </c>
      <c r="BJ117" s="293">
        <v>722.62</v>
      </c>
      <c r="BK117" s="293">
        <v>-172.49</v>
      </c>
      <c r="BL117" s="293">
        <v>0</v>
      </c>
      <c r="BM117" s="293">
        <v>-809.58</v>
      </c>
      <c r="BN117" s="293">
        <v>241.13</v>
      </c>
      <c r="BO117" s="293">
        <v>1043.75</v>
      </c>
      <c r="BP117" s="293">
        <v>392.49</v>
      </c>
      <c r="BQ117" s="293">
        <v>39.119999999999997</v>
      </c>
      <c r="BR117" s="293">
        <v>585.32000000000005</v>
      </c>
      <c r="BS117" s="293">
        <v>73.17</v>
      </c>
      <c r="BT117" s="293">
        <v>0</v>
      </c>
      <c r="BU117" s="293">
        <v>24516.46</v>
      </c>
      <c r="BV117" s="293">
        <v>2099.69</v>
      </c>
      <c r="BW117" s="293">
        <v>0</v>
      </c>
      <c r="BX117" s="293">
        <v>7535.63</v>
      </c>
      <c r="BY117" s="293">
        <v>161.36000000000001</v>
      </c>
      <c r="BZ117" s="293">
        <v>42.78</v>
      </c>
      <c r="CA117" s="293">
        <v>241.6</v>
      </c>
      <c r="CB117" s="293">
        <v>319.12</v>
      </c>
      <c r="CC117" s="293">
        <v>1164.3900000000001</v>
      </c>
      <c r="CD117" s="293">
        <v>665.47</v>
      </c>
      <c r="CE117" s="293">
        <v>0</v>
      </c>
      <c r="CF117" s="293">
        <v>-3391.02</v>
      </c>
      <c r="CG117" s="293">
        <v>1391.58</v>
      </c>
      <c r="CH117" s="293">
        <v>8226.41</v>
      </c>
      <c r="CI117" s="293">
        <v>6526.9</v>
      </c>
      <c r="CJ117" s="293">
        <v>8.68</v>
      </c>
      <c r="CK117" s="293">
        <v>726.25</v>
      </c>
      <c r="CL117" s="293">
        <v>520.14</v>
      </c>
      <c r="CM117" s="293">
        <v>2414.86</v>
      </c>
      <c r="CN117" s="293">
        <v>1749.94</v>
      </c>
      <c r="CO117" s="293">
        <v>43581.04</v>
      </c>
      <c r="CP117" s="293">
        <v>152.18</v>
      </c>
      <c r="CQ117" s="293">
        <v>1383.44</v>
      </c>
      <c r="CR117" s="293">
        <v>450.16</v>
      </c>
      <c r="CS117" s="293">
        <v>-105005.8</v>
      </c>
      <c r="CT117" s="293">
        <v>42252.07</v>
      </c>
      <c r="CU117" s="293">
        <v>-9511.7000000000007</v>
      </c>
      <c r="CV117" s="293">
        <v>2427.3000000000002</v>
      </c>
      <c r="CW117" s="293">
        <v>1455.15</v>
      </c>
      <c r="CX117" s="293">
        <v>-294.97000000000003</v>
      </c>
      <c r="CY117" s="293">
        <v>1183.18</v>
      </c>
      <c r="CZ117" s="293">
        <v>33.869999999999997</v>
      </c>
      <c r="DA117" s="293">
        <v>-4812.08</v>
      </c>
      <c r="DB117" s="293">
        <v>55.43</v>
      </c>
      <c r="DC117" s="293">
        <v>-143.27000000000001</v>
      </c>
      <c r="DD117" s="293">
        <v>3584.66</v>
      </c>
      <c r="DE117" s="293">
        <v>915.76</v>
      </c>
      <c r="DF117" s="293">
        <v>37.4</v>
      </c>
      <c r="DG117" s="293">
        <v>1025.82</v>
      </c>
      <c r="DH117" s="293">
        <v>906.07</v>
      </c>
      <c r="DI117" s="293">
        <v>331.42</v>
      </c>
      <c r="DJ117" s="293">
        <v>339.85</v>
      </c>
      <c r="DK117" s="293">
        <v>1086.07</v>
      </c>
      <c r="DL117" s="293">
        <v>6166.38</v>
      </c>
      <c r="DM117" s="293">
        <v>97.09</v>
      </c>
      <c r="DN117" s="293">
        <v>-3822.39</v>
      </c>
      <c r="DO117" s="293">
        <v>-10.08</v>
      </c>
      <c r="DP117" s="293">
        <v>612.58000000000004</v>
      </c>
      <c r="DQ117" s="293">
        <v>1217.6400000000001</v>
      </c>
      <c r="DR117" s="293">
        <v>3254.48</v>
      </c>
      <c r="DS117" s="293">
        <v>183.81</v>
      </c>
      <c r="DT117" s="293">
        <v>65.459999999999994</v>
      </c>
      <c r="DU117" s="293">
        <v>670.07</v>
      </c>
      <c r="DV117" s="293">
        <v>-289.89999999999998</v>
      </c>
      <c r="DW117" s="293">
        <v>-1655.92</v>
      </c>
      <c r="DX117" s="293">
        <v>-33.96</v>
      </c>
      <c r="DY117" s="293">
        <v>2373.96</v>
      </c>
      <c r="DZ117" s="293">
        <v>-413.41</v>
      </c>
      <c r="EA117" s="293">
        <v>-78034.31</v>
      </c>
      <c r="EB117" s="293">
        <v>297.5</v>
      </c>
      <c r="EC117" s="293">
        <v>58.16</v>
      </c>
      <c r="ED117" s="293">
        <v>597.39</v>
      </c>
      <c r="EE117" s="293">
        <v>914.34</v>
      </c>
      <c r="EF117" s="293">
        <v>320.72000000000003</v>
      </c>
      <c r="EG117" s="293">
        <v>32.04</v>
      </c>
      <c r="EH117" s="293">
        <v>-1134.3</v>
      </c>
      <c r="EI117" s="293">
        <v>4003.05</v>
      </c>
      <c r="EJ117" s="293">
        <v>-758.53</v>
      </c>
      <c r="EK117" s="293">
        <v>291.20999999999998</v>
      </c>
      <c r="EL117" s="293">
        <v>13070.46</v>
      </c>
      <c r="EM117" s="293">
        <v>52717.74</v>
      </c>
      <c r="EN117" s="293">
        <v>87.96</v>
      </c>
      <c r="EO117" s="293">
        <v>-1827.03</v>
      </c>
      <c r="EP117" s="293">
        <v>36.64</v>
      </c>
      <c r="EQ117" s="293">
        <v>14047.21</v>
      </c>
      <c r="ER117" s="293">
        <v>2794.56</v>
      </c>
      <c r="ES117" s="293">
        <v>-145</v>
      </c>
      <c r="ET117" s="293">
        <v>0</v>
      </c>
      <c r="EU117" s="293">
        <v>0</v>
      </c>
      <c r="EV117" s="293">
        <v>0</v>
      </c>
      <c r="EW117" s="293">
        <v>0</v>
      </c>
      <c r="EX117" s="293">
        <v>104243.73</v>
      </c>
      <c r="EY117" s="22"/>
      <c r="EZ117" s="60"/>
      <c r="FA117" s="22"/>
      <c r="FB117" s="60"/>
      <c r="FC117" s="22"/>
      <c r="FD117" s="60"/>
      <c r="FE117" s="22"/>
      <c r="FF117" s="60"/>
      <c r="FG117" s="22"/>
      <c r="FH117" s="60"/>
      <c r="FI117" s="22"/>
      <c r="FJ117" s="60"/>
      <c r="FK117" s="22"/>
      <c r="FL117" s="60"/>
      <c r="FM117" s="22"/>
      <c r="FN117" s="60"/>
      <c r="FO117" s="22"/>
      <c r="FP117" s="60"/>
      <c r="FQ117" s="22"/>
      <c r="FR117" s="60"/>
      <c r="FS117" s="22"/>
      <c r="FT117" s="60"/>
      <c r="FU117" s="22"/>
      <c r="FV117" s="60"/>
      <c r="FW117" s="72"/>
      <c r="FX117" s="73"/>
      <c r="FY117" s="22"/>
      <c r="FZ117" s="60"/>
      <c r="GA117" s="22"/>
      <c r="GB117" s="60"/>
      <c r="GC117" s="22"/>
      <c r="GD117" s="60"/>
      <c r="GE117" s="22"/>
      <c r="GF117" s="60"/>
      <c r="GG117" s="22"/>
      <c r="GH117" s="60"/>
      <c r="GI117" s="22"/>
      <c r="GJ117" s="60"/>
      <c r="GK117" s="22"/>
      <c r="GL117" s="60"/>
      <c r="GM117" s="22"/>
      <c r="GN117" s="60"/>
      <c r="GO117" s="22"/>
      <c r="GP117" s="60"/>
      <c r="GQ117" s="22"/>
      <c r="GR117" s="60"/>
      <c r="GS117" s="22"/>
      <c r="GT117" s="60"/>
      <c r="GU117" s="22"/>
      <c r="GV117" s="60"/>
      <c r="GW117" s="22"/>
      <c r="GX117" s="60"/>
      <c r="GY117" s="22"/>
      <c r="GZ117" s="60"/>
      <c r="HA117" s="22"/>
      <c r="HB117" s="60"/>
      <c r="HC117" s="22"/>
      <c r="HD117" s="60"/>
      <c r="HE117" s="22"/>
      <c r="HF117" s="60"/>
      <c r="HG117" s="22"/>
      <c r="HH117" s="60"/>
      <c r="HI117" s="22"/>
      <c r="HJ117" s="60"/>
      <c r="HK117" s="22"/>
      <c r="HL117" s="60"/>
      <c r="HM117" s="22"/>
      <c r="HN117" s="60"/>
      <c r="HO117" s="22"/>
      <c r="HP117" s="60"/>
      <c r="HQ117" s="22"/>
      <c r="HR117" s="60"/>
      <c r="HS117" s="22"/>
      <c r="HT117" s="60"/>
      <c r="HU117" s="22"/>
      <c r="HV117" s="60"/>
      <c r="HW117" s="22"/>
      <c r="HX117" s="60"/>
      <c r="HY117" s="22"/>
      <c r="HZ117" s="60"/>
      <c r="IA117" s="22"/>
      <c r="IB117" s="60"/>
      <c r="IC117" s="22"/>
      <c r="ID117" s="60"/>
      <c r="IE117" s="22"/>
      <c r="IF117" s="60"/>
      <c r="IG117" s="22"/>
      <c r="IH117" s="60"/>
      <c r="II117" s="22"/>
      <c r="IJ117" s="60"/>
      <c r="IK117" s="22"/>
      <c r="IL117" s="60"/>
      <c r="IM117" s="22"/>
      <c r="IN117" s="60"/>
      <c r="IO117" s="22"/>
      <c r="IP117" s="60"/>
      <c r="IQ117" s="22"/>
      <c r="IR117" s="60"/>
      <c r="IS117" s="22"/>
      <c r="IT117" s="60"/>
      <c r="IU117" s="22"/>
      <c r="IV117" s="60"/>
      <c r="IW117" s="22"/>
      <c r="IX117" s="60"/>
      <c r="IY117" s="22"/>
      <c r="IZ117" s="60"/>
      <c r="JA117" s="22"/>
      <c r="JB117" s="60"/>
      <c r="JC117" s="22"/>
      <c r="JD117" s="60"/>
      <c r="JE117" s="22"/>
      <c r="JF117" s="60"/>
      <c r="JG117" s="22"/>
      <c r="JH117" s="60"/>
      <c r="JI117" s="22"/>
      <c r="JJ117" s="60"/>
      <c r="JK117" s="22"/>
      <c r="JL117" s="60"/>
      <c r="JM117" s="22"/>
      <c r="JN117" s="60"/>
      <c r="JO117" s="22"/>
      <c r="JP117" s="60"/>
      <c r="JQ117" s="22"/>
      <c r="JR117" s="60"/>
      <c r="JS117" s="22"/>
      <c r="JT117" s="60"/>
      <c r="JU117" s="22"/>
      <c r="JV117" s="60"/>
      <c r="JW117" s="22"/>
      <c r="JX117" s="60"/>
      <c r="JY117" s="22"/>
      <c r="JZ117" s="23"/>
      <c r="KA117" s="23"/>
      <c r="KB117" s="23"/>
      <c r="KC117" s="23"/>
      <c r="KD117" s="23"/>
      <c r="KE117" s="23"/>
      <c r="KF117" s="23"/>
      <c r="KG117" s="23"/>
      <c r="KH117" s="23"/>
      <c r="KI117" s="23"/>
      <c r="KJ117" s="23"/>
      <c r="KK117" s="23"/>
      <c r="KL117" s="23"/>
      <c r="KM117" s="23"/>
    </row>
    <row r="118" spans="1:299" x14ac:dyDescent="0.25">
      <c r="A118" s="48">
        <f t="shared" si="1"/>
        <v>117</v>
      </c>
      <c r="B118" s="272"/>
      <c r="C118" s="272"/>
      <c r="D118" s="272"/>
      <c r="E118" s="272"/>
      <c r="F118" s="272" t="s">
        <v>381</v>
      </c>
      <c r="G118" s="293">
        <v>0</v>
      </c>
      <c r="H118" s="293">
        <v>0</v>
      </c>
      <c r="I118" s="293">
        <v>0</v>
      </c>
      <c r="J118" s="293">
        <v>0</v>
      </c>
      <c r="K118" s="293">
        <v>0</v>
      </c>
      <c r="L118" s="293">
        <v>0</v>
      </c>
      <c r="M118" s="293">
        <v>0</v>
      </c>
      <c r="N118" s="293">
        <v>0</v>
      </c>
      <c r="O118" s="293">
        <v>0</v>
      </c>
      <c r="P118" s="293">
        <v>0</v>
      </c>
      <c r="Q118" s="293">
        <v>0</v>
      </c>
      <c r="R118" s="293">
        <v>0</v>
      </c>
      <c r="S118" s="293">
        <v>0</v>
      </c>
      <c r="T118" s="293">
        <v>0</v>
      </c>
      <c r="U118" s="293">
        <v>0</v>
      </c>
      <c r="V118" s="293">
        <v>0</v>
      </c>
      <c r="W118" s="293">
        <v>0</v>
      </c>
      <c r="X118" s="293">
        <v>0</v>
      </c>
      <c r="Y118" s="293">
        <v>0</v>
      </c>
      <c r="Z118" s="293">
        <v>0</v>
      </c>
      <c r="AA118" s="293">
        <v>0</v>
      </c>
      <c r="AB118" s="293">
        <v>0</v>
      </c>
      <c r="AC118" s="293">
        <v>0</v>
      </c>
      <c r="AD118" s="293">
        <v>0</v>
      </c>
      <c r="AE118" s="293">
        <v>0</v>
      </c>
      <c r="AF118" s="293">
        <v>0</v>
      </c>
      <c r="AG118" s="293">
        <v>0</v>
      </c>
      <c r="AH118" s="293">
        <v>0</v>
      </c>
      <c r="AI118" s="293">
        <v>0</v>
      </c>
      <c r="AJ118" s="293">
        <v>0</v>
      </c>
      <c r="AK118" s="293">
        <v>0</v>
      </c>
      <c r="AL118" s="293">
        <v>0</v>
      </c>
      <c r="AM118" s="293">
        <v>0</v>
      </c>
      <c r="AN118" s="293">
        <v>0</v>
      </c>
      <c r="AO118" s="293">
        <v>0</v>
      </c>
      <c r="AP118" s="293">
        <v>0</v>
      </c>
      <c r="AQ118" s="293">
        <v>0</v>
      </c>
      <c r="AR118" s="293">
        <v>0</v>
      </c>
      <c r="AS118" s="293">
        <v>0</v>
      </c>
      <c r="AT118" s="293">
        <v>0</v>
      </c>
      <c r="AU118" s="293">
        <v>0</v>
      </c>
      <c r="AV118" s="293">
        <v>0</v>
      </c>
      <c r="AW118" s="293">
        <v>0</v>
      </c>
      <c r="AX118" s="293">
        <v>0</v>
      </c>
      <c r="AY118" s="293">
        <v>0</v>
      </c>
      <c r="AZ118" s="293">
        <v>0</v>
      </c>
      <c r="BA118" s="293">
        <v>0</v>
      </c>
      <c r="BB118" s="293">
        <v>0</v>
      </c>
      <c r="BC118" s="293">
        <v>0</v>
      </c>
      <c r="BD118" s="293">
        <v>0</v>
      </c>
      <c r="BE118" s="293">
        <v>0</v>
      </c>
      <c r="BF118" s="293">
        <v>0</v>
      </c>
      <c r="BG118" s="293">
        <v>0</v>
      </c>
      <c r="BH118" s="293">
        <v>0</v>
      </c>
      <c r="BI118" s="293">
        <v>0</v>
      </c>
      <c r="BJ118" s="293">
        <v>0</v>
      </c>
      <c r="BK118" s="293">
        <v>0</v>
      </c>
      <c r="BL118" s="293">
        <v>0</v>
      </c>
      <c r="BM118" s="293">
        <v>0</v>
      </c>
      <c r="BN118" s="293">
        <v>0</v>
      </c>
      <c r="BO118" s="293">
        <v>0</v>
      </c>
      <c r="BP118" s="293">
        <v>0</v>
      </c>
      <c r="BQ118" s="293">
        <v>0</v>
      </c>
      <c r="BR118" s="293">
        <v>0</v>
      </c>
      <c r="BS118" s="293">
        <v>0</v>
      </c>
      <c r="BT118" s="293">
        <v>0</v>
      </c>
      <c r="BU118" s="293">
        <v>0</v>
      </c>
      <c r="BV118" s="293">
        <v>0</v>
      </c>
      <c r="BW118" s="293">
        <v>0</v>
      </c>
      <c r="BX118" s="293">
        <v>0</v>
      </c>
      <c r="BY118" s="293">
        <v>0</v>
      </c>
      <c r="BZ118" s="293">
        <v>0</v>
      </c>
      <c r="CA118" s="293">
        <v>0</v>
      </c>
      <c r="CB118" s="293">
        <v>0</v>
      </c>
      <c r="CC118" s="293">
        <v>0</v>
      </c>
      <c r="CD118" s="293">
        <v>0</v>
      </c>
      <c r="CE118" s="293">
        <v>0</v>
      </c>
      <c r="CF118" s="293">
        <v>0</v>
      </c>
      <c r="CG118" s="293">
        <v>0</v>
      </c>
      <c r="CH118" s="293">
        <v>0</v>
      </c>
      <c r="CI118" s="293">
        <v>0</v>
      </c>
      <c r="CJ118" s="293">
        <v>0</v>
      </c>
      <c r="CK118" s="293">
        <v>0</v>
      </c>
      <c r="CL118" s="293">
        <v>0</v>
      </c>
      <c r="CM118" s="293">
        <v>0</v>
      </c>
      <c r="CN118" s="293">
        <v>0</v>
      </c>
      <c r="CO118" s="293">
        <v>0</v>
      </c>
      <c r="CP118" s="293">
        <v>0</v>
      </c>
      <c r="CQ118" s="293">
        <v>0</v>
      </c>
      <c r="CR118" s="293">
        <v>0</v>
      </c>
      <c r="CS118" s="293">
        <v>0</v>
      </c>
      <c r="CT118" s="293">
        <v>0</v>
      </c>
      <c r="CU118" s="293">
        <v>0</v>
      </c>
      <c r="CV118" s="293">
        <v>0</v>
      </c>
      <c r="CW118" s="293">
        <v>0</v>
      </c>
      <c r="CX118" s="293">
        <v>0</v>
      </c>
      <c r="CY118" s="293">
        <v>0</v>
      </c>
      <c r="CZ118" s="293">
        <v>0</v>
      </c>
      <c r="DA118" s="293">
        <v>0</v>
      </c>
      <c r="DB118" s="293">
        <v>0</v>
      </c>
      <c r="DC118" s="293">
        <v>0</v>
      </c>
      <c r="DD118" s="293">
        <v>0</v>
      </c>
      <c r="DE118" s="293">
        <v>0</v>
      </c>
      <c r="DF118" s="293">
        <v>0</v>
      </c>
      <c r="DG118" s="293">
        <v>0</v>
      </c>
      <c r="DH118" s="293">
        <v>0</v>
      </c>
      <c r="DI118" s="293">
        <v>0</v>
      </c>
      <c r="DJ118" s="293">
        <v>0</v>
      </c>
      <c r="DK118" s="293">
        <v>0</v>
      </c>
      <c r="DL118" s="293">
        <v>0</v>
      </c>
      <c r="DM118" s="293">
        <v>0</v>
      </c>
      <c r="DN118" s="293">
        <v>0</v>
      </c>
      <c r="DO118" s="293">
        <v>0</v>
      </c>
      <c r="DP118" s="293">
        <v>0</v>
      </c>
      <c r="DQ118" s="293">
        <v>0</v>
      </c>
      <c r="DR118" s="293">
        <v>0</v>
      </c>
      <c r="DS118" s="293">
        <v>0</v>
      </c>
      <c r="DT118" s="293">
        <v>0</v>
      </c>
      <c r="DU118" s="293">
        <v>0</v>
      </c>
      <c r="DV118" s="293">
        <v>0</v>
      </c>
      <c r="DW118" s="293">
        <v>0</v>
      </c>
      <c r="DX118" s="293">
        <v>0</v>
      </c>
      <c r="DY118" s="293">
        <v>0</v>
      </c>
      <c r="DZ118" s="293">
        <v>0</v>
      </c>
      <c r="EA118" s="293">
        <v>0</v>
      </c>
      <c r="EB118" s="293">
        <v>0</v>
      </c>
      <c r="EC118" s="293">
        <v>0</v>
      </c>
      <c r="ED118" s="293">
        <v>0</v>
      </c>
      <c r="EE118" s="293">
        <v>0</v>
      </c>
      <c r="EF118" s="293">
        <v>0</v>
      </c>
      <c r="EG118" s="293">
        <v>0</v>
      </c>
      <c r="EH118" s="293">
        <v>0</v>
      </c>
      <c r="EI118" s="293">
        <v>0</v>
      </c>
      <c r="EJ118" s="293">
        <v>0</v>
      </c>
      <c r="EK118" s="293">
        <v>0</v>
      </c>
      <c r="EL118" s="293">
        <v>0</v>
      </c>
      <c r="EM118" s="293">
        <v>0</v>
      </c>
      <c r="EN118" s="293">
        <v>0</v>
      </c>
      <c r="EO118" s="293">
        <v>0</v>
      </c>
      <c r="EP118" s="293">
        <v>0</v>
      </c>
      <c r="EQ118" s="293">
        <v>0</v>
      </c>
      <c r="ER118" s="293">
        <v>0</v>
      </c>
      <c r="ES118" s="293">
        <v>0</v>
      </c>
      <c r="ET118" s="293">
        <v>0</v>
      </c>
      <c r="EU118" s="293">
        <v>0</v>
      </c>
      <c r="EV118" s="293">
        <v>0</v>
      </c>
      <c r="EW118" s="293">
        <v>0</v>
      </c>
      <c r="EX118" s="293">
        <v>0</v>
      </c>
      <c r="EY118" s="22"/>
      <c r="EZ118" s="60"/>
      <c r="FA118" s="22"/>
      <c r="FB118" s="60"/>
      <c r="FC118" s="22"/>
      <c r="FD118" s="60"/>
      <c r="FE118" s="22"/>
      <c r="FF118" s="60"/>
      <c r="FG118" s="22"/>
      <c r="FH118" s="60"/>
      <c r="FI118" s="22"/>
      <c r="FJ118" s="60"/>
      <c r="FK118" s="22"/>
      <c r="FL118" s="60"/>
      <c r="FM118" s="22"/>
      <c r="FN118" s="60"/>
      <c r="FO118" s="22"/>
      <c r="FP118" s="60"/>
      <c r="FQ118" s="22"/>
      <c r="FR118" s="60"/>
      <c r="FS118" s="22"/>
      <c r="FT118" s="60"/>
      <c r="FU118" s="22"/>
      <c r="FV118" s="60"/>
      <c r="FW118" s="22"/>
      <c r="FX118" s="60"/>
      <c r="FY118" s="22"/>
      <c r="FZ118" s="60"/>
      <c r="GA118" s="22"/>
      <c r="GB118" s="60"/>
      <c r="GC118" s="22"/>
      <c r="GD118" s="60"/>
      <c r="GE118" s="22"/>
      <c r="GF118" s="60"/>
      <c r="GG118" s="22"/>
      <c r="GH118" s="60"/>
      <c r="GI118" s="22"/>
      <c r="GJ118" s="60"/>
      <c r="GK118" s="22"/>
      <c r="GL118" s="60"/>
      <c r="GM118" s="22"/>
      <c r="GN118" s="60"/>
      <c r="GO118" s="22"/>
      <c r="GP118" s="60"/>
      <c r="GQ118" s="22"/>
      <c r="GR118" s="60"/>
      <c r="GS118" s="22"/>
      <c r="GT118" s="60"/>
      <c r="GU118" s="22"/>
      <c r="GV118" s="60"/>
      <c r="GW118" s="22"/>
      <c r="GX118" s="60"/>
      <c r="GY118" s="22"/>
      <c r="GZ118" s="60"/>
      <c r="HA118" s="22"/>
      <c r="HB118" s="60"/>
      <c r="HC118" s="22"/>
      <c r="HD118" s="60"/>
      <c r="HE118" s="22"/>
      <c r="HF118" s="60"/>
      <c r="HG118" s="22"/>
      <c r="HH118" s="60"/>
      <c r="HI118" s="22"/>
      <c r="HJ118" s="60"/>
      <c r="HK118" s="22"/>
      <c r="HL118" s="60"/>
      <c r="HM118" s="22"/>
      <c r="HN118" s="60"/>
      <c r="HO118" s="22"/>
      <c r="HP118" s="60"/>
      <c r="HQ118" s="22"/>
      <c r="HR118" s="60"/>
      <c r="HS118" s="22"/>
      <c r="HT118" s="60"/>
      <c r="HU118" s="22"/>
      <c r="HV118" s="60"/>
      <c r="HW118" s="22"/>
      <c r="HX118" s="60"/>
      <c r="HY118" s="22"/>
      <c r="HZ118" s="60"/>
      <c r="IA118" s="22"/>
      <c r="IB118" s="60"/>
      <c r="IC118" s="22"/>
      <c r="ID118" s="60"/>
      <c r="IE118" s="22"/>
      <c r="IF118" s="60"/>
      <c r="IG118" s="22"/>
      <c r="IH118" s="60"/>
      <c r="II118" s="22"/>
      <c r="IJ118" s="60"/>
      <c r="IK118" s="22"/>
      <c r="IL118" s="60"/>
      <c r="IM118" s="22"/>
      <c r="IN118" s="60"/>
      <c r="IO118" s="22"/>
      <c r="IP118" s="60"/>
      <c r="IQ118" s="22"/>
      <c r="IR118" s="60"/>
      <c r="IS118" s="22"/>
      <c r="IT118" s="60"/>
      <c r="IU118" s="22"/>
      <c r="IV118" s="60"/>
      <c r="IW118" s="22"/>
      <c r="IX118" s="60"/>
      <c r="IY118" s="22"/>
      <c r="IZ118" s="60"/>
      <c r="JA118" s="22"/>
      <c r="JB118" s="60"/>
      <c r="JC118" s="22"/>
      <c r="JD118" s="60"/>
      <c r="JE118" s="22"/>
      <c r="JF118" s="60"/>
      <c r="JG118" s="22"/>
      <c r="JH118" s="60"/>
      <c r="JI118" s="22"/>
      <c r="JJ118" s="60"/>
      <c r="JK118" s="22"/>
      <c r="JL118" s="60"/>
      <c r="JM118" s="22"/>
      <c r="JN118" s="60"/>
      <c r="JO118" s="22"/>
      <c r="JP118" s="60"/>
      <c r="JQ118" s="22"/>
      <c r="JR118" s="60"/>
      <c r="JS118" s="22"/>
      <c r="JT118" s="60"/>
      <c r="JU118" s="22"/>
      <c r="JV118" s="60"/>
      <c r="JW118" s="22"/>
      <c r="JX118" s="60"/>
      <c r="JY118" s="22"/>
      <c r="JZ118" s="23"/>
      <c r="KA118" s="23"/>
      <c r="KB118" s="23"/>
      <c r="KC118" s="23"/>
      <c r="KD118" s="23"/>
      <c r="KE118" s="23"/>
      <c r="KF118" s="23"/>
      <c r="KG118" s="23"/>
      <c r="KH118" s="23"/>
      <c r="KI118" s="23"/>
      <c r="KJ118" s="23"/>
      <c r="KK118" s="23"/>
      <c r="KL118" s="23"/>
      <c r="KM118" s="23"/>
    </row>
    <row r="119" spans="1:299" x14ac:dyDescent="0.25">
      <c r="A119" s="48">
        <f t="shared" si="1"/>
        <v>118</v>
      </c>
      <c r="B119" s="272"/>
      <c r="C119" s="272"/>
      <c r="D119" s="272"/>
      <c r="E119" s="272"/>
      <c r="F119" s="272" t="s">
        <v>475</v>
      </c>
      <c r="G119" s="293">
        <v>0</v>
      </c>
      <c r="H119" s="293">
        <v>0</v>
      </c>
      <c r="I119" s="293">
        <v>0</v>
      </c>
      <c r="J119" s="293">
        <v>0</v>
      </c>
      <c r="K119" s="293">
        <v>0</v>
      </c>
      <c r="L119" s="293">
        <v>0</v>
      </c>
      <c r="M119" s="293">
        <v>0</v>
      </c>
      <c r="N119" s="293">
        <v>0</v>
      </c>
      <c r="O119" s="293">
        <v>0</v>
      </c>
      <c r="P119" s="293">
        <v>0</v>
      </c>
      <c r="Q119" s="293">
        <v>0</v>
      </c>
      <c r="R119" s="293">
        <v>0</v>
      </c>
      <c r="S119" s="293">
        <v>0</v>
      </c>
      <c r="T119" s="293">
        <v>0</v>
      </c>
      <c r="U119" s="293">
        <v>0</v>
      </c>
      <c r="V119" s="293">
        <v>0</v>
      </c>
      <c r="W119" s="293">
        <v>0</v>
      </c>
      <c r="X119" s="293">
        <v>0</v>
      </c>
      <c r="Y119" s="293">
        <v>0</v>
      </c>
      <c r="Z119" s="293">
        <v>0</v>
      </c>
      <c r="AA119" s="293">
        <v>0</v>
      </c>
      <c r="AB119" s="293">
        <v>0</v>
      </c>
      <c r="AC119" s="293">
        <v>0</v>
      </c>
      <c r="AD119" s="293">
        <v>0</v>
      </c>
      <c r="AE119" s="293">
        <v>0</v>
      </c>
      <c r="AF119" s="293">
        <v>0</v>
      </c>
      <c r="AG119" s="293">
        <v>0</v>
      </c>
      <c r="AH119" s="293">
        <v>0</v>
      </c>
      <c r="AI119" s="293">
        <v>0</v>
      </c>
      <c r="AJ119" s="293">
        <v>0</v>
      </c>
      <c r="AK119" s="293">
        <v>0</v>
      </c>
      <c r="AL119" s="293">
        <v>0</v>
      </c>
      <c r="AM119" s="293">
        <v>0</v>
      </c>
      <c r="AN119" s="293">
        <v>0</v>
      </c>
      <c r="AO119" s="293">
        <v>0</v>
      </c>
      <c r="AP119" s="293">
        <v>0</v>
      </c>
      <c r="AQ119" s="293">
        <v>0</v>
      </c>
      <c r="AR119" s="293">
        <v>0</v>
      </c>
      <c r="AS119" s="293">
        <v>0</v>
      </c>
      <c r="AT119" s="293">
        <v>0</v>
      </c>
      <c r="AU119" s="293">
        <v>0</v>
      </c>
      <c r="AV119" s="293">
        <v>0</v>
      </c>
      <c r="AW119" s="293">
        <v>0</v>
      </c>
      <c r="AX119" s="293">
        <v>0</v>
      </c>
      <c r="AY119" s="293">
        <v>0</v>
      </c>
      <c r="AZ119" s="293">
        <v>0</v>
      </c>
      <c r="BA119" s="293">
        <v>0</v>
      </c>
      <c r="BB119" s="293">
        <v>0</v>
      </c>
      <c r="BC119" s="293">
        <v>0</v>
      </c>
      <c r="BD119" s="293">
        <v>0</v>
      </c>
      <c r="BE119" s="293">
        <v>0</v>
      </c>
      <c r="BF119" s="293">
        <v>0</v>
      </c>
      <c r="BG119" s="293">
        <v>0</v>
      </c>
      <c r="BH119" s="293">
        <v>0</v>
      </c>
      <c r="BI119" s="293">
        <v>0</v>
      </c>
      <c r="BJ119" s="293">
        <v>0</v>
      </c>
      <c r="BK119" s="293">
        <v>0</v>
      </c>
      <c r="BL119" s="293">
        <v>0</v>
      </c>
      <c r="BM119" s="293">
        <v>0</v>
      </c>
      <c r="BN119" s="293">
        <v>0</v>
      </c>
      <c r="BO119" s="293">
        <v>0</v>
      </c>
      <c r="BP119" s="293">
        <v>0</v>
      </c>
      <c r="BQ119" s="293">
        <v>0</v>
      </c>
      <c r="BR119" s="293">
        <v>0</v>
      </c>
      <c r="BS119" s="293">
        <v>0</v>
      </c>
      <c r="BT119" s="293">
        <v>0</v>
      </c>
      <c r="BU119" s="293">
        <v>0</v>
      </c>
      <c r="BV119" s="293">
        <v>0</v>
      </c>
      <c r="BW119" s="293">
        <v>0</v>
      </c>
      <c r="BX119" s="293">
        <v>0</v>
      </c>
      <c r="BY119" s="293">
        <v>0</v>
      </c>
      <c r="BZ119" s="293">
        <v>0</v>
      </c>
      <c r="CA119" s="293">
        <v>0</v>
      </c>
      <c r="CB119" s="293">
        <v>0</v>
      </c>
      <c r="CC119" s="293">
        <v>0</v>
      </c>
      <c r="CD119" s="293">
        <v>0</v>
      </c>
      <c r="CE119" s="293">
        <v>0</v>
      </c>
      <c r="CF119" s="293">
        <v>0</v>
      </c>
      <c r="CG119" s="293">
        <v>0</v>
      </c>
      <c r="CH119" s="293">
        <v>0</v>
      </c>
      <c r="CI119" s="293">
        <v>0</v>
      </c>
      <c r="CJ119" s="293">
        <v>0</v>
      </c>
      <c r="CK119" s="293">
        <v>0</v>
      </c>
      <c r="CL119" s="293">
        <v>0</v>
      </c>
      <c r="CM119" s="293">
        <v>0</v>
      </c>
      <c r="CN119" s="293">
        <v>0</v>
      </c>
      <c r="CO119" s="293">
        <v>0</v>
      </c>
      <c r="CP119" s="293">
        <v>0</v>
      </c>
      <c r="CQ119" s="293">
        <v>0</v>
      </c>
      <c r="CR119" s="293">
        <v>0</v>
      </c>
      <c r="CS119" s="293">
        <v>0</v>
      </c>
      <c r="CT119" s="293">
        <v>0</v>
      </c>
      <c r="CU119" s="293">
        <v>0</v>
      </c>
      <c r="CV119" s="293">
        <v>0</v>
      </c>
      <c r="CW119" s="293">
        <v>0</v>
      </c>
      <c r="CX119" s="293">
        <v>0</v>
      </c>
      <c r="CY119" s="293">
        <v>0</v>
      </c>
      <c r="CZ119" s="293">
        <v>0</v>
      </c>
      <c r="DA119" s="293">
        <v>0</v>
      </c>
      <c r="DB119" s="293">
        <v>0</v>
      </c>
      <c r="DC119" s="293">
        <v>0</v>
      </c>
      <c r="DD119" s="293">
        <v>0</v>
      </c>
      <c r="DE119" s="293">
        <v>0</v>
      </c>
      <c r="DF119" s="293">
        <v>0</v>
      </c>
      <c r="DG119" s="293">
        <v>0</v>
      </c>
      <c r="DH119" s="293">
        <v>0</v>
      </c>
      <c r="DI119" s="293">
        <v>0</v>
      </c>
      <c r="DJ119" s="293">
        <v>0</v>
      </c>
      <c r="DK119" s="293">
        <v>0</v>
      </c>
      <c r="DL119" s="293">
        <v>0</v>
      </c>
      <c r="DM119" s="293">
        <v>0</v>
      </c>
      <c r="DN119" s="293">
        <v>0</v>
      </c>
      <c r="DO119" s="293">
        <v>0</v>
      </c>
      <c r="DP119" s="293">
        <v>0</v>
      </c>
      <c r="DQ119" s="293">
        <v>0</v>
      </c>
      <c r="DR119" s="293">
        <v>0</v>
      </c>
      <c r="DS119" s="293">
        <v>0</v>
      </c>
      <c r="DT119" s="293">
        <v>0</v>
      </c>
      <c r="DU119" s="293">
        <v>0</v>
      </c>
      <c r="DV119" s="293">
        <v>0</v>
      </c>
      <c r="DW119" s="293">
        <v>0</v>
      </c>
      <c r="DX119" s="293">
        <v>0</v>
      </c>
      <c r="DY119" s="293">
        <v>0</v>
      </c>
      <c r="DZ119" s="293">
        <v>0</v>
      </c>
      <c r="EA119" s="293">
        <v>0</v>
      </c>
      <c r="EB119" s="293">
        <v>0</v>
      </c>
      <c r="EC119" s="293">
        <v>0</v>
      </c>
      <c r="ED119" s="293">
        <v>0</v>
      </c>
      <c r="EE119" s="293">
        <v>0</v>
      </c>
      <c r="EF119" s="293">
        <v>0</v>
      </c>
      <c r="EG119" s="293">
        <v>0</v>
      </c>
      <c r="EH119" s="293">
        <v>0</v>
      </c>
      <c r="EI119" s="293">
        <v>0</v>
      </c>
      <c r="EJ119" s="293">
        <v>0</v>
      </c>
      <c r="EK119" s="293">
        <v>0</v>
      </c>
      <c r="EL119" s="293">
        <v>0</v>
      </c>
      <c r="EM119" s="293">
        <v>0</v>
      </c>
      <c r="EN119" s="293">
        <v>0</v>
      </c>
      <c r="EO119" s="293">
        <v>0</v>
      </c>
      <c r="EP119" s="293">
        <v>0</v>
      </c>
      <c r="EQ119" s="293">
        <v>0</v>
      </c>
      <c r="ER119" s="293">
        <v>0</v>
      </c>
      <c r="ES119" s="293">
        <v>0</v>
      </c>
      <c r="ET119" s="293">
        <v>0</v>
      </c>
      <c r="EU119" s="293">
        <v>0</v>
      </c>
      <c r="EV119" s="293">
        <v>0</v>
      </c>
      <c r="EW119" s="293">
        <v>0</v>
      </c>
      <c r="EX119" s="293">
        <v>0</v>
      </c>
      <c r="EY119" s="22"/>
      <c r="EZ119" s="60"/>
      <c r="FA119" s="22"/>
      <c r="FB119" s="60"/>
      <c r="FC119" s="22"/>
      <c r="FD119" s="60"/>
      <c r="FE119" s="22"/>
      <c r="FF119" s="60"/>
      <c r="FG119" s="22"/>
      <c r="FH119" s="60"/>
      <c r="FI119" s="22"/>
      <c r="FJ119" s="60"/>
      <c r="FK119" s="22"/>
      <c r="FL119" s="60"/>
      <c r="FM119" s="22"/>
      <c r="FN119" s="60"/>
      <c r="FO119" s="22"/>
      <c r="FP119" s="60"/>
      <c r="FQ119" s="22"/>
      <c r="FR119" s="60"/>
      <c r="FS119" s="22"/>
      <c r="FT119" s="60"/>
      <c r="FU119" s="22"/>
      <c r="FV119" s="60"/>
      <c r="FW119" s="22"/>
      <c r="FX119" s="60"/>
      <c r="FY119" s="22"/>
      <c r="FZ119" s="60"/>
      <c r="GA119" s="22"/>
      <c r="GB119" s="60"/>
      <c r="GC119" s="22"/>
      <c r="GD119" s="60"/>
      <c r="GE119" s="22"/>
      <c r="GF119" s="60"/>
      <c r="GG119" s="22"/>
      <c r="GH119" s="60"/>
      <c r="GI119" s="22"/>
      <c r="GJ119" s="60"/>
      <c r="GK119" s="22"/>
      <c r="GL119" s="60"/>
      <c r="GM119" s="22"/>
      <c r="GN119" s="60"/>
      <c r="GO119" s="22"/>
      <c r="GP119" s="60"/>
      <c r="GQ119" s="22"/>
      <c r="GR119" s="60"/>
      <c r="GS119" s="22"/>
      <c r="GT119" s="60"/>
      <c r="GU119" s="22"/>
      <c r="GV119" s="60"/>
      <c r="GW119" s="22"/>
      <c r="GX119" s="60"/>
      <c r="GY119" s="22"/>
      <c r="GZ119" s="60"/>
      <c r="HA119" s="22"/>
      <c r="HB119" s="60"/>
      <c r="HC119" s="22"/>
      <c r="HD119" s="60"/>
      <c r="HE119" s="22"/>
      <c r="HF119" s="60"/>
      <c r="HG119" s="22"/>
      <c r="HH119" s="60"/>
      <c r="HI119" s="22"/>
      <c r="HJ119" s="60"/>
      <c r="HK119" s="22"/>
      <c r="HL119" s="60"/>
      <c r="HM119" s="22"/>
      <c r="HN119" s="60"/>
      <c r="HO119" s="22"/>
      <c r="HP119" s="60"/>
      <c r="HQ119" s="22"/>
      <c r="HR119" s="60"/>
      <c r="HS119" s="22"/>
      <c r="HT119" s="60"/>
      <c r="HU119" s="22"/>
      <c r="HV119" s="60"/>
      <c r="HW119" s="22"/>
      <c r="HX119" s="60"/>
      <c r="HY119" s="22"/>
      <c r="HZ119" s="60"/>
      <c r="IA119" s="22"/>
      <c r="IB119" s="60"/>
      <c r="IC119" s="22"/>
      <c r="ID119" s="60"/>
      <c r="IE119" s="22"/>
      <c r="IF119" s="60"/>
      <c r="IG119" s="22"/>
      <c r="IH119" s="60"/>
      <c r="II119" s="22"/>
      <c r="IJ119" s="60"/>
      <c r="IK119" s="22"/>
      <c r="IL119" s="60"/>
      <c r="IM119" s="22"/>
      <c r="IN119" s="60"/>
      <c r="IO119" s="22"/>
      <c r="IP119" s="60"/>
      <c r="IQ119" s="22"/>
      <c r="IR119" s="60"/>
      <c r="IS119" s="22"/>
      <c r="IT119" s="60"/>
      <c r="IU119" s="22"/>
      <c r="IV119" s="60"/>
      <c r="IW119" s="22"/>
      <c r="IX119" s="60"/>
      <c r="IY119" s="22"/>
      <c r="IZ119" s="60"/>
      <c r="JA119" s="22"/>
      <c r="JB119" s="60"/>
      <c r="JC119" s="22"/>
      <c r="JD119" s="60"/>
      <c r="JE119" s="22"/>
      <c r="JF119" s="60"/>
      <c r="JG119" s="22"/>
      <c r="JH119" s="60"/>
      <c r="JI119" s="22"/>
      <c r="JJ119" s="60"/>
      <c r="JK119" s="22"/>
      <c r="JL119" s="60"/>
      <c r="JM119" s="22"/>
      <c r="JN119" s="60"/>
      <c r="JO119" s="22"/>
      <c r="JP119" s="60"/>
      <c r="JQ119" s="22"/>
      <c r="JR119" s="60"/>
      <c r="JS119" s="22"/>
      <c r="JT119" s="60"/>
      <c r="JU119" s="22"/>
      <c r="JV119" s="60"/>
      <c r="JW119" s="22"/>
      <c r="JX119" s="60"/>
      <c r="JY119" s="22"/>
      <c r="JZ119" s="23"/>
      <c r="KA119" s="23"/>
      <c r="KB119" s="23"/>
      <c r="KC119" s="23"/>
      <c r="KD119" s="23"/>
      <c r="KE119" s="23"/>
      <c r="KF119" s="23"/>
      <c r="KG119" s="23"/>
      <c r="KH119" s="23"/>
      <c r="KI119" s="23"/>
      <c r="KJ119" s="23"/>
      <c r="KK119" s="23"/>
      <c r="KL119" s="23"/>
      <c r="KM119" s="23"/>
    </row>
    <row r="120" spans="1:299" x14ac:dyDescent="0.25">
      <c r="A120" s="48">
        <f t="shared" si="1"/>
        <v>119</v>
      </c>
      <c r="B120" s="272"/>
      <c r="C120" s="272"/>
      <c r="D120" s="272"/>
      <c r="E120" s="272"/>
      <c r="F120" s="272" t="s">
        <v>403</v>
      </c>
      <c r="G120" s="293">
        <v>0</v>
      </c>
      <c r="H120" s="293">
        <v>0</v>
      </c>
      <c r="I120" s="293">
        <v>0</v>
      </c>
      <c r="J120" s="293">
        <v>0</v>
      </c>
      <c r="K120" s="293">
        <v>0</v>
      </c>
      <c r="L120" s="293">
        <v>0</v>
      </c>
      <c r="M120" s="293">
        <v>0</v>
      </c>
      <c r="N120" s="293">
        <v>0</v>
      </c>
      <c r="O120" s="293">
        <v>0</v>
      </c>
      <c r="P120" s="293">
        <v>0</v>
      </c>
      <c r="Q120" s="293">
        <v>0</v>
      </c>
      <c r="R120" s="293">
        <v>0</v>
      </c>
      <c r="S120" s="293">
        <v>0</v>
      </c>
      <c r="T120" s="293">
        <v>0</v>
      </c>
      <c r="U120" s="293">
        <v>0</v>
      </c>
      <c r="V120" s="293">
        <v>0</v>
      </c>
      <c r="W120" s="293">
        <v>0</v>
      </c>
      <c r="X120" s="293">
        <v>0</v>
      </c>
      <c r="Y120" s="293">
        <v>0</v>
      </c>
      <c r="Z120" s="293">
        <v>0</v>
      </c>
      <c r="AA120" s="293">
        <v>0</v>
      </c>
      <c r="AB120" s="293">
        <v>0</v>
      </c>
      <c r="AC120" s="293">
        <v>0</v>
      </c>
      <c r="AD120" s="293">
        <v>0</v>
      </c>
      <c r="AE120" s="293">
        <v>0</v>
      </c>
      <c r="AF120" s="293">
        <v>0</v>
      </c>
      <c r="AG120" s="293">
        <v>0</v>
      </c>
      <c r="AH120" s="293">
        <v>0</v>
      </c>
      <c r="AI120" s="293">
        <v>0</v>
      </c>
      <c r="AJ120" s="293">
        <v>0</v>
      </c>
      <c r="AK120" s="293">
        <v>0</v>
      </c>
      <c r="AL120" s="293">
        <v>0</v>
      </c>
      <c r="AM120" s="293">
        <v>0</v>
      </c>
      <c r="AN120" s="293">
        <v>0</v>
      </c>
      <c r="AO120" s="293">
        <v>0</v>
      </c>
      <c r="AP120" s="293">
        <v>0</v>
      </c>
      <c r="AQ120" s="293">
        <v>0</v>
      </c>
      <c r="AR120" s="293">
        <v>0</v>
      </c>
      <c r="AS120" s="293">
        <v>0</v>
      </c>
      <c r="AT120" s="293">
        <v>0</v>
      </c>
      <c r="AU120" s="293">
        <v>0</v>
      </c>
      <c r="AV120" s="293">
        <v>0</v>
      </c>
      <c r="AW120" s="293">
        <v>0</v>
      </c>
      <c r="AX120" s="293">
        <v>0</v>
      </c>
      <c r="AY120" s="293">
        <v>0</v>
      </c>
      <c r="AZ120" s="293">
        <v>0</v>
      </c>
      <c r="BA120" s="293">
        <v>0</v>
      </c>
      <c r="BB120" s="293">
        <v>0</v>
      </c>
      <c r="BC120" s="293">
        <v>0</v>
      </c>
      <c r="BD120" s="293">
        <v>0</v>
      </c>
      <c r="BE120" s="293">
        <v>0</v>
      </c>
      <c r="BF120" s="293">
        <v>0</v>
      </c>
      <c r="BG120" s="293">
        <v>0</v>
      </c>
      <c r="BH120" s="293">
        <v>0</v>
      </c>
      <c r="BI120" s="293">
        <v>0</v>
      </c>
      <c r="BJ120" s="293">
        <v>0</v>
      </c>
      <c r="BK120" s="293">
        <v>0</v>
      </c>
      <c r="BL120" s="293">
        <v>0</v>
      </c>
      <c r="BM120" s="293">
        <v>0</v>
      </c>
      <c r="BN120" s="293">
        <v>0</v>
      </c>
      <c r="BO120" s="293">
        <v>0</v>
      </c>
      <c r="BP120" s="293">
        <v>0</v>
      </c>
      <c r="BQ120" s="293">
        <v>0</v>
      </c>
      <c r="BR120" s="293">
        <v>0</v>
      </c>
      <c r="BS120" s="293">
        <v>0</v>
      </c>
      <c r="BT120" s="293">
        <v>0</v>
      </c>
      <c r="BU120" s="293">
        <v>0</v>
      </c>
      <c r="BV120" s="293">
        <v>0</v>
      </c>
      <c r="BW120" s="293">
        <v>0</v>
      </c>
      <c r="BX120" s="293">
        <v>0</v>
      </c>
      <c r="BY120" s="293">
        <v>0</v>
      </c>
      <c r="BZ120" s="293">
        <v>0</v>
      </c>
      <c r="CA120" s="293">
        <v>0</v>
      </c>
      <c r="CB120" s="293">
        <v>0</v>
      </c>
      <c r="CC120" s="293">
        <v>0</v>
      </c>
      <c r="CD120" s="293">
        <v>0</v>
      </c>
      <c r="CE120" s="293">
        <v>0</v>
      </c>
      <c r="CF120" s="293">
        <v>0</v>
      </c>
      <c r="CG120" s="293">
        <v>0</v>
      </c>
      <c r="CH120" s="293">
        <v>0</v>
      </c>
      <c r="CI120" s="293">
        <v>0</v>
      </c>
      <c r="CJ120" s="293">
        <v>0</v>
      </c>
      <c r="CK120" s="293">
        <v>0</v>
      </c>
      <c r="CL120" s="293">
        <v>0</v>
      </c>
      <c r="CM120" s="293">
        <v>0</v>
      </c>
      <c r="CN120" s="293">
        <v>0</v>
      </c>
      <c r="CO120" s="293">
        <v>0</v>
      </c>
      <c r="CP120" s="293">
        <v>0</v>
      </c>
      <c r="CQ120" s="293">
        <v>0</v>
      </c>
      <c r="CR120" s="293">
        <v>0</v>
      </c>
      <c r="CS120" s="293">
        <v>0</v>
      </c>
      <c r="CT120" s="293">
        <v>0</v>
      </c>
      <c r="CU120" s="293">
        <v>0</v>
      </c>
      <c r="CV120" s="293">
        <v>0</v>
      </c>
      <c r="CW120" s="293">
        <v>0</v>
      </c>
      <c r="CX120" s="293">
        <v>0</v>
      </c>
      <c r="CY120" s="293">
        <v>0</v>
      </c>
      <c r="CZ120" s="293">
        <v>0</v>
      </c>
      <c r="DA120" s="293">
        <v>0</v>
      </c>
      <c r="DB120" s="293">
        <v>0</v>
      </c>
      <c r="DC120" s="293">
        <v>0</v>
      </c>
      <c r="DD120" s="293">
        <v>0</v>
      </c>
      <c r="DE120" s="293">
        <v>0</v>
      </c>
      <c r="DF120" s="293">
        <v>0</v>
      </c>
      <c r="DG120" s="293">
        <v>0</v>
      </c>
      <c r="DH120" s="293">
        <v>0</v>
      </c>
      <c r="DI120" s="293">
        <v>0</v>
      </c>
      <c r="DJ120" s="293">
        <v>0</v>
      </c>
      <c r="DK120" s="293">
        <v>0</v>
      </c>
      <c r="DL120" s="293">
        <v>0</v>
      </c>
      <c r="DM120" s="293">
        <v>0</v>
      </c>
      <c r="DN120" s="293">
        <v>0</v>
      </c>
      <c r="DO120" s="293">
        <v>0</v>
      </c>
      <c r="DP120" s="293">
        <v>0</v>
      </c>
      <c r="DQ120" s="293">
        <v>0</v>
      </c>
      <c r="DR120" s="293">
        <v>0</v>
      </c>
      <c r="DS120" s="293">
        <v>0</v>
      </c>
      <c r="DT120" s="293">
        <v>0</v>
      </c>
      <c r="DU120" s="293">
        <v>0</v>
      </c>
      <c r="DV120" s="293">
        <v>0</v>
      </c>
      <c r="DW120" s="293">
        <v>0</v>
      </c>
      <c r="DX120" s="293">
        <v>0</v>
      </c>
      <c r="DY120" s="293">
        <v>0</v>
      </c>
      <c r="DZ120" s="293">
        <v>0</v>
      </c>
      <c r="EA120" s="293">
        <v>0</v>
      </c>
      <c r="EB120" s="293">
        <v>0</v>
      </c>
      <c r="EC120" s="293">
        <v>0</v>
      </c>
      <c r="ED120" s="293">
        <v>0</v>
      </c>
      <c r="EE120" s="293">
        <v>0</v>
      </c>
      <c r="EF120" s="293">
        <v>0</v>
      </c>
      <c r="EG120" s="293">
        <v>0</v>
      </c>
      <c r="EH120" s="293">
        <v>0</v>
      </c>
      <c r="EI120" s="293">
        <v>0</v>
      </c>
      <c r="EJ120" s="293">
        <v>0</v>
      </c>
      <c r="EK120" s="293">
        <v>0</v>
      </c>
      <c r="EL120" s="293">
        <v>0</v>
      </c>
      <c r="EM120" s="293">
        <v>0</v>
      </c>
      <c r="EN120" s="293">
        <v>0</v>
      </c>
      <c r="EO120" s="293">
        <v>0</v>
      </c>
      <c r="EP120" s="293">
        <v>0</v>
      </c>
      <c r="EQ120" s="293">
        <v>0</v>
      </c>
      <c r="ER120" s="293">
        <v>0</v>
      </c>
      <c r="ES120" s="293">
        <v>0</v>
      </c>
      <c r="ET120" s="293">
        <v>0</v>
      </c>
      <c r="EU120" s="293">
        <v>0</v>
      </c>
      <c r="EV120" s="293">
        <v>0</v>
      </c>
      <c r="EW120" s="293">
        <v>0</v>
      </c>
      <c r="EX120" s="293">
        <v>0</v>
      </c>
      <c r="EY120" s="22"/>
      <c r="EZ120" s="60"/>
      <c r="FA120" s="22"/>
      <c r="FB120" s="60"/>
      <c r="FC120" s="22"/>
      <c r="FD120" s="60"/>
      <c r="FE120" s="22"/>
      <c r="FF120" s="60"/>
      <c r="FG120" s="22"/>
      <c r="FH120" s="60"/>
      <c r="FI120" s="22"/>
      <c r="FJ120" s="60"/>
      <c r="FK120" s="22"/>
      <c r="FL120" s="60"/>
      <c r="FM120" s="22"/>
      <c r="FN120" s="60"/>
      <c r="FO120" s="22"/>
      <c r="FP120" s="60"/>
      <c r="FQ120" s="22"/>
      <c r="FR120" s="60"/>
      <c r="FS120" s="22"/>
      <c r="FT120" s="60"/>
      <c r="FU120" s="22"/>
      <c r="FV120" s="60"/>
      <c r="FW120" s="22"/>
      <c r="FX120" s="60"/>
      <c r="FY120" s="22"/>
      <c r="FZ120" s="60"/>
      <c r="GA120" s="22"/>
      <c r="GB120" s="60"/>
      <c r="GC120" s="22"/>
      <c r="GD120" s="60"/>
      <c r="GE120" s="22"/>
      <c r="GF120" s="60"/>
      <c r="GG120" s="22"/>
      <c r="GH120" s="60"/>
      <c r="GI120" s="22"/>
      <c r="GJ120" s="60"/>
      <c r="GK120" s="22"/>
      <c r="GL120" s="60"/>
      <c r="GM120" s="22"/>
      <c r="GN120" s="60"/>
      <c r="GO120" s="22"/>
      <c r="GP120" s="60"/>
      <c r="GQ120" s="22"/>
      <c r="GR120" s="60"/>
      <c r="GS120" s="22"/>
      <c r="GT120" s="60"/>
      <c r="GU120" s="22"/>
      <c r="GV120" s="60"/>
      <c r="GW120" s="22"/>
      <c r="GX120" s="60"/>
      <c r="GY120" s="22"/>
      <c r="GZ120" s="60"/>
      <c r="HA120" s="22"/>
      <c r="HB120" s="60"/>
      <c r="HC120" s="22"/>
      <c r="HD120" s="60"/>
      <c r="HE120" s="22"/>
      <c r="HF120" s="60"/>
      <c r="HG120" s="22"/>
      <c r="HH120" s="60"/>
      <c r="HI120" s="22"/>
      <c r="HJ120" s="60"/>
      <c r="HK120" s="22"/>
      <c r="HL120" s="60"/>
      <c r="HM120" s="22"/>
      <c r="HN120" s="60"/>
      <c r="HO120" s="22"/>
      <c r="HP120" s="60"/>
      <c r="HQ120" s="22"/>
      <c r="HR120" s="60"/>
      <c r="HS120" s="22"/>
      <c r="HT120" s="60"/>
      <c r="HU120" s="22"/>
      <c r="HV120" s="60"/>
      <c r="HW120" s="22"/>
      <c r="HX120" s="60"/>
      <c r="HY120" s="22"/>
      <c r="HZ120" s="60"/>
      <c r="IA120" s="22"/>
      <c r="IB120" s="60"/>
      <c r="IC120" s="22"/>
      <c r="ID120" s="60"/>
      <c r="IE120" s="22"/>
      <c r="IF120" s="60"/>
      <c r="IG120" s="22"/>
      <c r="IH120" s="60"/>
      <c r="II120" s="22"/>
      <c r="IJ120" s="60"/>
      <c r="IK120" s="22"/>
      <c r="IL120" s="60"/>
      <c r="IM120" s="22"/>
      <c r="IN120" s="60"/>
      <c r="IO120" s="22"/>
      <c r="IP120" s="60"/>
      <c r="IQ120" s="22"/>
      <c r="IR120" s="60"/>
      <c r="IS120" s="22"/>
      <c r="IT120" s="60"/>
      <c r="IU120" s="22"/>
      <c r="IV120" s="60"/>
      <c r="IW120" s="22"/>
      <c r="IX120" s="60"/>
      <c r="IY120" s="22"/>
      <c r="IZ120" s="60"/>
      <c r="JA120" s="22"/>
      <c r="JB120" s="60"/>
      <c r="JC120" s="22"/>
      <c r="JD120" s="60"/>
      <c r="JE120" s="22"/>
      <c r="JF120" s="60"/>
      <c r="JG120" s="22"/>
      <c r="JH120" s="60"/>
      <c r="JI120" s="22"/>
      <c r="JJ120" s="60"/>
      <c r="JK120" s="22"/>
      <c r="JL120" s="60"/>
      <c r="JM120" s="22"/>
      <c r="JN120" s="60"/>
      <c r="JO120" s="22"/>
      <c r="JP120" s="60"/>
      <c r="JQ120" s="22"/>
      <c r="JR120" s="60"/>
      <c r="JS120" s="22"/>
      <c r="JT120" s="60"/>
      <c r="JU120" s="22"/>
      <c r="JV120" s="60"/>
      <c r="JW120" s="22"/>
      <c r="JX120" s="60"/>
      <c r="JY120" s="22"/>
      <c r="JZ120" s="23"/>
      <c r="KA120" s="23"/>
      <c r="KB120" s="23"/>
      <c r="KC120" s="23"/>
      <c r="KD120" s="23"/>
      <c r="KE120" s="23"/>
      <c r="KF120" s="23"/>
      <c r="KG120" s="23"/>
      <c r="KH120" s="23"/>
      <c r="KI120" s="23"/>
      <c r="KJ120" s="23"/>
      <c r="KK120" s="23"/>
      <c r="KL120" s="23"/>
      <c r="KM120" s="23"/>
    </row>
    <row r="121" spans="1:299" x14ac:dyDescent="0.25">
      <c r="A121" s="48">
        <f t="shared" si="1"/>
        <v>120</v>
      </c>
      <c r="B121" s="272"/>
      <c r="C121" s="272"/>
      <c r="D121" s="272"/>
      <c r="E121" s="272"/>
      <c r="F121" s="272" t="s">
        <v>299</v>
      </c>
      <c r="G121" s="293">
        <v>688.72</v>
      </c>
      <c r="H121" s="293">
        <v>372.27</v>
      </c>
      <c r="I121" s="293">
        <v>42368.21</v>
      </c>
      <c r="J121" s="293">
        <v>33.659999999999997</v>
      </c>
      <c r="K121" s="293">
        <v>1138.7</v>
      </c>
      <c r="L121" s="293">
        <v>511.89</v>
      </c>
      <c r="M121" s="293">
        <v>4.8499999999999996</v>
      </c>
      <c r="N121" s="293">
        <v>-3463.3</v>
      </c>
      <c r="O121" s="293">
        <v>921.34</v>
      </c>
      <c r="P121" s="293">
        <v>3514.58</v>
      </c>
      <c r="Q121" s="293">
        <v>211.15</v>
      </c>
      <c r="R121" s="293">
        <v>618.39</v>
      </c>
      <c r="S121" s="293">
        <v>0</v>
      </c>
      <c r="T121" s="293">
        <v>0</v>
      </c>
      <c r="U121" s="293">
        <v>6.3</v>
      </c>
      <c r="V121" s="293">
        <v>0</v>
      </c>
      <c r="W121" s="293">
        <v>0</v>
      </c>
      <c r="X121" s="293">
        <v>95.16</v>
      </c>
      <c r="Y121" s="293">
        <v>1139.18</v>
      </c>
      <c r="Z121" s="293">
        <v>33.32</v>
      </c>
      <c r="AA121" s="293">
        <v>0</v>
      </c>
      <c r="AB121" s="293">
        <v>19.2</v>
      </c>
      <c r="AC121" s="293">
        <v>110.82</v>
      </c>
      <c r="AD121" s="293">
        <v>0</v>
      </c>
      <c r="AE121" s="293">
        <v>0</v>
      </c>
      <c r="AF121" s="293">
        <v>45.02</v>
      </c>
      <c r="AG121" s="293">
        <v>283.93</v>
      </c>
      <c r="AH121" s="293">
        <v>25.98</v>
      </c>
      <c r="AI121" s="293">
        <v>-3401.51</v>
      </c>
      <c r="AJ121" s="293">
        <v>123.17</v>
      </c>
      <c r="AK121" s="293">
        <v>94.7</v>
      </c>
      <c r="AL121" s="293">
        <v>71.31</v>
      </c>
      <c r="AM121" s="293">
        <v>0</v>
      </c>
      <c r="AN121" s="293">
        <v>0</v>
      </c>
      <c r="AO121" s="293">
        <v>14.46</v>
      </c>
      <c r="AP121" s="293">
        <v>328.27</v>
      </c>
      <c r="AQ121" s="293">
        <v>9.36</v>
      </c>
      <c r="AR121" s="293">
        <v>0</v>
      </c>
      <c r="AS121" s="293">
        <v>25.37</v>
      </c>
      <c r="AT121" s="293">
        <v>0</v>
      </c>
      <c r="AU121" s="293">
        <v>14.38</v>
      </c>
      <c r="AV121" s="293">
        <v>70.42</v>
      </c>
      <c r="AW121" s="293">
        <v>4.5</v>
      </c>
      <c r="AX121" s="293">
        <v>35.31</v>
      </c>
      <c r="AY121" s="293">
        <v>11.2</v>
      </c>
      <c r="AZ121" s="293">
        <v>0</v>
      </c>
      <c r="BA121" s="293">
        <v>0</v>
      </c>
      <c r="BB121" s="293">
        <v>11.21</v>
      </c>
      <c r="BC121" s="293">
        <v>13.5</v>
      </c>
      <c r="BD121" s="293">
        <v>17.260000000000002</v>
      </c>
      <c r="BE121" s="293">
        <v>0</v>
      </c>
      <c r="BF121" s="293">
        <v>118.63</v>
      </c>
      <c r="BG121" s="293">
        <v>1533.99</v>
      </c>
      <c r="BH121" s="293">
        <v>-3369.76</v>
      </c>
      <c r="BI121" s="293">
        <v>52.61</v>
      </c>
      <c r="BJ121" s="293">
        <v>307.73</v>
      </c>
      <c r="BK121" s="293">
        <v>239.97</v>
      </c>
      <c r="BL121" s="293">
        <v>0</v>
      </c>
      <c r="BM121" s="293">
        <v>1427.08</v>
      </c>
      <c r="BN121" s="293">
        <v>23.73</v>
      </c>
      <c r="BO121" s="293">
        <v>33.270000000000003</v>
      </c>
      <c r="BP121" s="293">
        <v>205.92</v>
      </c>
      <c r="BQ121" s="293">
        <v>20.13</v>
      </c>
      <c r="BR121" s="293">
        <v>70.12</v>
      </c>
      <c r="BS121" s="293">
        <v>42.39</v>
      </c>
      <c r="BT121" s="293">
        <v>0</v>
      </c>
      <c r="BU121" s="293">
        <v>1513.08</v>
      </c>
      <c r="BV121" s="293">
        <v>70.44</v>
      </c>
      <c r="BW121" s="293">
        <v>0</v>
      </c>
      <c r="BX121" s="293">
        <v>679.84</v>
      </c>
      <c r="BY121" s="293">
        <v>0</v>
      </c>
      <c r="BZ121" s="293">
        <v>37.24</v>
      </c>
      <c r="CA121" s="293">
        <v>0</v>
      </c>
      <c r="CB121" s="293">
        <v>0</v>
      </c>
      <c r="CC121" s="293">
        <v>92.79</v>
      </c>
      <c r="CD121" s="293">
        <v>34.369999999999997</v>
      </c>
      <c r="CE121" s="293">
        <v>0</v>
      </c>
      <c r="CF121" s="293">
        <v>93.15</v>
      </c>
      <c r="CG121" s="293">
        <v>13.34</v>
      </c>
      <c r="CH121" s="293">
        <v>-8016.92</v>
      </c>
      <c r="CI121" s="293">
        <v>-3118.02</v>
      </c>
      <c r="CJ121" s="293">
        <v>-2950.05</v>
      </c>
      <c r="CK121" s="293">
        <v>931.59</v>
      </c>
      <c r="CL121" s="293">
        <v>206.3</v>
      </c>
      <c r="CM121" s="293">
        <v>181.06</v>
      </c>
      <c r="CN121" s="293">
        <v>19.579999999999998</v>
      </c>
      <c r="CO121" s="293">
        <v>2655.21</v>
      </c>
      <c r="CP121" s="293">
        <v>0</v>
      </c>
      <c r="CQ121" s="293">
        <v>164.8</v>
      </c>
      <c r="CR121" s="293">
        <v>12.74</v>
      </c>
      <c r="CS121" s="293">
        <v>3380.12</v>
      </c>
      <c r="CT121" s="293">
        <v>1051.8499999999999</v>
      </c>
      <c r="CU121" s="293">
        <v>639.07000000000005</v>
      </c>
      <c r="CV121" s="293">
        <v>54.16</v>
      </c>
      <c r="CW121" s="293">
        <v>-1300.8499999999999</v>
      </c>
      <c r="CX121" s="293">
        <v>5.61</v>
      </c>
      <c r="CY121" s="293">
        <v>0</v>
      </c>
      <c r="CZ121" s="293">
        <v>18.989999999999998</v>
      </c>
      <c r="DA121" s="293">
        <v>48.28</v>
      </c>
      <c r="DB121" s="293">
        <v>14.97</v>
      </c>
      <c r="DC121" s="293">
        <v>2.4</v>
      </c>
      <c r="DD121" s="293">
        <v>55.72</v>
      </c>
      <c r="DE121" s="293">
        <v>90.39</v>
      </c>
      <c r="DF121" s="293">
        <v>992.81</v>
      </c>
      <c r="DG121" s="293">
        <v>124.85</v>
      </c>
      <c r="DH121" s="293">
        <v>46.19</v>
      </c>
      <c r="DI121" s="293">
        <v>37.54</v>
      </c>
      <c r="DJ121" s="293">
        <v>55.36</v>
      </c>
      <c r="DK121" s="293">
        <v>0</v>
      </c>
      <c r="DL121" s="293">
        <v>0</v>
      </c>
      <c r="DM121" s="293">
        <v>1.04</v>
      </c>
      <c r="DN121" s="293">
        <v>571.23</v>
      </c>
      <c r="DO121" s="293">
        <v>24.37</v>
      </c>
      <c r="DP121" s="293">
        <v>40.39</v>
      </c>
      <c r="DQ121" s="293">
        <v>274.83</v>
      </c>
      <c r="DR121" s="293">
        <v>235.63</v>
      </c>
      <c r="DS121" s="293">
        <v>6.56</v>
      </c>
      <c r="DT121" s="293">
        <v>0</v>
      </c>
      <c r="DU121" s="293">
        <v>69.3</v>
      </c>
      <c r="DV121" s="293">
        <v>0</v>
      </c>
      <c r="DW121" s="293">
        <v>110.59</v>
      </c>
      <c r="DX121" s="293">
        <v>0</v>
      </c>
      <c r="DY121" s="293">
        <v>213.82</v>
      </c>
      <c r="DZ121" s="293">
        <v>26.76</v>
      </c>
      <c r="EA121" s="293">
        <v>32500</v>
      </c>
      <c r="EB121" s="293">
        <v>19.649999999999999</v>
      </c>
      <c r="EC121" s="293">
        <v>0</v>
      </c>
      <c r="ED121" s="293">
        <v>42.55</v>
      </c>
      <c r="EE121" s="293">
        <v>18.46</v>
      </c>
      <c r="EF121" s="293">
        <v>1.08</v>
      </c>
      <c r="EG121" s="293">
        <v>4.5</v>
      </c>
      <c r="EH121" s="293">
        <v>8.7799999999999994</v>
      </c>
      <c r="EI121" s="293">
        <v>0</v>
      </c>
      <c r="EJ121" s="293">
        <v>14.24</v>
      </c>
      <c r="EK121" s="293">
        <v>37.93</v>
      </c>
      <c r="EL121" s="293">
        <v>1268.31</v>
      </c>
      <c r="EM121" s="293">
        <v>2351.2399999999998</v>
      </c>
      <c r="EN121" s="293">
        <v>78.239999999999995</v>
      </c>
      <c r="EO121" s="293">
        <v>0</v>
      </c>
      <c r="EP121" s="293">
        <v>0</v>
      </c>
      <c r="EQ121" s="293">
        <v>1068.78</v>
      </c>
      <c r="ER121" s="293">
        <v>211.28</v>
      </c>
      <c r="ES121" s="293">
        <v>0</v>
      </c>
      <c r="ET121" s="293">
        <v>0</v>
      </c>
      <c r="EU121" s="293">
        <v>0</v>
      </c>
      <c r="EV121" s="293">
        <v>0</v>
      </c>
      <c r="EW121" s="293">
        <v>0</v>
      </c>
      <c r="EX121" s="293">
        <v>83965.65</v>
      </c>
      <c r="EY121" s="22"/>
      <c r="EZ121" s="60"/>
      <c r="FA121" s="22"/>
      <c r="FB121" s="60"/>
      <c r="FC121" s="22"/>
      <c r="FD121" s="60"/>
      <c r="FE121" s="22"/>
      <c r="FF121" s="60"/>
      <c r="FG121" s="22"/>
      <c r="FH121" s="60"/>
      <c r="FI121" s="22"/>
      <c r="FJ121" s="60"/>
      <c r="FK121" s="22"/>
      <c r="FL121" s="60"/>
      <c r="FM121" s="22"/>
      <c r="FN121" s="60"/>
      <c r="FO121" s="22"/>
      <c r="FP121" s="60"/>
      <c r="FQ121" s="22"/>
      <c r="FR121" s="60"/>
      <c r="FS121" s="22"/>
      <c r="FT121" s="60"/>
      <c r="FU121" s="22"/>
      <c r="FV121" s="60"/>
      <c r="FW121" s="22"/>
      <c r="FX121" s="60"/>
      <c r="FY121" s="22"/>
      <c r="FZ121" s="60"/>
      <c r="GA121" s="22"/>
      <c r="GB121" s="60"/>
      <c r="GC121" s="22"/>
      <c r="GD121" s="60"/>
      <c r="GE121" s="22"/>
      <c r="GF121" s="60"/>
      <c r="GG121" s="22"/>
      <c r="GH121" s="60"/>
      <c r="GI121" s="22"/>
      <c r="GJ121" s="60"/>
      <c r="GK121" s="22"/>
      <c r="GL121" s="60"/>
      <c r="GM121" s="22"/>
      <c r="GN121" s="60"/>
      <c r="GO121" s="22"/>
      <c r="GP121" s="60"/>
      <c r="GQ121" s="22"/>
      <c r="GR121" s="60"/>
      <c r="GS121" s="22"/>
      <c r="GT121" s="60"/>
      <c r="GU121" s="22"/>
      <c r="GV121" s="60"/>
      <c r="GW121" s="22"/>
      <c r="GX121" s="60"/>
      <c r="GY121" s="22"/>
      <c r="GZ121" s="60"/>
      <c r="HA121" s="22"/>
      <c r="HB121" s="60"/>
      <c r="HC121" s="22"/>
      <c r="HD121" s="60"/>
      <c r="HE121" s="22"/>
      <c r="HF121" s="60"/>
      <c r="HG121" s="22"/>
      <c r="HH121" s="60"/>
      <c r="HI121" s="22"/>
      <c r="HJ121" s="60"/>
      <c r="HK121" s="22"/>
      <c r="HL121" s="60"/>
      <c r="HM121" s="22"/>
      <c r="HN121" s="60"/>
      <c r="HO121" s="22"/>
      <c r="HP121" s="60"/>
      <c r="HQ121" s="22"/>
      <c r="HR121" s="60"/>
      <c r="HS121" s="22"/>
      <c r="HT121" s="60"/>
      <c r="HU121" s="22"/>
      <c r="HV121" s="60"/>
      <c r="HW121" s="22"/>
      <c r="HX121" s="60"/>
      <c r="HY121" s="22"/>
      <c r="HZ121" s="60"/>
      <c r="IA121" s="22"/>
      <c r="IB121" s="60"/>
      <c r="IC121" s="22"/>
      <c r="ID121" s="60"/>
      <c r="IE121" s="22"/>
      <c r="IF121" s="60"/>
      <c r="IG121" s="22"/>
      <c r="IH121" s="60"/>
      <c r="II121" s="22"/>
      <c r="IJ121" s="60"/>
      <c r="IK121" s="22"/>
      <c r="IL121" s="60"/>
      <c r="IM121" s="22"/>
      <c r="IN121" s="60"/>
      <c r="IO121" s="22"/>
      <c r="IP121" s="60"/>
      <c r="IQ121" s="22"/>
      <c r="IR121" s="60"/>
      <c r="IS121" s="22"/>
      <c r="IT121" s="60"/>
      <c r="IU121" s="22"/>
      <c r="IV121" s="60"/>
      <c r="IW121" s="22"/>
      <c r="IX121" s="60"/>
      <c r="IY121" s="22"/>
      <c r="IZ121" s="60"/>
      <c r="JA121" s="22"/>
      <c r="JB121" s="60"/>
      <c r="JC121" s="22"/>
      <c r="JD121" s="60"/>
      <c r="JE121" s="22"/>
      <c r="JF121" s="60"/>
      <c r="JG121" s="22"/>
      <c r="JH121" s="60"/>
      <c r="JI121" s="22"/>
      <c r="JJ121" s="60"/>
      <c r="JK121" s="22"/>
      <c r="JL121" s="60"/>
      <c r="JM121" s="22"/>
      <c r="JN121" s="60"/>
      <c r="JO121" s="22"/>
      <c r="JP121" s="60"/>
      <c r="JQ121" s="22"/>
      <c r="JR121" s="60"/>
      <c r="JS121" s="22"/>
      <c r="JT121" s="60"/>
      <c r="JU121" s="22"/>
      <c r="JV121" s="60"/>
      <c r="JW121" s="22"/>
      <c r="JX121" s="60"/>
      <c r="JY121" s="22"/>
      <c r="JZ121" s="23"/>
      <c r="KA121" s="23"/>
      <c r="KB121" s="23"/>
      <c r="KC121" s="23"/>
      <c r="KD121" s="23"/>
      <c r="KE121" s="23"/>
      <c r="KF121" s="23"/>
      <c r="KG121" s="23"/>
      <c r="KH121" s="23"/>
      <c r="KI121" s="23"/>
      <c r="KJ121" s="23"/>
      <c r="KK121" s="23"/>
      <c r="KL121" s="23"/>
      <c r="KM121" s="23"/>
    </row>
    <row r="122" spans="1:299" x14ac:dyDescent="0.25">
      <c r="A122" s="48">
        <f t="shared" si="1"/>
        <v>121</v>
      </c>
      <c r="B122" s="272"/>
      <c r="C122" s="272"/>
      <c r="D122" s="272"/>
      <c r="E122" s="272"/>
      <c r="F122" s="272" t="s">
        <v>300</v>
      </c>
      <c r="G122" s="293">
        <v>0</v>
      </c>
      <c r="H122" s="293">
        <v>0</v>
      </c>
      <c r="I122" s="293">
        <v>0</v>
      </c>
      <c r="J122" s="293">
        <v>0</v>
      </c>
      <c r="K122" s="293">
        <v>0</v>
      </c>
      <c r="L122" s="293">
        <v>0</v>
      </c>
      <c r="M122" s="293">
        <v>0</v>
      </c>
      <c r="N122" s="293">
        <v>0</v>
      </c>
      <c r="O122" s="293">
        <v>0</v>
      </c>
      <c r="P122" s="293">
        <v>0</v>
      </c>
      <c r="Q122" s="293">
        <v>0</v>
      </c>
      <c r="R122" s="293">
        <v>0</v>
      </c>
      <c r="S122" s="293">
        <v>0</v>
      </c>
      <c r="T122" s="293">
        <v>0</v>
      </c>
      <c r="U122" s="293">
        <v>0</v>
      </c>
      <c r="V122" s="293">
        <v>0</v>
      </c>
      <c r="W122" s="293">
        <v>0</v>
      </c>
      <c r="X122" s="293">
        <v>0</v>
      </c>
      <c r="Y122" s="293">
        <v>0</v>
      </c>
      <c r="Z122" s="293">
        <v>0</v>
      </c>
      <c r="AA122" s="293">
        <v>0</v>
      </c>
      <c r="AB122" s="293">
        <v>0</v>
      </c>
      <c r="AC122" s="293">
        <v>0</v>
      </c>
      <c r="AD122" s="293">
        <v>0</v>
      </c>
      <c r="AE122" s="293">
        <v>0</v>
      </c>
      <c r="AF122" s="293">
        <v>0</v>
      </c>
      <c r="AG122" s="293">
        <v>0</v>
      </c>
      <c r="AH122" s="293">
        <v>0</v>
      </c>
      <c r="AI122" s="293">
        <v>0</v>
      </c>
      <c r="AJ122" s="293">
        <v>0</v>
      </c>
      <c r="AK122" s="293">
        <v>0</v>
      </c>
      <c r="AL122" s="293">
        <v>0</v>
      </c>
      <c r="AM122" s="293">
        <v>0</v>
      </c>
      <c r="AN122" s="293">
        <v>0</v>
      </c>
      <c r="AO122" s="293">
        <v>0</v>
      </c>
      <c r="AP122" s="293">
        <v>0</v>
      </c>
      <c r="AQ122" s="293">
        <v>0</v>
      </c>
      <c r="AR122" s="293">
        <v>0</v>
      </c>
      <c r="AS122" s="293">
        <v>0</v>
      </c>
      <c r="AT122" s="293">
        <v>0</v>
      </c>
      <c r="AU122" s="293">
        <v>0</v>
      </c>
      <c r="AV122" s="293">
        <v>0</v>
      </c>
      <c r="AW122" s="293">
        <v>0</v>
      </c>
      <c r="AX122" s="293">
        <v>0</v>
      </c>
      <c r="AY122" s="293">
        <v>0</v>
      </c>
      <c r="AZ122" s="293">
        <v>0</v>
      </c>
      <c r="BA122" s="293">
        <v>0</v>
      </c>
      <c r="BB122" s="293">
        <v>0</v>
      </c>
      <c r="BC122" s="293">
        <v>0</v>
      </c>
      <c r="BD122" s="293">
        <v>0</v>
      </c>
      <c r="BE122" s="293">
        <v>0</v>
      </c>
      <c r="BF122" s="293">
        <v>0</v>
      </c>
      <c r="BG122" s="293">
        <v>0</v>
      </c>
      <c r="BH122" s="293">
        <v>0</v>
      </c>
      <c r="BI122" s="293">
        <v>0</v>
      </c>
      <c r="BJ122" s="293">
        <v>0</v>
      </c>
      <c r="BK122" s="293">
        <v>0</v>
      </c>
      <c r="BL122" s="293">
        <v>0</v>
      </c>
      <c r="BM122" s="293">
        <v>0</v>
      </c>
      <c r="BN122" s="293">
        <v>0</v>
      </c>
      <c r="BO122" s="293">
        <v>0</v>
      </c>
      <c r="BP122" s="293">
        <v>0</v>
      </c>
      <c r="BQ122" s="293">
        <v>0</v>
      </c>
      <c r="BR122" s="293">
        <v>0</v>
      </c>
      <c r="BS122" s="293">
        <v>0</v>
      </c>
      <c r="BT122" s="293">
        <v>0</v>
      </c>
      <c r="BU122" s="293">
        <v>0</v>
      </c>
      <c r="BV122" s="293">
        <v>0</v>
      </c>
      <c r="BW122" s="293">
        <v>0</v>
      </c>
      <c r="BX122" s="293">
        <v>0</v>
      </c>
      <c r="BY122" s="293">
        <v>0</v>
      </c>
      <c r="BZ122" s="293">
        <v>0</v>
      </c>
      <c r="CA122" s="293">
        <v>0</v>
      </c>
      <c r="CB122" s="293">
        <v>0</v>
      </c>
      <c r="CC122" s="293">
        <v>0</v>
      </c>
      <c r="CD122" s="293">
        <v>0</v>
      </c>
      <c r="CE122" s="293">
        <v>0</v>
      </c>
      <c r="CF122" s="293">
        <v>0</v>
      </c>
      <c r="CG122" s="293">
        <v>0</v>
      </c>
      <c r="CH122" s="293">
        <v>0</v>
      </c>
      <c r="CI122" s="293">
        <v>0</v>
      </c>
      <c r="CJ122" s="293">
        <v>0</v>
      </c>
      <c r="CK122" s="293">
        <v>0</v>
      </c>
      <c r="CL122" s="293">
        <v>0</v>
      </c>
      <c r="CM122" s="293">
        <v>0</v>
      </c>
      <c r="CN122" s="293">
        <v>0</v>
      </c>
      <c r="CO122" s="293">
        <v>0</v>
      </c>
      <c r="CP122" s="293">
        <v>0</v>
      </c>
      <c r="CQ122" s="293">
        <v>0</v>
      </c>
      <c r="CR122" s="293">
        <v>0</v>
      </c>
      <c r="CS122" s="293">
        <v>2150</v>
      </c>
      <c r="CT122" s="293">
        <v>0</v>
      </c>
      <c r="CU122" s="293">
        <v>0</v>
      </c>
      <c r="CV122" s="293">
        <v>0</v>
      </c>
      <c r="CW122" s="293">
        <v>0</v>
      </c>
      <c r="CX122" s="293">
        <v>0</v>
      </c>
      <c r="CY122" s="293">
        <v>0</v>
      </c>
      <c r="CZ122" s="293">
        <v>0</v>
      </c>
      <c r="DA122" s="293">
        <v>0</v>
      </c>
      <c r="DB122" s="293">
        <v>0</v>
      </c>
      <c r="DC122" s="293">
        <v>0</v>
      </c>
      <c r="DD122" s="293">
        <v>0</v>
      </c>
      <c r="DE122" s="293">
        <v>0</v>
      </c>
      <c r="DF122" s="293">
        <v>0</v>
      </c>
      <c r="DG122" s="293">
        <v>0</v>
      </c>
      <c r="DH122" s="293">
        <v>0</v>
      </c>
      <c r="DI122" s="293">
        <v>0</v>
      </c>
      <c r="DJ122" s="293">
        <v>0</v>
      </c>
      <c r="DK122" s="293">
        <v>0</v>
      </c>
      <c r="DL122" s="293">
        <v>0</v>
      </c>
      <c r="DM122" s="293">
        <v>0</v>
      </c>
      <c r="DN122" s="293">
        <v>0</v>
      </c>
      <c r="DO122" s="293">
        <v>0</v>
      </c>
      <c r="DP122" s="293">
        <v>0</v>
      </c>
      <c r="DQ122" s="293">
        <v>0</v>
      </c>
      <c r="DR122" s="293">
        <v>0</v>
      </c>
      <c r="DS122" s="293">
        <v>0</v>
      </c>
      <c r="DT122" s="293">
        <v>0</v>
      </c>
      <c r="DU122" s="293">
        <v>0</v>
      </c>
      <c r="DV122" s="293">
        <v>0</v>
      </c>
      <c r="DW122" s="293">
        <v>0</v>
      </c>
      <c r="DX122" s="293">
        <v>0</v>
      </c>
      <c r="DY122" s="293">
        <v>0</v>
      </c>
      <c r="DZ122" s="293">
        <v>0</v>
      </c>
      <c r="EA122" s="293">
        <v>0</v>
      </c>
      <c r="EB122" s="293">
        <v>0</v>
      </c>
      <c r="EC122" s="293">
        <v>0</v>
      </c>
      <c r="ED122" s="293">
        <v>0</v>
      </c>
      <c r="EE122" s="293">
        <v>0</v>
      </c>
      <c r="EF122" s="293">
        <v>0</v>
      </c>
      <c r="EG122" s="293">
        <v>0</v>
      </c>
      <c r="EH122" s="293">
        <v>0</v>
      </c>
      <c r="EI122" s="293">
        <v>0</v>
      </c>
      <c r="EJ122" s="293">
        <v>0</v>
      </c>
      <c r="EK122" s="293">
        <v>0</v>
      </c>
      <c r="EL122" s="293">
        <v>0</v>
      </c>
      <c r="EM122" s="293">
        <v>0</v>
      </c>
      <c r="EN122" s="293">
        <v>0</v>
      </c>
      <c r="EO122" s="293">
        <v>0</v>
      </c>
      <c r="EP122" s="293">
        <v>0</v>
      </c>
      <c r="EQ122" s="293">
        <v>0</v>
      </c>
      <c r="ER122" s="293">
        <v>0</v>
      </c>
      <c r="ES122" s="293">
        <v>0</v>
      </c>
      <c r="ET122" s="293">
        <v>0</v>
      </c>
      <c r="EU122" s="293">
        <v>0</v>
      </c>
      <c r="EV122" s="293">
        <v>0</v>
      </c>
      <c r="EW122" s="293">
        <v>0</v>
      </c>
      <c r="EX122" s="293">
        <v>2150</v>
      </c>
      <c r="EY122" s="22"/>
      <c r="EZ122" s="60"/>
      <c r="FA122" s="22"/>
      <c r="FB122" s="60"/>
      <c r="FC122" s="22"/>
      <c r="FD122" s="60"/>
      <c r="FE122" s="22"/>
      <c r="FF122" s="60"/>
      <c r="FG122" s="22"/>
      <c r="FH122" s="60"/>
      <c r="FI122" s="22"/>
      <c r="FJ122" s="60"/>
      <c r="FK122" s="22"/>
      <c r="FL122" s="60"/>
      <c r="FM122" s="22"/>
      <c r="FN122" s="60"/>
      <c r="FO122" s="22"/>
      <c r="FP122" s="60"/>
      <c r="FQ122" s="22"/>
      <c r="FR122" s="60"/>
      <c r="FS122" s="22"/>
      <c r="FT122" s="60"/>
      <c r="FU122" s="22"/>
      <c r="FV122" s="60"/>
      <c r="FW122" s="22"/>
      <c r="FX122" s="60"/>
      <c r="FY122" s="22"/>
      <c r="FZ122" s="60"/>
      <c r="GA122" s="22"/>
      <c r="GB122" s="60"/>
      <c r="GC122" s="22"/>
      <c r="GD122" s="60"/>
      <c r="GE122" s="22"/>
      <c r="GF122" s="60"/>
      <c r="GG122" s="22"/>
      <c r="GH122" s="60"/>
      <c r="GI122" s="22"/>
      <c r="GJ122" s="60"/>
      <c r="GK122" s="22"/>
      <c r="GL122" s="60"/>
      <c r="GM122" s="22"/>
      <c r="GN122" s="60"/>
      <c r="GO122" s="22"/>
      <c r="GP122" s="60"/>
      <c r="GQ122" s="22"/>
      <c r="GR122" s="60"/>
      <c r="GS122" s="22"/>
      <c r="GT122" s="60"/>
      <c r="GU122" s="22"/>
      <c r="GV122" s="60"/>
      <c r="GW122" s="22"/>
      <c r="GX122" s="60"/>
      <c r="GY122" s="22"/>
      <c r="GZ122" s="60"/>
      <c r="HA122" s="22"/>
      <c r="HB122" s="60"/>
      <c r="HC122" s="22"/>
      <c r="HD122" s="60"/>
      <c r="HE122" s="22"/>
      <c r="HF122" s="60"/>
      <c r="HG122" s="22"/>
      <c r="HH122" s="60"/>
      <c r="HI122" s="22"/>
      <c r="HJ122" s="60"/>
      <c r="HK122" s="22"/>
      <c r="HL122" s="60"/>
      <c r="HM122" s="22"/>
      <c r="HN122" s="60"/>
      <c r="HO122" s="22"/>
      <c r="HP122" s="60"/>
      <c r="HQ122" s="22"/>
      <c r="HR122" s="60"/>
      <c r="HS122" s="22"/>
      <c r="HT122" s="60"/>
      <c r="HU122" s="22"/>
      <c r="HV122" s="60"/>
      <c r="HW122" s="22"/>
      <c r="HX122" s="60"/>
      <c r="HY122" s="22"/>
      <c r="HZ122" s="60"/>
      <c r="IA122" s="22"/>
      <c r="IB122" s="60"/>
      <c r="IC122" s="22"/>
      <c r="ID122" s="60"/>
      <c r="IE122" s="22"/>
      <c r="IF122" s="60"/>
      <c r="IG122" s="22"/>
      <c r="IH122" s="60"/>
      <c r="II122" s="22"/>
      <c r="IJ122" s="60"/>
      <c r="IK122" s="22"/>
      <c r="IL122" s="60"/>
      <c r="IM122" s="22"/>
      <c r="IN122" s="60"/>
      <c r="IO122" s="22"/>
      <c r="IP122" s="60"/>
      <c r="IQ122" s="22"/>
      <c r="IR122" s="60"/>
      <c r="IS122" s="22"/>
      <c r="IT122" s="60"/>
      <c r="IU122" s="22"/>
      <c r="IV122" s="60"/>
      <c r="IW122" s="22"/>
      <c r="IX122" s="60"/>
      <c r="IY122" s="22"/>
      <c r="IZ122" s="60"/>
      <c r="JA122" s="22"/>
      <c r="JB122" s="60"/>
      <c r="JC122" s="22"/>
      <c r="JD122" s="60"/>
      <c r="JE122" s="22"/>
      <c r="JF122" s="60"/>
      <c r="JG122" s="22"/>
      <c r="JH122" s="60"/>
      <c r="JI122" s="22"/>
      <c r="JJ122" s="60"/>
      <c r="JK122" s="22"/>
      <c r="JL122" s="60"/>
      <c r="JM122" s="22"/>
      <c r="JN122" s="60"/>
      <c r="JO122" s="22"/>
      <c r="JP122" s="60"/>
      <c r="JQ122" s="22"/>
      <c r="JR122" s="60"/>
      <c r="JS122" s="22"/>
      <c r="JT122" s="60"/>
      <c r="JU122" s="22"/>
      <c r="JV122" s="60"/>
      <c r="JW122" s="22"/>
      <c r="JX122" s="60"/>
      <c r="JY122" s="22"/>
      <c r="JZ122" s="23"/>
      <c r="KA122" s="23"/>
      <c r="KB122" s="23"/>
      <c r="KC122" s="23"/>
      <c r="KD122" s="23"/>
      <c r="KE122" s="23"/>
      <c r="KF122" s="23"/>
      <c r="KG122" s="23"/>
      <c r="KH122" s="23"/>
      <c r="KI122" s="23"/>
      <c r="KJ122" s="23"/>
      <c r="KK122" s="23"/>
      <c r="KL122" s="23"/>
      <c r="KM122" s="23"/>
    </row>
    <row r="123" spans="1:299" x14ac:dyDescent="0.25">
      <c r="A123" s="48">
        <f t="shared" si="1"/>
        <v>122</v>
      </c>
      <c r="B123" s="272"/>
      <c r="C123" s="272"/>
      <c r="D123" s="272"/>
      <c r="E123" s="272"/>
      <c r="F123" s="272" t="s">
        <v>301</v>
      </c>
      <c r="G123" s="293">
        <v>0</v>
      </c>
      <c r="H123" s="293">
        <v>0</v>
      </c>
      <c r="I123" s="293">
        <v>0</v>
      </c>
      <c r="J123" s="293">
        <v>0</v>
      </c>
      <c r="K123" s="293">
        <v>250</v>
      </c>
      <c r="L123" s="293">
        <v>0</v>
      </c>
      <c r="M123" s="293">
        <v>0</v>
      </c>
      <c r="N123" s="293">
        <v>0</v>
      </c>
      <c r="O123" s="293">
        <v>0</v>
      </c>
      <c r="P123" s="293">
        <v>0</v>
      </c>
      <c r="Q123" s="293">
        <v>0</v>
      </c>
      <c r="R123" s="293">
        <v>38.409999999999997</v>
      </c>
      <c r="S123" s="293">
        <v>0</v>
      </c>
      <c r="T123" s="293">
        <v>0</v>
      </c>
      <c r="U123" s="293">
        <v>0</v>
      </c>
      <c r="V123" s="293">
        <v>0</v>
      </c>
      <c r="W123" s="293">
        <v>0</v>
      </c>
      <c r="X123" s="293">
        <v>0</v>
      </c>
      <c r="Y123" s="293">
        <v>0</v>
      </c>
      <c r="Z123" s="293">
        <v>0</v>
      </c>
      <c r="AA123" s="293">
        <v>0</v>
      </c>
      <c r="AB123" s="293">
        <v>0</v>
      </c>
      <c r="AC123" s="293">
        <v>0</v>
      </c>
      <c r="AD123" s="293">
        <v>0</v>
      </c>
      <c r="AE123" s="293">
        <v>0</v>
      </c>
      <c r="AF123" s="293">
        <v>0</v>
      </c>
      <c r="AG123" s="293">
        <v>0</v>
      </c>
      <c r="AH123" s="293">
        <v>0</v>
      </c>
      <c r="AI123" s="293">
        <v>0</v>
      </c>
      <c r="AJ123" s="293">
        <v>0</v>
      </c>
      <c r="AK123" s="293">
        <v>0</v>
      </c>
      <c r="AL123" s="293">
        <v>0</v>
      </c>
      <c r="AM123" s="293">
        <v>0</v>
      </c>
      <c r="AN123" s="293">
        <v>0</v>
      </c>
      <c r="AO123" s="293">
        <v>0</v>
      </c>
      <c r="AP123" s="293">
        <v>0</v>
      </c>
      <c r="AQ123" s="293">
        <v>0</v>
      </c>
      <c r="AR123" s="293">
        <v>0</v>
      </c>
      <c r="AS123" s="293">
        <v>0</v>
      </c>
      <c r="AT123" s="293">
        <v>0</v>
      </c>
      <c r="AU123" s="293">
        <v>0</v>
      </c>
      <c r="AV123" s="293">
        <v>0</v>
      </c>
      <c r="AW123" s="293">
        <v>0</v>
      </c>
      <c r="AX123" s="293">
        <v>0</v>
      </c>
      <c r="AY123" s="293">
        <v>0</v>
      </c>
      <c r="AZ123" s="293">
        <v>0</v>
      </c>
      <c r="BA123" s="293">
        <v>0</v>
      </c>
      <c r="BB123" s="293">
        <v>0</v>
      </c>
      <c r="BC123" s="293">
        <v>0</v>
      </c>
      <c r="BD123" s="293">
        <v>0</v>
      </c>
      <c r="BE123" s="293">
        <v>0</v>
      </c>
      <c r="BF123" s="293">
        <v>0</v>
      </c>
      <c r="BG123" s="293">
        <v>0</v>
      </c>
      <c r="BH123" s="293">
        <v>0</v>
      </c>
      <c r="BI123" s="293">
        <v>0</v>
      </c>
      <c r="BJ123" s="293">
        <v>0</v>
      </c>
      <c r="BK123" s="293">
        <v>0</v>
      </c>
      <c r="BL123" s="293">
        <v>0</v>
      </c>
      <c r="BM123" s="293">
        <v>0</v>
      </c>
      <c r="BN123" s="293">
        <v>0</v>
      </c>
      <c r="BO123" s="293">
        <v>0</v>
      </c>
      <c r="BP123" s="293">
        <v>0</v>
      </c>
      <c r="BQ123" s="293">
        <v>0</v>
      </c>
      <c r="BR123" s="293">
        <v>0</v>
      </c>
      <c r="BS123" s="293">
        <v>0</v>
      </c>
      <c r="BT123" s="293">
        <v>0</v>
      </c>
      <c r="BU123" s="293">
        <v>0</v>
      </c>
      <c r="BV123" s="293">
        <v>0</v>
      </c>
      <c r="BW123" s="293">
        <v>0</v>
      </c>
      <c r="BX123" s="293">
        <v>0</v>
      </c>
      <c r="BY123" s="293">
        <v>0</v>
      </c>
      <c r="BZ123" s="293">
        <v>0</v>
      </c>
      <c r="CA123" s="293">
        <v>0</v>
      </c>
      <c r="CB123" s="293">
        <v>0</v>
      </c>
      <c r="CC123" s="293">
        <v>0</v>
      </c>
      <c r="CD123" s="293">
        <v>0</v>
      </c>
      <c r="CE123" s="293">
        <v>0</v>
      </c>
      <c r="CF123" s="293">
        <v>0</v>
      </c>
      <c r="CG123" s="293">
        <v>0</v>
      </c>
      <c r="CH123" s="293">
        <v>0</v>
      </c>
      <c r="CI123" s="293">
        <v>0</v>
      </c>
      <c r="CJ123" s="293">
        <v>0</v>
      </c>
      <c r="CK123" s="293">
        <v>0</v>
      </c>
      <c r="CL123" s="293">
        <v>0</v>
      </c>
      <c r="CM123" s="293">
        <v>0</v>
      </c>
      <c r="CN123" s="293">
        <v>0</v>
      </c>
      <c r="CO123" s="293">
        <v>0</v>
      </c>
      <c r="CP123" s="293">
        <v>0</v>
      </c>
      <c r="CQ123" s="293">
        <v>0</v>
      </c>
      <c r="CR123" s="293">
        <v>0</v>
      </c>
      <c r="CS123" s="293">
        <v>0</v>
      </c>
      <c r="CT123" s="293">
        <v>0</v>
      </c>
      <c r="CU123" s="293">
        <v>0</v>
      </c>
      <c r="CV123" s="293">
        <v>247.56</v>
      </c>
      <c r="CW123" s="293">
        <v>0</v>
      </c>
      <c r="CX123" s="293">
        <v>0</v>
      </c>
      <c r="CY123" s="293">
        <v>0</v>
      </c>
      <c r="CZ123" s="293">
        <v>0</v>
      </c>
      <c r="DA123" s="293">
        <v>0</v>
      </c>
      <c r="DB123" s="293">
        <v>0</v>
      </c>
      <c r="DC123" s="293">
        <v>0</v>
      </c>
      <c r="DD123" s="293">
        <v>0</v>
      </c>
      <c r="DE123" s="293">
        <v>0</v>
      </c>
      <c r="DF123" s="293">
        <v>0</v>
      </c>
      <c r="DG123" s="293">
        <v>0</v>
      </c>
      <c r="DH123" s="293">
        <v>0</v>
      </c>
      <c r="DI123" s="293">
        <v>0</v>
      </c>
      <c r="DJ123" s="293">
        <v>0</v>
      </c>
      <c r="DK123" s="293">
        <v>0</v>
      </c>
      <c r="DL123" s="293">
        <v>0</v>
      </c>
      <c r="DM123" s="293">
        <v>0</v>
      </c>
      <c r="DN123" s="293">
        <v>0</v>
      </c>
      <c r="DO123" s="293">
        <v>0</v>
      </c>
      <c r="DP123" s="293">
        <v>0</v>
      </c>
      <c r="DQ123" s="293">
        <v>0</v>
      </c>
      <c r="DR123" s="293">
        <v>0</v>
      </c>
      <c r="DS123" s="293">
        <v>0</v>
      </c>
      <c r="DT123" s="293">
        <v>0</v>
      </c>
      <c r="DU123" s="293">
        <v>0</v>
      </c>
      <c r="DV123" s="293">
        <v>0</v>
      </c>
      <c r="DW123" s="293">
        <v>0</v>
      </c>
      <c r="DX123" s="293">
        <v>0</v>
      </c>
      <c r="DY123" s="293">
        <v>0</v>
      </c>
      <c r="DZ123" s="293">
        <v>0</v>
      </c>
      <c r="EA123" s="293">
        <v>0</v>
      </c>
      <c r="EB123" s="293">
        <v>0</v>
      </c>
      <c r="EC123" s="293">
        <v>0</v>
      </c>
      <c r="ED123" s="293">
        <v>0</v>
      </c>
      <c r="EE123" s="293">
        <v>0</v>
      </c>
      <c r="EF123" s="293">
        <v>0</v>
      </c>
      <c r="EG123" s="293">
        <v>0</v>
      </c>
      <c r="EH123" s="293">
        <v>0</v>
      </c>
      <c r="EI123" s="293">
        <v>0</v>
      </c>
      <c r="EJ123" s="293">
        <v>0</v>
      </c>
      <c r="EK123" s="293">
        <v>0</v>
      </c>
      <c r="EL123" s="293">
        <v>0</v>
      </c>
      <c r="EM123" s="293">
        <v>0</v>
      </c>
      <c r="EN123" s="293">
        <v>0</v>
      </c>
      <c r="EO123" s="293">
        <v>0</v>
      </c>
      <c r="EP123" s="293">
        <v>0</v>
      </c>
      <c r="EQ123" s="293">
        <v>0</v>
      </c>
      <c r="ER123" s="293">
        <v>0</v>
      </c>
      <c r="ES123" s="293">
        <v>0</v>
      </c>
      <c r="ET123" s="293">
        <v>0</v>
      </c>
      <c r="EU123" s="293">
        <v>0</v>
      </c>
      <c r="EV123" s="293">
        <v>0</v>
      </c>
      <c r="EW123" s="293">
        <v>0</v>
      </c>
      <c r="EX123" s="293">
        <v>535.97</v>
      </c>
      <c r="EY123" s="22"/>
      <c r="EZ123" s="60"/>
      <c r="FA123" s="22"/>
      <c r="FB123" s="60"/>
      <c r="FC123" s="22"/>
      <c r="FD123" s="60"/>
      <c r="FE123" s="22"/>
      <c r="FF123" s="60"/>
      <c r="FG123" s="22"/>
      <c r="FH123" s="60"/>
      <c r="FI123" s="22"/>
      <c r="FJ123" s="60"/>
      <c r="FK123" s="22"/>
      <c r="FL123" s="60"/>
      <c r="FM123" s="22"/>
      <c r="FN123" s="60"/>
      <c r="FO123" s="22"/>
      <c r="FP123" s="60"/>
      <c r="FQ123" s="22"/>
      <c r="FR123" s="60"/>
      <c r="FS123" s="22"/>
      <c r="FT123" s="60"/>
      <c r="FU123" s="22"/>
      <c r="FV123" s="60"/>
      <c r="FW123" s="22"/>
      <c r="FX123" s="60"/>
      <c r="FY123" s="22"/>
      <c r="FZ123" s="60"/>
      <c r="GA123" s="22"/>
      <c r="GB123" s="60"/>
      <c r="GC123" s="22"/>
      <c r="GD123" s="60"/>
      <c r="GE123" s="22"/>
      <c r="GF123" s="60"/>
      <c r="GG123" s="22"/>
      <c r="GH123" s="60"/>
      <c r="GI123" s="22"/>
      <c r="GJ123" s="60"/>
      <c r="GK123" s="22"/>
      <c r="GL123" s="60"/>
      <c r="GM123" s="22"/>
      <c r="GN123" s="60"/>
      <c r="GO123" s="22"/>
      <c r="GP123" s="60"/>
      <c r="GQ123" s="22"/>
      <c r="GR123" s="60"/>
      <c r="GS123" s="22"/>
      <c r="GT123" s="60"/>
      <c r="GU123" s="22"/>
      <c r="GV123" s="60"/>
      <c r="GW123" s="22"/>
      <c r="GX123" s="60"/>
      <c r="GY123" s="22"/>
      <c r="GZ123" s="60"/>
      <c r="HA123" s="22"/>
      <c r="HB123" s="60"/>
      <c r="HC123" s="22"/>
      <c r="HD123" s="60"/>
      <c r="HE123" s="22"/>
      <c r="HF123" s="60"/>
      <c r="HG123" s="22"/>
      <c r="HH123" s="60"/>
      <c r="HI123" s="22"/>
      <c r="HJ123" s="60"/>
      <c r="HK123" s="22"/>
      <c r="HL123" s="60"/>
      <c r="HM123" s="22"/>
      <c r="HN123" s="60"/>
      <c r="HO123" s="22"/>
      <c r="HP123" s="60"/>
      <c r="HQ123" s="22"/>
      <c r="HR123" s="60"/>
      <c r="HS123" s="22"/>
      <c r="HT123" s="60"/>
      <c r="HU123" s="22"/>
      <c r="HV123" s="60"/>
      <c r="HW123" s="22"/>
      <c r="HX123" s="60"/>
      <c r="HY123" s="22"/>
      <c r="HZ123" s="60"/>
      <c r="IA123" s="22"/>
      <c r="IB123" s="60"/>
      <c r="IC123" s="22"/>
      <c r="ID123" s="60"/>
      <c r="IE123" s="22"/>
      <c r="IF123" s="60"/>
      <c r="IG123" s="22"/>
      <c r="IH123" s="60"/>
      <c r="II123" s="22"/>
      <c r="IJ123" s="60"/>
      <c r="IK123" s="22"/>
      <c r="IL123" s="60"/>
      <c r="IM123" s="22"/>
      <c r="IN123" s="60"/>
      <c r="IO123" s="22"/>
      <c r="IP123" s="60"/>
      <c r="IQ123" s="22"/>
      <c r="IR123" s="60"/>
      <c r="IS123" s="22"/>
      <c r="IT123" s="60"/>
      <c r="IU123" s="22"/>
      <c r="IV123" s="60"/>
      <c r="IW123" s="22"/>
      <c r="IX123" s="60"/>
      <c r="IY123" s="22"/>
      <c r="IZ123" s="60"/>
      <c r="JA123" s="22"/>
      <c r="JB123" s="60"/>
      <c r="JC123" s="22"/>
      <c r="JD123" s="60"/>
      <c r="JE123" s="22"/>
      <c r="JF123" s="60"/>
      <c r="JG123" s="22"/>
      <c r="JH123" s="60"/>
      <c r="JI123" s="22"/>
      <c r="JJ123" s="60"/>
      <c r="JK123" s="22"/>
      <c r="JL123" s="60"/>
      <c r="JM123" s="22"/>
      <c r="JN123" s="60"/>
      <c r="JO123" s="22"/>
      <c r="JP123" s="60"/>
      <c r="JQ123" s="22"/>
      <c r="JR123" s="60"/>
      <c r="JS123" s="22"/>
      <c r="JT123" s="60"/>
      <c r="JU123" s="22"/>
      <c r="JV123" s="60"/>
      <c r="JW123" s="22"/>
      <c r="JX123" s="60"/>
      <c r="JY123" s="22"/>
      <c r="JZ123" s="23"/>
      <c r="KA123" s="23"/>
      <c r="KB123" s="23"/>
      <c r="KC123" s="23"/>
      <c r="KD123" s="23"/>
      <c r="KE123" s="23"/>
      <c r="KF123" s="23"/>
      <c r="KG123" s="23"/>
      <c r="KH123" s="23"/>
      <c r="KI123" s="23"/>
      <c r="KJ123" s="23"/>
      <c r="KK123" s="23"/>
      <c r="KL123" s="23"/>
      <c r="KM123" s="23"/>
    </row>
    <row r="124" spans="1:299" x14ac:dyDescent="0.25">
      <c r="A124" s="48">
        <f t="shared" si="1"/>
        <v>123</v>
      </c>
      <c r="B124" s="272"/>
      <c r="C124" s="272"/>
      <c r="D124" s="272"/>
      <c r="E124" s="272"/>
      <c r="F124" s="272" t="s">
        <v>382</v>
      </c>
      <c r="G124" s="293">
        <v>0</v>
      </c>
      <c r="H124" s="293">
        <v>0</v>
      </c>
      <c r="I124" s="293">
        <v>0</v>
      </c>
      <c r="J124" s="293">
        <v>0</v>
      </c>
      <c r="K124" s="293">
        <v>0</v>
      </c>
      <c r="L124" s="293">
        <v>0</v>
      </c>
      <c r="M124" s="293">
        <v>0</v>
      </c>
      <c r="N124" s="293">
        <v>0</v>
      </c>
      <c r="O124" s="293">
        <v>0</v>
      </c>
      <c r="P124" s="293">
        <v>0</v>
      </c>
      <c r="Q124" s="293">
        <v>0</v>
      </c>
      <c r="R124" s="293">
        <v>0</v>
      </c>
      <c r="S124" s="293">
        <v>0</v>
      </c>
      <c r="T124" s="293">
        <v>0</v>
      </c>
      <c r="U124" s="293">
        <v>0</v>
      </c>
      <c r="V124" s="293">
        <v>0</v>
      </c>
      <c r="W124" s="293">
        <v>0</v>
      </c>
      <c r="X124" s="293">
        <v>0</v>
      </c>
      <c r="Y124" s="293">
        <v>0</v>
      </c>
      <c r="Z124" s="293">
        <v>0</v>
      </c>
      <c r="AA124" s="293">
        <v>0</v>
      </c>
      <c r="AB124" s="293">
        <v>0</v>
      </c>
      <c r="AC124" s="293">
        <v>0</v>
      </c>
      <c r="AD124" s="293">
        <v>0</v>
      </c>
      <c r="AE124" s="293">
        <v>0</v>
      </c>
      <c r="AF124" s="293">
        <v>0</v>
      </c>
      <c r="AG124" s="293">
        <v>0</v>
      </c>
      <c r="AH124" s="293">
        <v>0</v>
      </c>
      <c r="AI124" s="293">
        <v>0</v>
      </c>
      <c r="AJ124" s="293">
        <v>0</v>
      </c>
      <c r="AK124" s="293">
        <v>0</v>
      </c>
      <c r="AL124" s="293">
        <v>0</v>
      </c>
      <c r="AM124" s="293">
        <v>0</v>
      </c>
      <c r="AN124" s="293">
        <v>0</v>
      </c>
      <c r="AO124" s="293">
        <v>0</v>
      </c>
      <c r="AP124" s="293">
        <v>0</v>
      </c>
      <c r="AQ124" s="293">
        <v>0</v>
      </c>
      <c r="AR124" s="293">
        <v>0</v>
      </c>
      <c r="AS124" s="293">
        <v>0</v>
      </c>
      <c r="AT124" s="293">
        <v>0</v>
      </c>
      <c r="AU124" s="293">
        <v>0</v>
      </c>
      <c r="AV124" s="293">
        <v>0</v>
      </c>
      <c r="AW124" s="293">
        <v>0</v>
      </c>
      <c r="AX124" s="293">
        <v>0</v>
      </c>
      <c r="AY124" s="293">
        <v>0</v>
      </c>
      <c r="AZ124" s="293">
        <v>0</v>
      </c>
      <c r="BA124" s="293">
        <v>0</v>
      </c>
      <c r="BB124" s="293">
        <v>0</v>
      </c>
      <c r="BC124" s="293">
        <v>0</v>
      </c>
      <c r="BD124" s="293">
        <v>0</v>
      </c>
      <c r="BE124" s="293">
        <v>0</v>
      </c>
      <c r="BF124" s="293">
        <v>0</v>
      </c>
      <c r="BG124" s="293">
        <v>0</v>
      </c>
      <c r="BH124" s="293">
        <v>0</v>
      </c>
      <c r="BI124" s="293">
        <v>0</v>
      </c>
      <c r="BJ124" s="293">
        <v>0</v>
      </c>
      <c r="BK124" s="293">
        <v>0</v>
      </c>
      <c r="BL124" s="293">
        <v>0</v>
      </c>
      <c r="BM124" s="293">
        <v>0</v>
      </c>
      <c r="BN124" s="293">
        <v>0</v>
      </c>
      <c r="BO124" s="293">
        <v>0</v>
      </c>
      <c r="BP124" s="293">
        <v>0</v>
      </c>
      <c r="BQ124" s="293">
        <v>0</v>
      </c>
      <c r="BR124" s="293">
        <v>0</v>
      </c>
      <c r="BS124" s="293">
        <v>0</v>
      </c>
      <c r="BT124" s="293">
        <v>0</v>
      </c>
      <c r="BU124" s="293">
        <v>0</v>
      </c>
      <c r="BV124" s="293">
        <v>0</v>
      </c>
      <c r="BW124" s="293">
        <v>0</v>
      </c>
      <c r="BX124" s="293">
        <v>0</v>
      </c>
      <c r="BY124" s="293">
        <v>0</v>
      </c>
      <c r="BZ124" s="293">
        <v>0</v>
      </c>
      <c r="CA124" s="293">
        <v>0</v>
      </c>
      <c r="CB124" s="293">
        <v>0</v>
      </c>
      <c r="CC124" s="293">
        <v>0</v>
      </c>
      <c r="CD124" s="293">
        <v>0</v>
      </c>
      <c r="CE124" s="293">
        <v>0</v>
      </c>
      <c r="CF124" s="293">
        <v>0</v>
      </c>
      <c r="CG124" s="293">
        <v>0</v>
      </c>
      <c r="CH124" s="293">
        <v>0</v>
      </c>
      <c r="CI124" s="293">
        <v>0</v>
      </c>
      <c r="CJ124" s="293">
        <v>0</v>
      </c>
      <c r="CK124" s="293">
        <v>0</v>
      </c>
      <c r="CL124" s="293">
        <v>0</v>
      </c>
      <c r="CM124" s="293">
        <v>0</v>
      </c>
      <c r="CN124" s="293">
        <v>0</v>
      </c>
      <c r="CO124" s="293">
        <v>0</v>
      </c>
      <c r="CP124" s="293">
        <v>0</v>
      </c>
      <c r="CQ124" s="293">
        <v>0</v>
      </c>
      <c r="CR124" s="293">
        <v>0</v>
      </c>
      <c r="CS124" s="293">
        <v>0</v>
      </c>
      <c r="CT124" s="293">
        <v>0</v>
      </c>
      <c r="CU124" s="293">
        <v>0</v>
      </c>
      <c r="CV124" s="293">
        <v>0</v>
      </c>
      <c r="CW124" s="293">
        <v>0</v>
      </c>
      <c r="CX124" s="293">
        <v>0</v>
      </c>
      <c r="CY124" s="293">
        <v>0</v>
      </c>
      <c r="CZ124" s="293">
        <v>0</v>
      </c>
      <c r="DA124" s="293">
        <v>0</v>
      </c>
      <c r="DB124" s="293">
        <v>0</v>
      </c>
      <c r="DC124" s="293">
        <v>0</v>
      </c>
      <c r="DD124" s="293">
        <v>0</v>
      </c>
      <c r="DE124" s="293">
        <v>0</v>
      </c>
      <c r="DF124" s="293">
        <v>0</v>
      </c>
      <c r="DG124" s="293">
        <v>0</v>
      </c>
      <c r="DH124" s="293">
        <v>0</v>
      </c>
      <c r="DI124" s="293">
        <v>0</v>
      </c>
      <c r="DJ124" s="293">
        <v>0</v>
      </c>
      <c r="DK124" s="293">
        <v>0</v>
      </c>
      <c r="DL124" s="293">
        <v>0</v>
      </c>
      <c r="DM124" s="293">
        <v>0</v>
      </c>
      <c r="DN124" s="293">
        <v>0</v>
      </c>
      <c r="DO124" s="293">
        <v>0</v>
      </c>
      <c r="DP124" s="293">
        <v>0</v>
      </c>
      <c r="DQ124" s="293">
        <v>0</v>
      </c>
      <c r="DR124" s="293">
        <v>0</v>
      </c>
      <c r="DS124" s="293">
        <v>0</v>
      </c>
      <c r="DT124" s="293">
        <v>0</v>
      </c>
      <c r="DU124" s="293">
        <v>0</v>
      </c>
      <c r="DV124" s="293">
        <v>0</v>
      </c>
      <c r="DW124" s="293">
        <v>0</v>
      </c>
      <c r="DX124" s="293">
        <v>0</v>
      </c>
      <c r="DY124" s="293">
        <v>0</v>
      </c>
      <c r="DZ124" s="293">
        <v>0</v>
      </c>
      <c r="EA124" s="293">
        <v>0</v>
      </c>
      <c r="EB124" s="293">
        <v>0</v>
      </c>
      <c r="EC124" s="293">
        <v>0</v>
      </c>
      <c r="ED124" s="293">
        <v>0</v>
      </c>
      <c r="EE124" s="293">
        <v>0</v>
      </c>
      <c r="EF124" s="293">
        <v>0</v>
      </c>
      <c r="EG124" s="293">
        <v>0</v>
      </c>
      <c r="EH124" s="293">
        <v>0</v>
      </c>
      <c r="EI124" s="293">
        <v>0</v>
      </c>
      <c r="EJ124" s="293">
        <v>0</v>
      </c>
      <c r="EK124" s="293">
        <v>0</v>
      </c>
      <c r="EL124" s="293">
        <v>0</v>
      </c>
      <c r="EM124" s="293">
        <v>0</v>
      </c>
      <c r="EN124" s="293">
        <v>0</v>
      </c>
      <c r="EO124" s="293">
        <v>0</v>
      </c>
      <c r="EP124" s="293">
        <v>0</v>
      </c>
      <c r="EQ124" s="293">
        <v>0</v>
      </c>
      <c r="ER124" s="293">
        <v>0</v>
      </c>
      <c r="ES124" s="293">
        <v>0</v>
      </c>
      <c r="ET124" s="293">
        <v>0</v>
      </c>
      <c r="EU124" s="293">
        <v>0</v>
      </c>
      <c r="EV124" s="293">
        <v>0</v>
      </c>
      <c r="EW124" s="293">
        <v>0</v>
      </c>
      <c r="EX124" s="293">
        <v>0</v>
      </c>
      <c r="EY124" s="22"/>
      <c r="EZ124" s="60"/>
      <c r="FA124" s="22"/>
      <c r="FB124" s="60"/>
      <c r="FC124" s="22"/>
      <c r="FD124" s="60"/>
      <c r="FE124" s="22"/>
      <c r="FF124" s="60"/>
      <c r="FG124" s="22"/>
      <c r="FH124" s="60"/>
      <c r="FI124" s="22"/>
      <c r="FJ124" s="60"/>
      <c r="FK124" s="22"/>
      <c r="FL124" s="60"/>
      <c r="FM124" s="22"/>
      <c r="FN124" s="60"/>
      <c r="FO124" s="22"/>
      <c r="FP124" s="60"/>
      <c r="FQ124" s="22"/>
      <c r="FR124" s="60"/>
      <c r="FS124" s="22"/>
      <c r="FT124" s="60"/>
      <c r="FU124" s="22"/>
      <c r="FV124" s="60"/>
      <c r="FW124" s="22"/>
      <c r="FX124" s="60"/>
      <c r="FY124" s="22"/>
      <c r="FZ124" s="60"/>
      <c r="GA124" s="22"/>
      <c r="GB124" s="60"/>
      <c r="GC124" s="22"/>
      <c r="GD124" s="60"/>
      <c r="GE124" s="22"/>
      <c r="GF124" s="60"/>
      <c r="GG124" s="22"/>
      <c r="GH124" s="60"/>
      <c r="GI124" s="22"/>
      <c r="GJ124" s="60"/>
      <c r="GK124" s="22"/>
      <c r="GL124" s="60"/>
      <c r="GM124" s="22"/>
      <c r="GN124" s="60"/>
      <c r="GO124" s="22"/>
      <c r="GP124" s="60"/>
      <c r="GQ124" s="22"/>
      <c r="GR124" s="60"/>
      <c r="GS124" s="22"/>
      <c r="GT124" s="60"/>
      <c r="GU124" s="22"/>
      <c r="GV124" s="60"/>
      <c r="GW124" s="22"/>
      <c r="GX124" s="60"/>
      <c r="GY124" s="22"/>
      <c r="GZ124" s="60"/>
      <c r="HA124" s="22"/>
      <c r="HB124" s="60"/>
      <c r="HC124" s="22"/>
      <c r="HD124" s="60"/>
      <c r="HE124" s="22"/>
      <c r="HF124" s="60"/>
      <c r="HG124" s="22"/>
      <c r="HH124" s="60"/>
      <c r="HI124" s="22"/>
      <c r="HJ124" s="60"/>
      <c r="HK124" s="22"/>
      <c r="HL124" s="60"/>
      <c r="HM124" s="22"/>
      <c r="HN124" s="60"/>
      <c r="HO124" s="22"/>
      <c r="HP124" s="60"/>
      <c r="HQ124" s="22"/>
      <c r="HR124" s="60"/>
      <c r="HS124" s="22"/>
      <c r="HT124" s="60"/>
      <c r="HU124" s="22"/>
      <c r="HV124" s="60"/>
      <c r="HW124" s="22"/>
      <c r="HX124" s="60"/>
      <c r="HY124" s="22"/>
      <c r="HZ124" s="60"/>
      <c r="IA124" s="22"/>
      <c r="IB124" s="60"/>
      <c r="IC124" s="22"/>
      <c r="ID124" s="60"/>
      <c r="IE124" s="22"/>
      <c r="IF124" s="60"/>
      <c r="IG124" s="22"/>
      <c r="IH124" s="60"/>
      <c r="II124" s="22"/>
      <c r="IJ124" s="60"/>
      <c r="IK124" s="22"/>
      <c r="IL124" s="60"/>
      <c r="IM124" s="22"/>
      <c r="IN124" s="60"/>
      <c r="IO124" s="22"/>
      <c r="IP124" s="60"/>
      <c r="IQ124" s="22"/>
      <c r="IR124" s="60"/>
      <c r="IS124" s="22"/>
      <c r="IT124" s="60"/>
      <c r="IU124" s="22"/>
      <c r="IV124" s="60"/>
      <c r="IW124" s="22"/>
      <c r="IX124" s="60"/>
      <c r="IY124" s="22"/>
      <c r="IZ124" s="60"/>
      <c r="JA124" s="22"/>
      <c r="JB124" s="60"/>
      <c r="JC124" s="22"/>
      <c r="JD124" s="60"/>
      <c r="JE124" s="22"/>
      <c r="JF124" s="60"/>
      <c r="JG124" s="22"/>
      <c r="JH124" s="60"/>
      <c r="JI124" s="22"/>
      <c r="JJ124" s="60"/>
      <c r="JK124" s="22"/>
      <c r="JL124" s="60"/>
      <c r="JM124" s="22"/>
      <c r="JN124" s="60"/>
      <c r="JO124" s="22"/>
      <c r="JP124" s="60"/>
      <c r="JQ124" s="22"/>
      <c r="JR124" s="60"/>
      <c r="JS124" s="22"/>
      <c r="JT124" s="60"/>
      <c r="JU124" s="22"/>
      <c r="JV124" s="60"/>
      <c r="JW124" s="22"/>
      <c r="JX124" s="60"/>
      <c r="JY124" s="22"/>
      <c r="JZ124" s="23"/>
      <c r="KA124" s="23"/>
      <c r="KB124" s="23"/>
      <c r="KC124" s="23"/>
      <c r="KD124" s="23"/>
      <c r="KE124" s="23"/>
      <c r="KF124" s="23"/>
      <c r="KG124" s="23"/>
      <c r="KH124" s="23"/>
      <c r="KI124" s="23"/>
      <c r="KJ124" s="23"/>
      <c r="KK124" s="23"/>
      <c r="KL124" s="23"/>
      <c r="KM124" s="23"/>
    </row>
    <row r="125" spans="1:299" x14ac:dyDescent="0.25">
      <c r="A125" s="48">
        <f t="shared" si="1"/>
        <v>124</v>
      </c>
      <c r="B125" s="272"/>
      <c r="C125" s="272"/>
      <c r="D125" s="272"/>
      <c r="E125" s="272"/>
      <c r="F125" s="272" t="s">
        <v>383</v>
      </c>
      <c r="G125" s="293">
        <v>0</v>
      </c>
      <c r="H125" s="293">
        <v>0</v>
      </c>
      <c r="I125" s="293">
        <v>0</v>
      </c>
      <c r="J125" s="293">
        <v>0</v>
      </c>
      <c r="K125" s="293">
        <v>0</v>
      </c>
      <c r="L125" s="293">
        <v>0</v>
      </c>
      <c r="M125" s="293">
        <v>0</v>
      </c>
      <c r="N125" s="293">
        <v>0</v>
      </c>
      <c r="O125" s="293">
        <v>0</v>
      </c>
      <c r="P125" s="293">
        <v>0</v>
      </c>
      <c r="Q125" s="293">
        <v>0</v>
      </c>
      <c r="R125" s="293">
        <v>0</v>
      </c>
      <c r="S125" s="293">
        <v>0</v>
      </c>
      <c r="T125" s="293">
        <v>0</v>
      </c>
      <c r="U125" s="293">
        <v>0</v>
      </c>
      <c r="V125" s="293">
        <v>0</v>
      </c>
      <c r="W125" s="293">
        <v>0</v>
      </c>
      <c r="X125" s="293">
        <v>0</v>
      </c>
      <c r="Y125" s="293">
        <v>0</v>
      </c>
      <c r="Z125" s="293">
        <v>0</v>
      </c>
      <c r="AA125" s="293">
        <v>0</v>
      </c>
      <c r="AB125" s="293">
        <v>0</v>
      </c>
      <c r="AC125" s="293">
        <v>0</v>
      </c>
      <c r="AD125" s="293">
        <v>0</v>
      </c>
      <c r="AE125" s="293">
        <v>0</v>
      </c>
      <c r="AF125" s="293">
        <v>0</v>
      </c>
      <c r="AG125" s="293">
        <v>0</v>
      </c>
      <c r="AH125" s="293">
        <v>0</v>
      </c>
      <c r="AI125" s="293">
        <v>0</v>
      </c>
      <c r="AJ125" s="293">
        <v>0</v>
      </c>
      <c r="AK125" s="293">
        <v>0</v>
      </c>
      <c r="AL125" s="293">
        <v>0</v>
      </c>
      <c r="AM125" s="293">
        <v>0</v>
      </c>
      <c r="AN125" s="293">
        <v>0</v>
      </c>
      <c r="AO125" s="293">
        <v>0</v>
      </c>
      <c r="AP125" s="293">
        <v>0</v>
      </c>
      <c r="AQ125" s="293">
        <v>0</v>
      </c>
      <c r="AR125" s="293">
        <v>0</v>
      </c>
      <c r="AS125" s="293">
        <v>0</v>
      </c>
      <c r="AT125" s="293">
        <v>0</v>
      </c>
      <c r="AU125" s="293">
        <v>0</v>
      </c>
      <c r="AV125" s="293">
        <v>3000</v>
      </c>
      <c r="AW125" s="293">
        <v>0</v>
      </c>
      <c r="AX125" s="293">
        <v>0</v>
      </c>
      <c r="AY125" s="293">
        <v>0</v>
      </c>
      <c r="AZ125" s="293">
        <v>0</v>
      </c>
      <c r="BA125" s="293">
        <v>0</v>
      </c>
      <c r="BB125" s="293">
        <v>0</v>
      </c>
      <c r="BC125" s="293">
        <v>0</v>
      </c>
      <c r="BD125" s="293">
        <v>0</v>
      </c>
      <c r="BE125" s="293">
        <v>0</v>
      </c>
      <c r="BF125" s="293">
        <v>0</v>
      </c>
      <c r="BG125" s="293">
        <v>0</v>
      </c>
      <c r="BH125" s="293">
        <v>0</v>
      </c>
      <c r="BI125" s="293">
        <v>0</v>
      </c>
      <c r="BJ125" s="293">
        <v>0</v>
      </c>
      <c r="BK125" s="293">
        <v>0</v>
      </c>
      <c r="BL125" s="293">
        <v>0</v>
      </c>
      <c r="BM125" s="293">
        <v>0</v>
      </c>
      <c r="BN125" s="293">
        <v>0</v>
      </c>
      <c r="BO125" s="293">
        <v>0</v>
      </c>
      <c r="BP125" s="293">
        <v>0</v>
      </c>
      <c r="BQ125" s="293">
        <v>0</v>
      </c>
      <c r="BR125" s="293">
        <v>0</v>
      </c>
      <c r="BS125" s="293">
        <v>0</v>
      </c>
      <c r="BT125" s="293">
        <v>0</v>
      </c>
      <c r="BU125" s="293">
        <v>0</v>
      </c>
      <c r="BV125" s="293">
        <v>0</v>
      </c>
      <c r="BW125" s="293">
        <v>0</v>
      </c>
      <c r="BX125" s="293">
        <v>0</v>
      </c>
      <c r="BY125" s="293">
        <v>0</v>
      </c>
      <c r="BZ125" s="293">
        <v>0</v>
      </c>
      <c r="CA125" s="293">
        <v>0</v>
      </c>
      <c r="CB125" s="293">
        <v>0</v>
      </c>
      <c r="CC125" s="293">
        <v>0</v>
      </c>
      <c r="CD125" s="293">
        <v>0</v>
      </c>
      <c r="CE125" s="293">
        <v>0</v>
      </c>
      <c r="CF125" s="293">
        <v>0</v>
      </c>
      <c r="CG125" s="293">
        <v>0</v>
      </c>
      <c r="CH125" s="293">
        <v>0</v>
      </c>
      <c r="CI125" s="293">
        <v>0</v>
      </c>
      <c r="CJ125" s="293">
        <v>0</v>
      </c>
      <c r="CK125" s="293">
        <v>0</v>
      </c>
      <c r="CL125" s="293">
        <v>0</v>
      </c>
      <c r="CM125" s="293">
        <v>0</v>
      </c>
      <c r="CN125" s="293">
        <v>0</v>
      </c>
      <c r="CO125" s="293">
        <v>0</v>
      </c>
      <c r="CP125" s="293">
        <v>0</v>
      </c>
      <c r="CQ125" s="293">
        <v>0</v>
      </c>
      <c r="CR125" s="293">
        <v>0</v>
      </c>
      <c r="CS125" s="293">
        <v>0</v>
      </c>
      <c r="CT125" s="293">
        <v>0</v>
      </c>
      <c r="CU125" s="293">
        <v>0</v>
      </c>
      <c r="CV125" s="293">
        <v>0</v>
      </c>
      <c r="CW125" s="293">
        <v>0</v>
      </c>
      <c r="CX125" s="293">
        <v>0</v>
      </c>
      <c r="CY125" s="293">
        <v>0</v>
      </c>
      <c r="CZ125" s="293">
        <v>0</v>
      </c>
      <c r="DA125" s="293">
        <v>0</v>
      </c>
      <c r="DB125" s="293">
        <v>0</v>
      </c>
      <c r="DC125" s="293">
        <v>0</v>
      </c>
      <c r="DD125" s="293">
        <v>0</v>
      </c>
      <c r="DE125" s="293">
        <v>0</v>
      </c>
      <c r="DF125" s="293">
        <v>0</v>
      </c>
      <c r="DG125" s="293">
        <v>0</v>
      </c>
      <c r="DH125" s="293">
        <v>0</v>
      </c>
      <c r="DI125" s="293">
        <v>0</v>
      </c>
      <c r="DJ125" s="293">
        <v>0</v>
      </c>
      <c r="DK125" s="293">
        <v>0</v>
      </c>
      <c r="DL125" s="293">
        <v>0</v>
      </c>
      <c r="DM125" s="293">
        <v>420</v>
      </c>
      <c r="DN125" s="293">
        <v>0</v>
      </c>
      <c r="DO125" s="293">
        <v>0</v>
      </c>
      <c r="DP125" s="293">
        <v>0</v>
      </c>
      <c r="DQ125" s="293">
        <v>0</v>
      </c>
      <c r="DR125" s="293">
        <v>3960.98</v>
      </c>
      <c r="DS125" s="293">
        <v>0</v>
      </c>
      <c r="DT125" s="293">
        <v>0</v>
      </c>
      <c r="DU125" s="293">
        <v>0</v>
      </c>
      <c r="DV125" s="293">
        <v>0</v>
      </c>
      <c r="DW125" s="293">
        <v>0</v>
      </c>
      <c r="DX125" s="293">
        <v>0</v>
      </c>
      <c r="DY125" s="293">
        <v>0</v>
      </c>
      <c r="DZ125" s="293">
        <v>0</v>
      </c>
      <c r="EA125" s="293">
        <v>0</v>
      </c>
      <c r="EB125" s="293">
        <v>0</v>
      </c>
      <c r="EC125" s="293">
        <v>0</v>
      </c>
      <c r="ED125" s="293">
        <v>0</v>
      </c>
      <c r="EE125" s="293">
        <v>0</v>
      </c>
      <c r="EF125" s="293">
        <v>0</v>
      </c>
      <c r="EG125" s="293">
        <v>0</v>
      </c>
      <c r="EH125" s="293">
        <v>0</v>
      </c>
      <c r="EI125" s="293">
        <v>0</v>
      </c>
      <c r="EJ125" s="293">
        <v>0</v>
      </c>
      <c r="EK125" s="293">
        <v>0</v>
      </c>
      <c r="EL125" s="293">
        <v>0</v>
      </c>
      <c r="EM125" s="293">
        <v>0</v>
      </c>
      <c r="EN125" s="293">
        <v>0</v>
      </c>
      <c r="EO125" s="293">
        <v>0</v>
      </c>
      <c r="EP125" s="293">
        <v>0</v>
      </c>
      <c r="EQ125" s="293">
        <v>0</v>
      </c>
      <c r="ER125" s="293">
        <v>0</v>
      </c>
      <c r="ES125" s="293">
        <v>0</v>
      </c>
      <c r="ET125" s="293">
        <v>0</v>
      </c>
      <c r="EU125" s="293">
        <v>0</v>
      </c>
      <c r="EV125" s="293">
        <v>0</v>
      </c>
      <c r="EW125" s="293">
        <v>0</v>
      </c>
      <c r="EX125" s="293">
        <v>7380.98</v>
      </c>
      <c r="EY125" s="22"/>
      <c r="EZ125" s="60"/>
      <c r="FA125" s="22"/>
      <c r="FB125" s="60"/>
      <c r="FC125" s="22"/>
      <c r="FD125" s="60"/>
      <c r="FE125" s="22"/>
      <c r="FF125" s="60"/>
      <c r="FG125" s="22"/>
      <c r="FH125" s="60"/>
      <c r="FI125" s="22"/>
      <c r="FJ125" s="60"/>
      <c r="FK125" s="22"/>
      <c r="FL125" s="60"/>
      <c r="FM125" s="22"/>
      <c r="FN125" s="60"/>
      <c r="FO125" s="22"/>
      <c r="FP125" s="60"/>
      <c r="FQ125" s="22"/>
      <c r="FR125" s="60"/>
      <c r="FS125" s="22"/>
      <c r="FT125" s="60"/>
      <c r="FU125" s="22"/>
      <c r="FV125" s="60"/>
      <c r="FW125" s="22"/>
      <c r="FX125" s="60"/>
      <c r="FY125" s="22"/>
      <c r="FZ125" s="60"/>
      <c r="GA125" s="22"/>
      <c r="GB125" s="60"/>
      <c r="GC125" s="22"/>
      <c r="GD125" s="60"/>
      <c r="GE125" s="22"/>
      <c r="GF125" s="60"/>
      <c r="GG125" s="22"/>
      <c r="GH125" s="60"/>
      <c r="GI125" s="22"/>
      <c r="GJ125" s="60"/>
      <c r="GK125" s="22"/>
      <c r="GL125" s="60"/>
      <c r="GM125" s="22"/>
      <c r="GN125" s="60"/>
      <c r="GO125" s="22"/>
      <c r="GP125" s="60"/>
      <c r="GQ125" s="22"/>
      <c r="GR125" s="60"/>
      <c r="GS125" s="22"/>
      <c r="GT125" s="60"/>
      <c r="GU125" s="22"/>
      <c r="GV125" s="60"/>
      <c r="GW125" s="22"/>
      <c r="GX125" s="60"/>
      <c r="GY125" s="22"/>
      <c r="GZ125" s="60"/>
      <c r="HA125" s="22"/>
      <c r="HB125" s="60"/>
      <c r="HC125" s="22"/>
      <c r="HD125" s="60"/>
      <c r="HE125" s="22"/>
      <c r="HF125" s="60"/>
      <c r="HG125" s="22"/>
      <c r="HH125" s="60"/>
      <c r="HI125" s="22"/>
      <c r="HJ125" s="60"/>
      <c r="HK125" s="22"/>
      <c r="HL125" s="60"/>
      <c r="HM125" s="22"/>
      <c r="HN125" s="60"/>
      <c r="HO125" s="22"/>
      <c r="HP125" s="60"/>
      <c r="HQ125" s="22"/>
      <c r="HR125" s="60"/>
      <c r="HS125" s="22"/>
      <c r="HT125" s="60"/>
      <c r="HU125" s="22"/>
      <c r="HV125" s="60"/>
      <c r="HW125" s="22"/>
      <c r="HX125" s="60"/>
      <c r="HY125" s="22"/>
      <c r="HZ125" s="60"/>
      <c r="IA125" s="22"/>
      <c r="IB125" s="60"/>
      <c r="IC125" s="22"/>
      <c r="ID125" s="60"/>
      <c r="IE125" s="22"/>
      <c r="IF125" s="60"/>
      <c r="IG125" s="22"/>
      <c r="IH125" s="60"/>
      <c r="II125" s="22"/>
      <c r="IJ125" s="60"/>
      <c r="IK125" s="22"/>
      <c r="IL125" s="60"/>
      <c r="IM125" s="22"/>
      <c r="IN125" s="60"/>
      <c r="IO125" s="22"/>
      <c r="IP125" s="60"/>
      <c r="IQ125" s="22"/>
      <c r="IR125" s="60"/>
      <c r="IS125" s="22"/>
      <c r="IT125" s="60"/>
      <c r="IU125" s="22"/>
      <c r="IV125" s="60"/>
      <c r="IW125" s="22"/>
      <c r="IX125" s="60"/>
      <c r="IY125" s="22"/>
      <c r="IZ125" s="60"/>
      <c r="JA125" s="22"/>
      <c r="JB125" s="60"/>
      <c r="JC125" s="22"/>
      <c r="JD125" s="60"/>
      <c r="JE125" s="22"/>
      <c r="JF125" s="60"/>
      <c r="JG125" s="22"/>
      <c r="JH125" s="60"/>
      <c r="JI125" s="22"/>
      <c r="JJ125" s="60"/>
      <c r="JK125" s="22"/>
      <c r="JL125" s="60"/>
      <c r="JM125" s="22"/>
      <c r="JN125" s="60"/>
      <c r="JO125" s="22"/>
      <c r="JP125" s="60"/>
      <c r="JQ125" s="22"/>
      <c r="JR125" s="60"/>
      <c r="JS125" s="22"/>
      <c r="JT125" s="60"/>
      <c r="JU125" s="22"/>
      <c r="JV125" s="60"/>
      <c r="JW125" s="22"/>
      <c r="JX125" s="60"/>
      <c r="JY125" s="22"/>
      <c r="JZ125" s="23"/>
      <c r="KA125" s="23"/>
      <c r="KB125" s="23"/>
      <c r="KC125" s="23"/>
      <c r="KD125" s="23"/>
      <c r="KE125" s="23"/>
      <c r="KF125" s="23"/>
      <c r="KG125" s="23"/>
      <c r="KH125" s="23"/>
      <c r="KI125" s="23"/>
      <c r="KJ125" s="23"/>
      <c r="KK125" s="23"/>
      <c r="KL125" s="23"/>
      <c r="KM125" s="23"/>
    </row>
    <row r="126" spans="1:299" x14ac:dyDescent="0.25">
      <c r="A126" s="48">
        <f t="shared" si="1"/>
        <v>125</v>
      </c>
      <c r="B126" s="272"/>
      <c r="C126" s="272"/>
      <c r="D126" s="272"/>
      <c r="E126" s="272"/>
      <c r="F126" s="272" t="s">
        <v>470</v>
      </c>
      <c r="G126" s="293">
        <v>1512</v>
      </c>
      <c r="H126" s="293">
        <v>0</v>
      </c>
      <c r="I126" s="293">
        <v>0</v>
      </c>
      <c r="J126" s="293">
        <v>537.6</v>
      </c>
      <c r="K126" s="293">
        <v>0</v>
      </c>
      <c r="L126" s="293">
        <v>2688</v>
      </c>
      <c r="M126" s="293">
        <v>0</v>
      </c>
      <c r="N126" s="293">
        <v>537.6</v>
      </c>
      <c r="O126" s="293">
        <v>0</v>
      </c>
      <c r="P126" s="293">
        <v>403.2</v>
      </c>
      <c r="Q126" s="293">
        <v>0</v>
      </c>
      <c r="R126" s="293">
        <v>0</v>
      </c>
      <c r="S126" s="293">
        <v>0</v>
      </c>
      <c r="T126" s="293">
        <v>0</v>
      </c>
      <c r="U126" s="293">
        <v>0</v>
      </c>
      <c r="V126" s="293">
        <v>3366.72</v>
      </c>
      <c r="W126" s="293">
        <v>0</v>
      </c>
      <c r="X126" s="293">
        <v>0</v>
      </c>
      <c r="Y126" s="293">
        <v>0</v>
      </c>
      <c r="Z126" s="293">
        <v>0</v>
      </c>
      <c r="AA126" s="293">
        <v>0</v>
      </c>
      <c r="AB126" s="293">
        <v>0</v>
      </c>
      <c r="AC126" s="293">
        <v>2419.1999999999998</v>
      </c>
      <c r="AD126" s="293">
        <v>0</v>
      </c>
      <c r="AE126" s="293">
        <v>0</v>
      </c>
      <c r="AF126" s="293">
        <v>940.8</v>
      </c>
      <c r="AG126" s="293">
        <v>0</v>
      </c>
      <c r="AH126" s="293">
        <v>1209.5999999999999</v>
      </c>
      <c r="AI126" s="293">
        <v>0</v>
      </c>
      <c r="AJ126" s="293">
        <v>0</v>
      </c>
      <c r="AK126" s="293">
        <v>0</v>
      </c>
      <c r="AL126" s="293">
        <v>0</v>
      </c>
      <c r="AM126" s="293">
        <v>0</v>
      </c>
      <c r="AN126" s="293">
        <v>0</v>
      </c>
      <c r="AO126" s="293">
        <v>0</v>
      </c>
      <c r="AP126" s="293">
        <v>0</v>
      </c>
      <c r="AQ126" s="293">
        <v>0</v>
      </c>
      <c r="AR126" s="293">
        <v>0</v>
      </c>
      <c r="AS126" s="293">
        <v>1344</v>
      </c>
      <c r="AT126" s="293">
        <v>0</v>
      </c>
      <c r="AU126" s="293">
        <v>0</v>
      </c>
      <c r="AV126" s="293">
        <v>1369.2</v>
      </c>
      <c r="AW126" s="293">
        <v>403.2</v>
      </c>
      <c r="AX126" s="293">
        <v>0</v>
      </c>
      <c r="AY126" s="293">
        <v>364</v>
      </c>
      <c r="AZ126" s="293">
        <v>0</v>
      </c>
      <c r="BA126" s="293">
        <v>2889.6</v>
      </c>
      <c r="BB126" s="293">
        <v>0</v>
      </c>
      <c r="BC126" s="293">
        <v>0</v>
      </c>
      <c r="BD126" s="293">
        <v>0</v>
      </c>
      <c r="BE126" s="293">
        <v>0</v>
      </c>
      <c r="BF126" s="293">
        <v>0</v>
      </c>
      <c r="BG126" s="293">
        <v>0</v>
      </c>
      <c r="BH126" s="293">
        <v>0</v>
      </c>
      <c r="BI126" s="293">
        <v>403.2</v>
      </c>
      <c r="BJ126" s="293">
        <v>0</v>
      </c>
      <c r="BK126" s="293">
        <v>0</v>
      </c>
      <c r="BL126" s="293">
        <v>0</v>
      </c>
      <c r="BM126" s="293">
        <v>0</v>
      </c>
      <c r="BN126" s="293">
        <v>0</v>
      </c>
      <c r="BO126" s="293">
        <v>0</v>
      </c>
      <c r="BP126" s="293">
        <v>0</v>
      </c>
      <c r="BQ126" s="293">
        <v>0</v>
      </c>
      <c r="BR126" s="293">
        <v>0</v>
      </c>
      <c r="BS126" s="293">
        <v>0</v>
      </c>
      <c r="BT126" s="293">
        <v>0</v>
      </c>
      <c r="BU126" s="293">
        <v>0</v>
      </c>
      <c r="BV126" s="293">
        <v>0</v>
      </c>
      <c r="BW126" s="293">
        <v>0</v>
      </c>
      <c r="BX126" s="293">
        <v>0</v>
      </c>
      <c r="BY126" s="293">
        <v>0</v>
      </c>
      <c r="BZ126" s="293">
        <v>0</v>
      </c>
      <c r="CA126" s="293">
        <v>0</v>
      </c>
      <c r="CB126" s="293">
        <v>0</v>
      </c>
      <c r="CC126" s="293">
        <v>0</v>
      </c>
      <c r="CD126" s="293">
        <v>1075.2</v>
      </c>
      <c r="CE126" s="293">
        <v>0</v>
      </c>
      <c r="CF126" s="293">
        <v>0</v>
      </c>
      <c r="CG126" s="293">
        <v>0</v>
      </c>
      <c r="CH126" s="293">
        <v>0</v>
      </c>
      <c r="CI126" s="293">
        <v>0</v>
      </c>
      <c r="CJ126" s="293">
        <v>5376</v>
      </c>
      <c r="CK126" s="293">
        <v>0</v>
      </c>
      <c r="CL126" s="293">
        <v>0</v>
      </c>
      <c r="CM126" s="293">
        <v>0</v>
      </c>
      <c r="CN126" s="293">
        <v>0</v>
      </c>
      <c r="CO126" s="293">
        <v>0</v>
      </c>
      <c r="CP126" s="293">
        <v>2419.1999999999998</v>
      </c>
      <c r="CQ126" s="293">
        <v>0</v>
      </c>
      <c r="CR126" s="293">
        <v>0</v>
      </c>
      <c r="CS126" s="293">
        <v>0</v>
      </c>
      <c r="CT126" s="293">
        <v>0</v>
      </c>
      <c r="CU126" s="293">
        <v>0</v>
      </c>
      <c r="CV126" s="293">
        <v>0</v>
      </c>
      <c r="CW126" s="293">
        <v>0</v>
      </c>
      <c r="CX126" s="293">
        <v>739.2</v>
      </c>
      <c r="CY126" s="293">
        <v>168.3</v>
      </c>
      <c r="CZ126" s="293">
        <v>0</v>
      </c>
      <c r="DA126" s="293">
        <v>0</v>
      </c>
      <c r="DB126" s="293">
        <v>672</v>
      </c>
      <c r="DC126" s="293">
        <v>0</v>
      </c>
      <c r="DD126" s="293">
        <v>0</v>
      </c>
      <c r="DE126" s="293">
        <v>0</v>
      </c>
      <c r="DF126" s="293">
        <v>0</v>
      </c>
      <c r="DG126" s="293">
        <v>268.8</v>
      </c>
      <c r="DH126" s="293">
        <v>2956.8</v>
      </c>
      <c r="DI126" s="293">
        <v>0</v>
      </c>
      <c r="DJ126" s="293">
        <v>0</v>
      </c>
      <c r="DK126" s="293">
        <v>0</v>
      </c>
      <c r="DL126" s="293">
        <v>0</v>
      </c>
      <c r="DM126" s="293">
        <v>0</v>
      </c>
      <c r="DN126" s="293">
        <v>0</v>
      </c>
      <c r="DO126" s="293">
        <v>0</v>
      </c>
      <c r="DP126" s="293">
        <v>0</v>
      </c>
      <c r="DQ126" s="293">
        <v>2688</v>
      </c>
      <c r="DR126" s="293">
        <v>0</v>
      </c>
      <c r="DS126" s="293">
        <v>0</v>
      </c>
      <c r="DT126" s="293">
        <v>0</v>
      </c>
      <c r="DU126" s="293">
        <v>0</v>
      </c>
      <c r="DV126" s="293">
        <v>0</v>
      </c>
      <c r="DW126" s="293">
        <v>672</v>
      </c>
      <c r="DX126" s="293">
        <v>0</v>
      </c>
      <c r="DY126" s="293">
        <v>0</v>
      </c>
      <c r="DZ126" s="293">
        <v>0</v>
      </c>
      <c r="EA126" s="293">
        <v>2520</v>
      </c>
      <c r="EB126" s="293">
        <v>0</v>
      </c>
      <c r="EC126" s="293">
        <v>0</v>
      </c>
      <c r="ED126" s="293">
        <v>0</v>
      </c>
      <c r="EE126" s="293">
        <v>0</v>
      </c>
      <c r="EF126" s="293">
        <v>0</v>
      </c>
      <c r="EG126" s="293">
        <v>0</v>
      </c>
      <c r="EH126" s="293">
        <v>0</v>
      </c>
      <c r="EI126" s="293">
        <v>0</v>
      </c>
      <c r="EJ126" s="293">
        <v>0</v>
      </c>
      <c r="EK126" s="293">
        <v>0</v>
      </c>
      <c r="EL126" s="293">
        <v>0</v>
      </c>
      <c r="EM126" s="293">
        <v>0</v>
      </c>
      <c r="EN126" s="293">
        <v>0</v>
      </c>
      <c r="EO126" s="293">
        <v>0</v>
      </c>
      <c r="EP126" s="293">
        <v>0</v>
      </c>
      <c r="EQ126" s="293">
        <v>0</v>
      </c>
      <c r="ER126" s="293">
        <v>0</v>
      </c>
      <c r="ES126" s="293">
        <v>0</v>
      </c>
      <c r="ET126" s="293">
        <v>0</v>
      </c>
      <c r="EU126" s="293">
        <v>0</v>
      </c>
      <c r="EV126" s="293">
        <v>0</v>
      </c>
      <c r="EW126" s="293">
        <v>0</v>
      </c>
      <c r="EX126" s="293">
        <v>39943.42</v>
      </c>
      <c r="EY126" s="22"/>
      <c r="EZ126" s="60"/>
      <c r="FA126" s="22"/>
      <c r="FB126" s="60"/>
      <c r="FC126" s="22"/>
      <c r="FD126" s="60"/>
      <c r="FE126" s="22"/>
      <c r="FF126" s="60"/>
      <c r="FG126" s="22"/>
      <c r="FH126" s="60"/>
      <c r="FI126" s="22"/>
      <c r="FJ126" s="60"/>
      <c r="FK126" s="22"/>
      <c r="FL126" s="60"/>
      <c r="FM126" s="22"/>
      <c r="FN126" s="60"/>
      <c r="FO126" s="22"/>
      <c r="FP126" s="60"/>
      <c r="FQ126" s="22"/>
      <c r="FR126" s="60"/>
      <c r="FS126" s="22"/>
      <c r="FT126" s="60"/>
      <c r="FU126" s="22"/>
      <c r="FV126" s="60"/>
      <c r="FW126" s="22"/>
      <c r="FX126" s="60"/>
      <c r="FY126" s="22"/>
      <c r="FZ126" s="60"/>
      <c r="GA126" s="22"/>
      <c r="GB126" s="60"/>
      <c r="GC126" s="22"/>
      <c r="GD126" s="60"/>
      <c r="GE126" s="22"/>
      <c r="GF126" s="60"/>
      <c r="GG126" s="22"/>
      <c r="GH126" s="60"/>
      <c r="GI126" s="22"/>
      <c r="GJ126" s="60"/>
      <c r="GK126" s="22"/>
      <c r="GL126" s="60"/>
      <c r="GM126" s="22"/>
      <c r="GN126" s="60"/>
      <c r="GO126" s="22"/>
      <c r="GP126" s="60"/>
      <c r="GQ126" s="22"/>
      <c r="GR126" s="60"/>
      <c r="GS126" s="22"/>
      <c r="GT126" s="60"/>
      <c r="GU126" s="22"/>
      <c r="GV126" s="60"/>
      <c r="GW126" s="22"/>
      <c r="GX126" s="60"/>
      <c r="GY126" s="22"/>
      <c r="GZ126" s="60"/>
      <c r="HA126" s="22"/>
      <c r="HB126" s="60"/>
      <c r="HC126" s="22"/>
      <c r="HD126" s="60"/>
      <c r="HE126" s="22"/>
      <c r="HF126" s="60"/>
      <c r="HG126" s="22"/>
      <c r="HH126" s="60"/>
      <c r="HI126" s="22"/>
      <c r="HJ126" s="60"/>
      <c r="HK126" s="22"/>
      <c r="HL126" s="60"/>
      <c r="HM126" s="22"/>
      <c r="HN126" s="60"/>
      <c r="HO126" s="22"/>
      <c r="HP126" s="60"/>
      <c r="HQ126" s="22"/>
      <c r="HR126" s="60"/>
      <c r="HS126" s="22"/>
      <c r="HT126" s="60"/>
      <c r="HU126" s="22"/>
      <c r="HV126" s="60"/>
      <c r="HW126" s="22"/>
      <c r="HX126" s="60"/>
      <c r="HY126" s="22"/>
      <c r="HZ126" s="60"/>
      <c r="IA126" s="22"/>
      <c r="IB126" s="60"/>
      <c r="IC126" s="22"/>
      <c r="ID126" s="60"/>
      <c r="IE126" s="22"/>
      <c r="IF126" s="60"/>
      <c r="IG126" s="22"/>
      <c r="IH126" s="60"/>
      <c r="II126" s="22"/>
      <c r="IJ126" s="60"/>
      <c r="IK126" s="22"/>
      <c r="IL126" s="60"/>
      <c r="IM126" s="22"/>
      <c r="IN126" s="60"/>
      <c r="IO126" s="22"/>
      <c r="IP126" s="60"/>
      <c r="IQ126" s="22"/>
      <c r="IR126" s="60"/>
      <c r="IS126" s="22"/>
      <c r="IT126" s="60"/>
      <c r="IU126" s="22"/>
      <c r="IV126" s="60"/>
      <c r="IW126" s="22"/>
      <c r="IX126" s="60"/>
      <c r="IY126" s="22"/>
      <c r="IZ126" s="60"/>
      <c r="JA126" s="22"/>
      <c r="JB126" s="60"/>
      <c r="JC126" s="22"/>
      <c r="JD126" s="60"/>
      <c r="JE126" s="22"/>
      <c r="JF126" s="60"/>
      <c r="JG126" s="22"/>
      <c r="JH126" s="60"/>
      <c r="JI126" s="22"/>
      <c r="JJ126" s="60"/>
      <c r="JK126" s="22"/>
      <c r="JL126" s="60"/>
      <c r="JM126" s="22"/>
      <c r="JN126" s="60"/>
      <c r="JO126" s="22"/>
      <c r="JP126" s="60"/>
      <c r="JQ126" s="22"/>
      <c r="JR126" s="60"/>
      <c r="JS126" s="22"/>
      <c r="JT126" s="60"/>
      <c r="JU126" s="22"/>
      <c r="JV126" s="60"/>
      <c r="JW126" s="22"/>
      <c r="JX126" s="60"/>
      <c r="JY126" s="22"/>
      <c r="JZ126" s="23"/>
      <c r="KA126" s="23"/>
      <c r="KB126" s="23"/>
      <c r="KC126" s="23"/>
      <c r="KD126" s="23"/>
      <c r="KE126" s="23"/>
      <c r="KF126" s="23"/>
      <c r="KG126" s="23"/>
      <c r="KH126" s="23"/>
      <c r="KI126" s="23"/>
      <c r="KJ126" s="23"/>
      <c r="KK126" s="23"/>
      <c r="KL126" s="23"/>
      <c r="KM126" s="23"/>
    </row>
    <row r="127" spans="1:299" x14ac:dyDescent="0.25">
      <c r="A127" s="48">
        <f t="shared" si="1"/>
        <v>126</v>
      </c>
      <c r="B127" s="272"/>
      <c r="C127" s="272"/>
      <c r="D127" s="272"/>
      <c r="E127" s="272"/>
      <c r="F127" s="272" t="s">
        <v>302</v>
      </c>
      <c r="G127" s="293">
        <v>0</v>
      </c>
      <c r="H127" s="293">
        <v>0</v>
      </c>
      <c r="I127" s="293">
        <v>0</v>
      </c>
      <c r="J127" s="293">
        <v>0</v>
      </c>
      <c r="K127" s="293">
        <v>1500</v>
      </c>
      <c r="L127" s="293">
        <v>0</v>
      </c>
      <c r="M127" s="293">
        <v>0</v>
      </c>
      <c r="N127" s="293">
        <v>0</v>
      </c>
      <c r="O127" s="293">
        <v>0</v>
      </c>
      <c r="P127" s="293">
        <v>0</v>
      </c>
      <c r="Q127" s="293">
        <v>0</v>
      </c>
      <c r="R127" s="293">
        <v>0</v>
      </c>
      <c r="S127" s="293">
        <v>0</v>
      </c>
      <c r="T127" s="293">
        <v>0</v>
      </c>
      <c r="U127" s="293">
        <v>0</v>
      </c>
      <c r="V127" s="293">
        <v>0</v>
      </c>
      <c r="W127" s="293">
        <v>0</v>
      </c>
      <c r="X127" s="293">
        <v>0</v>
      </c>
      <c r="Y127" s="293">
        <v>0</v>
      </c>
      <c r="Z127" s="293">
        <v>0</v>
      </c>
      <c r="AA127" s="293">
        <v>0</v>
      </c>
      <c r="AB127" s="293">
        <v>0</v>
      </c>
      <c r="AC127" s="293">
        <v>0</v>
      </c>
      <c r="AD127" s="293">
        <v>0</v>
      </c>
      <c r="AE127" s="293">
        <v>0</v>
      </c>
      <c r="AF127" s="293">
        <v>0</v>
      </c>
      <c r="AG127" s="293">
        <v>0</v>
      </c>
      <c r="AH127" s="293">
        <v>0</v>
      </c>
      <c r="AI127" s="293">
        <v>0</v>
      </c>
      <c r="AJ127" s="293">
        <v>0</v>
      </c>
      <c r="AK127" s="293">
        <v>0</v>
      </c>
      <c r="AL127" s="293">
        <v>0</v>
      </c>
      <c r="AM127" s="293">
        <v>0</v>
      </c>
      <c r="AN127" s="293">
        <v>0</v>
      </c>
      <c r="AO127" s="293">
        <v>0</v>
      </c>
      <c r="AP127" s="293">
        <v>0</v>
      </c>
      <c r="AQ127" s="293">
        <v>0</v>
      </c>
      <c r="AR127" s="293">
        <v>0</v>
      </c>
      <c r="AS127" s="293">
        <v>0</v>
      </c>
      <c r="AT127" s="293">
        <v>0</v>
      </c>
      <c r="AU127" s="293">
        <v>0</v>
      </c>
      <c r="AV127" s="293">
        <v>0</v>
      </c>
      <c r="AW127" s="293">
        <v>0</v>
      </c>
      <c r="AX127" s="293">
        <v>0</v>
      </c>
      <c r="AY127" s="293">
        <v>0</v>
      </c>
      <c r="AZ127" s="293">
        <v>0</v>
      </c>
      <c r="BA127" s="293">
        <v>0</v>
      </c>
      <c r="BB127" s="293">
        <v>0</v>
      </c>
      <c r="BC127" s="293">
        <v>0</v>
      </c>
      <c r="BD127" s="293">
        <v>0</v>
      </c>
      <c r="BE127" s="293">
        <v>0</v>
      </c>
      <c r="BF127" s="293">
        <v>0</v>
      </c>
      <c r="BG127" s="293">
        <v>-50</v>
      </c>
      <c r="BH127" s="293">
        <v>0</v>
      </c>
      <c r="BI127" s="293">
        <v>0</v>
      </c>
      <c r="BJ127" s="293">
        <v>0</v>
      </c>
      <c r="BK127" s="293">
        <v>0</v>
      </c>
      <c r="BL127" s="293">
        <v>0</v>
      </c>
      <c r="BM127" s="293">
        <v>0</v>
      </c>
      <c r="BN127" s="293">
        <v>0</v>
      </c>
      <c r="BO127" s="293">
        <v>0</v>
      </c>
      <c r="BP127" s="293">
        <v>0</v>
      </c>
      <c r="BQ127" s="293">
        <v>0</v>
      </c>
      <c r="BR127" s="293">
        <v>0</v>
      </c>
      <c r="BS127" s="293">
        <v>0</v>
      </c>
      <c r="BT127" s="293">
        <v>0</v>
      </c>
      <c r="BU127" s="293">
        <v>0</v>
      </c>
      <c r="BV127" s="293">
        <v>0</v>
      </c>
      <c r="BW127" s="293">
        <v>0</v>
      </c>
      <c r="BX127" s="293">
        <v>0</v>
      </c>
      <c r="BY127" s="293">
        <v>0</v>
      </c>
      <c r="BZ127" s="293">
        <v>400</v>
      </c>
      <c r="CA127" s="293">
        <v>0</v>
      </c>
      <c r="CB127" s="293">
        <v>0</v>
      </c>
      <c r="CC127" s="293">
        <v>0</v>
      </c>
      <c r="CD127" s="293">
        <v>0</v>
      </c>
      <c r="CE127" s="293">
        <v>0</v>
      </c>
      <c r="CF127" s="293">
        <v>0</v>
      </c>
      <c r="CG127" s="293">
        <v>0</v>
      </c>
      <c r="CH127" s="293">
        <v>0</v>
      </c>
      <c r="CI127" s="293">
        <v>0</v>
      </c>
      <c r="CJ127" s="293">
        <v>0</v>
      </c>
      <c r="CK127" s="293">
        <v>0</v>
      </c>
      <c r="CL127" s="293">
        <v>0</v>
      </c>
      <c r="CM127" s="293">
        <v>0</v>
      </c>
      <c r="CN127" s="293">
        <v>0</v>
      </c>
      <c r="CO127" s="293">
        <v>0</v>
      </c>
      <c r="CP127" s="293">
        <v>0</v>
      </c>
      <c r="CQ127" s="293">
        <v>1200</v>
      </c>
      <c r="CR127" s="293">
        <v>0</v>
      </c>
      <c r="CS127" s="293">
        <v>0</v>
      </c>
      <c r="CT127" s="293">
        <v>0</v>
      </c>
      <c r="CU127" s="293">
        <v>0</v>
      </c>
      <c r="CV127" s="293">
        <v>0</v>
      </c>
      <c r="CW127" s="293">
        <v>0</v>
      </c>
      <c r="CX127" s="293">
        <v>0</v>
      </c>
      <c r="CY127" s="293">
        <v>0</v>
      </c>
      <c r="CZ127" s="293">
        <v>0</v>
      </c>
      <c r="DA127" s="293">
        <v>0</v>
      </c>
      <c r="DB127" s="293">
        <v>0</v>
      </c>
      <c r="DC127" s="293">
        <v>150</v>
      </c>
      <c r="DD127" s="293">
        <v>0</v>
      </c>
      <c r="DE127" s="293">
        <v>0</v>
      </c>
      <c r="DF127" s="293">
        <v>0</v>
      </c>
      <c r="DG127" s="293">
        <v>0</v>
      </c>
      <c r="DH127" s="293">
        <v>0</v>
      </c>
      <c r="DI127" s="293">
        <v>0</v>
      </c>
      <c r="DJ127" s="293">
        <v>0</v>
      </c>
      <c r="DK127" s="293">
        <v>0</v>
      </c>
      <c r="DL127" s="293">
        <v>0</v>
      </c>
      <c r="DM127" s="293">
        <v>0</v>
      </c>
      <c r="DN127" s="293">
        <v>0</v>
      </c>
      <c r="DO127" s="293">
        <v>0</v>
      </c>
      <c r="DP127" s="293">
        <v>0</v>
      </c>
      <c r="DQ127" s="293">
        <v>0</v>
      </c>
      <c r="DR127" s="293">
        <v>0</v>
      </c>
      <c r="DS127" s="293">
        <v>0</v>
      </c>
      <c r="DT127" s="293">
        <v>0</v>
      </c>
      <c r="DU127" s="293">
        <v>0</v>
      </c>
      <c r="DV127" s="293">
        <v>0</v>
      </c>
      <c r="DW127" s="293">
        <v>0</v>
      </c>
      <c r="DX127" s="293">
        <v>0</v>
      </c>
      <c r="DY127" s="293">
        <v>0</v>
      </c>
      <c r="DZ127" s="293">
        <v>0</v>
      </c>
      <c r="EA127" s="293">
        <v>0</v>
      </c>
      <c r="EB127" s="293">
        <v>0</v>
      </c>
      <c r="EC127" s="293">
        <v>0</v>
      </c>
      <c r="ED127" s="293">
        <v>0</v>
      </c>
      <c r="EE127" s="293">
        <v>0</v>
      </c>
      <c r="EF127" s="293">
        <v>0</v>
      </c>
      <c r="EG127" s="293">
        <v>0</v>
      </c>
      <c r="EH127" s="293">
        <v>0</v>
      </c>
      <c r="EI127" s="293">
        <v>0</v>
      </c>
      <c r="EJ127" s="293">
        <v>0</v>
      </c>
      <c r="EK127" s="293">
        <v>0</v>
      </c>
      <c r="EL127" s="293">
        <v>0</v>
      </c>
      <c r="EM127" s="293">
        <v>0</v>
      </c>
      <c r="EN127" s="293">
        <v>0</v>
      </c>
      <c r="EO127" s="293">
        <v>0</v>
      </c>
      <c r="EP127" s="293">
        <v>0</v>
      </c>
      <c r="EQ127" s="293">
        <v>0</v>
      </c>
      <c r="ER127" s="293">
        <v>0</v>
      </c>
      <c r="ES127" s="293">
        <v>0</v>
      </c>
      <c r="ET127" s="293">
        <v>0</v>
      </c>
      <c r="EU127" s="293">
        <v>0</v>
      </c>
      <c r="EV127" s="293">
        <v>0</v>
      </c>
      <c r="EW127" s="293">
        <v>0</v>
      </c>
      <c r="EX127" s="293">
        <v>3200</v>
      </c>
      <c r="EY127" s="22"/>
      <c r="EZ127" s="60"/>
      <c r="FA127" s="22"/>
      <c r="FB127" s="60"/>
      <c r="FC127" s="22"/>
      <c r="FD127" s="60"/>
      <c r="FE127" s="22"/>
      <c r="FF127" s="60"/>
      <c r="FG127" s="22"/>
      <c r="FH127" s="60"/>
      <c r="FI127" s="22"/>
      <c r="FJ127" s="60"/>
      <c r="FK127" s="22"/>
      <c r="FL127" s="60"/>
      <c r="FM127" s="22"/>
      <c r="FN127" s="60"/>
      <c r="FO127" s="22"/>
      <c r="FP127" s="60"/>
      <c r="FQ127" s="22"/>
      <c r="FR127" s="60"/>
      <c r="FS127" s="22"/>
      <c r="FT127" s="60"/>
      <c r="FU127" s="22"/>
      <c r="FV127" s="60"/>
      <c r="FW127" s="22"/>
      <c r="FX127" s="60"/>
      <c r="FY127" s="22"/>
      <c r="FZ127" s="60"/>
      <c r="GA127" s="22"/>
      <c r="GB127" s="60"/>
      <c r="GC127" s="22"/>
      <c r="GD127" s="60"/>
      <c r="GE127" s="22"/>
      <c r="GF127" s="60"/>
      <c r="GG127" s="22"/>
      <c r="GH127" s="60"/>
      <c r="GI127" s="22"/>
      <c r="GJ127" s="60"/>
      <c r="GK127" s="22"/>
      <c r="GL127" s="60"/>
      <c r="GM127" s="22"/>
      <c r="GN127" s="60"/>
      <c r="GO127" s="22"/>
      <c r="GP127" s="60"/>
      <c r="GQ127" s="22"/>
      <c r="GR127" s="60"/>
      <c r="GS127" s="22"/>
      <c r="GT127" s="60"/>
      <c r="GU127" s="22"/>
      <c r="GV127" s="60"/>
      <c r="GW127" s="22"/>
      <c r="GX127" s="60"/>
      <c r="GY127" s="22"/>
      <c r="GZ127" s="60"/>
      <c r="HA127" s="22"/>
      <c r="HB127" s="60"/>
      <c r="HC127" s="22"/>
      <c r="HD127" s="60"/>
      <c r="HE127" s="22"/>
      <c r="HF127" s="60"/>
      <c r="HG127" s="22"/>
      <c r="HH127" s="60"/>
      <c r="HI127" s="22"/>
      <c r="HJ127" s="60"/>
      <c r="HK127" s="22"/>
      <c r="HL127" s="60"/>
      <c r="HM127" s="22"/>
      <c r="HN127" s="60"/>
      <c r="HO127" s="22"/>
      <c r="HP127" s="60"/>
      <c r="HQ127" s="22"/>
      <c r="HR127" s="60"/>
      <c r="HS127" s="22"/>
      <c r="HT127" s="60"/>
      <c r="HU127" s="22"/>
      <c r="HV127" s="60"/>
      <c r="HW127" s="22"/>
      <c r="HX127" s="60"/>
      <c r="HY127" s="22"/>
      <c r="HZ127" s="60"/>
      <c r="IA127" s="22"/>
      <c r="IB127" s="60"/>
      <c r="IC127" s="22"/>
      <c r="ID127" s="60"/>
      <c r="IE127" s="22"/>
      <c r="IF127" s="60"/>
      <c r="IG127" s="22"/>
      <c r="IH127" s="60"/>
      <c r="II127" s="22"/>
      <c r="IJ127" s="60"/>
      <c r="IK127" s="22"/>
      <c r="IL127" s="60"/>
      <c r="IM127" s="22"/>
      <c r="IN127" s="60"/>
      <c r="IO127" s="22"/>
      <c r="IP127" s="60"/>
      <c r="IQ127" s="22"/>
      <c r="IR127" s="60"/>
      <c r="IS127" s="22"/>
      <c r="IT127" s="60"/>
      <c r="IU127" s="22"/>
      <c r="IV127" s="60"/>
      <c r="IW127" s="22"/>
      <c r="IX127" s="60"/>
      <c r="IY127" s="22"/>
      <c r="IZ127" s="60"/>
      <c r="JA127" s="22"/>
      <c r="JB127" s="60"/>
      <c r="JC127" s="22"/>
      <c r="JD127" s="60"/>
      <c r="JE127" s="22"/>
      <c r="JF127" s="60"/>
      <c r="JG127" s="22"/>
      <c r="JH127" s="60"/>
      <c r="JI127" s="22"/>
      <c r="JJ127" s="60"/>
      <c r="JK127" s="22"/>
      <c r="JL127" s="60"/>
      <c r="JM127" s="22"/>
      <c r="JN127" s="60"/>
      <c r="JO127" s="22"/>
      <c r="JP127" s="60"/>
      <c r="JQ127" s="22"/>
      <c r="JR127" s="60"/>
      <c r="JS127" s="22"/>
      <c r="JT127" s="60"/>
      <c r="JU127" s="22"/>
      <c r="JV127" s="60"/>
      <c r="JW127" s="22"/>
      <c r="JX127" s="60"/>
      <c r="JY127" s="22"/>
      <c r="JZ127" s="23"/>
      <c r="KA127" s="23"/>
      <c r="KB127" s="23"/>
      <c r="KC127" s="23"/>
      <c r="KD127" s="23"/>
      <c r="KE127" s="23"/>
      <c r="KF127" s="23"/>
      <c r="KG127" s="23"/>
      <c r="KH127" s="23"/>
      <c r="KI127" s="23"/>
      <c r="KJ127" s="23"/>
      <c r="KK127" s="23"/>
      <c r="KL127" s="23"/>
      <c r="KM127" s="23"/>
    </row>
    <row r="128" spans="1:299" x14ac:dyDescent="0.25">
      <c r="A128" s="48">
        <f t="shared" si="1"/>
        <v>127</v>
      </c>
      <c r="B128" s="272"/>
      <c r="C128" s="272"/>
      <c r="D128" s="272"/>
      <c r="E128" s="272"/>
      <c r="F128" s="272" t="s">
        <v>303</v>
      </c>
      <c r="G128" s="293">
        <v>0</v>
      </c>
      <c r="H128" s="293">
        <v>0</v>
      </c>
      <c r="I128" s="293">
        <v>0</v>
      </c>
      <c r="J128" s="293">
        <v>0</v>
      </c>
      <c r="K128" s="293">
        <v>0</v>
      </c>
      <c r="L128" s="293">
        <v>0</v>
      </c>
      <c r="M128" s="293">
        <v>0</v>
      </c>
      <c r="N128" s="293">
        <v>0</v>
      </c>
      <c r="O128" s="293">
        <v>0</v>
      </c>
      <c r="P128" s="293">
        <v>30822.78</v>
      </c>
      <c r="Q128" s="293">
        <v>0</v>
      </c>
      <c r="R128" s="293">
        <v>0</v>
      </c>
      <c r="S128" s="293">
        <v>0</v>
      </c>
      <c r="T128" s="293">
        <v>0</v>
      </c>
      <c r="U128" s="293">
        <v>0</v>
      </c>
      <c r="V128" s="293">
        <v>0</v>
      </c>
      <c r="W128" s="293">
        <v>0</v>
      </c>
      <c r="X128" s="293">
        <v>0</v>
      </c>
      <c r="Y128" s="293">
        <v>0</v>
      </c>
      <c r="Z128" s="293">
        <v>0</v>
      </c>
      <c r="AA128" s="293">
        <v>0</v>
      </c>
      <c r="AB128" s="293">
        <v>0</v>
      </c>
      <c r="AC128" s="293">
        <v>0</v>
      </c>
      <c r="AD128" s="293">
        <v>0</v>
      </c>
      <c r="AE128" s="293">
        <v>0</v>
      </c>
      <c r="AF128" s="293">
        <v>0</v>
      </c>
      <c r="AG128" s="293">
        <v>0</v>
      </c>
      <c r="AH128" s="293">
        <v>0</v>
      </c>
      <c r="AI128" s="293">
        <v>0</v>
      </c>
      <c r="AJ128" s="293">
        <v>0</v>
      </c>
      <c r="AK128" s="293">
        <v>0</v>
      </c>
      <c r="AL128" s="293">
        <v>0</v>
      </c>
      <c r="AM128" s="293">
        <v>0</v>
      </c>
      <c r="AN128" s="293">
        <v>0</v>
      </c>
      <c r="AO128" s="293">
        <v>0</v>
      </c>
      <c r="AP128" s="293">
        <v>0</v>
      </c>
      <c r="AQ128" s="293">
        <v>0</v>
      </c>
      <c r="AR128" s="293">
        <v>0</v>
      </c>
      <c r="AS128" s="293">
        <v>0</v>
      </c>
      <c r="AT128" s="293">
        <v>0</v>
      </c>
      <c r="AU128" s="293">
        <v>0</v>
      </c>
      <c r="AV128" s="293">
        <v>0</v>
      </c>
      <c r="AW128" s="293">
        <v>0</v>
      </c>
      <c r="AX128" s="293">
        <v>0</v>
      </c>
      <c r="AY128" s="293">
        <v>0</v>
      </c>
      <c r="AZ128" s="293">
        <v>0</v>
      </c>
      <c r="BA128" s="293">
        <v>0</v>
      </c>
      <c r="BB128" s="293">
        <v>0</v>
      </c>
      <c r="BC128" s="293">
        <v>0</v>
      </c>
      <c r="BD128" s="293">
        <v>0</v>
      </c>
      <c r="BE128" s="293">
        <v>0</v>
      </c>
      <c r="BF128" s="293">
        <v>0</v>
      </c>
      <c r="BG128" s="293">
        <v>0</v>
      </c>
      <c r="BH128" s="293">
        <v>0</v>
      </c>
      <c r="BI128" s="293">
        <v>0</v>
      </c>
      <c r="BJ128" s="293">
        <v>0</v>
      </c>
      <c r="BK128" s="293">
        <v>0</v>
      </c>
      <c r="BL128" s="293">
        <v>0</v>
      </c>
      <c r="BM128" s="293">
        <v>0</v>
      </c>
      <c r="BN128" s="293">
        <v>0</v>
      </c>
      <c r="BO128" s="293">
        <v>0</v>
      </c>
      <c r="BP128" s="293">
        <v>0</v>
      </c>
      <c r="BQ128" s="293">
        <v>0</v>
      </c>
      <c r="BR128" s="293">
        <v>0</v>
      </c>
      <c r="BS128" s="293">
        <v>0</v>
      </c>
      <c r="BT128" s="293">
        <v>0</v>
      </c>
      <c r="BU128" s="293">
        <v>0</v>
      </c>
      <c r="BV128" s="293">
        <v>0</v>
      </c>
      <c r="BW128" s="293">
        <v>0</v>
      </c>
      <c r="BX128" s="293">
        <v>0</v>
      </c>
      <c r="BY128" s="293">
        <v>0</v>
      </c>
      <c r="BZ128" s="293">
        <v>0</v>
      </c>
      <c r="CA128" s="293">
        <v>0</v>
      </c>
      <c r="CB128" s="293">
        <v>0</v>
      </c>
      <c r="CC128" s="293">
        <v>0</v>
      </c>
      <c r="CD128" s="293">
        <v>0</v>
      </c>
      <c r="CE128" s="293">
        <v>0</v>
      </c>
      <c r="CF128" s="293">
        <v>0</v>
      </c>
      <c r="CG128" s="293">
        <v>0</v>
      </c>
      <c r="CH128" s="293">
        <v>0</v>
      </c>
      <c r="CI128" s="293">
        <v>0</v>
      </c>
      <c r="CJ128" s="293">
        <v>0</v>
      </c>
      <c r="CK128" s="293">
        <v>18116.16</v>
      </c>
      <c r="CL128" s="293">
        <v>0</v>
      </c>
      <c r="CM128" s="293">
        <v>0</v>
      </c>
      <c r="CN128" s="293">
        <v>0</v>
      </c>
      <c r="CO128" s="293">
        <v>0</v>
      </c>
      <c r="CP128" s="293">
        <v>0</v>
      </c>
      <c r="CQ128" s="293">
        <v>0</v>
      </c>
      <c r="CR128" s="293">
        <v>0</v>
      </c>
      <c r="CS128" s="293">
        <v>0</v>
      </c>
      <c r="CT128" s="293">
        <v>752.5</v>
      </c>
      <c r="CU128" s="293">
        <v>0</v>
      </c>
      <c r="CV128" s="293">
        <v>0</v>
      </c>
      <c r="CW128" s="293">
        <v>0</v>
      </c>
      <c r="CX128" s="293">
        <v>0</v>
      </c>
      <c r="CY128" s="293">
        <v>0</v>
      </c>
      <c r="CZ128" s="293">
        <v>0</v>
      </c>
      <c r="DA128" s="293">
        <v>0</v>
      </c>
      <c r="DB128" s="293">
        <v>0</v>
      </c>
      <c r="DC128" s="293">
        <v>0</v>
      </c>
      <c r="DD128" s="293">
        <v>0</v>
      </c>
      <c r="DE128" s="293">
        <v>0</v>
      </c>
      <c r="DF128" s="293">
        <v>0</v>
      </c>
      <c r="DG128" s="293">
        <v>0</v>
      </c>
      <c r="DH128" s="293">
        <v>0</v>
      </c>
      <c r="DI128" s="293">
        <v>0</v>
      </c>
      <c r="DJ128" s="293">
        <v>0</v>
      </c>
      <c r="DK128" s="293">
        <v>0</v>
      </c>
      <c r="DL128" s="293">
        <v>0</v>
      </c>
      <c r="DM128" s="293">
        <v>0</v>
      </c>
      <c r="DN128" s="293">
        <v>0</v>
      </c>
      <c r="DO128" s="293">
        <v>0</v>
      </c>
      <c r="DP128" s="293">
        <v>0</v>
      </c>
      <c r="DQ128" s="293">
        <v>0</v>
      </c>
      <c r="DR128" s="293">
        <v>0</v>
      </c>
      <c r="DS128" s="293">
        <v>0</v>
      </c>
      <c r="DT128" s="293">
        <v>0</v>
      </c>
      <c r="DU128" s="293">
        <v>0</v>
      </c>
      <c r="DV128" s="293">
        <v>0</v>
      </c>
      <c r="DW128" s="293">
        <v>0</v>
      </c>
      <c r="DX128" s="293">
        <v>0</v>
      </c>
      <c r="DY128" s="293">
        <v>0</v>
      </c>
      <c r="DZ128" s="293">
        <v>0</v>
      </c>
      <c r="EA128" s="293">
        <v>0</v>
      </c>
      <c r="EB128" s="293">
        <v>0</v>
      </c>
      <c r="EC128" s="293">
        <v>0</v>
      </c>
      <c r="ED128" s="293">
        <v>0</v>
      </c>
      <c r="EE128" s="293">
        <v>0</v>
      </c>
      <c r="EF128" s="293">
        <v>0</v>
      </c>
      <c r="EG128" s="293">
        <v>0</v>
      </c>
      <c r="EH128" s="293">
        <v>0</v>
      </c>
      <c r="EI128" s="293">
        <v>0</v>
      </c>
      <c r="EJ128" s="293">
        <v>0</v>
      </c>
      <c r="EK128" s="293">
        <v>0</v>
      </c>
      <c r="EL128" s="293">
        <v>0</v>
      </c>
      <c r="EM128" s="293">
        <v>0</v>
      </c>
      <c r="EN128" s="293">
        <v>0</v>
      </c>
      <c r="EO128" s="293">
        <v>0</v>
      </c>
      <c r="EP128" s="293">
        <v>0</v>
      </c>
      <c r="EQ128" s="293">
        <v>0</v>
      </c>
      <c r="ER128" s="293">
        <v>0</v>
      </c>
      <c r="ES128" s="293">
        <v>0</v>
      </c>
      <c r="ET128" s="293">
        <v>0</v>
      </c>
      <c r="EU128" s="293">
        <v>0</v>
      </c>
      <c r="EV128" s="293">
        <v>0</v>
      </c>
      <c r="EW128" s="293">
        <v>0</v>
      </c>
      <c r="EX128" s="293">
        <v>49691.44</v>
      </c>
      <c r="EY128" s="22"/>
      <c r="EZ128" s="60"/>
      <c r="FA128" s="22"/>
      <c r="FB128" s="60"/>
      <c r="FC128" s="22"/>
      <c r="FD128" s="60"/>
      <c r="FE128" s="22"/>
      <c r="FF128" s="60"/>
      <c r="FG128" s="22"/>
      <c r="FH128" s="60"/>
      <c r="FI128" s="22"/>
      <c r="FJ128" s="60"/>
      <c r="FK128" s="22"/>
      <c r="FL128" s="60"/>
      <c r="FM128" s="22"/>
      <c r="FN128" s="60"/>
      <c r="FO128" s="22"/>
      <c r="FP128" s="60"/>
      <c r="FQ128" s="22"/>
      <c r="FR128" s="60"/>
      <c r="FS128" s="22"/>
      <c r="FT128" s="60"/>
      <c r="FU128" s="22"/>
      <c r="FV128" s="60"/>
      <c r="FW128" s="22"/>
      <c r="FX128" s="60"/>
      <c r="FY128" s="22"/>
      <c r="FZ128" s="60"/>
      <c r="GA128" s="22"/>
      <c r="GB128" s="60"/>
      <c r="GC128" s="22"/>
      <c r="GD128" s="60"/>
      <c r="GE128" s="22"/>
      <c r="GF128" s="60"/>
      <c r="GG128" s="22"/>
      <c r="GH128" s="60"/>
      <c r="GI128" s="22"/>
      <c r="GJ128" s="60"/>
      <c r="GK128" s="22"/>
      <c r="GL128" s="60"/>
      <c r="GM128" s="22"/>
      <c r="GN128" s="60"/>
      <c r="GO128" s="22"/>
      <c r="GP128" s="60"/>
      <c r="GQ128" s="22"/>
      <c r="GR128" s="60"/>
      <c r="GS128" s="22"/>
      <c r="GT128" s="60"/>
      <c r="GU128" s="22"/>
      <c r="GV128" s="60"/>
      <c r="GW128" s="22"/>
      <c r="GX128" s="60"/>
      <c r="GY128" s="22"/>
      <c r="GZ128" s="60"/>
      <c r="HA128" s="22"/>
      <c r="HB128" s="60"/>
      <c r="HC128" s="22"/>
      <c r="HD128" s="60"/>
      <c r="HE128" s="22"/>
      <c r="HF128" s="60"/>
      <c r="HG128" s="22"/>
      <c r="HH128" s="60"/>
      <c r="HI128" s="22"/>
      <c r="HJ128" s="60"/>
      <c r="HK128" s="22"/>
      <c r="HL128" s="60"/>
      <c r="HM128" s="22"/>
      <c r="HN128" s="60"/>
      <c r="HO128" s="22"/>
      <c r="HP128" s="60"/>
      <c r="HQ128" s="22"/>
      <c r="HR128" s="60"/>
      <c r="HS128" s="22"/>
      <c r="HT128" s="60"/>
      <c r="HU128" s="22"/>
      <c r="HV128" s="60"/>
      <c r="HW128" s="22"/>
      <c r="HX128" s="60"/>
      <c r="HY128" s="22"/>
      <c r="HZ128" s="60"/>
      <c r="IA128" s="22"/>
      <c r="IB128" s="60"/>
      <c r="IC128" s="22"/>
      <c r="ID128" s="60"/>
      <c r="IE128" s="22"/>
      <c r="IF128" s="60"/>
      <c r="IG128" s="22"/>
      <c r="IH128" s="60"/>
      <c r="II128" s="22"/>
      <c r="IJ128" s="60"/>
      <c r="IK128" s="22"/>
      <c r="IL128" s="60"/>
      <c r="IM128" s="22"/>
      <c r="IN128" s="60"/>
      <c r="IO128" s="22"/>
      <c r="IP128" s="60"/>
      <c r="IQ128" s="22"/>
      <c r="IR128" s="60"/>
      <c r="IS128" s="22"/>
      <c r="IT128" s="60"/>
      <c r="IU128" s="22"/>
      <c r="IV128" s="60"/>
      <c r="IW128" s="22"/>
      <c r="IX128" s="60"/>
      <c r="IY128" s="22"/>
      <c r="IZ128" s="60"/>
      <c r="JA128" s="22"/>
      <c r="JB128" s="60"/>
      <c r="JC128" s="22"/>
      <c r="JD128" s="60"/>
      <c r="JE128" s="22"/>
      <c r="JF128" s="60"/>
      <c r="JG128" s="22"/>
      <c r="JH128" s="60"/>
      <c r="JI128" s="22"/>
      <c r="JJ128" s="60"/>
      <c r="JK128" s="22"/>
      <c r="JL128" s="60"/>
      <c r="JM128" s="22"/>
      <c r="JN128" s="60"/>
      <c r="JO128" s="22"/>
      <c r="JP128" s="60"/>
      <c r="JQ128" s="22"/>
      <c r="JR128" s="60"/>
      <c r="JS128" s="22"/>
      <c r="JT128" s="60"/>
      <c r="JU128" s="22"/>
      <c r="JV128" s="60"/>
      <c r="JW128" s="22"/>
      <c r="JX128" s="60"/>
      <c r="JY128" s="22"/>
      <c r="JZ128" s="23"/>
      <c r="KA128" s="23"/>
      <c r="KB128" s="23"/>
      <c r="KC128" s="23"/>
      <c r="KD128" s="23"/>
      <c r="KE128" s="23"/>
      <c r="KF128" s="23"/>
      <c r="KG128" s="23"/>
      <c r="KH128" s="23"/>
      <c r="KI128" s="23"/>
      <c r="KJ128" s="23"/>
      <c r="KK128" s="23"/>
      <c r="KL128" s="23"/>
      <c r="KM128" s="23"/>
    </row>
    <row r="129" spans="1:299" ht="15.75" thickBot="1" x14ac:dyDescent="0.3">
      <c r="A129" s="48">
        <f t="shared" si="1"/>
        <v>128</v>
      </c>
      <c r="B129" s="272"/>
      <c r="C129" s="272"/>
      <c r="D129" s="272"/>
      <c r="E129" s="272"/>
      <c r="F129" s="272" t="s">
        <v>384</v>
      </c>
      <c r="G129" s="306">
        <v>0</v>
      </c>
      <c r="H129" s="306">
        <v>0</v>
      </c>
      <c r="I129" s="306">
        <v>0</v>
      </c>
      <c r="J129" s="306">
        <v>0</v>
      </c>
      <c r="K129" s="306">
        <v>0</v>
      </c>
      <c r="L129" s="306">
        <v>0</v>
      </c>
      <c r="M129" s="306">
        <v>0</v>
      </c>
      <c r="N129" s="306">
        <v>0</v>
      </c>
      <c r="O129" s="306">
        <v>0</v>
      </c>
      <c r="P129" s="306">
        <v>0</v>
      </c>
      <c r="Q129" s="306">
        <v>0</v>
      </c>
      <c r="R129" s="306">
        <v>0</v>
      </c>
      <c r="S129" s="306">
        <v>0</v>
      </c>
      <c r="T129" s="306">
        <v>0</v>
      </c>
      <c r="U129" s="306">
        <v>0</v>
      </c>
      <c r="V129" s="306">
        <v>0</v>
      </c>
      <c r="W129" s="306">
        <v>0</v>
      </c>
      <c r="X129" s="306">
        <v>0</v>
      </c>
      <c r="Y129" s="306">
        <v>0</v>
      </c>
      <c r="Z129" s="306">
        <v>0</v>
      </c>
      <c r="AA129" s="306">
        <v>0</v>
      </c>
      <c r="AB129" s="306">
        <v>0</v>
      </c>
      <c r="AC129" s="306">
        <v>0</v>
      </c>
      <c r="AD129" s="306">
        <v>0</v>
      </c>
      <c r="AE129" s="306">
        <v>0</v>
      </c>
      <c r="AF129" s="306">
        <v>0</v>
      </c>
      <c r="AG129" s="306">
        <v>0</v>
      </c>
      <c r="AH129" s="306">
        <v>0</v>
      </c>
      <c r="AI129" s="306">
        <v>0</v>
      </c>
      <c r="AJ129" s="306">
        <v>0</v>
      </c>
      <c r="AK129" s="306">
        <v>0</v>
      </c>
      <c r="AL129" s="306">
        <v>0</v>
      </c>
      <c r="AM129" s="306">
        <v>0</v>
      </c>
      <c r="AN129" s="306">
        <v>0</v>
      </c>
      <c r="AO129" s="306">
        <v>0</v>
      </c>
      <c r="AP129" s="306">
        <v>0</v>
      </c>
      <c r="AQ129" s="306">
        <v>0</v>
      </c>
      <c r="AR129" s="306">
        <v>0</v>
      </c>
      <c r="AS129" s="306">
        <v>0</v>
      </c>
      <c r="AT129" s="306">
        <v>0</v>
      </c>
      <c r="AU129" s="306">
        <v>0</v>
      </c>
      <c r="AV129" s="306">
        <v>0</v>
      </c>
      <c r="AW129" s="306">
        <v>0</v>
      </c>
      <c r="AX129" s="306">
        <v>0</v>
      </c>
      <c r="AY129" s="306">
        <v>0</v>
      </c>
      <c r="AZ129" s="306">
        <v>0</v>
      </c>
      <c r="BA129" s="306">
        <v>0</v>
      </c>
      <c r="BB129" s="306">
        <v>0</v>
      </c>
      <c r="BC129" s="306">
        <v>0</v>
      </c>
      <c r="BD129" s="306">
        <v>0</v>
      </c>
      <c r="BE129" s="306">
        <v>0</v>
      </c>
      <c r="BF129" s="306">
        <v>0</v>
      </c>
      <c r="BG129" s="306">
        <v>0</v>
      </c>
      <c r="BH129" s="306">
        <v>0</v>
      </c>
      <c r="BI129" s="306">
        <v>0</v>
      </c>
      <c r="BJ129" s="306">
        <v>0</v>
      </c>
      <c r="BK129" s="306">
        <v>0</v>
      </c>
      <c r="BL129" s="306">
        <v>0</v>
      </c>
      <c r="BM129" s="306">
        <v>0</v>
      </c>
      <c r="BN129" s="306">
        <v>0</v>
      </c>
      <c r="BO129" s="306">
        <v>0</v>
      </c>
      <c r="BP129" s="306">
        <v>0</v>
      </c>
      <c r="BQ129" s="306">
        <v>0</v>
      </c>
      <c r="BR129" s="306">
        <v>0</v>
      </c>
      <c r="BS129" s="306">
        <v>0</v>
      </c>
      <c r="BT129" s="306">
        <v>0</v>
      </c>
      <c r="BU129" s="306">
        <v>0</v>
      </c>
      <c r="BV129" s="306">
        <v>0</v>
      </c>
      <c r="BW129" s="306">
        <v>0</v>
      </c>
      <c r="BX129" s="306">
        <v>0</v>
      </c>
      <c r="BY129" s="306">
        <v>0</v>
      </c>
      <c r="BZ129" s="306">
        <v>0</v>
      </c>
      <c r="CA129" s="306">
        <v>0</v>
      </c>
      <c r="CB129" s="306">
        <v>0</v>
      </c>
      <c r="CC129" s="306">
        <v>0</v>
      </c>
      <c r="CD129" s="306">
        <v>0</v>
      </c>
      <c r="CE129" s="306">
        <v>0</v>
      </c>
      <c r="CF129" s="306">
        <v>0</v>
      </c>
      <c r="CG129" s="306">
        <v>0</v>
      </c>
      <c r="CH129" s="306">
        <v>0</v>
      </c>
      <c r="CI129" s="306">
        <v>0</v>
      </c>
      <c r="CJ129" s="306">
        <v>0</v>
      </c>
      <c r="CK129" s="306">
        <v>0</v>
      </c>
      <c r="CL129" s="306">
        <v>0</v>
      </c>
      <c r="CM129" s="306">
        <v>0</v>
      </c>
      <c r="CN129" s="306">
        <v>0</v>
      </c>
      <c r="CO129" s="306">
        <v>0</v>
      </c>
      <c r="CP129" s="306">
        <v>0</v>
      </c>
      <c r="CQ129" s="306">
        <v>0</v>
      </c>
      <c r="CR129" s="306">
        <v>0</v>
      </c>
      <c r="CS129" s="306">
        <v>0</v>
      </c>
      <c r="CT129" s="306">
        <v>0</v>
      </c>
      <c r="CU129" s="306">
        <v>0</v>
      </c>
      <c r="CV129" s="306">
        <v>0</v>
      </c>
      <c r="CW129" s="306">
        <v>0</v>
      </c>
      <c r="CX129" s="306">
        <v>0</v>
      </c>
      <c r="CY129" s="306">
        <v>0</v>
      </c>
      <c r="CZ129" s="306">
        <v>0</v>
      </c>
      <c r="DA129" s="306">
        <v>0</v>
      </c>
      <c r="DB129" s="306">
        <v>0</v>
      </c>
      <c r="DC129" s="306">
        <v>0</v>
      </c>
      <c r="DD129" s="306">
        <v>0</v>
      </c>
      <c r="DE129" s="306">
        <v>0</v>
      </c>
      <c r="DF129" s="306">
        <v>0</v>
      </c>
      <c r="DG129" s="306">
        <v>0</v>
      </c>
      <c r="DH129" s="306">
        <v>0</v>
      </c>
      <c r="DI129" s="306">
        <v>0</v>
      </c>
      <c r="DJ129" s="306">
        <v>0</v>
      </c>
      <c r="DK129" s="306">
        <v>0</v>
      </c>
      <c r="DL129" s="306">
        <v>0</v>
      </c>
      <c r="DM129" s="306">
        <v>0</v>
      </c>
      <c r="DN129" s="306">
        <v>0</v>
      </c>
      <c r="DO129" s="306">
        <v>0</v>
      </c>
      <c r="DP129" s="306">
        <v>0</v>
      </c>
      <c r="DQ129" s="306">
        <v>0</v>
      </c>
      <c r="DR129" s="306">
        <v>0</v>
      </c>
      <c r="DS129" s="306">
        <v>0</v>
      </c>
      <c r="DT129" s="306">
        <v>0</v>
      </c>
      <c r="DU129" s="306">
        <v>0</v>
      </c>
      <c r="DV129" s="306">
        <v>0</v>
      </c>
      <c r="DW129" s="306">
        <v>0</v>
      </c>
      <c r="DX129" s="306">
        <v>0</v>
      </c>
      <c r="DY129" s="306">
        <v>0</v>
      </c>
      <c r="DZ129" s="306">
        <v>0</v>
      </c>
      <c r="EA129" s="306">
        <v>0</v>
      </c>
      <c r="EB129" s="306">
        <v>0</v>
      </c>
      <c r="EC129" s="306">
        <v>0</v>
      </c>
      <c r="ED129" s="306">
        <v>0</v>
      </c>
      <c r="EE129" s="306">
        <v>0</v>
      </c>
      <c r="EF129" s="306">
        <v>0</v>
      </c>
      <c r="EG129" s="306">
        <v>0</v>
      </c>
      <c r="EH129" s="306">
        <v>0</v>
      </c>
      <c r="EI129" s="306">
        <v>0</v>
      </c>
      <c r="EJ129" s="306">
        <v>0</v>
      </c>
      <c r="EK129" s="306">
        <v>0</v>
      </c>
      <c r="EL129" s="306">
        <v>0</v>
      </c>
      <c r="EM129" s="306">
        <v>0</v>
      </c>
      <c r="EN129" s="306">
        <v>0</v>
      </c>
      <c r="EO129" s="306">
        <v>0</v>
      </c>
      <c r="EP129" s="306">
        <v>0</v>
      </c>
      <c r="EQ129" s="306">
        <v>0</v>
      </c>
      <c r="ER129" s="306">
        <v>0</v>
      </c>
      <c r="ES129" s="306">
        <v>0</v>
      </c>
      <c r="ET129" s="306">
        <v>0</v>
      </c>
      <c r="EU129" s="306">
        <v>0</v>
      </c>
      <c r="EV129" s="306">
        <v>0</v>
      </c>
      <c r="EW129" s="306">
        <v>0</v>
      </c>
      <c r="EX129" s="306">
        <v>0</v>
      </c>
      <c r="EY129" s="22"/>
      <c r="EZ129" s="60"/>
      <c r="FA129" s="22"/>
      <c r="FB129" s="60"/>
      <c r="FC129" s="22"/>
      <c r="FD129" s="60"/>
      <c r="FE129" s="22"/>
      <c r="FF129" s="60"/>
      <c r="FG129" s="22"/>
      <c r="FH129" s="60"/>
      <c r="FI129" s="22"/>
      <c r="FJ129" s="60"/>
      <c r="FK129" s="22"/>
      <c r="FL129" s="60"/>
      <c r="FM129" s="22"/>
      <c r="FN129" s="60"/>
      <c r="FO129" s="22"/>
      <c r="FP129" s="60"/>
      <c r="FQ129" s="22"/>
      <c r="FR129" s="60"/>
      <c r="FS129" s="22"/>
      <c r="FT129" s="60"/>
      <c r="FU129" s="22"/>
      <c r="FV129" s="60"/>
      <c r="FW129" s="22"/>
      <c r="FX129" s="60"/>
      <c r="FY129" s="22"/>
      <c r="FZ129" s="60"/>
      <c r="GA129" s="22"/>
      <c r="GB129" s="60"/>
      <c r="GC129" s="22"/>
      <c r="GD129" s="60"/>
      <c r="GE129" s="22"/>
      <c r="GF129" s="60"/>
      <c r="GG129" s="22"/>
      <c r="GH129" s="60"/>
      <c r="GI129" s="22"/>
      <c r="GJ129" s="60"/>
      <c r="GK129" s="22"/>
      <c r="GL129" s="60"/>
      <c r="GM129" s="22"/>
      <c r="GN129" s="60"/>
      <c r="GO129" s="22"/>
      <c r="GP129" s="60"/>
      <c r="GQ129" s="22"/>
      <c r="GR129" s="60"/>
      <c r="GS129" s="22"/>
      <c r="GT129" s="60"/>
      <c r="GU129" s="22"/>
      <c r="GV129" s="60"/>
      <c r="GW129" s="22"/>
      <c r="GX129" s="60"/>
      <c r="GY129" s="22"/>
      <c r="GZ129" s="60"/>
      <c r="HA129" s="22"/>
      <c r="HB129" s="60"/>
      <c r="HC129" s="22"/>
      <c r="HD129" s="60"/>
      <c r="HE129" s="22"/>
      <c r="HF129" s="60"/>
      <c r="HG129" s="22"/>
      <c r="HH129" s="60"/>
      <c r="HI129" s="22"/>
      <c r="HJ129" s="60"/>
      <c r="HK129" s="22"/>
      <c r="HL129" s="60"/>
      <c r="HM129" s="22"/>
      <c r="HN129" s="60"/>
      <c r="HO129" s="22"/>
      <c r="HP129" s="60"/>
      <c r="HQ129" s="22"/>
      <c r="HR129" s="60"/>
      <c r="HS129" s="22"/>
      <c r="HT129" s="60"/>
      <c r="HU129" s="22"/>
      <c r="HV129" s="60"/>
      <c r="HW129" s="22"/>
      <c r="HX129" s="60"/>
      <c r="HY129" s="22"/>
      <c r="HZ129" s="60"/>
      <c r="IA129" s="22"/>
      <c r="IB129" s="60"/>
      <c r="IC129" s="22"/>
      <c r="ID129" s="60"/>
      <c r="IE129" s="22"/>
      <c r="IF129" s="60"/>
      <c r="IG129" s="22"/>
      <c r="IH129" s="60"/>
      <c r="II129" s="22"/>
      <c r="IJ129" s="60"/>
      <c r="IK129" s="22"/>
      <c r="IL129" s="60"/>
      <c r="IM129" s="22"/>
      <c r="IN129" s="60"/>
      <c r="IO129" s="22"/>
      <c r="IP129" s="60"/>
      <c r="IQ129" s="22"/>
      <c r="IR129" s="60"/>
      <c r="IS129" s="22"/>
      <c r="IT129" s="60"/>
      <c r="IU129" s="22"/>
      <c r="IV129" s="60"/>
      <c r="IW129" s="22"/>
      <c r="IX129" s="60"/>
      <c r="IY129" s="22"/>
      <c r="IZ129" s="60"/>
      <c r="JA129" s="22"/>
      <c r="JB129" s="60"/>
      <c r="JC129" s="22"/>
      <c r="JD129" s="60"/>
      <c r="JE129" s="22"/>
      <c r="JF129" s="60"/>
      <c r="JG129" s="22"/>
      <c r="JH129" s="60"/>
      <c r="JI129" s="22"/>
      <c r="JJ129" s="60"/>
      <c r="JK129" s="22"/>
      <c r="JL129" s="60"/>
      <c r="JM129" s="22"/>
      <c r="JN129" s="60"/>
      <c r="JO129" s="22"/>
      <c r="JP129" s="60"/>
      <c r="JQ129" s="22"/>
      <c r="JR129" s="60"/>
      <c r="JS129" s="22"/>
      <c r="JT129" s="60"/>
      <c r="JU129" s="22"/>
      <c r="JV129" s="60"/>
      <c r="JW129" s="22"/>
      <c r="JX129" s="60"/>
      <c r="JY129" s="22"/>
      <c r="JZ129" s="23"/>
      <c r="KA129" s="23"/>
      <c r="KB129" s="23"/>
      <c r="KC129" s="23"/>
      <c r="KD129" s="23"/>
      <c r="KE129" s="23"/>
      <c r="KF129" s="23"/>
      <c r="KG129" s="23"/>
      <c r="KH129" s="23"/>
      <c r="KI129" s="23"/>
      <c r="KJ129" s="23"/>
      <c r="KK129" s="23"/>
      <c r="KL129" s="23"/>
      <c r="KM129" s="23"/>
    </row>
    <row r="130" spans="1:299" x14ac:dyDescent="0.25">
      <c r="A130" s="48">
        <f t="shared" si="1"/>
        <v>129</v>
      </c>
      <c r="B130" s="272"/>
      <c r="C130" s="272"/>
      <c r="D130" s="272"/>
      <c r="E130" s="272" t="s">
        <v>305</v>
      </c>
      <c r="F130" s="272"/>
      <c r="G130" s="293">
        <v>-31997.31</v>
      </c>
      <c r="H130" s="293">
        <v>-2128.6999999999998</v>
      </c>
      <c r="I130" s="293">
        <v>76665.820000000007</v>
      </c>
      <c r="J130" s="293">
        <v>1483.33</v>
      </c>
      <c r="K130" s="293">
        <v>4348.4399999999996</v>
      </c>
      <c r="L130" s="293">
        <v>1132.49</v>
      </c>
      <c r="M130" s="293">
        <v>-714.62</v>
      </c>
      <c r="N130" s="293">
        <v>-2546.9499999999998</v>
      </c>
      <c r="O130" s="293">
        <v>-13520.04</v>
      </c>
      <c r="P130" s="293">
        <v>44787.839999999997</v>
      </c>
      <c r="Q130" s="293">
        <v>633.58000000000004</v>
      </c>
      <c r="R130" s="293">
        <v>-648.19000000000005</v>
      </c>
      <c r="S130" s="293">
        <v>125.64</v>
      </c>
      <c r="T130" s="293">
        <v>113.06</v>
      </c>
      <c r="U130" s="293">
        <v>56.3</v>
      </c>
      <c r="V130" s="293">
        <v>2354.9499999999998</v>
      </c>
      <c r="W130" s="293">
        <v>0</v>
      </c>
      <c r="X130" s="293">
        <v>6381.84</v>
      </c>
      <c r="Y130" s="293">
        <v>5111.47</v>
      </c>
      <c r="Z130" s="293">
        <v>33.32</v>
      </c>
      <c r="AA130" s="293">
        <v>0</v>
      </c>
      <c r="AB130" s="293">
        <v>51.29</v>
      </c>
      <c r="AC130" s="293">
        <v>3261.33</v>
      </c>
      <c r="AD130" s="293">
        <v>487.82</v>
      </c>
      <c r="AE130" s="293">
        <v>42.85</v>
      </c>
      <c r="AF130" s="293">
        <v>399.71</v>
      </c>
      <c r="AG130" s="293">
        <v>2448.8000000000002</v>
      </c>
      <c r="AH130" s="293">
        <v>2009.4</v>
      </c>
      <c r="AI130" s="293">
        <v>4015</v>
      </c>
      <c r="AJ130" s="293">
        <v>1249.0899999999999</v>
      </c>
      <c r="AK130" s="293">
        <v>874.56</v>
      </c>
      <c r="AL130" s="293">
        <v>236.84</v>
      </c>
      <c r="AM130" s="293">
        <v>-10241.879999999999</v>
      </c>
      <c r="AN130" s="293">
        <v>479.92</v>
      </c>
      <c r="AO130" s="293">
        <v>335.75</v>
      </c>
      <c r="AP130" s="293">
        <v>3325.22</v>
      </c>
      <c r="AQ130" s="293">
        <v>193.96</v>
      </c>
      <c r="AR130" s="293">
        <v>479.59</v>
      </c>
      <c r="AS130" s="293">
        <v>3428.63</v>
      </c>
      <c r="AT130" s="293">
        <v>6290.13</v>
      </c>
      <c r="AU130" s="293">
        <v>364.18</v>
      </c>
      <c r="AV130" s="293">
        <v>4715.3999999999996</v>
      </c>
      <c r="AW130" s="293">
        <v>432.99</v>
      </c>
      <c r="AX130" s="293">
        <v>129.53</v>
      </c>
      <c r="AY130" s="293">
        <v>297.20999999999998</v>
      </c>
      <c r="AZ130" s="293">
        <v>3177.21</v>
      </c>
      <c r="BA130" s="293">
        <v>-460.88</v>
      </c>
      <c r="BB130" s="293">
        <v>-149.53</v>
      </c>
      <c r="BC130" s="293">
        <v>496.93</v>
      </c>
      <c r="BD130" s="293">
        <v>826.17</v>
      </c>
      <c r="BE130" s="293">
        <v>0</v>
      </c>
      <c r="BF130" s="293">
        <v>-1466.7</v>
      </c>
      <c r="BG130" s="293">
        <v>26212.35</v>
      </c>
      <c r="BH130" s="293">
        <v>3569.67</v>
      </c>
      <c r="BI130" s="293">
        <v>1211.3399999999999</v>
      </c>
      <c r="BJ130" s="293">
        <v>1030.3499999999999</v>
      </c>
      <c r="BK130" s="293">
        <v>67.48</v>
      </c>
      <c r="BL130" s="293">
        <v>0</v>
      </c>
      <c r="BM130" s="293">
        <v>617.5</v>
      </c>
      <c r="BN130" s="293">
        <v>264.86</v>
      </c>
      <c r="BO130" s="293">
        <v>1077.02</v>
      </c>
      <c r="BP130" s="293">
        <v>598.41</v>
      </c>
      <c r="BQ130" s="293">
        <v>59.25</v>
      </c>
      <c r="BR130" s="293">
        <v>655.44</v>
      </c>
      <c r="BS130" s="293">
        <v>115.56</v>
      </c>
      <c r="BT130" s="293">
        <v>0</v>
      </c>
      <c r="BU130" s="293">
        <v>26029.54</v>
      </c>
      <c r="BV130" s="293">
        <v>2170.13</v>
      </c>
      <c r="BW130" s="293">
        <v>0</v>
      </c>
      <c r="BX130" s="293">
        <v>8215.4699999999993</v>
      </c>
      <c r="BY130" s="293">
        <v>161.36000000000001</v>
      </c>
      <c r="BZ130" s="293">
        <v>480.02</v>
      </c>
      <c r="CA130" s="293">
        <v>241.6</v>
      </c>
      <c r="CB130" s="293">
        <v>319.12</v>
      </c>
      <c r="CC130" s="293">
        <v>1257.18</v>
      </c>
      <c r="CD130" s="293">
        <v>1775.04</v>
      </c>
      <c r="CE130" s="293">
        <v>0</v>
      </c>
      <c r="CF130" s="293">
        <v>-3297.87</v>
      </c>
      <c r="CG130" s="293">
        <v>1404.92</v>
      </c>
      <c r="CH130" s="293">
        <v>209.49</v>
      </c>
      <c r="CI130" s="293">
        <v>3408.88</v>
      </c>
      <c r="CJ130" s="293">
        <v>2434.63</v>
      </c>
      <c r="CK130" s="293">
        <v>19774</v>
      </c>
      <c r="CL130" s="293">
        <v>726.44</v>
      </c>
      <c r="CM130" s="293">
        <v>2595.92</v>
      </c>
      <c r="CN130" s="293">
        <v>1769.52</v>
      </c>
      <c r="CO130" s="293">
        <v>46236.25</v>
      </c>
      <c r="CP130" s="293">
        <v>2571.38</v>
      </c>
      <c r="CQ130" s="293">
        <v>2748.24</v>
      </c>
      <c r="CR130" s="293">
        <v>462.9</v>
      </c>
      <c r="CS130" s="293">
        <v>-99475.68</v>
      </c>
      <c r="CT130" s="293">
        <v>44056.42</v>
      </c>
      <c r="CU130" s="293">
        <v>-8872.6299999999992</v>
      </c>
      <c r="CV130" s="293">
        <v>2729.02</v>
      </c>
      <c r="CW130" s="293">
        <v>154.30000000000001</v>
      </c>
      <c r="CX130" s="293">
        <v>449.84</v>
      </c>
      <c r="CY130" s="293">
        <v>1351.48</v>
      </c>
      <c r="CZ130" s="293">
        <v>52.86</v>
      </c>
      <c r="DA130" s="293">
        <v>-4763.8</v>
      </c>
      <c r="DB130" s="293">
        <v>742.4</v>
      </c>
      <c r="DC130" s="293">
        <v>9.1300000000000008</v>
      </c>
      <c r="DD130" s="293">
        <v>3640.38</v>
      </c>
      <c r="DE130" s="293">
        <v>1006.15</v>
      </c>
      <c r="DF130" s="293">
        <v>1030.21</v>
      </c>
      <c r="DG130" s="293">
        <v>1419.47</v>
      </c>
      <c r="DH130" s="293">
        <v>3909.06</v>
      </c>
      <c r="DI130" s="293">
        <v>368.96</v>
      </c>
      <c r="DJ130" s="293">
        <v>395.21</v>
      </c>
      <c r="DK130" s="293">
        <v>1086.07</v>
      </c>
      <c r="DL130" s="293">
        <v>6166.38</v>
      </c>
      <c r="DM130" s="293">
        <v>518.13</v>
      </c>
      <c r="DN130" s="293">
        <v>-3251.16</v>
      </c>
      <c r="DO130" s="293">
        <v>14.29</v>
      </c>
      <c r="DP130" s="293">
        <v>652.97</v>
      </c>
      <c r="DQ130" s="293">
        <v>4180.47</v>
      </c>
      <c r="DR130" s="293">
        <v>7451.09</v>
      </c>
      <c r="DS130" s="293">
        <v>190.37</v>
      </c>
      <c r="DT130" s="293">
        <v>65.459999999999994</v>
      </c>
      <c r="DU130" s="293">
        <v>739.37</v>
      </c>
      <c r="DV130" s="293">
        <v>-289.89999999999998</v>
      </c>
      <c r="DW130" s="293">
        <v>-873.33</v>
      </c>
      <c r="DX130" s="293">
        <v>-33.96</v>
      </c>
      <c r="DY130" s="293">
        <v>2587.7800000000002</v>
      </c>
      <c r="DZ130" s="293">
        <v>-386.65</v>
      </c>
      <c r="EA130" s="293">
        <v>-43014.31</v>
      </c>
      <c r="EB130" s="293">
        <v>317.14999999999998</v>
      </c>
      <c r="EC130" s="293">
        <v>58.16</v>
      </c>
      <c r="ED130" s="293">
        <v>639.94000000000005</v>
      </c>
      <c r="EE130" s="293">
        <v>932.8</v>
      </c>
      <c r="EF130" s="293">
        <v>321.8</v>
      </c>
      <c r="EG130" s="293">
        <v>36.54</v>
      </c>
      <c r="EH130" s="293">
        <v>-1125.52</v>
      </c>
      <c r="EI130" s="293">
        <v>4003.05</v>
      </c>
      <c r="EJ130" s="293">
        <v>-744.29</v>
      </c>
      <c r="EK130" s="293">
        <v>329.14</v>
      </c>
      <c r="EL130" s="293">
        <v>14338.77</v>
      </c>
      <c r="EM130" s="293">
        <v>55068.98</v>
      </c>
      <c r="EN130" s="293">
        <v>166.2</v>
      </c>
      <c r="EO130" s="293">
        <v>-1827.03</v>
      </c>
      <c r="EP130" s="293">
        <v>36.64</v>
      </c>
      <c r="EQ130" s="293">
        <v>15115.99</v>
      </c>
      <c r="ER130" s="293">
        <v>3005.84</v>
      </c>
      <c r="ES130" s="293">
        <v>-145</v>
      </c>
      <c r="ET130" s="293">
        <v>0</v>
      </c>
      <c r="EU130" s="293">
        <v>0</v>
      </c>
      <c r="EV130" s="293">
        <v>0</v>
      </c>
      <c r="EW130" s="293">
        <v>0</v>
      </c>
      <c r="EX130" s="293">
        <v>291111.19</v>
      </c>
      <c r="EY130" s="22"/>
      <c r="EZ130" s="60"/>
      <c r="FA130" s="22"/>
      <c r="FB130" s="60"/>
      <c r="FC130" s="22"/>
      <c r="FD130" s="60"/>
      <c r="FE130" s="22"/>
      <c r="FF130" s="60"/>
      <c r="FG130" s="22"/>
      <c r="FH130" s="60"/>
      <c r="FI130" s="22"/>
      <c r="FJ130" s="60"/>
      <c r="FK130" s="22"/>
      <c r="FL130" s="60"/>
      <c r="FM130" s="22"/>
      <c r="FN130" s="60"/>
      <c r="FO130" s="22"/>
      <c r="FP130" s="60"/>
      <c r="FQ130" s="22"/>
      <c r="FR130" s="60"/>
      <c r="FS130" s="22"/>
      <c r="FT130" s="60"/>
      <c r="FU130" s="22"/>
      <c r="FV130" s="60"/>
      <c r="FW130" s="22"/>
      <c r="FX130" s="60"/>
      <c r="FY130" s="22"/>
      <c r="FZ130" s="60"/>
      <c r="GA130" s="22"/>
      <c r="GB130" s="60"/>
      <c r="GC130" s="22"/>
      <c r="GD130" s="60"/>
      <c r="GE130" s="22"/>
      <c r="GF130" s="60"/>
      <c r="GG130" s="22"/>
      <c r="GH130" s="60"/>
      <c r="GI130" s="22"/>
      <c r="GJ130" s="60"/>
      <c r="GK130" s="22"/>
      <c r="GL130" s="60"/>
      <c r="GM130" s="22"/>
      <c r="GN130" s="60"/>
      <c r="GO130" s="22"/>
      <c r="GP130" s="60"/>
      <c r="GQ130" s="22"/>
      <c r="GR130" s="60"/>
      <c r="GS130" s="22"/>
      <c r="GT130" s="60"/>
      <c r="GU130" s="22"/>
      <c r="GV130" s="60"/>
      <c r="GW130" s="22"/>
      <c r="GX130" s="60"/>
      <c r="GY130" s="22"/>
      <c r="GZ130" s="60"/>
      <c r="HA130" s="22"/>
      <c r="HB130" s="60"/>
      <c r="HC130" s="22"/>
      <c r="HD130" s="60"/>
      <c r="HE130" s="22"/>
      <c r="HF130" s="60"/>
      <c r="HG130" s="22"/>
      <c r="HH130" s="60"/>
      <c r="HI130" s="22"/>
      <c r="HJ130" s="60"/>
      <c r="HK130" s="22"/>
      <c r="HL130" s="60"/>
      <c r="HM130" s="22"/>
      <c r="HN130" s="60"/>
      <c r="HO130" s="22"/>
      <c r="HP130" s="60"/>
      <c r="HQ130" s="22"/>
      <c r="HR130" s="60"/>
      <c r="HS130" s="22"/>
      <c r="HT130" s="60"/>
      <c r="HU130" s="22"/>
      <c r="HV130" s="60"/>
      <c r="HW130" s="22"/>
      <c r="HX130" s="60"/>
      <c r="HY130" s="22"/>
      <c r="HZ130" s="60"/>
      <c r="IA130" s="22"/>
      <c r="IB130" s="60"/>
      <c r="IC130" s="22"/>
      <c r="ID130" s="60"/>
      <c r="IE130" s="22"/>
      <c r="IF130" s="60"/>
      <c r="IG130" s="22"/>
      <c r="IH130" s="60"/>
      <c r="II130" s="22"/>
      <c r="IJ130" s="60"/>
      <c r="IK130" s="22"/>
      <c r="IL130" s="60"/>
      <c r="IM130" s="22"/>
      <c r="IN130" s="60"/>
      <c r="IO130" s="22"/>
      <c r="IP130" s="60"/>
      <c r="IQ130" s="22"/>
      <c r="IR130" s="60"/>
      <c r="IS130" s="22"/>
      <c r="IT130" s="60"/>
      <c r="IU130" s="22"/>
      <c r="IV130" s="60"/>
      <c r="IW130" s="22"/>
      <c r="IX130" s="60"/>
      <c r="IY130" s="22"/>
      <c r="IZ130" s="60"/>
      <c r="JA130" s="22"/>
      <c r="JB130" s="60"/>
      <c r="JC130" s="22"/>
      <c r="JD130" s="60"/>
      <c r="JE130" s="22"/>
      <c r="JF130" s="60"/>
      <c r="JG130" s="22"/>
      <c r="JH130" s="60"/>
      <c r="JI130" s="22"/>
      <c r="JJ130" s="60"/>
      <c r="JK130" s="22"/>
      <c r="JL130" s="60"/>
      <c r="JM130" s="22"/>
      <c r="JN130" s="60"/>
      <c r="JO130" s="22"/>
      <c r="JP130" s="60"/>
      <c r="JQ130" s="22"/>
      <c r="JR130" s="60"/>
      <c r="JS130" s="22"/>
      <c r="JT130" s="60"/>
      <c r="JU130" s="22"/>
      <c r="JV130" s="60"/>
      <c r="JW130" s="22"/>
      <c r="JX130" s="60"/>
      <c r="JY130" s="22"/>
      <c r="JZ130" s="23"/>
      <c r="KA130" s="23"/>
      <c r="KB130" s="23"/>
      <c r="KC130" s="23"/>
      <c r="KD130" s="23"/>
      <c r="KE130" s="23"/>
      <c r="KF130" s="23"/>
      <c r="KG130" s="23"/>
      <c r="KH130" s="23"/>
      <c r="KI130" s="23"/>
      <c r="KJ130" s="23"/>
      <c r="KK130" s="23"/>
      <c r="KL130" s="23"/>
      <c r="KM130" s="23"/>
    </row>
    <row r="131" spans="1:299" ht="30" customHeight="1" x14ac:dyDescent="0.25">
      <c r="A131" s="48">
        <f t="shared" si="1"/>
        <v>130</v>
      </c>
      <c r="B131" s="272"/>
      <c r="C131" s="272"/>
      <c r="D131" s="272"/>
      <c r="E131" s="272" t="s">
        <v>306</v>
      </c>
      <c r="F131" s="272"/>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c r="AC131" s="293"/>
      <c r="AD131" s="293"/>
      <c r="AE131" s="293"/>
      <c r="AF131" s="293"/>
      <c r="AG131" s="293"/>
      <c r="AH131" s="293"/>
      <c r="AI131" s="293"/>
      <c r="AJ131" s="293"/>
      <c r="AK131" s="293"/>
      <c r="AL131" s="293"/>
      <c r="AM131" s="293"/>
      <c r="AN131" s="293"/>
      <c r="AO131" s="293"/>
      <c r="AP131" s="293"/>
      <c r="AQ131" s="293"/>
      <c r="AR131" s="293"/>
      <c r="AS131" s="293"/>
      <c r="AT131" s="293"/>
      <c r="AU131" s="293"/>
      <c r="AV131" s="293"/>
      <c r="AW131" s="293"/>
      <c r="AX131" s="293"/>
      <c r="AY131" s="293"/>
      <c r="AZ131" s="293"/>
      <c r="BA131" s="293"/>
      <c r="BB131" s="293"/>
      <c r="BC131" s="293"/>
      <c r="BD131" s="293"/>
      <c r="BE131" s="293"/>
      <c r="BF131" s="293"/>
      <c r="BG131" s="293"/>
      <c r="BH131" s="293"/>
      <c r="BI131" s="293"/>
      <c r="BJ131" s="293"/>
      <c r="BK131" s="293"/>
      <c r="BL131" s="293"/>
      <c r="BM131" s="293"/>
      <c r="BN131" s="293"/>
      <c r="BO131" s="293"/>
      <c r="BP131" s="293"/>
      <c r="BQ131" s="293"/>
      <c r="BR131" s="293"/>
      <c r="BS131" s="293"/>
      <c r="BT131" s="293"/>
      <c r="BU131" s="293"/>
      <c r="BV131" s="293"/>
      <c r="BW131" s="293"/>
      <c r="BX131" s="293"/>
      <c r="BY131" s="293"/>
      <c r="BZ131" s="293"/>
      <c r="CA131" s="293"/>
      <c r="CB131" s="293"/>
      <c r="CC131" s="293"/>
      <c r="CD131" s="293"/>
      <c r="CE131" s="293"/>
      <c r="CF131" s="293"/>
      <c r="CG131" s="293"/>
      <c r="CH131" s="293"/>
      <c r="CI131" s="293"/>
      <c r="CJ131" s="293"/>
      <c r="CK131" s="293"/>
      <c r="CL131" s="293"/>
      <c r="CM131" s="293"/>
      <c r="CN131" s="293"/>
      <c r="CO131" s="293"/>
      <c r="CP131" s="293"/>
      <c r="CQ131" s="293"/>
      <c r="CR131" s="293"/>
      <c r="CS131" s="293"/>
      <c r="CT131" s="293"/>
      <c r="CU131" s="293"/>
      <c r="CV131" s="293"/>
      <c r="CW131" s="293"/>
      <c r="CX131" s="293"/>
      <c r="CY131" s="293"/>
      <c r="CZ131" s="293"/>
      <c r="DA131" s="293"/>
      <c r="DB131" s="293"/>
      <c r="DC131" s="293"/>
      <c r="DD131" s="293"/>
      <c r="DE131" s="293"/>
      <c r="DF131" s="293"/>
      <c r="DG131" s="293"/>
      <c r="DH131" s="293"/>
      <c r="DI131" s="293"/>
      <c r="DJ131" s="293"/>
      <c r="DK131" s="293"/>
      <c r="DL131" s="293"/>
      <c r="DM131" s="293"/>
      <c r="DN131" s="293"/>
      <c r="DO131" s="293"/>
      <c r="DP131" s="293"/>
      <c r="DQ131" s="293"/>
      <c r="DR131" s="293"/>
      <c r="DS131" s="293"/>
      <c r="DT131" s="293"/>
      <c r="DU131" s="293"/>
      <c r="DV131" s="293"/>
      <c r="DW131" s="293"/>
      <c r="DX131" s="293"/>
      <c r="DY131" s="293"/>
      <c r="DZ131" s="293"/>
      <c r="EA131" s="293"/>
      <c r="EB131" s="293"/>
      <c r="EC131" s="293"/>
      <c r="ED131" s="293"/>
      <c r="EE131" s="293"/>
      <c r="EF131" s="293"/>
      <c r="EG131" s="293"/>
      <c r="EH131" s="293"/>
      <c r="EI131" s="293"/>
      <c r="EJ131" s="293"/>
      <c r="EK131" s="293"/>
      <c r="EL131" s="293"/>
      <c r="EM131" s="293"/>
      <c r="EN131" s="293"/>
      <c r="EO131" s="293"/>
      <c r="EP131" s="293"/>
      <c r="EQ131" s="293"/>
      <c r="ER131" s="293"/>
      <c r="ES131" s="293"/>
      <c r="ET131" s="293"/>
      <c r="EU131" s="293"/>
      <c r="EV131" s="293"/>
      <c r="EW131" s="293"/>
      <c r="EX131" s="293"/>
      <c r="EY131" s="22"/>
      <c r="EZ131" s="60"/>
      <c r="FA131" s="22"/>
      <c r="FB131" s="60"/>
      <c r="FC131" s="22"/>
      <c r="FD131" s="60"/>
      <c r="FE131" s="22"/>
      <c r="FF131" s="60"/>
      <c r="FG131" s="22"/>
      <c r="FH131" s="60"/>
      <c r="FI131" s="22"/>
      <c r="FJ131" s="60"/>
      <c r="FK131" s="22"/>
      <c r="FL131" s="60"/>
      <c r="FM131" s="22"/>
      <c r="FN131" s="60"/>
      <c r="FO131" s="22"/>
      <c r="FP131" s="60"/>
      <c r="FQ131" s="22"/>
      <c r="FR131" s="60"/>
      <c r="FS131" s="22"/>
      <c r="FT131" s="60"/>
      <c r="FU131" s="22"/>
      <c r="FV131" s="60"/>
      <c r="FW131" s="22"/>
      <c r="FX131" s="60"/>
      <c r="FY131" s="22"/>
      <c r="FZ131" s="60"/>
      <c r="GA131" s="22"/>
      <c r="GB131" s="60"/>
      <c r="GC131" s="22"/>
      <c r="GD131" s="60"/>
      <c r="GE131" s="22"/>
      <c r="GF131" s="60"/>
      <c r="GG131" s="22"/>
      <c r="GH131" s="60"/>
      <c r="GI131" s="22"/>
      <c r="GJ131" s="60"/>
      <c r="GK131" s="22"/>
      <c r="GL131" s="60"/>
      <c r="GM131" s="22"/>
      <c r="GN131" s="60"/>
      <c r="GO131" s="22"/>
      <c r="GP131" s="60"/>
      <c r="GQ131" s="22"/>
      <c r="GR131" s="60"/>
      <c r="GS131" s="22"/>
      <c r="GT131" s="60"/>
      <c r="GU131" s="22"/>
      <c r="GV131" s="60"/>
      <c r="GW131" s="22"/>
      <c r="GX131" s="60"/>
      <c r="GY131" s="22"/>
      <c r="GZ131" s="60"/>
      <c r="HA131" s="22"/>
      <c r="HB131" s="60"/>
      <c r="HC131" s="22"/>
      <c r="HD131" s="60"/>
      <c r="HE131" s="22"/>
      <c r="HF131" s="60"/>
      <c r="HG131" s="22"/>
      <c r="HH131" s="60"/>
      <c r="HI131" s="22"/>
      <c r="HJ131" s="60"/>
      <c r="HK131" s="22"/>
      <c r="HL131" s="60"/>
      <c r="HM131" s="22"/>
      <c r="HN131" s="60"/>
      <c r="HO131" s="22"/>
      <c r="HP131" s="60"/>
      <c r="HQ131" s="22"/>
      <c r="HR131" s="60"/>
      <c r="HS131" s="22"/>
      <c r="HT131" s="60"/>
      <c r="HU131" s="22"/>
      <c r="HV131" s="60"/>
      <c r="HW131" s="22"/>
      <c r="HX131" s="60"/>
      <c r="HY131" s="22"/>
      <c r="HZ131" s="60"/>
      <c r="IA131" s="22"/>
      <c r="IB131" s="60"/>
      <c r="IC131" s="22"/>
      <c r="ID131" s="60"/>
      <c r="IE131" s="22"/>
      <c r="IF131" s="60"/>
      <c r="IG131" s="22"/>
      <c r="IH131" s="60"/>
      <c r="II131" s="22"/>
      <c r="IJ131" s="60"/>
      <c r="IK131" s="22"/>
      <c r="IL131" s="60"/>
      <c r="IM131" s="22"/>
      <c r="IN131" s="60"/>
      <c r="IO131" s="22"/>
      <c r="IP131" s="60"/>
      <c r="IQ131" s="22"/>
      <c r="IR131" s="60"/>
      <c r="IS131" s="22"/>
      <c r="IT131" s="60"/>
      <c r="IU131" s="22"/>
      <c r="IV131" s="60"/>
      <c r="IW131" s="22"/>
      <c r="IX131" s="60"/>
      <c r="IY131" s="22"/>
      <c r="IZ131" s="60"/>
      <c r="JA131" s="22"/>
      <c r="JB131" s="60"/>
      <c r="JC131" s="22"/>
      <c r="JD131" s="60"/>
      <c r="JE131" s="22"/>
      <c r="JF131" s="60"/>
      <c r="JG131" s="22"/>
      <c r="JH131" s="60"/>
      <c r="JI131" s="22"/>
      <c r="JJ131" s="60"/>
      <c r="JK131" s="22"/>
      <c r="JL131" s="60"/>
      <c r="JM131" s="22"/>
      <c r="JN131" s="60"/>
      <c r="JO131" s="22"/>
      <c r="JP131" s="60"/>
      <c r="JQ131" s="22"/>
      <c r="JR131" s="60"/>
      <c r="JS131" s="22"/>
      <c r="JT131" s="60"/>
      <c r="JU131" s="22"/>
      <c r="JV131" s="60"/>
      <c r="JW131" s="22"/>
      <c r="JX131" s="60"/>
      <c r="JY131" s="22"/>
      <c r="JZ131" s="23"/>
      <c r="KA131" s="23"/>
      <c r="KB131" s="23"/>
      <c r="KC131" s="23"/>
      <c r="KD131" s="23"/>
      <c r="KE131" s="23"/>
      <c r="KF131" s="23"/>
      <c r="KG131" s="23"/>
      <c r="KH131" s="23"/>
      <c r="KI131" s="23"/>
      <c r="KJ131" s="23"/>
      <c r="KK131" s="23"/>
      <c r="KL131" s="23"/>
      <c r="KM131" s="23"/>
    </row>
    <row r="132" spans="1:299" x14ac:dyDescent="0.25">
      <c r="A132" s="48">
        <f t="shared" ref="A132:A195" si="2">+A131+1</f>
        <v>131</v>
      </c>
      <c r="B132" s="272"/>
      <c r="C132" s="272"/>
      <c r="D132" s="272"/>
      <c r="E132" s="272"/>
      <c r="F132" s="272" t="s">
        <v>307</v>
      </c>
      <c r="G132" s="293">
        <v>0</v>
      </c>
      <c r="H132" s="293">
        <v>0</v>
      </c>
      <c r="I132" s="293">
        <v>0</v>
      </c>
      <c r="J132" s="293">
        <v>0</v>
      </c>
      <c r="K132" s="293">
        <v>0</v>
      </c>
      <c r="L132" s="293">
        <v>0</v>
      </c>
      <c r="M132" s="293">
        <v>0</v>
      </c>
      <c r="N132" s="293">
        <v>0</v>
      </c>
      <c r="O132" s="293">
        <v>0</v>
      </c>
      <c r="P132" s="293">
        <v>0</v>
      </c>
      <c r="Q132" s="293">
        <v>0</v>
      </c>
      <c r="R132" s="293">
        <v>0</v>
      </c>
      <c r="S132" s="293">
        <v>0</v>
      </c>
      <c r="T132" s="293">
        <v>0</v>
      </c>
      <c r="U132" s="293">
        <v>0</v>
      </c>
      <c r="V132" s="293">
        <v>0</v>
      </c>
      <c r="W132" s="293">
        <v>0</v>
      </c>
      <c r="X132" s="293">
        <v>0</v>
      </c>
      <c r="Y132" s="293">
        <v>0</v>
      </c>
      <c r="Z132" s="293">
        <v>0</v>
      </c>
      <c r="AA132" s="293">
        <v>0</v>
      </c>
      <c r="AB132" s="293">
        <v>0</v>
      </c>
      <c r="AC132" s="293">
        <v>0</v>
      </c>
      <c r="AD132" s="293">
        <v>0</v>
      </c>
      <c r="AE132" s="293">
        <v>0</v>
      </c>
      <c r="AF132" s="293">
        <v>0</v>
      </c>
      <c r="AG132" s="293">
        <v>0</v>
      </c>
      <c r="AH132" s="293">
        <v>0</v>
      </c>
      <c r="AI132" s="293">
        <v>0</v>
      </c>
      <c r="AJ132" s="293">
        <v>0</v>
      </c>
      <c r="AK132" s="293">
        <v>0</v>
      </c>
      <c r="AL132" s="293">
        <v>0</v>
      </c>
      <c r="AM132" s="293">
        <v>0</v>
      </c>
      <c r="AN132" s="293">
        <v>0</v>
      </c>
      <c r="AO132" s="293">
        <v>0</v>
      </c>
      <c r="AP132" s="293">
        <v>0</v>
      </c>
      <c r="AQ132" s="293">
        <v>0</v>
      </c>
      <c r="AR132" s="293">
        <v>0</v>
      </c>
      <c r="AS132" s="293">
        <v>0</v>
      </c>
      <c r="AT132" s="293">
        <v>0</v>
      </c>
      <c r="AU132" s="293">
        <v>0</v>
      </c>
      <c r="AV132" s="293">
        <v>0</v>
      </c>
      <c r="AW132" s="293">
        <v>0</v>
      </c>
      <c r="AX132" s="293">
        <v>0</v>
      </c>
      <c r="AY132" s="293">
        <v>0</v>
      </c>
      <c r="AZ132" s="293">
        <v>0</v>
      </c>
      <c r="BA132" s="293">
        <v>0</v>
      </c>
      <c r="BB132" s="293">
        <v>0</v>
      </c>
      <c r="BC132" s="293">
        <v>0</v>
      </c>
      <c r="BD132" s="293">
        <v>0</v>
      </c>
      <c r="BE132" s="293">
        <v>0</v>
      </c>
      <c r="BF132" s="293">
        <v>0</v>
      </c>
      <c r="BG132" s="293">
        <v>0</v>
      </c>
      <c r="BH132" s="293">
        <v>0</v>
      </c>
      <c r="BI132" s="293">
        <v>0</v>
      </c>
      <c r="BJ132" s="293">
        <v>0</v>
      </c>
      <c r="BK132" s="293">
        <v>0</v>
      </c>
      <c r="BL132" s="293">
        <v>0</v>
      </c>
      <c r="BM132" s="293">
        <v>0</v>
      </c>
      <c r="BN132" s="293">
        <v>0</v>
      </c>
      <c r="BO132" s="293">
        <v>0</v>
      </c>
      <c r="BP132" s="293">
        <v>0</v>
      </c>
      <c r="BQ132" s="293">
        <v>0</v>
      </c>
      <c r="BR132" s="293">
        <v>0</v>
      </c>
      <c r="BS132" s="293">
        <v>0</v>
      </c>
      <c r="BT132" s="293">
        <v>0</v>
      </c>
      <c r="BU132" s="293">
        <v>0</v>
      </c>
      <c r="BV132" s="293">
        <v>0</v>
      </c>
      <c r="BW132" s="293">
        <v>0</v>
      </c>
      <c r="BX132" s="293">
        <v>0</v>
      </c>
      <c r="BY132" s="293">
        <v>0</v>
      </c>
      <c r="BZ132" s="293">
        <v>0</v>
      </c>
      <c r="CA132" s="293">
        <v>0</v>
      </c>
      <c r="CB132" s="293">
        <v>0</v>
      </c>
      <c r="CC132" s="293">
        <v>0</v>
      </c>
      <c r="CD132" s="293">
        <v>0</v>
      </c>
      <c r="CE132" s="293">
        <v>0</v>
      </c>
      <c r="CF132" s="293">
        <v>0</v>
      </c>
      <c r="CG132" s="293">
        <v>0</v>
      </c>
      <c r="CH132" s="293">
        <v>0</v>
      </c>
      <c r="CI132" s="293">
        <v>0</v>
      </c>
      <c r="CJ132" s="293">
        <v>0</v>
      </c>
      <c r="CK132" s="293">
        <v>0</v>
      </c>
      <c r="CL132" s="293">
        <v>0</v>
      </c>
      <c r="CM132" s="293">
        <v>0</v>
      </c>
      <c r="CN132" s="293">
        <v>0</v>
      </c>
      <c r="CO132" s="293">
        <v>0</v>
      </c>
      <c r="CP132" s="293">
        <v>0</v>
      </c>
      <c r="CQ132" s="293">
        <v>0</v>
      </c>
      <c r="CR132" s="293">
        <v>0</v>
      </c>
      <c r="CS132" s="293">
        <v>0</v>
      </c>
      <c r="CT132" s="293">
        <v>0</v>
      </c>
      <c r="CU132" s="293">
        <v>0</v>
      </c>
      <c r="CV132" s="293">
        <v>0</v>
      </c>
      <c r="CW132" s="293">
        <v>0</v>
      </c>
      <c r="CX132" s="293">
        <v>0</v>
      </c>
      <c r="CY132" s="293">
        <v>0</v>
      </c>
      <c r="CZ132" s="293">
        <v>0</v>
      </c>
      <c r="DA132" s="293">
        <v>0</v>
      </c>
      <c r="DB132" s="293">
        <v>0</v>
      </c>
      <c r="DC132" s="293">
        <v>0</v>
      </c>
      <c r="DD132" s="293">
        <v>0</v>
      </c>
      <c r="DE132" s="293">
        <v>0</v>
      </c>
      <c r="DF132" s="293">
        <v>0</v>
      </c>
      <c r="DG132" s="293">
        <v>0</v>
      </c>
      <c r="DH132" s="293">
        <v>0</v>
      </c>
      <c r="DI132" s="293">
        <v>0</v>
      </c>
      <c r="DJ132" s="293">
        <v>0</v>
      </c>
      <c r="DK132" s="293">
        <v>0</v>
      </c>
      <c r="DL132" s="293">
        <v>0</v>
      </c>
      <c r="DM132" s="293">
        <v>0</v>
      </c>
      <c r="DN132" s="293">
        <v>0</v>
      </c>
      <c r="DO132" s="293">
        <v>0</v>
      </c>
      <c r="DP132" s="293">
        <v>0</v>
      </c>
      <c r="DQ132" s="293">
        <v>0</v>
      </c>
      <c r="DR132" s="293">
        <v>0</v>
      </c>
      <c r="DS132" s="293">
        <v>0</v>
      </c>
      <c r="DT132" s="293">
        <v>0</v>
      </c>
      <c r="DU132" s="293">
        <v>0</v>
      </c>
      <c r="DV132" s="293">
        <v>0</v>
      </c>
      <c r="DW132" s="293">
        <v>0</v>
      </c>
      <c r="DX132" s="293">
        <v>0</v>
      </c>
      <c r="DY132" s="293">
        <v>0</v>
      </c>
      <c r="DZ132" s="293">
        <v>0</v>
      </c>
      <c r="EA132" s="293">
        <v>0</v>
      </c>
      <c r="EB132" s="293">
        <v>0</v>
      </c>
      <c r="EC132" s="293">
        <v>0</v>
      </c>
      <c r="ED132" s="293">
        <v>0</v>
      </c>
      <c r="EE132" s="293">
        <v>0</v>
      </c>
      <c r="EF132" s="293">
        <v>0</v>
      </c>
      <c r="EG132" s="293">
        <v>0</v>
      </c>
      <c r="EH132" s="293">
        <v>0</v>
      </c>
      <c r="EI132" s="293">
        <v>22115.439999999999</v>
      </c>
      <c r="EJ132" s="293">
        <v>0</v>
      </c>
      <c r="EK132" s="293">
        <v>0</v>
      </c>
      <c r="EL132" s="293">
        <v>0</v>
      </c>
      <c r="EM132" s="293">
        <v>0</v>
      </c>
      <c r="EN132" s="293">
        <v>0</v>
      </c>
      <c r="EO132" s="293">
        <v>0</v>
      </c>
      <c r="EP132" s="293">
        <v>0</v>
      </c>
      <c r="EQ132" s="293">
        <v>0</v>
      </c>
      <c r="ER132" s="293">
        <v>0</v>
      </c>
      <c r="ES132" s="293">
        <v>0</v>
      </c>
      <c r="ET132" s="293">
        <v>0</v>
      </c>
      <c r="EU132" s="293">
        <v>0</v>
      </c>
      <c r="EV132" s="293">
        <v>0</v>
      </c>
      <c r="EW132" s="293">
        <v>0</v>
      </c>
      <c r="EX132" s="293">
        <v>22115.439999999999</v>
      </c>
      <c r="EY132" s="22"/>
      <c r="EZ132" s="60"/>
      <c r="FA132" s="22"/>
      <c r="FB132" s="60"/>
      <c r="FC132" s="22"/>
      <c r="FD132" s="60"/>
      <c r="FE132" s="22"/>
      <c r="FF132" s="60"/>
      <c r="FG132" s="22"/>
      <c r="FH132" s="60"/>
      <c r="FI132" s="22"/>
      <c r="FJ132" s="60"/>
      <c r="FK132" s="22"/>
      <c r="FL132" s="60"/>
      <c r="FM132" s="22"/>
      <c r="FN132" s="60"/>
      <c r="FO132" s="22"/>
      <c r="FP132" s="60"/>
      <c r="FQ132" s="22"/>
      <c r="FR132" s="60"/>
      <c r="FS132" s="22"/>
      <c r="FT132" s="60"/>
      <c r="FU132" s="22"/>
      <c r="FV132" s="60"/>
      <c r="FW132" s="22"/>
      <c r="FX132" s="60"/>
      <c r="FY132" s="22"/>
      <c r="FZ132" s="60"/>
      <c r="GA132" s="22"/>
      <c r="GB132" s="60"/>
      <c r="GC132" s="22"/>
      <c r="GD132" s="60"/>
      <c r="GE132" s="22"/>
      <c r="GF132" s="60"/>
      <c r="GG132" s="22"/>
      <c r="GH132" s="60"/>
      <c r="GI132" s="22"/>
      <c r="GJ132" s="60"/>
      <c r="GK132" s="22"/>
      <c r="GL132" s="60"/>
      <c r="GM132" s="22"/>
      <c r="GN132" s="60"/>
      <c r="GO132" s="22"/>
      <c r="GP132" s="60"/>
      <c r="GQ132" s="22"/>
      <c r="GR132" s="60"/>
      <c r="GS132" s="22"/>
      <c r="GT132" s="60"/>
      <c r="GU132" s="22"/>
      <c r="GV132" s="60"/>
      <c r="GW132" s="22"/>
      <c r="GX132" s="60"/>
      <c r="GY132" s="22"/>
      <c r="GZ132" s="60"/>
      <c r="HA132" s="22"/>
      <c r="HB132" s="60"/>
      <c r="HC132" s="22"/>
      <c r="HD132" s="60"/>
      <c r="HE132" s="22"/>
      <c r="HF132" s="60"/>
      <c r="HG132" s="22"/>
      <c r="HH132" s="60"/>
      <c r="HI132" s="22"/>
      <c r="HJ132" s="60"/>
      <c r="HK132" s="22"/>
      <c r="HL132" s="60"/>
      <c r="HM132" s="22"/>
      <c r="HN132" s="60"/>
      <c r="HO132" s="22"/>
      <c r="HP132" s="60"/>
      <c r="HQ132" s="22"/>
      <c r="HR132" s="60"/>
      <c r="HS132" s="22"/>
      <c r="HT132" s="60"/>
      <c r="HU132" s="22"/>
      <c r="HV132" s="60"/>
      <c r="HW132" s="22"/>
      <c r="HX132" s="60"/>
      <c r="HY132" s="22"/>
      <c r="HZ132" s="60"/>
      <c r="IA132" s="22"/>
      <c r="IB132" s="60"/>
      <c r="IC132" s="22"/>
      <c r="ID132" s="60"/>
      <c r="IE132" s="22"/>
      <c r="IF132" s="60"/>
      <c r="IG132" s="22"/>
      <c r="IH132" s="60"/>
      <c r="II132" s="22"/>
      <c r="IJ132" s="60"/>
      <c r="IK132" s="22"/>
      <c r="IL132" s="60"/>
      <c r="IM132" s="22"/>
      <c r="IN132" s="60"/>
      <c r="IO132" s="22"/>
      <c r="IP132" s="60"/>
      <c r="IQ132" s="22"/>
      <c r="IR132" s="60"/>
      <c r="IS132" s="22"/>
      <c r="IT132" s="60"/>
      <c r="IU132" s="22"/>
      <c r="IV132" s="60"/>
      <c r="IW132" s="22"/>
      <c r="IX132" s="60"/>
      <c r="IY132" s="22"/>
      <c r="IZ132" s="60"/>
      <c r="JA132" s="22"/>
      <c r="JB132" s="60"/>
      <c r="JC132" s="22"/>
      <c r="JD132" s="60"/>
      <c r="JE132" s="22"/>
      <c r="JF132" s="60"/>
      <c r="JG132" s="22"/>
      <c r="JH132" s="60"/>
      <c r="JI132" s="22"/>
      <c r="JJ132" s="60"/>
      <c r="JK132" s="22"/>
      <c r="JL132" s="60"/>
      <c r="JM132" s="22"/>
      <c r="JN132" s="60"/>
      <c r="JO132" s="22"/>
      <c r="JP132" s="60"/>
      <c r="JQ132" s="22"/>
      <c r="JR132" s="60"/>
      <c r="JS132" s="22"/>
      <c r="JT132" s="60"/>
      <c r="JU132" s="22"/>
      <c r="JV132" s="60"/>
      <c r="JW132" s="22"/>
      <c r="JX132" s="60"/>
      <c r="JY132" s="22"/>
      <c r="JZ132" s="23"/>
      <c r="KA132" s="23"/>
      <c r="KB132" s="23"/>
      <c r="KC132" s="23"/>
      <c r="KD132" s="23"/>
      <c r="KE132" s="23"/>
      <c r="KF132" s="23"/>
      <c r="KG132" s="23"/>
      <c r="KH132" s="23"/>
      <c r="KI132" s="23"/>
      <c r="KJ132" s="23"/>
      <c r="KK132" s="23"/>
      <c r="KL132" s="23"/>
      <c r="KM132" s="23"/>
    </row>
    <row r="133" spans="1:299" x14ac:dyDescent="0.25">
      <c r="A133" s="48">
        <f t="shared" si="2"/>
        <v>132</v>
      </c>
      <c r="B133" s="272"/>
      <c r="C133" s="272"/>
      <c r="D133" s="272"/>
      <c r="E133" s="272"/>
      <c r="F133" s="272" t="s">
        <v>308</v>
      </c>
      <c r="G133" s="293">
        <v>0</v>
      </c>
      <c r="H133" s="293">
        <v>0</v>
      </c>
      <c r="I133" s="293">
        <v>2891.19</v>
      </c>
      <c r="J133" s="293">
        <v>0</v>
      </c>
      <c r="K133" s="293">
        <v>0</v>
      </c>
      <c r="L133" s="293">
        <v>0</v>
      </c>
      <c r="M133" s="293">
        <v>0</v>
      </c>
      <c r="N133" s="293">
        <v>0</v>
      </c>
      <c r="O133" s="293">
        <v>0</v>
      </c>
      <c r="P133" s="293">
        <v>0</v>
      </c>
      <c r="Q133" s="293">
        <v>0</v>
      </c>
      <c r="R133" s="293">
        <v>0</v>
      </c>
      <c r="S133" s="293">
        <v>0</v>
      </c>
      <c r="T133" s="293">
        <v>0</v>
      </c>
      <c r="U133" s="293">
        <v>0</v>
      </c>
      <c r="V133" s="293">
        <v>0</v>
      </c>
      <c r="W133" s="293">
        <v>0</v>
      </c>
      <c r="X133" s="293">
        <v>0</v>
      </c>
      <c r="Y133" s="293">
        <v>0</v>
      </c>
      <c r="Z133" s="293">
        <v>0</v>
      </c>
      <c r="AA133" s="293">
        <v>0</v>
      </c>
      <c r="AB133" s="293">
        <v>0</v>
      </c>
      <c r="AC133" s="293">
        <v>0</v>
      </c>
      <c r="AD133" s="293">
        <v>0</v>
      </c>
      <c r="AE133" s="293">
        <v>0</v>
      </c>
      <c r="AF133" s="293">
        <v>0</v>
      </c>
      <c r="AG133" s="293">
        <v>0</v>
      </c>
      <c r="AH133" s="293">
        <v>0</v>
      </c>
      <c r="AI133" s="293">
        <v>0</v>
      </c>
      <c r="AJ133" s="293">
        <v>0</v>
      </c>
      <c r="AK133" s="293">
        <v>0</v>
      </c>
      <c r="AL133" s="293">
        <v>0</v>
      </c>
      <c r="AM133" s="293">
        <v>0</v>
      </c>
      <c r="AN133" s="293">
        <v>0</v>
      </c>
      <c r="AO133" s="293">
        <v>0</v>
      </c>
      <c r="AP133" s="293">
        <v>0</v>
      </c>
      <c r="AQ133" s="293">
        <v>0</v>
      </c>
      <c r="AR133" s="293">
        <v>0</v>
      </c>
      <c r="AS133" s="293">
        <v>0</v>
      </c>
      <c r="AT133" s="293">
        <v>0</v>
      </c>
      <c r="AU133" s="293">
        <v>0</v>
      </c>
      <c r="AV133" s="293">
        <v>0</v>
      </c>
      <c r="AW133" s="293">
        <v>0</v>
      </c>
      <c r="AX133" s="293">
        <v>0</v>
      </c>
      <c r="AY133" s="293">
        <v>0</v>
      </c>
      <c r="AZ133" s="293">
        <v>0</v>
      </c>
      <c r="BA133" s="293">
        <v>0</v>
      </c>
      <c r="BB133" s="293">
        <v>0</v>
      </c>
      <c r="BC133" s="293">
        <v>0</v>
      </c>
      <c r="BD133" s="293">
        <v>0</v>
      </c>
      <c r="BE133" s="293">
        <v>0</v>
      </c>
      <c r="BF133" s="293">
        <v>0</v>
      </c>
      <c r="BG133" s="293">
        <v>12610.8</v>
      </c>
      <c r="BH133" s="293">
        <v>0</v>
      </c>
      <c r="BI133" s="293">
        <v>0</v>
      </c>
      <c r="BJ133" s="293">
        <v>0</v>
      </c>
      <c r="BK133" s="293">
        <v>0</v>
      </c>
      <c r="BL133" s="293">
        <v>0</v>
      </c>
      <c r="BM133" s="293">
        <v>0</v>
      </c>
      <c r="BN133" s="293">
        <v>0</v>
      </c>
      <c r="BO133" s="293">
        <v>0</v>
      </c>
      <c r="BP133" s="293">
        <v>0</v>
      </c>
      <c r="BQ133" s="293">
        <v>0</v>
      </c>
      <c r="BR133" s="293">
        <v>0</v>
      </c>
      <c r="BS133" s="293">
        <v>0</v>
      </c>
      <c r="BT133" s="293">
        <v>0</v>
      </c>
      <c r="BU133" s="293">
        <v>0</v>
      </c>
      <c r="BV133" s="293">
        <v>0</v>
      </c>
      <c r="BW133" s="293">
        <v>0</v>
      </c>
      <c r="BX133" s="293">
        <v>0</v>
      </c>
      <c r="BY133" s="293">
        <v>0</v>
      </c>
      <c r="BZ133" s="293">
        <v>0</v>
      </c>
      <c r="CA133" s="293">
        <v>0</v>
      </c>
      <c r="CB133" s="293">
        <v>0</v>
      </c>
      <c r="CC133" s="293">
        <v>0</v>
      </c>
      <c r="CD133" s="293">
        <v>0</v>
      </c>
      <c r="CE133" s="293">
        <v>0</v>
      </c>
      <c r="CF133" s="293">
        <v>0</v>
      </c>
      <c r="CG133" s="293">
        <v>0</v>
      </c>
      <c r="CH133" s="293">
        <v>0</v>
      </c>
      <c r="CI133" s="293">
        <v>0</v>
      </c>
      <c r="CJ133" s="293">
        <v>0</v>
      </c>
      <c r="CK133" s="293">
        <v>0</v>
      </c>
      <c r="CL133" s="293">
        <v>0</v>
      </c>
      <c r="CM133" s="293">
        <v>0</v>
      </c>
      <c r="CN133" s="293">
        <v>0</v>
      </c>
      <c r="CO133" s="293">
        <v>0</v>
      </c>
      <c r="CP133" s="293">
        <v>0</v>
      </c>
      <c r="CQ133" s="293">
        <v>0</v>
      </c>
      <c r="CR133" s="293">
        <v>0</v>
      </c>
      <c r="CS133" s="293">
        <v>0</v>
      </c>
      <c r="CT133" s="293">
        <v>0</v>
      </c>
      <c r="CU133" s="293">
        <v>0</v>
      </c>
      <c r="CV133" s="293">
        <v>0</v>
      </c>
      <c r="CW133" s="293">
        <v>0</v>
      </c>
      <c r="CX133" s="293">
        <v>0</v>
      </c>
      <c r="CY133" s="293">
        <v>0</v>
      </c>
      <c r="CZ133" s="293">
        <v>0</v>
      </c>
      <c r="DA133" s="293">
        <v>0</v>
      </c>
      <c r="DB133" s="293">
        <v>0</v>
      </c>
      <c r="DC133" s="293">
        <v>0</v>
      </c>
      <c r="DD133" s="293">
        <v>0</v>
      </c>
      <c r="DE133" s="293">
        <v>0</v>
      </c>
      <c r="DF133" s="293">
        <v>0</v>
      </c>
      <c r="DG133" s="293">
        <v>0</v>
      </c>
      <c r="DH133" s="293">
        <v>0</v>
      </c>
      <c r="DI133" s="293">
        <v>0</v>
      </c>
      <c r="DJ133" s="293">
        <v>0</v>
      </c>
      <c r="DK133" s="293">
        <v>0</v>
      </c>
      <c r="DL133" s="293">
        <v>0</v>
      </c>
      <c r="DM133" s="293">
        <v>0</v>
      </c>
      <c r="DN133" s="293">
        <v>38.64</v>
      </c>
      <c r="DO133" s="293">
        <v>0</v>
      </c>
      <c r="DP133" s="293">
        <v>0</v>
      </c>
      <c r="DQ133" s="293">
        <v>0</v>
      </c>
      <c r="DR133" s="293">
        <v>0</v>
      </c>
      <c r="DS133" s="293">
        <v>0</v>
      </c>
      <c r="DT133" s="293">
        <v>0</v>
      </c>
      <c r="DU133" s="293">
        <v>0</v>
      </c>
      <c r="DV133" s="293">
        <v>0</v>
      </c>
      <c r="DW133" s="293">
        <v>0</v>
      </c>
      <c r="DX133" s="293">
        <v>0</v>
      </c>
      <c r="DY133" s="293">
        <v>0</v>
      </c>
      <c r="DZ133" s="293">
        <v>0</v>
      </c>
      <c r="EA133" s="293">
        <v>0</v>
      </c>
      <c r="EB133" s="293">
        <v>0</v>
      </c>
      <c r="EC133" s="293">
        <v>0</v>
      </c>
      <c r="ED133" s="293">
        <v>0</v>
      </c>
      <c r="EE133" s="293">
        <v>0</v>
      </c>
      <c r="EF133" s="293">
        <v>0</v>
      </c>
      <c r="EG133" s="293">
        <v>0</v>
      </c>
      <c r="EH133" s="293">
        <v>0</v>
      </c>
      <c r="EI133" s="293">
        <v>0</v>
      </c>
      <c r="EJ133" s="293">
        <v>0</v>
      </c>
      <c r="EK133" s="293">
        <v>0</v>
      </c>
      <c r="EL133" s="293">
        <v>0</v>
      </c>
      <c r="EM133" s="293">
        <v>0</v>
      </c>
      <c r="EN133" s="293">
        <v>0</v>
      </c>
      <c r="EO133" s="293">
        <v>0</v>
      </c>
      <c r="EP133" s="293">
        <v>0</v>
      </c>
      <c r="EQ133" s="293">
        <v>0</v>
      </c>
      <c r="ER133" s="293">
        <v>0</v>
      </c>
      <c r="ES133" s="293">
        <v>0</v>
      </c>
      <c r="ET133" s="293">
        <v>0</v>
      </c>
      <c r="EU133" s="293">
        <v>0</v>
      </c>
      <c r="EV133" s="293">
        <v>0</v>
      </c>
      <c r="EW133" s="293">
        <v>0</v>
      </c>
      <c r="EX133" s="293">
        <v>15540.63</v>
      </c>
      <c r="EY133" s="22"/>
      <c r="EZ133" s="60"/>
      <c r="FA133" s="22"/>
      <c r="FB133" s="60"/>
      <c r="FC133" s="22"/>
      <c r="FD133" s="60"/>
      <c r="FE133" s="22"/>
      <c r="FF133" s="60"/>
      <c r="FG133" s="22"/>
      <c r="FH133" s="60"/>
      <c r="FI133" s="22"/>
      <c r="FJ133" s="60"/>
      <c r="FK133" s="22"/>
      <c r="FL133" s="60"/>
      <c r="FM133" s="22"/>
      <c r="FN133" s="60"/>
      <c r="FO133" s="22"/>
      <c r="FP133" s="60"/>
      <c r="FQ133" s="22"/>
      <c r="FR133" s="60"/>
      <c r="FS133" s="22"/>
      <c r="FT133" s="60"/>
      <c r="FU133" s="22"/>
      <c r="FV133" s="60"/>
      <c r="FW133" s="22"/>
      <c r="FX133" s="60"/>
      <c r="FY133" s="22"/>
      <c r="FZ133" s="60"/>
      <c r="GA133" s="22"/>
      <c r="GB133" s="60"/>
      <c r="GC133" s="22"/>
      <c r="GD133" s="60"/>
      <c r="GE133" s="22"/>
      <c r="GF133" s="60"/>
      <c r="GG133" s="22"/>
      <c r="GH133" s="60"/>
      <c r="GI133" s="22"/>
      <c r="GJ133" s="60"/>
      <c r="GK133" s="22"/>
      <c r="GL133" s="60"/>
      <c r="GM133" s="22"/>
      <c r="GN133" s="60"/>
      <c r="GO133" s="22"/>
      <c r="GP133" s="60"/>
      <c r="GQ133" s="22"/>
      <c r="GR133" s="60"/>
      <c r="GS133" s="22"/>
      <c r="GT133" s="60"/>
      <c r="GU133" s="22"/>
      <c r="GV133" s="60"/>
      <c r="GW133" s="22"/>
      <c r="GX133" s="60"/>
      <c r="GY133" s="22"/>
      <c r="GZ133" s="60"/>
      <c r="HA133" s="22"/>
      <c r="HB133" s="60"/>
      <c r="HC133" s="22"/>
      <c r="HD133" s="60"/>
      <c r="HE133" s="22"/>
      <c r="HF133" s="60"/>
      <c r="HG133" s="22"/>
      <c r="HH133" s="60"/>
      <c r="HI133" s="22"/>
      <c r="HJ133" s="60"/>
      <c r="HK133" s="22"/>
      <c r="HL133" s="60"/>
      <c r="HM133" s="22"/>
      <c r="HN133" s="60"/>
      <c r="HO133" s="22"/>
      <c r="HP133" s="60"/>
      <c r="HQ133" s="22"/>
      <c r="HR133" s="60"/>
      <c r="HS133" s="22"/>
      <c r="HT133" s="60"/>
      <c r="HU133" s="22"/>
      <c r="HV133" s="60"/>
      <c r="HW133" s="22"/>
      <c r="HX133" s="60"/>
      <c r="HY133" s="22"/>
      <c r="HZ133" s="60"/>
      <c r="IA133" s="22"/>
      <c r="IB133" s="60"/>
      <c r="IC133" s="22"/>
      <c r="ID133" s="60"/>
      <c r="IE133" s="22"/>
      <c r="IF133" s="60"/>
      <c r="IG133" s="22"/>
      <c r="IH133" s="60"/>
      <c r="II133" s="22"/>
      <c r="IJ133" s="60"/>
      <c r="IK133" s="22"/>
      <c r="IL133" s="60"/>
      <c r="IM133" s="22"/>
      <c r="IN133" s="60"/>
      <c r="IO133" s="22"/>
      <c r="IP133" s="60"/>
      <c r="IQ133" s="22"/>
      <c r="IR133" s="60"/>
      <c r="IS133" s="22"/>
      <c r="IT133" s="60"/>
      <c r="IU133" s="22"/>
      <c r="IV133" s="60"/>
      <c r="IW133" s="22"/>
      <c r="IX133" s="60"/>
      <c r="IY133" s="22"/>
      <c r="IZ133" s="60"/>
      <c r="JA133" s="22"/>
      <c r="JB133" s="60"/>
      <c r="JC133" s="22"/>
      <c r="JD133" s="60"/>
      <c r="JE133" s="22"/>
      <c r="JF133" s="60"/>
      <c r="JG133" s="22"/>
      <c r="JH133" s="60"/>
      <c r="JI133" s="22"/>
      <c r="JJ133" s="60"/>
      <c r="JK133" s="22"/>
      <c r="JL133" s="60"/>
      <c r="JM133" s="22"/>
      <c r="JN133" s="60"/>
      <c r="JO133" s="22"/>
      <c r="JP133" s="60"/>
      <c r="JQ133" s="22"/>
      <c r="JR133" s="60"/>
      <c r="JS133" s="22"/>
      <c r="JT133" s="60"/>
      <c r="JU133" s="22"/>
      <c r="JV133" s="60"/>
      <c r="JW133" s="22"/>
      <c r="JX133" s="60"/>
      <c r="JY133" s="22"/>
      <c r="JZ133" s="23"/>
      <c r="KA133" s="23"/>
      <c r="KB133" s="23"/>
      <c r="KC133" s="23"/>
      <c r="KD133" s="23"/>
      <c r="KE133" s="23"/>
      <c r="KF133" s="23"/>
      <c r="KG133" s="23"/>
      <c r="KH133" s="23"/>
      <c r="KI133" s="23"/>
      <c r="KJ133" s="23"/>
      <c r="KK133" s="23"/>
      <c r="KL133" s="23"/>
      <c r="KM133" s="23"/>
    </row>
    <row r="134" spans="1:299" x14ac:dyDescent="0.25">
      <c r="A134" s="48">
        <f t="shared" si="2"/>
        <v>133</v>
      </c>
      <c r="B134" s="272"/>
      <c r="C134" s="272"/>
      <c r="D134" s="272"/>
      <c r="E134" s="272"/>
      <c r="F134" s="272" t="s">
        <v>385</v>
      </c>
      <c r="G134" s="293">
        <v>0</v>
      </c>
      <c r="H134" s="293">
        <v>0</v>
      </c>
      <c r="I134" s="293">
        <v>0</v>
      </c>
      <c r="J134" s="293">
        <v>0</v>
      </c>
      <c r="K134" s="293">
        <v>0</v>
      </c>
      <c r="L134" s="293">
        <v>0</v>
      </c>
      <c r="M134" s="293">
        <v>0</v>
      </c>
      <c r="N134" s="293">
        <v>0</v>
      </c>
      <c r="O134" s="293">
        <v>0</v>
      </c>
      <c r="P134" s="293">
        <v>0</v>
      </c>
      <c r="Q134" s="293">
        <v>0</v>
      </c>
      <c r="R134" s="293">
        <v>0</v>
      </c>
      <c r="S134" s="293">
        <v>0</v>
      </c>
      <c r="T134" s="293">
        <v>0</v>
      </c>
      <c r="U134" s="293">
        <v>0</v>
      </c>
      <c r="V134" s="293">
        <v>0</v>
      </c>
      <c r="W134" s="293">
        <v>0</v>
      </c>
      <c r="X134" s="293">
        <v>0</v>
      </c>
      <c r="Y134" s="293">
        <v>0</v>
      </c>
      <c r="Z134" s="293">
        <v>0</v>
      </c>
      <c r="AA134" s="293">
        <v>0</v>
      </c>
      <c r="AB134" s="293">
        <v>0</v>
      </c>
      <c r="AC134" s="293">
        <v>0</v>
      </c>
      <c r="AD134" s="293">
        <v>0</v>
      </c>
      <c r="AE134" s="293">
        <v>0</v>
      </c>
      <c r="AF134" s="293">
        <v>0</v>
      </c>
      <c r="AG134" s="293">
        <v>0</v>
      </c>
      <c r="AH134" s="293">
        <v>0</v>
      </c>
      <c r="AI134" s="293">
        <v>0</v>
      </c>
      <c r="AJ134" s="293">
        <v>0</v>
      </c>
      <c r="AK134" s="293">
        <v>0</v>
      </c>
      <c r="AL134" s="293">
        <v>0</v>
      </c>
      <c r="AM134" s="293">
        <v>0</v>
      </c>
      <c r="AN134" s="293">
        <v>0</v>
      </c>
      <c r="AO134" s="293">
        <v>0</v>
      </c>
      <c r="AP134" s="293">
        <v>0</v>
      </c>
      <c r="AQ134" s="293">
        <v>0</v>
      </c>
      <c r="AR134" s="293">
        <v>0</v>
      </c>
      <c r="AS134" s="293">
        <v>0</v>
      </c>
      <c r="AT134" s="293">
        <v>0</v>
      </c>
      <c r="AU134" s="293">
        <v>0</v>
      </c>
      <c r="AV134" s="293">
        <v>0</v>
      </c>
      <c r="AW134" s="293">
        <v>0</v>
      </c>
      <c r="AX134" s="293">
        <v>0</v>
      </c>
      <c r="AY134" s="293">
        <v>0</v>
      </c>
      <c r="AZ134" s="293">
        <v>0</v>
      </c>
      <c r="BA134" s="293">
        <v>0</v>
      </c>
      <c r="BB134" s="293">
        <v>0</v>
      </c>
      <c r="BC134" s="293">
        <v>0</v>
      </c>
      <c r="BD134" s="293">
        <v>0</v>
      </c>
      <c r="BE134" s="293">
        <v>0</v>
      </c>
      <c r="BF134" s="293">
        <v>0</v>
      </c>
      <c r="BG134" s="293">
        <v>0</v>
      </c>
      <c r="BH134" s="293">
        <v>0</v>
      </c>
      <c r="BI134" s="293">
        <v>0</v>
      </c>
      <c r="BJ134" s="293">
        <v>0</v>
      </c>
      <c r="BK134" s="293">
        <v>0</v>
      </c>
      <c r="BL134" s="293">
        <v>0</v>
      </c>
      <c r="BM134" s="293">
        <v>0</v>
      </c>
      <c r="BN134" s="293">
        <v>0</v>
      </c>
      <c r="BO134" s="293">
        <v>0</v>
      </c>
      <c r="BP134" s="293">
        <v>0</v>
      </c>
      <c r="BQ134" s="293">
        <v>0</v>
      </c>
      <c r="BR134" s="293">
        <v>0</v>
      </c>
      <c r="BS134" s="293">
        <v>0</v>
      </c>
      <c r="BT134" s="293">
        <v>0</v>
      </c>
      <c r="BU134" s="293">
        <v>0</v>
      </c>
      <c r="BV134" s="293">
        <v>0</v>
      </c>
      <c r="BW134" s="293">
        <v>0</v>
      </c>
      <c r="BX134" s="293">
        <v>0</v>
      </c>
      <c r="BY134" s="293">
        <v>0</v>
      </c>
      <c r="BZ134" s="293">
        <v>0</v>
      </c>
      <c r="CA134" s="293">
        <v>0</v>
      </c>
      <c r="CB134" s="293">
        <v>0</v>
      </c>
      <c r="CC134" s="293">
        <v>0</v>
      </c>
      <c r="CD134" s="293">
        <v>0</v>
      </c>
      <c r="CE134" s="293">
        <v>0</v>
      </c>
      <c r="CF134" s="293">
        <v>0</v>
      </c>
      <c r="CG134" s="293">
        <v>0</v>
      </c>
      <c r="CH134" s="293">
        <v>0</v>
      </c>
      <c r="CI134" s="293">
        <v>0</v>
      </c>
      <c r="CJ134" s="293">
        <v>0</v>
      </c>
      <c r="CK134" s="293">
        <v>0</v>
      </c>
      <c r="CL134" s="293">
        <v>0</v>
      </c>
      <c r="CM134" s="293">
        <v>0</v>
      </c>
      <c r="CN134" s="293">
        <v>0</v>
      </c>
      <c r="CO134" s="293">
        <v>0</v>
      </c>
      <c r="CP134" s="293">
        <v>0</v>
      </c>
      <c r="CQ134" s="293">
        <v>0</v>
      </c>
      <c r="CR134" s="293">
        <v>0</v>
      </c>
      <c r="CS134" s="293">
        <v>0</v>
      </c>
      <c r="CT134" s="293">
        <v>0</v>
      </c>
      <c r="CU134" s="293">
        <v>0</v>
      </c>
      <c r="CV134" s="293">
        <v>0</v>
      </c>
      <c r="CW134" s="293">
        <v>0</v>
      </c>
      <c r="CX134" s="293">
        <v>0</v>
      </c>
      <c r="CY134" s="293">
        <v>0</v>
      </c>
      <c r="CZ134" s="293">
        <v>0</v>
      </c>
      <c r="DA134" s="293">
        <v>0</v>
      </c>
      <c r="DB134" s="293">
        <v>0</v>
      </c>
      <c r="DC134" s="293">
        <v>0</v>
      </c>
      <c r="DD134" s="293">
        <v>0</v>
      </c>
      <c r="DE134" s="293">
        <v>0</v>
      </c>
      <c r="DF134" s="293">
        <v>0</v>
      </c>
      <c r="DG134" s="293">
        <v>0</v>
      </c>
      <c r="DH134" s="293">
        <v>0</v>
      </c>
      <c r="DI134" s="293">
        <v>0</v>
      </c>
      <c r="DJ134" s="293">
        <v>0</v>
      </c>
      <c r="DK134" s="293">
        <v>0</v>
      </c>
      <c r="DL134" s="293">
        <v>0</v>
      </c>
      <c r="DM134" s="293">
        <v>0</v>
      </c>
      <c r="DN134" s="293">
        <v>0</v>
      </c>
      <c r="DO134" s="293">
        <v>0</v>
      </c>
      <c r="DP134" s="293">
        <v>0</v>
      </c>
      <c r="DQ134" s="293">
        <v>0</v>
      </c>
      <c r="DR134" s="293">
        <v>0</v>
      </c>
      <c r="DS134" s="293">
        <v>0</v>
      </c>
      <c r="DT134" s="293">
        <v>0</v>
      </c>
      <c r="DU134" s="293">
        <v>0</v>
      </c>
      <c r="DV134" s="293">
        <v>0</v>
      </c>
      <c r="DW134" s="293">
        <v>0</v>
      </c>
      <c r="DX134" s="293">
        <v>0</v>
      </c>
      <c r="DY134" s="293">
        <v>0</v>
      </c>
      <c r="DZ134" s="293">
        <v>0</v>
      </c>
      <c r="EA134" s="293">
        <v>0</v>
      </c>
      <c r="EB134" s="293">
        <v>0</v>
      </c>
      <c r="EC134" s="293">
        <v>0</v>
      </c>
      <c r="ED134" s="293">
        <v>0</v>
      </c>
      <c r="EE134" s="293">
        <v>0</v>
      </c>
      <c r="EF134" s="293">
        <v>0</v>
      </c>
      <c r="EG134" s="293">
        <v>0</v>
      </c>
      <c r="EH134" s="293">
        <v>0</v>
      </c>
      <c r="EI134" s="293">
        <v>0</v>
      </c>
      <c r="EJ134" s="293">
        <v>0</v>
      </c>
      <c r="EK134" s="293">
        <v>0</v>
      </c>
      <c r="EL134" s="293">
        <v>0</v>
      </c>
      <c r="EM134" s="293">
        <v>0</v>
      </c>
      <c r="EN134" s="293">
        <v>0</v>
      </c>
      <c r="EO134" s="293">
        <v>0</v>
      </c>
      <c r="EP134" s="293">
        <v>0</v>
      </c>
      <c r="EQ134" s="293">
        <v>0</v>
      </c>
      <c r="ER134" s="293">
        <v>0</v>
      </c>
      <c r="ES134" s="293">
        <v>0</v>
      </c>
      <c r="ET134" s="293">
        <v>0</v>
      </c>
      <c r="EU134" s="293">
        <v>0</v>
      </c>
      <c r="EV134" s="293">
        <v>0</v>
      </c>
      <c r="EW134" s="293">
        <v>0</v>
      </c>
      <c r="EX134" s="293">
        <v>0</v>
      </c>
      <c r="EY134" s="22"/>
      <c r="EZ134" s="60"/>
      <c r="FA134" s="22"/>
      <c r="FB134" s="60"/>
      <c r="FC134" s="22"/>
      <c r="FD134" s="60"/>
      <c r="FE134" s="22"/>
      <c r="FF134" s="60"/>
      <c r="FG134" s="22"/>
      <c r="FH134" s="60"/>
      <c r="FI134" s="22"/>
      <c r="FJ134" s="60"/>
      <c r="FK134" s="22"/>
      <c r="FL134" s="60"/>
      <c r="FM134" s="22"/>
      <c r="FN134" s="60"/>
      <c r="FO134" s="22"/>
      <c r="FP134" s="60"/>
      <c r="FQ134" s="22"/>
      <c r="FR134" s="60"/>
      <c r="FS134" s="22"/>
      <c r="FT134" s="60"/>
      <c r="FU134" s="22"/>
      <c r="FV134" s="60"/>
      <c r="FW134" s="22"/>
      <c r="FX134" s="60"/>
      <c r="FY134" s="22"/>
      <c r="FZ134" s="60"/>
      <c r="GA134" s="22"/>
      <c r="GB134" s="60"/>
      <c r="GC134" s="22"/>
      <c r="GD134" s="60"/>
      <c r="GE134" s="22"/>
      <c r="GF134" s="60"/>
      <c r="GG134" s="22"/>
      <c r="GH134" s="60"/>
      <c r="GI134" s="22"/>
      <c r="GJ134" s="60"/>
      <c r="GK134" s="22"/>
      <c r="GL134" s="60"/>
      <c r="GM134" s="22"/>
      <c r="GN134" s="60"/>
      <c r="GO134" s="22"/>
      <c r="GP134" s="60"/>
      <c r="GQ134" s="22"/>
      <c r="GR134" s="60"/>
      <c r="GS134" s="22"/>
      <c r="GT134" s="60"/>
      <c r="GU134" s="22"/>
      <c r="GV134" s="60"/>
      <c r="GW134" s="22"/>
      <c r="GX134" s="60"/>
      <c r="GY134" s="22"/>
      <c r="GZ134" s="60"/>
      <c r="HA134" s="22"/>
      <c r="HB134" s="60"/>
      <c r="HC134" s="22"/>
      <c r="HD134" s="60"/>
      <c r="HE134" s="22"/>
      <c r="HF134" s="60"/>
      <c r="HG134" s="22"/>
      <c r="HH134" s="60"/>
      <c r="HI134" s="22"/>
      <c r="HJ134" s="60"/>
      <c r="HK134" s="22"/>
      <c r="HL134" s="60"/>
      <c r="HM134" s="22"/>
      <c r="HN134" s="60"/>
      <c r="HO134" s="22"/>
      <c r="HP134" s="60"/>
      <c r="HQ134" s="22"/>
      <c r="HR134" s="60"/>
      <c r="HS134" s="22"/>
      <c r="HT134" s="60"/>
      <c r="HU134" s="22"/>
      <c r="HV134" s="60"/>
      <c r="HW134" s="22"/>
      <c r="HX134" s="60"/>
      <c r="HY134" s="22"/>
      <c r="HZ134" s="60"/>
      <c r="IA134" s="22"/>
      <c r="IB134" s="60"/>
      <c r="IC134" s="22"/>
      <c r="ID134" s="60"/>
      <c r="IE134" s="22"/>
      <c r="IF134" s="60"/>
      <c r="IG134" s="22"/>
      <c r="IH134" s="60"/>
      <c r="II134" s="22"/>
      <c r="IJ134" s="60"/>
      <c r="IK134" s="22"/>
      <c r="IL134" s="60"/>
      <c r="IM134" s="22"/>
      <c r="IN134" s="60"/>
      <c r="IO134" s="22"/>
      <c r="IP134" s="60"/>
      <c r="IQ134" s="22"/>
      <c r="IR134" s="60"/>
      <c r="IS134" s="22"/>
      <c r="IT134" s="60"/>
      <c r="IU134" s="22"/>
      <c r="IV134" s="60"/>
      <c r="IW134" s="22"/>
      <c r="IX134" s="60"/>
      <c r="IY134" s="22"/>
      <c r="IZ134" s="60"/>
      <c r="JA134" s="22"/>
      <c r="JB134" s="60"/>
      <c r="JC134" s="22"/>
      <c r="JD134" s="60"/>
      <c r="JE134" s="22"/>
      <c r="JF134" s="60"/>
      <c r="JG134" s="22"/>
      <c r="JH134" s="60"/>
      <c r="JI134" s="22"/>
      <c r="JJ134" s="60"/>
      <c r="JK134" s="22"/>
      <c r="JL134" s="60"/>
      <c r="JM134" s="22"/>
      <c r="JN134" s="60"/>
      <c r="JO134" s="22"/>
      <c r="JP134" s="60"/>
      <c r="JQ134" s="22"/>
      <c r="JR134" s="60"/>
      <c r="JS134" s="22"/>
      <c r="JT134" s="60"/>
      <c r="JU134" s="22"/>
      <c r="JV134" s="60"/>
      <c r="JW134" s="22"/>
      <c r="JX134" s="60"/>
      <c r="JY134" s="22"/>
      <c r="JZ134" s="23"/>
      <c r="KA134" s="23"/>
      <c r="KB134" s="23"/>
      <c r="KC134" s="23"/>
      <c r="KD134" s="23"/>
      <c r="KE134" s="23"/>
      <c r="KF134" s="23"/>
      <c r="KG134" s="23"/>
      <c r="KH134" s="23"/>
      <c r="KI134" s="23"/>
      <c r="KJ134" s="23"/>
      <c r="KK134" s="23"/>
      <c r="KL134" s="23"/>
      <c r="KM134" s="23"/>
    </row>
    <row r="135" spans="1:299" x14ac:dyDescent="0.25">
      <c r="A135" s="48">
        <f t="shared" si="2"/>
        <v>134</v>
      </c>
      <c r="B135" s="272"/>
      <c r="C135" s="272"/>
      <c r="D135" s="272"/>
      <c r="E135" s="272"/>
      <c r="F135" s="272" t="s">
        <v>649</v>
      </c>
      <c r="G135" s="293">
        <v>0</v>
      </c>
      <c r="H135" s="293">
        <v>0</v>
      </c>
      <c r="I135" s="293">
        <v>0</v>
      </c>
      <c r="J135" s="293">
        <v>0</v>
      </c>
      <c r="K135" s="293">
        <v>0</v>
      </c>
      <c r="L135" s="293">
        <v>0</v>
      </c>
      <c r="M135" s="293">
        <v>0</v>
      </c>
      <c r="N135" s="293">
        <v>0</v>
      </c>
      <c r="O135" s="293">
        <v>0</v>
      </c>
      <c r="P135" s="293">
        <v>0</v>
      </c>
      <c r="Q135" s="293">
        <v>0</v>
      </c>
      <c r="R135" s="293">
        <v>0</v>
      </c>
      <c r="S135" s="293">
        <v>0</v>
      </c>
      <c r="T135" s="293">
        <v>0</v>
      </c>
      <c r="U135" s="293">
        <v>0</v>
      </c>
      <c r="V135" s="293">
        <v>0</v>
      </c>
      <c r="W135" s="293">
        <v>0</v>
      </c>
      <c r="X135" s="293">
        <v>0</v>
      </c>
      <c r="Y135" s="293">
        <v>0</v>
      </c>
      <c r="Z135" s="293">
        <v>0</v>
      </c>
      <c r="AA135" s="293">
        <v>0</v>
      </c>
      <c r="AB135" s="293">
        <v>0</v>
      </c>
      <c r="AC135" s="293">
        <v>0</v>
      </c>
      <c r="AD135" s="293">
        <v>0</v>
      </c>
      <c r="AE135" s="293">
        <v>0</v>
      </c>
      <c r="AF135" s="293">
        <v>0</v>
      </c>
      <c r="AG135" s="293">
        <v>0</v>
      </c>
      <c r="AH135" s="293">
        <v>0</v>
      </c>
      <c r="AI135" s="293">
        <v>0</v>
      </c>
      <c r="AJ135" s="293">
        <v>0</v>
      </c>
      <c r="AK135" s="293">
        <v>0</v>
      </c>
      <c r="AL135" s="293">
        <v>0</v>
      </c>
      <c r="AM135" s="293">
        <v>0</v>
      </c>
      <c r="AN135" s="293">
        <v>0</v>
      </c>
      <c r="AO135" s="293">
        <v>0</v>
      </c>
      <c r="AP135" s="293">
        <v>0</v>
      </c>
      <c r="AQ135" s="293">
        <v>0</v>
      </c>
      <c r="AR135" s="293">
        <v>0</v>
      </c>
      <c r="AS135" s="293">
        <v>0</v>
      </c>
      <c r="AT135" s="293">
        <v>0</v>
      </c>
      <c r="AU135" s="293">
        <v>0</v>
      </c>
      <c r="AV135" s="293">
        <v>0</v>
      </c>
      <c r="AW135" s="293">
        <v>0</v>
      </c>
      <c r="AX135" s="293">
        <v>0</v>
      </c>
      <c r="AY135" s="293">
        <v>0</v>
      </c>
      <c r="AZ135" s="293">
        <v>0</v>
      </c>
      <c r="BA135" s="293">
        <v>0</v>
      </c>
      <c r="BB135" s="293">
        <v>0</v>
      </c>
      <c r="BC135" s="293">
        <v>0</v>
      </c>
      <c r="BD135" s="293">
        <v>0</v>
      </c>
      <c r="BE135" s="293">
        <v>0</v>
      </c>
      <c r="BF135" s="293">
        <v>0</v>
      </c>
      <c r="BG135" s="293">
        <v>0</v>
      </c>
      <c r="BH135" s="293">
        <v>0</v>
      </c>
      <c r="BI135" s="293">
        <v>0</v>
      </c>
      <c r="BJ135" s="293">
        <v>0</v>
      </c>
      <c r="BK135" s="293">
        <v>0</v>
      </c>
      <c r="BL135" s="293">
        <v>0</v>
      </c>
      <c r="BM135" s="293">
        <v>0</v>
      </c>
      <c r="BN135" s="293">
        <v>0</v>
      </c>
      <c r="BO135" s="293">
        <v>0</v>
      </c>
      <c r="BP135" s="293">
        <v>0</v>
      </c>
      <c r="BQ135" s="293">
        <v>0</v>
      </c>
      <c r="BR135" s="293">
        <v>0</v>
      </c>
      <c r="BS135" s="293">
        <v>0</v>
      </c>
      <c r="BT135" s="293">
        <v>0</v>
      </c>
      <c r="BU135" s="293">
        <v>0</v>
      </c>
      <c r="BV135" s="293">
        <v>0</v>
      </c>
      <c r="BW135" s="293">
        <v>0</v>
      </c>
      <c r="BX135" s="293">
        <v>0</v>
      </c>
      <c r="BY135" s="293">
        <v>0</v>
      </c>
      <c r="BZ135" s="293">
        <v>0</v>
      </c>
      <c r="CA135" s="293">
        <v>0</v>
      </c>
      <c r="CB135" s="293">
        <v>0</v>
      </c>
      <c r="CC135" s="293">
        <v>0</v>
      </c>
      <c r="CD135" s="293">
        <v>0</v>
      </c>
      <c r="CE135" s="293">
        <v>0</v>
      </c>
      <c r="CF135" s="293">
        <v>0</v>
      </c>
      <c r="CG135" s="293">
        <v>0</v>
      </c>
      <c r="CH135" s="293">
        <v>0</v>
      </c>
      <c r="CI135" s="293">
        <v>0</v>
      </c>
      <c r="CJ135" s="293">
        <v>0</v>
      </c>
      <c r="CK135" s="293">
        <v>0</v>
      </c>
      <c r="CL135" s="293">
        <v>0</v>
      </c>
      <c r="CM135" s="293">
        <v>0</v>
      </c>
      <c r="CN135" s="293">
        <v>0</v>
      </c>
      <c r="CO135" s="293">
        <v>0</v>
      </c>
      <c r="CP135" s="293">
        <v>0</v>
      </c>
      <c r="CQ135" s="293">
        <v>0</v>
      </c>
      <c r="CR135" s="293">
        <v>0</v>
      </c>
      <c r="CS135" s="293">
        <v>0</v>
      </c>
      <c r="CT135" s="293">
        <v>0</v>
      </c>
      <c r="CU135" s="293">
        <v>0</v>
      </c>
      <c r="CV135" s="293">
        <v>0</v>
      </c>
      <c r="CW135" s="293">
        <v>0</v>
      </c>
      <c r="CX135" s="293">
        <v>0</v>
      </c>
      <c r="CY135" s="293">
        <v>0</v>
      </c>
      <c r="CZ135" s="293">
        <v>0</v>
      </c>
      <c r="DA135" s="293">
        <v>0</v>
      </c>
      <c r="DB135" s="293">
        <v>0</v>
      </c>
      <c r="DC135" s="293">
        <v>0</v>
      </c>
      <c r="DD135" s="293">
        <v>0</v>
      </c>
      <c r="DE135" s="293">
        <v>0</v>
      </c>
      <c r="DF135" s="293">
        <v>0</v>
      </c>
      <c r="DG135" s="293">
        <v>0</v>
      </c>
      <c r="DH135" s="293">
        <v>0</v>
      </c>
      <c r="DI135" s="293">
        <v>0</v>
      </c>
      <c r="DJ135" s="293">
        <v>0</v>
      </c>
      <c r="DK135" s="293">
        <v>0</v>
      </c>
      <c r="DL135" s="293">
        <v>0</v>
      </c>
      <c r="DM135" s="293">
        <v>0</v>
      </c>
      <c r="DN135" s="293">
        <v>0</v>
      </c>
      <c r="DO135" s="293">
        <v>0</v>
      </c>
      <c r="DP135" s="293">
        <v>0</v>
      </c>
      <c r="DQ135" s="293">
        <v>0</v>
      </c>
      <c r="DR135" s="293">
        <v>0</v>
      </c>
      <c r="DS135" s="293">
        <v>0</v>
      </c>
      <c r="DT135" s="293">
        <v>0</v>
      </c>
      <c r="DU135" s="293">
        <v>0</v>
      </c>
      <c r="DV135" s="293">
        <v>0</v>
      </c>
      <c r="DW135" s="293">
        <v>0</v>
      </c>
      <c r="DX135" s="293">
        <v>0</v>
      </c>
      <c r="DY135" s="293">
        <v>0</v>
      </c>
      <c r="DZ135" s="293">
        <v>0</v>
      </c>
      <c r="EA135" s="293">
        <v>0</v>
      </c>
      <c r="EB135" s="293">
        <v>0</v>
      </c>
      <c r="EC135" s="293">
        <v>0</v>
      </c>
      <c r="ED135" s="293">
        <v>0</v>
      </c>
      <c r="EE135" s="293">
        <v>0</v>
      </c>
      <c r="EF135" s="293">
        <v>0</v>
      </c>
      <c r="EG135" s="293">
        <v>0</v>
      </c>
      <c r="EH135" s="293">
        <v>0</v>
      </c>
      <c r="EI135" s="293">
        <v>0</v>
      </c>
      <c r="EJ135" s="293">
        <v>0</v>
      </c>
      <c r="EK135" s="293">
        <v>0</v>
      </c>
      <c r="EL135" s="293">
        <v>0</v>
      </c>
      <c r="EM135" s="293">
        <v>0</v>
      </c>
      <c r="EN135" s="293">
        <v>0</v>
      </c>
      <c r="EO135" s="293">
        <v>0</v>
      </c>
      <c r="EP135" s="293">
        <v>0</v>
      </c>
      <c r="EQ135" s="293">
        <v>0</v>
      </c>
      <c r="ER135" s="293">
        <v>0</v>
      </c>
      <c r="ES135" s="293">
        <v>0</v>
      </c>
      <c r="ET135" s="293">
        <v>0</v>
      </c>
      <c r="EU135" s="293">
        <v>0</v>
      </c>
      <c r="EV135" s="293">
        <v>0</v>
      </c>
      <c r="EW135" s="293">
        <v>0</v>
      </c>
      <c r="EX135" s="293">
        <v>0</v>
      </c>
      <c r="EY135" s="22"/>
      <c r="EZ135" s="60"/>
      <c r="FA135" s="22"/>
      <c r="FB135" s="60"/>
      <c r="FC135" s="22"/>
      <c r="FD135" s="60"/>
      <c r="FE135" s="22"/>
      <c r="FF135" s="60"/>
      <c r="FG135" s="22"/>
      <c r="FH135" s="60"/>
      <c r="FI135" s="22"/>
      <c r="FJ135" s="60"/>
      <c r="FK135" s="22"/>
      <c r="FL135" s="60"/>
      <c r="FM135" s="22"/>
      <c r="FN135" s="60"/>
      <c r="FO135" s="22"/>
      <c r="FP135" s="60"/>
      <c r="FQ135" s="22"/>
      <c r="FR135" s="60"/>
      <c r="FS135" s="22"/>
      <c r="FT135" s="60"/>
      <c r="FU135" s="22"/>
      <c r="FV135" s="60"/>
      <c r="FW135" s="22"/>
      <c r="FX135" s="60"/>
      <c r="FY135" s="22"/>
      <c r="FZ135" s="60"/>
      <c r="GA135" s="22"/>
      <c r="GB135" s="60"/>
      <c r="GC135" s="22"/>
      <c r="GD135" s="60"/>
      <c r="GE135" s="22"/>
      <c r="GF135" s="60"/>
      <c r="GG135" s="22"/>
      <c r="GH135" s="60"/>
      <c r="GI135" s="22"/>
      <c r="GJ135" s="60"/>
      <c r="GK135" s="22"/>
      <c r="GL135" s="60"/>
      <c r="GM135" s="22"/>
      <c r="GN135" s="60"/>
      <c r="GO135" s="22"/>
      <c r="GP135" s="60"/>
      <c r="GQ135" s="22"/>
      <c r="GR135" s="60"/>
      <c r="GS135" s="22"/>
      <c r="GT135" s="60"/>
      <c r="GU135" s="22"/>
      <c r="GV135" s="60"/>
      <c r="GW135" s="22"/>
      <c r="GX135" s="60"/>
      <c r="GY135" s="22"/>
      <c r="GZ135" s="60"/>
      <c r="HA135" s="22"/>
      <c r="HB135" s="60"/>
      <c r="HC135" s="22"/>
      <c r="HD135" s="60"/>
      <c r="HE135" s="22"/>
      <c r="HF135" s="60"/>
      <c r="HG135" s="22"/>
      <c r="HH135" s="60"/>
      <c r="HI135" s="22"/>
      <c r="HJ135" s="60"/>
      <c r="HK135" s="22"/>
      <c r="HL135" s="60"/>
      <c r="HM135" s="22"/>
      <c r="HN135" s="60"/>
      <c r="HO135" s="22"/>
      <c r="HP135" s="60"/>
      <c r="HQ135" s="22"/>
      <c r="HR135" s="60"/>
      <c r="HS135" s="22"/>
      <c r="HT135" s="60"/>
      <c r="HU135" s="22"/>
      <c r="HV135" s="60"/>
      <c r="HW135" s="22"/>
      <c r="HX135" s="60"/>
      <c r="HY135" s="22"/>
      <c r="HZ135" s="60"/>
      <c r="IA135" s="22"/>
      <c r="IB135" s="60"/>
      <c r="IC135" s="22"/>
      <c r="ID135" s="60"/>
      <c r="IE135" s="22"/>
      <c r="IF135" s="60"/>
      <c r="IG135" s="22"/>
      <c r="IH135" s="60"/>
      <c r="II135" s="22"/>
      <c r="IJ135" s="60"/>
      <c r="IK135" s="22"/>
      <c r="IL135" s="60"/>
      <c r="IM135" s="22"/>
      <c r="IN135" s="60"/>
      <c r="IO135" s="22"/>
      <c r="IP135" s="60"/>
      <c r="IQ135" s="22"/>
      <c r="IR135" s="60"/>
      <c r="IS135" s="22"/>
      <c r="IT135" s="60"/>
      <c r="IU135" s="22"/>
      <c r="IV135" s="60"/>
      <c r="IW135" s="22"/>
      <c r="IX135" s="60"/>
      <c r="IY135" s="22"/>
      <c r="IZ135" s="60"/>
      <c r="JA135" s="22"/>
      <c r="JB135" s="60"/>
      <c r="JC135" s="22"/>
      <c r="JD135" s="60"/>
      <c r="JE135" s="22"/>
      <c r="JF135" s="60"/>
      <c r="JG135" s="22"/>
      <c r="JH135" s="60"/>
      <c r="JI135" s="22"/>
      <c r="JJ135" s="60"/>
      <c r="JK135" s="22"/>
      <c r="JL135" s="60"/>
      <c r="JM135" s="22"/>
      <c r="JN135" s="60"/>
      <c r="JO135" s="22"/>
      <c r="JP135" s="60"/>
      <c r="JQ135" s="22"/>
      <c r="JR135" s="60"/>
      <c r="JS135" s="22"/>
      <c r="JT135" s="60"/>
      <c r="JU135" s="22"/>
      <c r="JV135" s="60"/>
      <c r="JW135" s="22"/>
      <c r="JX135" s="60"/>
      <c r="JY135" s="22"/>
      <c r="JZ135" s="23"/>
      <c r="KA135" s="23"/>
      <c r="KB135" s="23"/>
      <c r="KC135" s="23"/>
      <c r="KD135" s="23"/>
      <c r="KE135" s="23"/>
      <c r="KF135" s="23"/>
      <c r="KG135" s="23"/>
      <c r="KH135" s="23"/>
      <c r="KI135" s="23"/>
      <c r="KJ135" s="23"/>
      <c r="KK135" s="23"/>
      <c r="KL135" s="23"/>
      <c r="KM135" s="23"/>
    </row>
    <row r="136" spans="1:299" x14ac:dyDescent="0.25">
      <c r="A136" s="48">
        <f t="shared" si="2"/>
        <v>135</v>
      </c>
      <c r="B136" s="272"/>
      <c r="C136" s="272"/>
      <c r="D136" s="272"/>
      <c r="E136" s="272"/>
      <c r="F136" s="272" t="s">
        <v>309</v>
      </c>
      <c r="G136" s="293">
        <v>0</v>
      </c>
      <c r="H136" s="293">
        <v>0</v>
      </c>
      <c r="I136" s="293">
        <v>0</v>
      </c>
      <c r="J136" s="293">
        <v>0</v>
      </c>
      <c r="K136" s="293">
        <v>0</v>
      </c>
      <c r="L136" s="293">
        <v>0</v>
      </c>
      <c r="M136" s="293">
        <v>0</v>
      </c>
      <c r="N136" s="293">
        <v>0</v>
      </c>
      <c r="O136" s="293">
        <v>0</v>
      </c>
      <c r="P136" s="293">
        <v>0</v>
      </c>
      <c r="Q136" s="293">
        <v>0</v>
      </c>
      <c r="R136" s="293">
        <v>0</v>
      </c>
      <c r="S136" s="293">
        <v>0</v>
      </c>
      <c r="T136" s="293">
        <v>0</v>
      </c>
      <c r="U136" s="293">
        <v>0</v>
      </c>
      <c r="V136" s="293">
        <v>0</v>
      </c>
      <c r="W136" s="293">
        <v>0</v>
      </c>
      <c r="X136" s="293">
        <v>0</v>
      </c>
      <c r="Y136" s="293">
        <v>0</v>
      </c>
      <c r="Z136" s="293">
        <v>0</v>
      </c>
      <c r="AA136" s="293">
        <v>0</v>
      </c>
      <c r="AB136" s="293">
        <v>0</v>
      </c>
      <c r="AC136" s="293">
        <v>0</v>
      </c>
      <c r="AD136" s="293">
        <v>0</v>
      </c>
      <c r="AE136" s="293">
        <v>0</v>
      </c>
      <c r="AF136" s="293">
        <v>0</v>
      </c>
      <c r="AG136" s="293">
        <v>0</v>
      </c>
      <c r="AH136" s="293">
        <v>0</v>
      </c>
      <c r="AI136" s="293">
        <v>0</v>
      </c>
      <c r="AJ136" s="293">
        <v>0</v>
      </c>
      <c r="AK136" s="293">
        <v>0</v>
      </c>
      <c r="AL136" s="293">
        <v>0</v>
      </c>
      <c r="AM136" s="293">
        <v>0</v>
      </c>
      <c r="AN136" s="293">
        <v>0</v>
      </c>
      <c r="AO136" s="293">
        <v>0</v>
      </c>
      <c r="AP136" s="293">
        <v>0</v>
      </c>
      <c r="AQ136" s="293">
        <v>0</v>
      </c>
      <c r="AR136" s="293">
        <v>0</v>
      </c>
      <c r="AS136" s="293">
        <v>0</v>
      </c>
      <c r="AT136" s="293">
        <v>0</v>
      </c>
      <c r="AU136" s="293">
        <v>0</v>
      </c>
      <c r="AV136" s="293">
        <v>0</v>
      </c>
      <c r="AW136" s="293">
        <v>0</v>
      </c>
      <c r="AX136" s="293">
        <v>0</v>
      </c>
      <c r="AY136" s="293">
        <v>0</v>
      </c>
      <c r="AZ136" s="293">
        <v>0</v>
      </c>
      <c r="BA136" s="293">
        <v>0</v>
      </c>
      <c r="BB136" s="293">
        <v>0</v>
      </c>
      <c r="BC136" s="293">
        <v>0</v>
      </c>
      <c r="BD136" s="293">
        <v>0</v>
      </c>
      <c r="BE136" s="293">
        <v>0</v>
      </c>
      <c r="BF136" s="293">
        <v>0</v>
      </c>
      <c r="BG136" s="293">
        <v>0</v>
      </c>
      <c r="BH136" s="293">
        <v>0</v>
      </c>
      <c r="BI136" s="293">
        <v>0</v>
      </c>
      <c r="BJ136" s="293">
        <v>0</v>
      </c>
      <c r="BK136" s="293">
        <v>0</v>
      </c>
      <c r="BL136" s="293">
        <v>0</v>
      </c>
      <c r="BM136" s="293">
        <v>0</v>
      </c>
      <c r="BN136" s="293">
        <v>0</v>
      </c>
      <c r="BO136" s="293">
        <v>0</v>
      </c>
      <c r="BP136" s="293">
        <v>0</v>
      </c>
      <c r="BQ136" s="293">
        <v>0</v>
      </c>
      <c r="BR136" s="293">
        <v>0</v>
      </c>
      <c r="BS136" s="293">
        <v>0</v>
      </c>
      <c r="BT136" s="293">
        <v>0</v>
      </c>
      <c r="BU136" s="293">
        <v>0</v>
      </c>
      <c r="BV136" s="293">
        <v>0</v>
      </c>
      <c r="BW136" s="293">
        <v>0</v>
      </c>
      <c r="BX136" s="293">
        <v>0</v>
      </c>
      <c r="BY136" s="293">
        <v>0</v>
      </c>
      <c r="BZ136" s="293">
        <v>0</v>
      </c>
      <c r="CA136" s="293">
        <v>0</v>
      </c>
      <c r="CB136" s="293">
        <v>0</v>
      </c>
      <c r="CC136" s="293">
        <v>0</v>
      </c>
      <c r="CD136" s="293">
        <v>0</v>
      </c>
      <c r="CE136" s="293">
        <v>0</v>
      </c>
      <c r="CF136" s="293">
        <v>0</v>
      </c>
      <c r="CG136" s="293">
        <v>0</v>
      </c>
      <c r="CH136" s="293">
        <v>0</v>
      </c>
      <c r="CI136" s="293">
        <v>0</v>
      </c>
      <c r="CJ136" s="293">
        <v>0</v>
      </c>
      <c r="CK136" s="293">
        <v>0</v>
      </c>
      <c r="CL136" s="293">
        <v>0</v>
      </c>
      <c r="CM136" s="293">
        <v>0</v>
      </c>
      <c r="CN136" s="293">
        <v>0</v>
      </c>
      <c r="CO136" s="293">
        <v>0</v>
      </c>
      <c r="CP136" s="293">
        <v>0</v>
      </c>
      <c r="CQ136" s="293">
        <v>0</v>
      </c>
      <c r="CR136" s="293">
        <v>0</v>
      </c>
      <c r="CS136" s="293">
        <v>0</v>
      </c>
      <c r="CT136" s="293">
        <v>0</v>
      </c>
      <c r="CU136" s="293">
        <v>0</v>
      </c>
      <c r="CV136" s="293">
        <v>0</v>
      </c>
      <c r="CW136" s="293">
        <v>0</v>
      </c>
      <c r="CX136" s="293">
        <v>0</v>
      </c>
      <c r="CY136" s="293">
        <v>0</v>
      </c>
      <c r="CZ136" s="293">
        <v>0</v>
      </c>
      <c r="DA136" s="293">
        <v>0</v>
      </c>
      <c r="DB136" s="293">
        <v>0</v>
      </c>
      <c r="DC136" s="293">
        <v>0</v>
      </c>
      <c r="DD136" s="293">
        <v>0</v>
      </c>
      <c r="DE136" s="293">
        <v>0</v>
      </c>
      <c r="DF136" s="293">
        <v>0</v>
      </c>
      <c r="DG136" s="293">
        <v>0</v>
      </c>
      <c r="DH136" s="293">
        <v>0</v>
      </c>
      <c r="DI136" s="293">
        <v>0</v>
      </c>
      <c r="DJ136" s="293">
        <v>0</v>
      </c>
      <c r="DK136" s="293">
        <v>0</v>
      </c>
      <c r="DL136" s="293">
        <v>0</v>
      </c>
      <c r="DM136" s="293">
        <v>0</v>
      </c>
      <c r="DN136" s="293">
        <v>0</v>
      </c>
      <c r="DO136" s="293">
        <v>0</v>
      </c>
      <c r="DP136" s="293">
        <v>0</v>
      </c>
      <c r="DQ136" s="293">
        <v>0</v>
      </c>
      <c r="DR136" s="293">
        <v>0</v>
      </c>
      <c r="DS136" s="293">
        <v>0</v>
      </c>
      <c r="DT136" s="293">
        <v>0</v>
      </c>
      <c r="DU136" s="293">
        <v>0</v>
      </c>
      <c r="DV136" s="293">
        <v>0</v>
      </c>
      <c r="DW136" s="293">
        <v>0</v>
      </c>
      <c r="DX136" s="293">
        <v>0</v>
      </c>
      <c r="DY136" s="293">
        <v>0</v>
      </c>
      <c r="DZ136" s="293">
        <v>0</v>
      </c>
      <c r="EA136" s="293">
        <v>0</v>
      </c>
      <c r="EB136" s="293">
        <v>0</v>
      </c>
      <c r="EC136" s="293">
        <v>0</v>
      </c>
      <c r="ED136" s="293">
        <v>0</v>
      </c>
      <c r="EE136" s="293">
        <v>0</v>
      </c>
      <c r="EF136" s="293">
        <v>0</v>
      </c>
      <c r="EG136" s="293">
        <v>0</v>
      </c>
      <c r="EH136" s="293">
        <v>0</v>
      </c>
      <c r="EI136" s="293">
        <v>0</v>
      </c>
      <c r="EJ136" s="293">
        <v>0</v>
      </c>
      <c r="EK136" s="293">
        <v>0</v>
      </c>
      <c r="EL136" s="293">
        <v>0</v>
      </c>
      <c r="EM136" s="293">
        <v>0</v>
      </c>
      <c r="EN136" s="293">
        <v>0</v>
      </c>
      <c r="EO136" s="293">
        <v>0</v>
      </c>
      <c r="EP136" s="293">
        <v>0</v>
      </c>
      <c r="EQ136" s="293">
        <v>0</v>
      </c>
      <c r="ER136" s="293">
        <v>0</v>
      </c>
      <c r="ES136" s="293">
        <v>0</v>
      </c>
      <c r="ET136" s="293">
        <v>0</v>
      </c>
      <c r="EU136" s="293">
        <v>0</v>
      </c>
      <c r="EV136" s="293">
        <v>0</v>
      </c>
      <c r="EW136" s="293">
        <v>0</v>
      </c>
      <c r="EX136" s="293">
        <v>0</v>
      </c>
      <c r="EY136" s="22"/>
      <c r="EZ136" s="60"/>
      <c r="FA136" s="22"/>
      <c r="FB136" s="60"/>
      <c r="FC136" s="22"/>
      <c r="FD136" s="60"/>
      <c r="FE136" s="22"/>
      <c r="FF136" s="60"/>
      <c r="FG136" s="22"/>
      <c r="FH136" s="60"/>
      <c r="FI136" s="22"/>
      <c r="FJ136" s="60"/>
      <c r="FK136" s="22"/>
      <c r="FL136" s="60"/>
      <c r="FM136" s="22"/>
      <c r="FN136" s="60"/>
      <c r="FO136" s="22"/>
      <c r="FP136" s="60"/>
      <c r="FQ136" s="22"/>
      <c r="FR136" s="60"/>
      <c r="FS136" s="22"/>
      <c r="FT136" s="60"/>
      <c r="FU136" s="22"/>
      <c r="FV136" s="60"/>
      <c r="FW136" s="22"/>
      <c r="FX136" s="60"/>
      <c r="FY136" s="22"/>
      <c r="FZ136" s="60"/>
      <c r="GA136" s="22"/>
      <c r="GB136" s="60"/>
      <c r="GC136" s="22"/>
      <c r="GD136" s="60"/>
      <c r="GE136" s="22"/>
      <c r="GF136" s="60"/>
      <c r="GG136" s="22"/>
      <c r="GH136" s="60"/>
      <c r="GI136" s="22"/>
      <c r="GJ136" s="60"/>
      <c r="GK136" s="22"/>
      <c r="GL136" s="60"/>
      <c r="GM136" s="22"/>
      <c r="GN136" s="60"/>
      <c r="GO136" s="22"/>
      <c r="GP136" s="60"/>
      <c r="GQ136" s="22"/>
      <c r="GR136" s="60"/>
      <c r="GS136" s="22"/>
      <c r="GT136" s="60"/>
      <c r="GU136" s="22"/>
      <c r="GV136" s="60"/>
      <c r="GW136" s="22"/>
      <c r="GX136" s="60"/>
      <c r="GY136" s="22"/>
      <c r="GZ136" s="60"/>
      <c r="HA136" s="22"/>
      <c r="HB136" s="60"/>
      <c r="HC136" s="22"/>
      <c r="HD136" s="60"/>
      <c r="HE136" s="22"/>
      <c r="HF136" s="60"/>
      <c r="HG136" s="22"/>
      <c r="HH136" s="60"/>
      <c r="HI136" s="22"/>
      <c r="HJ136" s="60"/>
      <c r="HK136" s="22"/>
      <c r="HL136" s="60"/>
      <c r="HM136" s="22"/>
      <c r="HN136" s="60"/>
      <c r="HO136" s="22"/>
      <c r="HP136" s="60"/>
      <c r="HQ136" s="22"/>
      <c r="HR136" s="60"/>
      <c r="HS136" s="22"/>
      <c r="HT136" s="60"/>
      <c r="HU136" s="22"/>
      <c r="HV136" s="60"/>
      <c r="HW136" s="22"/>
      <c r="HX136" s="60"/>
      <c r="HY136" s="22"/>
      <c r="HZ136" s="60"/>
      <c r="IA136" s="22"/>
      <c r="IB136" s="60"/>
      <c r="IC136" s="22"/>
      <c r="ID136" s="60"/>
      <c r="IE136" s="22"/>
      <c r="IF136" s="60"/>
      <c r="IG136" s="22"/>
      <c r="IH136" s="60"/>
      <c r="II136" s="22"/>
      <c r="IJ136" s="60"/>
      <c r="IK136" s="22"/>
      <c r="IL136" s="60"/>
      <c r="IM136" s="22"/>
      <c r="IN136" s="60"/>
      <c r="IO136" s="22"/>
      <c r="IP136" s="60"/>
      <c r="IQ136" s="22"/>
      <c r="IR136" s="60"/>
      <c r="IS136" s="22"/>
      <c r="IT136" s="60"/>
      <c r="IU136" s="22"/>
      <c r="IV136" s="60"/>
      <c r="IW136" s="22"/>
      <c r="IX136" s="60"/>
      <c r="IY136" s="22"/>
      <c r="IZ136" s="60"/>
      <c r="JA136" s="22"/>
      <c r="JB136" s="60"/>
      <c r="JC136" s="22"/>
      <c r="JD136" s="60"/>
      <c r="JE136" s="22"/>
      <c r="JF136" s="60"/>
      <c r="JG136" s="22"/>
      <c r="JH136" s="60"/>
      <c r="JI136" s="22"/>
      <c r="JJ136" s="60"/>
      <c r="JK136" s="22"/>
      <c r="JL136" s="60"/>
      <c r="JM136" s="22"/>
      <c r="JN136" s="60"/>
      <c r="JO136" s="22"/>
      <c r="JP136" s="60"/>
      <c r="JQ136" s="22"/>
      <c r="JR136" s="60"/>
      <c r="JS136" s="22"/>
      <c r="JT136" s="60"/>
      <c r="JU136" s="22"/>
      <c r="JV136" s="60"/>
      <c r="JW136" s="22"/>
      <c r="JX136" s="60"/>
      <c r="JY136" s="22"/>
      <c r="JZ136" s="23"/>
      <c r="KA136" s="23"/>
      <c r="KB136" s="23"/>
      <c r="KC136" s="23"/>
      <c r="KD136" s="23"/>
      <c r="KE136" s="23"/>
      <c r="KF136" s="23"/>
      <c r="KG136" s="23"/>
      <c r="KH136" s="23"/>
      <c r="KI136" s="23"/>
      <c r="KJ136" s="23"/>
      <c r="KK136" s="23"/>
      <c r="KL136" s="23"/>
      <c r="KM136" s="23"/>
    </row>
    <row r="137" spans="1:299" x14ac:dyDescent="0.25">
      <c r="A137" s="48">
        <f t="shared" si="2"/>
        <v>136</v>
      </c>
      <c r="B137" s="272"/>
      <c r="C137" s="272"/>
      <c r="D137" s="272"/>
      <c r="E137" s="272"/>
      <c r="F137" s="272" t="s">
        <v>310</v>
      </c>
      <c r="G137" s="293">
        <v>0</v>
      </c>
      <c r="H137" s="293">
        <v>0</v>
      </c>
      <c r="I137" s="293">
        <v>21628.39</v>
      </c>
      <c r="J137" s="293">
        <v>0</v>
      </c>
      <c r="K137" s="293">
        <v>15758.48</v>
      </c>
      <c r="L137" s="293">
        <v>0</v>
      </c>
      <c r="M137" s="293">
        <v>0</v>
      </c>
      <c r="N137" s="293">
        <v>0</v>
      </c>
      <c r="O137" s="293">
        <v>0</v>
      </c>
      <c r="P137" s="293">
        <v>3794.45</v>
      </c>
      <c r="Q137" s="293">
        <v>0</v>
      </c>
      <c r="R137" s="293">
        <v>0</v>
      </c>
      <c r="S137" s="293">
        <v>0</v>
      </c>
      <c r="T137" s="293">
        <v>0</v>
      </c>
      <c r="U137" s="293">
        <v>0</v>
      </c>
      <c r="V137" s="293">
        <v>0</v>
      </c>
      <c r="W137" s="293">
        <v>0</v>
      </c>
      <c r="X137" s="293">
        <v>0</v>
      </c>
      <c r="Y137" s="293">
        <v>0</v>
      </c>
      <c r="Z137" s="293">
        <v>0</v>
      </c>
      <c r="AA137" s="293">
        <v>0</v>
      </c>
      <c r="AB137" s="293">
        <v>0</v>
      </c>
      <c r="AC137" s="293">
        <v>0</v>
      </c>
      <c r="AD137" s="293">
        <v>0</v>
      </c>
      <c r="AE137" s="293">
        <v>0</v>
      </c>
      <c r="AF137" s="293">
        <v>0</v>
      </c>
      <c r="AG137" s="293">
        <v>0</v>
      </c>
      <c r="AH137" s="293">
        <v>0</v>
      </c>
      <c r="AI137" s="293">
        <v>0</v>
      </c>
      <c r="AJ137" s="293">
        <v>0</v>
      </c>
      <c r="AK137" s="293">
        <v>0</v>
      </c>
      <c r="AL137" s="293">
        <v>0</v>
      </c>
      <c r="AM137" s="293">
        <v>0</v>
      </c>
      <c r="AN137" s="293">
        <v>0</v>
      </c>
      <c r="AO137" s="293">
        <v>0</v>
      </c>
      <c r="AP137" s="293">
        <v>0</v>
      </c>
      <c r="AQ137" s="293">
        <v>0</v>
      </c>
      <c r="AR137" s="293">
        <v>0</v>
      </c>
      <c r="AS137" s="293">
        <v>0</v>
      </c>
      <c r="AT137" s="293">
        <v>0</v>
      </c>
      <c r="AU137" s="293">
        <v>0</v>
      </c>
      <c r="AV137" s="293">
        <v>0</v>
      </c>
      <c r="AW137" s="293">
        <v>0</v>
      </c>
      <c r="AX137" s="293">
        <v>0</v>
      </c>
      <c r="AY137" s="293">
        <v>0</v>
      </c>
      <c r="AZ137" s="293">
        <v>0</v>
      </c>
      <c r="BA137" s="293">
        <v>0</v>
      </c>
      <c r="BB137" s="293">
        <v>0</v>
      </c>
      <c r="BC137" s="293">
        <v>0</v>
      </c>
      <c r="BD137" s="293">
        <v>0</v>
      </c>
      <c r="BE137" s="293">
        <v>0</v>
      </c>
      <c r="BF137" s="293">
        <v>0</v>
      </c>
      <c r="BG137" s="293">
        <v>0</v>
      </c>
      <c r="BH137" s="293">
        <v>0</v>
      </c>
      <c r="BI137" s="293">
        <v>0</v>
      </c>
      <c r="BJ137" s="293">
        <v>0</v>
      </c>
      <c r="BK137" s="293">
        <v>0</v>
      </c>
      <c r="BL137" s="293">
        <v>0</v>
      </c>
      <c r="BM137" s="293">
        <v>0</v>
      </c>
      <c r="BN137" s="293">
        <v>0</v>
      </c>
      <c r="BO137" s="293">
        <v>0</v>
      </c>
      <c r="BP137" s="293">
        <v>0</v>
      </c>
      <c r="BQ137" s="293">
        <v>0</v>
      </c>
      <c r="BR137" s="293">
        <v>0</v>
      </c>
      <c r="BS137" s="293">
        <v>0</v>
      </c>
      <c r="BT137" s="293">
        <v>0</v>
      </c>
      <c r="BU137" s="293">
        <v>0</v>
      </c>
      <c r="BV137" s="293">
        <v>0</v>
      </c>
      <c r="BW137" s="293">
        <v>0</v>
      </c>
      <c r="BX137" s="293">
        <v>0</v>
      </c>
      <c r="BY137" s="293">
        <v>0</v>
      </c>
      <c r="BZ137" s="293">
        <v>0</v>
      </c>
      <c r="CA137" s="293">
        <v>0</v>
      </c>
      <c r="CB137" s="293">
        <v>0</v>
      </c>
      <c r="CC137" s="293">
        <v>0</v>
      </c>
      <c r="CD137" s="293">
        <v>0</v>
      </c>
      <c r="CE137" s="293">
        <v>0</v>
      </c>
      <c r="CF137" s="293">
        <v>0</v>
      </c>
      <c r="CG137" s="293">
        <v>0</v>
      </c>
      <c r="CH137" s="293">
        <v>0</v>
      </c>
      <c r="CI137" s="293">
        <v>0</v>
      </c>
      <c r="CJ137" s="293">
        <v>0</v>
      </c>
      <c r="CK137" s="293">
        <v>0</v>
      </c>
      <c r="CL137" s="293">
        <v>0</v>
      </c>
      <c r="CM137" s="293">
        <v>0</v>
      </c>
      <c r="CN137" s="293">
        <v>0</v>
      </c>
      <c r="CO137" s="293">
        <v>0</v>
      </c>
      <c r="CP137" s="293">
        <v>0</v>
      </c>
      <c r="CQ137" s="293">
        <v>0</v>
      </c>
      <c r="CR137" s="293">
        <v>0</v>
      </c>
      <c r="CS137" s="293">
        <v>0</v>
      </c>
      <c r="CT137" s="293">
        <v>0</v>
      </c>
      <c r="CU137" s="293">
        <v>0</v>
      </c>
      <c r="CV137" s="293">
        <v>0</v>
      </c>
      <c r="CW137" s="293">
        <v>0</v>
      </c>
      <c r="CX137" s="293">
        <v>0</v>
      </c>
      <c r="CY137" s="293">
        <v>0</v>
      </c>
      <c r="CZ137" s="293">
        <v>0</v>
      </c>
      <c r="DA137" s="293">
        <v>0</v>
      </c>
      <c r="DB137" s="293">
        <v>0</v>
      </c>
      <c r="DC137" s="293">
        <v>0</v>
      </c>
      <c r="DD137" s="293">
        <v>0</v>
      </c>
      <c r="DE137" s="293">
        <v>0</v>
      </c>
      <c r="DF137" s="293">
        <v>0</v>
      </c>
      <c r="DG137" s="293">
        <v>0</v>
      </c>
      <c r="DH137" s="293">
        <v>0</v>
      </c>
      <c r="DI137" s="293">
        <v>0</v>
      </c>
      <c r="DJ137" s="293">
        <v>0</v>
      </c>
      <c r="DK137" s="293">
        <v>0</v>
      </c>
      <c r="DL137" s="293">
        <v>0</v>
      </c>
      <c r="DM137" s="293">
        <v>0</v>
      </c>
      <c r="DN137" s="293">
        <v>0</v>
      </c>
      <c r="DO137" s="293">
        <v>0</v>
      </c>
      <c r="DP137" s="293">
        <v>0</v>
      </c>
      <c r="DQ137" s="293">
        <v>0</v>
      </c>
      <c r="DR137" s="293">
        <v>0</v>
      </c>
      <c r="DS137" s="293">
        <v>0</v>
      </c>
      <c r="DT137" s="293">
        <v>0</v>
      </c>
      <c r="DU137" s="293">
        <v>0</v>
      </c>
      <c r="DV137" s="293">
        <v>0</v>
      </c>
      <c r="DW137" s="293">
        <v>9996.48</v>
      </c>
      <c r="DX137" s="293">
        <v>0</v>
      </c>
      <c r="DY137" s="293">
        <v>0</v>
      </c>
      <c r="DZ137" s="293">
        <v>0</v>
      </c>
      <c r="EA137" s="293">
        <v>0</v>
      </c>
      <c r="EB137" s="293">
        <v>0</v>
      </c>
      <c r="EC137" s="293">
        <v>0</v>
      </c>
      <c r="ED137" s="293">
        <v>0</v>
      </c>
      <c r="EE137" s="293">
        <v>0</v>
      </c>
      <c r="EF137" s="293">
        <v>0</v>
      </c>
      <c r="EG137" s="293">
        <v>0</v>
      </c>
      <c r="EH137" s="293">
        <v>0</v>
      </c>
      <c r="EI137" s="293">
        <v>16916.97</v>
      </c>
      <c r="EJ137" s="293">
        <v>0</v>
      </c>
      <c r="EK137" s="293">
        <v>0</v>
      </c>
      <c r="EL137" s="293">
        <v>0</v>
      </c>
      <c r="EM137" s="293">
        <v>0</v>
      </c>
      <c r="EN137" s="293">
        <v>0</v>
      </c>
      <c r="EO137" s="293">
        <v>0</v>
      </c>
      <c r="EP137" s="293">
        <v>0</v>
      </c>
      <c r="EQ137" s="293">
        <v>0</v>
      </c>
      <c r="ER137" s="293">
        <v>0</v>
      </c>
      <c r="ES137" s="293">
        <v>0</v>
      </c>
      <c r="ET137" s="293">
        <v>0</v>
      </c>
      <c r="EU137" s="293">
        <v>0</v>
      </c>
      <c r="EV137" s="293">
        <v>0</v>
      </c>
      <c r="EW137" s="293">
        <v>0</v>
      </c>
      <c r="EX137" s="293">
        <v>68094.77</v>
      </c>
      <c r="EY137" s="22"/>
      <c r="EZ137" s="60"/>
      <c r="FA137" s="22"/>
      <c r="FB137" s="60"/>
      <c r="FC137" s="22"/>
      <c r="FD137" s="60"/>
      <c r="FE137" s="22"/>
      <c r="FF137" s="60"/>
      <c r="FG137" s="22"/>
      <c r="FH137" s="60"/>
      <c r="FI137" s="22"/>
      <c r="FJ137" s="60"/>
      <c r="FK137" s="22"/>
      <c r="FL137" s="60"/>
      <c r="FM137" s="22"/>
      <c r="FN137" s="60"/>
      <c r="FO137" s="22"/>
      <c r="FP137" s="60"/>
      <c r="FQ137" s="22"/>
      <c r="FR137" s="60"/>
      <c r="FS137" s="22"/>
      <c r="FT137" s="60"/>
      <c r="FU137" s="22"/>
      <c r="FV137" s="60"/>
      <c r="FW137" s="22"/>
      <c r="FX137" s="60"/>
      <c r="FY137" s="22"/>
      <c r="FZ137" s="60"/>
      <c r="GA137" s="22"/>
      <c r="GB137" s="60"/>
      <c r="GC137" s="22"/>
      <c r="GD137" s="60"/>
      <c r="GE137" s="22"/>
      <c r="GF137" s="60"/>
      <c r="GG137" s="22"/>
      <c r="GH137" s="60"/>
      <c r="GI137" s="22"/>
      <c r="GJ137" s="60"/>
      <c r="GK137" s="22"/>
      <c r="GL137" s="60"/>
      <c r="GM137" s="22"/>
      <c r="GN137" s="60"/>
      <c r="GO137" s="22"/>
      <c r="GP137" s="60"/>
      <c r="GQ137" s="22"/>
      <c r="GR137" s="60"/>
      <c r="GS137" s="22"/>
      <c r="GT137" s="60"/>
      <c r="GU137" s="22"/>
      <c r="GV137" s="60"/>
      <c r="GW137" s="22"/>
      <c r="GX137" s="60"/>
      <c r="GY137" s="22"/>
      <c r="GZ137" s="60"/>
      <c r="HA137" s="22"/>
      <c r="HB137" s="60"/>
      <c r="HC137" s="22"/>
      <c r="HD137" s="60"/>
      <c r="HE137" s="22"/>
      <c r="HF137" s="60"/>
      <c r="HG137" s="22"/>
      <c r="HH137" s="60"/>
      <c r="HI137" s="22"/>
      <c r="HJ137" s="60"/>
      <c r="HK137" s="22"/>
      <c r="HL137" s="60"/>
      <c r="HM137" s="22"/>
      <c r="HN137" s="60"/>
      <c r="HO137" s="22"/>
      <c r="HP137" s="60"/>
      <c r="HQ137" s="22"/>
      <c r="HR137" s="60"/>
      <c r="HS137" s="22"/>
      <c r="HT137" s="60"/>
      <c r="HU137" s="22"/>
      <c r="HV137" s="60"/>
      <c r="HW137" s="22"/>
      <c r="HX137" s="60"/>
      <c r="HY137" s="22"/>
      <c r="HZ137" s="60"/>
      <c r="IA137" s="22"/>
      <c r="IB137" s="60"/>
      <c r="IC137" s="22"/>
      <c r="ID137" s="60"/>
      <c r="IE137" s="22"/>
      <c r="IF137" s="60"/>
      <c r="IG137" s="22"/>
      <c r="IH137" s="60"/>
      <c r="II137" s="22"/>
      <c r="IJ137" s="60"/>
      <c r="IK137" s="22"/>
      <c r="IL137" s="60"/>
      <c r="IM137" s="22"/>
      <c r="IN137" s="60"/>
      <c r="IO137" s="22"/>
      <c r="IP137" s="60"/>
      <c r="IQ137" s="22"/>
      <c r="IR137" s="60"/>
      <c r="IS137" s="22"/>
      <c r="IT137" s="60"/>
      <c r="IU137" s="22"/>
      <c r="IV137" s="60"/>
      <c r="IW137" s="22"/>
      <c r="IX137" s="60"/>
      <c r="IY137" s="22"/>
      <c r="IZ137" s="60"/>
      <c r="JA137" s="22"/>
      <c r="JB137" s="60"/>
      <c r="JC137" s="22"/>
      <c r="JD137" s="60"/>
      <c r="JE137" s="22"/>
      <c r="JF137" s="60"/>
      <c r="JG137" s="22"/>
      <c r="JH137" s="60"/>
      <c r="JI137" s="22"/>
      <c r="JJ137" s="60"/>
      <c r="JK137" s="22"/>
      <c r="JL137" s="60"/>
      <c r="JM137" s="22"/>
      <c r="JN137" s="60"/>
      <c r="JO137" s="22"/>
      <c r="JP137" s="60"/>
      <c r="JQ137" s="22"/>
      <c r="JR137" s="60"/>
      <c r="JS137" s="22"/>
      <c r="JT137" s="60"/>
      <c r="JU137" s="22"/>
      <c r="JV137" s="60"/>
      <c r="JW137" s="22"/>
      <c r="JX137" s="60"/>
      <c r="JY137" s="22"/>
      <c r="JZ137" s="23"/>
      <c r="KA137" s="23"/>
      <c r="KB137" s="23"/>
      <c r="KC137" s="23"/>
      <c r="KD137" s="23"/>
      <c r="KE137" s="23"/>
      <c r="KF137" s="23"/>
      <c r="KG137" s="23"/>
      <c r="KH137" s="23"/>
      <c r="KI137" s="23"/>
      <c r="KJ137" s="23"/>
      <c r="KK137" s="23"/>
      <c r="KL137" s="23"/>
      <c r="KM137" s="23"/>
    </row>
    <row r="138" spans="1:299" x14ac:dyDescent="0.25">
      <c r="A138" s="48">
        <f t="shared" si="2"/>
        <v>137</v>
      </c>
      <c r="B138" s="272"/>
      <c r="C138" s="272"/>
      <c r="D138" s="272"/>
      <c r="E138" s="272"/>
      <c r="F138" s="272" t="s">
        <v>311</v>
      </c>
      <c r="G138" s="293">
        <v>0</v>
      </c>
      <c r="H138" s="293">
        <v>0</v>
      </c>
      <c r="I138" s="293">
        <v>0</v>
      </c>
      <c r="J138" s="293">
        <v>0</v>
      </c>
      <c r="K138" s="293">
        <v>0</v>
      </c>
      <c r="L138" s="293">
        <v>0</v>
      </c>
      <c r="M138" s="293">
        <v>0</v>
      </c>
      <c r="N138" s="293">
        <v>0</v>
      </c>
      <c r="O138" s="293">
        <v>0</v>
      </c>
      <c r="P138" s="293">
        <v>0</v>
      </c>
      <c r="Q138" s="293">
        <v>0</v>
      </c>
      <c r="R138" s="293">
        <v>0</v>
      </c>
      <c r="S138" s="293">
        <v>0</v>
      </c>
      <c r="T138" s="293">
        <v>0</v>
      </c>
      <c r="U138" s="293">
        <v>0</v>
      </c>
      <c r="V138" s="293">
        <v>0</v>
      </c>
      <c r="W138" s="293">
        <v>0</v>
      </c>
      <c r="X138" s="293">
        <v>0</v>
      </c>
      <c r="Y138" s="293">
        <v>0</v>
      </c>
      <c r="Z138" s="293">
        <v>0</v>
      </c>
      <c r="AA138" s="293">
        <v>0</v>
      </c>
      <c r="AB138" s="293">
        <v>0</v>
      </c>
      <c r="AC138" s="293">
        <v>0</v>
      </c>
      <c r="AD138" s="293">
        <v>0</v>
      </c>
      <c r="AE138" s="293">
        <v>0</v>
      </c>
      <c r="AF138" s="293">
        <v>0</v>
      </c>
      <c r="AG138" s="293">
        <v>0</v>
      </c>
      <c r="AH138" s="293">
        <v>0</v>
      </c>
      <c r="AI138" s="293">
        <v>0</v>
      </c>
      <c r="AJ138" s="293">
        <v>0</v>
      </c>
      <c r="AK138" s="293">
        <v>0</v>
      </c>
      <c r="AL138" s="293">
        <v>0</v>
      </c>
      <c r="AM138" s="293">
        <v>0</v>
      </c>
      <c r="AN138" s="293">
        <v>0</v>
      </c>
      <c r="AO138" s="293">
        <v>0</v>
      </c>
      <c r="AP138" s="293">
        <v>0</v>
      </c>
      <c r="AQ138" s="293">
        <v>0</v>
      </c>
      <c r="AR138" s="293">
        <v>0</v>
      </c>
      <c r="AS138" s="293">
        <v>0</v>
      </c>
      <c r="AT138" s="293">
        <v>0</v>
      </c>
      <c r="AU138" s="293">
        <v>0</v>
      </c>
      <c r="AV138" s="293">
        <v>0</v>
      </c>
      <c r="AW138" s="293">
        <v>0</v>
      </c>
      <c r="AX138" s="293">
        <v>0</v>
      </c>
      <c r="AY138" s="293">
        <v>0</v>
      </c>
      <c r="AZ138" s="293">
        <v>0</v>
      </c>
      <c r="BA138" s="293">
        <v>0</v>
      </c>
      <c r="BB138" s="293">
        <v>0</v>
      </c>
      <c r="BC138" s="293">
        <v>0</v>
      </c>
      <c r="BD138" s="293">
        <v>0</v>
      </c>
      <c r="BE138" s="293">
        <v>0</v>
      </c>
      <c r="BF138" s="293">
        <v>0</v>
      </c>
      <c r="BG138" s="293">
        <v>0</v>
      </c>
      <c r="BH138" s="293">
        <v>0</v>
      </c>
      <c r="BI138" s="293">
        <v>0</v>
      </c>
      <c r="BJ138" s="293">
        <v>0</v>
      </c>
      <c r="BK138" s="293">
        <v>0</v>
      </c>
      <c r="BL138" s="293">
        <v>0</v>
      </c>
      <c r="BM138" s="293">
        <v>0</v>
      </c>
      <c r="BN138" s="293">
        <v>0</v>
      </c>
      <c r="BO138" s="293">
        <v>0</v>
      </c>
      <c r="BP138" s="293">
        <v>0</v>
      </c>
      <c r="BQ138" s="293">
        <v>0</v>
      </c>
      <c r="BR138" s="293">
        <v>0</v>
      </c>
      <c r="BS138" s="293">
        <v>0</v>
      </c>
      <c r="BT138" s="293">
        <v>0</v>
      </c>
      <c r="BU138" s="293">
        <v>0</v>
      </c>
      <c r="BV138" s="293">
        <v>0</v>
      </c>
      <c r="BW138" s="293">
        <v>0</v>
      </c>
      <c r="BX138" s="293">
        <v>0</v>
      </c>
      <c r="BY138" s="293">
        <v>0</v>
      </c>
      <c r="BZ138" s="293">
        <v>0</v>
      </c>
      <c r="CA138" s="293">
        <v>0</v>
      </c>
      <c r="CB138" s="293">
        <v>0</v>
      </c>
      <c r="CC138" s="293">
        <v>0</v>
      </c>
      <c r="CD138" s="293">
        <v>0</v>
      </c>
      <c r="CE138" s="293">
        <v>0</v>
      </c>
      <c r="CF138" s="293">
        <v>0</v>
      </c>
      <c r="CG138" s="293">
        <v>0</v>
      </c>
      <c r="CH138" s="293">
        <v>0</v>
      </c>
      <c r="CI138" s="293">
        <v>0</v>
      </c>
      <c r="CJ138" s="293">
        <v>0</v>
      </c>
      <c r="CK138" s="293">
        <v>0</v>
      </c>
      <c r="CL138" s="293">
        <v>0</v>
      </c>
      <c r="CM138" s="293">
        <v>0</v>
      </c>
      <c r="CN138" s="293">
        <v>0</v>
      </c>
      <c r="CO138" s="293">
        <v>0</v>
      </c>
      <c r="CP138" s="293">
        <v>0</v>
      </c>
      <c r="CQ138" s="293">
        <v>0</v>
      </c>
      <c r="CR138" s="293">
        <v>0</v>
      </c>
      <c r="CS138" s="293">
        <v>0</v>
      </c>
      <c r="CT138" s="293">
        <v>0</v>
      </c>
      <c r="CU138" s="293">
        <v>0</v>
      </c>
      <c r="CV138" s="293">
        <v>0</v>
      </c>
      <c r="CW138" s="293">
        <v>0</v>
      </c>
      <c r="CX138" s="293">
        <v>0</v>
      </c>
      <c r="CY138" s="293">
        <v>0</v>
      </c>
      <c r="CZ138" s="293">
        <v>0</v>
      </c>
      <c r="DA138" s="293">
        <v>0</v>
      </c>
      <c r="DB138" s="293">
        <v>0</v>
      </c>
      <c r="DC138" s="293">
        <v>0</v>
      </c>
      <c r="DD138" s="293">
        <v>0</v>
      </c>
      <c r="DE138" s="293">
        <v>0</v>
      </c>
      <c r="DF138" s="293">
        <v>0</v>
      </c>
      <c r="DG138" s="293">
        <v>0</v>
      </c>
      <c r="DH138" s="293">
        <v>0</v>
      </c>
      <c r="DI138" s="293">
        <v>0</v>
      </c>
      <c r="DJ138" s="293">
        <v>0</v>
      </c>
      <c r="DK138" s="293">
        <v>0</v>
      </c>
      <c r="DL138" s="293">
        <v>0</v>
      </c>
      <c r="DM138" s="293">
        <v>0</v>
      </c>
      <c r="DN138" s="293">
        <v>0</v>
      </c>
      <c r="DO138" s="293">
        <v>0</v>
      </c>
      <c r="DP138" s="293">
        <v>0</v>
      </c>
      <c r="DQ138" s="293">
        <v>0</v>
      </c>
      <c r="DR138" s="293">
        <v>0</v>
      </c>
      <c r="DS138" s="293">
        <v>0</v>
      </c>
      <c r="DT138" s="293">
        <v>0</v>
      </c>
      <c r="DU138" s="293">
        <v>0</v>
      </c>
      <c r="DV138" s="293">
        <v>0</v>
      </c>
      <c r="DW138" s="293">
        <v>0</v>
      </c>
      <c r="DX138" s="293">
        <v>0</v>
      </c>
      <c r="DY138" s="293">
        <v>0</v>
      </c>
      <c r="DZ138" s="293">
        <v>0</v>
      </c>
      <c r="EA138" s="293">
        <v>0</v>
      </c>
      <c r="EB138" s="293">
        <v>0</v>
      </c>
      <c r="EC138" s="293">
        <v>0</v>
      </c>
      <c r="ED138" s="293">
        <v>0</v>
      </c>
      <c r="EE138" s="293">
        <v>0</v>
      </c>
      <c r="EF138" s="293">
        <v>0</v>
      </c>
      <c r="EG138" s="293">
        <v>0</v>
      </c>
      <c r="EH138" s="293">
        <v>0</v>
      </c>
      <c r="EI138" s="293">
        <v>0</v>
      </c>
      <c r="EJ138" s="293">
        <v>0</v>
      </c>
      <c r="EK138" s="293">
        <v>0</v>
      </c>
      <c r="EL138" s="293">
        <v>0</v>
      </c>
      <c r="EM138" s="293">
        <v>0</v>
      </c>
      <c r="EN138" s="293">
        <v>0</v>
      </c>
      <c r="EO138" s="293">
        <v>0</v>
      </c>
      <c r="EP138" s="293">
        <v>0</v>
      </c>
      <c r="EQ138" s="293">
        <v>0</v>
      </c>
      <c r="ER138" s="293">
        <v>0</v>
      </c>
      <c r="ES138" s="293">
        <v>0</v>
      </c>
      <c r="ET138" s="293">
        <v>0</v>
      </c>
      <c r="EU138" s="293">
        <v>0</v>
      </c>
      <c r="EV138" s="293">
        <v>0</v>
      </c>
      <c r="EW138" s="293">
        <v>0</v>
      </c>
      <c r="EX138" s="293">
        <v>0</v>
      </c>
      <c r="EY138" s="22"/>
      <c r="EZ138" s="60"/>
      <c r="FA138" s="22"/>
      <c r="FB138" s="60"/>
      <c r="FC138" s="22"/>
      <c r="FD138" s="60"/>
      <c r="FE138" s="22"/>
      <c r="FF138" s="60"/>
      <c r="FG138" s="22"/>
      <c r="FH138" s="60"/>
      <c r="FI138" s="22"/>
      <c r="FJ138" s="60"/>
      <c r="FK138" s="22"/>
      <c r="FL138" s="60"/>
      <c r="FM138" s="22"/>
      <c r="FN138" s="60"/>
      <c r="FO138" s="22"/>
      <c r="FP138" s="60"/>
      <c r="FQ138" s="22"/>
      <c r="FR138" s="60"/>
      <c r="FS138" s="22"/>
      <c r="FT138" s="60"/>
      <c r="FU138" s="22"/>
      <c r="FV138" s="60"/>
      <c r="FW138" s="22"/>
      <c r="FX138" s="60"/>
      <c r="FY138" s="22"/>
      <c r="FZ138" s="60"/>
      <c r="GA138" s="22"/>
      <c r="GB138" s="60"/>
      <c r="GC138" s="22"/>
      <c r="GD138" s="60"/>
      <c r="GE138" s="22"/>
      <c r="GF138" s="60"/>
      <c r="GG138" s="22"/>
      <c r="GH138" s="60"/>
      <c r="GI138" s="22"/>
      <c r="GJ138" s="60"/>
      <c r="GK138" s="22"/>
      <c r="GL138" s="60"/>
      <c r="GM138" s="22"/>
      <c r="GN138" s="60"/>
      <c r="GO138" s="22"/>
      <c r="GP138" s="60"/>
      <c r="GQ138" s="22"/>
      <c r="GR138" s="60"/>
      <c r="GS138" s="22"/>
      <c r="GT138" s="60"/>
      <c r="GU138" s="22"/>
      <c r="GV138" s="60"/>
      <c r="GW138" s="22"/>
      <c r="GX138" s="60"/>
      <c r="GY138" s="22"/>
      <c r="GZ138" s="60"/>
      <c r="HA138" s="22"/>
      <c r="HB138" s="60"/>
      <c r="HC138" s="22"/>
      <c r="HD138" s="60"/>
      <c r="HE138" s="22"/>
      <c r="HF138" s="60"/>
      <c r="HG138" s="22"/>
      <c r="HH138" s="60"/>
      <c r="HI138" s="22"/>
      <c r="HJ138" s="60"/>
      <c r="HK138" s="22"/>
      <c r="HL138" s="60"/>
      <c r="HM138" s="22"/>
      <c r="HN138" s="60"/>
      <c r="HO138" s="22"/>
      <c r="HP138" s="60"/>
      <c r="HQ138" s="22"/>
      <c r="HR138" s="60"/>
      <c r="HS138" s="22"/>
      <c r="HT138" s="60"/>
      <c r="HU138" s="22"/>
      <c r="HV138" s="60"/>
      <c r="HW138" s="22"/>
      <c r="HX138" s="60"/>
      <c r="HY138" s="22"/>
      <c r="HZ138" s="60"/>
      <c r="IA138" s="22"/>
      <c r="IB138" s="60"/>
      <c r="IC138" s="22"/>
      <c r="ID138" s="60"/>
      <c r="IE138" s="22"/>
      <c r="IF138" s="60"/>
      <c r="IG138" s="22"/>
      <c r="IH138" s="60"/>
      <c r="II138" s="22"/>
      <c r="IJ138" s="60"/>
      <c r="IK138" s="22"/>
      <c r="IL138" s="60"/>
      <c r="IM138" s="22"/>
      <c r="IN138" s="60"/>
      <c r="IO138" s="22"/>
      <c r="IP138" s="60"/>
      <c r="IQ138" s="22"/>
      <c r="IR138" s="60"/>
      <c r="IS138" s="22"/>
      <c r="IT138" s="60"/>
      <c r="IU138" s="22"/>
      <c r="IV138" s="60"/>
      <c r="IW138" s="22"/>
      <c r="IX138" s="60"/>
      <c r="IY138" s="22"/>
      <c r="IZ138" s="60"/>
      <c r="JA138" s="22"/>
      <c r="JB138" s="60"/>
      <c r="JC138" s="22"/>
      <c r="JD138" s="60"/>
      <c r="JE138" s="22"/>
      <c r="JF138" s="60"/>
      <c r="JG138" s="22"/>
      <c r="JH138" s="60"/>
      <c r="JI138" s="22"/>
      <c r="JJ138" s="60"/>
      <c r="JK138" s="22"/>
      <c r="JL138" s="60"/>
      <c r="JM138" s="22"/>
      <c r="JN138" s="60"/>
      <c r="JO138" s="22"/>
      <c r="JP138" s="60"/>
      <c r="JQ138" s="22"/>
      <c r="JR138" s="60"/>
      <c r="JS138" s="22"/>
      <c r="JT138" s="60"/>
      <c r="JU138" s="22"/>
      <c r="JV138" s="60"/>
      <c r="JW138" s="22"/>
      <c r="JX138" s="60"/>
      <c r="JY138" s="22"/>
      <c r="JZ138" s="23"/>
      <c r="KA138" s="23"/>
      <c r="KB138" s="23"/>
      <c r="KC138" s="23"/>
      <c r="KD138" s="23"/>
      <c r="KE138" s="23"/>
      <c r="KF138" s="23"/>
      <c r="KG138" s="23"/>
      <c r="KH138" s="23"/>
      <c r="KI138" s="23"/>
      <c r="KJ138" s="23"/>
      <c r="KK138" s="23"/>
      <c r="KL138" s="23"/>
      <c r="KM138" s="23"/>
    </row>
    <row r="139" spans="1:299" x14ac:dyDescent="0.25">
      <c r="A139" s="48">
        <f t="shared" si="2"/>
        <v>138</v>
      </c>
      <c r="B139" s="272"/>
      <c r="C139" s="272"/>
      <c r="D139" s="272"/>
      <c r="E139" s="272"/>
      <c r="F139" s="272" t="s">
        <v>312</v>
      </c>
      <c r="G139" s="293">
        <v>0</v>
      </c>
      <c r="H139" s="293">
        <v>0</v>
      </c>
      <c r="I139" s="293">
        <v>0</v>
      </c>
      <c r="J139" s="293">
        <v>0</v>
      </c>
      <c r="K139" s="293">
        <v>0</v>
      </c>
      <c r="L139" s="293">
        <v>0</v>
      </c>
      <c r="M139" s="293">
        <v>0</v>
      </c>
      <c r="N139" s="293">
        <v>0</v>
      </c>
      <c r="O139" s="293">
        <v>0</v>
      </c>
      <c r="P139" s="293">
        <v>0</v>
      </c>
      <c r="Q139" s="293">
        <v>0</v>
      </c>
      <c r="R139" s="293">
        <v>0</v>
      </c>
      <c r="S139" s="293">
        <v>0</v>
      </c>
      <c r="T139" s="293">
        <v>0</v>
      </c>
      <c r="U139" s="293">
        <v>0</v>
      </c>
      <c r="V139" s="293">
        <v>0</v>
      </c>
      <c r="W139" s="293">
        <v>0</v>
      </c>
      <c r="X139" s="293">
        <v>0</v>
      </c>
      <c r="Y139" s="293">
        <v>0</v>
      </c>
      <c r="Z139" s="293">
        <v>0</v>
      </c>
      <c r="AA139" s="293">
        <v>0</v>
      </c>
      <c r="AB139" s="293">
        <v>0</v>
      </c>
      <c r="AC139" s="293">
        <v>0</v>
      </c>
      <c r="AD139" s="293">
        <v>0</v>
      </c>
      <c r="AE139" s="293">
        <v>0</v>
      </c>
      <c r="AF139" s="293">
        <v>0</v>
      </c>
      <c r="AG139" s="293">
        <v>0</v>
      </c>
      <c r="AH139" s="293">
        <v>0</v>
      </c>
      <c r="AI139" s="293">
        <v>0</v>
      </c>
      <c r="AJ139" s="293">
        <v>0</v>
      </c>
      <c r="AK139" s="293">
        <v>0</v>
      </c>
      <c r="AL139" s="293">
        <v>0</v>
      </c>
      <c r="AM139" s="293">
        <v>0</v>
      </c>
      <c r="AN139" s="293">
        <v>0</v>
      </c>
      <c r="AO139" s="293">
        <v>0</v>
      </c>
      <c r="AP139" s="293">
        <v>0</v>
      </c>
      <c r="AQ139" s="293">
        <v>0</v>
      </c>
      <c r="AR139" s="293">
        <v>0</v>
      </c>
      <c r="AS139" s="293">
        <v>0</v>
      </c>
      <c r="AT139" s="293">
        <v>0</v>
      </c>
      <c r="AU139" s="293">
        <v>0</v>
      </c>
      <c r="AV139" s="293">
        <v>0</v>
      </c>
      <c r="AW139" s="293">
        <v>0</v>
      </c>
      <c r="AX139" s="293">
        <v>0</v>
      </c>
      <c r="AY139" s="293">
        <v>0</v>
      </c>
      <c r="AZ139" s="293">
        <v>0</v>
      </c>
      <c r="BA139" s="293">
        <v>0</v>
      </c>
      <c r="BB139" s="293">
        <v>0</v>
      </c>
      <c r="BC139" s="293">
        <v>0</v>
      </c>
      <c r="BD139" s="293">
        <v>0</v>
      </c>
      <c r="BE139" s="293">
        <v>0</v>
      </c>
      <c r="BF139" s="293">
        <v>0</v>
      </c>
      <c r="BG139" s="293">
        <v>0</v>
      </c>
      <c r="BH139" s="293">
        <v>0</v>
      </c>
      <c r="BI139" s="293">
        <v>0</v>
      </c>
      <c r="BJ139" s="293">
        <v>0</v>
      </c>
      <c r="BK139" s="293">
        <v>0</v>
      </c>
      <c r="BL139" s="293">
        <v>0</v>
      </c>
      <c r="BM139" s="293">
        <v>0</v>
      </c>
      <c r="BN139" s="293">
        <v>0</v>
      </c>
      <c r="BO139" s="293">
        <v>0</v>
      </c>
      <c r="BP139" s="293">
        <v>0</v>
      </c>
      <c r="BQ139" s="293">
        <v>0</v>
      </c>
      <c r="BR139" s="293">
        <v>0</v>
      </c>
      <c r="BS139" s="293">
        <v>0</v>
      </c>
      <c r="BT139" s="293">
        <v>0</v>
      </c>
      <c r="BU139" s="293">
        <v>0</v>
      </c>
      <c r="BV139" s="293">
        <v>0</v>
      </c>
      <c r="BW139" s="293">
        <v>0</v>
      </c>
      <c r="BX139" s="293">
        <v>0</v>
      </c>
      <c r="BY139" s="293">
        <v>0</v>
      </c>
      <c r="BZ139" s="293">
        <v>0</v>
      </c>
      <c r="CA139" s="293">
        <v>0</v>
      </c>
      <c r="CB139" s="293">
        <v>0</v>
      </c>
      <c r="CC139" s="293">
        <v>0</v>
      </c>
      <c r="CD139" s="293">
        <v>0</v>
      </c>
      <c r="CE139" s="293">
        <v>0</v>
      </c>
      <c r="CF139" s="293">
        <v>0</v>
      </c>
      <c r="CG139" s="293">
        <v>0</v>
      </c>
      <c r="CH139" s="293">
        <v>0</v>
      </c>
      <c r="CI139" s="293">
        <v>0</v>
      </c>
      <c r="CJ139" s="293">
        <v>0</v>
      </c>
      <c r="CK139" s="293">
        <v>0</v>
      </c>
      <c r="CL139" s="293">
        <v>0</v>
      </c>
      <c r="CM139" s="293">
        <v>0</v>
      </c>
      <c r="CN139" s="293">
        <v>0</v>
      </c>
      <c r="CO139" s="293">
        <v>0</v>
      </c>
      <c r="CP139" s="293">
        <v>0</v>
      </c>
      <c r="CQ139" s="293">
        <v>0</v>
      </c>
      <c r="CR139" s="293">
        <v>0</v>
      </c>
      <c r="CS139" s="293">
        <v>0</v>
      </c>
      <c r="CT139" s="293">
        <v>0</v>
      </c>
      <c r="CU139" s="293">
        <v>0</v>
      </c>
      <c r="CV139" s="293">
        <v>0</v>
      </c>
      <c r="CW139" s="293">
        <v>0</v>
      </c>
      <c r="CX139" s="293">
        <v>0</v>
      </c>
      <c r="CY139" s="293">
        <v>0</v>
      </c>
      <c r="CZ139" s="293">
        <v>0</v>
      </c>
      <c r="DA139" s="293">
        <v>0</v>
      </c>
      <c r="DB139" s="293">
        <v>0</v>
      </c>
      <c r="DC139" s="293">
        <v>0</v>
      </c>
      <c r="DD139" s="293">
        <v>0</v>
      </c>
      <c r="DE139" s="293">
        <v>0</v>
      </c>
      <c r="DF139" s="293">
        <v>0</v>
      </c>
      <c r="DG139" s="293">
        <v>0</v>
      </c>
      <c r="DH139" s="293">
        <v>0</v>
      </c>
      <c r="DI139" s="293">
        <v>0</v>
      </c>
      <c r="DJ139" s="293">
        <v>0</v>
      </c>
      <c r="DK139" s="293">
        <v>0</v>
      </c>
      <c r="DL139" s="293">
        <v>0</v>
      </c>
      <c r="DM139" s="293">
        <v>0</v>
      </c>
      <c r="DN139" s="293">
        <v>0</v>
      </c>
      <c r="DO139" s="293">
        <v>0</v>
      </c>
      <c r="DP139" s="293">
        <v>0</v>
      </c>
      <c r="DQ139" s="293">
        <v>0</v>
      </c>
      <c r="DR139" s="293">
        <v>0</v>
      </c>
      <c r="DS139" s="293">
        <v>0</v>
      </c>
      <c r="DT139" s="293">
        <v>0</v>
      </c>
      <c r="DU139" s="293">
        <v>0</v>
      </c>
      <c r="DV139" s="293">
        <v>0</v>
      </c>
      <c r="DW139" s="293">
        <v>0</v>
      </c>
      <c r="DX139" s="293">
        <v>0</v>
      </c>
      <c r="DY139" s="293">
        <v>0</v>
      </c>
      <c r="DZ139" s="293">
        <v>0</v>
      </c>
      <c r="EA139" s="293">
        <v>0</v>
      </c>
      <c r="EB139" s="293">
        <v>0</v>
      </c>
      <c r="EC139" s="293">
        <v>0</v>
      </c>
      <c r="ED139" s="293">
        <v>0</v>
      </c>
      <c r="EE139" s="293">
        <v>0</v>
      </c>
      <c r="EF139" s="293">
        <v>0</v>
      </c>
      <c r="EG139" s="293">
        <v>0</v>
      </c>
      <c r="EH139" s="293">
        <v>0</v>
      </c>
      <c r="EI139" s="293">
        <v>12301.75</v>
      </c>
      <c r="EJ139" s="293">
        <v>0</v>
      </c>
      <c r="EK139" s="293">
        <v>0</v>
      </c>
      <c r="EL139" s="293">
        <v>0</v>
      </c>
      <c r="EM139" s="293">
        <v>0</v>
      </c>
      <c r="EN139" s="293">
        <v>0</v>
      </c>
      <c r="EO139" s="293">
        <v>0</v>
      </c>
      <c r="EP139" s="293">
        <v>0</v>
      </c>
      <c r="EQ139" s="293">
        <v>0</v>
      </c>
      <c r="ER139" s="293">
        <v>0</v>
      </c>
      <c r="ES139" s="293">
        <v>0</v>
      </c>
      <c r="ET139" s="293">
        <v>0</v>
      </c>
      <c r="EU139" s="293">
        <v>0</v>
      </c>
      <c r="EV139" s="293">
        <v>0</v>
      </c>
      <c r="EW139" s="293">
        <v>0</v>
      </c>
      <c r="EX139" s="293">
        <v>12301.75</v>
      </c>
      <c r="EY139" s="22"/>
      <c r="EZ139" s="60"/>
      <c r="FA139" s="22"/>
      <c r="FB139" s="60"/>
      <c r="FC139" s="22"/>
      <c r="FD139" s="60"/>
      <c r="FE139" s="22"/>
      <c r="FF139" s="60"/>
      <c r="FG139" s="22"/>
      <c r="FH139" s="60"/>
      <c r="FI139" s="22"/>
      <c r="FJ139" s="60"/>
      <c r="FK139" s="22"/>
      <c r="FL139" s="60"/>
      <c r="FM139" s="22"/>
      <c r="FN139" s="60"/>
      <c r="FO139" s="22"/>
      <c r="FP139" s="60"/>
      <c r="FQ139" s="22"/>
      <c r="FR139" s="60"/>
      <c r="FS139" s="22"/>
      <c r="FT139" s="60"/>
      <c r="FU139" s="22"/>
      <c r="FV139" s="60"/>
      <c r="FW139" s="22"/>
      <c r="FX139" s="60"/>
      <c r="FY139" s="22"/>
      <c r="FZ139" s="60"/>
      <c r="GA139" s="22"/>
      <c r="GB139" s="60"/>
      <c r="GC139" s="22"/>
      <c r="GD139" s="60"/>
      <c r="GE139" s="22"/>
      <c r="GF139" s="60"/>
      <c r="GG139" s="22"/>
      <c r="GH139" s="60"/>
      <c r="GI139" s="22"/>
      <c r="GJ139" s="60"/>
      <c r="GK139" s="22"/>
      <c r="GL139" s="60"/>
      <c r="GM139" s="22"/>
      <c r="GN139" s="60"/>
      <c r="GO139" s="22"/>
      <c r="GP139" s="60"/>
      <c r="GQ139" s="22"/>
      <c r="GR139" s="60"/>
      <c r="GS139" s="22"/>
      <c r="GT139" s="60"/>
      <c r="GU139" s="22"/>
      <c r="GV139" s="60"/>
      <c r="GW139" s="22"/>
      <c r="GX139" s="60"/>
      <c r="GY139" s="22"/>
      <c r="GZ139" s="60"/>
      <c r="HA139" s="22"/>
      <c r="HB139" s="60"/>
      <c r="HC139" s="22"/>
      <c r="HD139" s="60"/>
      <c r="HE139" s="22"/>
      <c r="HF139" s="60"/>
      <c r="HG139" s="22"/>
      <c r="HH139" s="60"/>
      <c r="HI139" s="22"/>
      <c r="HJ139" s="60"/>
      <c r="HK139" s="22"/>
      <c r="HL139" s="60"/>
      <c r="HM139" s="22"/>
      <c r="HN139" s="60"/>
      <c r="HO139" s="22"/>
      <c r="HP139" s="60"/>
      <c r="HQ139" s="22"/>
      <c r="HR139" s="60"/>
      <c r="HS139" s="22"/>
      <c r="HT139" s="60"/>
      <c r="HU139" s="22"/>
      <c r="HV139" s="60"/>
      <c r="HW139" s="22"/>
      <c r="HX139" s="60"/>
      <c r="HY139" s="22"/>
      <c r="HZ139" s="60"/>
      <c r="IA139" s="22"/>
      <c r="IB139" s="60"/>
      <c r="IC139" s="22"/>
      <c r="ID139" s="60"/>
      <c r="IE139" s="22"/>
      <c r="IF139" s="60"/>
      <c r="IG139" s="22"/>
      <c r="IH139" s="60"/>
      <c r="II139" s="22"/>
      <c r="IJ139" s="60"/>
      <c r="IK139" s="22"/>
      <c r="IL139" s="60"/>
      <c r="IM139" s="22"/>
      <c r="IN139" s="60"/>
      <c r="IO139" s="22"/>
      <c r="IP139" s="60"/>
      <c r="IQ139" s="22"/>
      <c r="IR139" s="60"/>
      <c r="IS139" s="22"/>
      <c r="IT139" s="60"/>
      <c r="IU139" s="22"/>
      <c r="IV139" s="60"/>
      <c r="IW139" s="22"/>
      <c r="IX139" s="60"/>
      <c r="IY139" s="22"/>
      <c r="IZ139" s="60"/>
      <c r="JA139" s="22"/>
      <c r="JB139" s="60"/>
      <c r="JC139" s="22"/>
      <c r="JD139" s="60"/>
      <c r="JE139" s="22"/>
      <c r="JF139" s="60"/>
      <c r="JG139" s="22"/>
      <c r="JH139" s="60"/>
      <c r="JI139" s="22"/>
      <c r="JJ139" s="60"/>
      <c r="JK139" s="22"/>
      <c r="JL139" s="60"/>
      <c r="JM139" s="22"/>
      <c r="JN139" s="60"/>
      <c r="JO139" s="22"/>
      <c r="JP139" s="60"/>
      <c r="JQ139" s="22"/>
      <c r="JR139" s="60"/>
      <c r="JS139" s="22"/>
      <c r="JT139" s="60"/>
      <c r="JU139" s="22"/>
      <c r="JV139" s="60"/>
      <c r="JW139" s="22"/>
      <c r="JX139" s="60"/>
      <c r="JY139" s="22"/>
      <c r="JZ139" s="23"/>
      <c r="KA139" s="23"/>
      <c r="KB139" s="23"/>
      <c r="KC139" s="23"/>
      <c r="KD139" s="23"/>
      <c r="KE139" s="23"/>
      <c r="KF139" s="23"/>
      <c r="KG139" s="23"/>
      <c r="KH139" s="23"/>
      <c r="KI139" s="23"/>
      <c r="KJ139" s="23"/>
      <c r="KK139" s="23"/>
      <c r="KL139" s="23"/>
      <c r="KM139" s="23"/>
    </row>
    <row r="140" spans="1:299" x14ac:dyDescent="0.25">
      <c r="A140" s="48">
        <f t="shared" si="2"/>
        <v>139</v>
      </c>
      <c r="B140" s="272"/>
      <c r="C140" s="272"/>
      <c r="D140" s="272"/>
      <c r="E140" s="272"/>
      <c r="F140" s="272" t="s">
        <v>313</v>
      </c>
      <c r="G140" s="293">
        <v>0</v>
      </c>
      <c r="H140" s="293">
        <v>0</v>
      </c>
      <c r="I140" s="293">
        <v>0</v>
      </c>
      <c r="J140" s="293">
        <v>0</v>
      </c>
      <c r="K140" s="293">
        <v>0</v>
      </c>
      <c r="L140" s="293">
        <v>0</v>
      </c>
      <c r="M140" s="293">
        <v>0</v>
      </c>
      <c r="N140" s="293">
        <v>0</v>
      </c>
      <c r="O140" s="293">
        <v>0</v>
      </c>
      <c r="P140" s="293">
        <v>5512.5</v>
      </c>
      <c r="Q140" s="293">
        <v>0</v>
      </c>
      <c r="R140" s="293">
        <v>0</v>
      </c>
      <c r="S140" s="293">
        <v>0</v>
      </c>
      <c r="T140" s="293">
        <v>0</v>
      </c>
      <c r="U140" s="293">
        <v>0</v>
      </c>
      <c r="V140" s="293">
        <v>0</v>
      </c>
      <c r="W140" s="293">
        <v>0</v>
      </c>
      <c r="X140" s="293">
        <v>0</v>
      </c>
      <c r="Y140" s="293">
        <v>0</v>
      </c>
      <c r="Z140" s="293">
        <v>0</v>
      </c>
      <c r="AA140" s="293">
        <v>0</v>
      </c>
      <c r="AB140" s="293">
        <v>0</v>
      </c>
      <c r="AC140" s="293">
        <v>0</v>
      </c>
      <c r="AD140" s="293">
        <v>0</v>
      </c>
      <c r="AE140" s="293">
        <v>0</v>
      </c>
      <c r="AF140" s="293">
        <v>0</v>
      </c>
      <c r="AG140" s="293">
        <v>0</v>
      </c>
      <c r="AH140" s="293">
        <v>0</v>
      </c>
      <c r="AI140" s="293">
        <v>0</v>
      </c>
      <c r="AJ140" s="293">
        <v>0</v>
      </c>
      <c r="AK140" s="293">
        <v>0</v>
      </c>
      <c r="AL140" s="293">
        <v>0</v>
      </c>
      <c r="AM140" s="293">
        <v>0</v>
      </c>
      <c r="AN140" s="293">
        <v>0</v>
      </c>
      <c r="AO140" s="293">
        <v>0</v>
      </c>
      <c r="AP140" s="293">
        <v>0</v>
      </c>
      <c r="AQ140" s="293">
        <v>0</v>
      </c>
      <c r="AR140" s="293">
        <v>0</v>
      </c>
      <c r="AS140" s="293">
        <v>0</v>
      </c>
      <c r="AT140" s="293">
        <v>0</v>
      </c>
      <c r="AU140" s="293">
        <v>0</v>
      </c>
      <c r="AV140" s="293">
        <v>0</v>
      </c>
      <c r="AW140" s="293">
        <v>0</v>
      </c>
      <c r="AX140" s="293">
        <v>0</v>
      </c>
      <c r="AY140" s="293">
        <v>0</v>
      </c>
      <c r="AZ140" s="293">
        <v>0</v>
      </c>
      <c r="BA140" s="293">
        <v>0</v>
      </c>
      <c r="BB140" s="293">
        <v>0</v>
      </c>
      <c r="BC140" s="293">
        <v>0</v>
      </c>
      <c r="BD140" s="293">
        <v>0</v>
      </c>
      <c r="BE140" s="293">
        <v>0</v>
      </c>
      <c r="BF140" s="293">
        <v>0</v>
      </c>
      <c r="BG140" s="293">
        <v>0</v>
      </c>
      <c r="BH140" s="293">
        <v>0</v>
      </c>
      <c r="BI140" s="293">
        <v>0</v>
      </c>
      <c r="BJ140" s="293">
        <v>0</v>
      </c>
      <c r="BK140" s="293">
        <v>0</v>
      </c>
      <c r="BL140" s="293">
        <v>0</v>
      </c>
      <c r="BM140" s="293">
        <v>0</v>
      </c>
      <c r="BN140" s="293">
        <v>0</v>
      </c>
      <c r="BO140" s="293">
        <v>0</v>
      </c>
      <c r="BP140" s="293">
        <v>0</v>
      </c>
      <c r="BQ140" s="293">
        <v>0</v>
      </c>
      <c r="BR140" s="293">
        <v>0</v>
      </c>
      <c r="BS140" s="293">
        <v>0</v>
      </c>
      <c r="BT140" s="293">
        <v>0</v>
      </c>
      <c r="BU140" s="293">
        <v>0</v>
      </c>
      <c r="BV140" s="293">
        <v>0</v>
      </c>
      <c r="BW140" s="293">
        <v>0</v>
      </c>
      <c r="BX140" s="293">
        <v>0</v>
      </c>
      <c r="BY140" s="293">
        <v>0</v>
      </c>
      <c r="BZ140" s="293">
        <v>0</v>
      </c>
      <c r="CA140" s="293">
        <v>0</v>
      </c>
      <c r="CB140" s="293">
        <v>0</v>
      </c>
      <c r="CC140" s="293">
        <v>0</v>
      </c>
      <c r="CD140" s="293">
        <v>0</v>
      </c>
      <c r="CE140" s="293">
        <v>0</v>
      </c>
      <c r="CF140" s="293">
        <v>0</v>
      </c>
      <c r="CG140" s="293">
        <v>0</v>
      </c>
      <c r="CH140" s="293">
        <v>0</v>
      </c>
      <c r="CI140" s="293">
        <v>0</v>
      </c>
      <c r="CJ140" s="293">
        <v>0</v>
      </c>
      <c r="CK140" s="293">
        <v>0</v>
      </c>
      <c r="CL140" s="293">
        <v>0</v>
      </c>
      <c r="CM140" s="293">
        <v>0</v>
      </c>
      <c r="CN140" s="293">
        <v>0</v>
      </c>
      <c r="CO140" s="293">
        <v>0</v>
      </c>
      <c r="CP140" s="293">
        <v>0</v>
      </c>
      <c r="CQ140" s="293">
        <v>0</v>
      </c>
      <c r="CR140" s="293">
        <v>0</v>
      </c>
      <c r="CS140" s="293">
        <v>0</v>
      </c>
      <c r="CT140" s="293">
        <v>0</v>
      </c>
      <c r="CU140" s="293">
        <v>0</v>
      </c>
      <c r="CV140" s="293">
        <v>0</v>
      </c>
      <c r="CW140" s="293">
        <v>0</v>
      </c>
      <c r="CX140" s="293">
        <v>0</v>
      </c>
      <c r="CY140" s="293">
        <v>0</v>
      </c>
      <c r="CZ140" s="293">
        <v>0</v>
      </c>
      <c r="DA140" s="293">
        <v>0</v>
      </c>
      <c r="DB140" s="293">
        <v>0</v>
      </c>
      <c r="DC140" s="293">
        <v>0</v>
      </c>
      <c r="DD140" s="293">
        <v>0</v>
      </c>
      <c r="DE140" s="293">
        <v>0</v>
      </c>
      <c r="DF140" s="293">
        <v>0</v>
      </c>
      <c r="DG140" s="293">
        <v>0</v>
      </c>
      <c r="DH140" s="293">
        <v>0</v>
      </c>
      <c r="DI140" s="293">
        <v>0</v>
      </c>
      <c r="DJ140" s="293">
        <v>0</v>
      </c>
      <c r="DK140" s="293">
        <v>0</v>
      </c>
      <c r="DL140" s="293">
        <v>0</v>
      </c>
      <c r="DM140" s="293">
        <v>0</v>
      </c>
      <c r="DN140" s="293">
        <v>0</v>
      </c>
      <c r="DO140" s="293">
        <v>0</v>
      </c>
      <c r="DP140" s="293">
        <v>0</v>
      </c>
      <c r="DQ140" s="293">
        <v>0</v>
      </c>
      <c r="DR140" s="293">
        <v>0</v>
      </c>
      <c r="DS140" s="293">
        <v>0</v>
      </c>
      <c r="DT140" s="293">
        <v>0</v>
      </c>
      <c r="DU140" s="293">
        <v>0</v>
      </c>
      <c r="DV140" s="293">
        <v>0</v>
      </c>
      <c r="DW140" s="293">
        <v>0</v>
      </c>
      <c r="DX140" s="293">
        <v>0</v>
      </c>
      <c r="DY140" s="293">
        <v>0</v>
      </c>
      <c r="DZ140" s="293">
        <v>0</v>
      </c>
      <c r="EA140" s="293">
        <v>0</v>
      </c>
      <c r="EB140" s="293">
        <v>0</v>
      </c>
      <c r="EC140" s="293">
        <v>0</v>
      </c>
      <c r="ED140" s="293">
        <v>0</v>
      </c>
      <c r="EE140" s="293">
        <v>0</v>
      </c>
      <c r="EF140" s="293">
        <v>0</v>
      </c>
      <c r="EG140" s="293">
        <v>0</v>
      </c>
      <c r="EH140" s="293">
        <v>0</v>
      </c>
      <c r="EI140" s="293">
        <v>0</v>
      </c>
      <c r="EJ140" s="293">
        <v>0</v>
      </c>
      <c r="EK140" s="293">
        <v>0</v>
      </c>
      <c r="EL140" s="293">
        <v>0</v>
      </c>
      <c r="EM140" s="293">
        <v>0</v>
      </c>
      <c r="EN140" s="293">
        <v>0</v>
      </c>
      <c r="EO140" s="293">
        <v>0</v>
      </c>
      <c r="EP140" s="293">
        <v>0</v>
      </c>
      <c r="EQ140" s="293">
        <v>0</v>
      </c>
      <c r="ER140" s="293">
        <v>0</v>
      </c>
      <c r="ES140" s="293">
        <v>0</v>
      </c>
      <c r="ET140" s="293">
        <v>0</v>
      </c>
      <c r="EU140" s="293">
        <v>0</v>
      </c>
      <c r="EV140" s="293">
        <v>0</v>
      </c>
      <c r="EW140" s="293">
        <v>0</v>
      </c>
      <c r="EX140" s="293">
        <v>5512.5</v>
      </c>
      <c r="EY140" s="22"/>
      <c r="EZ140" s="60"/>
      <c r="FA140" s="22"/>
      <c r="FB140" s="60"/>
      <c r="FC140" s="22"/>
      <c r="FD140" s="60"/>
      <c r="FE140" s="22"/>
      <c r="FF140" s="60"/>
      <c r="FG140" s="22"/>
      <c r="FH140" s="60"/>
      <c r="FI140" s="22"/>
      <c r="FJ140" s="60"/>
      <c r="FK140" s="22"/>
      <c r="FL140" s="60"/>
      <c r="FM140" s="22"/>
      <c r="FN140" s="60"/>
      <c r="FO140" s="22"/>
      <c r="FP140" s="60"/>
      <c r="FQ140" s="22"/>
      <c r="FR140" s="60"/>
      <c r="FS140" s="22"/>
      <c r="FT140" s="60"/>
      <c r="FU140" s="22"/>
      <c r="FV140" s="60"/>
      <c r="FW140" s="22"/>
      <c r="FX140" s="60"/>
      <c r="FY140" s="22"/>
      <c r="FZ140" s="60"/>
      <c r="GA140" s="22"/>
      <c r="GB140" s="60"/>
      <c r="GC140" s="22"/>
      <c r="GD140" s="60"/>
      <c r="GE140" s="22"/>
      <c r="GF140" s="60"/>
      <c r="GG140" s="22"/>
      <c r="GH140" s="60"/>
      <c r="GI140" s="22"/>
      <c r="GJ140" s="60"/>
      <c r="GK140" s="22"/>
      <c r="GL140" s="60"/>
      <c r="GM140" s="22"/>
      <c r="GN140" s="60"/>
      <c r="GO140" s="22"/>
      <c r="GP140" s="60"/>
      <c r="GQ140" s="22"/>
      <c r="GR140" s="60"/>
      <c r="GS140" s="22"/>
      <c r="GT140" s="60"/>
      <c r="GU140" s="22"/>
      <c r="GV140" s="60"/>
      <c r="GW140" s="22"/>
      <c r="GX140" s="60"/>
      <c r="GY140" s="22"/>
      <c r="GZ140" s="60"/>
      <c r="HA140" s="22"/>
      <c r="HB140" s="60"/>
      <c r="HC140" s="22"/>
      <c r="HD140" s="60"/>
      <c r="HE140" s="22"/>
      <c r="HF140" s="60"/>
      <c r="HG140" s="22"/>
      <c r="HH140" s="60"/>
      <c r="HI140" s="22"/>
      <c r="HJ140" s="60"/>
      <c r="HK140" s="22"/>
      <c r="HL140" s="60"/>
      <c r="HM140" s="22"/>
      <c r="HN140" s="60"/>
      <c r="HO140" s="22"/>
      <c r="HP140" s="60"/>
      <c r="HQ140" s="22"/>
      <c r="HR140" s="60"/>
      <c r="HS140" s="22"/>
      <c r="HT140" s="60"/>
      <c r="HU140" s="22"/>
      <c r="HV140" s="60"/>
      <c r="HW140" s="22"/>
      <c r="HX140" s="60"/>
      <c r="HY140" s="22"/>
      <c r="HZ140" s="60"/>
      <c r="IA140" s="22"/>
      <c r="IB140" s="60"/>
      <c r="IC140" s="22"/>
      <c r="ID140" s="60"/>
      <c r="IE140" s="22"/>
      <c r="IF140" s="60"/>
      <c r="IG140" s="22"/>
      <c r="IH140" s="60"/>
      <c r="II140" s="22"/>
      <c r="IJ140" s="60"/>
      <c r="IK140" s="22"/>
      <c r="IL140" s="60"/>
      <c r="IM140" s="22"/>
      <c r="IN140" s="60"/>
      <c r="IO140" s="22"/>
      <c r="IP140" s="60"/>
      <c r="IQ140" s="22"/>
      <c r="IR140" s="60"/>
      <c r="IS140" s="22"/>
      <c r="IT140" s="60"/>
      <c r="IU140" s="22"/>
      <c r="IV140" s="60"/>
      <c r="IW140" s="22"/>
      <c r="IX140" s="60"/>
      <c r="IY140" s="22"/>
      <c r="IZ140" s="60"/>
      <c r="JA140" s="22"/>
      <c r="JB140" s="60"/>
      <c r="JC140" s="22"/>
      <c r="JD140" s="60"/>
      <c r="JE140" s="22"/>
      <c r="JF140" s="60"/>
      <c r="JG140" s="22"/>
      <c r="JH140" s="60"/>
      <c r="JI140" s="22"/>
      <c r="JJ140" s="60"/>
      <c r="JK140" s="22"/>
      <c r="JL140" s="60"/>
      <c r="JM140" s="22"/>
      <c r="JN140" s="60"/>
      <c r="JO140" s="22"/>
      <c r="JP140" s="60"/>
      <c r="JQ140" s="22"/>
      <c r="JR140" s="60"/>
      <c r="JS140" s="22"/>
      <c r="JT140" s="60"/>
      <c r="JU140" s="22"/>
      <c r="JV140" s="60"/>
      <c r="JW140" s="22"/>
      <c r="JX140" s="60"/>
      <c r="JY140" s="22"/>
      <c r="JZ140" s="23"/>
      <c r="KA140" s="23"/>
      <c r="KB140" s="23"/>
      <c r="KC140" s="23"/>
      <c r="KD140" s="23"/>
      <c r="KE140" s="23"/>
      <c r="KF140" s="23"/>
      <c r="KG140" s="23"/>
      <c r="KH140" s="23"/>
      <c r="KI140" s="23"/>
      <c r="KJ140" s="23"/>
      <c r="KK140" s="23"/>
      <c r="KL140" s="23"/>
      <c r="KM140" s="23"/>
    </row>
    <row r="141" spans="1:299" x14ac:dyDescent="0.25">
      <c r="A141" s="48">
        <f t="shared" si="2"/>
        <v>140</v>
      </c>
      <c r="B141" s="272"/>
      <c r="C141" s="272"/>
      <c r="D141" s="272"/>
      <c r="E141" s="272"/>
      <c r="F141" s="272" t="s">
        <v>387</v>
      </c>
      <c r="G141" s="293">
        <v>0</v>
      </c>
      <c r="H141" s="293">
        <v>0</v>
      </c>
      <c r="I141" s="293">
        <v>0</v>
      </c>
      <c r="J141" s="293">
        <v>0</v>
      </c>
      <c r="K141" s="293">
        <v>0</v>
      </c>
      <c r="L141" s="293">
        <v>0</v>
      </c>
      <c r="M141" s="293">
        <v>0</v>
      </c>
      <c r="N141" s="293">
        <v>0</v>
      </c>
      <c r="O141" s="293">
        <v>0</v>
      </c>
      <c r="P141" s="293">
        <v>0</v>
      </c>
      <c r="Q141" s="293">
        <v>0</v>
      </c>
      <c r="R141" s="293">
        <v>0</v>
      </c>
      <c r="S141" s="293">
        <v>0</v>
      </c>
      <c r="T141" s="293">
        <v>0</v>
      </c>
      <c r="U141" s="293">
        <v>0</v>
      </c>
      <c r="V141" s="293">
        <v>0</v>
      </c>
      <c r="W141" s="293">
        <v>0</v>
      </c>
      <c r="X141" s="293">
        <v>0</v>
      </c>
      <c r="Y141" s="293">
        <v>0</v>
      </c>
      <c r="Z141" s="293">
        <v>0</v>
      </c>
      <c r="AA141" s="293">
        <v>0</v>
      </c>
      <c r="AB141" s="293">
        <v>0</v>
      </c>
      <c r="AC141" s="293">
        <v>0</v>
      </c>
      <c r="AD141" s="293">
        <v>0</v>
      </c>
      <c r="AE141" s="293">
        <v>0</v>
      </c>
      <c r="AF141" s="293">
        <v>0</v>
      </c>
      <c r="AG141" s="293">
        <v>0</v>
      </c>
      <c r="AH141" s="293">
        <v>0</v>
      </c>
      <c r="AI141" s="293">
        <v>0</v>
      </c>
      <c r="AJ141" s="293">
        <v>0</v>
      </c>
      <c r="AK141" s="293">
        <v>0</v>
      </c>
      <c r="AL141" s="293">
        <v>0</v>
      </c>
      <c r="AM141" s="293">
        <v>0</v>
      </c>
      <c r="AN141" s="293">
        <v>0</v>
      </c>
      <c r="AO141" s="293">
        <v>0</v>
      </c>
      <c r="AP141" s="293">
        <v>0</v>
      </c>
      <c r="AQ141" s="293">
        <v>0</v>
      </c>
      <c r="AR141" s="293">
        <v>0</v>
      </c>
      <c r="AS141" s="293">
        <v>0</v>
      </c>
      <c r="AT141" s="293">
        <v>0</v>
      </c>
      <c r="AU141" s="293">
        <v>0</v>
      </c>
      <c r="AV141" s="293">
        <v>0</v>
      </c>
      <c r="AW141" s="293">
        <v>0</v>
      </c>
      <c r="AX141" s="293">
        <v>0</v>
      </c>
      <c r="AY141" s="293">
        <v>0</v>
      </c>
      <c r="AZ141" s="293">
        <v>0</v>
      </c>
      <c r="BA141" s="293">
        <v>0</v>
      </c>
      <c r="BB141" s="293">
        <v>0</v>
      </c>
      <c r="BC141" s="293">
        <v>0</v>
      </c>
      <c r="BD141" s="293">
        <v>0</v>
      </c>
      <c r="BE141" s="293">
        <v>0</v>
      </c>
      <c r="BF141" s="293">
        <v>0</v>
      </c>
      <c r="BG141" s="293">
        <v>0</v>
      </c>
      <c r="BH141" s="293">
        <v>0</v>
      </c>
      <c r="BI141" s="293">
        <v>0</v>
      </c>
      <c r="BJ141" s="293">
        <v>0</v>
      </c>
      <c r="BK141" s="293">
        <v>0</v>
      </c>
      <c r="BL141" s="293">
        <v>0</v>
      </c>
      <c r="BM141" s="293">
        <v>0</v>
      </c>
      <c r="BN141" s="293">
        <v>0</v>
      </c>
      <c r="BO141" s="293">
        <v>0</v>
      </c>
      <c r="BP141" s="293">
        <v>0</v>
      </c>
      <c r="BQ141" s="293">
        <v>0</v>
      </c>
      <c r="BR141" s="293">
        <v>0</v>
      </c>
      <c r="BS141" s="293">
        <v>0</v>
      </c>
      <c r="BT141" s="293">
        <v>0</v>
      </c>
      <c r="BU141" s="293">
        <v>0</v>
      </c>
      <c r="BV141" s="293">
        <v>0</v>
      </c>
      <c r="BW141" s="293">
        <v>0</v>
      </c>
      <c r="BX141" s="293">
        <v>0</v>
      </c>
      <c r="BY141" s="293">
        <v>0</v>
      </c>
      <c r="BZ141" s="293">
        <v>0</v>
      </c>
      <c r="CA141" s="293">
        <v>0</v>
      </c>
      <c r="CB141" s="293">
        <v>0</v>
      </c>
      <c r="CC141" s="293">
        <v>0</v>
      </c>
      <c r="CD141" s="293">
        <v>0</v>
      </c>
      <c r="CE141" s="293">
        <v>0</v>
      </c>
      <c r="CF141" s="293">
        <v>0</v>
      </c>
      <c r="CG141" s="293">
        <v>0</v>
      </c>
      <c r="CH141" s="293">
        <v>0</v>
      </c>
      <c r="CI141" s="293">
        <v>0</v>
      </c>
      <c r="CJ141" s="293">
        <v>0</v>
      </c>
      <c r="CK141" s="293">
        <v>0</v>
      </c>
      <c r="CL141" s="293">
        <v>0</v>
      </c>
      <c r="CM141" s="293">
        <v>0</v>
      </c>
      <c r="CN141" s="293">
        <v>0</v>
      </c>
      <c r="CO141" s="293">
        <v>0</v>
      </c>
      <c r="CP141" s="293">
        <v>0</v>
      </c>
      <c r="CQ141" s="293">
        <v>0</v>
      </c>
      <c r="CR141" s="293">
        <v>0</v>
      </c>
      <c r="CS141" s="293">
        <v>0</v>
      </c>
      <c r="CT141" s="293">
        <v>0</v>
      </c>
      <c r="CU141" s="293">
        <v>0</v>
      </c>
      <c r="CV141" s="293">
        <v>0</v>
      </c>
      <c r="CW141" s="293">
        <v>0</v>
      </c>
      <c r="CX141" s="293">
        <v>0</v>
      </c>
      <c r="CY141" s="293">
        <v>0</v>
      </c>
      <c r="CZ141" s="293">
        <v>0</v>
      </c>
      <c r="DA141" s="293">
        <v>0</v>
      </c>
      <c r="DB141" s="293">
        <v>0</v>
      </c>
      <c r="DC141" s="293">
        <v>0</v>
      </c>
      <c r="DD141" s="293">
        <v>0</v>
      </c>
      <c r="DE141" s="293">
        <v>0</v>
      </c>
      <c r="DF141" s="293">
        <v>0</v>
      </c>
      <c r="DG141" s="293">
        <v>0</v>
      </c>
      <c r="DH141" s="293">
        <v>0</v>
      </c>
      <c r="DI141" s="293">
        <v>0</v>
      </c>
      <c r="DJ141" s="293">
        <v>0</v>
      </c>
      <c r="DK141" s="293">
        <v>0</v>
      </c>
      <c r="DL141" s="293">
        <v>0</v>
      </c>
      <c r="DM141" s="293">
        <v>0</v>
      </c>
      <c r="DN141" s="293">
        <v>0</v>
      </c>
      <c r="DO141" s="293">
        <v>0</v>
      </c>
      <c r="DP141" s="293">
        <v>0</v>
      </c>
      <c r="DQ141" s="293">
        <v>0</v>
      </c>
      <c r="DR141" s="293">
        <v>0</v>
      </c>
      <c r="DS141" s="293">
        <v>0</v>
      </c>
      <c r="DT141" s="293">
        <v>0</v>
      </c>
      <c r="DU141" s="293">
        <v>0</v>
      </c>
      <c r="DV141" s="293">
        <v>0</v>
      </c>
      <c r="DW141" s="293">
        <v>0</v>
      </c>
      <c r="DX141" s="293">
        <v>0</v>
      </c>
      <c r="DY141" s="293">
        <v>0</v>
      </c>
      <c r="DZ141" s="293">
        <v>0</v>
      </c>
      <c r="EA141" s="293">
        <v>0</v>
      </c>
      <c r="EB141" s="293">
        <v>0</v>
      </c>
      <c r="EC141" s="293">
        <v>0</v>
      </c>
      <c r="ED141" s="293">
        <v>0</v>
      </c>
      <c r="EE141" s="293">
        <v>0</v>
      </c>
      <c r="EF141" s="293">
        <v>0</v>
      </c>
      <c r="EG141" s="293">
        <v>0</v>
      </c>
      <c r="EH141" s="293">
        <v>0</v>
      </c>
      <c r="EI141" s="293">
        <v>0</v>
      </c>
      <c r="EJ141" s="293">
        <v>0</v>
      </c>
      <c r="EK141" s="293">
        <v>0</v>
      </c>
      <c r="EL141" s="293">
        <v>0</v>
      </c>
      <c r="EM141" s="293">
        <v>0</v>
      </c>
      <c r="EN141" s="293">
        <v>0</v>
      </c>
      <c r="EO141" s="293">
        <v>0</v>
      </c>
      <c r="EP141" s="293">
        <v>0</v>
      </c>
      <c r="EQ141" s="293">
        <v>0</v>
      </c>
      <c r="ER141" s="293">
        <v>0</v>
      </c>
      <c r="ES141" s="293">
        <v>0</v>
      </c>
      <c r="ET141" s="293">
        <v>0</v>
      </c>
      <c r="EU141" s="293">
        <v>0</v>
      </c>
      <c r="EV141" s="293">
        <v>0</v>
      </c>
      <c r="EW141" s="293">
        <v>0</v>
      </c>
      <c r="EX141" s="293">
        <v>0</v>
      </c>
      <c r="EY141" s="22"/>
      <c r="EZ141" s="60"/>
      <c r="FA141" s="22"/>
      <c r="FB141" s="60"/>
      <c r="FC141" s="22"/>
      <c r="FD141" s="60"/>
      <c r="FE141" s="22"/>
      <c r="FF141" s="60"/>
      <c r="FG141" s="22"/>
      <c r="FH141" s="60"/>
      <c r="FI141" s="22"/>
      <c r="FJ141" s="60"/>
      <c r="FK141" s="22"/>
      <c r="FL141" s="60"/>
      <c r="FM141" s="22"/>
      <c r="FN141" s="60"/>
      <c r="FO141" s="22"/>
      <c r="FP141" s="60"/>
      <c r="FQ141" s="22"/>
      <c r="FR141" s="60"/>
      <c r="FS141" s="22"/>
      <c r="FT141" s="60"/>
      <c r="FU141" s="22"/>
      <c r="FV141" s="60"/>
      <c r="FW141" s="22"/>
      <c r="FX141" s="60"/>
      <c r="FY141" s="22"/>
      <c r="FZ141" s="60"/>
      <c r="GA141" s="22"/>
      <c r="GB141" s="60"/>
      <c r="GC141" s="22"/>
      <c r="GD141" s="60"/>
      <c r="GE141" s="22"/>
      <c r="GF141" s="60"/>
      <c r="GG141" s="22"/>
      <c r="GH141" s="60"/>
      <c r="GI141" s="22"/>
      <c r="GJ141" s="60"/>
      <c r="GK141" s="22"/>
      <c r="GL141" s="60"/>
      <c r="GM141" s="22"/>
      <c r="GN141" s="60"/>
      <c r="GO141" s="22"/>
      <c r="GP141" s="60"/>
      <c r="GQ141" s="22"/>
      <c r="GR141" s="60"/>
      <c r="GS141" s="22"/>
      <c r="GT141" s="60"/>
      <c r="GU141" s="22"/>
      <c r="GV141" s="60"/>
      <c r="GW141" s="22"/>
      <c r="GX141" s="60"/>
      <c r="GY141" s="22"/>
      <c r="GZ141" s="60"/>
      <c r="HA141" s="22"/>
      <c r="HB141" s="60"/>
      <c r="HC141" s="22"/>
      <c r="HD141" s="60"/>
      <c r="HE141" s="22"/>
      <c r="HF141" s="60"/>
      <c r="HG141" s="22"/>
      <c r="HH141" s="60"/>
      <c r="HI141" s="22"/>
      <c r="HJ141" s="60"/>
      <c r="HK141" s="22"/>
      <c r="HL141" s="60"/>
      <c r="HM141" s="22"/>
      <c r="HN141" s="60"/>
      <c r="HO141" s="22"/>
      <c r="HP141" s="60"/>
      <c r="HQ141" s="22"/>
      <c r="HR141" s="60"/>
      <c r="HS141" s="22"/>
      <c r="HT141" s="60"/>
      <c r="HU141" s="22"/>
      <c r="HV141" s="60"/>
      <c r="HW141" s="22"/>
      <c r="HX141" s="60"/>
      <c r="HY141" s="22"/>
      <c r="HZ141" s="60"/>
      <c r="IA141" s="22"/>
      <c r="IB141" s="60"/>
      <c r="IC141" s="22"/>
      <c r="ID141" s="60"/>
      <c r="IE141" s="22"/>
      <c r="IF141" s="60"/>
      <c r="IG141" s="22"/>
      <c r="IH141" s="60"/>
      <c r="II141" s="22"/>
      <c r="IJ141" s="60"/>
      <c r="IK141" s="22"/>
      <c r="IL141" s="60"/>
      <c r="IM141" s="22"/>
      <c r="IN141" s="60"/>
      <c r="IO141" s="22"/>
      <c r="IP141" s="60"/>
      <c r="IQ141" s="22"/>
      <c r="IR141" s="60"/>
      <c r="IS141" s="22"/>
      <c r="IT141" s="60"/>
      <c r="IU141" s="22"/>
      <c r="IV141" s="60"/>
      <c r="IW141" s="22"/>
      <c r="IX141" s="60"/>
      <c r="IY141" s="22"/>
      <c r="IZ141" s="60"/>
      <c r="JA141" s="22"/>
      <c r="JB141" s="60"/>
      <c r="JC141" s="22"/>
      <c r="JD141" s="60"/>
      <c r="JE141" s="22"/>
      <c r="JF141" s="60"/>
      <c r="JG141" s="22"/>
      <c r="JH141" s="60"/>
      <c r="JI141" s="22"/>
      <c r="JJ141" s="60"/>
      <c r="JK141" s="22"/>
      <c r="JL141" s="60"/>
      <c r="JM141" s="22"/>
      <c r="JN141" s="60"/>
      <c r="JO141" s="22"/>
      <c r="JP141" s="60"/>
      <c r="JQ141" s="22"/>
      <c r="JR141" s="60"/>
      <c r="JS141" s="22"/>
      <c r="JT141" s="60"/>
      <c r="JU141" s="22"/>
      <c r="JV141" s="60"/>
      <c r="JW141" s="22"/>
      <c r="JX141" s="60"/>
      <c r="JY141" s="22"/>
      <c r="JZ141" s="23"/>
      <c r="KA141" s="23"/>
      <c r="KB141" s="23"/>
      <c r="KC141" s="23"/>
      <c r="KD141" s="23"/>
      <c r="KE141" s="23"/>
      <c r="KF141" s="23"/>
      <c r="KG141" s="23"/>
      <c r="KH141" s="23"/>
      <c r="KI141" s="23"/>
      <c r="KJ141" s="23"/>
      <c r="KK141" s="23"/>
      <c r="KL141" s="23"/>
      <c r="KM141" s="23"/>
    </row>
    <row r="142" spans="1:299" x14ac:dyDescent="0.25">
      <c r="A142" s="48">
        <f t="shared" si="2"/>
        <v>141</v>
      </c>
      <c r="B142" s="272"/>
      <c r="C142" s="272"/>
      <c r="D142" s="272"/>
      <c r="E142" s="272"/>
      <c r="F142" s="272" t="s">
        <v>314</v>
      </c>
      <c r="G142" s="293">
        <v>0</v>
      </c>
      <c r="H142" s="293">
        <v>0</v>
      </c>
      <c r="I142" s="293">
        <v>0</v>
      </c>
      <c r="J142" s="293">
        <v>0</v>
      </c>
      <c r="K142" s="293">
        <v>1705.49</v>
      </c>
      <c r="L142" s="293">
        <v>0</v>
      </c>
      <c r="M142" s="293">
        <v>0</v>
      </c>
      <c r="N142" s="293">
        <v>0</v>
      </c>
      <c r="O142" s="293">
        <v>0</v>
      </c>
      <c r="P142" s="293">
        <v>657.88</v>
      </c>
      <c r="Q142" s="293">
        <v>0</v>
      </c>
      <c r="R142" s="293">
        <v>0</v>
      </c>
      <c r="S142" s="293">
        <v>0</v>
      </c>
      <c r="T142" s="293">
        <v>0</v>
      </c>
      <c r="U142" s="293">
        <v>0</v>
      </c>
      <c r="V142" s="293">
        <v>0</v>
      </c>
      <c r="W142" s="293">
        <v>0</v>
      </c>
      <c r="X142" s="293">
        <v>0</v>
      </c>
      <c r="Y142" s="293">
        <v>0</v>
      </c>
      <c r="Z142" s="293">
        <v>0</v>
      </c>
      <c r="AA142" s="293">
        <v>0</v>
      </c>
      <c r="AB142" s="293">
        <v>0</v>
      </c>
      <c r="AC142" s="293">
        <v>0</v>
      </c>
      <c r="AD142" s="293">
        <v>0</v>
      </c>
      <c r="AE142" s="293">
        <v>0</v>
      </c>
      <c r="AF142" s="293">
        <v>0</v>
      </c>
      <c r="AG142" s="293">
        <v>0</v>
      </c>
      <c r="AH142" s="293">
        <v>0</v>
      </c>
      <c r="AI142" s="293">
        <v>0</v>
      </c>
      <c r="AJ142" s="293">
        <v>0</v>
      </c>
      <c r="AK142" s="293">
        <v>0</v>
      </c>
      <c r="AL142" s="293">
        <v>0</v>
      </c>
      <c r="AM142" s="293">
        <v>0</v>
      </c>
      <c r="AN142" s="293">
        <v>0</v>
      </c>
      <c r="AO142" s="293">
        <v>0</v>
      </c>
      <c r="AP142" s="293">
        <v>0</v>
      </c>
      <c r="AQ142" s="293">
        <v>0</v>
      </c>
      <c r="AR142" s="293">
        <v>0</v>
      </c>
      <c r="AS142" s="293">
        <v>0</v>
      </c>
      <c r="AT142" s="293">
        <v>0</v>
      </c>
      <c r="AU142" s="293">
        <v>0</v>
      </c>
      <c r="AV142" s="293">
        <v>0</v>
      </c>
      <c r="AW142" s="293">
        <v>0</v>
      </c>
      <c r="AX142" s="293">
        <v>0</v>
      </c>
      <c r="AY142" s="293">
        <v>0</v>
      </c>
      <c r="AZ142" s="293">
        <v>0</v>
      </c>
      <c r="BA142" s="293">
        <v>0</v>
      </c>
      <c r="BB142" s="293">
        <v>0</v>
      </c>
      <c r="BC142" s="293">
        <v>0</v>
      </c>
      <c r="BD142" s="293">
        <v>0</v>
      </c>
      <c r="BE142" s="293">
        <v>0</v>
      </c>
      <c r="BF142" s="293">
        <v>0</v>
      </c>
      <c r="BG142" s="293">
        <v>0</v>
      </c>
      <c r="BH142" s="293">
        <v>0</v>
      </c>
      <c r="BI142" s="293">
        <v>0</v>
      </c>
      <c r="BJ142" s="293">
        <v>0</v>
      </c>
      <c r="BK142" s="293">
        <v>0</v>
      </c>
      <c r="BL142" s="293">
        <v>0</v>
      </c>
      <c r="BM142" s="293">
        <v>0</v>
      </c>
      <c r="BN142" s="293">
        <v>0</v>
      </c>
      <c r="BO142" s="293">
        <v>0</v>
      </c>
      <c r="BP142" s="293">
        <v>0</v>
      </c>
      <c r="BQ142" s="293">
        <v>0</v>
      </c>
      <c r="BR142" s="293">
        <v>0</v>
      </c>
      <c r="BS142" s="293">
        <v>0</v>
      </c>
      <c r="BT142" s="293">
        <v>0</v>
      </c>
      <c r="BU142" s="293">
        <v>0</v>
      </c>
      <c r="BV142" s="293">
        <v>0</v>
      </c>
      <c r="BW142" s="293">
        <v>0</v>
      </c>
      <c r="BX142" s="293">
        <v>0</v>
      </c>
      <c r="BY142" s="293">
        <v>0</v>
      </c>
      <c r="BZ142" s="293">
        <v>0</v>
      </c>
      <c r="CA142" s="293">
        <v>0</v>
      </c>
      <c r="CB142" s="293">
        <v>0</v>
      </c>
      <c r="CC142" s="293">
        <v>0</v>
      </c>
      <c r="CD142" s="293">
        <v>0</v>
      </c>
      <c r="CE142" s="293">
        <v>0</v>
      </c>
      <c r="CF142" s="293">
        <v>0</v>
      </c>
      <c r="CG142" s="293">
        <v>0</v>
      </c>
      <c r="CH142" s="293">
        <v>0</v>
      </c>
      <c r="CI142" s="293">
        <v>0</v>
      </c>
      <c r="CJ142" s="293">
        <v>0</v>
      </c>
      <c r="CK142" s="293">
        <v>0</v>
      </c>
      <c r="CL142" s="293">
        <v>0</v>
      </c>
      <c r="CM142" s="293">
        <v>0</v>
      </c>
      <c r="CN142" s="293">
        <v>0</v>
      </c>
      <c r="CO142" s="293">
        <v>0</v>
      </c>
      <c r="CP142" s="293">
        <v>0</v>
      </c>
      <c r="CQ142" s="293">
        <v>0</v>
      </c>
      <c r="CR142" s="293">
        <v>0</v>
      </c>
      <c r="CS142" s="293">
        <v>0</v>
      </c>
      <c r="CT142" s="293">
        <v>0</v>
      </c>
      <c r="CU142" s="293">
        <v>0</v>
      </c>
      <c r="CV142" s="293">
        <v>0</v>
      </c>
      <c r="CW142" s="293">
        <v>0</v>
      </c>
      <c r="CX142" s="293">
        <v>0</v>
      </c>
      <c r="CY142" s="293">
        <v>0</v>
      </c>
      <c r="CZ142" s="293">
        <v>0</v>
      </c>
      <c r="DA142" s="293">
        <v>0</v>
      </c>
      <c r="DB142" s="293">
        <v>0</v>
      </c>
      <c r="DC142" s="293">
        <v>0</v>
      </c>
      <c r="DD142" s="293">
        <v>0</v>
      </c>
      <c r="DE142" s="293">
        <v>0</v>
      </c>
      <c r="DF142" s="293">
        <v>0</v>
      </c>
      <c r="DG142" s="293">
        <v>0</v>
      </c>
      <c r="DH142" s="293">
        <v>0</v>
      </c>
      <c r="DI142" s="293">
        <v>0</v>
      </c>
      <c r="DJ142" s="293">
        <v>0</v>
      </c>
      <c r="DK142" s="293">
        <v>0</v>
      </c>
      <c r="DL142" s="293">
        <v>0</v>
      </c>
      <c r="DM142" s="293">
        <v>0</v>
      </c>
      <c r="DN142" s="293">
        <v>0</v>
      </c>
      <c r="DO142" s="293">
        <v>0</v>
      </c>
      <c r="DP142" s="293">
        <v>0</v>
      </c>
      <c r="DQ142" s="293">
        <v>0</v>
      </c>
      <c r="DR142" s="293">
        <v>0</v>
      </c>
      <c r="DS142" s="293">
        <v>0</v>
      </c>
      <c r="DT142" s="293">
        <v>0</v>
      </c>
      <c r="DU142" s="293">
        <v>0</v>
      </c>
      <c r="DV142" s="293">
        <v>0</v>
      </c>
      <c r="DW142" s="293">
        <v>732.05</v>
      </c>
      <c r="DX142" s="293">
        <v>0</v>
      </c>
      <c r="DY142" s="293">
        <v>0</v>
      </c>
      <c r="DZ142" s="293">
        <v>0</v>
      </c>
      <c r="EA142" s="293">
        <v>0</v>
      </c>
      <c r="EB142" s="293">
        <v>0</v>
      </c>
      <c r="EC142" s="293">
        <v>0</v>
      </c>
      <c r="ED142" s="293">
        <v>0</v>
      </c>
      <c r="EE142" s="293">
        <v>0</v>
      </c>
      <c r="EF142" s="293">
        <v>0</v>
      </c>
      <c r="EG142" s="293">
        <v>0</v>
      </c>
      <c r="EH142" s="293">
        <v>0</v>
      </c>
      <c r="EI142" s="293">
        <v>4210.84</v>
      </c>
      <c r="EJ142" s="293">
        <v>0</v>
      </c>
      <c r="EK142" s="293">
        <v>0</v>
      </c>
      <c r="EL142" s="293">
        <v>0</v>
      </c>
      <c r="EM142" s="293">
        <v>0</v>
      </c>
      <c r="EN142" s="293">
        <v>0</v>
      </c>
      <c r="EO142" s="293">
        <v>0</v>
      </c>
      <c r="EP142" s="293">
        <v>0</v>
      </c>
      <c r="EQ142" s="293">
        <v>0</v>
      </c>
      <c r="ER142" s="293">
        <v>0</v>
      </c>
      <c r="ES142" s="293">
        <v>0</v>
      </c>
      <c r="ET142" s="293">
        <v>0</v>
      </c>
      <c r="EU142" s="293">
        <v>0</v>
      </c>
      <c r="EV142" s="293">
        <v>0</v>
      </c>
      <c r="EW142" s="293">
        <v>0</v>
      </c>
      <c r="EX142" s="293">
        <v>7306.26</v>
      </c>
      <c r="EY142" s="22"/>
      <c r="EZ142" s="60"/>
      <c r="FA142" s="22"/>
      <c r="FB142" s="60"/>
      <c r="FC142" s="22"/>
      <c r="FD142" s="60"/>
      <c r="FE142" s="22"/>
      <c r="FF142" s="60"/>
      <c r="FG142" s="22"/>
      <c r="FH142" s="60"/>
      <c r="FI142" s="22"/>
      <c r="FJ142" s="60"/>
      <c r="FK142" s="22"/>
      <c r="FL142" s="60"/>
      <c r="FM142" s="22"/>
      <c r="FN142" s="60"/>
      <c r="FO142" s="22"/>
      <c r="FP142" s="60"/>
      <c r="FQ142" s="22"/>
      <c r="FR142" s="60"/>
      <c r="FS142" s="22"/>
      <c r="FT142" s="60"/>
      <c r="FU142" s="22"/>
      <c r="FV142" s="60"/>
      <c r="FW142" s="22"/>
      <c r="FX142" s="60"/>
      <c r="FY142" s="22"/>
      <c r="FZ142" s="60"/>
      <c r="GA142" s="22"/>
      <c r="GB142" s="60"/>
      <c r="GC142" s="22"/>
      <c r="GD142" s="60"/>
      <c r="GE142" s="22"/>
      <c r="GF142" s="60"/>
      <c r="GG142" s="22"/>
      <c r="GH142" s="60"/>
      <c r="GI142" s="22"/>
      <c r="GJ142" s="60"/>
      <c r="GK142" s="22"/>
      <c r="GL142" s="60"/>
      <c r="GM142" s="22"/>
      <c r="GN142" s="60"/>
      <c r="GO142" s="22"/>
      <c r="GP142" s="60"/>
      <c r="GQ142" s="22"/>
      <c r="GR142" s="60"/>
      <c r="GS142" s="22"/>
      <c r="GT142" s="60"/>
      <c r="GU142" s="22"/>
      <c r="GV142" s="60"/>
      <c r="GW142" s="22"/>
      <c r="GX142" s="60"/>
      <c r="GY142" s="22"/>
      <c r="GZ142" s="60"/>
      <c r="HA142" s="22"/>
      <c r="HB142" s="60"/>
      <c r="HC142" s="22"/>
      <c r="HD142" s="60"/>
      <c r="HE142" s="22"/>
      <c r="HF142" s="60"/>
      <c r="HG142" s="22"/>
      <c r="HH142" s="60"/>
      <c r="HI142" s="22"/>
      <c r="HJ142" s="60"/>
      <c r="HK142" s="22"/>
      <c r="HL142" s="60"/>
      <c r="HM142" s="22"/>
      <c r="HN142" s="60"/>
      <c r="HO142" s="22"/>
      <c r="HP142" s="60"/>
      <c r="HQ142" s="22"/>
      <c r="HR142" s="60"/>
      <c r="HS142" s="22"/>
      <c r="HT142" s="60"/>
      <c r="HU142" s="22"/>
      <c r="HV142" s="60"/>
      <c r="HW142" s="22"/>
      <c r="HX142" s="60"/>
      <c r="HY142" s="22"/>
      <c r="HZ142" s="60"/>
      <c r="IA142" s="22"/>
      <c r="IB142" s="60"/>
      <c r="IC142" s="22"/>
      <c r="ID142" s="60"/>
      <c r="IE142" s="22"/>
      <c r="IF142" s="60"/>
      <c r="IG142" s="22"/>
      <c r="IH142" s="60"/>
      <c r="II142" s="22"/>
      <c r="IJ142" s="60"/>
      <c r="IK142" s="22"/>
      <c r="IL142" s="60"/>
      <c r="IM142" s="22"/>
      <c r="IN142" s="60"/>
      <c r="IO142" s="22"/>
      <c r="IP142" s="60"/>
      <c r="IQ142" s="22"/>
      <c r="IR142" s="60"/>
      <c r="IS142" s="22"/>
      <c r="IT142" s="60"/>
      <c r="IU142" s="22"/>
      <c r="IV142" s="60"/>
      <c r="IW142" s="22"/>
      <c r="IX142" s="60"/>
      <c r="IY142" s="22"/>
      <c r="IZ142" s="60"/>
      <c r="JA142" s="22"/>
      <c r="JB142" s="60"/>
      <c r="JC142" s="22"/>
      <c r="JD142" s="60"/>
      <c r="JE142" s="22"/>
      <c r="JF142" s="60"/>
      <c r="JG142" s="22"/>
      <c r="JH142" s="60"/>
      <c r="JI142" s="22"/>
      <c r="JJ142" s="60"/>
      <c r="JK142" s="22"/>
      <c r="JL142" s="60"/>
      <c r="JM142" s="22"/>
      <c r="JN142" s="60"/>
      <c r="JO142" s="22"/>
      <c r="JP142" s="60"/>
      <c r="JQ142" s="22"/>
      <c r="JR142" s="60"/>
      <c r="JS142" s="22"/>
      <c r="JT142" s="60"/>
      <c r="JU142" s="22"/>
      <c r="JV142" s="60"/>
      <c r="JW142" s="22"/>
      <c r="JX142" s="60"/>
      <c r="JY142" s="22"/>
      <c r="JZ142" s="23"/>
      <c r="KA142" s="23"/>
      <c r="KB142" s="23"/>
      <c r="KC142" s="23"/>
      <c r="KD142" s="23"/>
      <c r="KE142" s="23"/>
      <c r="KF142" s="23"/>
      <c r="KG142" s="23"/>
      <c r="KH142" s="23"/>
      <c r="KI142" s="23"/>
      <c r="KJ142" s="23"/>
      <c r="KK142" s="23"/>
      <c r="KL142" s="23"/>
      <c r="KM142" s="23"/>
    </row>
    <row r="143" spans="1:299" x14ac:dyDescent="0.25">
      <c r="A143" s="48">
        <f t="shared" si="2"/>
        <v>142</v>
      </c>
      <c r="B143" s="272"/>
      <c r="C143" s="272"/>
      <c r="D143" s="272"/>
      <c r="E143" s="272"/>
      <c r="F143" s="272" t="s">
        <v>315</v>
      </c>
      <c r="G143" s="293">
        <v>0</v>
      </c>
      <c r="H143" s="293">
        <v>0</v>
      </c>
      <c r="I143" s="293">
        <v>0</v>
      </c>
      <c r="J143" s="293">
        <v>0</v>
      </c>
      <c r="K143" s="293">
        <v>2003.86</v>
      </c>
      <c r="L143" s="293">
        <v>0</v>
      </c>
      <c r="M143" s="293">
        <v>0</v>
      </c>
      <c r="N143" s="293">
        <v>0</v>
      </c>
      <c r="O143" s="293">
        <v>0</v>
      </c>
      <c r="P143" s="293">
        <v>788.14</v>
      </c>
      <c r="Q143" s="293">
        <v>0</v>
      </c>
      <c r="R143" s="293">
        <v>0</v>
      </c>
      <c r="S143" s="293">
        <v>0</v>
      </c>
      <c r="T143" s="293">
        <v>0</v>
      </c>
      <c r="U143" s="293">
        <v>0</v>
      </c>
      <c r="V143" s="293">
        <v>0</v>
      </c>
      <c r="W143" s="293">
        <v>0</v>
      </c>
      <c r="X143" s="293">
        <v>0</v>
      </c>
      <c r="Y143" s="293">
        <v>6279.28</v>
      </c>
      <c r="Z143" s="293">
        <v>0</v>
      </c>
      <c r="AA143" s="293">
        <v>0</v>
      </c>
      <c r="AB143" s="293">
        <v>0</v>
      </c>
      <c r="AC143" s="293">
        <v>0</v>
      </c>
      <c r="AD143" s="293">
        <v>0</v>
      </c>
      <c r="AE143" s="293">
        <v>0</v>
      </c>
      <c r="AF143" s="293">
        <v>0</v>
      </c>
      <c r="AG143" s="293">
        <v>0</v>
      </c>
      <c r="AH143" s="293">
        <v>0</v>
      </c>
      <c r="AI143" s="293">
        <v>0</v>
      </c>
      <c r="AJ143" s="293">
        <v>0</v>
      </c>
      <c r="AK143" s="293">
        <v>0</v>
      </c>
      <c r="AL143" s="293">
        <v>0</v>
      </c>
      <c r="AM143" s="293">
        <v>0</v>
      </c>
      <c r="AN143" s="293">
        <v>0</v>
      </c>
      <c r="AO143" s="293">
        <v>0</v>
      </c>
      <c r="AP143" s="293">
        <v>0</v>
      </c>
      <c r="AQ143" s="293">
        <v>0</v>
      </c>
      <c r="AR143" s="293">
        <v>0</v>
      </c>
      <c r="AS143" s="293">
        <v>0</v>
      </c>
      <c r="AT143" s="293">
        <v>0</v>
      </c>
      <c r="AU143" s="293">
        <v>0</v>
      </c>
      <c r="AV143" s="293">
        <v>0</v>
      </c>
      <c r="AW143" s="293">
        <v>0</v>
      </c>
      <c r="AX143" s="293">
        <v>0</v>
      </c>
      <c r="AY143" s="293">
        <v>0</v>
      </c>
      <c r="AZ143" s="293">
        <v>0</v>
      </c>
      <c r="BA143" s="293">
        <v>0</v>
      </c>
      <c r="BB143" s="293">
        <v>0</v>
      </c>
      <c r="BC143" s="293">
        <v>0</v>
      </c>
      <c r="BD143" s="293">
        <v>0</v>
      </c>
      <c r="BE143" s="293">
        <v>0</v>
      </c>
      <c r="BF143" s="293">
        <v>0</v>
      </c>
      <c r="BG143" s="293">
        <v>0</v>
      </c>
      <c r="BH143" s="293">
        <v>0</v>
      </c>
      <c r="BI143" s="293">
        <v>0</v>
      </c>
      <c r="BJ143" s="293">
        <v>0</v>
      </c>
      <c r="BK143" s="293">
        <v>0</v>
      </c>
      <c r="BL143" s="293">
        <v>0</v>
      </c>
      <c r="BM143" s="293">
        <v>0</v>
      </c>
      <c r="BN143" s="293">
        <v>0</v>
      </c>
      <c r="BO143" s="293">
        <v>0</v>
      </c>
      <c r="BP143" s="293">
        <v>0</v>
      </c>
      <c r="BQ143" s="293">
        <v>0</v>
      </c>
      <c r="BR143" s="293">
        <v>0</v>
      </c>
      <c r="BS143" s="293">
        <v>0</v>
      </c>
      <c r="BT143" s="293">
        <v>0</v>
      </c>
      <c r="BU143" s="293">
        <v>0</v>
      </c>
      <c r="BV143" s="293">
        <v>0</v>
      </c>
      <c r="BW143" s="293">
        <v>0</v>
      </c>
      <c r="BX143" s="293">
        <v>0</v>
      </c>
      <c r="BY143" s="293">
        <v>0</v>
      </c>
      <c r="BZ143" s="293">
        <v>0</v>
      </c>
      <c r="CA143" s="293">
        <v>0</v>
      </c>
      <c r="CB143" s="293">
        <v>0</v>
      </c>
      <c r="CC143" s="293">
        <v>0</v>
      </c>
      <c r="CD143" s="293">
        <v>0</v>
      </c>
      <c r="CE143" s="293">
        <v>0</v>
      </c>
      <c r="CF143" s="293">
        <v>0</v>
      </c>
      <c r="CG143" s="293">
        <v>0</v>
      </c>
      <c r="CH143" s="293">
        <v>0</v>
      </c>
      <c r="CI143" s="293">
        <v>0</v>
      </c>
      <c r="CJ143" s="293">
        <v>0</v>
      </c>
      <c r="CK143" s="293">
        <v>0</v>
      </c>
      <c r="CL143" s="293">
        <v>0</v>
      </c>
      <c r="CM143" s="293">
        <v>0</v>
      </c>
      <c r="CN143" s="293">
        <v>0</v>
      </c>
      <c r="CO143" s="293">
        <v>0</v>
      </c>
      <c r="CP143" s="293">
        <v>0</v>
      </c>
      <c r="CQ143" s="293">
        <v>0</v>
      </c>
      <c r="CR143" s="293">
        <v>0</v>
      </c>
      <c r="CS143" s="293">
        <v>0</v>
      </c>
      <c r="CT143" s="293">
        <v>0</v>
      </c>
      <c r="CU143" s="293">
        <v>0</v>
      </c>
      <c r="CV143" s="293">
        <v>0</v>
      </c>
      <c r="CW143" s="293">
        <v>0</v>
      </c>
      <c r="CX143" s="293">
        <v>0</v>
      </c>
      <c r="CY143" s="293">
        <v>0</v>
      </c>
      <c r="CZ143" s="293">
        <v>0</v>
      </c>
      <c r="DA143" s="293">
        <v>0</v>
      </c>
      <c r="DB143" s="293">
        <v>0</v>
      </c>
      <c r="DC143" s="293">
        <v>0</v>
      </c>
      <c r="DD143" s="293">
        <v>0</v>
      </c>
      <c r="DE143" s="293">
        <v>0</v>
      </c>
      <c r="DF143" s="293">
        <v>0</v>
      </c>
      <c r="DG143" s="293">
        <v>0</v>
      </c>
      <c r="DH143" s="293">
        <v>0</v>
      </c>
      <c r="DI143" s="293">
        <v>0</v>
      </c>
      <c r="DJ143" s="293">
        <v>0</v>
      </c>
      <c r="DK143" s="293">
        <v>0</v>
      </c>
      <c r="DL143" s="293">
        <v>0</v>
      </c>
      <c r="DM143" s="293">
        <v>0</v>
      </c>
      <c r="DN143" s="293">
        <v>0</v>
      </c>
      <c r="DO143" s="293">
        <v>0</v>
      </c>
      <c r="DP143" s="293">
        <v>0</v>
      </c>
      <c r="DQ143" s="293">
        <v>0</v>
      </c>
      <c r="DR143" s="293">
        <v>0</v>
      </c>
      <c r="DS143" s="293">
        <v>0</v>
      </c>
      <c r="DT143" s="293">
        <v>0</v>
      </c>
      <c r="DU143" s="293">
        <v>0</v>
      </c>
      <c r="DV143" s="293">
        <v>0</v>
      </c>
      <c r="DW143" s="293">
        <v>888.67</v>
      </c>
      <c r="DX143" s="293">
        <v>0</v>
      </c>
      <c r="DY143" s="293">
        <v>0</v>
      </c>
      <c r="DZ143" s="293">
        <v>0</v>
      </c>
      <c r="EA143" s="293">
        <v>0</v>
      </c>
      <c r="EB143" s="293">
        <v>0</v>
      </c>
      <c r="EC143" s="293">
        <v>0</v>
      </c>
      <c r="ED143" s="293">
        <v>0</v>
      </c>
      <c r="EE143" s="293">
        <v>0</v>
      </c>
      <c r="EF143" s="293">
        <v>0</v>
      </c>
      <c r="EG143" s="293">
        <v>0</v>
      </c>
      <c r="EH143" s="293">
        <v>0</v>
      </c>
      <c r="EI143" s="293">
        <v>6150.4</v>
      </c>
      <c r="EJ143" s="293">
        <v>0</v>
      </c>
      <c r="EK143" s="293">
        <v>0</v>
      </c>
      <c r="EL143" s="293">
        <v>0</v>
      </c>
      <c r="EM143" s="293">
        <v>0</v>
      </c>
      <c r="EN143" s="293">
        <v>0</v>
      </c>
      <c r="EO143" s="293">
        <v>0</v>
      </c>
      <c r="EP143" s="293">
        <v>0</v>
      </c>
      <c r="EQ143" s="293">
        <v>0</v>
      </c>
      <c r="ER143" s="293">
        <v>0</v>
      </c>
      <c r="ES143" s="293">
        <v>0</v>
      </c>
      <c r="ET143" s="293">
        <v>0</v>
      </c>
      <c r="EU143" s="293">
        <v>0</v>
      </c>
      <c r="EV143" s="293">
        <v>0</v>
      </c>
      <c r="EW143" s="293">
        <v>0</v>
      </c>
      <c r="EX143" s="293">
        <v>16110.35</v>
      </c>
      <c r="EY143" s="22"/>
      <c r="EZ143" s="60"/>
      <c r="FA143" s="22"/>
      <c r="FB143" s="60"/>
      <c r="FC143" s="22"/>
      <c r="FD143" s="60"/>
      <c r="FE143" s="22"/>
      <c r="FF143" s="60"/>
      <c r="FG143" s="22"/>
      <c r="FH143" s="60"/>
      <c r="FI143" s="22"/>
      <c r="FJ143" s="60"/>
      <c r="FK143" s="22"/>
      <c r="FL143" s="60"/>
      <c r="FM143" s="22"/>
      <c r="FN143" s="60"/>
      <c r="FO143" s="22"/>
      <c r="FP143" s="60"/>
      <c r="FQ143" s="22"/>
      <c r="FR143" s="60"/>
      <c r="FS143" s="22"/>
      <c r="FT143" s="60"/>
      <c r="FU143" s="22"/>
      <c r="FV143" s="60"/>
      <c r="FW143" s="22"/>
      <c r="FX143" s="60"/>
      <c r="FY143" s="22"/>
      <c r="FZ143" s="60"/>
      <c r="GA143" s="22"/>
      <c r="GB143" s="60"/>
      <c r="GC143" s="22"/>
      <c r="GD143" s="60"/>
      <c r="GE143" s="22"/>
      <c r="GF143" s="60"/>
      <c r="GG143" s="22"/>
      <c r="GH143" s="60"/>
      <c r="GI143" s="22"/>
      <c r="GJ143" s="60"/>
      <c r="GK143" s="22"/>
      <c r="GL143" s="60"/>
      <c r="GM143" s="22"/>
      <c r="GN143" s="60"/>
      <c r="GO143" s="22"/>
      <c r="GP143" s="60"/>
      <c r="GQ143" s="22"/>
      <c r="GR143" s="60"/>
      <c r="GS143" s="22"/>
      <c r="GT143" s="60"/>
      <c r="GU143" s="22"/>
      <c r="GV143" s="60"/>
      <c r="GW143" s="22"/>
      <c r="GX143" s="60"/>
      <c r="GY143" s="22"/>
      <c r="GZ143" s="60"/>
      <c r="HA143" s="22"/>
      <c r="HB143" s="60"/>
      <c r="HC143" s="22"/>
      <c r="HD143" s="60"/>
      <c r="HE143" s="22"/>
      <c r="HF143" s="60"/>
      <c r="HG143" s="22"/>
      <c r="HH143" s="60"/>
      <c r="HI143" s="22"/>
      <c r="HJ143" s="60"/>
      <c r="HK143" s="22"/>
      <c r="HL143" s="60"/>
      <c r="HM143" s="22"/>
      <c r="HN143" s="60"/>
      <c r="HO143" s="22"/>
      <c r="HP143" s="60"/>
      <c r="HQ143" s="22"/>
      <c r="HR143" s="60"/>
      <c r="HS143" s="22"/>
      <c r="HT143" s="60"/>
      <c r="HU143" s="22"/>
      <c r="HV143" s="60"/>
      <c r="HW143" s="22"/>
      <c r="HX143" s="60"/>
      <c r="HY143" s="22"/>
      <c r="HZ143" s="60"/>
      <c r="IA143" s="22"/>
      <c r="IB143" s="60"/>
      <c r="IC143" s="22"/>
      <c r="ID143" s="60"/>
      <c r="IE143" s="22"/>
      <c r="IF143" s="60"/>
      <c r="IG143" s="22"/>
      <c r="IH143" s="60"/>
      <c r="II143" s="22"/>
      <c r="IJ143" s="60"/>
      <c r="IK143" s="22"/>
      <c r="IL143" s="60"/>
      <c r="IM143" s="22"/>
      <c r="IN143" s="60"/>
      <c r="IO143" s="22"/>
      <c r="IP143" s="60"/>
      <c r="IQ143" s="22"/>
      <c r="IR143" s="60"/>
      <c r="IS143" s="22"/>
      <c r="IT143" s="60"/>
      <c r="IU143" s="22"/>
      <c r="IV143" s="60"/>
      <c r="IW143" s="22"/>
      <c r="IX143" s="60"/>
      <c r="IY143" s="22"/>
      <c r="IZ143" s="60"/>
      <c r="JA143" s="22"/>
      <c r="JB143" s="60"/>
      <c r="JC143" s="22"/>
      <c r="JD143" s="60"/>
      <c r="JE143" s="22"/>
      <c r="JF143" s="60"/>
      <c r="JG143" s="22"/>
      <c r="JH143" s="60"/>
      <c r="JI143" s="22"/>
      <c r="JJ143" s="60"/>
      <c r="JK143" s="22"/>
      <c r="JL143" s="60"/>
      <c r="JM143" s="22"/>
      <c r="JN143" s="60"/>
      <c r="JO143" s="22"/>
      <c r="JP143" s="60"/>
      <c r="JQ143" s="22"/>
      <c r="JR143" s="60"/>
      <c r="JS143" s="22"/>
      <c r="JT143" s="60"/>
      <c r="JU143" s="22"/>
      <c r="JV143" s="60"/>
      <c r="JW143" s="22"/>
      <c r="JX143" s="60"/>
      <c r="JY143" s="22"/>
      <c r="JZ143" s="23"/>
      <c r="KA143" s="23"/>
      <c r="KB143" s="23"/>
      <c r="KC143" s="23"/>
      <c r="KD143" s="23"/>
      <c r="KE143" s="23"/>
      <c r="KF143" s="23"/>
      <c r="KG143" s="23"/>
      <c r="KH143" s="23"/>
      <c r="KI143" s="23"/>
      <c r="KJ143" s="23"/>
      <c r="KK143" s="23"/>
      <c r="KL143" s="23"/>
      <c r="KM143" s="23"/>
    </row>
    <row r="144" spans="1:299" x14ac:dyDescent="0.25">
      <c r="A144" s="48">
        <f t="shared" si="2"/>
        <v>143</v>
      </c>
      <c r="B144" s="272"/>
      <c r="C144" s="272"/>
      <c r="D144" s="272"/>
      <c r="E144" s="272"/>
      <c r="F144" s="272" t="s">
        <v>316</v>
      </c>
      <c r="G144" s="293">
        <v>0</v>
      </c>
      <c r="H144" s="293">
        <v>0</v>
      </c>
      <c r="I144" s="293">
        <v>0</v>
      </c>
      <c r="J144" s="293">
        <v>0</v>
      </c>
      <c r="K144" s="293">
        <v>0</v>
      </c>
      <c r="L144" s="293">
        <v>0</v>
      </c>
      <c r="M144" s="293">
        <v>0</v>
      </c>
      <c r="N144" s="293">
        <v>0</v>
      </c>
      <c r="O144" s="293">
        <v>0</v>
      </c>
      <c r="P144" s="293">
        <v>0</v>
      </c>
      <c r="Q144" s="293">
        <v>0</v>
      </c>
      <c r="R144" s="293">
        <v>0</v>
      </c>
      <c r="S144" s="293">
        <v>0</v>
      </c>
      <c r="T144" s="293">
        <v>0</v>
      </c>
      <c r="U144" s="293">
        <v>0</v>
      </c>
      <c r="V144" s="293">
        <v>0</v>
      </c>
      <c r="W144" s="293">
        <v>0</v>
      </c>
      <c r="X144" s="293">
        <v>0</v>
      </c>
      <c r="Y144" s="293">
        <v>0</v>
      </c>
      <c r="Z144" s="293">
        <v>0</v>
      </c>
      <c r="AA144" s="293">
        <v>0</v>
      </c>
      <c r="AB144" s="293">
        <v>0</v>
      </c>
      <c r="AC144" s="293">
        <v>0</v>
      </c>
      <c r="AD144" s="293">
        <v>0</v>
      </c>
      <c r="AE144" s="293">
        <v>0</v>
      </c>
      <c r="AF144" s="293">
        <v>0</v>
      </c>
      <c r="AG144" s="293">
        <v>0</v>
      </c>
      <c r="AH144" s="293">
        <v>0</v>
      </c>
      <c r="AI144" s="293">
        <v>0</v>
      </c>
      <c r="AJ144" s="293">
        <v>0</v>
      </c>
      <c r="AK144" s="293">
        <v>0</v>
      </c>
      <c r="AL144" s="293">
        <v>0</v>
      </c>
      <c r="AM144" s="293">
        <v>0</v>
      </c>
      <c r="AN144" s="293">
        <v>0</v>
      </c>
      <c r="AO144" s="293">
        <v>0</v>
      </c>
      <c r="AP144" s="293">
        <v>0</v>
      </c>
      <c r="AQ144" s="293">
        <v>0</v>
      </c>
      <c r="AR144" s="293">
        <v>0</v>
      </c>
      <c r="AS144" s="293">
        <v>0</v>
      </c>
      <c r="AT144" s="293">
        <v>0</v>
      </c>
      <c r="AU144" s="293">
        <v>0</v>
      </c>
      <c r="AV144" s="293">
        <v>0</v>
      </c>
      <c r="AW144" s="293">
        <v>0</v>
      </c>
      <c r="AX144" s="293">
        <v>0</v>
      </c>
      <c r="AY144" s="293">
        <v>0</v>
      </c>
      <c r="AZ144" s="293">
        <v>0</v>
      </c>
      <c r="BA144" s="293">
        <v>0</v>
      </c>
      <c r="BB144" s="293">
        <v>0</v>
      </c>
      <c r="BC144" s="293">
        <v>0</v>
      </c>
      <c r="BD144" s="293">
        <v>0</v>
      </c>
      <c r="BE144" s="293">
        <v>0</v>
      </c>
      <c r="BF144" s="293">
        <v>0</v>
      </c>
      <c r="BG144" s="293">
        <v>0</v>
      </c>
      <c r="BH144" s="293">
        <v>0</v>
      </c>
      <c r="BI144" s="293">
        <v>0</v>
      </c>
      <c r="BJ144" s="293">
        <v>0</v>
      </c>
      <c r="BK144" s="293">
        <v>0</v>
      </c>
      <c r="BL144" s="293">
        <v>0</v>
      </c>
      <c r="BM144" s="293">
        <v>0</v>
      </c>
      <c r="BN144" s="293">
        <v>0</v>
      </c>
      <c r="BO144" s="293">
        <v>0</v>
      </c>
      <c r="BP144" s="293">
        <v>0</v>
      </c>
      <c r="BQ144" s="293">
        <v>0</v>
      </c>
      <c r="BR144" s="293">
        <v>0</v>
      </c>
      <c r="BS144" s="293">
        <v>0</v>
      </c>
      <c r="BT144" s="293">
        <v>0</v>
      </c>
      <c r="BU144" s="293">
        <v>0</v>
      </c>
      <c r="BV144" s="293">
        <v>0</v>
      </c>
      <c r="BW144" s="293">
        <v>0</v>
      </c>
      <c r="BX144" s="293">
        <v>0</v>
      </c>
      <c r="BY144" s="293">
        <v>0</v>
      </c>
      <c r="BZ144" s="293">
        <v>0</v>
      </c>
      <c r="CA144" s="293">
        <v>0</v>
      </c>
      <c r="CB144" s="293">
        <v>0</v>
      </c>
      <c r="CC144" s="293">
        <v>0</v>
      </c>
      <c r="CD144" s="293">
        <v>0</v>
      </c>
      <c r="CE144" s="293">
        <v>0</v>
      </c>
      <c r="CF144" s="293">
        <v>0</v>
      </c>
      <c r="CG144" s="293">
        <v>0</v>
      </c>
      <c r="CH144" s="293">
        <v>0</v>
      </c>
      <c r="CI144" s="293">
        <v>0</v>
      </c>
      <c r="CJ144" s="293">
        <v>0</v>
      </c>
      <c r="CK144" s="293">
        <v>0</v>
      </c>
      <c r="CL144" s="293">
        <v>0</v>
      </c>
      <c r="CM144" s="293">
        <v>0</v>
      </c>
      <c r="CN144" s="293">
        <v>0</v>
      </c>
      <c r="CO144" s="293">
        <v>0</v>
      </c>
      <c r="CP144" s="293">
        <v>0</v>
      </c>
      <c r="CQ144" s="293">
        <v>0</v>
      </c>
      <c r="CR144" s="293">
        <v>0</v>
      </c>
      <c r="CS144" s="293">
        <v>0</v>
      </c>
      <c r="CT144" s="293">
        <v>0</v>
      </c>
      <c r="CU144" s="293">
        <v>0</v>
      </c>
      <c r="CV144" s="293">
        <v>0</v>
      </c>
      <c r="CW144" s="293">
        <v>0</v>
      </c>
      <c r="CX144" s="293">
        <v>0</v>
      </c>
      <c r="CY144" s="293">
        <v>0</v>
      </c>
      <c r="CZ144" s="293">
        <v>0</v>
      </c>
      <c r="DA144" s="293">
        <v>0</v>
      </c>
      <c r="DB144" s="293">
        <v>0</v>
      </c>
      <c r="DC144" s="293">
        <v>0</v>
      </c>
      <c r="DD144" s="293">
        <v>0</v>
      </c>
      <c r="DE144" s="293">
        <v>0</v>
      </c>
      <c r="DF144" s="293">
        <v>0</v>
      </c>
      <c r="DG144" s="293">
        <v>0</v>
      </c>
      <c r="DH144" s="293">
        <v>0</v>
      </c>
      <c r="DI144" s="293">
        <v>0</v>
      </c>
      <c r="DJ144" s="293">
        <v>0</v>
      </c>
      <c r="DK144" s="293">
        <v>0</v>
      </c>
      <c r="DL144" s="293">
        <v>0</v>
      </c>
      <c r="DM144" s="293">
        <v>0</v>
      </c>
      <c r="DN144" s="293">
        <v>0</v>
      </c>
      <c r="DO144" s="293">
        <v>0</v>
      </c>
      <c r="DP144" s="293">
        <v>0</v>
      </c>
      <c r="DQ144" s="293">
        <v>0</v>
      </c>
      <c r="DR144" s="293">
        <v>0</v>
      </c>
      <c r="DS144" s="293">
        <v>0</v>
      </c>
      <c r="DT144" s="293">
        <v>0</v>
      </c>
      <c r="DU144" s="293">
        <v>0</v>
      </c>
      <c r="DV144" s="293">
        <v>0</v>
      </c>
      <c r="DW144" s="293">
        <v>0</v>
      </c>
      <c r="DX144" s="293">
        <v>0</v>
      </c>
      <c r="DY144" s="293">
        <v>0</v>
      </c>
      <c r="DZ144" s="293">
        <v>0</v>
      </c>
      <c r="EA144" s="293">
        <v>0</v>
      </c>
      <c r="EB144" s="293">
        <v>0</v>
      </c>
      <c r="EC144" s="293">
        <v>0</v>
      </c>
      <c r="ED144" s="293">
        <v>0</v>
      </c>
      <c r="EE144" s="293">
        <v>0</v>
      </c>
      <c r="EF144" s="293">
        <v>0</v>
      </c>
      <c r="EG144" s="293">
        <v>0</v>
      </c>
      <c r="EH144" s="293">
        <v>0</v>
      </c>
      <c r="EI144" s="293">
        <v>0</v>
      </c>
      <c r="EJ144" s="293">
        <v>0</v>
      </c>
      <c r="EK144" s="293">
        <v>0</v>
      </c>
      <c r="EL144" s="293">
        <v>0</v>
      </c>
      <c r="EM144" s="293">
        <v>0</v>
      </c>
      <c r="EN144" s="293">
        <v>0</v>
      </c>
      <c r="EO144" s="293">
        <v>0</v>
      </c>
      <c r="EP144" s="293">
        <v>0</v>
      </c>
      <c r="EQ144" s="293">
        <v>0</v>
      </c>
      <c r="ER144" s="293">
        <v>0</v>
      </c>
      <c r="ES144" s="293">
        <v>0</v>
      </c>
      <c r="ET144" s="293">
        <v>0</v>
      </c>
      <c r="EU144" s="293">
        <v>0</v>
      </c>
      <c r="EV144" s="293">
        <v>0</v>
      </c>
      <c r="EW144" s="293">
        <v>0</v>
      </c>
      <c r="EX144" s="293">
        <v>0</v>
      </c>
      <c r="EY144" s="22"/>
      <c r="EZ144" s="60"/>
      <c r="FA144" s="22"/>
      <c r="FB144" s="60"/>
      <c r="FC144" s="22"/>
      <c r="FD144" s="60"/>
      <c r="FE144" s="22"/>
      <c r="FF144" s="60"/>
      <c r="FG144" s="22"/>
      <c r="FH144" s="60"/>
      <c r="FI144" s="22"/>
      <c r="FJ144" s="60"/>
      <c r="FK144" s="22"/>
      <c r="FL144" s="60"/>
      <c r="FM144" s="22"/>
      <c r="FN144" s="60"/>
      <c r="FO144" s="22"/>
      <c r="FP144" s="60"/>
      <c r="FQ144" s="22"/>
      <c r="FR144" s="60"/>
      <c r="FS144" s="22"/>
      <c r="FT144" s="60"/>
      <c r="FU144" s="22"/>
      <c r="FV144" s="60"/>
      <c r="FW144" s="22"/>
      <c r="FX144" s="60"/>
      <c r="FY144" s="22"/>
      <c r="FZ144" s="60"/>
      <c r="GA144" s="22"/>
      <c r="GB144" s="60"/>
      <c r="GC144" s="22"/>
      <c r="GD144" s="60"/>
      <c r="GE144" s="22"/>
      <c r="GF144" s="60"/>
      <c r="GG144" s="22"/>
      <c r="GH144" s="60"/>
      <c r="GI144" s="22"/>
      <c r="GJ144" s="60"/>
      <c r="GK144" s="22"/>
      <c r="GL144" s="60"/>
      <c r="GM144" s="22"/>
      <c r="GN144" s="60"/>
      <c r="GO144" s="22"/>
      <c r="GP144" s="60"/>
      <c r="GQ144" s="22"/>
      <c r="GR144" s="60"/>
      <c r="GS144" s="22"/>
      <c r="GT144" s="60"/>
      <c r="GU144" s="22"/>
      <c r="GV144" s="60"/>
      <c r="GW144" s="22"/>
      <c r="GX144" s="60"/>
      <c r="GY144" s="22"/>
      <c r="GZ144" s="60"/>
      <c r="HA144" s="22"/>
      <c r="HB144" s="60"/>
      <c r="HC144" s="22"/>
      <c r="HD144" s="60"/>
      <c r="HE144" s="22"/>
      <c r="HF144" s="60"/>
      <c r="HG144" s="22"/>
      <c r="HH144" s="60"/>
      <c r="HI144" s="22"/>
      <c r="HJ144" s="60"/>
      <c r="HK144" s="22"/>
      <c r="HL144" s="60"/>
      <c r="HM144" s="22"/>
      <c r="HN144" s="60"/>
      <c r="HO144" s="22"/>
      <c r="HP144" s="60"/>
      <c r="HQ144" s="22"/>
      <c r="HR144" s="60"/>
      <c r="HS144" s="22"/>
      <c r="HT144" s="60"/>
      <c r="HU144" s="22"/>
      <c r="HV144" s="60"/>
      <c r="HW144" s="22"/>
      <c r="HX144" s="60"/>
      <c r="HY144" s="22"/>
      <c r="HZ144" s="60"/>
      <c r="IA144" s="22"/>
      <c r="IB144" s="60"/>
      <c r="IC144" s="22"/>
      <c r="ID144" s="60"/>
      <c r="IE144" s="22"/>
      <c r="IF144" s="60"/>
      <c r="IG144" s="22"/>
      <c r="IH144" s="60"/>
      <c r="II144" s="22"/>
      <c r="IJ144" s="60"/>
      <c r="IK144" s="22"/>
      <c r="IL144" s="60"/>
      <c r="IM144" s="22"/>
      <c r="IN144" s="60"/>
      <c r="IO144" s="22"/>
      <c r="IP144" s="60"/>
      <c r="IQ144" s="22"/>
      <c r="IR144" s="60"/>
      <c r="IS144" s="22"/>
      <c r="IT144" s="60"/>
      <c r="IU144" s="22"/>
      <c r="IV144" s="60"/>
      <c r="IW144" s="22"/>
      <c r="IX144" s="60"/>
      <c r="IY144" s="22"/>
      <c r="IZ144" s="60"/>
      <c r="JA144" s="22"/>
      <c r="JB144" s="60"/>
      <c r="JC144" s="22"/>
      <c r="JD144" s="60"/>
      <c r="JE144" s="22"/>
      <c r="JF144" s="60"/>
      <c r="JG144" s="22"/>
      <c r="JH144" s="60"/>
      <c r="JI144" s="22"/>
      <c r="JJ144" s="60"/>
      <c r="JK144" s="22"/>
      <c r="JL144" s="60"/>
      <c r="JM144" s="22"/>
      <c r="JN144" s="60"/>
      <c r="JO144" s="22"/>
      <c r="JP144" s="60"/>
      <c r="JQ144" s="22"/>
      <c r="JR144" s="60"/>
      <c r="JS144" s="22"/>
      <c r="JT144" s="60"/>
      <c r="JU144" s="22"/>
      <c r="JV144" s="60"/>
      <c r="JW144" s="22"/>
      <c r="JX144" s="60"/>
      <c r="JY144" s="22"/>
      <c r="JZ144" s="23"/>
      <c r="KA144" s="23"/>
      <c r="KB144" s="23"/>
      <c r="KC144" s="23"/>
      <c r="KD144" s="23"/>
      <c r="KE144" s="23"/>
      <c r="KF144" s="23"/>
      <c r="KG144" s="23"/>
      <c r="KH144" s="23"/>
      <c r="KI144" s="23"/>
      <c r="KJ144" s="23"/>
      <c r="KK144" s="23"/>
      <c r="KL144" s="23"/>
      <c r="KM144" s="23"/>
    </row>
    <row r="145" spans="1:299" x14ac:dyDescent="0.25">
      <c r="A145" s="48">
        <f t="shared" si="2"/>
        <v>144</v>
      </c>
      <c r="B145" s="272"/>
      <c r="C145" s="272"/>
      <c r="D145" s="272"/>
      <c r="E145" s="272"/>
      <c r="F145" s="272" t="s">
        <v>317</v>
      </c>
      <c r="G145" s="293">
        <v>0</v>
      </c>
      <c r="H145" s="293">
        <v>0</v>
      </c>
      <c r="I145" s="293">
        <v>3620.59</v>
      </c>
      <c r="J145" s="293">
        <v>0</v>
      </c>
      <c r="K145" s="293">
        <v>0</v>
      </c>
      <c r="L145" s="293">
        <v>0</v>
      </c>
      <c r="M145" s="293">
        <v>0</v>
      </c>
      <c r="N145" s="293">
        <v>0</v>
      </c>
      <c r="O145" s="293">
        <v>0</v>
      </c>
      <c r="P145" s="293">
        <v>0</v>
      </c>
      <c r="Q145" s="293">
        <v>0</v>
      </c>
      <c r="R145" s="293">
        <v>0</v>
      </c>
      <c r="S145" s="293">
        <v>0</v>
      </c>
      <c r="T145" s="293">
        <v>0</v>
      </c>
      <c r="U145" s="293">
        <v>0</v>
      </c>
      <c r="V145" s="293">
        <v>0</v>
      </c>
      <c r="W145" s="293">
        <v>0</v>
      </c>
      <c r="X145" s="293">
        <v>0</v>
      </c>
      <c r="Y145" s="293">
        <v>0</v>
      </c>
      <c r="Z145" s="293">
        <v>0</v>
      </c>
      <c r="AA145" s="293">
        <v>0</v>
      </c>
      <c r="AB145" s="293">
        <v>0</v>
      </c>
      <c r="AC145" s="293">
        <v>0</v>
      </c>
      <c r="AD145" s="293">
        <v>0</v>
      </c>
      <c r="AE145" s="293">
        <v>0</v>
      </c>
      <c r="AF145" s="293">
        <v>0</v>
      </c>
      <c r="AG145" s="293">
        <v>0</v>
      </c>
      <c r="AH145" s="293">
        <v>0</v>
      </c>
      <c r="AI145" s="293">
        <v>0</v>
      </c>
      <c r="AJ145" s="293">
        <v>0</v>
      </c>
      <c r="AK145" s="293">
        <v>0</v>
      </c>
      <c r="AL145" s="293">
        <v>0</v>
      </c>
      <c r="AM145" s="293">
        <v>0</v>
      </c>
      <c r="AN145" s="293">
        <v>0</v>
      </c>
      <c r="AO145" s="293">
        <v>0</v>
      </c>
      <c r="AP145" s="293">
        <v>0</v>
      </c>
      <c r="AQ145" s="293">
        <v>0</v>
      </c>
      <c r="AR145" s="293">
        <v>0</v>
      </c>
      <c r="AS145" s="293">
        <v>0</v>
      </c>
      <c r="AT145" s="293">
        <v>0</v>
      </c>
      <c r="AU145" s="293">
        <v>0</v>
      </c>
      <c r="AV145" s="293">
        <v>0</v>
      </c>
      <c r="AW145" s="293">
        <v>0</v>
      </c>
      <c r="AX145" s="293">
        <v>0</v>
      </c>
      <c r="AY145" s="293">
        <v>0</v>
      </c>
      <c r="AZ145" s="293">
        <v>0</v>
      </c>
      <c r="BA145" s="293">
        <v>0</v>
      </c>
      <c r="BB145" s="293">
        <v>0</v>
      </c>
      <c r="BC145" s="293">
        <v>0</v>
      </c>
      <c r="BD145" s="293">
        <v>0</v>
      </c>
      <c r="BE145" s="293">
        <v>0</v>
      </c>
      <c r="BF145" s="293">
        <v>0</v>
      </c>
      <c r="BG145" s="293">
        <v>0</v>
      </c>
      <c r="BH145" s="293">
        <v>0</v>
      </c>
      <c r="BI145" s="293">
        <v>0</v>
      </c>
      <c r="BJ145" s="293">
        <v>0</v>
      </c>
      <c r="BK145" s="293">
        <v>0</v>
      </c>
      <c r="BL145" s="293">
        <v>0</v>
      </c>
      <c r="BM145" s="293">
        <v>0</v>
      </c>
      <c r="BN145" s="293">
        <v>0</v>
      </c>
      <c r="BO145" s="293">
        <v>0</v>
      </c>
      <c r="BP145" s="293">
        <v>0</v>
      </c>
      <c r="BQ145" s="293">
        <v>0</v>
      </c>
      <c r="BR145" s="293">
        <v>0</v>
      </c>
      <c r="BS145" s="293">
        <v>0</v>
      </c>
      <c r="BT145" s="293">
        <v>0</v>
      </c>
      <c r="BU145" s="293">
        <v>0</v>
      </c>
      <c r="BV145" s="293">
        <v>0</v>
      </c>
      <c r="BW145" s="293">
        <v>0</v>
      </c>
      <c r="BX145" s="293">
        <v>0</v>
      </c>
      <c r="BY145" s="293">
        <v>0</v>
      </c>
      <c r="BZ145" s="293">
        <v>0</v>
      </c>
      <c r="CA145" s="293">
        <v>0</v>
      </c>
      <c r="CB145" s="293">
        <v>0</v>
      </c>
      <c r="CC145" s="293">
        <v>0</v>
      </c>
      <c r="CD145" s="293">
        <v>0</v>
      </c>
      <c r="CE145" s="293">
        <v>0</v>
      </c>
      <c r="CF145" s="293">
        <v>0</v>
      </c>
      <c r="CG145" s="293">
        <v>0</v>
      </c>
      <c r="CH145" s="293">
        <v>0</v>
      </c>
      <c r="CI145" s="293">
        <v>0</v>
      </c>
      <c r="CJ145" s="293">
        <v>0</v>
      </c>
      <c r="CK145" s="293">
        <v>0</v>
      </c>
      <c r="CL145" s="293">
        <v>0</v>
      </c>
      <c r="CM145" s="293">
        <v>0</v>
      </c>
      <c r="CN145" s="293">
        <v>0</v>
      </c>
      <c r="CO145" s="293">
        <v>0</v>
      </c>
      <c r="CP145" s="293">
        <v>0</v>
      </c>
      <c r="CQ145" s="293">
        <v>0</v>
      </c>
      <c r="CR145" s="293">
        <v>0</v>
      </c>
      <c r="CS145" s="293">
        <v>0</v>
      </c>
      <c r="CT145" s="293">
        <v>0</v>
      </c>
      <c r="CU145" s="293">
        <v>0</v>
      </c>
      <c r="CV145" s="293">
        <v>0</v>
      </c>
      <c r="CW145" s="293">
        <v>0</v>
      </c>
      <c r="CX145" s="293">
        <v>0</v>
      </c>
      <c r="CY145" s="293">
        <v>0</v>
      </c>
      <c r="CZ145" s="293">
        <v>0</v>
      </c>
      <c r="DA145" s="293">
        <v>0</v>
      </c>
      <c r="DB145" s="293">
        <v>0</v>
      </c>
      <c r="DC145" s="293">
        <v>0</v>
      </c>
      <c r="DD145" s="293">
        <v>0</v>
      </c>
      <c r="DE145" s="293">
        <v>0</v>
      </c>
      <c r="DF145" s="293">
        <v>0</v>
      </c>
      <c r="DG145" s="293">
        <v>0</v>
      </c>
      <c r="DH145" s="293">
        <v>0</v>
      </c>
      <c r="DI145" s="293">
        <v>0</v>
      </c>
      <c r="DJ145" s="293">
        <v>0</v>
      </c>
      <c r="DK145" s="293">
        <v>0</v>
      </c>
      <c r="DL145" s="293">
        <v>0</v>
      </c>
      <c r="DM145" s="293">
        <v>0</v>
      </c>
      <c r="DN145" s="293">
        <v>0</v>
      </c>
      <c r="DO145" s="293">
        <v>0</v>
      </c>
      <c r="DP145" s="293">
        <v>0</v>
      </c>
      <c r="DQ145" s="293">
        <v>0</v>
      </c>
      <c r="DR145" s="293">
        <v>0</v>
      </c>
      <c r="DS145" s="293">
        <v>0</v>
      </c>
      <c r="DT145" s="293">
        <v>0</v>
      </c>
      <c r="DU145" s="293">
        <v>0</v>
      </c>
      <c r="DV145" s="293">
        <v>0</v>
      </c>
      <c r="DW145" s="293">
        <v>0</v>
      </c>
      <c r="DX145" s="293">
        <v>0</v>
      </c>
      <c r="DY145" s="293">
        <v>0</v>
      </c>
      <c r="DZ145" s="293">
        <v>0</v>
      </c>
      <c r="EA145" s="293">
        <v>0</v>
      </c>
      <c r="EB145" s="293">
        <v>0</v>
      </c>
      <c r="EC145" s="293">
        <v>0</v>
      </c>
      <c r="ED145" s="293">
        <v>0</v>
      </c>
      <c r="EE145" s="293">
        <v>0</v>
      </c>
      <c r="EF145" s="293">
        <v>0</v>
      </c>
      <c r="EG145" s="293">
        <v>0</v>
      </c>
      <c r="EH145" s="293">
        <v>0</v>
      </c>
      <c r="EI145" s="293">
        <v>0</v>
      </c>
      <c r="EJ145" s="293">
        <v>0</v>
      </c>
      <c r="EK145" s="293">
        <v>0</v>
      </c>
      <c r="EL145" s="293">
        <v>0</v>
      </c>
      <c r="EM145" s="293">
        <v>0</v>
      </c>
      <c r="EN145" s="293">
        <v>0</v>
      </c>
      <c r="EO145" s="293">
        <v>0</v>
      </c>
      <c r="EP145" s="293">
        <v>0</v>
      </c>
      <c r="EQ145" s="293">
        <v>0</v>
      </c>
      <c r="ER145" s="293">
        <v>0</v>
      </c>
      <c r="ES145" s="293">
        <v>0</v>
      </c>
      <c r="ET145" s="293">
        <v>0</v>
      </c>
      <c r="EU145" s="293">
        <v>0</v>
      </c>
      <c r="EV145" s="293">
        <v>0</v>
      </c>
      <c r="EW145" s="293">
        <v>0</v>
      </c>
      <c r="EX145" s="293">
        <v>3620.59</v>
      </c>
      <c r="EY145" s="22"/>
      <c r="EZ145" s="60"/>
      <c r="FA145" s="22"/>
      <c r="FB145" s="60"/>
      <c r="FC145" s="22"/>
      <c r="FD145" s="60"/>
      <c r="FE145" s="22"/>
      <c r="FF145" s="60"/>
      <c r="FG145" s="22"/>
      <c r="FH145" s="60"/>
      <c r="FI145" s="22"/>
      <c r="FJ145" s="60"/>
      <c r="FK145" s="22"/>
      <c r="FL145" s="60"/>
      <c r="FM145" s="22"/>
      <c r="FN145" s="60"/>
      <c r="FO145" s="22"/>
      <c r="FP145" s="60"/>
      <c r="FQ145" s="22"/>
      <c r="FR145" s="60"/>
      <c r="FS145" s="22"/>
      <c r="FT145" s="60"/>
      <c r="FU145" s="22"/>
      <c r="FV145" s="60"/>
      <c r="FW145" s="22"/>
      <c r="FX145" s="60"/>
      <c r="FY145" s="22"/>
      <c r="FZ145" s="60"/>
      <c r="GA145" s="22"/>
      <c r="GB145" s="60"/>
      <c r="GC145" s="22"/>
      <c r="GD145" s="60"/>
      <c r="GE145" s="22"/>
      <c r="GF145" s="60"/>
      <c r="GG145" s="22"/>
      <c r="GH145" s="60"/>
      <c r="GI145" s="22"/>
      <c r="GJ145" s="60"/>
      <c r="GK145" s="22"/>
      <c r="GL145" s="60"/>
      <c r="GM145" s="22"/>
      <c r="GN145" s="60"/>
      <c r="GO145" s="22"/>
      <c r="GP145" s="60"/>
      <c r="GQ145" s="22"/>
      <c r="GR145" s="60"/>
      <c r="GS145" s="22"/>
      <c r="GT145" s="60"/>
      <c r="GU145" s="22"/>
      <c r="GV145" s="60"/>
      <c r="GW145" s="22"/>
      <c r="GX145" s="60"/>
      <c r="GY145" s="22"/>
      <c r="GZ145" s="60"/>
      <c r="HA145" s="22"/>
      <c r="HB145" s="60"/>
      <c r="HC145" s="22"/>
      <c r="HD145" s="60"/>
      <c r="HE145" s="22"/>
      <c r="HF145" s="60"/>
      <c r="HG145" s="22"/>
      <c r="HH145" s="60"/>
      <c r="HI145" s="22"/>
      <c r="HJ145" s="60"/>
      <c r="HK145" s="22"/>
      <c r="HL145" s="60"/>
      <c r="HM145" s="22"/>
      <c r="HN145" s="60"/>
      <c r="HO145" s="22"/>
      <c r="HP145" s="60"/>
      <c r="HQ145" s="22"/>
      <c r="HR145" s="60"/>
      <c r="HS145" s="22"/>
      <c r="HT145" s="60"/>
      <c r="HU145" s="22"/>
      <c r="HV145" s="60"/>
      <c r="HW145" s="22"/>
      <c r="HX145" s="60"/>
      <c r="HY145" s="22"/>
      <c r="HZ145" s="60"/>
      <c r="IA145" s="22"/>
      <c r="IB145" s="60"/>
      <c r="IC145" s="22"/>
      <c r="ID145" s="60"/>
      <c r="IE145" s="22"/>
      <c r="IF145" s="60"/>
      <c r="IG145" s="22"/>
      <c r="IH145" s="60"/>
      <c r="II145" s="22"/>
      <c r="IJ145" s="60"/>
      <c r="IK145" s="22"/>
      <c r="IL145" s="60"/>
      <c r="IM145" s="22"/>
      <c r="IN145" s="60"/>
      <c r="IO145" s="22"/>
      <c r="IP145" s="60"/>
      <c r="IQ145" s="22"/>
      <c r="IR145" s="60"/>
      <c r="IS145" s="22"/>
      <c r="IT145" s="60"/>
      <c r="IU145" s="22"/>
      <c r="IV145" s="60"/>
      <c r="IW145" s="22"/>
      <c r="IX145" s="60"/>
      <c r="IY145" s="22"/>
      <c r="IZ145" s="60"/>
      <c r="JA145" s="22"/>
      <c r="JB145" s="60"/>
      <c r="JC145" s="22"/>
      <c r="JD145" s="60"/>
      <c r="JE145" s="22"/>
      <c r="JF145" s="60"/>
      <c r="JG145" s="22"/>
      <c r="JH145" s="60"/>
      <c r="JI145" s="22"/>
      <c r="JJ145" s="60"/>
      <c r="JK145" s="22"/>
      <c r="JL145" s="60"/>
      <c r="JM145" s="22"/>
      <c r="JN145" s="60"/>
      <c r="JO145" s="22"/>
      <c r="JP145" s="60"/>
      <c r="JQ145" s="22"/>
      <c r="JR145" s="60"/>
      <c r="JS145" s="22"/>
      <c r="JT145" s="60"/>
      <c r="JU145" s="22"/>
      <c r="JV145" s="60"/>
      <c r="JW145" s="22"/>
      <c r="JX145" s="60"/>
      <c r="JY145" s="22"/>
      <c r="JZ145" s="23"/>
      <c r="KA145" s="23"/>
      <c r="KB145" s="23"/>
      <c r="KC145" s="23"/>
      <c r="KD145" s="23"/>
      <c r="KE145" s="23"/>
      <c r="KF145" s="23"/>
      <c r="KG145" s="23"/>
      <c r="KH145" s="23"/>
      <c r="KI145" s="23"/>
      <c r="KJ145" s="23"/>
      <c r="KK145" s="23"/>
      <c r="KL145" s="23"/>
      <c r="KM145" s="23"/>
    </row>
    <row r="146" spans="1:299" x14ac:dyDescent="0.25">
      <c r="A146" s="48">
        <f t="shared" si="2"/>
        <v>145</v>
      </c>
      <c r="B146" s="272"/>
      <c r="C146" s="272"/>
      <c r="D146" s="272"/>
      <c r="E146" s="272"/>
      <c r="F146" s="272" t="s">
        <v>318</v>
      </c>
      <c r="G146" s="293">
        <v>0</v>
      </c>
      <c r="H146" s="293">
        <v>0</v>
      </c>
      <c r="I146" s="293">
        <v>1577.59</v>
      </c>
      <c r="J146" s="293">
        <v>0</v>
      </c>
      <c r="K146" s="293">
        <v>0</v>
      </c>
      <c r="L146" s="293">
        <v>0</v>
      </c>
      <c r="M146" s="293">
        <v>0</v>
      </c>
      <c r="N146" s="293">
        <v>0</v>
      </c>
      <c r="O146" s="293">
        <v>0</v>
      </c>
      <c r="P146" s="293">
        <v>0</v>
      </c>
      <c r="Q146" s="293">
        <v>0</v>
      </c>
      <c r="R146" s="293">
        <v>0</v>
      </c>
      <c r="S146" s="293">
        <v>0</v>
      </c>
      <c r="T146" s="293">
        <v>0</v>
      </c>
      <c r="U146" s="293">
        <v>0</v>
      </c>
      <c r="V146" s="293">
        <v>0</v>
      </c>
      <c r="W146" s="293">
        <v>0</v>
      </c>
      <c r="X146" s="293">
        <v>0</v>
      </c>
      <c r="Y146" s="293">
        <v>0</v>
      </c>
      <c r="Z146" s="293">
        <v>0</v>
      </c>
      <c r="AA146" s="293">
        <v>0</v>
      </c>
      <c r="AB146" s="293">
        <v>0</v>
      </c>
      <c r="AC146" s="293">
        <v>0</v>
      </c>
      <c r="AD146" s="293">
        <v>0</v>
      </c>
      <c r="AE146" s="293">
        <v>0</v>
      </c>
      <c r="AF146" s="293">
        <v>0</v>
      </c>
      <c r="AG146" s="293">
        <v>0</v>
      </c>
      <c r="AH146" s="293">
        <v>0</v>
      </c>
      <c r="AI146" s="293">
        <v>0</v>
      </c>
      <c r="AJ146" s="293">
        <v>0</v>
      </c>
      <c r="AK146" s="293">
        <v>0</v>
      </c>
      <c r="AL146" s="293">
        <v>0</v>
      </c>
      <c r="AM146" s="293">
        <v>0</v>
      </c>
      <c r="AN146" s="293">
        <v>0</v>
      </c>
      <c r="AO146" s="293">
        <v>0</v>
      </c>
      <c r="AP146" s="293">
        <v>0</v>
      </c>
      <c r="AQ146" s="293">
        <v>0</v>
      </c>
      <c r="AR146" s="293">
        <v>0</v>
      </c>
      <c r="AS146" s="293">
        <v>0</v>
      </c>
      <c r="AT146" s="293">
        <v>0</v>
      </c>
      <c r="AU146" s="293">
        <v>0</v>
      </c>
      <c r="AV146" s="293">
        <v>0</v>
      </c>
      <c r="AW146" s="293">
        <v>0</v>
      </c>
      <c r="AX146" s="293">
        <v>0</v>
      </c>
      <c r="AY146" s="293">
        <v>0</v>
      </c>
      <c r="AZ146" s="293">
        <v>0</v>
      </c>
      <c r="BA146" s="293">
        <v>0</v>
      </c>
      <c r="BB146" s="293">
        <v>0</v>
      </c>
      <c r="BC146" s="293">
        <v>0</v>
      </c>
      <c r="BD146" s="293">
        <v>0</v>
      </c>
      <c r="BE146" s="293">
        <v>0</v>
      </c>
      <c r="BF146" s="293">
        <v>0</v>
      </c>
      <c r="BG146" s="293">
        <v>0</v>
      </c>
      <c r="BH146" s="293">
        <v>0</v>
      </c>
      <c r="BI146" s="293">
        <v>0</v>
      </c>
      <c r="BJ146" s="293">
        <v>0</v>
      </c>
      <c r="BK146" s="293">
        <v>0</v>
      </c>
      <c r="BL146" s="293">
        <v>0</v>
      </c>
      <c r="BM146" s="293">
        <v>0</v>
      </c>
      <c r="BN146" s="293">
        <v>0</v>
      </c>
      <c r="BO146" s="293">
        <v>0</v>
      </c>
      <c r="BP146" s="293">
        <v>0</v>
      </c>
      <c r="BQ146" s="293">
        <v>0</v>
      </c>
      <c r="BR146" s="293">
        <v>0</v>
      </c>
      <c r="BS146" s="293">
        <v>0</v>
      </c>
      <c r="BT146" s="293">
        <v>0</v>
      </c>
      <c r="BU146" s="293">
        <v>0</v>
      </c>
      <c r="BV146" s="293">
        <v>0</v>
      </c>
      <c r="BW146" s="293">
        <v>0</v>
      </c>
      <c r="BX146" s="293">
        <v>0</v>
      </c>
      <c r="BY146" s="293">
        <v>0</v>
      </c>
      <c r="BZ146" s="293">
        <v>0</v>
      </c>
      <c r="CA146" s="293">
        <v>0</v>
      </c>
      <c r="CB146" s="293">
        <v>0</v>
      </c>
      <c r="CC146" s="293">
        <v>0</v>
      </c>
      <c r="CD146" s="293">
        <v>0</v>
      </c>
      <c r="CE146" s="293">
        <v>0</v>
      </c>
      <c r="CF146" s="293">
        <v>0</v>
      </c>
      <c r="CG146" s="293">
        <v>0</v>
      </c>
      <c r="CH146" s="293">
        <v>0</v>
      </c>
      <c r="CI146" s="293">
        <v>0</v>
      </c>
      <c r="CJ146" s="293">
        <v>0</v>
      </c>
      <c r="CK146" s="293">
        <v>0</v>
      </c>
      <c r="CL146" s="293">
        <v>0</v>
      </c>
      <c r="CM146" s="293">
        <v>0</v>
      </c>
      <c r="CN146" s="293">
        <v>0</v>
      </c>
      <c r="CO146" s="293">
        <v>0</v>
      </c>
      <c r="CP146" s="293">
        <v>0</v>
      </c>
      <c r="CQ146" s="293">
        <v>0</v>
      </c>
      <c r="CR146" s="293">
        <v>0</v>
      </c>
      <c r="CS146" s="293">
        <v>0</v>
      </c>
      <c r="CT146" s="293">
        <v>0</v>
      </c>
      <c r="CU146" s="293">
        <v>0</v>
      </c>
      <c r="CV146" s="293">
        <v>0</v>
      </c>
      <c r="CW146" s="293">
        <v>0</v>
      </c>
      <c r="CX146" s="293">
        <v>0</v>
      </c>
      <c r="CY146" s="293">
        <v>0</v>
      </c>
      <c r="CZ146" s="293">
        <v>0</v>
      </c>
      <c r="DA146" s="293">
        <v>0</v>
      </c>
      <c r="DB146" s="293">
        <v>0</v>
      </c>
      <c r="DC146" s="293">
        <v>0</v>
      </c>
      <c r="DD146" s="293">
        <v>0</v>
      </c>
      <c r="DE146" s="293">
        <v>0</v>
      </c>
      <c r="DF146" s="293">
        <v>0</v>
      </c>
      <c r="DG146" s="293">
        <v>0</v>
      </c>
      <c r="DH146" s="293">
        <v>0</v>
      </c>
      <c r="DI146" s="293">
        <v>0</v>
      </c>
      <c r="DJ146" s="293">
        <v>0</v>
      </c>
      <c r="DK146" s="293">
        <v>0</v>
      </c>
      <c r="DL146" s="293">
        <v>0</v>
      </c>
      <c r="DM146" s="293">
        <v>0</v>
      </c>
      <c r="DN146" s="293">
        <v>0</v>
      </c>
      <c r="DO146" s="293">
        <v>0</v>
      </c>
      <c r="DP146" s="293">
        <v>0</v>
      </c>
      <c r="DQ146" s="293">
        <v>0</v>
      </c>
      <c r="DR146" s="293">
        <v>0</v>
      </c>
      <c r="DS146" s="293">
        <v>0</v>
      </c>
      <c r="DT146" s="293">
        <v>0</v>
      </c>
      <c r="DU146" s="293">
        <v>0</v>
      </c>
      <c r="DV146" s="293">
        <v>0</v>
      </c>
      <c r="DW146" s="293">
        <v>0</v>
      </c>
      <c r="DX146" s="293">
        <v>0</v>
      </c>
      <c r="DY146" s="293">
        <v>0</v>
      </c>
      <c r="DZ146" s="293">
        <v>0</v>
      </c>
      <c r="EA146" s="293">
        <v>0</v>
      </c>
      <c r="EB146" s="293">
        <v>0</v>
      </c>
      <c r="EC146" s="293">
        <v>0</v>
      </c>
      <c r="ED146" s="293">
        <v>0</v>
      </c>
      <c r="EE146" s="293">
        <v>0</v>
      </c>
      <c r="EF146" s="293">
        <v>0</v>
      </c>
      <c r="EG146" s="293">
        <v>0</v>
      </c>
      <c r="EH146" s="293">
        <v>0</v>
      </c>
      <c r="EI146" s="293">
        <v>0</v>
      </c>
      <c r="EJ146" s="293">
        <v>0</v>
      </c>
      <c r="EK146" s="293">
        <v>0</v>
      </c>
      <c r="EL146" s="293">
        <v>0</v>
      </c>
      <c r="EM146" s="293">
        <v>0</v>
      </c>
      <c r="EN146" s="293">
        <v>0</v>
      </c>
      <c r="EO146" s="293">
        <v>0</v>
      </c>
      <c r="EP146" s="293">
        <v>0</v>
      </c>
      <c r="EQ146" s="293">
        <v>0</v>
      </c>
      <c r="ER146" s="293">
        <v>0</v>
      </c>
      <c r="ES146" s="293">
        <v>0</v>
      </c>
      <c r="ET146" s="293">
        <v>0</v>
      </c>
      <c r="EU146" s="293">
        <v>0</v>
      </c>
      <c r="EV146" s="293">
        <v>0</v>
      </c>
      <c r="EW146" s="293">
        <v>0</v>
      </c>
      <c r="EX146" s="293">
        <v>1577.59</v>
      </c>
      <c r="EY146" s="22"/>
      <c r="EZ146" s="60"/>
      <c r="FA146" s="22"/>
      <c r="FB146" s="60"/>
      <c r="FC146" s="22"/>
      <c r="FD146" s="60"/>
      <c r="FE146" s="22"/>
      <c r="FF146" s="60"/>
      <c r="FG146" s="22"/>
      <c r="FH146" s="60"/>
      <c r="FI146" s="22"/>
      <c r="FJ146" s="60"/>
      <c r="FK146" s="22"/>
      <c r="FL146" s="60"/>
      <c r="FM146" s="22"/>
      <c r="FN146" s="60"/>
      <c r="FO146" s="22"/>
      <c r="FP146" s="60"/>
      <c r="FQ146" s="22"/>
      <c r="FR146" s="60"/>
      <c r="FS146" s="22"/>
      <c r="FT146" s="60"/>
      <c r="FU146" s="22"/>
      <c r="FV146" s="60"/>
      <c r="FW146" s="22"/>
      <c r="FX146" s="60"/>
      <c r="FY146" s="22"/>
      <c r="FZ146" s="60"/>
      <c r="GA146" s="22"/>
      <c r="GB146" s="60"/>
      <c r="GC146" s="22"/>
      <c r="GD146" s="60"/>
      <c r="GE146" s="22"/>
      <c r="GF146" s="60"/>
      <c r="GG146" s="22"/>
      <c r="GH146" s="60"/>
      <c r="GI146" s="22"/>
      <c r="GJ146" s="60"/>
      <c r="GK146" s="22"/>
      <c r="GL146" s="60"/>
      <c r="GM146" s="22"/>
      <c r="GN146" s="60"/>
      <c r="GO146" s="22"/>
      <c r="GP146" s="60"/>
      <c r="GQ146" s="22"/>
      <c r="GR146" s="60"/>
      <c r="GS146" s="22"/>
      <c r="GT146" s="60"/>
      <c r="GU146" s="22"/>
      <c r="GV146" s="60"/>
      <c r="GW146" s="22"/>
      <c r="GX146" s="60"/>
      <c r="GY146" s="22"/>
      <c r="GZ146" s="60"/>
      <c r="HA146" s="22"/>
      <c r="HB146" s="60"/>
      <c r="HC146" s="22"/>
      <c r="HD146" s="60"/>
      <c r="HE146" s="22"/>
      <c r="HF146" s="60"/>
      <c r="HG146" s="22"/>
      <c r="HH146" s="60"/>
      <c r="HI146" s="22"/>
      <c r="HJ146" s="60"/>
      <c r="HK146" s="22"/>
      <c r="HL146" s="60"/>
      <c r="HM146" s="22"/>
      <c r="HN146" s="60"/>
      <c r="HO146" s="22"/>
      <c r="HP146" s="60"/>
      <c r="HQ146" s="22"/>
      <c r="HR146" s="60"/>
      <c r="HS146" s="22"/>
      <c r="HT146" s="60"/>
      <c r="HU146" s="22"/>
      <c r="HV146" s="60"/>
      <c r="HW146" s="22"/>
      <c r="HX146" s="60"/>
      <c r="HY146" s="22"/>
      <c r="HZ146" s="60"/>
      <c r="IA146" s="22"/>
      <c r="IB146" s="60"/>
      <c r="IC146" s="22"/>
      <c r="ID146" s="60"/>
      <c r="IE146" s="22"/>
      <c r="IF146" s="60"/>
      <c r="IG146" s="22"/>
      <c r="IH146" s="60"/>
      <c r="II146" s="22"/>
      <c r="IJ146" s="60"/>
      <c r="IK146" s="22"/>
      <c r="IL146" s="60"/>
      <c r="IM146" s="22"/>
      <c r="IN146" s="60"/>
      <c r="IO146" s="22"/>
      <c r="IP146" s="60"/>
      <c r="IQ146" s="22"/>
      <c r="IR146" s="60"/>
      <c r="IS146" s="22"/>
      <c r="IT146" s="60"/>
      <c r="IU146" s="22"/>
      <c r="IV146" s="60"/>
      <c r="IW146" s="22"/>
      <c r="IX146" s="60"/>
      <c r="IY146" s="22"/>
      <c r="IZ146" s="60"/>
      <c r="JA146" s="22"/>
      <c r="JB146" s="60"/>
      <c r="JC146" s="22"/>
      <c r="JD146" s="60"/>
      <c r="JE146" s="22"/>
      <c r="JF146" s="60"/>
      <c r="JG146" s="22"/>
      <c r="JH146" s="60"/>
      <c r="JI146" s="22"/>
      <c r="JJ146" s="60"/>
      <c r="JK146" s="22"/>
      <c r="JL146" s="60"/>
      <c r="JM146" s="22"/>
      <c r="JN146" s="60"/>
      <c r="JO146" s="22"/>
      <c r="JP146" s="60"/>
      <c r="JQ146" s="22"/>
      <c r="JR146" s="60"/>
      <c r="JS146" s="22"/>
      <c r="JT146" s="60"/>
      <c r="JU146" s="22"/>
      <c r="JV146" s="60"/>
      <c r="JW146" s="22"/>
      <c r="JX146" s="60"/>
      <c r="JY146" s="22"/>
      <c r="JZ146" s="23"/>
      <c r="KA146" s="23"/>
      <c r="KB146" s="23"/>
      <c r="KC146" s="23"/>
      <c r="KD146" s="23"/>
      <c r="KE146" s="23"/>
      <c r="KF146" s="23"/>
      <c r="KG146" s="23"/>
      <c r="KH146" s="23"/>
      <c r="KI146" s="23"/>
      <c r="KJ146" s="23"/>
      <c r="KK146" s="23"/>
      <c r="KL146" s="23"/>
      <c r="KM146" s="23"/>
    </row>
    <row r="147" spans="1:299" x14ac:dyDescent="0.25">
      <c r="A147" s="48">
        <f t="shared" si="2"/>
        <v>146</v>
      </c>
      <c r="B147" s="272"/>
      <c r="C147" s="272"/>
      <c r="D147" s="272"/>
      <c r="E147" s="272"/>
      <c r="F147" s="272" t="s">
        <v>388</v>
      </c>
      <c r="G147" s="293">
        <v>0</v>
      </c>
      <c r="H147" s="293">
        <v>0</v>
      </c>
      <c r="I147" s="293">
        <v>0</v>
      </c>
      <c r="J147" s="293">
        <v>0</v>
      </c>
      <c r="K147" s="293">
        <v>0</v>
      </c>
      <c r="L147" s="293">
        <v>0</v>
      </c>
      <c r="M147" s="293">
        <v>0</v>
      </c>
      <c r="N147" s="293">
        <v>0</v>
      </c>
      <c r="O147" s="293">
        <v>0</v>
      </c>
      <c r="P147" s="293">
        <v>0</v>
      </c>
      <c r="Q147" s="293">
        <v>0</v>
      </c>
      <c r="R147" s="293">
        <v>0</v>
      </c>
      <c r="S147" s="293">
        <v>0</v>
      </c>
      <c r="T147" s="293">
        <v>0</v>
      </c>
      <c r="U147" s="293">
        <v>0</v>
      </c>
      <c r="V147" s="293">
        <v>0</v>
      </c>
      <c r="W147" s="293">
        <v>0</v>
      </c>
      <c r="X147" s="293">
        <v>0</v>
      </c>
      <c r="Y147" s="293">
        <v>0</v>
      </c>
      <c r="Z147" s="293">
        <v>0</v>
      </c>
      <c r="AA147" s="293">
        <v>0</v>
      </c>
      <c r="AB147" s="293">
        <v>0</v>
      </c>
      <c r="AC147" s="293">
        <v>0</v>
      </c>
      <c r="AD147" s="293">
        <v>0</v>
      </c>
      <c r="AE147" s="293">
        <v>0</v>
      </c>
      <c r="AF147" s="293">
        <v>0</v>
      </c>
      <c r="AG147" s="293">
        <v>0</v>
      </c>
      <c r="AH147" s="293">
        <v>0</v>
      </c>
      <c r="AI147" s="293">
        <v>0</v>
      </c>
      <c r="AJ147" s="293">
        <v>0</v>
      </c>
      <c r="AK147" s="293">
        <v>0</v>
      </c>
      <c r="AL147" s="293">
        <v>0</v>
      </c>
      <c r="AM147" s="293">
        <v>0</v>
      </c>
      <c r="AN147" s="293">
        <v>0</v>
      </c>
      <c r="AO147" s="293">
        <v>0</v>
      </c>
      <c r="AP147" s="293">
        <v>0</v>
      </c>
      <c r="AQ147" s="293">
        <v>0</v>
      </c>
      <c r="AR147" s="293">
        <v>0</v>
      </c>
      <c r="AS147" s="293">
        <v>0</v>
      </c>
      <c r="AT147" s="293">
        <v>0</v>
      </c>
      <c r="AU147" s="293">
        <v>0</v>
      </c>
      <c r="AV147" s="293">
        <v>0</v>
      </c>
      <c r="AW147" s="293">
        <v>0</v>
      </c>
      <c r="AX147" s="293">
        <v>0</v>
      </c>
      <c r="AY147" s="293">
        <v>0</v>
      </c>
      <c r="AZ147" s="293">
        <v>0</v>
      </c>
      <c r="BA147" s="293">
        <v>0</v>
      </c>
      <c r="BB147" s="293">
        <v>0</v>
      </c>
      <c r="BC147" s="293">
        <v>0</v>
      </c>
      <c r="BD147" s="293">
        <v>0</v>
      </c>
      <c r="BE147" s="293">
        <v>0</v>
      </c>
      <c r="BF147" s="293">
        <v>0</v>
      </c>
      <c r="BG147" s="293">
        <v>0</v>
      </c>
      <c r="BH147" s="293">
        <v>0</v>
      </c>
      <c r="BI147" s="293">
        <v>0</v>
      </c>
      <c r="BJ147" s="293">
        <v>0</v>
      </c>
      <c r="BK147" s="293">
        <v>0</v>
      </c>
      <c r="BL147" s="293">
        <v>0</v>
      </c>
      <c r="BM147" s="293">
        <v>0</v>
      </c>
      <c r="BN147" s="293">
        <v>0</v>
      </c>
      <c r="BO147" s="293">
        <v>0</v>
      </c>
      <c r="BP147" s="293">
        <v>0</v>
      </c>
      <c r="BQ147" s="293">
        <v>0</v>
      </c>
      <c r="BR147" s="293">
        <v>0</v>
      </c>
      <c r="BS147" s="293">
        <v>0</v>
      </c>
      <c r="BT147" s="293">
        <v>0</v>
      </c>
      <c r="BU147" s="293">
        <v>0</v>
      </c>
      <c r="BV147" s="293">
        <v>0</v>
      </c>
      <c r="BW147" s="293">
        <v>0</v>
      </c>
      <c r="BX147" s="293">
        <v>0</v>
      </c>
      <c r="BY147" s="293">
        <v>0</v>
      </c>
      <c r="BZ147" s="293">
        <v>0</v>
      </c>
      <c r="CA147" s="293">
        <v>0</v>
      </c>
      <c r="CB147" s="293">
        <v>0</v>
      </c>
      <c r="CC147" s="293">
        <v>0</v>
      </c>
      <c r="CD147" s="293">
        <v>0</v>
      </c>
      <c r="CE147" s="293">
        <v>0</v>
      </c>
      <c r="CF147" s="293">
        <v>0</v>
      </c>
      <c r="CG147" s="293">
        <v>0</v>
      </c>
      <c r="CH147" s="293">
        <v>0</v>
      </c>
      <c r="CI147" s="293">
        <v>0</v>
      </c>
      <c r="CJ147" s="293">
        <v>0</v>
      </c>
      <c r="CK147" s="293">
        <v>0</v>
      </c>
      <c r="CL147" s="293">
        <v>0</v>
      </c>
      <c r="CM147" s="293">
        <v>0</v>
      </c>
      <c r="CN147" s="293">
        <v>0</v>
      </c>
      <c r="CO147" s="293">
        <v>0</v>
      </c>
      <c r="CP147" s="293">
        <v>0</v>
      </c>
      <c r="CQ147" s="293">
        <v>0</v>
      </c>
      <c r="CR147" s="293">
        <v>0</v>
      </c>
      <c r="CS147" s="293">
        <v>0</v>
      </c>
      <c r="CT147" s="293">
        <v>0</v>
      </c>
      <c r="CU147" s="293">
        <v>0</v>
      </c>
      <c r="CV147" s="293">
        <v>0</v>
      </c>
      <c r="CW147" s="293">
        <v>0</v>
      </c>
      <c r="CX147" s="293">
        <v>0</v>
      </c>
      <c r="CY147" s="293">
        <v>0</v>
      </c>
      <c r="CZ147" s="293">
        <v>0</v>
      </c>
      <c r="DA147" s="293">
        <v>0</v>
      </c>
      <c r="DB147" s="293">
        <v>0</v>
      </c>
      <c r="DC147" s="293">
        <v>0</v>
      </c>
      <c r="DD147" s="293">
        <v>0</v>
      </c>
      <c r="DE147" s="293">
        <v>0</v>
      </c>
      <c r="DF147" s="293">
        <v>0</v>
      </c>
      <c r="DG147" s="293">
        <v>0</v>
      </c>
      <c r="DH147" s="293">
        <v>0</v>
      </c>
      <c r="DI147" s="293">
        <v>0</v>
      </c>
      <c r="DJ147" s="293">
        <v>0</v>
      </c>
      <c r="DK147" s="293">
        <v>0</v>
      </c>
      <c r="DL147" s="293">
        <v>0</v>
      </c>
      <c r="DM147" s="293">
        <v>0</v>
      </c>
      <c r="DN147" s="293">
        <v>0</v>
      </c>
      <c r="DO147" s="293">
        <v>0</v>
      </c>
      <c r="DP147" s="293">
        <v>0</v>
      </c>
      <c r="DQ147" s="293">
        <v>0</v>
      </c>
      <c r="DR147" s="293">
        <v>0</v>
      </c>
      <c r="DS147" s="293">
        <v>0</v>
      </c>
      <c r="DT147" s="293">
        <v>0</v>
      </c>
      <c r="DU147" s="293">
        <v>0</v>
      </c>
      <c r="DV147" s="293">
        <v>0</v>
      </c>
      <c r="DW147" s="293">
        <v>0</v>
      </c>
      <c r="DX147" s="293">
        <v>0</v>
      </c>
      <c r="DY147" s="293">
        <v>0</v>
      </c>
      <c r="DZ147" s="293">
        <v>0</v>
      </c>
      <c r="EA147" s="293">
        <v>0</v>
      </c>
      <c r="EB147" s="293">
        <v>0</v>
      </c>
      <c r="EC147" s="293">
        <v>0</v>
      </c>
      <c r="ED147" s="293">
        <v>0</v>
      </c>
      <c r="EE147" s="293">
        <v>0</v>
      </c>
      <c r="EF147" s="293">
        <v>0</v>
      </c>
      <c r="EG147" s="293">
        <v>0</v>
      </c>
      <c r="EH147" s="293">
        <v>0</v>
      </c>
      <c r="EI147" s="293">
        <v>0</v>
      </c>
      <c r="EJ147" s="293">
        <v>0</v>
      </c>
      <c r="EK147" s="293">
        <v>0</v>
      </c>
      <c r="EL147" s="293">
        <v>0</v>
      </c>
      <c r="EM147" s="293">
        <v>0</v>
      </c>
      <c r="EN147" s="293">
        <v>0</v>
      </c>
      <c r="EO147" s="293">
        <v>0</v>
      </c>
      <c r="EP147" s="293">
        <v>0</v>
      </c>
      <c r="EQ147" s="293">
        <v>0</v>
      </c>
      <c r="ER147" s="293">
        <v>0</v>
      </c>
      <c r="ES147" s="293">
        <v>0</v>
      </c>
      <c r="ET147" s="293">
        <v>0</v>
      </c>
      <c r="EU147" s="293">
        <v>0</v>
      </c>
      <c r="EV147" s="293">
        <v>0</v>
      </c>
      <c r="EW147" s="293">
        <v>0</v>
      </c>
      <c r="EX147" s="293">
        <v>0</v>
      </c>
      <c r="EY147" s="22"/>
      <c r="EZ147" s="60"/>
      <c r="FA147" s="22"/>
      <c r="FB147" s="60"/>
      <c r="FC147" s="22"/>
      <c r="FD147" s="60"/>
      <c r="FE147" s="22"/>
      <c r="FF147" s="60"/>
      <c r="FG147" s="22"/>
      <c r="FH147" s="60"/>
      <c r="FI147" s="22"/>
      <c r="FJ147" s="60"/>
      <c r="FK147" s="22"/>
      <c r="FL147" s="60"/>
      <c r="FM147" s="22"/>
      <c r="FN147" s="60"/>
      <c r="FO147" s="22"/>
      <c r="FP147" s="60"/>
      <c r="FQ147" s="22"/>
      <c r="FR147" s="60"/>
      <c r="FS147" s="22"/>
      <c r="FT147" s="60"/>
      <c r="FU147" s="22"/>
      <c r="FV147" s="60"/>
      <c r="FW147" s="22"/>
      <c r="FX147" s="60"/>
      <c r="FY147" s="22"/>
      <c r="FZ147" s="60"/>
      <c r="GA147" s="22"/>
      <c r="GB147" s="60"/>
      <c r="GC147" s="22"/>
      <c r="GD147" s="60"/>
      <c r="GE147" s="22"/>
      <c r="GF147" s="60"/>
      <c r="GG147" s="22"/>
      <c r="GH147" s="60"/>
      <c r="GI147" s="22"/>
      <c r="GJ147" s="60"/>
      <c r="GK147" s="22"/>
      <c r="GL147" s="60"/>
      <c r="GM147" s="22"/>
      <c r="GN147" s="60"/>
      <c r="GO147" s="22"/>
      <c r="GP147" s="60"/>
      <c r="GQ147" s="22"/>
      <c r="GR147" s="60"/>
      <c r="GS147" s="22"/>
      <c r="GT147" s="60"/>
      <c r="GU147" s="22"/>
      <c r="GV147" s="60"/>
      <c r="GW147" s="22"/>
      <c r="GX147" s="60"/>
      <c r="GY147" s="22"/>
      <c r="GZ147" s="60"/>
      <c r="HA147" s="22"/>
      <c r="HB147" s="60"/>
      <c r="HC147" s="22"/>
      <c r="HD147" s="60"/>
      <c r="HE147" s="22"/>
      <c r="HF147" s="60"/>
      <c r="HG147" s="22"/>
      <c r="HH147" s="60"/>
      <c r="HI147" s="22"/>
      <c r="HJ147" s="60"/>
      <c r="HK147" s="22"/>
      <c r="HL147" s="60"/>
      <c r="HM147" s="22"/>
      <c r="HN147" s="60"/>
      <c r="HO147" s="22"/>
      <c r="HP147" s="60"/>
      <c r="HQ147" s="22"/>
      <c r="HR147" s="60"/>
      <c r="HS147" s="22"/>
      <c r="HT147" s="60"/>
      <c r="HU147" s="22"/>
      <c r="HV147" s="60"/>
      <c r="HW147" s="22"/>
      <c r="HX147" s="60"/>
      <c r="HY147" s="22"/>
      <c r="HZ147" s="60"/>
      <c r="IA147" s="22"/>
      <c r="IB147" s="60"/>
      <c r="IC147" s="22"/>
      <c r="ID147" s="60"/>
      <c r="IE147" s="22"/>
      <c r="IF147" s="60"/>
      <c r="IG147" s="22"/>
      <c r="IH147" s="60"/>
      <c r="II147" s="22"/>
      <c r="IJ147" s="60"/>
      <c r="IK147" s="22"/>
      <c r="IL147" s="60"/>
      <c r="IM147" s="22"/>
      <c r="IN147" s="60"/>
      <c r="IO147" s="22"/>
      <c r="IP147" s="60"/>
      <c r="IQ147" s="22"/>
      <c r="IR147" s="60"/>
      <c r="IS147" s="22"/>
      <c r="IT147" s="60"/>
      <c r="IU147" s="22"/>
      <c r="IV147" s="60"/>
      <c r="IW147" s="22"/>
      <c r="IX147" s="60"/>
      <c r="IY147" s="22"/>
      <c r="IZ147" s="60"/>
      <c r="JA147" s="22"/>
      <c r="JB147" s="60"/>
      <c r="JC147" s="22"/>
      <c r="JD147" s="60"/>
      <c r="JE147" s="22"/>
      <c r="JF147" s="60"/>
      <c r="JG147" s="22"/>
      <c r="JH147" s="60"/>
      <c r="JI147" s="22"/>
      <c r="JJ147" s="60"/>
      <c r="JK147" s="22"/>
      <c r="JL147" s="60"/>
      <c r="JM147" s="22"/>
      <c r="JN147" s="60"/>
      <c r="JO147" s="22"/>
      <c r="JP147" s="60"/>
      <c r="JQ147" s="22"/>
      <c r="JR147" s="60"/>
      <c r="JS147" s="22"/>
      <c r="JT147" s="60"/>
      <c r="JU147" s="22"/>
      <c r="JV147" s="60"/>
      <c r="JW147" s="22"/>
      <c r="JX147" s="60"/>
      <c r="JY147" s="22"/>
      <c r="JZ147" s="23"/>
      <c r="KA147" s="23"/>
      <c r="KB147" s="23"/>
      <c r="KC147" s="23"/>
      <c r="KD147" s="23"/>
      <c r="KE147" s="23"/>
      <c r="KF147" s="23"/>
      <c r="KG147" s="23"/>
      <c r="KH147" s="23"/>
      <c r="KI147" s="23"/>
      <c r="KJ147" s="23"/>
      <c r="KK147" s="23"/>
      <c r="KL147" s="23"/>
      <c r="KM147" s="23"/>
    </row>
    <row r="148" spans="1:299" x14ac:dyDescent="0.25">
      <c r="A148" s="48">
        <f t="shared" si="2"/>
        <v>147</v>
      </c>
      <c r="B148" s="272"/>
      <c r="C148" s="272"/>
      <c r="D148" s="272"/>
      <c r="E148" s="272"/>
      <c r="F148" s="272" t="s">
        <v>646</v>
      </c>
      <c r="G148" s="293">
        <v>0</v>
      </c>
      <c r="H148" s="293">
        <v>0</v>
      </c>
      <c r="I148" s="293">
        <v>0</v>
      </c>
      <c r="J148" s="293">
        <v>0</v>
      </c>
      <c r="K148" s="293">
        <v>793.96</v>
      </c>
      <c r="L148" s="293">
        <v>0</v>
      </c>
      <c r="M148" s="293">
        <v>0</v>
      </c>
      <c r="N148" s="293">
        <v>0</v>
      </c>
      <c r="O148" s="293">
        <v>0</v>
      </c>
      <c r="P148" s="293">
        <v>0</v>
      </c>
      <c r="Q148" s="293">
        <v>0</v>
      </c>
      <c r="R148" s="293">
        <v>0</v>
      </c>
      <c r="S148" s="293">
        <v>0</v>
      </c>
      <c r="T148" s="293">
        <v>0</v>
      </c>
      <c r="U148" s="293">
        <v>0</v>
      </c>
      <c r="V148" s="293">
        <v>0</v>
      </c>
      <c r="W148" s="293">
        <v>0</v>
      </c>
      <c r="X148" s="293">
        <v>0</v>
      </c>
      <c r="Y148" s="293">
        <v>0</v>
      </c>
      <c r="Z148" s="293">
        <v>0</v>
      </c>
      <c r="AA148" s="293">
        <v>0</v>
      </c>
      <c r="AB148" s="293">
        <v>0</v>
      </c>
      <c r="AC148" s="293">
        <v>0</v>
      </c>
      <c r="AD148" s="293">
        <v>0</v>
      </c>
      <c r="AE148" s="293">
        <v>0</v>
      </c>
      <c r="AF148" s="293">
        <v>0</v>
      </c>
      <c r="AG148" s="293">
        <v>0</v>
      </c>
      <c r="AH148" s="293">
        <v>0</v>
      </c>
      <c r="AI148" s="293">
        <v>0</v>
      </c>
      <c r="AJ148" s="293">
        <v>0</v>
      </c>
      <c r="AK148" s="293">
        <v>0</v>
      </c>
      <c r="AL148" s="293">
        <v>0</v>
      </c>
      <c r="AM148" s="293">
        <v>0</v>
      </c>
      <c r="AN148" s="293">
        <v>0</v>
      </c>
      <c r="AO148" s="293">
        <v>0</v>
      </c>
      <c r="AP148" s="293">
        <v>0</v>
      </c>
      <c r="AQ148" s="293">
        <v>0</v>
      </c>
      <c r="AR148" s="293">
        <v>0</v>
      </c>
      <c r="AS148" s="293">
        <v>0</v>
      </c>
      <c r="AT148" s="293">
        <v>0</v>
      </c>
      <c r="AU148" s="293">
        <v>0</v>
      </c>
      <c r="AV148" s="293">
        <v>0</v>
      </c>
      <c r="AW148" s="293">
        <v>0</v>
      </c>
      <c r="AX148" s="293">
        <v>0</v>
      </c>
      <c r="AY148" s="293">
        <v>0</v>
      </c>
      <c r="AZ148" s="293">
        <v>0</v>
      </c>
      <c r="BA148" s="293">
        <v>0</v>
      </c>
      <c r="BB148" s="293">
        <v>0</v>
      </c>
      <c r="BC148" s="293">
        <v>0</v>
      </c>
      <c r="BD148" s="293">
        <v>0</v>
      </c>
      <c r="BE148" s="293">
        <v>0</v>
      </c>
      <c r="BF148" s="293">
        <v>0</v>
      </c>
      <c r="BG148" s="293">
        <v>0</v>
      </c>
      <c r="BH148" s="293">
        <v>0</v>
      </c>
      <c r="BI148" s="293">
        <v>0</v>
      </c>
      <c r="BJ148" s="293">
        <v>0</v>
      </c>
      <c r="BK148" s="293">
        <v>0</v>
      </c>
      <c r="BL148" s="293">
        <v>0</v>
      </c>
      <c r="BM148" s="293">
        <v>0</v>
      </c>
      <c r="BN148" s="293">
        <v>0</v>
      </c>
      <c r="BO148" s="293">
        <v>0</v>
      </c>
      <c r="BP148" s="293">
        <v>0</v>
      </c>
      <c r="BQ148" s="293">
        <v>0</v>
      </c>
      <c r="BR148" s="293">
        <v>0</v>
      </c>
      <c r="BS148" s="293">
        <v>0</v>
      </c>
      <c r="BT148" s="293">
        <v>0</v>
      </c>
      <c r="BU148" s="293">
        <v>0</v>
      </c>
      <c r="BV148" s="293">
        <v>0</v>
      </c>
      <c r="BW148" s="293">
        <v>0</v>
      </c>
      <c r="BX148" s="293">
        <v>0</v>
      </c>
      <c r="BY148" s="293">
        <v>0</v>
      </c>
      <c r="BZ148" s="293">
        <v>0</v>
      </c>
      <c r="CA148" s="293">
        <v>0</v>
      </c>
      <c r="CB148" s="293">
        <v>0</v>
      </c>
      <c r="CC148" s="293">
        <v>0</v>
      </c>
      <c r="CD148" s="293">
        <v>0</v>
      </c>
      <c r="CE148" s="293">
        <v>0</v>
      </c>
      <c r="CF148" s="293">
        <v>0</v>
      </c>
      <c r="CG148" s="293">
        <v>0</v>
      </c>
      <c r="CH148" s="293">
        <v>0</v>
      </c>
      <c r="CI148" s="293">
        <v>0</v>
      </c>
      <c r="CJ148" s="293">
        <v>0</v>
      </c>
      <c r="CK148" s="293">
        <v>0</v>
      </c>
      <c r="CL148" s="293">
        <v>0</v>
      </c>
      <c r="CM148" s="293">
        <v>0</v>
      </c>
      <c r="CN148" s="293">
        <v>0</v>
      </c>
      <c r="CO148" s="293">
        <v>0</v>
      </c>
      <c r="CP148" s="293">
        <v>0</v>
      </c>
      <c r="CQ148" s="293">
        <v>0</v>
      </c>
      <c r="CR148" s="293">
        <v>0</v>
      </c>
      <c r="CS148" s="293">
        <v>0</v>
      </c>
      <c r="CT148" s="293">
        <v>0</v>
      </c>
      <c r="CU148" s="293">
        <v>0</v>
      </c>
      <c r="CV148" s="293">
        <v>0</v>
      </c>
      <c r="CW148" s="293">
        <v>0</v>
      </c>
      <c r="CX148" s="293">
        <v>0</v>
      </c>
      <c r="CY148" s="293">
        <v>0</v>
      </c>
      <c r="CZ148" s="293">
        <v>0</v>
      </c>
      <c r="DA148" s="293">
        <v>0</v>
      </c>
      <c r="DB148" s="293">
        <v>0</v>
      </c>
      <c r="DC148" s="293">
        <v>0</v>
      </c>
      <c r="DD148" s="293">
        <v>0</v>
      </c>
      <c r="DE148" s="293">
        <v>0</v>
      </c>
      <c r="DF148" s="293">
        <v>0</v>
      </c>
      <c r="DG148" s="293">
        <v>0</v>
      </c>
      <c r="DH148" s="293">
        <v>0</v>
      </c>
      <c r="DI148" s="293">
        <v>0</v>
      </c>
      <c r="DJ148" s="293">
        <v>0</v>
      </c>
      <c r="DK148" s="293">
        <v>0</v>
      </c>
      <c r="DL148" s="293">
        <v>0</v>
      </c>
      <c r="DM148" s="293">
        <v>0</v>
      </c>
      <c r="DN148" s="293">
        <v>0</v>
      </c>
      <c r="DO148" s="293">
        <v>0</v>
      </c>
      <c r="DP148" s="293">
        <v>0</v>
      </c>
      <c r="DQ148" s="293">
        <v>0</v>
      </c>
      <c r="DR148" s="293">
        <v>0</v>
      </c>
      <c r="DS148" s="293">
        <v>0</v>
      </c>
      <c r="DT148" s="293">
        <v>0</v>
      </c>
      <c r="DU148" s="293">
        <v>0</v>
      </c>
      <c r="DV148" s="293">
        <v>0</v>
      </c>
      <c r="DW148" s="293">
        <v>790.92</v>
      </c>
      <c r="DX148" s="293">
        <v>0</v>
      </c>
      <c r="DY148" s="293">
        <v>0</v>
      </c>
      <c r="DZ148" s="293">
        <v>0</v>
      </c>
      <c r="EA148" s="293">
        <v>0</v>
      </c>
      <c r="EB148" s="293">
        <v>0</v>
      </c>
      <c r="EC148" s="293">
        <v>0</v>
      </c>
      <c r="ED148" s="293">
        <v>0</v>
      </c>
      <c r="EE148" s="293">
        <v>0</v>
      </c>
      <c r="EF148" s="293">
        <v>0</v>
      </c>
      <c r="EG148" s="293">
        <v>0</v>
      </c>
      <c r="EH148" s="293">
        <v>0</v>
      </c>
      <c r="EI148" s="293">
        <v>1034.1400000000001</v>
      </c>
      <c r="EJ148" s="293">
        <v>0</v>
      </c>
      <c r="EK148" s="293">
        <v>0</v>
      </c>
      <c r="EL148" s="293">
        <v>0</v>
      </c>
      <c r="EM148" s="293">
        <v>0</v>
      </c>
      <c r="EN148" s="293">
        <v>0</v>
      </c>
      <c r="EO148" s="293">
        <v>0</v>
      </c>
      <c r="EP148" s="293">
        <v>0</v>
      </c>
      <c r="EQ148" s="293">
        <v>0</v>
      </c>
      <c r="ER148" s="293">
        <v>0</v>
      </c>
      <c r="ES148" s="293">
        <v>0</v>
      </c>
      <c r="ET148" s="293">
        <v>0</v>
      </c>
      <c r="EU148" s="293">
        <v>0</v>
      </c>
      <c r="EV148" s="293">
        <v>0</v>
      </c>
      <c r="EW148" s="293">
        <v>0</v>
      </c>
      <c r="EX148" s="293">
        <v>2619.02</v>
      </c>
      <c r="EY148" s="22"/>
      <c r="EZ148" s="60"/>
      <c r="FA148" s="22"/>
      <c r="FB148" s="60"/>
      <c r="FC148" s="22"/>
      <c r="FD148" s="60"/>
      <c r="FE148" s="22"/>
      <c r="FF148" s="60"/>
      <c r="FG148" s="22"/>
      <c r="FH148" s="60"/>
      <c r="FI148" s="22"/>
      <c r="FJ148" s="60"/>
      <c r="FK148" s="22"/>
      <c r="FL148" s="60"/>
      <c r="FM148" s="22"/>
      <c r="FN148" s="60"/>
      <c r="FO148" s="22"/>
      <c r="FP148" s="60"/>
      <c r="FQ148" s="22"/>
      <c r="FR148" s="60"/>
      <c r="FS148" s="22"/>
      <c r="FT148" s="60"/>
      <c r="FU148" s="22"/>
      <c r="FV148" s="60"/>
      <c r="FW148" s="22"/>
      <c r="FX148" s="60"/>
      <c r="FY148" s="22"/>
      <c r="FZ148" s="60"/>
      <c r="GA148" s="22"/>
      <c r="GB148" s="60"/>
      <c r="GC148" s="22"/>
      <c r="GD148" s="60"/>
      <c r="GE148" s="22"/>
      <c r="GF148" s="60"/>
      <c r="GG148" s="22"/>
      <c r="GH148" s="60"/>
      <c r="GI148" s="22"/>
      <c r="GJ148" s="60"/>
      <c r="GK148" s="22"/>
      <c r="GL148" s="60"/>
      <c r="GM148" s="22"/>
      <c r="GN148" s="60"/>
      <c r="GO148" s="22"/>
      <c r="GP148" s="60"/>
      <c r="GQ148" s="22"/>
      <c r="GR148" s="60"/>
      <c r="GS148" s="22"/>
      <c r="GT148" s="60"/>
      <c r="GU148" s="22"/>
      <c r="GV148" s="60"/>
      <c r="GW148" s="22"/>
      <c r="GX148" s="60"/>
      <c r="GY148" s="22"/>
      <c r="GZ148" s="60"/>
      <c r="HA148" s="22"/>
      <c r="HB148" s="60"/>
      <c r="HC148" s="22"/>
      <c r="HD148" s="60"/>
      <c r="HE148" s="22"/>
      <c r="HF148" s="60"/>
      <c r="HG148" s="22"/>
      <c r="HH148" s="60"/>
      <c r="HI148" s="22"/>
      <c r="HJ148" s="60"/>
      <c r="HK148" s="22"/>
      <c r="HL148" s="60"/>
      <c r="HM148" s="22"/>
      <c r="HN148" s="60"/>
      <c r="HO148" s="22"/>
      <c r="HP148" s="60"/>
      <c r="HQ148" s="22"/>
      <c r="HR148" s="60"/>
      <c r="HS148" s="22"/>
      <c r="HT148" s="60"/>
      <c r="HU148" s="22"/>
      <c r="HV148" s="60"/>
      <c r="HW148" s="22"/>
      <c r="HX148" s="60"/>
      <c r="HY148" s="22"/>
      <c r="HZ148" s="60"/>
      <c r="IA148" s="22"/>
      <c r="IB148" s="60"/>
      <c r="IC148" s="22"/>
      <c r="ID148" s="60"/>
      <c r="IE148" s="22"/>
      <c r="IF148" s="60"/>
      <c r="IG148" s="22"/>
      <c r="IH148" s="60"/>
      <c r="II148" s="22"/>
      <c r="IJ148" s="60"/>
      <c r="IK148" s="22"/>
      <c r="IL148" s="60"/>
      <c r="IM148" s="22"/>
      <c r="IN148" s="60"/>
      <c r="IO148" s="22"/>
      <c r="IP148" s="60"/>
      <c r="IQ148" s="22"/>
      <c r="IR148" s="60"/>
      <c r="IS148" s="22"/>
      <c r="IT148" s="60"/>
      <c r="IU148" s="22"/>
      <c r="IV148" s="60"/>
      <c r="IW148" s="22"/>
      <c r="IX148" s="60"/>
      <c r="IY148" s="22"/>
      <c r="IZ148" s="60"/>
      <c r="JA148" s="22"/>
      <c r="JB148" s="60"/>
      <c r="JC148" s="22"/>
      <c r="JD148" s="60"/>
      <c r="JE148" s="22"/>
      <c r="JF148" s="60"/>
      <c r="JG148" s="22"/>
      <c r="JH148" s="60"/>
      <c r="JI148" s="22"/>
      <c r="JJ148" s="60"/>
      <c r="JK148" s="22"/>
      <c r="JL148" s="60"/>
      <c r="JM148" s="22"/>
      <c r="JN148" s="60"/>
      <c r="JO148" s="22"/>
      <c r="JP148" s="60"/>
      <c r="JQ148" s="22"/>
      <c r="JR148" s="60"/>
      <c r="JS148" s="22"/>
      <c r="JT148" s="60"/>
      <c r="JU148" s="22"/>
      <c r="JV148" s="60"/>
      <c r="JW148" s="22"/>
      <c r="JX148" s="60"/>
      <c r="JY148" s="22"/>
      <c r="JZ148" s="23"/>
      <c r="KA148" s="23"/>
      <c r="KB148" s="23"/>
      <c r="KC148" s="23"/>
      <c r="KD148" s="23"/>
      <c r="KE148" s="23"/>
      <c r="KF148" s="23"/>
      <c r="KG148" s="23"/>
      <c r="KH148" s="23"/>
      <c r="KI148" s="23"/>
      <c r="KJ148" s="23"/>
      <c r="KK148" s="23"/>
      <c r="KL148" s="23"/>
      <c r="KM148" s="23"/>
    </row>
    <row r="149" spans="1:299" ht="15.75" thickBot="1" x14ac:dyDescent="0.3">
      <c r="A149" s="48">
        <f t="shared" si="2"/>
        <v>148</v>
      </c>
      <c r="B149" s="272"/>
      <c r="C149" s="272"/>
      <c r="D149" s="272"/>
      <c r="E149" s="272"/>
      <c r="F149" s="272" t="s">
        <v>389</v>
      </c>
      <c r="G149" s="306">
        <v>0</v>
      </c>
      <c r="H149" s="306">
        <v>6335.91</v>
      </c>
      <c r="I149" s="306">
        <v>0</v>
      </c>
      <c r="J149" s="306">
        <v>0</v>
      </c>
      <c r="K149" s="306">
        <v>4603.37</v>
      </c>
      <c r="L149" s="306">
        <v>18813.18</v>
      </c>
      <c r="M149" s="306">
        <v>0</v>
      </c>
      <c r="N149" s="306">
        <v>0</v>
      </c>
      <c r="O149" s="306">
        <v>34401.629999999997</v>
      </c>
      <c r="P149" s="306">
        <v>25520.11</v>
      </c>
      <c r="Q149" s="306">
        <v>0</v>
      </c>
      <c r="R149" s="306">
        <v>0</v>
      </c>
      <c r="S149" s="306">
        <v>0</v>
      </c>
      <c r="T149" s="306">
        <v>0</v>
      </c>
      <c r="U149" s="306">
        <v>0</v>
      </c>
      <c r="V149" s="306">
        <v>20224.509999999998</v>
      </c>
      <c r="W149" s="306">
        <v>0</v>
      </c>
      <c r="X149" s="306">
        <v>0</v>
      </c>
      <c r="Y149" s="306">
        <v>34847.410000000003</v>
      </c>
      <c r="Z149" s="306">
        <v>0</v>
      </c>
      <c r="AA149" s="306">
        <v>0</v>
      </c>
      <c r="AB149" s="306">
        <v>0</v>
      </c>
      <c r="AC149" s="306">
        <v>0</v>
      </c>
      <c r="AD149" s="306">
        <v>20249.560000000001</v>
      </c>
      <c r="AE149" s="306">
        <v>0</v>
      </c>
      <c r="AF149" s="306">
        <v>0</v>
      </c>
      <c r="AG149" s="306">
        <v>0</v>
      </c>
      <c r="AH149" s="306">
        <v>0</v>
      </c>
      <c r="AI149" s="306">
        <v>0</v>
      </c>
      <c r="AJ149" s="306">
        <v>0</v>
      </c>
      <c r="AK149" s="306">
        <v>0</v>
      </c>
      <c r="AL149" s="306">
        <v>0</v>
      </c>
      <c r="AM149" s="306">
        <v>0</v>
      </c>
      <c r="AN149" s="306">
        <v>0</v>
      </c>
      <c r="AO149" s="306">
        <v>0</v>
      </c>
      <c r="AP149" s="306">
        <v>0</v>
      </c>
      <c r="AQ149" s="306">
        <v>0</v>
      </c>
      <c r="AR149" s="306">
        <v>0</v>
      </c>
      <c r="AS149" s="306">
        <v>0</v>
      </c>
      <c r="AT149" s="306">
        <v>18766.580000000002</v>
      </c>
      <c r="AU149" s="306">
        <v>0</v>
      </c>
      <c r="AV149" s="306">
        <v>0</v>
      </c>
      <c r="AW149" s="306">
        <v>0</v>
      </c>
      <c r="AX149" s="306">
        <v>0</v>
      </c>
      <c r="AY149" s="306">
        <v>0</v>
      </c>
      <c r="AZ149" s="306">
        <v>0</v>
      </c>
      <c r="BA149" s="306">
        <v>0</v>
      </c>
      <c r="BB149" s="306">
        <v>0</v>
      </c>
      <c r="BC149" s="306">
        <v>0</v>
      </c>
      <c r="BD149" s="306">
        <v>0</v>
      </c>
      <c r="BE149" s="306">
        <v>0</v>
      </c>
      <c r="BF149" s="306">
        <v>0</v>
      </c>
      <c r="BG149" s="306">
        <v>115903.54</v>
      </c>
      <c r="BH149" s="306">
        <v>0</v>
      </c>
      <c r="BI149" s="306">
        <v>0</v>
      </c>
      <c r="BJ149" s="306">
        <v>0</v>
      </c>
      <c r="BK149" s="306">
        <v>50292.959999999999</v>
      </c>
      <c r="BL149" s="306">
        <v>0</v>
      </c>
      <c r="BM149" s="306">
        <v>18383.73</v>
      </c>
      <c r="BN149" s="306">
        <v>0</v>
      </c>
      <c r="BO149" s="306">
        <v>0</v>
      </c>
      <c r="BP149" s="306">
        <v>0</v>
      </c>
      <c r="BQ149" s="306">
        <v>0</v>
      </c>
      <c r="BR149" s="306">
        <v>0</v>
      </c>
      <c r="BS149" s="306">
        <v>0</v>
      </c>
      <c r="BT149" s="306">
        <v>0</v>
      </c>
      <c r="BU149" s="306">
        <v>23532.13</v>
      </c>
      <c r="BV149" s="306">
        <v>0</v>
      </c>
      <c r="BW149" s="306">
        <v>0</v>
      </c>
      <c r="BX149" s="306">
        <v>23225.48</v>
      </c>
      <c r="BY149" s="306">
        <v>0</v>
      </c>
      <c r="BZ149" s="306">
        <v>0</v>
      </c>
      <c r="CA149" s="306">
        <v>2303.44</v>
      </c>
      <c r="CB149" s="306">
        <v>5921.66</v>
      </c>
      <c r="CC149" s="306">
        <v>0</v>
      </c>
      <c r="CD149" s="306">
        <v>0</v>
      </c>
      <c r="CE149" s="306">
        <v>0</v>
      </c>
      <c r="CF149" s="306">
        <v>0</v>
      </c>
      <c r="CG149" s="306">
        <v>0</v>
      </c>
      <c r="CH149" s="306">
        <v>0</v>
      </c>
      <c r="CI149" s="306">
        <v>0</v>
      </c>
      <c r="CJ149" s="306">
        <v>0</v>
      </c>
      <c r="CK149" s="306">
        <v>35221.120000000003</v>
      </c>
      <c r="CL149" s="306">
        <v>0</v>
      </c>
      <c r="CM149" s="306">
        <v>0</v>
      </c>
      <c r="CN149" s="306">
        <v>0</v>
      </c>
      <c r="CO149" s="306">
        <v>98136.83</v>
      </c>
      <c r="CP149" s="306">
        <v>0</v>
      </c>
      <c r="CQ149" s="306">
        <v>10551.31</v>
      </c>
      <c r="CR149" s="306">
        <v>0</v>
      </c>
      <c r="CS149" s="306">
        <v>23050.22</v>
      </c>
      <c r="CT149" s="306">
        <v>31530.01</v>
      </c>
      <c r="CU149" s="306">
        <v>29217.759999999998</v>
      </c>
      <c r="CV149" s="306">
        <v>0</v>
      </c>
      <c r="CW149" s="306">
        <v>0</v>
      </c>
      <c r="CX149" s="306">
        <v>0</v>
      </c>
      <c r="CY149" s="306">
        <v>0</v>
      </c>
      <c r="CZ149" s="306">
        <v>0</v>
      </c>
      <c r="DA149" s="306">
        <v>0</v>
      </c>
      <c r="DB149" s="306">
        <v>0</v>
      </c>
      <c r="DC149" s="306">
        <v>0</v>
      </c>
      <c r="DD149" s="306">
        <v>21193.73</v>
      </c>
      <c r="DE149" s="306">
        <v>0</v>
      </c>
      <c r="DF149" s="306">
        <v>21256.57</v>
      </c>
      <c r="DG149" s="306">
        <v>0</v>
      </c>
      <c r="DH149" s="306">
        <v>0</v>
      </c>
      <c r="DI149" s="306">
        <v>0</v>
      </c>
      <c r="DJ149" s="306">
        <v>0</v>
      </c>
      <c r="DK149" s="306">
        <v>0</v>
      </c>
      <c r="DL149" s="306">
        <v>17013.37</v>
      </c>
      <c r="DM149" s="306">
        <v>0</v>
      </c>
      <c r="DN149" s="306">
        <v>14618.4</v>
      </c>
      <c r="DO149" s="306">
        <v>0</v>
      </c>
      <c r="DP149" s="306">
        <v>0</v>
      </c>
      <c r="DQ149" s="306">
        <v>0</v>
      </c>
      <c r="DR149" s="306">
        <v>0</v>
      </c>
      <c r="DS149" s="306">
        <v>0</v>
      </c>
      <c r="DT149" s="306">
        <v>0</v>
      </c>
      <c r="DU149" s="306">
        <v>0</v>
      </c>
      <c r="DV149" s="306">
        <v>0</v>
      </c>
      <c r="DW149" s="306">
        <v>3192.9</v>
      </c>
      <c r="DX149" s="306">
        <v>0</v>
      </c>
      <c r="DY149" s="306">
        <v>0</v>
      </c>
      <c r="DZ149" s="306">
        <v>0</v>
      </c>
      <c r="EA149" s="306">
        <v>0</v>
      </c>
      <c r="EB149" s="306">
        <v>0</v>
      </c>
      <c r="EC149" s="306">
        <v>0</v>
      </c>
      <c r="ED149" s="306">
        <v>0</v>
      </c>
      <c r="EE149" s="306">
        <v>0</v>
      </c>
      <c r="EF149" s="306">
        <v>0</v>
      </c>
      <c r="EG149" s="306">
        <v>0</v>
      </c>
      <c r="EH149" s="306">
        <v>0</v>
      </c>
      <c r="EI149" s="306">
        <v>14032.05</v>
      </c>
      <c r="EJ149" s="306">
        <v>0</v>
      </c>
      <c r="EK149" s="306">
        <v>0</v>
      </c>
      <c r="EL149" s="306">
        <v>24543.43</v>
      </c>
      <c r="EM149" s="306">
        <v>51701.43</v>
      </c>
      <c r="EN149" s="306">
        <v>0</v>
      </c>
      <c r="EO149" s="306">
        <v>29426.11</v>
      </c>
      <c r="EP149" s="306">
        <v>0</v>
      </c>
      <c r="EQ149" s="306">
        <v>14076.86</v>
      </c>
      <c r="ER149" s="306">
        <v>0</v>
      </c>
      <c r="ES149" s="306">
        <v>0</v>
      </c>
      <c r="ET149" s="306">
        <v>0</v>
      </c>
      <c r="EU149" s="306">
        <v>0</v>
      </c>
      <c r="EV149" s="306">
        <v>3398.14</v>
      </c>
      <c r="EW149" s="306">
        <v>28051.01</v>
      </c>
      <c r="EX149" s="306">
        <v>893536.45</v>
      </c>
      <c r="EY149" s="22"/>
      <c r="EZ149" s="60"/>
      <c r="FA149" s="22"/>
      <c r="FB149" s="60"/>
      <c r="FC149" s="22"/>
      <c r="FD149" s="60"/>
      <c r="FE149" s="22"/>
      <c r="FF149" s="60"/>
      <c r="FG149" s="22"/>
      <c r="FH149" s="60"/>
      <c r="FI149" s="22"/>
      <c r="FJ149" s="60"/>
      <c r="FK149" s="22"/>
      <c r="FL149" s="60"/>
      <c r="FM149" s="22"/>
      <c r="FN149" s="60"/>
      <c r="FO149" s="22"/>
      <c r="FP149" s="60"/>
      <c r="FQ149" s="22"/>
      <c r="FR149" s="60"/>
      <c r="FS149" s="22"/>
      <c r="FT149" s="60"/>
      <c r="FU149" s="22"/>
      <c r="FV149" s="60"/>
      <c r="FW149" s="22"/>
      <c r="FX149" s="60"/>
      <c r="FY149" s="22"/>
      <c r="FZ149" s="60"/>
      <c r="GA149" s="22"/>
      <c r="GB149" s="60"/>
      <c r="GC149" s="22"/>
      <c r="GD149" s="60"/>
      <c r="GE149" s="22"/>
      <c r="GF149" s="60"/>
      <c r="GG149" s="22"/>
      <c r="GH149" s="60"/>
      <c r="GI149" s="22"/>
      <c r="GJ149" s="60"/>
      <c r="GK149" s="22"/>
      <c r="GL149" s="60"/>
      <c r="GM149" s="22"/>
      <c r="GN149" s="60"/>
      <c r="GO149" s="22"/>
      <c r="GP149" s="60"/>
      <c r="GQ149" s="22"/>
      <c r="GR149" s="60"/>
      <c r="GS149" s="22"/>
      <c r="GT149" s="60"/>
      <c r="GU149" s="22"/>
      <c r="GV149" s="60"/>
      <c r="GW149" s="22"/>
      <c r="GX149" s="60"/>
      <c r="GY149" s="22"/>
      <c r="GZ149" s="60"/>
      <c r="HA149" s="22"/>
      <c r="HB149" s="60"/>
      <c r="HC149" s="22"/>
      <c r="HD149" s="60"/>
      <c r="HE149" s="22"/>
      <c r="HF149" s="60"/>
      <c r="HG149" s="22"/>
      <c r="HH149" s="60"/>
      <c r="HI149" s="22"/>
      <c r="HJ149" s="60"/>
      <c r="HK149" s="22"/>
      <c r="HL149" s="60"/>
      <c r="HM149" s="22"/>
      <c r="HN149" s="60"/>
      <c r="HO149" s="22"/>
      <c r="HP149" s="60"/>
      <c r="HQ149" s="22"/>
      <c r="HR149" s="60"/>
      <c r="HS149" s="22"/>
      <c r="HT149" s="60"/>
      <c r="HU149" s="22"/>
      <c r="HV149" s="60"/>
      <c r="HW149" s="22"/>
      <c r="HX149" s="60"/>
      <c r="HY149" s="22"/>
      <c r="HZ149" s="60"/>
      <c r="IA149" s="22"/>
      <c r="IB149" s="60"/>
      <c r="IC149" s="22"/>
      <c r="ID149" s="60"/>
      <c r="IE149" s="22"/>
      <c r="IF149" s="60"/>
      <c r="IG149" s="22"/>
      <c r="IH149" s="60"/>
      <c r="II149" s="22"/>
      <c r="IJ149" s="60"/>
      <c r="IK149" s="22"/>
      <c r="IL149" s="60"/>
      <c r="IM149" s="22"/>
      <c r="IN149" s="60"/>
      <c r="IO149" s="22"/>
      <c r="IP149" s="60"/>
      <c r="IQ149" s="22"/>
      <c r="IR149" s="60"/>
      <c r="IS149" s="22"/>
      <c r="IT149" s="60"/>
      <c r="IU149" s="22"/>
      <c r="IV149" s="60"/>
      <c r="IW149" s="22"/>
      <c r="IX149" s="60"/>
      <c r="IY149" s="22"/>
      <c r="IZ149" s="60"/>
      <c r="JA149" s="22"/>
      <c r="JB149" s="60"/>
      <c r="JC149" s="22"/>
      <c r="JD149" s="60"/>
      <c r="JE149" s="22"/>
      <c r="JF149" s="60"/>
      <c r="JG149" s="22"/>
      <c r="JH149" s="60"/>
      <c r="JI149" s="22"/>
      <c r="JJ149" s="60"/>
      <c r="JK149" s="22"/>
      <c r="JL149" s="60"/>
      <c r="JM149" s="22"/>
      <c r="JN149" s="60"/>
      <c r="JO149" s="22"/>
      <c r="JP149" s="60"/>
      <c r="JQ149" s="22"/>
      <c r="JR149" s="60"/>
      <c r="JS149" s="22"/>
      <c r="JT149" s="60"/>
      <c r="JU149" s="22"/>
      <c r="JV149" s="60"/>
      <c r="JW149" s="22"/>
      <c r="JX149" s="60"/>
      <c r="JY149" s="22"/>
      <c r="JZ149" s="23"/>
      <c r="KA149" s="23"/>
      <c r="KB149" s="23"/>
      <c r="KC149" s="23"/>
      <c r="KD149" s="23"/>
      <c r="KE149" s="23"/>
      <c r="KF149" s="23"/>
      <c r="KG149" s="23"/>
      <c r="KH149" s="23"/>
      <c r="KI149" s="23"/>
      <c r="KJ149" s="23"/>
      <c r="KK149" s="23"/>
      <c r="KL149" s="23"/>
      <c r="KM149" s="23"/>
    </row>
    <row r="150" spans="1:299" x14ac:dyDescent="0.25">
      <c r="A150" s="48">
        <f t="shared" si="2"/>
        <v>149</v>
      </c>
      <c r="B150" s="272"/>
      <c r="C150" s="272"/>
      <c r="D150" s="272"/>
      <c r="E150" s="272" t="s">
        <v>319</v>
      </c>
      <c r="F150" s="272"/>
      <c r="G150" s="293">
        <v>0</v>
      </c>
      <c r="H150" s="293">
        <v>6335.91</v>
      </c>
      <c r="I150" s="293">
        <v>29717.759999999998</v>
      </c>
      <c r="J150" s="293">
        <v>0</v>
      </c>
      <c r="K150" s="293">
        <v>24865.16</v>
      </c>
      <c r="L150" s="293">
        <v>18813.18</v>
      </c>
      <c r="M150" s="293">
        <v>0</v>
      </c>
      <c r="N150" s="293">
        <v>0</v>
      </c>
      <c r="O150" s="293">
        <v>34401.629999999997</v>
      </c>
      <c r="P150" s="293">
        <v>36273.08</v>
      </c>
      <c r="Q150" s="293">
        <v>0</v>
      </c>
      <c r="R150" s="293">
        <v>0</v>
      </c>
      <c r="S150" s="293">
        <v>0</v>
      </c>
      <c r="T150" s="293">
        <v>0</v>
      </c>
      <c r="U150" s="293">
        <v>0</v>
      </c>
      <c r="V150" s="293">
        <v>20224.509999999998</v>
      </c>
      <c r="W150" s="293">
        <v>0</v>
      </c>
      <c r="X150" s="293">
        <v>0</v>
      </c>
      <c r="Y150" s="293">
        <v>41126.69</v>
      </c>
      <c r="Z150" s="293">
        <v>0</v>
      </c>
      <c r="AA150" s="293">
        <v>0</v>
      </c>
      <c r="AB150" s="293">
        <v>0</v>
      </c>
      <c r="AC150" s="293">
        <v>0</v>
      </c>
      <c r="AD150" s="293">
        <v>20249.560000000001</v>
      </c>
      <c r="AE150" s="293">
        <v>0</v>
      </c>
      <c r="AF150" s="293">
        <v>0</v>
      </c>
      <c r="AG150" s="293">
        <v>0</v>
      </c>
      <c r="AH150" s="293">
        <v>0</v>
      </c>
      <c r="AI150" s="293">
        <v>0</v>
      </c>
      <c r="AJ150" s="293">
        <v>0</v>
      </c>
      <c r="AK150" s="293">
        <v>0</v>
      </c>
      <c r="AL150" s="293">
        <v>0</v>
      </c>
      <c r="AM150" s="293">
        <v>0</v>
      </c>
      <c r="AN150" s="293">
        <v>0</v>
      </c>
      <c r="AO150" s="293">
        <v>0</v>
      </c>
      <c r="AP150" s="293">
        <v>0</v>
      </c>
      <c r="AQ150" s="293">
        <v>0</v>
      </c>
      <c r="AR150" s="293">
        <v>0</v>
      </c>
      <c r="AS150" s="293">
        <v>0</v>
      </c>
      <c r="AT150" s="293">
        <v>18766.580000000002</v>
      </c>
      <c r="AU150" s="293">
        <v>0</v>
      </c>
      <c r="AV150" s="293">
        <v>0</v>
      </c>
      <c r="AW150" s="293">
        <v>0</v>
      </c>
      <c r="AX150" s="293">
        <v>0</v>
      </c>
      <c r="AY150" s="293">
        <v>0</v>
      </c>
      <c r="AZ150" s="293">
        <v>0</v>
      </c>
      <c r="BA150" s="293">
        <v>0</v>
      </c>
      <c r="BB150" s="293">
        <v>0</v>
      </c>
      <c r="BC150" s="293">
        <v>0</v>
      </c>
      <c r="BD150" s="293">
        <v>0</v>
      </c>
      <c r="BE150" s="293">
        <v>0</v>
      </c>
      <c r="BF150" s="293">
        <v>0</v>
      </c>
      <c r="BG150" s="293">
        <v>128514.34</v>
      </c>
      <c r="BH150" s="293">
        <v>0</v>
      </c>
      <c r="BI150" s="293">
        <v>0</v>
      </c>
      <c r="BJ150" s="293">
        <v>0</v>
      </c>
      <c r="BK150" s="293">
        <v>50292.959999999999</v>
      </c>
      <c r="BL150" s="293">
        <v>0</v>
      </c>
      <c r="BM150" s="293">
        <v>18383.73</v>
      </c>
      <c r="BN150" s="293">
        <v>0</v>
      </c>
      <c r="BO150" s="293">
        <v>0</v>
      </c>
      <c r="BP150" s="293">
        <v>0</v>
      </c>
      <c r="BQ150" s="293">
        <v>0</v>
      </c>
      <c r="BR150" s="293">
        <v>0</v>
      </c>
      <c r="BS150" s="293">
        <v>0</v>
      </c>
      <c r="BT150" s="293">
        <v>0</v>
      </c>
      <c r="BU150" s="293">
        <v>23532.13</v>
      </c>
      <c r="BV150" s="293">
        <v>0</v>
      </c>
      <c r="BW150" s="293">
        <v>0</v>
      </c>
      <c r="BX150" s="293">
        <v>23225.48</v>
      </c>
      <c r="BY150" s="293">
        <v>0</v>
      </c>
      <c r="BZ150" s="293">
        <v>0</v>
      </c>
      <c r="CA150" s="293">
        <v>2303.44</v>
      </c>
      <c r="CB150" s="293">
        <v>5921.66</v>
      </c>
      <c r="CC150" s="293">
        <v>0</v>
      </c>
      <c r="CD150" s="293">
        <v>0</v>
      </c>
      <c r="CE150" s="293">
        <v>0</v>
      </c>
      <c r="CF150" s="293">
        <v>0</v>
      </c>
      <c r="CG150" s="293">
        <v>0</v>
      </c>
      <c r="CH150" s="293">
        <v>0</v>
      </c>
      <c r="CI150" s="293">
        <v>0</v>
      </c>
      <c r="CJ150" s="293">
        <v>0</v>
      </c>
      <c r="CK150" s="293">
        <v>35221.120000000003</v>
      </c>
      <c r="CL150" s="293">
        <v>0</v>
      </c>
      <c r="CM150" s="293">
        <v>0</v>
      </c>
      <c r="CN150" s="293">
        <v>0</v>
      </c>
      <c r="CO150" s="293">
        <v>98136.83</v>
      </c>
      <c r="CP150" s="293">
        <v>0</v>
      </c>
      <c r="CQ150" s="293">
        <v>10551.31</v>
      </c>
      <c r="CR150" s="293">
        <v>0</v>
      </c>
      <c r="CS150" s="293">
        <v>23050.22</v>
      </c>
      <c r="CT150" s="293">
        <v>31530.01</v>
      </c>
      <c r="CU150" s="293">
        <v>29217.759999999998</v>
      </c>
      <c r="CV150" s="293">
        <v>0</v>
      </c>
      <c r="CW150" s="293">
        <v>0</v>
      </c>
      <c r="CX150" s="293">
        <v>0</v>
      </c>
      <c r="CY150" s="293">
        <v>0</v>
      </c>
      <c r="CZ150" s="293">
        <v>0</v>
      </c>
      <c r="DA150" s="293">
        <v>0</v>
      </c>
      <c r="DB150" s="293">
        <v>0</v>
      </c>
      <c r="DC150" s="293">
        <v>0</v>
      </c>
      <c r="DD150" s="293">
        <v>21193.73</v>
      </c>
      <c r="DE150" s="293">
        <v>0</v>
      </c>
      <c r="DF150" s="293">
        <v>21256.57</v>
      </c>
      <c r="DG150" s="293">
        <v>0</v>
      </c>
      <c r="DH150" s="293">
        <v>0</v>
      </c>
      <c r="DI150" s="293">
        <v>0</v>
      </c>
      <c r="DJ150" s="293">
        <v>0</v>
      </c>
      <c r="DK150" s="293">
        <v>0</v>
      </c>
      <c r="DL150" s="293">
        <v>17013.37</v>
      </c>
      <c r="DM150" s="293">
        <v>0</v>
      </c>
      <c r="DN150" s="293">
        <v>14657.04</v>
      </c>
      <c r="DO150" s="293">
        <v>0</v>
      </c>
      <c r="DP150" s="293">
        <v>0</v>
      </c>
      <c r="DQ150" s="293">
        <v>0</v>
      </c>
      <c r="DR150" s="293">
        <v>0</v>
      </c>
      <c r="DS150" s="293">
        <v>0</v>
      </c>
      <c r="DT150" s="293">
        <v>0</v>
      </c>
      <c r="DU150" s="293">
        <v>0</v>
      </c>
      <c r="DV150" s="293">
        <v>0</v>
      </c>
      <c r="DW150" s="293">
        <v>15601.02</v>
      </c>
      <c r="DX150" s="293">
        <v>0</v>
      </c>
      <c r="DY150" s="293">
        <v>0</v>
      </c>
      <c r="DZ150" s="293">
        <v>0</v>
      </c>
      <c r="EA150" s="293">
        <v>0</v>
      </c>
      <c r="EB150" s="293">
        <v>0</v>
      </c>
      <c r="EC150" s="293">
        <v>0</v>
      </c>
      <c r="ED150" s="293">
        <v>0</v>
      </c>
      <c r="EE150" s="293">
        <v>0</v>
      </c>
      <c r="EF150" s="293">
        <v>0</v>
      </c>
      <c r="EG150" s="293">
        <v>0</v>
      </c>
      <c r="EH150" s="293">
        <v>0</v>
      </c>
      <c r="EI150" s="293">
        <v>76761.59</v>
      </c>
      <c r="EJ150" s="293">
        <v>0</v>
      </c>
      <c r="EK150" s="293">
        <v>0</v>
      </c>
      <c r="EL150" s="293">
        <v>24543.43</v>
      </c>
      <c r="EM150" s="293">
        <v>51701.43</v>
      </c>
      <c r="EN150" s="293">
        <v>0</v>
      </c>
      <c r="EO150" s="293">
        <v>29426.11</v>
      </c>
      <c r="EP150" s="293">
        <v>0</v>
      </c>
      <c r="EQ150" s="293">
        <v>14076.86</v>
      </c>
      <c r="ER150" s="293">
        <v>0</v>
      </c>
      <c r="ES150" s="293">
        <v>0</v>
      </c>
      <c r="ET150" s="293">
        <v>0</v>
      </c>
      <c r="EU150" s="293">
        <v>0</v>
      </c>
      <c r="EV150" s="293">
        <v>3398.14</v>
      </c>
      <c r="EW150" s="293">
        <v>28051.01</v>
      </c>
      <c r="EX150" s="293">
        <v>1048335.35</v>
      </c>
      <c r="EY150" s="22"/>
      <c r="EZ150" s="60"/>
      <c r="FA150" s="22"/>
      <c r="FB150" s="60"/>
      <c r="FC150" s="22"/>
      <c r="FD150" s="60"/>
      <c r="FE150" s="22"/>
      <c r="FF150" s="60"/>
      <c r="FG150" s="22"/>
      <c r="FH150" s="60"/>
      <c r="FI150" s="22"/>
      <c r="FJ150" s="60"/>
      <c r="FK150" s="22"/>
      <c r="FL150" s="60"/>
      <c r="FM150" s="22"/>
      <c r="FN150" s="60"/>
      <c r="FO150" s="22"/>
      <c r="FP150" s="60"/>
      <c r="FQ150" s="22"/>
      <c r="FR150" s="60"/>
      <c r="FS150" s="22"/>
      <c r="FT150" s="60"/>
      <c r="FU150" s="22"/>
      <c r="FV150" s="60"/>
      <c r="FW150" s="22"/>
      <c r="FX150" s="60"/>
      <c r="FY150" s="22"/>
      <c r="FZ150" s="60"/>
      <c r="GA150" s="22"/>
      <c r="GB150" s="60"/>
      <c r="GC150" s="22"/>
      <c r="GD150" s="60"/>
      <c r="GE150" s="22"/>
      <c r="GF150" s="60"/>
      <c r="GG150" s="22"/>
      <c r="GH150" s="60"/>
      <c r="GI150" s="22"/>
      <c r="GJ150" s="60"/>
      <c r="GK150" s="22"/>
      <c r="GL150" s="60"/>
      <c r="GM150" s="22"/>
      <c r="GN150" s="60"/>
      <c r="GO150" s="22"/>
      <c r="GP150" s="60"/>
      <c r="GQ150" s="22"/>
      <c r="GR150" s="60"/>
      <c r="GS150" s="22"/>
      <c r="GT150" s="60"/>
      <c r="GU150" s="22"/>
      <c r="GV150" s="60"/>
      <c r="GW150" s="22"/>
      <c r="GX150" s="60"/>
      <c r="GY150" s="22"/>
      <c r="GZ150" s="60"/>
      <c r="HA150" s="22"/>
      <c r="HB150" s="60"/>
      <c r="HC150" s="22"/>
      <c r="HD150" s="60"/>
      <c r="HE150" s="22"/>
      <c r="HF150" s="60"/>
      <c r="HG150" s="22"/>
      <c r="HH150" s="60"/>
      <c r="HI150" s="22"/>
      <c r="HJ150" s="60"/>
      <c r="HK150" s="22"/>
      <c r="HL150" s="60"/>
      <c r="HM150" s="22"/>
      <c r="HN150" s="60"/>
      <c r="HO150" s="22"/>
      <c r="HP150" s="60"/>
      <c r="HQ150" s="22"/>
      <c r="HR150" s="60"/>
      <c r="HS150" s="22"/>
      <c r="HT150" s="60"/>
      <c r="HU150" s="22"/>
      <c r="HV150" s="60"/>
      <c r="HW150" s="22"/>
      <c r="HX150" s="60"/>
      <c r="HY150" s="22"/>
      <c r="HZ150" s="60"/>
      <c r="IA150" s="22"/>
      <c r="IB150" s="60"/>
      <c r="IC150" s="22"/>
      <c r="ID150" s="60"/>
      <c r="IE150" s="22"/>
      <c r="IF150" s="60"/>
      <c r="IG150" s="22"/>
      <c r="IH150" s="60"/>
      <c r="II150" s="22"/>
      <c r="IJ150" s="60"/>
      <c r="IK150" s="22"/>
      <c r="IL150" s="60"/>
      <c r="IM150" s="22"/>
      <c r="IN150" s="60"/>
      <c r="IO150" s="22"/>
      <c r="IP150" s="60"/>
      <c r="IQ150" s="22"/>
      <c r="IR150" s="60"/>
      <c r="IS150" s="22"/>
      <c r="IT150" s="60"/>
      <c r="IU150" s="22"/>
      <c r="IV150" s="60"/>
      <c r="IW150" s="22"/>
      <c r="IX150" s="60"/>
      <c r="IY150" s="22"/>
      <c r="IZ150" s="60"/>
      <c r="JA150" s="22"/>
      <c r="JB150" s="60"/>
      <c r="JC150" s="22"/>
      <c r="JD150" s="60"/>
      <c r="JE150" s="22"/>
      <c r="JF150" s="60"/>
      <c r="JG150" s="22"/>
      <c r="JH150" s="60"/>
      <c r="JI150" s="22"/>
      <c r="JJ150" s="60"/>
      <c r="JK150" s="22"/>
      <c r="JL150" s="60"/>
      <c r="JM150" s="22"/>
      <c r="JN150" s="60"/>
      <c r="JO150" s="22"/>
      <c r="JP150" s="60"/>
      <c r="JQ150" s="22"/>
      <c r="JR150" s="60"/>
      <c r="JS150" s="22"/>
      <c r="JT150" s="60"/>
      <c r="JU150" s="22"/>
      <c r="JV150" s="60"/>
      <c r="JW150" s="22"/>
      <c r="JX150" s="60"/>
      <c r="JY150" s="22"/>
      <c r="JZ150" s="23"/>
      <c r="KA150" s="23"/>
      <c r="KB150" s="23"/>
      <c r="KC150" s="23"/>
      <c r="KD150" s="23"/>
      <c r="KE150" s="23"/>
      <c r="KF150" s="23"/>
      <c r="KG150" s="23"/>
      <c r="KH150" s="23"/>
      <c r="KI150" s="23"/>
      <c r="KJ150" s="23"/>
      <c r="KK150" s="23"/>
      <c r="KL150" s="23"/>
      <c r="KM150" s="23"/>
    </row>
    <row r="151" spans="1:299" ht="30" customHeight="1" x14ac:dyDescent="0.25">
      <c r="A151" s="48">
        <f t="shared" si="2"/>
        <v>150</v>
      </c>
      <c r="B151" s="272"/>
      <c r="C151" s="272"/>
      <c r="D151" s="272"/>
      <c r="E151" s="272" t="s">
        <v>390</v>
      </c>
      <c r="F151" s="272"/>
      <c r="G151" s="293">
        <v>0</v>
      </c>
      <c r="H151" s="293">
        <v>0</v>
      </c>
      <c r="I151" s="293">
        <v>0</v>
      </c>
      <c r="J151" s="293">
        <v>0</v>
      </c>
      <c r="K151" s="293">
        <v>0</v>
      </c>
      <c r="L151" s="293">
        <v>0</v>
      </c>
      <c r="M151" s="293">
        <v>0</v>
      </c>
      <c r="N151" s="293">
        <v>0</v>
      </c>
      <c r="O151" s="293">
        <v>0</v>
      </c>
      <c r="P151" s="293">
        <v>0</v>
      </c>
      <c r="Q151" s="293">
        <v>0</v>
      </c>
      <c r="R151" s="293">
        <v>0</v>
      </c>
      <c r="S151" s="293">
        <v>0</v>
      </c>
      <c r="T151" s="293">
        <v>0</v>
      </c>
      <c r="U151" s="293">
        <v>0</v>
      </c>
      <c r="V151" s="293">
        <v>0</v>
      </c>
      <c r="W151" s="293">
        <v>0</v>
      </c>
      <c r="X151" s="293">
        <v>0</v>
      </c>
      <c r="Y151" s="293">
        <v>0</v>
      </c>
      <c r="Z151" s="293">
        <v>0</v>
      </c>
      <c r="AA151" s="293">
        <v>0</v>
      </c>
      <c r="AB151" s="293">
        <v>0</v>
      </c>
      <c r="AC151" s="293">
        <v>0</v>
      </c>
      <c r="AD151" s="293">
        <v>0</v>
      </c>
      <c r="AE151" s="293">
        <v>0</v>
      </c>
      <c r="AF151" s="293">
        <v>0</v>
      </c>
      <c r="AG151" s="293">
        <v>0</v>
      </c>
      <c r="AH151" s="293">
        <v>0</v>
      </c>
      <c r="AI151" s="293">
        <v>0</v>
      </c>
      <c r="AJ151" s="293">
        <v>0</v>
      </c>
      <c r="AK151" s="293">
        <v>0</v>
      </c>
      <c r="AL151" s="293">
        <v>0</v>
      </c>
      <c r="AM151" s="293">
        <v>0</v>
      </c>
      <c r="AN151" s="293">
        <v>0</v>
      </c>
      <c r="AO151" s="293">
        <v>0</v>
      </c>
      <c r="AP151" s="293">
        <v>0</v>
      </c>
      <c r="AQ151" s="293">
        <v>0</v>
      </c>
      <c r="AR151" s="293">
        <v>0</v>
      </c>
      <c r="AS151" s="293">
        <v>0</v>
      </c>
      <c r="AT151" s="293">
        <v>0</v>
      </c>
      <c r="AU151" s="293">
        <v>0</v>
      </c>
      <c r="AV151" s="293">
        <v>0</v>
      </c>
      <c r="AW151" s="293">
        <v>0</v>
      </c>
      <c r="AX151" s="293">
        <v>0</v>
      </c>
      <c r="AY151" s="293">
        <v>0</v>
      </c>
      <c r="AZ151" s="293">
        <v>0</v>
      </c>
      <c r="BA151" s="293">
        <v>0</v>
      </c>
      <c r="BB151" s="293">
        <v>0</v>
      </c>
      <c r="BC151" s="293">
        <v>0</v>
      </c>
      <c r="BD151" s="293">
        <v>0</v>
      </c>
      <c r="BE151" s="293">
        <v>0</v>
      </c>
      <c r="BF151" s="293">
        <v>0</v>
      </c>
      <c r="BG151" s="293">
        <v>0</v>
      </c>
      <c r="BH151" s="293">
        <v>0</v>
      </c>
      <c r="BI151" s="293">
        <v>0</v>
      </c>
      <c r="BJ151" s="293">
        <v>0</v>
      </c>
      <c r="BK151" s="293">
        <v>0</v>
      </c>
      <c r="BL151" s="293">
        <v>0</v>
      </c>
      <c r="BM151" s="293">
        <v>0</v>
      </c>
      <c r="BN151" s="293">
        <v>0</v>
      </c>
      <c r="BO151" s="293">
        <v>0</v>
      </c>
      <c r="BP151" s="293">
        <v>0</v>
      </c>
      <c r="BQ151" s="293">
        <v>0</v>
      </c>
      <c r="BR151" s="293">
        <v>0</v>
      </c>
      <c r="BS151" s="293">
        <v>0</v>
      </c>
      <c r="BT151" s="293">
        <v>0</v>
      </c>
      <c r="BU151" s="293">
        <v>0</v>
      </c>
      <c r="BV151" s="293">
        <v>0</v>
      </c>
      <c r="BW151" s="293">
        <v>0</v>
      </c>
      <c r="BX151" s="293">
        <v>0</v>
      </c>
      <c r="BY151" s="293">
        <v>0</v>
      </c>
      <c r="BZ151" s="293">
        <v>0</v>
      </c>
      <c r="CA151" s="293">
        <v>0</v>
      </c>
      <c r="CB151" s="293">
        <v>0</v>
      </c>
      <c r="CC151" s="293">
        <v>0</v>
      </c>
      <c r="CD151" s="293">
        <v>0</v>
      </c>
      <c r="CE151" s="293">
        <v>0</v>
      </c>
      <c r="CF151" s="293">
        <v>0</v>
      </c>
      <c r="CG151" s="293">
        <v>0</v>
      </c>
      <c r="CH151" s="293">
        <v>0</v>
      </c>
      <c r="CI151" s="293">
        <v>0</v>
      </c>
      <c r="CJ151" s="293">
        <v>0</v>
      </c>
      <c r="CK151" s="293">
        <v>0</v>
      </c>
      <c r="CL151" s="293">
        <v>0</v>
      </c>
      <c r="CM151" s="293">
        <v>0</v>
      </c>
      <c r="CN151" s="293">
        <v>0</v>
      </c>
      <c r="CO151" s="293">
        <v>0</v>
      </c>
      <c r="CP151" s="293">
        <v>0</v>
      </c>
      <c r="CQ151" s="293">
        <v>0</v>
      </c>
      <c r="CR151" s="293">
        <v>0</v>
      </c>
      <c r="CS151" s="293">
        <v>0</v>
      </c>
      <c r="CT151" s="293">
        <v>0</v>
      </c>
      <c r="CU151" s="293">
        <v>0</v>
      </c>
      <c r="CV151" s="293">
        <v>0</v>
      </c>
      <c r="CW151" s="293">
        <v>0</v>
      </c>
      <c r="CX151" s="293">
        <v>0</v>
      </c>
      <c r="CY151" s="293">
        <v>0</v>
      </c>
      <c r="CZ151" s="293">
        <v>0</v>
      </c>
      <c r="DA151" s="293">
        <v>0</v>
      </c>
      <c r="DB151" s="293">
        <v>0</v>
      </c>
      <c r="DC151" s="293">
        <v>0</v>
      </c>
      <c r="DD151" s="293">
        <v>0</v>
      </c>
      <c r="DE151" s="293">
        <v>0</v>
      </c>
      <c r="DF151" s="293">
        <v>0</v>
      </c>
      <c r="DG151" s="293">
        <v>0</v>
      </c>
      <c r="DH151" s="293">
        <v>0</v>
      </c>
      <c r="DI151" s="293">
        <v>0</v>
      </c>
      <c r="DJ151" s="293">
        <v>0</v>
      </c>
      <c r="DK151" s="293">
        <v>0</v>
      </c>
      <c r="DL151" s="293">
        <v>0</v>
      </c>
      <c r="DM151" s="293">
        <v>0</v>
      </c>
      <c r="DN151" s="293">
        <v>0</v>
      </c>
      <c r="DO151" s="293">
        <v>0</v>
      </c>
      <c r="DP151" s="293">
        <v>0</v>
      </c>
      <c r="DQ151" s="293">
        <v>0</v>
      </c>
      <c r="DR151" s="293">
        <v>0</v>
      </c>
      <c r="DS151" s="293">
        <v>0</v>
      </c>
      <c r="DT151" s="293">
        <v>0</v>
      </c>
      <c r="DU151" s="293">
        <v>0</v>
      </c>
      <c r="DV151" s="293">
        <v>0</v>
      </c>
      <c r="DW151" s="293">
        <v>0</v>
      </c>
      <c r="DX151" s="293">
        <v>0</v>
      </c>
      <c r="DY151" s="293">
        <v>0</v>
      </c>
      <c r="DZ151" s="293">
        <v>0</v>
      </c>
      <c r="EA151" s="293">
        <v>0</v>
      </c>
      <c r="EB151" s="293">
        <v>0</v>
      </c>
      <c r="EC151" s="293">
        <v>0</v>
      </c>
      <c r="ED151" s="293">
        <v>0</v>
      </c>
      <c r="EE151" s="293">
        <v>0</v>
      </c>
      <c r="EF151" s="293">
        <v>0</v>
      </c>
      <c r="EG151" s="293">
        <v>0</v>
      </c>
      <c r="EH151" s="293">
        <v>0</v>
      </c>
      <c r="EI151" s="293">
        <v>0</v>
      </c>
      <c r="EJ151" s="293">
        <v>0</v>
      </c>
      <c r="EK151" s="293">
        <v>0</v>
      </c>
      <c r="EL151" s="293">
        <v>0</v>
      </c>
      <c r="EM151" s="293">
        <v>0</v>
      </c>
      <c r="EN151" s="293">
        <v>0</v>
      </c>
      <c r="EO151" s="293">
        <v>0</v>
      </c>
      <c r="EP151" s="293">
        <v>0</v>
      </c>
      <c r="EQ151" s="293">
        <v>0</v>
      </c>
      <c r="ER151" s="293">
        <v>0</v>
      </c>
      <c r="ES151" s="293">
        <v>0</v>
      </c>
      <c r="ET151" s="293">
        <v>0</v>
      </c>
      <c r="EU151" s="293">
        <v>0</v>
      </c>
      <c r="EV151" s="293">
        <v>0</v>
      </c>
      <c r="EW151" s="293">
        <v>0</v>
      </c>
      <c r="EX151" s="293">
        <v>0</v>
      </c>
      <c r="EY151" s="22"/>
      <c r="EZ151" s="60"/>
      <c r="FA151" s="22"/>
      <c r="FB151" s="60"/>
      <c r="FC151" s="22"/>
      <c r="FD151" s="60"/>
      <c r="FE151" s="22"/>
      <c r="FF151" s="60"/>
      <c r="FG151" s="22"/>
      <c r="FH151" s="60"/>
      <c r="FI151" s="22"/>
      <c r="FJ151" s="60"/>
      <c r="FK151" s="22"/>
      <c r="FL151" s="60"/>
      <c r="FM151" s="22"/>
      <c r="FN151" s="60"/>
      <c r="FO151" s="22"/>
      <c r="FP151" s="60"/>
      <c r="FQ151" s="22"/>
      <c r="FR151" s="60"/>
      <c r="FS151" s="22"/>
      <c r="FT151" s="60"/>
      <c r="FU151" s="22"/>
      <c r="FV151" s="60"/>
      <c r="FW151" s="22"/>
      <c r="FX151" s="60"/>
      <c r="FY151" s="22"/>
      <c r="FZ151" s="60"/>
      <c r="GA151" s="22"/>
      <c r="GB151" s="60"/>
      <c r="GC151" s="22"/>
      <c r="GD151" s="60"/>
      <c r="GE151" s="22"/>
      <c r="GF151" s="60"/>
      <c r="GG151" s="22"/>
      <c r="GH151" s="60"/>
      <c r="GI151" s="22"/>
      <c r="GJ151" s="60"/>
      <c r="GK151" s="22"/>
      <c r="GL151" s="60"/>
      <c r="GM151" s="22"/>
      <c r="GN151" s="60"/>
      <c r="GO151" s="22"/>
      <c r="GP151" s="60"/>
      <c r="GQ151" s="22"/>
      <c r="GR151" s="60"/>
      <c r="GS151" s="22"/>
      <c r="GT151" s="60"/>
      <c r="GU151" s="22"/>
      <c r="GV151" s="60"/>
      <c r="GW151" s="22"/>
      <c r="GX151" s="60"/>
      <c r="GY151" s="22"/>
      <c r="GZ151" s="60"/>
      <c r="HA151" s="22"/>
      <c r="HB151" s="60"/>
      <c r="HC151" s="22"/>
      <c r="HD151" s="60"/>
      <c r="HE151" s="22"/>
      <c r="HF151" s="60"/>
      <c r="HG151" s="22"/>
      <c r="HH151" s="60"/>
      <c r="HI151" s="22"/>
      <c r="HJ151" s="60"/>
      <c r="HK151" s="22"/>
      <c r="HL151" s="60"/>
      <c r="HM151" s="22"/>
      <c r="HN151" s="60"/>
      <c r="HO151" s="22"/>
      <c r="HP151" s="60"/>
      <c r="HQ151" s="22"/>
      <c r="HR151" s="60"/>
      <c r="HS151" s="22"/>
      <c r="HT151" s="60"/>
      <c r="HU151" s="22"/>
      <c r="HV151" s="60"/>
      <c r="HW151" s="22"/>
      <c r="HX151" s="60"/>
      <c r="HY151" s="22"/>
      <c r="HZ151" s="60"/>
      <c r="IA151" s="22"/>
      <c r="IB151" s="60"/>
      <c r="IC151" s="22"/>
      <c r="ID151" s="60"/>
      <c r="IE151" s="22"/>
      <c r="IF151" s="60"/>
      <c r="IG151" s="22"/>
      <c r="IH151" s="60"/>
      <c r="II151" s="22"/>
      <c r="IJ151" s="60"/>
      <c r="IK151" s="22"/>
      <c r="IL151" s="60"/>
      <c r="IM151" s="22"/>
      <c r="IN151" s="60"/>
      <c r="IO151" s="22"/>
      <c r="IP151" s="60"/>
      <c r="IQ151" s="22"/>
      <c r="IR151" s="60"/>
      <c r="IS151" s="22"/>
      <c r="IT151" s="60"/>
      <c r="IU151" s="22"/>
      <c r="IV151" s="60"/>
      <c r="IW151" s="22"/>
      <c r="IX151" s="60"/>
      <c r="IY151" s="22"/>
      <c r="IZ151" s="60"/>
      <c r="JA151" s="22"/>
      <c r="JB151" s="60"/>
      <c r="JC151" s="22"/>
      <c r="JD151" s="60"/>
      <c r="JE151" s="22"/>
      <c r="JF151" s="60"/>
      <c r="JG151" s="22"/>
      <c r="JH151" s="60"/>
      <c r="JI151" s="22"/>
      <c r="JJ151" s="60"/>
      <c r="JK151" s="22"/>
      <c r="JL151" s="60"/>
      <c r="JM151" s="22"/>
      <c r="JN151" s="60"/>
      <c r="JO151" s="22"/>
      <c r="JP151" s="60"/>
      <c r="JQ151" s="22"/>
      <c r="JR151" s="60"/>
      <c r="JS151" s="22"/>
      <c r="JT151" s="60"/>
      <c r="JU151" s="22"/>
      <c r="JV151" s="60"/>
      <c r="JW151" s="22"/>
      <c r="JX151" s="60"/>
      <c r="JY151" s="22"/>
      <c r="JZ151" s="23"/>
      <c r="KA151" s="23"/>
      <c r="KB151" s="23"/>
      <c r="KC151" s="23"/>
      <c r="KD151" s="23"/>
      <c r="KE151" s="23"/>
      <c r="KF151" s="23"/>
      <c r="KG151" s="23"/>
      <c r="KH151" s="23"/>
      <c r="KI151" s="23"/>
      <c r="KJ151" s="23"/>
      <c r="KK151" s="23"/>
      <c r="KL151" s="23"/>
      <c r="KM151" s="23"/>
    </row>
    <row r="152" spans="1:299" x14ac:dyDescent="0.25">
      <c r="A152" s="48">
        <f t="shared" si="2"/>
        <v>151</v>
      </c>
      <c r="B152" s="272"/>
      <c r="C152" s="272"/>
      <c r="D152" s="272"/>
      <c r="E152" s="272" t="s">
        <v>320</v>
      </c>
      <c r="F152" s="272"/>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c r="AO152" s="293"/>
      <c r="AP152" s="293"/>
      <c r="AQ152" s="293"/>
      <c r="AR152" s="293"/>
      <c r="AS152" s="293"/>
      <c r="AT152" s="293"/>
      <c r="AU152" s="293"/>
      <c r="AV152" s="293"/>
      <c r="AW152" s="293"/>
      <c r="AX152" s="293"/>
      <c r="AY152" s="293"/>
      <c r="AZ152" s="293"/>
      <c r="BA152" s="293"/>
      <c r="BB152" s="293"/>
      <c r="BC152" s="293"/>
      <c r="BD152" s="293"/>
      <c r="BE152" s="293"/>
      <c r="BF152" s="293"/>
      <c r="BG152" s="293"/>
      <c r="BH152" s="293"/>
      <c r="BI152" s="293"/>
      <c r="BJ152" s="293"/>
      <c r="BK152" s="293"/>
      <c r="BL152" s="293"/>
      <c r="BM152" s="293"/>
      <c r="BN152" s="293"/>
      <c r="BO152" s="293"/>
      <c r="BP152" s="293"/>
      <c r="BQ152" s="293"/>
      <c r="BR152" s="293"/>
      <c r="BS152" s="293"/>
      <c r="BT152" s="293"/>
      <c r="BU152" s="293"/>
      <c r="BV152" s="293"/>
      <c r="BW152" s="293"/>
      <c r="BX152" s="293"/>
      <c r="BY152" s="293"/>
      <c r="BZ152" s="293"/>
      <c r="CA152" s="293"/>
      <c r="CB152" s="293"/>
      <c r="CC152" s="293"/>
      <c r="CD152" s="293"/>
      <c r="CE152" s="293"/>
      <c r="CF152" s="293"/>
      <c r="CG152" s="293"/>
      <c r="CH152" s="293"/>
      <c r="CI152" s="293"/>
      <c r="CJ152" s="293"/>
      <c r="CK152" s="293"/>
      <c r="CL152" s="293"/>
      <c r="CM152" s="293"/>
      <c r="CN152" s="293"/>
      <c r="CO152" s="293"/>
      <c r="CP152" s="293"/>
      <c r="CQ152" s="293"/>
      <c r="CR152" s="293"/>
      <c r="CS152" s="293"/>
      <c r="CT152" s="293"/>
      <c r="CU152" s="293"/>
      <c r="CV152" s="293"/>
      <c r="CW152" s="293"/>
      <c r="CX152" s="293"/>
      <c r="CY152" s="293"/>
      <c r="CZ152" s="293"/>
      <c r="DA152" s="293"/>
      <c r="DB152" s="293"/>
      <c r="DC152" s="293"/>
      <c r="DD152" s="293"/>
      <c r="DE152" s="293"/>
      <c r="DF152" s="293"/>
      <c r="DG152" s="293"/>
      <c r="DH152" s="293"/>
      <c r="DI152" s="293"/>
      <c r="DJ152" s="293"/>
      <c r="DK152" s="293"/>
      <c r="DL152" s="293"/>
      <c r="DM152" s="293"/>
      <c r="DN152" s="293"/>
      <c r="DO152" s="293"/>
      <c r="DP152" s="293"/>
      <c r="DQ152" s="293"/>
      <c r="DR152" s="293"/>
      <c r="DS152" s="293"/>
      <c r="DT152" s="293"/>
      <c r="DU152" s="293"/>
      <c r="DV152" s="293"/>
      <c r="DW152" s="293"/>
      <c r="DX152" s="293"/>
      <c r="DY152" s="293"/>
      <c r="DZ152" s="293"/>
      <c r="EA152" s="293"/>
      <c r="EB152" s="293"/>
      <c r="EC152" s="293"/>
      <c r="ED152" s="293"/>
      <c r="EE152" s="293"/>
      <c r="EF152" s="293"/>
      <c r="EG152" s="293"/>
      <c r="EH152" s="293"/>
      <c r="EI152" s="293"/>
      <c r="EJ152" s="293"/>
      <c r="EK152" s="293"/>
      <c r="EL152" s="293"/>
      <c r="EM152" s="293"/>
      <c r="EN152" s="293"/>
      <c r="EO152" s="293"/>
      <c r="EP152" s="293"/>
      <c r="EQ152" s="293"/>
      <c r="ER152" s="293"/>
      <c r="ES152" s="293"/>
      <c r="ET152" s="293"/>
      <c r="EU152" s="293"/>
      <c r="EV152" s="293"/>
      <c r="EW152" s="293"/>
      <c r="EX152" s="293"/>
      <c r="EY152" s="22"/>
      <c r="EZ152" s="60"/>
      <c r="FA152" s="22"/>
      <c r="FB152" s="60"/>
      <c r="FC152" s="22"/>
      <c r="FD152" s="60"/>
      <c r="FE152" s="22"/>
      <c r="FF152" s="60"/>
      <c r="FG152" s="22"/>
      <c r="FH152" s="60"/>
      <c r="FI152" s="22"/>
      <c r="FJ152" s="60"/>
      <c r="FK152" s="22"/>
      <c r="FL152" s="60"/>
      <c r="FM152" s="22"/>
      <c r="FN152" s="60"/>
      <c r="FO152" s="22"/>
      <c r="FP152" s="60"/>
      <c r="FQ152" s="22"/>
      <c r="FR152" s="60"/>
      <c r="FS152" s="22"/>
      <c r="FT152" s="60"/>
      <c r="FU152" s="22"/>
      <c r="FV152" s="60"/>
      <c r="FW152" s="22"/>
      <c r="FX152" s="60"/>
      <c r="FY152" s="22"/>
      <c r="FZ152" s="60"/>
      <c r="GA152" s="22"/>
      <c r="GB152" s="60"/>
      <c r="GC152" s="22"/>
      <c r="GD152" s="60"/>
      <c r="GE152" s="22"/>
      <c r="GF152" s="60"/>
      <c r="GG152" s="22"/>
      <c r="GH152" s="60"/>
      <c r="GI152" s="22"/>
      <c r="GJ152" s="60"/>
      <c r="GK152" s="22"/>
      <c r="GL152" s="60"/>
      <c r="GM152" s="22"/>
      <c r="GN152" s="60"/>
      <c r="GO152" s="22"/>
      <c r="GP152" s="60"/>
      <c r="GQ152" s="22"/>
      <c r="GR152" s="60"/>
      <c r="GS152" s="22"/>
      <c r="GT152" s="60"/>
      <c r="GU152" s="22"/>
      <c r="GV152" s="60"/>
      <c r="GW152" s="22"/>
      <c r="GX152" s="60"/>
      <c r="GY152" s="22"/>
      <c r="GZ152" s="60"/>
      <c r="HA152" s="22"/>
      <c r="HB152" s="60"/>
      <c r="HC152" s="22"/>
      <c r="HD152" s="60"/>
      <c r="HE152" s="22"/>
      <c r="HF152" s="60"/>
      <c r="HG152" s="22"/>
      <c r="HH152" s="60"/>
      <c r="HI152" s="22"/>
      <c r="HJ152" s="60"/>
      <c r="HK152" s="22"/>
      <c r="HL152" s="60"/>
      <c r="HM152" s="22"/>
      <c r="HN152" s="60"/>
      <c r="HO152" s="22"/>
      <c r="HP152" s="60"/>
      <c r="HQ152" s="22"/>
      <c r="HR152" s="60"/>
      <c r="HS152" s="22"/>
      <c r="HT152" s="60"/>
      <c r="HU152" s="22"/>
      <c r="HV152" s="60"/>
      <c r="HW152" s="22"/>
      <c r="HX152" s="60"/>
      <c r="HY152" s="22"/>
      <c r="HZ152" s="60"/>
      <c r="IA152" s="22"/>
      <c r="IB152" s="60"/>
      <c r="IC152" s="22"/>
      <c r="ID152" s="60"/>
      <c r="IE152" s="22"/>
      <c r="IF152" s="60"/>
      <c r="IG152" s="22"/>
      <c r="IH152" s="60"/>
      <c r="II152" s="22"/>
      <c r="IJ152" s="60"/>
      <c r="IK152" s="22"/>
      <c r="IL152" s="60"/>
      <c r="IM152" s="22"/>
      <c r="IN152" s="60"/>
      <c r="IO152" s="22"/>
      <c r="IP152" s="60"/>
      <c r="IQ152" s="22"/>
      <c r="IR152" s="60"/>
      <c r="IS152" s="22"/>
      <c r="IT152" s="60"/>
      <c r="IU152" s="22"/>
      <c r="IV152" s="60"/>
      <c r="IW152" s="22"/>
      <c r="IX152" s="60"/>
      <c r="IY152" s="22"/>
      <c r="IZ152" s="60"/>
      <c r="JA152" s="22"/>
      <c r="JB152" s="60"/>
      <c r="JC152" s="22"/>
      <c r="JD152" s="60"/>
      <c r="JE152" s="22"/>
      <c r="JF152" s="60"/>
      <c r="JG152" s="22"/>
      <c r="JH152" s="60"/>
      <c r="JI152" s="22"/>
      <c r="JJ152" s="60"/>
      <c r="JK152" s="22"/>
      <c r="JL152" s="60"/>
      <c r="JM152" s="22"/>
      <c r="JN152" s="60"/>
      <c r="JO152" s="22"/>
      <c r="JP152" s="60"/>
      <c r="JQ152" s="22"/>
      <c r="JR152" s="60"/>
      <c r="JS152" s="22"/>
      <c r="JT152" s="60"/>
      <c r="JU152" s="22"/>
      <c r="JV152" s="60"/>
      <c r="JW152" s="22"/>
      <c r="JX152" s="60"/>
      <c r="JY152" s="22"/>
      <c r="JZ152" s="23"/>
      <c r="KA152" s="23"/>
      <c r="KB152" s="23"/>
      <c r="KC152" s="23"/>
      <c r="KD152" s="23"/>
      <c r="KE152" s="23"/>
      <c r="KF152" s="23"/>
      <c r="KG152" s="23"/>
      <c r="KH152" s="23"/>
      <c r="KI152" s="23"/>
      <c r="KJ152" s="23"/>
      <c r="KK152" s="23"/>
      <c r="KL152" s="23"/>
      <c r="KM152" s="23"/>
    </row>
    <row r="153" spans="1:299" x14ac:dyDescent="0.25">
      <c r="A153" s="48">
        <f t="shared" si="2"/>
        <v>152</v>
      </c>
      <c r="B153" s="272"/>
      <c r="C153" s="272"/>
      <c r="D153" s="272"/>
      <c r="E153" s="272"/>
      <c r="F153" s="272" t="s">
        <v>321</v>
      </c>
      <c r="G153" s="293">
        <v>0</v>
      </c>
      <c r="H153" s="293">
        <v>0</v>
      </c>
      <c r="I153" s="293">
        <v>160</v>
      </c>
      <c r="J153" s="293">
        <v>0</v>
      </c>
      <c r="K153" s="293">
        <v>160</v>
      </c>
      <c r="L153" s="293">
        <v>160</v>
      </c>
      <c r="M153" s="293">
        <v>0</v>
      </c>
      <c r="N153" s="293">
        <v>0</v>
      </c>
      <c r="O153" s="293">
        <v>160</v>
      </c>
      <c r="P153" s="293">
        <v>0</v>
      </c>
      <c r="Q153" s="293">
        <v>0</v>
      </c>
      <c r="R153" s="293">
        <v>0</v>
      </c>
      <c r="S153" s="293">
        <v>0</v>
      </c>
      <c r="T153" s="293">
        <v>0</v>
      </c>
      <c r="U153" s="293">
        <v>0</v>
      </c>
      <c r="V153" s="293">
        <v>160</v>
      </c>
      <c r="W153" s="293">
        <v>0</v>
      </c>
      <c r="X153" s="293">
        <v>0</v>
      </c>
      <c r="Y153" s="293">
        <v>160</v>
      </c>
      <c r="Z153" s="293">
        <v>0</v>
      </c>
      <c r="AA153" s="293">
        <v>0</v>
      </c>
      <c r="AB153" s="293">
        <v>0</v>
      </c>
      <c r="AC153" s="293">
        <v>0</v>
      </c>
      <c r="AD153" s="293">
        <v>160</v>
      </c>
      <c r="AE153" s="293">
        <v>0</v>
      </c>
      <c r="AF153" s="293">
        <v>0</v>
      </c>
      <c r="AG153" s="293">
        <v>160</v>
      </c>
      <c r="AH153" s="293">
        <v>0</v>
      </c>
      <c r="AI153" s="293">
        <v>160</v>
      </c>
      <c r="AJ153" s="293">
        <v>0</v>
      </c>
      <c r="AK153" s="293">
        <v>0</v>
      </c>
      <c r="AL153" s="293">
        <v>0</v>
      </c>
      <c r="AM153" s="293">
        <v>0</v>
      </c>
      <c r="AN153" s="293">
        <v>0</v>
      </c>
      <c r="AO153" s="293">
        <v>0</v>
      </c>
      <c r="AP153" s="293">
        <v>0</v>
      </c>
      <c r="AQ153" s="293">
        <v>0</v>
      </c>
      <c r="AR153" s="293">
        <v>0</v>
      </c>
      <c r="AS153" s="293">
        <v>0</v>
      </c>
      <c r="AT153" s="293">
        <v>160</v>
      </c>
      <c r="AU153" s="293">
        <v>0</v>
      </c>
      <c r="AV153" s="293">
        <v>0</v>
      </c>
      <c r="AW153" s="293">
        <v>0</v>
      </c>
      <c r="AX153" s="293">
        <v>0</v>
      </c>
      <c r="AY153" s="293">
        <v>0</v>
      </c>
      <c r="AZ153" s="293">
        <v>160</v>
      </c>
      <c r="BA153" s="293">
        <v>0</v>
      </c>
      <c r="BB153" s="293">
        <v>0</v>
      </c>
      <c r="BC153" s="293">
        <v>0</v>
      </c>
      <c r="BD153" s="293">
        <v>0</v>
      </c>
      <c r="BE153" s="293">
        <v>0</v>
      </c>
      <c r="BF153" s="293">
        <v>0</v>
      </c>
      <c r="BG153" s="293">
        <v>160</v>
      </c>
      <c r="BH153" s="293">
        <v>0</v>
      </c>
      <c r="BI153" s="293">
        <v>0</v>
      </c>
      <c r="BJ153" s="293">
        <v>0</v>
      </c>
      <c r="BK153" s="293">
        <v>160</v>
      </c>
      <c r="BL153" s="293">
        <v>0</v>
      </c>
      <c r="BM153" s="293">
        <v>160</v>
      </c>
      <c r="BN153" s="293">
        <v>0</v>
      </c>
      <c r="BO153" s="293">
        <v>0</v>
      </c>
      <c r="BP153" s="293">
        <v>0</v>
      </c>
      <c r="BQ153" s="293">
        <v>0</v>
      </c>
      <c r="BR153" s="293">
        <v>0</v>
      </c>
      <c r="BS153" s="293">
        <v>0</v>
      </c>
      <c r="BT153" s="293">
        <v>0</v>
      </c>
      <c r="BU153" s="293">
        <v>160</v>
      </c>
      <c r="BV153" s="293">
        <v>0</v>
      </c>
      <c r="BW153" s="293">
        <v>0</v>
      </c>
      <c r="BX153" s="293">
        <v>160</v>
      </c>
      <c r="BY153" s="293">
        <v>0</v>
      </c>
      <c r="BZ153" s="293">
        <v>0</v>
      </c>
      <c r="CA153" s="293">
        <v>0</v>
      </c>
      <c r="CB153" s="293">
        <v>160</v>
      </c>
      <c r="CC153" s="293">
        <v>0</v>
      </c>
      <c r="CD153" s="293">
        <v>0</v>
      </c>
      <c r="CE153" s="293">
        <v>0</v>
      </c>
      <c r="CF153" s="293">
        <v>0</v>
      </c>
      <c r="CG153" s="293">
        <v>0</v>
      </c>
      <c r="CH153" s="293">
        <v>0</v>
      </c>
      <c r="CI153" s="293">
        <v>0</v>
      </c>
      <c r="CJ153" s="293">
        <v>0</v>
      </c>
      <c r="CK153" s="293">
        <v>160</v>
      </c>
      <c r="CL153" s="293">
        <v>0</v>
      </c>
      <c r="CM153" s="293">
        <v>0</v>
      </c>
      <c r="CN153" s="293">
        <v>0</v>
      </c>
      <c r="CO153" s="293">
        <v>160</v>
      </c>
      <c r="CP153" s="293">
        <v>0</v>
      </c>
      <c r="CQ153" s="293">
        <v>160</v>
      </c>
      <c r="CR153" s="293">
        <v>0</v>
      </c>
      <c r="CS153" s="293">
        <v>0</v>
      </c>
      <c r="CT153" s="293">
        <v>160</v>
      </c>
      <c r="CU153" s="293">
        <v>0</v>
      </c>
      <c r="CV153" s="293">
        <v>0</v>
      </c>
      <c r="CW153" s="293">
        <v>0</v>
      </c>
      <c r="CX153" s="293">
        <v>0</v>
      </c>
      <c r="CY153" s="293">
        <v>0</v>
      </c>
      <c r="CZ153" s="293">
        <v>0</v>
      </c>
      <c r="DA153" s="293">
        <v>0</v>
      </c>
      <c r="DB153" s="293">
        <v>0</v>
      </c>
      <c r="DC153" s="293">
        <v>0</v>
      </c>
      <c r="DD153" s="293">
        <v>0</v>
      </c>
      <c r="DE153" s="293">
        <v>0</v>
      </c>
      <c r="DF153" s="293">
        <v>160</v>
      </c>
      <c r="DG153" s="293">
        <v>0</v>
      </c>
      <c r="DH153" s="293">
        <v>0</v>
      </c>
      <c r="DI153" s="293">
        <v>0</v>
      </c>
      <c r="DJ153" s="293">
        <v>0</v>
      </c>
      <c r="DK153" s="293">
        <v>0</v>
      </c>
      <c r="DL153" s="293">
        <v>160</v>
      </c>
      <c r="DM153" s="293">
        <v>0</v>
      </c>
      <c r="DN153" s="293">
        <v>160</v>
      </c>
      <c r="DO153" s="293">
        <v>0</v>
      </c>
      <c r="DP153" s="293">
        <v>0</v>
      </c>
      <c r="DQ153" s="293">
        <v>0</v>
      </c>
      <c r="DR153" s="293">
        <v>160</v>
      </c>
      <c r="DS153" s="293">
        <v>0</v>
      </c>
      <c r="DT153" s="293">
        <v>0</v>
      </c>
      <c r="DU153" s="293">
        <v>0</v>
      </c>
      <c r="DV153" s="293">
        <v>0</v>
      </c>
      <c r="DW153" s="293">
        <v>160</v>
      </c>
      <c r="DX153" s="293">
        <v>0</v>
      </c>
      <c r="DY153" s="293">
        <v>0</v>
      </c>
      <c r="DZ153" s="293">
        <v>0</v>
      </c>
      <c r="EA153" s="293">
        <v>0</v>
      </c>
      <c r="EB153" s="293">
        <v>0</v>
      </c>
      <c r="EC153" s="293">
        <v>0</v>
      </c>
      <c r="ED153" s="293">
        <v>0</v>
      </c>
      <c r="EE153" s="293">
        <v>0</v>
      </c>
      <c r="EF153" s="293">
        <v>0</v>
      </c>
      <c r="EG153" s="293">
        <v>0</v>
      </c>
      <c r="EH153" s="293">
        <v>0</v>
      </c>
      <c r="EI153" s="293">
        <v>0</v>
      </c>
      <c r="EJ153" s="293">
        <v>0</v>
      </c>
      <c r="EK153" s="293">
        <v>0</v>
      </c>
      <c r="EL153" s="293">
        <v>160</v>
      </c>
      <c r="EM153" s="293">
        <v>160</v>
      </c>
      <c r="EN153" s="293">
        <v>0</v>
      </c>
      <c r="EO153" s="293">
        <v>160</v>
      </c>
      <c r="EP153" s="293">
        <v>0</v>
      </c>
      <c r="EQ153" s="293">
        <v>160</v>
      </c>
      <c r="ER153" s="293">
        <v>0</v>
      </c>
      <c r="ES153" s="293">
        <v>0</v>
      </c>
      <c r="ET153" s="293">
        <v>0</v>
      </c>
      <c r="EU153" s="293">
        <v>0</v>
      </c>
      <c r="EV153" s="293">
        <v>0</v>
      </c>
      <c r="EW153" s="293">
        <v>0</v>
      </c>
      <c r="EX153" s="293">
        <v>4800</v>
      </c>
      <c r="EY153" s="22"/>
      <c r="EZ153" s="60"/>
      <c r="FA153" s="22"/>
      <c r="FB153" s="60"/>
      <c r="FC153" s="22"/>
      <c r="FD153" s="60"/>
      <c r="FE153" s="22"/>
      <c r="FF153" s="60"/>
      <c r="FG153" s="22"/>
      <c r="FH153" s="60"/>
      <c r="FI153" s="22"/>
      <c r="FJ153" s="60"/>
      <c r="FK153" s="22"/>
      <c r="FL153" s="60"/>
      <c r="FM153" s="22"/>
      <c r="FN153" s="60"/>
      <c r="FO153" s="22"/>
      <c r="FP153" s="60"/>
      <c r="FQ153" s="22"/>
      <c r="FR153" s="60"/>
      <c r="FS153" s="22"/>
      <c r="FT153" s="60"/>
      <c r="FU153" s="22"/>
      <c r="FV153" s="60"/>
      <c r="FW153" s="22"/>
      <c r="FX153" s="60"/>
      <c r="FY153" s="22"/>
      <c r="FZ153" s="60"/>
      <c r="GA153" s="22"/>
      <c r="GB153" s="60"/>
      <c r="GC153" s="22"/>
      <c r="GD153" s="60"/>
      <c r="GE153" s="22"/>
      <c r="GF153" s="60"/>
      <c r="GG153" s="22"/>
      <c r="GH153" s="60"/>
      <c r="GI153" s="22"/>
      <c r="GJ153" s="60"/>
      <c r="GK153" s="22"/>
      <c r="GL153" s="60"/>
      <c r="GM153" s="22"/>
      <c r="GN153" s="60"/>
      <c r="GO153" s="22"/>
      <c r="GP153" s="60"/>
      <c r="GQ153" s="22"/>
      <c r="GR153" s="60"/>
      <c r="GS153" s="22"/>
      <c r="GT153" s="60"/>
      <c r="GU153" s="22"/>
      <c r="GV153" s="60"/>
      <c r="GW153" s="22"/>
      <c r="GX153" s="60"/>
      <c r="GY153" s="22"/>
      <c r="GZ153" s="60"/>
      <c r="HA153" s="22"/>
      <c r="HB153" s="60"/>
      <c r="HC153" s="22"/>
      <c r="HD153" s="60"/>
      <c r="HE153" s="22"/>
      <c r="HF153" s="60"/>
      <c r="HG153" s="22"/>
      <c r="HH153" s="60"/>
      <c r="HI153" s="22"/>
      <c r="HJ153" s="60"/>
      <c r="HK153" s="22"/>
      <c r="HL153" s="60"/>
      <c r="HM153" s="22"/>
      <c r="HN153" s="60"/>
      <c r="HO153" s="22"/>
      <c r="HP153" s="60"/>
      <c r="HQ153" s="22"/>
      <c r="HR153" s="60"/>
      <c r="HS153" s="22"/>
      <c r="HT153" s="60"/>
      <c r="HU153" s="22"/>
      <c r="HV153" s="60"/>
      <c r="HW153" s="22"/>
      <c r="HX153" s="60"/>
      <c r="HY153" s="22"/>
      <c r="HZ153" s="60"/>
      <c r="IA153" s="22"/>
      <c r="IB153" s="60"/>
      <c r="IC153" s="22"/>
      <c r="ID153" s="60"/>
      <c r="IE153" s="22"/>
      <c r="IF153" s="60"/>
      <c r="IG153" s="22"/>
      <c r="IH153" s="60"/>
      <c r="II153" s="22"/>
      <c r="IJ153" s="60"/>
      <c r="IK153" s="22"/>
      <c r="IL153" s="60"/>
      <c r="IM153" s="22"/>
      <c r="IN153" s="60"/>
      <c r="IO153" s="22"/>
      <c r="IP153" s="60"/>
      <c r="IQ153" s="22"/>
      <c r="IR153" s="60"/>
      <c r="IS153" s="22"/>
      <c r="IT153" s="60"/>
      <c r="IU153" s="22"/>
      <c r="IV153" s="60"/>
      <c r="IW153" s="22"/>
      <c r="IX153" s="60"/>
      <c r="IY153" s="22"/>
      <c r="IZ153" s="60"/>
      <c r="JA153" s="22"/>
      <c r="JB153" s="60"/>
      <c r="JC153" s="22"/>
      <c r="JD153" s="60"/>
      <c r="JE153" s="22"/>
      <c r="JF153" s="60"/>
      <c r="JG153" s="22"/>
      <c r="JH153" s="60"/>
      <c r="JI153" s="22"/>
      <c r="JJ153" s="60"/>
      <c r="JK153" s="22"/>
      <c r="JL153" s="60"/>
      <c r="JM153" s="22"/>
      <c r="JN153" s="60"/>
      <c r="JO153" s="22"/>
      <c r="JP153" s="60"/>
      <c r="JQ153" s="22"/>
      <c r="JR153" s="60"/>
      <c r="JS153" s="22"/>
      <c r="JT153" s="60"/>
      <c r="JU153" s="22"/>
      <c r="JV153" s="60"/>
      <c r="JW153" s="22"/>
      <c r="JX153" s="60"/>
      <c r="JY153" s="22"/>
      <c r="JZ153" s="23"/>
      <c r="KA153" s="23"/>
      <c r="KB153" s="23"/>
      <c r="KC153" s="23"/>
      <c r="KD153" s="23"/>
      <c r="KE153" s="23"/>
      <c r="KF153" s="23"/>
      <c r="KG153" s="23"/>
      <c r="KH153" s="23"/>
      <c r="KI153" s="23"/>
      <c r="KJ153" s="23"/>
      <c r="KK153" s="23"/>
      <c r="KL153" s="23"/>
      <c r="KM153" s="23"/>
    </row>
    <row r="154" spans="1:299" x14ac:dyDescent="0.25">
      <c r="A154" s="48">
        <f t="shared" si="2"/>
        <v>153</v>
      </c>
      <c r="B154" s="272"/>
      <c r="C154" s="272"/>
      <c r="D154" s="272"/>
      <c r="E154" s="272"/>
      <c r="F154" s="272" t="s">
        <v>322</v>
      </c>
      <c r="G154" s="293">
        <v>0</v>
      </c>
      <c r="H154" s="293">
        <v>0</v>
      </c>
      <c r="I154" s="293">
        <v>0</v>
      </c>
      <c r="J154" s="293">
        <v>0</v>
      </c>
      <c r="K154" s="293">
        <v>0</v>
      </c>
      <c r="L154" s="293">
        <v>0</v>
      </c>
      <c r="M154" s="293">
        <v>0</v>
      </c>
      <c r="N154" s="293">
        <v>0</v>
      </c>
      <c r="O154" s="293">
        <v>0</v>
      </c>
      <c r="P154" s="293">
        <v>0</v>
      </c>
      <c r="Q154" s="293">
        <v>0</v>
      </c>
      <c r="R154" s="293">
        <v>0</v>
      </c>
      <c r="S154" s="293">
        <v>0</v>
      </c>
      <c r="T154" s="293">
        <v>0</v>
      </c>
      <c r="U154" s="293">
        <v>0</v>
      </c>
      <c r="V154" s="293">
        <v>0</v>
      </c>
      <c r="W154" s="293">
        <v>0</v>
      </c>
      <c r="X154" s="293">
        <v>0</v>
      </c>
      <c r="Y154" s="293">
        <v>0</v>
      </c>
      <c r="Z154" s="293">
        <v>0</v>
      </c>
      <c r="AA154" s="293">
        <v>0</v>
      </c>
      <c r="AB154" s="293">
        <v>0</v>
      </c>
      <c r="AC154" s="293">
        <v>0</v>
      </c>
      <c r="AD154" s="293">
        <v>0</v>
      </c>
      <c r="AE154" s="293">
        <v>0</v>
      </c>
      <c r="AF154" s="293">
        <v>0</v>
      </c>
      <c r="AG154" s="293">
        <v>0</v>
      </c>
      <c r="AH154" s="293">
        <v>0</v>
      </c>
      <c r="AI154" s="293">
        <v>0</v>
      </c>
      <c r="AJ154" s="293">
        <v>0</v>
      </c>
      <c r="AK154" s="293">
        <v>0</v>
      </c>
      <c r="AL154" s="293">
        <v>0</v>
      </c>
      <c r="AM154" s="293">
        <v>0</v>
      </c>
      <c r="AN154" s="293">
        <v>0</v>
      </c>
      <c r="AO154" s="293">
        <v>0</v>
      </c>
      <c r="AP154" s="293">
        <v>0</v>
      </c>
      <c r="AQ154" s="293">
        <v>0</v>
      </c>
      <c r="AR154" s="293">
        <v>0</v>
      </c>
      <c r="AS154" s="293">
        <v>0</v>
      </c>
      <c r="AT154" s="293">
        <v>0</v>
      </c>
      <c r="AU154" s="293">
        <v>0</v>
      </c>
      <c r="AV154" s="293">
        <v>0</v>
      </c>
      <c r="AW154" s="293">
        <v>0</v>
      </c>
      <c r="AX154" s="293">
        <v>0</v>
      </c>
      <c r="AY154" s="293">
        <v>0</v>
      </c>
      <c r="AZ154" s="293">
        <v>0</v>
      </c>
      <c r="BA154" s="293">
        <v>0</v>
      </c>
      <c r="BB154" s="293">
        <v>0</v>
      </c>
      <c r="BC154" s="293">
        <v>0</v>
      </c>
      <c r="BD154" s="293">
        <v>0</v>
      </c>
      <c r="BE154" s="293">
        <v>0</v>
      </c>
      <c r="BF154" s="293">
        <v>0</v>
      </c>
      <c r="BG154" s="293">
        <v>0</v>
      </c>
      <c r="BH154" s="293">
        <v>0</v>
      </c>
      <c r="BI154" s="293">
        <v>0</v>
      </c>
      <c r="BJ154" s="293">
        <v>0</v>
      </c>
      <c r="BK154" s="293">
        <v>0</v>
      </c>
      <c r="BL154" s="293">
        <v>0</v>
      </c>
      <c r="BM154" s="293">
        <v>0</v>
      </c>
      <c r="BN154" s="293">
        <v>0</v>
      </c>
      <c r="BO154" s="293">
        <v>0</v>
      </c>
      <c r="BP154" s="293">
        <v>0</v>
      </c>
      <c r="BQ154" s="293">
        <v>0</v>
      </c>
      <c r="BR154" s="293">
        <v>0</v>
      </c>
      <c r="BS154" s="293">
        <v>0</v>
      </c>
      <c r="BT154" s="293">
        <v>0</v>
      </c>
      <c r="BU154" s="293">
        <v>0</v>
      </c>
      <c r="BV154" s="293">
        <v>0</v>
      </c>
      <c r="BW154" s="293">
        <v>0</v>
      </c>
      <c r="BX154" s="293">
        <v>0</v>
      </c>
      <c r="BY154" s="293">
        <v>0</v>
      </c>
      <c r="BZ154" s="293">
        <v>0</v>
      </c>
      <c r="CA154" s="293">
        <v>0</v>
      </c>
      <c r="CB154" s="293">
        <v>0</v>
      </c>
      <c r="CC154" s="293">
        <v>0</v>
      </c>
      <c r="CD154" s="293">
        <v>0</v>
      </c>
      <c r="CE154" s="293">
        <v>0</v>
      </c>
      <c r="CF154" s="293">
        <v>0</v>
      </c>
      <c r="CG154" s="293">
        <v>0</v>
      </c>
      <c r="CH154" s="293">
        <v>0</v>
      </c>
      <c r="CI154" s="293">
        <v>0</v>
      </c>
      <c r="CJ154" s="293">
        <v>0</v>
      </c>
      <c r="CK154" s="293">
        <v>0</v>
      </c>
      <c r="CL154" s="293">
        <v>0</v>
      </c>
      <c r="CM154" s="293">
        <v>0</v>
      </c>
      <c r="CN154" s="293">
        <v>0</v>
      </c>
      <c r="CO154" s="293">
        <v>0</v>
      </c>
      <c r="CP154" s="293">
        <v>0</v>
      </c>
      <c r="CQ154" s="293">
        <v>0</v>
      </c>
      <c r="CR154" s="293">
        <v>0</v>
      </c>
      <c r="CS154" s="293">
        <v>0</v>
      </c>
      <c r="CT154" s="293">
        <v>0</v>
      </c>
      <c r="CU154" s="293">
        <v>0</v>
      </c>
      <c r="CV154" s="293">
        <v>0</v>
      </c>
      <c r="CW154" s="293">
        <v>0</v>
      </c>
      <c r="CX154" s="293">
        <v>0</v>
      </c>
      <c r="CY154" s="293">
        <v>0</v>
      </c>
      <c r="CZ154" s="293">
        <v>0</v>
      </c>
      <c r="DA154" s="293">
        <v>0</v>
      </c>
      <c r="DB154" s="293">
        <v>0</v>
      </c>
      <c r="DC154" s="293">
        <v>0</v>
      </c>
      <c r="DD154" s="293">
        <v>0</v>
      </c>
      <c r="DE154" s="293">
        <v>0</v>
      </c>
      <c r="DF154" s="293">
        <v>0</v>
      </c>
      <c r="DG154" s="293">
        <v>0</v>
      </c>
      <c r="DH154" s="293">
        <v>0</v>
      </c>
      <c r="DI154" s="293">
        <v>0</v>
      </c>
      <c r="DJ154" s="293">
        <v>0</v>
      </c>
      <c r="DK154" s="293">
        <v>0</v>
      </c>
      <c r="DL154" s="293">
        <v>0</v>
      </c>
      <c r="DM154" s="293">
        <v>0</v>
      </c>
      <c r="DN154" s="293">
        <v>0</v>
      </c>
      <c r="DO154" s="293">
        <v>0</v>
      </c>
      <c r="DP154" s="293">
        <v>0</v>
      </c>
      <c r="DQ154" s="293">
        <v>0</v>
      </c>
      <c r="DR154" s="293">
        <v>0</v>
      </c>
      <c r="DS154" s="293">
        <v>0</v>
      </c>
      <c r="DT154" s="293">
        <v>0</v>
      </c>
      <c r="DU154" s="293">
        <v>0</v>
      </c>
      <c r="DV154" s="293">
        <v>0</v>
      </c>
      <c r="DW154" s="293">
        <v>0</v>
      </c>
      <c r="DX154" s="293">
        <v>0</v>
      </c>
      <c r="DY154" s="293">
        <v>0</v>
      </c>
      <c r="DZ154" s="293">
        <v>0</v>
      </c>
      <c r="EA154" s="293">
        <v>0</v>
      </c>
      <c r="EB154" s="293">
        <v>0</v>
      </c>
      <c r="EC154" s="293">
        <v>0</v>
      </c>
      <c r="ED154" s="293">
        <v>0</v>
      </c>
      <c r="EE154" s="293">
        <v>0</v>
      </c>
      <c r="EF154" s="293">
        <v>0</v>
      </c>
      <c r="EG154" s="293">
        <v>0</v>
      </c>
      <c r="EH154" s="293">
        <v>0</v>
      </c>
      <c r="EI154" s="293">
        <v>0</v>
      </c>
      <c r="EJ154" s="293">
        <v>0</v>
      </c>
      <c r="EK154" s="293">
        <v>0</v>
      </c>
      <c r="EL154" s="293">
        <v>0</v>
      </c>
      <c r="EM154" s="293">
        <v>0</v>
      </c>
      <c r="EN154" s="293">
        <v>0</v>
      </c>
      <c r="EO154" s="293">
        <v>0</v>
      </c>
      <c r="EP154" s="293">
        <v>0</v>
      </c>
      <c r="EQ154" s="293">
        <v>0</v>
      </c>
      <c r="ER154" s="293">
        <v>0</v>
      </c>
      <c r="ES154" s="293">
        <v>0</v>
      </c>
      <c r="ET154" s="293">
        <v>0</v>
      </c>
      <c r="EU154" s="293">
        <v>0</v>
      </c>
      <c r="EV154" s="293">
        <v>0</v>
      </c>
      <c r="EW154" s="293">
        <v>0</v>
      </c>
      <c r="EX154" s="293">
        <v>0</v>
      </c>
      <c r="EY154" s="22"/>
      <c r="EZ154" s="60"/>
      <c r="FA154" s="22"/>
      <c r="FB154" s="60"/>
      <c r="FC154" s="22"/>
      <c r="FD154" s="60"/>
      <c r="FE154" s="22"/>
      <c r="FF154" s="60"/>
      <c r="FG154" s="22"/>
      <c r="FH154" s="60"/>
      <c r="FI154" s="22"/>
      <c r="FJ154" s="60"/>
      <c r="FK154" s="22"/>
      <c r="FL154" s="60"/>
      <c r="FM154" s="22"/>
      <c r="FN154" s="60"/>
      <c r="FO154" s="22"/>
      <c r="FP154" s="60"/>
      <c r="FQ154" s="22"/>
      <c r="FR154" s="60"/>
      <c r="FS154" s="22"/>
      <c r="FT154" s="60"/>
      <c r="FU154" s="22"/>
      <c r="FV154" s="60"/>
      <c r="FW154" s="22"/>
      <c r="FX154" s="60"/>
      <c r="FY154" s="22"/>
      <c r="FZ154" s="60"/>
      <c r="GA154" s="22"/>
      <c r="GB154" s="60"/>
      <c r="GC154" s="22"/>
      <c r="GD154" s="60"/>
      <c r="GE154" s="22"/>
      <c r="GF154" s="60"/>
      <c r="GG154" s="22"/>
      <c r="GH154" s="60"/>
      <c r="GI154" s="22"/>
      <c r="GJ154" s="60"/>
      <c r="GK154" s="22"/>
      <c r="GL154" s="60"/>
      <c r="GM154" s="22"/>
      <c r="GN154" s="60"/>
      <c r="GO154" s="22"/>
      <c r="GP154" s="60"/>
      <c r="GQ154" s="22"/>
      <c r="GR154" s="60"/>
      <c r="GS154" s="22"/>
      <c r="GT154" s="60"/>
      <c r="GU154" s="22"/>
      <c r="GV154" s="60"/>
      <c r="GW154" s="22"/>
      <c r="GX154" s="60"/>
      <c r="GY154" s="22"/>
      <c r="GZ154" s="60"/>
      <c r="HA154" s="22"/>
      <c r="HB154" s="60"/>
      <c r="HC154" s="22"/>
      <c r="HD154" s="60"/>
      <c r="HE154" s="22"/>
      <c r="HF154" s="60"/>
      <c r="HG154" s="22"/>
      <c r="HH154" s="60"/>
      <c r="HI154" s="22"/>
      <c r="HJ154" s="60"/>
      <c r="HK154" s="22"/>
      <c r="HL154" s="60"/>
      <c r="HM154" s="22"/>
      <c r="HN154" s="60"/>
      <c r="HO154" s="22"/>
      <c r="HP154" s="60"/>
      <c r="HQ154" s="22"/>
      <c r="HR154" s="60"/>
      <c r="HS154" s="22"/>
      <c r="HT154" s="60"/>
      <c r="HU154" s="22"/>
      <c r="HV154" s="60"/>
      <c r="HW154" s="22"/>
      <c r="HX154" s="60"/>
      <c r="HY154" s="22"/>
      <c r="HZ154" s="60"/>
      <c r="IA154" s="22"/>
      <c r="IB154" s="60"/>
      <c r="IC154" s="22"/>
      <c r="ID154" s="60"/>
      <c r="IE154" s="22"/>
      <c r="IF154" s="60"/>
      <c r="IG154" s="22"/>
      <c r="IH154" s="60"/>
      <c r="II154" s="22"/>
      <c r="IJ154" s="60"/>
      <c r="IK154" s="22"/>
      <c r="IL154" s="60"/>
      <c r="IM154" s="22"/>
      <c r="IN154" s="60"/>
      <c r="IO154" s="22"/>
      <c r="IP154" s="60"/>
      <c r="IQ154" s="22"/>
      <c r="IR154" s="60"/>
      <c r="IS154" s="22"/>
      <c r="IT154" s="60"/>
      <c r="IU154" s="22"/>
      <c r="IV154" s="60"/>
      <c r="IW154" s="22"/>
      <c r="IX154" s="60"/>
      <c r="IY154" s="22"/>
      <c r="IZ154" s="60"/>
      <c r="JA154" s="22"/>
      <c r="JB154" s="60"/>
      <c r="JC154" s="22"/>
      <c r="JD154" s="60"/>
      <c r="JE154" s="22"/>
      <c r="JF154" s="60"/>
      <c r="JG154" s="22"/>
      <c r="JH154" s="60"/>
      <c r="JI154" s="22"/>
      <c r="JJ154" s="60"/>
      <c r="JK154" s="22"/>
      <c r="JL154" s="60"/>
      <c r="JM154" s="22"/>
      <c r="JN154" s="60"/>
      <c r="JO154" s="22"/>
      <c r="JP154" s="60"/>
      <c r="JQ154" s="22"/>
      <c r="JR154" s="60"/>
      <c r="JS154" s="22"/>
      <c r="JT154" s="60"/>
      <c r="JU154" s="22"/>
      <c r="JV154" s="60"/>
      <c r="JW154" s="22"/>
      <c r="JX154" s="60"/>
      <c r="JY154" s="22"/>
      <c r="JZ154" s="23"/>
      <c r="KA154" s="23"/>
      <c r="KB154" s="23"/>
      <c r="KC154" s="23"/>
      <c r="KD154" s="23"/>
      <c r="KE154" s="23"/>
      <c r="KF154" s="23"/>
      <c r="KG154" s="23"/>
      <c r="KH154" s="23"/>
      <c r="KI154" s="23"/>
      <c r="KJ154" s="23"/>
      <c r="KK154" s="23"/>
      <c r="KL154" s="23"/>
      <c r="KM154" s="23"/>
    </row>
    <row r="155" spans="1:299" x14ac:dyDescent="0.25">
      <c r="A155" s="48">
        <f t="shared" si="2"/>
        <v>154</v>
      </c>
      <c r="B155" s="272"/>
      <c r="C155" s="272"/>
      <c r="D155" s="272"/>
      <c r="E155" s="272"/>
      <c r="F155" s="272" t="s">
        <v>323</v>
      </c>
      <c r="G155" s="293">
        <v>-81.42</v>
      </c>
      <c r="H155" s="293">
        <v>1402.85</v>
      </c>
      <c r="I155" s="293">
        <v>32671.68</v>
      </c>
      <c r="J155" s="293">
        <v>104.77</v>
      </c>
      <c r="K155" s="293">
        <v>6233.01</v>
      </c>
      <c r="L155" s="293">
        <v>2788.77</v>
      </c>
      <c r="M155" s="293">
        <v>220.65</v>
      </c>
      <c r="N155" s="293">
        <v>90.62</v>
      </c>
      <c r="O155" s="293">
        <v>4961.22</v>
      </c>
      <c r="P155" s="293">
        <v>16605.22</v>
      </c>
      <c r="Q155" s="293">
        <v>192.29</v>
      </c>
      <c r="R155" s="293">
        <v>2838.12</v>
      </c>
      <c r="S155" s="293">
        <v>-30.64</v>
      </c>
      <c r="T155" s="293">
        <v>-12.62</v>
      </c>
      <c r="U155" s="293">
        <v>277.52999999999997</v>
      </c>
      <c r="V155" s="293">
        <v>-435.27</v>
      </c>
      <c r="W155" s="293">
        <v>0</v>
      </c>
      <c r="X155" s="293">
        <v>922.94</v>
      </c>
      <c r="Y155" s="293">
        <v>16964.93</v>
      </c>
      <c r="Z155" s="293">
        <v>37.840000000000003</v>
      </c>
      <c r="AA155" s="293">
        <v>0</v>
      </c>
      <c r="AB155" s="293">
        <v>228.41</v>
      </c>
      <c r="AC155" s="293">
        <v>612.67999999999995</v>
      </c>
      <c r="AD155" s="293">
        <v>-585.05999999999995</v>
      </c>
      <c r="AE155" s="293">
        <v>-42.85</v>
      </c>
      <c r="AF155" s="293">
        <v>107.01</v>
      </c>
      <c r="AG155" s="293">
        <v>1739.27</v>
      </c>
      <c r="AH155" s="293">
        <v>186.69</v>
      </c>
      <c r="AI155" s="293">
        <v>38.630000000000003</v>
      </c>
      <c r="AJ155" s="293">
        <v>885.37</v>
      </c>
      <c r="AK155" s="293">
        <v>1099.58</v>
      </c>
      <c r="AL155" s="293">
        <v>259.45</v>
      </c>
      <c r="AM155" s="293">
        <v>0</v>
      </c>
      <c r="AN155" s="293">
        <v>-88.52</v>
      </c>
      <c r="AO155" s="293">
        <v>61.84</v>
      </c>
      <c r="AP155" s="293">
        <v>2070.85</v>
      </c>
      <c r="AQ155" s="293">
        <v>272.58999999999997</v>
      </c>
      <c r="AR155" s="293">
        <v>-59.59</v>
      </c>
      <c r="AS155" s="293">
        <v>116.27</v>
      </c>
      <c r="AT155" s="293">
        <v>-390.04</v>
      </c>
      <c r="AU155" s="293">
        <v>292.85000000000002</v>
      </c>
      <c r="AV155" s="293">
        <v>637.38</v>
      </c>
      <c r="AW155" s="293">
        <v>46.21</v>
      </c>
      <c r="AX155" s="293">
        <v>480.32</v>
      </c>
      <c r="AY155" s="293">
        <v>165.81</v>
      </c>
      <c r="AZ155" s="293">
        <v>-110.65</v>
      </c>
      <c r="BA155" s="293">
        <v>-40.71</v>
      </c>
      <c r="BB155" s="293">
        <v>32.11</v>
      </c>
      <c r="BC155" s="293">
        <v>176.87</v>
      </c>
      <c r="BD155" s="293">
        <v>463.31</v>
      </c>
      <c r="BE155" s="293">
        <v>0</v>
      </c>
      <c r="BF155" s="293">
        <v>608.37</v>
      </c>
      <c r="BG155" s="293">
        <v>13622.15</v>
      </c>
      <c r="BH155" s="293">
        <v>168.49</v>
      </c>
      <c r="BI155" s="293">
        <v>381.81</v>
      </c>
      <c r="BJ155" s="293">
        <v>833</v>
      </c>
      <c r="BK155" s="293">
        <v>1876.71</v>
      </c>
      <c r="BL155" s="293">
        <v>0</v>
      </c>
      <c r="BM155" s="293">
        <v>6310.91</v>
      </c>
      <c r="BN155" s="293">
        <v>129.01</v>
      </c>
      <c r="BO155" s="293">
        <v>221.31</v>
      </c>
      <c r="BP155" s="293">
        <v>504.49</v>
      </c>
      <c r="BQ155" s="293">
        <v>103.93</v>
      </c>
      <c r="BR155" s="293">
        <v>28</v>
      </c>
      <c r="BS155" s="293">
        <v>521.53</v>
      </c>
      <c r="BT155" s="293">
        <v>0</v>
      </c>
      <c r="BU155" s="293">
        <v>7206.59</v>
      </c>
      <c r="BV155" s="293">
        <v>880.16</v>
      </c>
      <c r="BW155" s="293">
        <v>0</v>
      </c>
      <c r="BX155" s="293">
        <v>3790.82</v>
      </c>
      <c r="BY155" s="293">
        <v>-11.36</v>
      </c>
      <c r="BZ155" s="293">
        <v>279.05</v>
      </c>
      <c r="CA155" s="293">
        <v>-23.57</v>
      </c>
      <c r="CB155" s="293">
        <v>-228.66</v>
      </c>
      <c r="CC155" s="293">
        <v>178.78</v>
      </c>
      <c r="CD155" s="293">
        <v>131.08000000000001</v>
      </c>
      <c r="CE155" s="293">
        <v>0</v>
      </c>
      <c r="CF155" s="293">
        <v>1099.01</v>
      </c>
      <c r="CG155" s="293">
        <v>334.23</v>
      </c>
      <c r="CH155" s="293">
        <v>1486.1</v>
      </c>
      <c r="CI155" s="293">
        <v>60.84</v>
      </c>
      <c r="CJ155" s="293">
        <v>1184.4100000000001</v>
      </c>
      <c r="CK155" s="293">
        <v>6716.97</v>
      </c>
      <c r="CL155" s="293">
        <v>580.36</v>
      </c>
      <c r="CM155" s="293">
        <v>4126.84</v>
      </c>
      <c r="CN155" s="293">
        <v>199.34</v>
      </c>
      <c r="CO155" s="293">
        <v>17661.96</v>
      </c>
      <c r="CP155" s="293">
        <v>-63.86</v>
      </c>
      <c r="CQ155" s="293">
        <v>1668.73</v>
      </c>
      <c r="CR155" s="293">
        <v>342.45</v>
      </c>
      <c r="CS155" s="293">
        <v>3914.12</v>
      </c>
      <c r="CT155" s="293">
        <v>5110.37</v>
      </c>
      <c r="CU155" s="293">
        <v>4308.0600000000004</v>
      </c>
      <c r="CV155" s="293">
        <v>1592.76</v>
      </c>
      <c r="CW155" s="293">
        <v>355.3</v>
      </c>
      <c r="CX155" s="293">
        <v>62.29</v>
      </c>
      <c r="CY155" s="293">
        <v>-66.430000000000007</v>
      </c>
      <c r="CZ155" s="293">
        <v>165.99</v>
      </c>
      <c r="DA155" s="293">
        <v>555.22</v>
      </c>
      <c r="DB155" s="293">
        <v>207.49</v>
      </c>
      <c r="DC155" s="293">
        <v>165.61</v>
      </c>
      <c r="DD155" s="293">
        <v>97.16</v>
      </c>
      <c r="DE155" s="293">
        <v>487.58</v>
      </c>
      <c r="DF155" s="293">
        <v>8370.3700000000008</v>
      </c>
      <c r="DG155" s="293">
        <v>285.54000000000002</v>
      </c>
      <c r="DH155" s="293">
        <v>462.54</v>
      </c>
      <c r="DI155" s="293">
        <v>277.31</v>
      </c>
      <c r="DJ155" s="293">
        <v>778.72</v>
      </c>
      <c r="DK155" s="293">
        <v>-61.72</v>
      </c>
      <c r="DL155" s="293">
        <v>-470.2</v>
      </c>
      <c r="DM155" s="293">
        <v>34.229999999999997</v>
      </c>
      <c r="DN155" s="293">
        <v>2160.3200000000002</v>
      </c>
      <c r="DO155" s="293">
        <v>114.63</v>
      </c>
      <c r="DP155" s="293">
        <v>454.82</v>
      </c>
      <c r="DQ155" s="293">
        <v>504.47</v>
      </c>
      <c r="DR155" s="293">
        <v>1322.67</v>
      </c>
      <c r="DS155" s="293">
        <v>66.2</v>
      </c>
      <c r="DT155" s="293">
        <v>-33.21</v>
      </c>
      <c r="DU155" s="293">
        <v>278.5</v>
      </c>
      <c r="DV155" s="293">
        <v>-30.02</v>
      </c>
      <c r="DW155" s="293">
        <v>1381.72</v>
      </c>
      <c r="DX155" s="293">
        <v>-23.57</v>
      </c>
      <c r="DY155" s="293">
        <v>3200.72</v>
      </c>
      <c r="DZ155" s="293">
        <v>161.1</v>
      </c>
      <c r="EA155" s="293">
        <v>-64.95</v>
      </c>
      <c r="EB155" s="293">
        <v>93.5</v>
      </c>
      <c r="EC155" s="293">
        <v>12.84</v>
      </c>
      <c r="ED155" s="293">
        <v>288.68</v>
      </c>
      <c r="EE155" s="293">
        <v>228.26</v>
      </c>
      <c r="EF155" s="293">
        <v>90.18</v>
      </c>
      <c r="EG155" s="293">
        <v>-4.93</v>
      </c>
      <c r="EH155" s="293">
        <v>11.99</v>
      </c>
      <c r="EI155" s="293">
        <v>-442.33</v>
      </c>
      <c r="EJ155" s="293">
        <v>84.71</v>
      </c>
      <c r="EK155" s="293">
        <v>86.44</v>
      </c>
      <c r="EL155" s="293">
        <v>9495.57</v>
      </c>
      <c r="EM155" s="293">
        <v>15209.82</v>
      </c>
      <c r="EN155" s="293">
        <v>-86.38</v>
      </c>
      <c r="EO155" s="293">
        <v>-494.62</v>
      </c>
      <c r="EP155" s="293">
        <v>-57.44</v>
      </c>
      <c r="EQ155" s="293">
        <v>5326.95</v>
      </c>
      <c r="ER155" s="293">
        <v>1868.48</v>
      </c>
      <c r="ES155" s="293">
        <v>0</v>
      </c>
      <c r="ET155" s="293">
        <v>0</v>
      </c>
      <c r="EU155" s="293">
        <v>0</v>
      </c>
      <c r="EV155" s="293">
        <v>0</v>
      </c>
      <c r="EW155" s="293">
        <v>0</v>
      </c>
      <c r="EX155" s="293">
        <v>235155.98</v>
      </c>
      <c r="EY155" s="22"/>
      <c r="EZ155" s="60"/>
      <c r="FA155" s="22"/>
      <c r="FB155" s="60"/>
      <c r="FC155" s="22"/>
      <c r="FD155" s="60"/>
      <c r="FE155" s="22"/>
      <c r="FF155" s="60"/>
      <c r="FG155" s="22"/>
      <c r="FH155" s="60"/>
      <c r="FI155" s="22"/>
      <c r="FJ155" s="60"/>
      <c r="FK155" s="22"/>
      <c r="FL155" s="60"/>
      <c r="FM155" s="22"/>
      <c r="FN155" s="60"/>
      <c r="FO155" s="22"/>
      <c r="FP155" s="60"/>
      <c r="FQ155" s="22"/>
      <c r="FR155" s="60"/>
      <c r="FS155" s="22"/>
      <c r="FT155" s="60"/>
      <c r="FU155" s="22"/>
      <c r="FV155" s="60"/>
      <c r="FW155" s="22"/>
      <c r="FX155" s="60"/>
      <c r="FY155" s="22"/>
      <c r="FZ155" s="60"/>
      <c r="GA155" s="22"/>
      <c r="GB155" s="60"/>
      <c r="GC155" s="22"/>
      <c r="GD155" s="60"/>
      <c r="GE155" s="22"/>
      <c r="GF155" s="60"/>
      <c r="GG155" s="22"/>
      <c r="GH155" s="60"/>
      <c r="GI155" s="22"/>
      <c r="GJ155" s="60"/>
      <c r="GK155" s="22"/>
      <c r="GL155" s="60"/>
      <c r="GM155" s="22"/>
      <c r="GN155" s="60"/>
      <c r="GO155" s="22"/>
      <c r="GP155" s="60"/>
      <c r="GQ155" s="22"/>
      <c r="GR155" s="60"/>
      <c r="GS155" s="22"/>
      <c r="GT155" s="60"/>
      <c r="GU155" s="22"/>
      <c r="GV155" s="60"/>
      <c r="GW155" s="22"/>
      <c r="GX155" s="60"/>
      <c r="GY155" s="22"/>
      <c r="GZ155" s="60"/>
      <c r="HA155" s="22"/>
      <c r="HB155" s="60"/>
      <c r="HC155" s="22"/>
      <c r="HD155" s="60"/>
      <c r="HE155" s="22"/>
      <c r="HF155" s="60"/>
      <c r="HG155" s="22"/>
      <c r="HH155" s="60"/>
      <c r="HI155" s="22"/>
      <c r="HJ155" s="60"/>
      <c r="HK155" s="22"/>
      <c r="HL155" s="60"/>
      <c r="HM155" s="22"/>
      <c r="HN155" s="60"/>
      <c r="HO155" s="22"/>
      <c r="HP155" s="60"/>
      <c r="HQ155" s="22"/>
      <c r="HR155" s="60"/>
      <c r="HS155" s="22"/>
      <c r="HT155" s="60"/>
      <c r="HU155" s="22"/>
      <c r="HV155" s="60"/>
      <c r="HW155" s="22"/>
      <c r="HX155" s="60"/>
      <c r="HY155" s="22"/>
      <c r="HZ155" s="60"/>
      <c r="IA155" s="22"/>
      <c r="IB155" s="60"/>
      <c r="IC155" s="22"/>
      <c r="ID155" s="60"/>
      <c r="IE155" s="22"/>
      <c r="IF155" s="60"/>
      <c r="IG155" s="22"/>
      <c r="IH155" s="60"/>
      <c r="II155" s="22"/>
      <c r="IJ155" s="60"/>
      <c r="IK155" s="22"/>
      <c r="IL155" s="60"/>
      <c r="IM155" s="22"/>
      <c r="IN155" s="60"/>
      <c r="IO155" s="22"/>
      <c r="IP155" s="60"/>
      <c r="IQ155" s="22"/>
      <c r="IR155" s="60"/>
      <c r="IS155" s="22"/>
      <c r="IT155" s="60"/>
      <c r="IU155" s="22"/>
      <c r="IV155" s="60"/>
      <c r="IW155" s="22"/>
      <c r="IX155" s="60"/>
      <c r="IY155" s="22"/>
      <c r="IZ155" s="60"/>
      <c r="JA155" s="22"/>
      <c r="JB155" s="60"/>
      <c r="JC155" s="22"/>
      <c r="JD155" s="60"/>
      <c r="JE155" s="22"/>
      <c r="JF155" s="60"/>
      <c r="JG155" s="22"/>
      <c r="JH155" s="60"/>
      <c r="JI155" s="22"/>
      <c r="JJ155" s="60"/>
      <c r="JK155" s="22"/>
      <c r="JL155" s="60"/>
      <c r="JM155" s="22"/>
      <c r="JN155" s="60"/>
      <c r="JO155" s="22"/>
      <c r="JP155" s="60"/>
      <c r="JQ155" s="22"/>
      <c r="JR155" s="60"/>
      <c r="JS155" s="22"/>
      <c r="JT155" s="60"/>
      <c r="JU155" s="22"/>
      <c r="JV155" s="60"/>
      <c r="JW155" s="22"/>
      <c r="JX155" s="60"/>
      <c r="JY155" s="22"/>
      <c r="JZ155" s="23"/>
      <c r="KA155" s="23"/>
      <c r="KB155" s="23"/>
      <c r="KC155" s="23"/>
      <c r="KD155" s="23"/>
      <c r="KE155" s="23"/>
      <c r="KF155" s="23"/>
      <c r="KG155" s="23"/>
      <c r="KH155" s="23"/>
      <c r="KI155" s="23"/>
      <c r="KJ155" s="23"/>
      <c r="KK155" s="23"/>
      <c r="KL155" s="23"/>
      <c r="KM155" s="23"/>
    </row>
    <row r="156" spans="1:299" x14ac:dyDescent="0.25">
      <c r="A156" s="48">
        <f t="shared" si="2"/>
        <v>155</v>
      </c>
      <c r="B156" s="272"/>
      <c r="C156" s="272"/>
      <c r="D156" s="272"/>
      <c r="E156" s="272"/>
      <c r="F156" s="272" t="s">
        <v>324</v>
      </c>
      <c r="G156" s="293">
        <v>0</v>
      </c>
      <c r="H156" s="293">
        <v>0</v>
      </c>
      <c r="I156" s="293">
        <v>0</v>
      </c>
      <c r="J156" s="293">
        <v>0</v>
      </c>
      <c r="K156" s="293">
        <v>10</v>
      </c>
      <c r="L156" s="293">
        <v>0</v>
      </c>
      <c r="M156" s="293">
        <v>0</v>
      </c>
      <c r="N156" s="293">
        <v>0</v>
      </c>
      <c r="O156" s="293">
        <v>0</v>
      </c>
      <c r="P156" s="293">
        <v>20.47</v>
      </c>
      <c r="Q156" s="293">
        <v>0</v>
      </c>
      <c r="R156" s="293">
        <v>50</v>
      </c>
      <c r="S156" s="293">
        <v>0</v>
      </c>
      <c r="T156" s="293">
        <v>0</v>
      </c>
      <c r="U156" s="293">
        <v>20.47</v>
      </c>
      <c r="V156" s="293">
        <v>302.47000000000003</v>
      </c>
      <c r="W156" s="293">
        <v>0</v>
      </c>
      <c r="X156" s="293">
        <v>0</v>
      </c>
      <c r="Y156" s="293">
        <v>22</v>
      </c>
      <c r="Z156" s="293">
        <v>0</v>
      </c>
      <c r="AA156" s="293">
        <v>0</v>
      </c>
      <c r="AB156" s="293">
        <v>0</v>
      </c>
      <c r="AC156" s="293">
        <v>0</v>
      </c>
      <c r="AD156" s="293">
        <v>0</v>
      </c>
      <c r="AE156" s="293">
        <v>0</v>
      </c>
      <c r="AF156" s="293">
        <v>0</v>
      </c>
      <c r="AG156" s="293">
        <v>0</v>
      </c>
      <c r="AH156" s="293">
        <v>20.47</v>
      </c>
      <c r="AI156" s="293">
        <v>20.47</v>
      </c>
      <c r="AJ156" s="293">
        <v>0</v>
      </c>
      <c r="AK156" s="293">
        <v>0</v>
      </c>
      <c r="AL156" s="293">
        <v>0</v>
      </c>
      <c r="AM156" s="293">
        <v>0</v>
      </c>
      <c r="AN156" s="293">
        <v>20.47</v>
      </c>
      <c r="AO156" s="293">
        <v>20.47</v>
      </c>
      <c r="AP156" s="293">
        <v>0</v>
      </c>
      <c r="AQ156" s="293">
        <v>20.47</v>
      </c>
      <c r="AR156" s="293">
        <v>20.47</v>
      </c>
      <c r="AS156" s="293">
        <v>20.47</v>
      </c>
      <c r="AT156" s="293">
        <v>0</v>
      </c>
      <c r="AU156" s="293">
        <v>20.47</v>
      </c>
      <c r="AV156" s="293">
        <v>20.47</v>
      </c>
      <c r="AW156" s="293">
        <v>20.47</v>
      </c>
      <c r="AX156" s="293">
        <v>0</v>
      </c>
      <c r="AY156" s="293">
        <v>20.47</v>
      </c>
      <c r="AZ156" s="293">
        <v>0</v>
      </c>
      <c r="BA156" s="293">
        <v>20.47</v>
      </c>
      <c r="BB156" s="293">
        <v>20.47</v>
      </c>
      <c r="BC156" s="293">
        <v>20.47</v>
      </c>
      <c r="BD156" s="293">
        <v>0</v>
      </c>
      <c r="BE156" s="293">
        <v>0</v>
      </c>
      <c r="BF156" s="293">
        <v>20.47</v>
      </c>
      <c r="BG156" s="293">
        <v>0</v>
      </c>
      <c r="BH156" s="293">
        <v>20.47</v>
      </c>
      <c r="BI156" s="293">
        <v>20.47</v>
      </c>
      <c r="BJ156" s="293">
        <v>20.47</v>
      </c>
      <c r="BK156" s="293">
        <v>0</v>
      </c>
      <c r="BL156" s="293">
        <v>0</v>
      </c>
      <c r="BM156" s="293">
        <v>0</v>
      </c>
      <c r="BN156" s="293">
        <v>20.47</v>
      </c>
      <c r="BO156" s="293">
        <v>20.47</v>
      </c>
      <c r="BP156" s="293">
        <v>20.47</v>
      </c>
      <c r="BQ156" s="293">
        <v>20.47</v>
      </c>
      <c r="BR156" s="293">
        <v>20.47</v>
      </c>
      <c r="BS156" s="293">
        <v>20.47</v>
      </c>
      <c r="BT156" s="293">
        <v>0</v>
      </c>
      <c r="BU156" s="293">
        <v>0</v>
      </c>
      <c r="BV156" s="293">
        <v>20.47</v>
      </c>
      <c r="BW156" s="293">
        <v>0</v>
      </c>
      <c r="BX156" s="293">
        <v>20.47</v>
      </c>
      <c r="BY156" s="293">
        <v>20.47</v>
      </c>
      <c r="BZ156" s="293">
        <v>0</v>
      </c>
      <c r="CA156" s="293">
        <v>20.47</v>
      </c>
      <c r="CB156" s="293">
        <v>0</v>
      </c>
      <c r="CC156" s="293">
        <v>20.47</v>
      </c>
      <c r="CD156" s="293">
        <v>20.47</v>
      </c>
      <c r="CE156" s="293">
        <v>0</v>
      </c>
      <c r="CF156" s="293">
        <v>40.47</v>
      </c>
      <c r="CG156" s="293">
        <v>20.47</v>
      </c>
      <c r="CH156" s="293">
        <v>0</v>
      </c>
      <c r="CI156" s="293">
        <v>20.47</v>
      </c>
      <c r="CJ156" s="293">
        <v>20.47</v>
      </c>
      <c r="CK156" s="293">
        <v>0</v>
      </c>
      <c r="CL156" s="293">
        <v>20.47</v>
      </c>
      <c r="CM156" s="293">
        <v>20.47</v>
      </c>
      <c r="CN156" s="293">
        <v>20.47</v>
      </c>
      <c r="CO156" s="293">
        <v>0</v>
      </c>
      <c r="CP156" s="293">
        <v>20.47</v>
      </c>
      <c r="CQ156" s="293">
        <v>20.47</v>
      </c>
      <c r="CR156" s="293">
        <v>0</v>
      </c>
      <c r="CS156" s="293">
        <v>20.47</v>
      </c>
      <c r="CT156" s="293">
        <v>0</v>
      </c>
      <c r="CU156" s="293">
        <v>20.47</v>
      </c>
      <c r="CV156" s="293">
        <v>20</v>
      </c>
      <c r="CW156" s="293">
        <v>0</v>
      </c>
      <c r="CX156" s="293">
        <v>0</v>
      </c>
      <c r="CY156" s="293">
        <v>20.47</v>
      </c>
      <c r="CZ156" s="293">
        <v>20.47</v>
      </c>
      <c r="DA156" s="293">
        <v>4116.96</v>
      </c>
      <c r="DB156" s="293">
        <v>20.47</v>
      </c>
      <c r="DC156" s="293">
        <v>20.47</v>
      </c>
      <c r="DD156" s="293">
        <v>0</v>
      </c>
      <c r="DE156" s="293">
        <v>20.47</v>
      </c>
      <c r="DF156" s="293">
        <v>0</v>
      </c>
      <c r="DG156" s="293">
        <v>20.47</v>
      </c>
      <c r="DH156" s="293">
        <v>20.47</v>
      </c>
      <c r="DI156" s="293">
        <v>20.47</v>
      </c>
      <c r="DJ156" s="293">
        <v>20.47</v>
      </c>
      <c r="DK156" s="293">
        <v>20.47</v>
      </c>
      <c r="DL156" s="293">
        <v>25</v>
      </c>
      <c r="DM156" s="293">
        <v>20.47</v>
      </c>
      <c r="DN156" s="293">
        <v>0</v>
      </c>
      <c r="DO156" s="293">
        <v>0</v>
      </c>
      <c r="DP156" s="293">
        <v>20.47</v>
      </c>
      <c r="DQ156" s="293">
        <v>20.47</v>
      </c>
      <c r="DR156" s="293">
        <v>0</v>
      </c>
      <c r="DS156" s="293">
        <v>20.47</v>
      </c>
      <c r="DT156" s="293">
        <v>20.47</v>
      </c>
      <c r="DU156" s="293">
        <v>0</v>
      </c>
      <c r="DV156" s="293">
        <v>0</v>
      </c>
      <c r="DW156" s="293">
        <v>0</v>
      </c>
      <c r="DX156" s="293">
        <v>20.47</v>
      </c>
      <c r="DY156" s="293">
        <v>0</v>
      </c>
      <c r="DZ156" s="293">
        <v>20.47</v>
      </c>
      <c r="EA156" s="293">
        <v>0</v>
      </c>
      <c r="EB156" s="293">
        <v>20.47</v>
      </c>
      <c r="EC156" s="293">
        <v>20.47</v>
      </c>
      <c r="ED156" s="293">
        <v>20.47</v>
      </c>
      <c r="EE156" s="293">
        <v>20.47</v>
      </c>
      <c r="EF156" s="293">
        <v>20.47</v>
      </c>
      <c r="EG156" s="293">
        <v>0</v>
      </c>
      <c r="EH156" s="293">
        <v>0</v>
      </c>
      <c r="EI156" s="293">
        <v>20.47</v>
      </c>
      <c r="EJ156" s="293">
        <v>20.47</v>
      </c>
      <c r="EK156" s="293">
        <v>20.47</v>
      </c>
      <c r="EL156" s="293">
        <v>0</v>
      </c>
      <c r="EM156" s="293">
        <v>0</v>
      </c>
      <c r="EN156" s="293">
        <v>20.47</v>
      </c>
      <c r="EO156" s="293">
        <v>0</v>
      </c>
      <c r="EP156" s="293">
        <v>0</v>
      </c>
      <c r="EQ156" s="293">
        <v>0</v>
      </c>
      <c r="ER156" s="293">
        <v>20.47</v>
      </c>
      <c r="ES156" s="293">
        <v>0</v>
      </c>
      <c r="ET156" s="293">
        <v>0</v>
      </c>
      <c r="EU156" s="293">
        <v>0</v>
      </c>
      <c r="EV156" s="293">
        <v>0</v>
      </c>
      <c r="EW156" s="293">
        <v>0</v>
      </c>
      <c r="EX156" s="293">
        <v>5999.33</v>
      </c>
      <c r="EY156" s="22"/>
      <c r="EZ156" s="60"/>
      <c r="FA156" s="22"/>
      <c r="FB156" s="60"/>
      <c r="FC156" s="22"/>
      <c r="FD156" s="60"/>
      <c r="FE156" s="22"/>
      <c r="FF156" s="60"/>
      <c r="FG156" s="22"/>
      <c r="FH156" s="60"/>
      <c r="FI156" s="22"/>
      <c r="FJ156" s="60"/>
      <c r="FK156" s="22"/>
      <c r="FL156" s="60"/>
      <c r="FM156" s="22"/>
      <c r="FN156" s="60"/>
      <c r="FO156" s="22"/>
      <c r="FP156" s="60"/>
      <c r="FQ156" s="22"/>
      <c r="FR156" s="60"/>
      <c r="FS156" s="22"/>
      <c r="FT156" s="60"/>
      <c r="FU156" s="22"/>
      <c r="FV156" s="60"/>
      <c r="FW156" s="22"/>
      <c r="FX156" s="60"/>
      <c r="FY156" s="22"/>
      <c r="FZ156" s="60"/>
      <c r="GA156" s="22"/>
      <c r="GB156" s="60"/>
      <c r="GC156" s="22"/>
      <c r="GD156" s="60"/>
      <c r="GE156" s="22"/>
      <c r="GF156" s="60"/>
      <c r="GG156" s="22"/>
      <c r="GH156" s="60"/>
      <c r="GI156" s="22"/>
      <c r="GJ156" s="60"/>
      <c r="GK156" s="22"/>
      <c r="GL156" s="60"/>
      <c r="GM156" s="22"/>
      <c r="GN156" s="60"/>
      <c r="GO156" s="22"/>
      <c r="GP156" s="60"/>
      <c r="GQ156" s="22"/>
      <c r="GR156" s="60"/>
      <c r="GS156" s="22"/>
      <c r="GT156" s="60"/>
      <c r="GU156" s="22"/>
      <c r="GV156" s="60"/>
      <c r="GW156" s="22"/>
      <c r="GX156" s="60"/>
      <c r="GY156" s="22"/>
      <c r="GZ156" s="60"/>
      <c r="HA156" s="22"/>
      <c r="HB156" s="60"/>
      <c r="HC156" s="22"/>
      <c r="HD156" s="60"/>
      <c r="HE156" s="22"/>
      <c r="HF156" s="60"/>
      <c r="HG156" s="22"/>
      <c r="HH156" s="60"/>
      <c r="HI156" s="22"/>
      <c r="HJ156" s="60"/>
      <c r="HK156" s="22"/>
      <c r="HL156" s="60"/>
      <c r="HM156" s="22"/>
      <c r="HN156" s="60"/>
      <c r="HO156" s="22"/>
      <c r="HP156" s="60"/>
      <c r="HQ156" s="22"/>
      <c r="HR156" s="60"/>
      <c r="HS156" s="22"/>
      <c r="HT156" s="60"/>
      <c r="HU156" s="22"/>
      <c r="HV156" s="60"/>
      <c r="HW156" s="22"/>
      <c r="HX156" s="60"/>
      <c r="HY156" s="22"/>
      <c r="HZ156" s="60"/>
      <c r="IA156" s="22"/>
      <c r="IB156" s="60"/>
      <c r="IC156" s="22"/>
      <c r="ID156" s="60"/>
      <c r="IE156" s="22"/>
      <c r="IF156" s="60"/>
      <c r="IG156" s="22"/>
      <c r="IH156" s="60"/>
      <c r="II156" s="22"/>
      <c r="IJ156" s="60"/>
      <c r="IK156" s="22"/>
      <c r="IL156" s="60"/>
      <c r="IM156" s="22"/>
      <c r="IN156" s="60"/>
      <c r="IO156" s="22"/>
      <c r="IP156" s="60"/>
      <c r="IQ156" s="22"/>
      <c r="IR156" s="60"/>
      <c r="IS156" s="22"/>
      <c r="IT156" s="60"/>
      <c r="IU156" s="22"/>
      <c r="IV156" s="60"/>
      <c r="IW156" s="22"/>
      <c r="IX156" s="60"/>
      <c r="IY156" s="22"/>
      <c r="IZ156" s="60"/>
      <c r="JA156" s="22"/>
      <c r="JB156" s="60"/>
      <c r="JC156" s="22"/>
      <c r="JD156" s="60"/>
      <c r="JE156" s="22"/>
      <c r="JF156" s="60"/>
      <c r="JG156" s="22"/>
      <c r="JH156" s="60"/>
      <c r="JI156" s="22"/>
      <c r="JJ156" s="60"/>
      <c r="JK156" s="22"/>
      <c r="JL156" s="60"/>
      <c r="JM156" s="22"/>
      <c r="JN156" s="60"/>
      <c r="JO156" s="22"/>
      <c r="JP156" s="60"/>
      <c r="JQ156" s="22"/>
      <c r="JR156" s="60"/>
      <c r="JS156" s="22"/>
      <c r="JT156" s="60"/>
      <c r="JU156" s="22"/>
      <c r="JV156" s="60"/>
      <c r="JW156" s="22"/>
      <c r="JX156" s="60"/>
      <c r="JY156" s="22"/>
      <c r="JZ156" s="23"/>
      <c r="KA156" s="23"/>
      <c r="KB156" s="23"/>
      <c r="KC156" s="23"/>
      <c r="KD156" s="23"/>
      <c r="KE156" s="23"/>
      <c r="KF156" s="23"/>
      <c r="KG156" s="23"/>
      <c r="KH156" s="23"/>
      <c r="KI156" s="23"/>
      <c r="KJ156" s="23"/>
      <c r="KK156" s="23"/>
      <c r="KL156" s="23"/>
      <c r="KM156" s="23"/>
    </row>
    <row r="157" spans="1:299" x14ac:dyDescent="0.25">
      <c r="A157" s="48">
        <f t="shared" si="2"/>
        <v>156</v>
      </c>
      <c r="B157" s="272"/>
      <c r="C157" s="272"/>
      <c r="D157" s="272"/>
      <c r="E157" s="272"/>
      <c r="F157" s="272" t="s">
        <v>325</v>
      </c>
      <c r="G157" s="293">
        <v>0</v>
      </c>
      <c r="H157" s="293">
        <v>50</v>
      </c>
      <c r="I157" s="293">
        <v>630</v>
      </c>
      <c r="J157" s="293">
        <v>0</v>
      </c>
      <c r="K157" s="293">
        <v>210</v>
      </c>
      <c r="L157" s="293">
        <v>0</v>
      </c>
      <c r="M157" s="293">
        <v>0</v>
      </c>
      <c r="N157" s="293">
        <v>0</v>
      </c>
      <c r="O157" s="293">
        <v>92</v>
      </c>
      <c r="P157" s="293">
        <v>0</v>
      </c>
      <c r="Q157" s="293">
        <v>0</v>
      </c>
      <c r="R157" s="293">
        <v>0</v>
      </c>
      <c r="S157" s="293">
        <v>0</v>
      </c>
      <c r="T157" s="293">
        <v>0</v>
      </c>
      <c r="U157" s="293">
        <v>0</v>
      </c>
      <c r="V157" s="293">
        <v>0</v>
      </c>
      <c r="W157" s="293">
        <v>0</v>
      </c>
      <c r="X157" s="293">
        <v>0</v>
      </c>
      <c r="Y157" s="293">
        <v>120</v>
      </c>
      <c r="Z157" s="293">
        <v>0</v>
      </c>
      <c r="AA157" s="293">
        <v>0</v>
      </c>
      <c r="AB157" s="293">
        <v>0</v>
      </c>
      <c r="AC157" s="293">
        <v>0</v>
      </c>
      <c r="AD157" s="293">
        <v>948</v>
      </c>
      <c r="AE157" s="293">
        <v>0</v>
      </c>
      <c r="AF157" s="293">
        <v>0</v>
      </c>
      <c r="AG157" s="293">
        <v>0</v>
      </c>
      <c r="AH157" s="293">
        <v>0</v>
      </c>
      <c r="AI157" s="293">
        <v>0</v>
      </c>
      <c r="AJ157" s="293">
        <v>0</v>
      </c>
      <c r="AK157" s="293">
        <v>0</v>
      </c>
      <c r="AL157" s="293">
        <v>0</v>
      </c>
      <c r="AM157" s="293">
        <v>0</v>
      </c>
      <c r="AN157" s="293">
        <v>0</v>
      </c>
      <c r="AO157" s="293">
        <v>0</v>
      </c>
      <c r="AP157" s="293">
        <v>0</v>
      </c>
      <c r="AQ157" s="293">
        <v>0</v>
      </c>
      <c r="AR157" s="293">
        <v>0</v>
      </c>
      <c r="AS157" s="293">
        <v>0</v>
      </c>
      <c r="AT157" s="293">
        <v>1402.02</v>
      </c>
      <c r="AU157" s="293">
        <v>0</v>
      </c>
      <c r="AV157" s="293">
        <v>0</v>
      </c>
      <c r="AW157" s="293">
        <v>0</v>
      </c>
      <c r="AX157" s="293">
        <v>0</v>
      </c>
      <c r="AY157" s="293">
        <v>0</v>
      </c>
      <c r="AZ157" s="293">
        <v>0</v>
      </c>
      <c r="BA157" s="293">
        <v>0</v>
      </c>
      <c r="BB157" s="293">
        <v>0</v>
      </c>
      <c r="BC157" s="293">
        <v>0</v>
      </c>
      <c r="BD157" s="293">
        <v>0</v>
      </c>
      <c r="BE157" s="293">
        <v>0</v>
      </c>
      <c r="BF157" s="293">
        <v>0</v>
      </c>
      <c r="BG157" s="293">
        <v>1347</v>
      </c>
      <c r="BH157" s="293">
        <v>0</v>
      </c>
      <c r="BI157" s="293">
        <v>0</v>
      </c>
      <c r="BJ157" s="293">
        <v>0</v>
      </c>
      <c r="BK157" s="293">
        <v>1500</v>
      </c>
      <c r="BL157" s="293">
        <v>0</v>
      </c>
      <c r="BM157" s="293">
        <v>0</v>
      </c>
      <c r="BN157" s="293">
        <v>0</v>
      </c>
      <c r="BO157" s="293">
        <v>0</v>
      </c>
      <c r="BP157" s="293">
        <v>0</v>
      </c>
      <c r="BQ157" s="293">
        <v>0</v>
      </c>
      <c r="BR157" s="293">
        <v>0</v>
      </c>
      <c r="BS157" s="293">
        <v>0</v>
      </c>
      <c r="BT157" s="293">
        <v>0</v>
      </c>
      <c r="BU157" s="293">
        <v>0</v>
      </c>
      <c r="BV157" s="293">
        <v>0</v>
      </c>
      <c r="BW157" s="293">
        <v>0</v>
      </c>
      <c r="BX157" s="293">
        <v>0</v>
      </c>
      <c r="BY157" s="293">
        <v>0</v>
      </c>
      <c r="BZ157" s="293">
        <v>0</v>
      </c>
      <c r="CA157" s="293">
        <v>0</v>
      </c>
      <c r="CB157" s="293">
        <v>428.8</v>
      </c>
      <c r="CC157" s="293">
        <v>0</v>
      </c>
      <c r="CD157" s="293">
        <v>0</v>
      </c>
      <c r="CE157" s="293">
        <v>0</v>
      </c>
      <c r="CF157" s="293">
        <v>1200</v>
      </c>
      <c r="CG157" s="293">
        <v>0</v>
      </c>
      <c r="CH157" s="293">
        <v>0</v>
      </c>
      <c r="CI157" s="293">
        <v>0</v>
      </c>
      <c r="CJ157" s="293">
        <v>0</v>
      </c>
      <c r="CK157" s="293">
        <v>0</v>
      </c>
      <c r="CL157" s="293">
        <v>0</v>
      </c>
      <c r="CM157" s="293">
        <v>0</v>
      </c>
      <c r="CN157" s="293">
        <v>0</v>
      </c>
      <c r="CO157" s="293">
        <v>425</v>
      </c>
      <c r="CP157" s="293">
        <v>0</v>
      </c>
      <c r="CQ157" s="293">
        <v>544</v>
      </c>
      <c r="CR157" s="293">
        <v>0</v>
      </c>
      <c r="CS157" s="293">
        <v>24</v>
      </c>
      <c r="CT157" s="293">
        <v>800</v>
      </c>
      <c r="CU157" s="293">
        <v>100</v>
      </c>
      <c r="CV157" s="293">
        <v>0</v>
      </c>
      <c r="CW157" s="293">
        <v>0</v>
      </c>
      <c r="CX157" s="293">
        <v>0</v>
      </c>
      <c r="CY157" s="293">
        <v>0</v>
      </c>
      <c r="CZ157" s="293">
        <v>0</v>
      </c>
      <c r="DA157" s="293">
        <v>0</v>
      </c>
      <c r="DB157" s="293">
        <v>0</v>
      </c>
      <c r="DC157" s="293">
        <v>0</v>
      </c>
      <c r="DD157" s="293">
        <v>0</v>
      </c>
      <c r="DE157" s="293">
        <v>0</v>
      </c>
      <c r="DF157" s="293">
        <v>580</v>
      </c>
      <c r="DG157" s="293">
        <v>0</v>
      </c>
      <c r="DH157" s="293">
        <v>0</v>
      </c>
      <c r="DI157" s="293">
        <v>0</v>
      </c>
      <c r="DJ157" s="293">
        <v>0</v>
      </c>
      <c r="DK157" s="293">
        <v>0</v>
      </c>
      <c r="DL157" s="293">
        <v>2087.6799999999998</v>
      </c>
      <c r="DM157" s="293">
        <v>0</v>
      </c>
      <c r="DN157" s="293">
        <v>0</v>
      </c>
      <c r="DO157" s="293">
        <v>0</v>
      </c>
      <c r="DP157" s="293">
        <v>0</v>
      </c>
      <c r="DQ157" s="293">
        <v>0</v>
      </c>
      <c r="DR157" s="293">
        <v>0</v>
      </c>
      <c r="DS157" s="293">
        <v>0</v>
      </c>
      <c r="DT157" s="293">
        <v>0</v>
      </c>
      <c r="DU157" s="293">
        <v>0</v>
      </c>
      <c r="DV157" s="293">
        <v>0</v>
      </c>
      <c r="DW157" s="293">
        <v>0</v>
      </c>
      <c r="DX157" s="293">
        <v>0</v>
      </c>
      <c r="DY157" s="293">
        <v>0</v>
      </c>
      <c r="DZ157" s="293">
        <v>0</v>
      </c>
      <c r="EA157" s="293">
        <v>0</v>
      </c>
      <c r="EB157" s="293">
        <v>0</v>
      </c>
      <c r="EC157" s="293">
        <v>0</v>
      </c>
      <c r="ED157" s="293">
        <v>0</v>
      </c>
      <c r="EE157" s="293">
        <v>0</v>
      </c>
      <c r="EF157" s="293">
        <v>0</v>
      </c>
      <c r="EG157" s="293">
        <v>0</v>
      </c>
      <c r="EH157" s="293">
        <v>0</v>
      </c>
      <c r="EI157" s="293">
        <v>0</v>
      </c>
      <c r="EJ157" s="293">
        <v>0</v>
      </c>
      <c r="EK157" s="293">
        <v>0</v>
      </c>
      <c r="EL157" s="293">
        <v>350</v>
      </c>
      <c r="EM157" s="293">
        <v>2193.6999999999998</v>
      </c>
      <c r="EN157" s="293">
        <v>0</v>
      </c>
      <c r="EO157" s="293">
        <v>88</v>
      </c>
      <c r="EP157" s="293">
        <v>0</v>
      </c>
      <c r="EQ157" s="293">
        <v>5</v>
      </c>
      <c r="ER157" s="293">
        <v>0</v>
      </c>
      <c r="ES157" s="293">
        <v>0</v>
      </c>
      <c r="ET157" s="293">
        <v>0</v>
      </c>
      <c r="EU157" s="293">
        <v>0</v>
      </c>
      <c r="EV157" s="293">
        <v>0</v>
      </c>
      <c r="EW157" s="293">
        <v>0</v>
      </c>
      <c r="EX157" s="293">
        <v>15125.2</v>
      </c>
      <c r="EY157" s="22"/>
      <c r="EZ157" s="60"/>
      <c r="FA157" s="22"/>
      <c r="FB157" s="60"/>
      <c r="FC157" s="22"/>
      <c r="FD157" s="60"/>
      <c r="FE157" s="22"/>
      <c r="FF157" s="60"/>
      <c r="FG157" s="22"/>
      <c r="FH157" s="60"/>
      <c r="FI157" s="22"/>
      <c r="FJ157" s="60"/>
      <c r="FK157" s="22"/>
      <c r="FL157" s="60"/>
      <c r="FM157" s="22"/>
      <c r="FN157" s="60"/>
      <c r="FO157" s="22"/>
      <c r="FP157" s="60"/>
      <c r="FQ157" s="22"/>
      <c r="FR157" s="60"/>
      <c r="FS157" s="22"/>
      <c r="FT157" s="60"/>
      <c r="FU157" s="22"/>
      <c r="FV157" s="60"/>
      <c r="FW157" s="22"/>
      <c r="FX157" s="60"/>
      <c r="FY157" s="22"/>
      <c r="FZ157" s="60"/>
      <c r="GA157" s="22"/>
      <c r="GB157" s="60"/>
      <c r="GC157" s="22"/>
      <c r="GD157" s="60"/>
      <c r="GE157" s="22"/>
      <c r="GF157" s="60"/>
      <c r="GG157" s="22"/>
      <c r="GH157" s="60"/>
      <c r="GI157" s="22"/>
      <c r="GJ157" s="60"/>
      <c r="GK157" s="22"/>
      <c r="GL157" s="60"/>
      <c r="GM157" s="22"/>
      <c r="GN157" s="60"/>
      <c r="GO157" s="22"/>
      <c r="GP157" s="60"/>
      <c r="GQ157" s="22"/>
      <c r="GR157" s="60"/>
      <c r="GS157" s="22"/>
      <c r="GT157" s="60"/>
      <c r="GU157" s="22"/>
      <c r="GV157" s="60"/>
      <c r="GW157" s="22"/>
      <c r="GX157" s="60"/>
      <c r="GY157" s="22"/>
      <c r="GZ157" s="60"/>
      <c r="HA157" s="22"/>
      <c r="HB157" s="60"/>
      <c r="HC157" s="22"/>
      <c r="HD157" s="60"/>
      <c r="HE157" s="22"/>
      <c r="HF157" s="60"/>
      <c r="HG157" s="22"/>
      <c r="HH157" s="60"/>
      <c r="HI157" s="22"/>
      <c r="HJ157" s="60"/>
      <c r="HK157" s="22"/>
      <c r="HL157" s="60"/>
      <c r="HM157" s="22"/>
      <c r="HN157" s="60"/>
      <c r="HO157" s="22"/>
      <c r="HP157" s="60"/>
      <c r="HQ157" s="22"/>
      <c r="HR157" s="60"/>
      <c r="HS157" s="22"/>
      <c r="HT157" s="60"/>
      <c r="HU157" s="22"/>
      <c r="HV157" s="60"/>
      <c r="HW157" s="22"/>
      <c r="HX157" s="60"/>
      <c r="HY157" s="22"/>
      <c r="HZ157" s="60"/>
      <c r="IA157" s="22"/>
      <c r="IB157" s="60"/>
      <c r="IC157" s="22"/>
      <c r="ID157" s="60"/>
      <c r="IE157" s="22"/>
      <c r="IF157" s="60"/>
      <c r="IG157" s="22"/>
      <c r="IH157" s="60"/>
      <c r="II157" s="22"/>
      <c r="IJ157" s="60"/>
      <c r="IK157" s="22"/>
      <c r="IL157" s="60"/>
      <c r="IM157" s="22"/>
      <c r="IN157" s="60"/>
      <c r="IO157" s="22"/>
      <c r="IP157" s="60"/>
      <c r="IQ157" s="22"/>
      <c r="IR157" s="60"/>
      <c r="IS157" s="22"/>
      <c r="IT157" s="60"/>
      <c r="IU157" s="22"/>
      <c r="IV157" s="60"/>
      <c r="IW157" s="22"/>
      <c r="IX157" s="60"/>
      <c r="IY157" s="22"/>
      <c r="IZ157" s="60"/>
      <c r="JA157" s="22"/>
      <c r="JB157" s="60"/>
      <c r="JC157" s="22"/>
      <c r="JD157" s="60"/>
      <c r="JE157" s="22"/>
      <c r="JF157" s="60"/>
      <c r="JG157" s="22"/>
      <c r="JH157" s="60"/>
      <c r="JI157" s="22"/>
      <c r="JJ157" s="60"/>
      <c r="JK157" s="22"/>
      <c r="JL157" s="60"/>
      <c r="JM157" s="22"/>
      <c r="JN157" s="60"/>
      <c r="JO157" s="22"/>
      <c r="JP157" s="60"/>
      <c r="JQ157" s="22"/>
      <c r="JR157" s="60"/>
      <c r="JS157" s="22"/>
      <c r="JT157" s="60"/>
      <c r="JU157" s="22"/>
      <c r="JV157" s="60"/>
      <c r="JW157" s="22"/>
      <c r="JX157" s="60"/>
      <c r="JY157" s="22"/>
      <c r="JZ157" s="23"/>
      <c r="KA157" s="23"/>
      <c r="KB157" s="23"/>
      <c r="KC157" s="23"/>
      <c r="KD157" s="23"/>
      <c r="KE157" s="23"/>
      <c r="KF157" s="23"/>
      <c r="KG157" s="23"/>
      <c r="KH157" s="23"/>
      <c r="KI157" s="23"/>
      <c r="KJ157" s="23"/>
      <c r="KK157" s="23"/>
      <c r="KL157" s="23"/>
      <c r="KM157" s="23"/>
    </row>
    <row r="158" spans="1:299" x14ac:dyDescent="0.25">
      <c r="A158" s="48">
        <f t="shared" si="2"/>
        <v>157</v>
      </c>
      <c r="B158" s="272"/>
      <c r="C158" s="272"/>
      <c r="D158" s="272"/>
      <c r="E158" s="272"/>
      <c r="F158" s="272" t="s">
        <v>326</v>
      </c>
      <c r="G158" s="293">
        <v>0</v>
      </c>
      <c r="H158" s="293">
        <v>0</v>
      </c>
      <c r="I158" s="293">
        <v>0</v>
      </c>
      <c r="J158" s="293">
        <v>0</v>
      </c>
      <c r="K158" s="293">
        <v>0</v>
      </c>
      <c r="L158" s="293">
        <v>0</v>
      </c>
      <c r="M158" s="293">
        <v>0</v>
      </c>
      <c r="N158" s="293">
        <v>0</v>
      </c>
      <c r="O158" s="293">
        <v>0</v>
      </c>
      <c r="P158" s="293">
        <v>0</v>
      </c>
      <c r="Q158" s="293">
        <v>0</v>
      </c>
      <c r="R158" s="293">
        <v>0</v>
      </c>
      <c r="S158" s="293">
        <v>0</v>
      </c>
      <c r="T158" s="293">
        <v>0</v>
      </c>
      <c r="U158" s="293">
        <v>0</v>
      </c>
      <c r="V158" s="293">
        <v>0</v>
      </c>
      <c r="W158" s="293">
        <v>0</v>
      </c>
      <c r="X158" s="293">
        <v>0</v>
      </c>
      <c r="Y158" s="293">
        <v>0</v>
      </c>
      <c r="Z158" s="293">
        <v>0</v>
      </c>
      <c r="AA158" s="293">
        <v>0</v>
      </c>
      <c r="AB158" s="293">
        <v>0</v>
      </c>
      <c r="AC158" s="293">
        <v>0</v>
      </c>
      <c r="AD158" s="293">
        <v>0</v>
      </c>
      <c r="AE158" s="293">
        <v>0</v>
      </c>
      <c r="AF158" s="293">
        <v>0</v>
      </c>
      <c r="AG158" s="293">
        <v>0</v>
      </c>
      <c r="AH158" s="293">
        <v>0</v>
      </c>
      <c r="AI158" s="293">
        <v>0</v>
      </c>
      <c r="AJ158" s="293">
        <v>0</v>
      </c>
      <c r="AK158" s="293">
        <v>0</v>
      </c>
      <c r="AL158" s="293">
        <v>0</v>
      </c>
      <c r="AM158" s="293">
        <v>0</v>
      </c>
      <c r="AN158" s="293">
        <v>0</v>
      </c>
      <c r="AO158" s="293">
        <v>0</v>
      </c>
      <c r="AP158" s="293">
        <v>0</v>
      </c>
      <c r="AQ158" s="293">
        <v>0</v>
      </c>
      <c r="AR158" s="293">
        <v>0</v>
      </c>
      <c r="AS158" s="293">
        <v>0</v>
      </c>
      <c r="AT158" s="293">
        <v>0</v>
      </c>
      <c r="AU158" s="293">
        <v>0</v>
      </c>
      <c r="AV158" s="293">
        <v>0</v>
      </c>
      <c r="AW158" s="293">
        <v>0</v>
      </c>
      <c r="AX158" s="293">
        <v>10</v>
      </c>
      <c r="AY158" s="293">
        <v>0</v>
      </c>
      <c r="AZ158" s="293">
        <v>0</v>
      </c>
      <c r="BA158" s="293">
        <v>0</v>
      </c>
      <c r="BB158" s="293">
        <v>0</v>
      </c>
      <c r="BC158" s="293">
        <v>0</v>
      </c>
      <c r="BD158" s="293">
        <v>0</v>
      </c>
      <c r="BE158" s="293">
        <v>0</v>
      </c>
      <c r="BF158" s="293">
        <v>0</v>
      </c>
      <c r="BG158" s="293">
        <v>47</v>
      </c>
      <c r="BH158" s="293">
        <v>0</v>
      </c>
      <c r="BI158" s="293">
        <v>0</v>
      </c>
      <c r="BJ158" s="293">
        <v>0</v>
      </c>
      <c r="BK158" s="293">
        <v>0</v>
      </c>
      <c r="BL158" s="293">
        <v>0</v>
      </c>
      <c r="BM158" s="293">
        <v>0</v>
      </c>
      <c r="BN158" s="293">
        <v>0</v>
      </c>
      <c r="BO158" s="293">
        <v>0</v>
      </c>
      <c r="BP158" s="293">
        <v>0</v>
      </c>
      <c r="BQ158" s="293">
        <v>0</v>
      </c>
      <c r="BR158" s="293">
        <v>0</v>
      </c>
      <c r="BS158" s="293">
        <v>0</v>
      </c>
      <c r="BT158" s="293">
        <v>0</v>
      </c>
      <c r="BU158" s="293">
        <v>0</v>
      </c>
      <c r="BV158" s="293">
        <v>0</v>
      </c>
      <c r="BW158" s="293">
        <v>0</v>
      </c>
      <c r="BX158" s="293">
        <v>0</v>
      </c>
      <c r="BY158" s="293">
        <v>0</v>
      </c>
      <c r="BZ158" s="293">
        <v>0</v>
      </c>
      <c r="CA158" s="293">
        <v>0</v>
      </c>
      <c r="CB158" s="293">
        <v>0</v>
      </c>
      <c r="CC158" s="293">
        <v>0</v>
      </c>
      <c r="CD158" s="293">
        <v>0</v>
      </c>
      <c r="CE158" s="293">
        <v>0</v>
      </c>
      <c r="CF158" s="293">
        <v>0</v>
      </c>
      <c r="CG158" s="293">
        <v>0</v>
      </c>
      <c r="CH158" s="293">
        <v>0</v>
      </c>
      <c r="CI158" s="293">
        <v>0</v>
      </c>
      <c r="CJ158" s="293">
        <v>0</v>
      </c>
      <c r="CK158" s="293">
        <v>0</v>
      </c>
      <c r="CL158" s="293">
        <v>0</v>
      </c>
      <c r="CM158" s="293">
        <v>0</v>
      </c>
      <c r="CN158" s="293">
        <v>0</v>
      </c>
      <c r="CO158" s="293">
        <v>0</v>
      </c>
      <c r="CP158" s="293">
        <v>0</v>
      </c>
      <c r="CQ158" s="293">
        <v>0</v>
      </c>
      <c r="CR158" s="293">
        <v>0</v>
      </c>
      <c r="CS158" s="293">
        <v>0</v>
      </c>
      <c r="CT158" s="293">
        <v>0</v>
      </c>
      <c r="CU158" s="293">
        <v>0</v>
      </c>
      <c r="CV158" s="293">
        <v>0</v>
      </c>
      <c r="CW158" s="293">
        <v>0</v>
      </c>
      <c r="CX158" s="293">
        <v>0</v>
      </c>
      <c r="CY158" s="293">
        <v>0</v>
      </c>
      <c r="CZ158" s="293">
        <v>0</v>
      </c>
      <c r="DA158" s="293">
        <v>0</v>
      </c>
      <c r="DB158" s="293">
        <v>0</v>
      </c>
      <c r="DC158" s="293">
        <v>13.45</v>
      </c>
      <c r="DD158" s="293">
        <v>0</v>
      </c>
      <c r="DE158" s="293">
        <v>0</v>
      </c>
      <c r="DF158" s="293">
        <v>0</v>
      </c>
      <c r="DG158" s="293">
        <v>0</v>
      </c>
      <c r="DH158" s="293">
        <v>0</v>
      </c>
      <c r="DI158" s="293">
        <v>0</v>
      </c>
      <c r="DJ158" s="293">
        <v>0</v>
      </c>
      <c r="DK158" s="293">
        <v>0</v>
      </c>
      <c r="DL158" s="293">
        <v>0</v>
      </c>
      <c r="DM158" s="293">
        <v>0</v>
      </c>
      <c r="DN158" s="293">
        <v>0</v>
      </c>
      <c r="DO158" s="293">
        <v>0</v>
      </c>
      <c r="DP158" s="293">
        <v>0</v>
      </c>
      <c r="DQ158" s="293">
        <v>0</v>
      </c>
      <c r="DR158" s="293">
        <v>0</v>
      </c>
      <c r="DS158" s="293">
        <v>0</v>
      </c>
      <c r="DT158" s="293">
        <v>0</v>
      </c>
      <c r="DU158" s="293">
        <v>0</v>
      </c>
      <c r="DV158" s="293">
        <v>0</v>
      </c>
      <c r="DW158" s="293">
        <v>0</v>
      </c>
      <c r="DX158" s="293">
        <v>0</v>
      </c>
      <c r="DY158" s="293">
        <v>0</v>
      </c>
      <c r="DZ158" s="293">
        <v>0</v>
      </c>
      <c r="EA158" s="293">
        <v>0</v>
      </c>
      <c r="EB158" s="293">
        <v>0</v>
      </c>
      <c r="EC158" s="293">
        <v>0</v>
      </c>
      <c r="ED158" s="293">
        <v>0</v>
      </c>
      <c r="EE158" s="293">
        <v>0</v>
      </c>
      <c r="EF158" s="293">
        <v>0</v>
      </c>
      <c r="EG158" s="293">
        <v>0</v>
      </c>
      <c r="EH158" s="293">
        <v>0</v>
      </c>
      <c r="EI158" s="293">
        <v>0</v>
      </c>
      <c r="EJ158" s="293">
        <v>0</v>
      </c>
      <c r="EK158" s="293">
        <v>0</v>
      </c>
      <c r="EL158" s="293">
        <v>0</v>
      </c>
      <c r="EM158" s="293">
        <v>0</v>
      </c>
      <c r="EN158" s="293">
        <v>0</v>
      </c>
      <c r="EO158" s="293">
        <v>0</v>
      </c>
      <c r="EP158" s="293">
        <v>0</v>
      </c>
      <c r="EQ158" s="293">
        <v>0</v>
      </c>
      <c r="ER158" s="293">
        <v>0</v>
      </c>
      <c r="ES158" s="293">
        <v>0</v>
      </c>
      <c r="ET158" s="293">
        <v>0</v>
      </c>
      <c r="EU158" s="293">
        <v>0</v>
      </c>
      <c r="EV158" s="293">
        <v>0</v>
      </c>
      <c r="EW158" s="293">
        <v>0</v>
      </c>
      <c r="EX158" s="293">
        <v>70.45</v>
      </c>
      <c r="EY158" s="22"/>
      <c r="EZ158" s="60"/>
      <c r="FA158" s="22"/>
      <c r="FB158" s="60"/>
      <c r="FC158" s="22"/>
      <c r="FD158" s="60"/>
      <c r="FE158" s="22"/>
      <c r="FF158" s="60"/>
      <c r="FG158" s="22"/>
      <c r="FH158" s="60"/>
      <c r="FI158" s="22"/>
      <c r="FJ158" s="60"/>
      <c r="FK158" s="22"/>
      <c r="FL158" s="60"/>
      <c r="FM158" s="22"/>
      <c r="FN158" s="60"/>
      <c r="FO158" s="22"/>
      <c r="FP158" s="60"/>
      <c r="FQ158" s="22"/>
      <c r="FR158" s="60"/>
      <c r="FS158" s="22"/>
      <c r="FT158" s="60"/>
      <c r="FU158" s="22"/>
      <c r="FV158" s="60"/>
      <c r="FW158" s="22"/>
      <c r="FX158" s="60"/>
      <c r="FY158" s="22"/>
      <c r="FZ158" s="60"/>
      <c r="GA158" s="22"/>
      <c r="GB158" s="60"/>
      <c r="GC158" s="22"/>
      <c r="GD158" s="60"/>
      <c r="GE158" s="22"/>
      <c r="GF158" s="60"/>
      <c r="GG158" s="22"/>
      <c r="GH158" s="60"/>
      <c r="GI158" s="22"/>
      <c r="GJ158" s="60"/>
      <c r="GK158" s="22"/>
      <c r="GL158" s="60"/>
      <c r="GM158" s="22"/>
      <c r="GN158" s="60"/>
      <c r="GO158" s="22"/>
      <c r="GP158" s="60"/>
      <c r="GQ158" s="22"/>
      <c r="GR158" s="60"/>
      <c r="GS158" s="22"/>
      <c r="GT158" s="60"/>
      <c r="GU158" s="22"/>
      <c r="GV158" s="60"/>
      <c r="GW158" s="22"/>
      <c r="GX158" s="60"/>
      <c r="GY158" s="22"/>
      <c r="GZ158" s="60"/>
      <c r="HA158" s="22"/>
      <c r="HB158" s="60"/>
      <c r="HC158" s="22"/>
      <c r="HD158" s="60"/>
      <c r="HE158" s="22"/>
      <c r="HF158" s="60"/>
      <c r="HG158" s="22"/>
      <c r="HH158" s="60"/>
      <c r="HI158" s="22"/>
      <c r="HJ158" s="60"/>
      <c r="HK158" s="22"/>
      <c r="HL158" s="60"/>
      <c r="HM158" s="22"/>
      <c r="HN158" s="60"/>
      <c r="HO158" s="22"/>
      <c r="HP158" s="60"/>
      <c r="HQ158" s="22"/>
      <c r="HR158" s="60"/>
      <c r="HS158" s="22"/>
      <c r="HT158" s="60"/>
      <c r="HU158" s="22"/>
      <c r="HV158" s="60"/>
      <c r="HW158" s="22"/>
      <c r="HX158" s="60"/>
      <c r="HY158" s="22"/>
      <c r="HZ158" s="60"/>
      <c r="IA158" s="22"/>
      <c r="IB158" s="60"/>
      <c r="IC158" s="22"/>
      <c r="ID158" s="60"/>
      <c r="IE158" s="22"/>
      <c r="IF158" s="60"/>
      <c r="IG158" s="22"/>
      <c r="IH158" s="60"/>
      <c r="II158" s="22"/>
      <c r="IJ158" s="60"/>
      <c r="IK158" s="22"/>
      <c r="IL158" s="60"/>
      <c r="IM158" s="22"/>
      <c r="IN158" s="60"/>
      <c r="IO158" s="22"/>
      <c r="IP158" s="60"/>
      <c r="IQ158" s="22"/>
      <c r="IR158" s="60"/>
      <c r="IS158" s="22"/>
      <c r="IT158" s="60"/>
      <c r="IU158" s="22"/>
      <c r="IV158" s="60"/>
      <c r="IW158" s="22"/>
      <c r="IX158" s="60"/>
      <c r="IY158" s="22"/>
      <c r="IZ158" s="60"/>
      <c r="JA158" s="22"/>
      <c r="JB158" s="60"/>
      <c r="JC158" s="22"/>
      <c r="JD158" s="60"/>
      <c r="JE158" s="22"/>
      <c r="JF158" s="60"/>
      <c r="JG158" s="22"/>
      <c r="JH158" s="60"/>
      <c r="JI158" s="22"/>
      <c r="JJ158" s="60"/>
      <c r="JK158" s="22"/>
      <c r="JL158" s="60"/>
      <c r="JM158" s="22"/>
      <c r="JN158" s="60"/>
      <c r="JO158" s="22"/>
      <c r="JP158" s="60"/>
      <c r="JQ158" s="22"/>
      <c r="JR158" s="60"/>
      <c r="JS158" s="22"/>
      <c r="JT158" s="60"/>
      <c r="JU158" s="22"/>
      <c r="JV158" s="60"/>
      <c r="JW158" s="22"/>
      <c r="JX158" s="60"/>
      <c r="JY158" s="22"/>
      <c r="JZ158" s="23"/>
      <c r="KA158" s="23"/>
      <c r="KB158" s="23"/>
      <c r="KC158" s="23"/>
      <c r="KD158" s="23"/>
      <c r="KE158" s="23"/>
      <c r="KF158" s="23"/>
      <c r="KG158" s="23"/>
      <c r="KH158" s="23"/>
      <c r="KI158" s="23"/>
      <c r="KJ158" s="23"/>
      <c r="KK158" s="23"/>
      <c r="KL158" s="23"/>
      <c r="KM158" s="23"/>
    </row>
    <row r="159" spans="1:299" x14ac:dyDescent="0.25">
      <c r="A159" s="48">
        <f t="shared" si="2"/>
        <v>158</v>
      </c>
      <c r="B159" s="272"/>
      <c r="C159" s="272"/>
      <c r="D159" s="272"/>
      <c r="E159" s="272"/>
      <c r="F159" s="272" t="s">
        <v>327</v>
      </c>
      <c r="G159" s="293">
        <v>0</v>
      </c>
      <c r="H159" s="293">
        <v>0</v>
      </c>
      <c r="I159" s="293">
        <v>0</v>
      </c>
      <c r="J159" s="293">
        <v>0</v>
      </c>
      <c r="K159" s="293">
        <v>0</v>
      </c>
      <c r="L159" s="293">
        <v>60</v>
      </c>
      <c r="M159" s="293">
        <v>0</v>
      </c>
      <c r="N159" s="293">
        <v>0</v>
      </c>
      <c r="O159" s="293">
        <v>0</v>
      </c>
      <c r="P159" s="293">
        <v>0</v>
      </c>
      <c r="Q159" s="293">
        <v>0</v>
      </c>
      <c r="R159" s="293">
        <v>0</v>
      </c>
      <c r="S159" s="293">
        <v>0</v>
      </c>
      <c r="T159" s="293">
        <v>0</v>
      </c>
      <c r="U159" s="293">
        <v>0</v>
      </c>
      <c r="V159" s="293">
        <v>0</v>
      </c>
      <c r="W159" s="293">
        <v>0</v>
      </c>
      <c r="X159" s="293">
        <v>0</v>
      </c>
      <c r="Y159" s="293">
        <v>1025.5899999999999</v>
      </c>
      <c r="Z159" s="293">
        <v>0</v>
      </c>
      <c r="AA159" s="293">
        <v>0</v>
      </c>
      <c r="AB159" s="293">
        <v>0</v>
      </c>
      <c r="AC159" s="293">
        <v>0</v>
      </c>
      <c r="AD159" s="293">
        <v>0</v>
      </c>
      <c r="AE159" s="293">
        <v>0</v>
      </c>
      <c r="AF159" s="293">
        <v>0</v>
      </c>
      <c r="AG159" s="293">
        <v>0</v>
      </c>
      <c r="AH159" s="293">
        <v>0</v>
      </c>
      <c r="AI159" s="293">
        <v>0</v>
      </c>
      <c r="AJ159" s="293">
        <v>0</v>
      </c>
      <c r="AK159" s="293">
        <v>0</v>
      </c>
      <c r="AL159" s="293">
        <v>0</v>
      </c>
      <c r="AM159" s="293">
        <v>0</v>
      </c>
      <c r="AN159" s="293">
        <v>0</v>
      </c>
      <c r="AO159" s="293">
        <v>0</v>
      </c>
      <c r="AP159" s="293">
        <v>140</v>
      </c>
      <c r="AQ159" s="293">
        <v>0</v>
      </c>
      <c r="AR159" s="293">
        <v>0</v>
      </c>
      <c r="AS159" s="293">
        <v>0</v>
      </c>
      <c r="AT159" s="293">
        <v>1000</v>
      </c>
      <c r="AU159" s="293">
        <v>0</v>
      </c>
      <c r="AV159" s="293">
        <v>0</v>
      </c>
      <c r="AW159" s="293">
        <v>0</v>
      </c>
      <c r="AX159" s="293">
        <v>0</v>
      </c>
      <c r="AY159" s="293">
        <v>0</v>
      </c>
      <c r="AZ159" s="293">
        <v>0</v>
      </c>
      <c r="BA159" s="293">
        <v>0</v>
      </c>
      <c r="BB159" s="293">
        <v>0</v>
      </c>
      <c r="BC159" s="293">
        <v>0</v>
      </c>
      <c r="BD159" s="293">
        <v>0</v>
      </c>
      <c r="BE159" s="293">
        <v>0</v>
      </c>
      <c r="BF159" s="293">
        <v>0</v>
      </c>
      <c r="BG159" s="293">
        <v>685</v>
      </c>
      <c r="BH159" s="293">
        <v>0</v>
      </c>
      <c r="BI159" s="293">
        <v>0</v>
      </c>
      <c r="BJ159" s="293">
        <v>0</v>
      </c>
      <c r="BK159" s="293">
        <v>0</v>
      </c>
      <c r="BL159" s="293">
        <v>0</v>
      </c>
      <c r="BM159" s="293">
        <v>0</v>
      </c>
      <c r="BN159" s="293">
        <v>0</v>
      </c>
      <c r="BO159" s="293">
        <v>0</v>
      </c>
      <c r="BP159" s="293">
        <v>0</v>
      </c>
      <c r="BQ159" s="293">
        <v>0</v>
      </c>
      <c r="BR159" s="293">
        <v>0</v>
      </c>
      <c r="BS159" s="293">
        <v>0</v>
      </c>
      <c r="BT159" s="293">
        <v>0</v>
      </c>
      <c r="BU159" s="293">
        <v>260</v>
      </c>
      <c r="BV159" s="293">
        <v>0</v>
      </c>
      <c r="BW159" s="293">
        <v>0</v>
      </c>
      <c r="BX159" s="293">
        <v>0</v>
      </c>
      <c r="BY159" s="293">
        <v>0</v>
      </c>
      <c r="BZ159" s="293">
        <v>0</v>
      </c>
      <c r="CA159" s="293">
        <v>0</v>
      </c>
      <c r="CB159" s="293">
        <v>0</v>
      </c>
      <c r="CC159" s="293">
        <v>0</v>
      </c>
      <c r="CD159" s="293">
        <v>0</v>
      </c>
      <c r="CE159" s="293">
        <v>0</v>
      </c>
      <c r="CF159" s="293">
        <v>0</v>
      </c>
      <c r="CG159" s="293">
        <v>0</v>
      </c>
      <c r="CH159" s="293">
        <v>0</v>
      </c>
      <c r="CI159" s="293">
        <v>0</v>
      </c>
      <c r="CJ159" s="293">
        <v>0</v>
      </c>
      <c r="CK159" s="293">
        <v>0</v>
      </c>
      <c r="CL159" s="293">
        <v>0</v>
      </c>
      <c r="CM159" s="293">
        <v>0</v>
      </c>
      <c r="CN159" s="293">
        <v>0</v>
      </c>
      <c r="CO159" s="293">
        <v>0</v>
      </c>
      <c r="CP159" s="293">
        <v>0</v>
      </c>
      <c r="CQ159" s="293">
        <v>0</v>
      </c>
      <c r="CR159" s="293">
        <v>0</v>
      </c>
      <c r="CS159" s="293">
        <v>0</v>
      </c>
      <c r="CT159" s="293">
        <v>0</v>
      </c>
      <c r="CU159" s="293">
        <v>0</v>
      </c>
      <c r="CV159" s="293">
        <v>1910.81</v>
      </c>
      <c r="CW159" s="293">
        <v>0</v>
      </c>
      <c r="CX159" s="293">
        <v>0</v>
      </c>
      <c r="CY159" s="293">
        <v>0</v>
      </c>
      <c r="CZ159" s="293">
        <v>0</v>
      </c>
      <c r="DA159" s="293">
        <v>0</v>
      </c>
      <c r="DB159" s="293">
        <v>0</v>
      </c>
      <c r="DC159" s="293">
        <v>0</v>
      </c>
      <c r="DD159" s="293">
        <v>0</v>
      </c>
      <c r="DE159" s="293">
        <v>0</v>
      </c>
      <c r="DF159" s="293">
        <v>0</v>
      </c>
      <c r="DG159" s="293">
        <v>0</v>
      </c>
      <c r="DH159" s="293">
        <v>0</v>
      </c>
      <c r="DI159" s="293">
        <v>0</v>
      </c>
      <c r="DJ159" s="293">
        <v>0</v>
      </c>
      <c r="DK159" s="293">
        <v>0</v>
      </c>
      <c r="DL159" s="293">
        <v>0</v>
      </c>
      <c r="DM159" s="293">
        <v>0</v>
      </c>
      <c r="DN159" s="293">
        <v>0</v>
      </c>
      <c r="DO159" s="293">
        <v>0</v>
      </c>
      <c r="DP159" s="293">
        <v>0</v>
      </c>
      <c r="DQ159" s="293">
        <v>0</v>
      </c>
      <c r="DR159" s="293">
        <v>0</v>
      </c>
      <c r="DS159" s="293">
        <v>0</v>
      </c>
      <c r="DT159" s="293">
        <v>0</v>
      </c>
      <c r="DU159" s="293">
        <v>0</v>
      </c>
      <c r="DV159" s="293">
        <v>0</v>
      </c>
      <c r="DW159" s="293">
        <v>0</v>
      </c>
      <c r="DX159" s="293">
        <v>0</v>
      </c>
      <c r="DY159" s="293">
        <v>0</v>
      </c>
      <c r="DZ159" s="293">
        <v>0</v>
      </c>
      <c r="EA159" s="293">
        <v>495.63</v>
      </c>
      <c r="EB159" s="293">
        <v>0</v>
      </c>
      <c r="EC159" s="293">
        <v>0</v>
      </c>
      <c r="ED159" s="293">
        <v>0</v>
      </c>
      <c r="EE159" s="293">
        <v>0</v>
      </c>
      <c r="EF159" s="293">
        <v>0</v>
      </c>
      <c r="EG159" s="293">
        <v>0</v>
      </c>
      <c r="EH159" s="293">
        <v>0</v>
      </c>
      <c r="EI159" s="293">
        <v>0</v>
      </c>
      <c r="EJ159" s="293">
        <v>0</v>
      </c>
      <c r="EK159" s="293">
        <v>0</v>
      </c>
      <c r="EL159" s="293">
        <v>0</v>
      </c>
      <c r="EM159" s="293">
        <v>0</v>
      </c>
      <c r="EN159" s="293">
        <v>0</v>
      </c>
      <c r="EO159" s="293">
        <v>0</v>
      </c>
      <c r="EP159" s="293">
        <v>0</v>
      </c>
      <c r="EQ159" s="293">
        <v>0</v>
      </c>
      <c r="ER159" s="293">
        <v>0</v>
      </c>
      <c r="ES159" s="293">
        <v>0</v>
      </c>
      <c r="ET159" s="293">
        <v>0</v>
      </c>
      <c r="EU159" s="293">
        <v>0</v>
      </c>
      <c r="EV159" s="293">
        <v>0</v>
      </c>
      <c r="EW159" s="293">
        <v>0</v>
      </c>
      <c r="EX159" s="293">
        <v>5577.03</v>
      </c>
      <c r="EY159" s="22"/>
      <c r="EZ159" s="60"/>
      <c r="FA159" s="22"/>
      <c r="FB159" s="60"/>
      <c r="FC159" s="22"/>
      <c r="FD159" s="60"/>
      <c r="FE159" s="22"/>
      <c r="FF159" s="60"/>
      <c r="FG159" s="22"/>
      <c r="FH159" s="60"/>
      <c r="FI159" s="22"/>
      <c r="FJ159" s="60"/>
      <c r="FK159" s="22"/>
      <c r="FL159" s="60"/>
      <c r="FM159" s="22"/>
      <c r="FN159" s="60"/>
      <c r="FO159" s="22"/>
      <c r="FP159" s="60"/>
      <c r="FQ159" s="22"/>
      <c r="FR159" s="60"/>
      <c r="FS159" s="22"/>
      <c r="FT159" s="60"/>
      <c r="FU159" s="22"/>
      <c r="FV159" s="60"/>
      <c r="FW159" s="22"/>
      <c r="FX159" s="60"/>
      <c r="FY159" s="22"/>
      <c r="FZ159" s="60"/>
      <c r="GA159" s="22"/>
      <c r="GB159" s="60"/>
      <c r="GC159" s="22"/>
      <c r="GD159" s="60"/>
      <c r="GE159" s="22"/>
      <c r="GF159" s="60"/>
      <c r="GG159" s="22"/>
      <c r="GH159" s="60"/>
      <c r="GI159" s="22"/>
      <c r="GJ159" s="60"/>
      <c r="GK159" s="22"/>
      <c r="GL159" s="60"/>
      <c r="GM159" s="22"/>
      <c r="GN159" s="60"/>
      <c r="GO159" s="22"/>
      <c r="GP159" s="60"/>
      <c r="GQ159" s="22"/>
      <c r="GR159" s="60"/>
      <c r="GS159" s="22"/>
      <c r="GT159" s="60"/>
      <c r="GU159" s="22"/>
      <c r="GV159" s="60"/>
      <c r="GW159" s="22"/>
      <c r="GX159" s="60"/>
      <c r="GY159" s="22"/>
      <c r="GZ159" s="60"/>
      <c r="HA159" s="22"/>
      <c r="HB159" s="60"/>
      <c r="HC159" s="22"/>
      <c r="HD159" s="60"/>
      <c r="HE159" s="22"/>
      <c r="HF159" s="60"/>
      <c r="HG159" s="22"/>
      <c r="HH159" s="60"/>
      <c r="HI159" s="22"/>
      <c r="HJ159" s="60"/>
      <c r="HK159" s="22"/>
      <c r="HL159" s="60"/>
      <c r="HM159" s="22"/>
      <c r="HN159" s="60"/>
      <c r="HO159" s="22"/>
      <c r="HP159" s="60"/>
      <c r="HQ159" s="22"/>
      <c r="HR159" s="60"/>
      <c r="HS159" s="22"/>
      <c r="HT159" s="60"/>
      <c r="HU159" s="22"/>
      <c r="HV159" s="60"/>
      <c r="HW159" s="22"/>
      <c r="HX159" s="60"/>
      <c r="HY159" s="22"/>
      <c r="HZ159" s="60"/>
      <c r="IA159" s="22"/>
      <c r="IB159" s="60"/>
      <c r="IC159" s="22"/>
      <c r="ID159" s="60"/>
      <c r="IE159" s="22"/>
      <c r="IF159" s="60"/>
      <c r="IG159" s="22"/>
      <c r="IH159" s="60"/>
      <c r="II159" s="22"/>
      <c r="IJ159" s="60"/>
      <c r="IK159" s="22"/>
      <c r="IL159" s="60"/>
      <c r="IM159" s="22"/>
      <c r="IN159" s="60"/>
      <c r="IO159" s="22"/>
      <c r="IP159" s="60"/>
      <c r="IQ159" s="22"/>
      <c r="IR159" s="60"/>
      <c r="IS159" s="22"/>
      <c r="IT159" s="60"/>
      <c r="IU159" s="22"/>
      <c r="IV159" s="60"/>
      <c r="IW159" s="22"/>
      <c r="IX159" s="60"/>
      <c r="IY159" s="22"/>
      <c r="IZ159" s="60"/>
      <c r="JA159" s="22"/>
      <c r="JB159" s="60"/>
      <c r="JC159" s="22"/>
      <c r="JD159" s="60"/>
      <c r="JE159" s="22"/>
      <c r="JF159" s="60"/>
      <c r="JG159" s="22"/>
      <c r="JH159" s="60"/>
      <c r="JI159" s="22"/>
      <c r="JJ159" s="60"/>
      <c r="JK159" s="22"/>
      <c r="JL159" s="60"/>
      <c r="JM159" s="22"/>
      <c r="JN159" s="60"/>
      <c r="JO159" s="22"/>
      <c r="JP159" s="60"/>
      <c r="JQ159" s="22"/>
      <c r="JR159" s="60"/>
      <c r="JS159" s="22"/>
      <c r="JT159" s="60"/>
      <c r="JU159" s="22"/>
      <c r="JV159" s="60"/>
      <c r="JW159" s="22"/>
      <c r="JX159" s="60"/>
      <c r="JY159" s="22"/>
      <c r="JZ159" s="23"/>
      <c r="KA159" s="23"/>
      <c r="KB159" s="23"/>
      <c r="KC159" s="23"/>
      <c r="KD159" s="23"/>
      <c r="KE159" s="23"/>
      <c r="KF159" s="23"/>
      <c r="KG159" s="23"/>
      <c r="KH159" s="23"/>
      <c r="KI159" s="23"/>
      <c r="KJ159" s="23"/>
      <c r="KK159" s="23"/>
      <c r="KL159" s="23"/>
      <c r="KM159" s="23"/>
    </row>
    <row r="160" spans="1:299" x14ac:dyDescent="0.25">
      <c r="A160" s="48">
        <f t="shared" si="2"/>
        <v>159</v>
      </c>
      <c r="B160" s="272"/>
      <c r="C160" s="272"/>
      <c r="D160" s="272"/>
      <c r="E160" s="272"/>
      <c r="F160" s="272" t="s">
        <v>328</v>
      </c>
      <c r="G160" s="293">
        <v>0</v>
      </c>
      <c r="H160" s="293">
        <v>0</v>
      </c>
      <c r="I160" s="293">
        <v>0</v>
      </c>
      <c r="J160" s="293">
        <v>0</v>
      </c>
      <c r="K160" s="293">
        <v>0</v>
      </c>
      <c r="L160" s="293">
        <v>0</v>
      </c>
      <c r="M160" s="293">
        <v>0</v>
      </c>
      <c r="N160" s="293">
        <v>0</v>
      </c>
      <c r="O160" s="293">
        <v>244.8</v>
      </c>
      <c r="P160" s="293">
        <v>0</v>
      </c>
      <c r="Q160" s="293">
        <v>0</v>
      </c>
      <c r="R160" s="293">
        <v>0</v>
      </c>
      <c r="S160" s="293">
        <v>0</v>
      </c>
      <c r="T160" s="293">
        <v>0</v>
      </c>
      <c r="U160" s="293">
        <v>0</v>
      </c>
      <c r="V160" s="293">
        <v>0</v>
      </c>
      <c r="W160" s="293">
        <v>0</v>
      </c>
      <c r="X160" s="293">
        <v>0</v>
      </c>
      <c r="Y160" s="293">
        <v>0</v>
      </c>
      <c r="Z160" s="293">
        <v>0</v>
      </c>
      <c r="AA160" s="293">
        <v>0</v>
      </c>
      <c r="AB160" s="293">
        <v>0</v>
      </c>
      <c r="AC160" s="293">
        <v>0</v>
      </c>
      <c r="AD160" s="293">
        <v>0</v>
      </c>
      <c r="AE160" s="293">
        <v>0</v>
      </c>
      <c r="AF160" s="293">
        <v>0</v>
      </c>
      <c r="AG160" s="293">
        <v>0</v>
      </c>
      <c r="AH160" s="293">
        <v>0</v>
      </c>
      <c r="AI160" s="293">
        <v>0</v>
      </c>
      <c r="AJ160" s="293">
        <v>0</v>
      </c>
      <c r="AK160" s="293">
        <v>0</v>
      </c>
      <c r="AL160" s="293">
        <v>0</v>
      </c>
      <c r="AM160" s="293">
        <v>0</v>
      </c>
      <c r="AN160" s="293">
        <v>0</v>
      </c>
      <c r="AO160" s="293">
        <v>0</v>
      </c>
      <c r="AP160" s="293">
        <v>0</v>
      </c>
      <c r="AQ160" s="293">
        <v>0</v>
      </c>
      <c r="AR160" s="293">
        <v>0</v>
      </c>
      <c r="AS160" s="293">
        <v>0</v>
      </c>
      <c r="AT160" s="293">
        <v>0</v>
      </c>
      <c r="AU160" s="293">
        <v>0</v>
      </c>
      <c r="AV160" s="293">
        <v>0</v>
      </c>
      <c r="AW160" s="293">
        <v>0</v>
      </c>
      <c r="AX160" s="293">
        <v>0</v>
      </c>
      <c r="AY160" s="293">
        <v>0</v>
      </c>
      <c r="AZ160" s="293">
        <v>0</v>
      </c>
      <c r="BA160" s="293">
        <v>0</v>
      </c>
      <c r="BB160" s="293">
        <v>0</v>
      </c>
      <c r="BC160" s="293">
        <v>0</v>
      </c>
      <c r="BD160" s="293">
        <v>0</v>
      </c>
      <c r="BE160" s="293">
        <v>0</v>
      </c>
      <c r="BF160" s="293">
        <v>0</v>
      </c>
      <c r="BG160" s="293">
        <v>0</v>
      </c>
      <c r="BH160" s="293">
        <v>0</v>
      </c>
      <c r="BI160" s="293">
        <v>0</v>
      </c>
      <c r="BJ160" s="293">
        <v>0</v>
      </c>
      <c r="BK160" s="293">
        <v>0</v>
      </c>
      <c r="BL160" s="293">
        <v>0</v>
      </c>
      <c r="BM160" s="293">
        <v>0</v>
      </c>
      <c r="BN160" s="293">
        <v>0</v>
      </c>
      <c r="BO160" s="293">
        <v>0</v>
      </c>
      <c r="BP160" s="293">
        <v>0</v>
      </c>
      <c r="BQ160" s="293">
        <v>0</v>
      </c>
      <c r="BR160" s="293">
        <v>0</v>
      </c>
      <c r="BS160" s="293">
        <v>0</v>
      </c>
      <c r="BT160" s="293">
        <v>0</v>
      </c>
      <c r="BU160" s="293">
        <v>0</v>
      </c>
      <c r="BV160" s="293">
        <v>0</v>
      </c>
      <c r="BW160" s="293">
        <v>0</v>
      </c>
      <c r="BX160" s="293">
        <v>0</v>
      </c>
      <c r="BY160" s="293">
        <v>0</v>
      </c>
      <c r="BZ160" s="293">
        <v>0</v>
      </c>
      <c r="CA160" s="293">
        <v>0</v>
      </c>
      <c r="CB160" s="293">
        <v>0</v>
      </c>
      <c r="CC160" s="293">
        <v>0</v>
      </c>
      <c r="CD160" s="293">
        <v>0</v>
      </c>
      <c r="CE160" s="293">
        <v>0</v>
      </c>
      <c r="CF160" s="293">
        <v>0</v>
      </c>
      <c r="CG160" s="293">
        <v>0</v>
      </c>
      <c r="CH160" s="293">
        <v>0</v>
      </c>
      <c r="CI160" s="293">
        <v>0</v>
      </c>
      <c r="CJ160" s="293">
        <v>0</v>
      </c>
      <c r="CK160" s="293">
        <v>0</v>
      </c>
      <c r="CL160" s="293">
        <v>0</v>
      </c>
      <c r="CM160" s="293">
        <v>0</v>
      </c>
      <c r="CN160" s="293">
        <v>0</v>
      </c>
      <c r="CO160" s="293">
        <v>0</v>
      </c>
      <c r="CP160" s="293">
        <v>0</v>
      </c>
      <c r="CQ160" s="293">
        <v>0</v>
      </c>
      <c r="CR160" s="293">
        <v>0</v>
      </c>
      <c r="CS160" s="293">
        <v>0</v>
      </c>
      <c r="CT160" s="293">
        <v>0</v>
      </c>
      <c r="CU160" s="293">
        <v>0</v>
      </c>
      <c r="CV160" s="293">
        <v>0</v>
      </c>
      <c r="CW160" s="293">
        <v>0</v>
      </c>
      <c r="CX160" s="293">
        <v>0</v>
      </c>
      <c r="CY160" s="293">
        <v>0</v>
      </c>
      <c r="CZ160" s="293">
        <v>0</v>
      </c>
      <c r="DA160" s="293">
        <v>0</v>
      </c>
      <c r="DB160" s="293">
        <v>0</v>
      </c>
      <c r="DC160" s="293">
        <v>33.75</v>
      </c>
      <c r="DD160" s="293">
        <v>0</v>
      </c>
      <c r="DE160" s="293">
        <v>0</v>
      </c>
      <c r="DF160" s="293">
        <v>0</v>
      </c>
      <c r="DG160" s="293">
        <v>0</v>
      </c>
      <c r="DH160" s="293">
        <v>0</v>
      </c>
      <c r="DI160" s="293">
        <v>0</v>
      </c>
      <c r="DJ160" s="293">
        <v>0</v>
      </c>
      <c r="DK160" s="293">
        <v>0</v>
      </c>
      <c r="DL160" s="293">
        <v>0</v>
      </c>
      <c r="DM160" s="293">
        <v>0</v>
      </c>
      <c r="DN160" s="293">
        <v>0</v>
      </c>
      <c r="DO160" s="293">
        <v>0</v>
      </c>
      <c r="DP160" s="293">
        <v>0</v>
      </c>
      <c r="DQ160" s="293">
        <v>0</v>
      </c>
      <c r="DR160" s="293">
        <v>128.94</v>
      </c>
      <c r="DS160" s="293">
        <v>0</v>
      </c>
      <c r="DT160" s="293">
        <v>0</v>
      </c>
      <c r="DU160" s="293">
        <v>0</v>
      </c>
      <c r="DV160" s="293">
        <v>0</v>
      </c>
      <c r="DW160" s="293">
        <v>0</v>
      </c>
      <c r="DX160" s="293">
        <v>0</v>
      </c>
      <c r="DY160" s="293">
        <v>0</v>
      </c>
      <c r="DZ160" s="293">
        <v>0</v>
      </c>
      <c r="EA160" s="293">
        <v>40.950000000000003</v>
      </c>
      <c r="EB160" s="293">
        <v>0</v>
      </c>
      <c r="EC160" s="293">
        <v>0</v>
      </c>
      <c r="ED160" s="293">
        <v>127.15</v>
      </c>
      <c r="EE160" s="293">
        <v>0</v>
      </c>
      <c r="EF160" s="293">
        <v>0</v>
      </c>
      <c r="EG160" s="293">
        <v>0</v>
      </c>
      <c r="EH160" s="293">
        <v>0</v>
      </c>
      <c r="EI160" s="293">
        <v>0</v>
      </c>
      <c r="EJ160" s="293">
        <v>0</v>
      </c>
      <c r="EK160" s="293">
        <v>0</v>
      </c>
      <c r="EL160" s="293">
        <v>0</v>
      </c>
      <c r="EM160" s="293">
        <v>0</v>
      </c>
      <c r="EN160" s="293">
        <v>0</v>
      </c>
      <c r="EO160" s="293">
        <v>0</v>
      </c>
      <c r="EP160" s="293">
        <v>0</v>
      </c>
      <c r="EQ160" s="293">
        <v>0</v>
      </c>
      <c r="ER160" s="293">
        <v>0</v>
      </c>
      <c r="ES160" s="293">
        <v>0</v>
      </c>
      <c r="ET160" s="293">
        <v>0</v>
      </c>
      <c r="EU160" s="293">
        <v>0</v>
      </c>
      <c r="EV160" s="293">
        <v>0</v>
      </c>
      <c r="EW160" s="293">
        <v>0</v>
      </c>
      <c r="EX160" s="293">
        <v>575.59</v>
      </c>
      <c r="EY160" s="22"/>
      <c r="EZ160" s="60"/>
      <c r="FA160" s="22"/>
      <c r="FB160" s="60"/>
      <c r="FC160" s="22"/>
      <c r="FD160" s="60"/>
      <c r="FE160" s="22"/>
      <c r="FF160" s="60"/>
      <c r="FG160" s="22"/>
      <c r="FH160" s="60"/>
      <c r="FI160" s="22"/>
      <c r="FJ160" s="60"/>
      <c r="FK160" s="22"/>
      <c r="FL160" s="60"/>
      <c r="FM160" s="22"/>
      <c r="FN160" s="60"/>
      <c r="FO160" s="22"/>
      <c r="FP160" s="60"/>
      <c r="FQ160" s="22"/>
      <c r="FR160" s="60"/>
      <c r="FS160" s="22"/>
      <c r="FT160" s="60"/>
      <c r="FU160" s="22"/>
      <c r="FV160" s="60"/>
      <c r="FW160" s="22"/>
      <c r="FX160" s="60"/>
      <c r="FY160" s="22"/>
      <c r="FZ160" s="60"/>
      <c r="GA160" s="22"/>
      <c r="GB160" s="60"/>
      <c r="GC160" s="22"/>
      <c r="GD160" s="60"/>
      <c r="GE160" s="22"/>
      <c r="GF160" s="60"/>
      <c r="GG160" s="22"/>
      <c r="GH160" s="60"/>
      <c r="GI160" s="22"/>
      <c r="GJ160" s="60"/>
      <c r="GK160" s="22"/>
      <c r="GL160" s="60"/>
      <c r="GM160" s="22"/>
      <c r="GN160" s="60"/>
      <c r="GO160" s="22"/>
      <c r="GP160" s="60"/>
      <c r="GQ160" s="22"/>
      <c r="GR160" s="60"/>
      <c r="GS160" s="22"/>
      <c r="GT160" s="60"/>
      <c r="GU160" s="22"/>
      <c r="GV160" s="60"/>
      <c r="GW160" s="22"/>
      <c r="GX160" s="60"/>
      <c r="GY160" s="22"/>
      <c r="GZ160" s="60"/>
      <c r="HA160" s="22"/>
      <c r="HB160" s="60"/>
      <c r="HC160" s="22"/>
      <c r="HD160" s="60"/>
      <c r="HE160" s="22"/>
      <c r="HF160" s="60"/>
      <c r="HG160" s="22"/>
      <c r="HH160" s="60"/>
      <c r="HI160" s="22"/>
      <c r="HJ160" s="60"/>
      <c r="HK160" s="22"/>
      <c r="HL160" s="60"/>
      <c r="HM160" s="22"/>
      <c r="HN160" s="60"/>
      <c r="HO160" s="22"/>
      <c r="HP160" s="60"/>
      <c r="HQ160" s="22"/>
      <c r="HR160" s="60"/>
      <c r="HS160" s="22"/>
      <c r="HT160" s="60"/>
      <c r="HU160" s="22"/>
      <c r="HV160" s="60"/>
      <c r="HW160" s="22"/>
      <c r="HX160" s="60"/>
      <c r="HY160" s="22"/>
      <c r="HZ160" s="60"/>
      <c r="IA160" s="22"/>
      <c r="IB160" s="60"/>
      <c r="IC160" s="22"/>
      <c r="ID160" s="60"/>
      <c r="IE160" s="22"/>
      <c r="IF160" s="60"/>
      <c r="IG160" s="22"/>
      <c r="IH160" s="60"/>
      <c r="II160" s="22"/>
      <c r="IJ160" s="60"/>
      <c r="IK160" s="22"/>
      <c r="IL160" s="60"/>
      <c r="IM160" s="22"/>
      <c r="IN160" s="60"/>
      <c r="IO160" s="22"/>
      <c r="IP160" s="60"/>
      <c r="IQ160" s="22"/>
      <c r="IR160" s="60"/>
      <c r="IS160" s="22"/>
      <c r="IT160" s="60"/>
      <c r="IU160" s="22"/>
      <c r="IV160" s="60"/>
      <c r="IW160" s="22"/>
      <c r="IX160" s="60"/>
      <c r="IY160" s="22"/>
      <c r="IZ160" s="60"/>
      <c r="JA160" s="22"/>
      <c r="JB160" s="60"/>
      <c r="JC160" s="22"/>
      <c r="JD160" s="60"/>
      <c r="JE160" s="22"/>
      <c r="JF160" s="60"/>
      <c r="JG160" s="22"/>
      <c r="JH160" s="60"/>
      <c r="JI160" s="22"/>
      <c r="JJ160" s="60"/>
      <c r="JK160" s="22"/>
      <c r="JL160" s="60"/>
      <c r="JM160" s="22"/>
      <c r="JN160" s="60"/>
      <c r="JO160" s="22"/>
      <c r="JP160" s="60"/>
      <c r="JQ160" s="22"/>
      <c r="JR160" s="60"/>
      <c r="JS160" s="22"/>
      <c r="JT160" s="60"/>
      <c r="JU160" s="22"/>
      <c r="JV160" s="60"/>
      <c r="JW160" s="22"/>
      <c r="JX160" s="60"/>
      <c r="JY160" s="22"/>
      <c r="JZ160" s="23"/>
      <c r="KA160" s="23"/>
      <c r="KB160" s="23"/>
      <c r="KC160" s="23"/>
      <c r="KD160" s="23"/>
      <c r="KE160" s="23"/>
      <c r="KF160" s="23"/>
      <c r="KG160" s="23"/>
      <c r="KH160" s="23"/>
      <c r="KI160" s="23"/>
      <c r="KJ160" s="23"/>
      <c r="KK160" s="23"/>
      <c r="KL160" s="23"/>
      <c r="KM160" s="23"/>
    </row>
    <row r="161" spans="1:299" ht="15.75" thickBot="1" x14ac:dyDescent="0.3">
      <c r="A161" s="48">
        <f t="shared" si="2"/>
        <v>160</v>
      </c>
      <c r="B161" s="272"/>
      <c r="C161" s="272"/>
      <c r="D161" s="272"/>
      <c r="E161" s="272"/>
      <c r="F161" s="272" t="s">
        <v>391</v>
      </c>
      <c r="G161" s="306">
        <v>0</v>
      </c>
      <c r="H161" s="306">
        <v>0</v>
      </c>
      <c r="I161" s="306">
        <v>0</v>
      </c>
      <c r="J161" s="306">
        <v>0</v>
      </c>
      <c r="K161" s="306">
        <v>0</v>
      </c>
      <c r="L161" s="306">
        <v>0</v>
      </c>
      <c r="M161" s="306">
        <v>0</v>
      </c>
      <c r="N161" s="306">
        <v>0</v>
      </c>
      <c r="O161" s="306">
        <v>0</v>
      </c>
      <c r="P161" s="306">
        <v>0</v>
      </c>
      <c r="Q161" s="306">
        <v>0</v>
      </c>
      <c r="R161" s="306">
        <v>0</v>
      </c>
      <c r="S161" s="306">
        <v>0</v>
      </c>
      <c r="T161" s="306">
        <v>0</v>
      </c>
      <c r="U161" s="306">
        <v>0</v>
      </c>
      <c r="V161" s="306">
        <v>0</v>
      </c>
      <c r="W161" s="306">
        <v>0</v>
      </c>
      <c r="X161" s="306">
        <v>0</v>
      </c>
      <c r="Y161" s="306">
        <v>0</v>
      </c>
      <c r="Z161" s="306">
        <v>0</v>
      </c>
      <c r="AA161" s="306">
        <v>0</v>
      </c>
      <c r="AB161" s="306">
        <v>0</v>
      </c>
      <c r="AC161" s="306">
        <v>0</v>
      </c>
      <c r="AD161" s="306">
        <v>0</v>
      </c>
      <c r="AE161" s="306">
        <v>0</v>
      </c>
      <c r="AF161" s="306">
        <v>0</v>
      </c>
      <c r="AG161" s="306">
        <v>0</v>
      </c>
      <c r="AH161" s="306">
        <v>0</v>
      </c>
      <c r="AI161" s="306">
        <v>0</v>
      </c>
      <c r="AJ161" s="306">
        <v>0</v>
      </c>
      <c r="AK161" s="306">
        <v>0</v>
      </c>
      <c r="AL161" s="306">
        <v>0</v>
      </c>
      <c r="AM161" s="306">
        <v>0</v>
      </c>
      <c r="AN161" s="306">
        <v>0</v>
      </c>
      <c r="AO161" s="306">
        <v>0</v>
      </c>
      <c r="AP161" s="306">
        <v>0</v>
      </c>
      <c r="AQ161" s="306">
        <v>0</v>
      </c>
      <c r="AR161" s="306">
        <v>0</v>
      </c>
      <c r="AS161" s="306">
        <v>0</v>
      </c>
      <c r="AT161" s="306">
        <v>0</v>
      </c>
      <c r="AU161" s="306">
        <v>0</v>
      </c>
      <c r="AV161" s="306">
        <v>0</v>
      </c>
      <c r="AW161" s="306">
        <v>0</v>
      </c>
      <c r="AX161" s="306">
        <v>0</v>
      </c>
      <c r="AY161" s="306">
        <v>0</v>
      </c>
      <c r="AZ161" s="306">
        <v>0</v>
      </c>
      <c r="BA161" s="306">
        <v>0</v>
      </c>
      <c r="BB161" s="306">
        <v>0</v>
      </c>
      <c r="BC161" s="306">
        <v>0</v>
      </c>
      <c r="BD161" s="306">
        <v>0</v>
      </c>
      <c r="BE161" s="306">
        <v>0</v>
      </c>
      <c r="BF161" s="306">
        <v>0</v>
      </c>
      <c r="BG161" s="306">
        <v>0</v>
      </c>
      <c r="BH161" s="306">
        <v>0</v>
      </c>
      <c r="BI161" s="306">
        <v>0</v>
      </c>
      <c r="BJ161" s="306">
        <v>0</v>
      </c>
      <c r="BK161" s="306">
        <v>0</v>
      </c>
      <c r="BL161" s="306">
        <v>0</v>
      </c>
      <c r="BM161" s="306">
        <v>0</v>
      </c>
      <c r="BN161" s="306">
        <v>0</v>
      </c>
      <c r="BO161" s="306">
        <v>0</v>
      </c>
      <c r="BP161" s="306">
        <v>0</v>
      </c>
      <c r="BQ161" s="306">
        <v>0</v>
      </c>
      <c r="BR161" s="306">
        <v>0</v>
      </c>
      <c r="BS161" s="306">
        <v>0</v>
      </c>
      <c r="BT161" s="306">
        <v>0</v>
      </c>
      <c r="BU161" s="306">
        <v>0</v>
      </c>
      <c r="BV161" s="306">
        <v>0</v>
      </c>
      <c r="BW161" s="306">
        <v>0</v>
      </c>
      <c r="BX161" s="306">
        <v>0</v>
      </c>
      <c r="BY161" s="306">
        <v>0</v>
      </c>
      <c r="BZ161" s="306">
        <v>0</v>
      </c>
      <c r="CA161" s="306">
        <v>0</v>
      </c>
      <c r="CB161" s="306">
        <v>0</v>
      </c>
      <c r="CC161" s="306">
        <v>0</v>
      </c>
      <c r="CD161" s="306">
        <v>0</v>
      </c>
      <c r="CE161" s="306">
        <v>0</v>
      </c>
      <c r="CF161" s="306">
        <v>0</v>
      </c>
      <c r="CG161" s="306">
        <v>0</v>
      </c>
      <c r="CH161" s="306">
        <v>0</v>
      </c>
      <c r="CI161" s="306">
        <v>0</v>
      </c>
      <c r="CJ161" s="306">
        <v>0</v>
      </c>
      <c r="CK161" s="306">
        <v>0</v>
      </c>
      <c r="CL161" s="306">
        <v>0</v>
      </c>
      <c r="CM161" s="306">
        <v>0</v>
      </c>
      <c r="CN161" s="306">
        <v>0</v>
      </c>
      <c r="CO161" s="306">
        <v>0</v>
      </c>
      <c r="CP161" s="306">
        <v>0</v>
      </c>
      <c r="CQ161" s="306">
        <v>0</v>
      </c>
      <c r="CR161" s="306">
        <v>0</v>
      </c>
      <c r="CS161" s="306">
        <v>0</v>
      </c>
      <c r="CT161" s="306">
        <v>0</v>
      </c>
      <c r="CU161" s="306">
        <v>0</v>
      </c>
      <c r="CV161" s="306">
        <v>0</v>
      </c>
      <c r="CW161" s="306">
        <v>0</v>
      </c>
      <c r="CX161" s="306">
        <v>0</v>
      </c>
      <c r="CY161" s="306">
        <v>0</v>
      </c>
      <c r="CZ161" s="306">
        <v>0</v>
      </c>
      <c r="DA161" s="306">
        <v>0</v>
      </c>
      <c r="DB161" s="306">
        <v>0</v>
      </c>
      <c r="DC161" s="306">
        <v>0</v>
      </c>
      <c r="DD161" s="306">
        <v>0</v>
      </c>
      <c r="DE161" s="306">
        <v>0</v>
      </c>
      <c r="DF161" s="306">
        <v>0</v>
      </c>
      <c r="DG161" s="306">
        <v>0</v>
      </c>
      <c r="DH161" s="306">
        <v>0</v>
      </c>
      <c r="DI161" s="306">
        <v>0</v>
      </c>
      <c r="DJ161" s="306">
        <v>0</v>
      </c>
      <c r="DK161" s="306">
        <v>0</v>
      </c>
      <c r="DL161" s="306">
        <v>0</v>
      </c>
      <c r="DM161" s="306">
        <v>0</v>
      </c>
      <c r="DN161" s="306">
        <v>0</v>
      </c>
      <c r="DO161" s="306">
        <v>0</v>
      </c>
      <c r="DP161" s="306">
        <v>0</v>
      </c>
      <c r="DQ161" s="306">
        <v>0</v>
      </c>
      <c r="DR161" s="306">
        <v>0</v>
      </c>
      <c r="DS161" s="306">
        <v>0</v>
      </c>
      <c r="DT161" s="306">
        <v>0</v>
      </c>
      <c r="DU161" s="306">
        <v>0</v>
      </c>
      <c r="DV161" s="306">
        <v>0</v>
      </c>
      <c r="DW161" s="306">
        <v>0</v>
      </c>
      <c r="DX161" s="306">
        <v>0</v>
      </c>
      <c r="DY161" s="306">
        <v>0</v>
      </c>
      <c r="DZ161" s="306">
        <v>0</v>
      </c>
      <c r="EA161" s="306">
        <v>0</v>
      </c>
      <c r="EB161" s="306">
        <v>0</v>
      </c>
      <c r="EC161" s="306">
        <v>0</v>
      </c>
      <c r="ED161" s="306">
        <v>0</v>
      </c>
      <c r="EE161" s="306">
        <v>0</v>
      </c>
      <c r="EF161" s="306">
        <v>0</v>
      </c>
      <c r="EG161" s="306">
        <v>0</v>
      </c>
      <c r="EH161" s="306">
        <v>0</v>
      </c>
      <c r="EI161" s="306">
        <v>0</v>
      </c>
      <c r="EJ161" s="306">
        <v>0</v>
      </c>
      <c r="EK161" s="306">
        <v>0</v>
      </c>
      <c r="EL161" s="306">
        <v>0</v>
      </c>
      <c r="EM161" s="306">
        <v>0</v>
      </c>
      <c r="EN161" s="306">
        <v>0</v>
      </c>
      <c r="EO161" s="306">
        <v>0</v>
      </c>
      <c r="EP161" s="306">
        <v>0</v>
      </c>
      <c r="EQ161" s="306">
        <v>0</v>
      </c>
      <c r="ER161" s="306">
        <v>0</v>
      </c>
      <c r="ES161" s="306">
        <v>0</v>
      </c>
      <c r="ET161" s="306">
        <v>0</v>
      </c>
      <c r="EU161" s="306">
        <v>0</v>
      </c>
      <c r="EV161" s="306">
        <v>0</v>
      </c>
      <c r="EW161" s="306">
        <v>0</v>
      </c>
      <c r="EX161" s="306">
        <v>0</v>
      </c>
      <c r="EY161" s="22"/>
      <c r="EZ161" s="60"/>
      <c r="FA161" s="22"/>
      <c r="FB161" s="60"/>
      <c r="FC161" s="22"/>
      <c r="FD161" s="60"/>
      <c r="FE161" s="22"/>
      <c r="FF161" s="60"/>
      <c r="FG161" s="22"/>
      <c r="FH161" s="60"/>
      <c r="FI161" s="22"/>
      <c r="FJ161" s="60"/>
      <c r="FK161" s="22"/>
      <c r="FL161" s="60"/>
      <c r="FM161" s="22"/>
      <c r="FN161" s="60"/>
      <c r="FO161" s="22"/>
      <c r="FP161" s="60"/>
      <c r="FQ161" s="22"/>
      <c r="FR161" s="60"/>
      <c r="FS161" s="22"/>
      <c r="FT161" s="60"/>
      <c r="FU161" s="22"/>
      <c r="FV161" s="60"/>
      <c r="FW161" s="22"/>
      <c r="FX161" s="60"/>
      <c r="FY161" s="22"/>
      <c r="FZ161" s="60"/>
      <c r="GA161" s="22"/>
      <c r="GB161" s="60"/>
      <c r="GC161" s="22"/>
      <c r="GD161" s="60"/>
      <c r="GE161" s="22"/>
      <c r="GF161" s="60"/>
      <c r="GG161" s="22"/>
      <c r="GH161" s="60"/>
      <c r="GI161" s="22"/>
      <c r="GJ161" s="60"/>
      <c r="GK161" s="22"/>
      <c r="GL161" s="60"/>
      <c r="GM161" s="22"/>
      <c r="GN161" s="60"/>
      <c r="GO161" s="22"/>
      <c r="GP161" s="60"/>
      <c r="GQ161" s="22"/>
      <c r="GR161" s="60"/>
      <c r="GS161" s="22"/>
      <c r="GT161" s="60"/>
      <c r="GU161" s="22"/>
      <c r="GV161" s="60"/>
      <c r="GW161" s="22"/>
      <c r="GX161" s="60"/>
      <c r="GY161" s="22"/>
      <c r="GZ161" s="60"/>
      <c r="HA161" s="22"/>
      <c r="HB161" s="60"/>
      <c r="HC161" s="22"/>
      <c r="HD161" s="60"/>
      <c r="HE161" s="22"/>
      <c r="HF161" s="60"/>
      <c r="HG161" s="22"/>
      <c r="HH161" s="60"/>
      <c r="HI161" s="22"/>
      <c r="HJ161" s="60"/>
      <c r="HK161" s="22"/>
      <c r="HL161" s="60"/>
      <c r="HM161" s="22"/>
      <c r="HN161" s="60"/>
      <c r="HO161" s="22"/>
      <c r="HP161" s="60"/>
      <c r="HQ161" s="22"/>
      <c r="HR161" s="60"/>
      <c r="HS161" s="22"/>
      <c r="HT161" s="60"/>
      <c r="HU161" s="22"/>
      <c r="HV161" s="60"/>
      <c r="HW161" s="22"/>
      <c r="HX161" s="60"/>
      <c r="HY161" s="22"/>
      <c r="HZ161" s="60"/>
      <c r="IA161" s="22"/>
      <c r="IB161" s="60"/>
      <c r="IC161" s="22"/>
      <c r="ID161" s="60"/>
      <c r="IE161" s="22"/>
      <c r="IF161" s="60"/>
      <c r="IG161" s="22"/>
      <c r="IH161" s="60"/>
      <c r="II161" s="22"/>
      <c r="IJ161" s="60"/>
      <c r="IK161" s="22"/>
      <c r="IL161" s="60"/>
      <c r="IM161" s="22"/>
      <c r="IN161" s="60"/>
      <c r="IO161" s="22"/>
      <c r="IP161" s="60"/>
      <c r="IQ161" s="22"/>
      <c r="IR161" s="60"/>
      <c r="IS161" s="22"/>
      <c r="IT161" s="60"/>
      <c r="IU161" s="22"/>
      <c r="IV161" s="60"/>
      <c r="IW161" s="22"/>
      <c r="IX161" s="60"/>
      <c r="IY161" s="22"/>
      <c r="IZ161" s="60"/>
      <c r="JA161" s="22"/>
      <c r="JB161" s="60"/>
      <c r="JC161" s="22"/>
      <c r="JD161" s="60"/>
      <c r="JE161" s="22"/>
      <c r="JF161" s="60"/>
      <c r="JG161" s="22"/>
      <c r="JH161" s="60"/>
      <c r="JI161" s="22"/>
      <c r="JJ161" s="60"/>
      <c r="JK161" s="22"/>
      <c r="JL161" s="60"/>
      <c r="JM161" s="22"/>
      <c r="JN161" s="60"/>
      <c r="JO161" s="22"/>
      <c r="JP161" s="60"/>
      <c r="JQ161" s="22"/>
      <c r="JR161" s="60"/>
      <c r="JS161" s="22"/>
      <c r="JT161" s="60"/>
      <c r="JU161" s="22"/>
      <c r="JV161" s="60"/>
      <c r="JW161" s="22"/>
      <c r="JX161" s="60"/>
      <c r="JY161" s="22"/>
      <c r="JZ161" s="23"/>
      <c r="KA161" s="23"/>
      <c r="KB161" s="23"/>
      <c r="KC161" s="23"/>
      <c r="KD161" s="23"/>
      <c r="KE161" s="23"/>
      <c r="KF161" s="23"/>
      <c r="KG161" s="23"/>
      <c r="KH161" s="23"/>
      <c r="KI161" s="23"/>
      <c r="KJ161" s="23"/>
      <c r="KK161" s="23"/>
      <c r="KL161" s="23"/>
      <c r="KM161" s="23"/>
    </row>
    <row r="162" spans="1:299" x14ac:dyDescent="0.25">
      <c r="A162" s="48">
        <f t="shared" si="2"/>
        <v>161</v>
      </c>
      <c r="B162" s="272"/>
      <c r="C162" s="272"/>
      <c r="D162" s="272"/>
      <c r="E162" s="272" t="s">
        <v>329</v>
      </c>
      <c r="F162" s="272"/>
      <c r="G162" s="293">
        <v>-81.42</v>
      </c>
      <c r="H162" s="293">
        <v>1452.85</v>
      </c>
      <c r="I162" s="293">
        <v>33461.68</v>
      </c>
      <c r="J162" s="293">
        <v>104.77</v>
      </c>
      <c r="K162" s="293">
        <v>6613.01</v>
      </c>
      <c r="L162" s="293">
        <v>3008.77</v>
      </c>
      <c r="M162" s="293">
        <v>220.65</v>
      </c>
      <c r="N162" s="293">
        <v>90.62</v>
      </c>
      <c r="O162" s="293">
        <v>5458.02</v>
      </c>
      <c r="P162" s="293">
        <v>16625.689999999999</v>
      </c>
      <c r="Q162" s="293">
        <v>192.29</v>
      </c>
      <c r="R162" s="293">
        <v>2888.12</v>
      </c>
      <c r="S162" s="293">
        <v>-30.64</v>
      </c>
      <c r="T162" s="293">
        <v>-12.62</v>
      </c>
      <c r="U162" s="293">
        <v>298</v>
      </c>
      <c r="V162" s="293">
        <v>27.2</v>
      </c>
      <c r="W162" s="293">
        <v>0</v>
      </c>
      <c r="X162" s="293">
        <v>922.94</v>
      </c>
      <c r="Y162" s="293">
        <v>18292.52</v>
      </c>
      <c r="Z162" s="293">
        <v>37.840000000000003</v>
      </c>
      <c r="AA162" s="293">
        <v>0</v>
      </c>
      <c r="AB162" s="293">
        <v>228.41</v>
      </c>
      <c r="AC162" s="293">
        <v>612.67999999999995</v>
      </c>
      <c r="AD162" s="293">
        <v>522.94000000000005</v>
      </c>
      <c r="AE162" s="293">
        <v>-42.85</v>
      </c>
      <c r="AF162" s="293">
        <v>107.01</v>
      </c>
      <c r="AG162" s="293">
        <v>1899.27</v>
      </c>
      <c r="AH162" s="293">
        <v>207.16</v>
      </c>
      <c r="AI162" s="293">
        <v>219.1</v>
      </c>
      <c r="AJ162" s="293">
        <v>885.37</v>
      </c>
      <c r="AK162" s="293">
        <v>1099.58</v>
      </c>
      <c r="AL162" s="293">
        <v>259.45</v>
      </c>
      <c r="AM162" s="293">
        <v>0</v>
      </c>
      <c r="AN162" s="293">
        <v>-68.05</v>
      </c>
      <c r="AO162" s="293">
        <v>82.31</v>
      </c>
      <c r="AP162" s="293">
        <v>2210.85</v>
      </c>
      <c r="AQ162" s="293">
        <v>293.06</v>
      </c>
      <c r="AR162" s="293">
        <v>-39.119999999999997</v>
      </c>
      <c r="AS162" s="293">
        <v>136.74</v>
      </c>
      <c r="AT162" s="293">
        <v>2171.98</v>
      </c>
      <c r="AU162" s="293">
        <v>313.32</v>
      </c>
      <c r="AV162" s="293">
        <v>657.85</v>
      </c>
      <c r="AW162" s="293">
        <v>66.680000000000007</v>
      </c>
      <c r="AX162" s="293">
        <v>490.32</v>
      </c>
      <c r="AY162" s="293">
        <v>186.28</v>
      </c>
      <c r="AZ162" s="293">
        <v>49.35</v>
      </c>
      <c r="BA162" s="293">
        <v>-20.239999999999998</v>
      </c>
      <c r="BB162" s="293">
        <v>52.58</v>
      </c>
      <c r="BC162" s="293">
        <v>197.34</v>
      </c>
      <c r="BD162" s="293">
        <v>463.31</v>
      </c>
      <c r="BE162" s="293">
        <v>0</v>
      </c>
      <c r="BF162" s="293">
        <v>628.84</v>
      </c>
      <c r="BG162" s="293">
        <v>15861.15</v>
      </c>
      <c r="BH162" s="293">
        <v>188.96</v>
      </c>
      <c r="BI162" s="293">
        <v>402.28</v>
      </c>
      <c r="BJ162" s="293">
        <v>853.47</v>
      </c>
      <c r="BK162" s="293">
        <v>3536.71</v>
      </c>
      <c r="BL162" s="293">
        <v>0</v>
      </c>
      <c r="BM162" s="293">
        <v>6470.91</v>
      </c>
      <c r="BN162" s="293">
        <v>149.47999999999999</v>
      </c>
      <c r="BO162" s="293">
        <v>241.78</v>
      </c>
      <c r="BP162" s="293">
        <v>524.96</v>
      </c>
      <c r="BQ162" s="293">
        <v>124.4</v>
      </c>
      <c r="BR162" s="293">
        <v>48.47</v>
      </c>
      <c r="BS162" s="293">
        <v>542</v>
      </c>
      <c r="BT162" s="293">
        <v>0</v>
      </c>
      <c r="BU162" s="293">
        <v>7626.59</v>
      </c>
      <c r="BV162" s="293">
        <v>900.63</v>
      </c>
      <c r="BW162" s="293">
        <v>0</v>
      </c>
      <c r="BX162" s="293">
        <v>3971.29</v>
      </c>
      <c r="BY162" s="293">
        <v>9.11</v>
      </c>
      <c r="BZ162" s="293">
        <v>279.05</v>
      </c>
      <c r="CA162" s="293">
        <v>-3.1</v>
      </c>
      <c r="CB162" s="293">
        <v>360.14</v>
      </c>
      <c r="CC162" s="293">
        <v>199.25</v>
      </c>
      <c r="CD162" s="293">
        <v>151.55000000000001</v>
      </c>
      <c r="CE162" s="293">
        <v>0</v>
      </c>
      <c r="CF162" s="293">
        <v>2339.48</v>
      </c>
      <c r="CG162" s="293">
        <v>354.7</v>
      </c>
      <c r="CH162" s="293">
        <v>1486.1</v>
      </c>
      <c r="CI162" s="293">
        <v>81.31</v>
      </c>
      <c r="CJ162" s="293">
        <v>1204.8800000000001</v>
      </c>
      <c r="CK162" s="293">
        <v>6876.97</v>
      </c>
      <c r="CL162" s="293">
        <v>600.83000000000004</v>
      </c>
      <c r="CM162" s="293">
        <v>4147.3100000000004</v>
      </c>
      <c r="CN162" s="293">
        <v>219.81</v>
      </c>
      <c r="CO162" s="293">
        <v>18246.96</v>
      </c>
      <c r="CP162" s="293">
        <v>-43.39</v>
      </c>
      <c r="CQ162" s="293">
        <v>2393.1999999999998</v>
      </c>
      <c r="CR162" s="293">
        <v>342.45</v>
      </c>
      <c r="CS162" s="293">
        <v>3958.59</v>
      </c>
      <c r="CT162" s="293">
        <v>6070.37</v>
      </c>
      <c r="CU162" s="293">
        <v>4428.53</v>
      </c>
      <c r="CV162" s="293">
        <v>3523.57</v>
      </c>
      <c r="CW162" s="293">
        <v>355.3</v>
      </c>
      <c r="CX162" s="293">
        <v>62.29</v>
      </c>
      <c r="CY162" s="293">
        <v>-45.96</v>
      </c>
      <c r="CZ162" s="293">
        <v>186.46</v>
      </c>
      <c r="DA162" s="293">
        <v>4672.18</v>
      </c>
      <c r="DB162" s="293">
        <v>227.96</v>
      </c>
      <c r="DC162" s="293">
        <v>233.28</v>
      </c>
      <c r="DD162" s="293">
        <v>97.16</v>
      </c>
      <c r="DE162" s="293">
        <v>508.05</v>
      </c>
      <c r="DF162" s="293">
        <v>9110.3700000000008</v>
      </c>
      <c r="DG162" s="293">
        <v>306.01</v>
      </c>
      <c r="DH162" s="293">
        <v>483.01</v>
      </c>
      <c r="DI162" s="293">
        <v>297.77999999999997</v>
      </c>
      <c r="DJ162" s="293">
        <v>799.19</v>
      </c>
      <c r="DK162" s="293">
        <v>-41.25</v>
      </c>
      <c r="DL162" s="293">
        <v>1802.48</v>
      </c>
      <c r="DM162" s="293">
        <v>54.7</v>
      </c>
      <c r="DN162" s="293">
        <v>2320.3200000000002</v>
      </c>
      <c r="DO162" s="293">
        <v>114.63</v>
      </c>
      <c r="DP162" s="293">
        <v>475.29</v>
      </c>
      <c r="DQ162" s="293">
        <v>524.94000000000005</v>
      </c>
      <c r="DR162" s="293">
        <v>1611.61</v>
      </c>
      <c r="DS162" s="293">
        <v>86.67</v>
      </c>
      <c r="DT162" s="293">
        <v>-12.74</v>
      </c>
      <c r="DU162" s="293">
        <v>278.5</v>
      </c>
      <c r="DV162" s="293">
        <v>-30.02</v>
      </c>
      <c r="DW162" s="293">
        <v>1541.72</v>
      </c>
      <c r="DX162" s="293">
        <v>-3.1</v>
      </c>
      <c r="DY162" s="293">
        <v>3200.72</v>
      </c>
      <c r="DZ162" s="293">
        <v>181.57</v>
      </c>
      <c r="EA162" s="293">
        <v>471.63</v>
      </c>
      <c r="EB162" s="293">
        <v>113.97</v>
      </c>
      <c r="EC162" s="293">
        <v>33.31</v>
      </c>
      <c r="ED162" s="293">
        <v>436.3</v>
      </c>
      <c r="EE162" s="293">
        <v>248.73</v>
      </c>
      <c r="EF162" s="293">
        <v>110.65</v>
      </c>
      <c r="EG162" s="293">
        <v>-4.93</v>
      </c>
      <c r="EH162" s="293">
        <v>11.99</v>
      </c>
      <c r="EI162" s="293">
        <v>-421.86</v>
      </c>
      <c r="EJ162" s="293">
        <v>105.18</v>
      </c>
      <c r="EK162" s="293">
        <v>106.91</v>
      </c>
      <c r="EL162" s="293">
        <v>10005.57</v>
      </c>
      <c r="EM162" s="293">
        <v>17563.52</v>
      </c>
      <c r="EN162" s="293">
        <v>-65.91</v>
      </c>
      <c r="EO162" s="293">
        <v>-246.62</v>
      </c>
      <c r="EP162" s="293">
        <v>-57.44</v>
      </c>
      <c r="EQ162" s="293">
        <v>5491.95</v>
      </c>
      <c r="ER162" s="293">
        <v>1888.95</v>
      </c>
      <c r="ES162" s="293">
        <v>0</v>
      </c>
      <c r="ET162" s="293">
        <v>0</v>
      </c>
      <c r="EU162" s="293">
        <v>0</v>
      </c>
      <c r="EV162" s="293">
        <v>0</v>
      </c>
      <c r="EW162" s="293">
        <v>0</v>
      </c>
      <c r="EX162" s="293">
        <v>267303.58</v>
      </c>
      <c r="EY162" s="22"/>
      <c r="EZ162" s="60"/>
      <c r="FA162" s="22"/>
      <c r="FB162" s="60"/>
      <c r="FC162" s="22"/>
      <c r="FD162" s="60"/>
      <c r="FE162" s="22"/>
      <c r="FF162" s="60"/>
      <c r="FG162" s="22"/>
      <c r="FH162" s="60"/>
      <c r="FI162" s="22"/>
      <c r="FJ162" s="60"/>
      <c r="FK162" s="22"/>
      <c r="FL162" s="60"/>
      <c r="FM162" s="22"/>
      <c r="FN162" s="60"/>
      <c r="FO162" s="22"/>
      <c r="FP162" s="60"/>
      <c r="FQ162" s="22"/>
      <c r="FR162" s="60"/>
      <c r="FS162" s="22"/>
      <c r="FT162" s="60"/>
      <c r="FU162" s="22"/>
      <c r="FV162" s="60"/>
      <c r="FW162" s="22"/>
      <c r="FX162" s="60"/>
      <c r="FY162" s="22"/>
      <c r="FZ162" s="60"/>
      <c r="GA162" s="22"/>
      <c r="GB162" s="60"/>
      <c r="GC162" s="22"/>
      <c r="GD162" s="60"/>
      <c r="GE162" s="22"/>
      <c r="GF162" s="60"/>
      <c r="GG162" s="22"/>
      <c r="GH162" s="60"/>
      <c r="GI162" s="22"/>
      <c r="GJ162" s="60"/>
      <c r="GK162" s="22"/>
      <c r="GL162" s="60"/>
      <c r="GM162" s="22"/>
      <c r="GN162" s="60"/>
      <c r="GO162" s="22"/>
      <c r="GP162" s="60"/>
      <c r="GQ162" s="22"/>
      <c r="GR162" s="60"/>
      <c r="GS162" s="22"/>
      <c r="GT162" s="60"/>
      <c r="GU162" s="22"/>
      <c r="GV162" s="60"/>
      <c r="GW162" s="22"/>
      <c r="GX162" s="60"/>
      <c r="GY162" s="22"/>
      <c r="GZ162" s="60"/>
      <c r="HA162" s="22"/>
      <c r="HB162" s="60"/>
      <c r="HC162" s="22"/>
      <c r="HD162" s="60"/>
      <c r="HE162" s="22"/>
      <c r="HF162" s="60"/>
      <c r="HG162" s="22"/>
      <c r="HH162" s="60"/>
      <c r="HI162" s="22"/>
      <c r="HJ162" s="60"/>
      <c r="HK162" s="22"/>
      <c r="HL162" s="60"/>
      <c r="HM162" s="22"/>
      <c r="HN162" s="60"/>
      <c r="HO162" s="22"/>
      <c r="HP162" s="60"/>
      <c r="HQ162" s="22"/>
      <c r="HR162" s="60"/>
      <c r="HS162" s="22"/>
      <c r="HT162" s="60"/>
      <c r="HU162" s="22"/>
      <c r="HV162" s="60"/>
      <c r="HW162" s="22"/>
      <c r="HX162" s="60"/>
      <c r="HY162" s="22"/>
      <c r="HZ162" s="60"/>
      <c r="IA162" s="22"/>
      <c r="IB162" s="60"/>
      <c r="IC162" s="22"/>
      <c r="ID162" s="60"/>
      <c r="IE162" s="22"/>
      <c r="IF162" s="60"/>
      <c r="IG162" s="22"/>
      <c r="IH162" s="60"/>
      <c r="II162" s="22"/>
      <c r="IJ162" s="60"/>
      <c r="IK162" s="22"/>
      <c r="IL162" s="60"/>
      <c r="IM162" s="22"/>
      <c r="IN162" s="60"/>
      <c r="IO162" s="22"/>
      <c r="IP162" s="60"/>
      <c r="IQ162" s="22"/>
      <c r="IR162" s="60"/>
      <c r="IS162" s="22"/>
      <c r="IT162" s="60"/>
      <c r="IU162" s="22"/>
      <c r="IV162" s="60"/>
      <c r="IW162" s="22"/>
      <c r="IX162" s="60"/>
      <c r="IY162" s="22"/>
      <c r="IZ162" s="60"/>
      <c r="JA162" s="22"/>
      <c r="JB162" s="60"/>
      <c r="JC162" s="22"/>
      <c r="JD162" s="60"/>
      <c r="JE162" s="22"/>
      <c r="JF162" s="60"/>
      <c r="JG162" s="22"/>
      <c r="JH162" s="60"/>
      <c r="JI162" s="22"/>
      <c r="JJ162" s="60"/>
      <c r="JK162" s="22"/>
      <c r="JL162" s="60"/>
      <c r="JM162" s="22"/>
      <c r="JN162" s="60"/>
      <c r="JO162" s="22"/>
      <c r="JP162" s="60"/>
      <c r="JQ162" s="22"/>
      <c r="JR162" s="60"/>
      <c r="JS162" s="22"/>
      <c r="JT162" s="60"/>
      <c r="JU162" s="22"/>
      <c r="JV162" s="60"/>
      <c r="JW162" s="22"/>
      <c r="JX162" s="60"/>
      <c r="JY162" s="22"/>
      <c r="JZ162" s="23"/>
      <c r="KA162" s="23"/>
      <c r="KB162" s="23"/>
      <c r="KC162" s="23"/>
      <c r="KD162" s="23"/>
      <c r="KE162" s="23"/>
      <c r="KF162" s="23"/>
      <c r="KG162" s="23"/>
      <c r="KH162" s="23"/>
      <c r="KI162" s="23"/>
      <c r="KJ162" s="23"/>
      <c r="KK162" s="23"/>
      <c r="KL162" s="23"/>
      <c r="KM162" s="23"/>
    </row>
    <row r="163" spans="1:299" ht="30" customHeight="1" x14ac:dyDescent="0.25">
      <c r="A163" s="48">
        <f t="shared" si="2"/>
        <v>162</v>
      </c>
      <c r="B163" s="272"/>
      <c r="C163" s="272"/>
      <c r="D163" s="272"/>
      <c r="E163" s="272" t="s">
        <v>392</v>
      </c>
      <c r="F163" s="272"/>
      <c r="G163" s="293">
        <v>0</v>
      </c>
      <c r="H163" s="293">
        <v>0</v>
      </c>
      <c r="I163" s="293">
        <v>0</v>
      </c>
      <c r="J163" s="293">
        <v>0</v>
      </c>
      <c r="K163" s="293">
        <v>0</v>
      </c>
      <c r="L163" s="293">
        <v>0</v>
      </c>
      <c r="M163" s="293">
        <v>0</v>
      </c>
      <c r="N163" s="293">
        <v>0</v>
      </c>
      <c r="O163" s="293">
        <v>0</v>
      </c>
      <c r="P163" s="293">
        <v>0</v>
      </c>
      <c r="Q163" s="293">
        <v>0</v>
      </c>
      <c r="R163" s="293">
        <v>0</v>
      </c>
      <c r="S163" s="293">
        <v>0</v>
      </c>
      <c r="T163" s="293">
        <v>0</v>
      </c>
      <c r="U163" s="293">
        <v>0</v>
      </c>
      <c r="V163" s="293">
        <v>0</v>
      </c>
      <c r="W163" s="293">
        <v>0</v>
      </c>
      <c r="X163" s="293">
        <v>0</v>
      </c>
      <c r="Y163" s="293">
        <v>0</v>
      </c>
      <c r="Z163" s="293">
        <v>0</v>
      </c>
      <c r="AA163" s="293">
        <v>0</v>
      </c>
      <c r="AB163" s="293">
        <v>0</v>
      </c>
      <c r="AC163" s="293">
        <v>0</v>
      </c>
      <c r="AD163" s="293">
        <v>0</v>
      </c>
      <c r="AE163" s="293">
        <v>0</v>
      </c>
      <c r="AF163" s="293">
        <v>0</v>
      </c>
      <c r="AG163" s="293">
        <v>0</v>
      </c>
      <c r="AH163" s="293">
        <v>0</v>
      </c>
      <c r="AI163" s="293">
        <v>0</v>
      </c>
      <c r="AJ163" s="293">
        <v>0</v>
      </c>
      <c r="AK163" s="293">
        <v>0</v>
      </c>
      <c r="AL163" s="293">
        <v>0</v>
      </c>
      <c r="AM163" s="293">
        <v>0</v>
      </c>
      <c r="AN163" s="293">
        <v>0</v>
      </c>
      <c r="AO163" s="293">
        <v>0</v>
      </c>
      <c r="AP163" s="293">
        <v>0</v>
      </c>
      <c r="AQ163" s="293">
        <v>0</v>
      </c>
      <c r="AR163" s="293">
        <v>0</v>
      </c>
      <c r="AS163" s="293">
        <v>0</v>
      </c>
      <c r="AT163" s="293">
        <v>0</v>
      </c>
      <c r="AU163" s="293">
        <v>0</v>
      </c>
      <c r="AV163" s="293">
        <v>0</v>
      </c>
      <c r="AW163" s="293">
        <v>0</v>
      </c>
      <c r="AX163" s="293">
        <v>0</v>
      </c>
      <c r="AY163" s="293">
        <v>0</v>
      </c>
      <c r="AZ163" s="293">
        <v>0</v>
      </c>
      <c r="BA163" s="293">
        <v>0</v>
      </c>
      <c r="BB163" s="293">
        <v>0</v>
      </c>
      <c r="BC163" s="293">
        <v>0</v>
      </c>
      <c r="BD163" s="293">
        <v>0</v>
      </c>
      <c r="BE163" s="293">
        <v>0</v>
      </c>
      <c r="BF163" s="293">
        <v>0</v>
      </c>
      <c r="BG163" s="293">
        <v>0</v>
      </c>
      <c r="BH163" s="293">
        <v>0</v>
      </c>
      <c r="BI163" s="293">
        <v>0</v>
      </c>
      <c r="BJ163" s="293">
        <v>0</v>
      </c>
      <c r="BK163" s="293">
        <v>0</v>
      </c>
      <c r="BL163" s="293">
        <v>0</v>
      </c>
      <c r="BM163" s="293">
        <v>0</v>
      </c>
      <c r="BN163" s="293">
        <v>0</v>
      </c>
      <c r="BO163" s="293">
        <v>0</v>
      </c>
      <c r="BP163" s="293">
        <v>0</v>
      </c>
      <c r="BQ163" s="293">
        <v>0</v>
      </c>
      <c r="BR163" s="293">
        <v>0</v>
      </c>
      <c r="BS163" s="293">
        <v>0</v>
      </c>
      <c r="BT163" s="293">
        <v>0</v>
      </c>
      <c r="BU163" s="293">
        <v>0</v>
      </c>
      <c r="BV163" s="293">
        <v>0</v>
      </c>
      <c r="BW163" s="293">
        <v>0</v>
      </c>
      <c r="BX163" s="293">
        <v>0</v>
      </c>
      <c r="BY163" s="293">
        <v>0</v>
      </c>
      <c r="BZ163" s="293">
        <v>0</v>
      </c>
      <c r="CA163" s="293">
        <v>0</v>
      </c>
      <c r="CB163" s="293">
        <v>0</v>
      </c>
      <c r="CC163" s="293">
        <v>0</v>
      </c>
      <c r="CD163" s="293">
        <v>0</v>
      </c>
      <c r="CE163" s="293">
        <v>0</v>
      </c>
      <c r="CF163" s="293">
        <v>0</v>
      </c>
      <c r="CG163" s="293">
        <v>0</v>
      </c>
      <c r="CH163" s="293">
        <v>0</v>
      </c>
      <c r="CI163" s="293">
        <v>0</v>
      </c>
      <c r="CJ163" s="293">
        <v>0</v>
      </c>
      <c r="CK163" s="293">
        <v>0</v>
      </c>
      <c r="CL163" s="293">
        <v>0</v>
      </c>
      <c r="CM163" s="293">
        <v>0</v>
      </c>
      <c r="CN163" s="293">
        <v>0</v>
      </c>
      <c r="CO163" s="293">
        <v>0</v>
      </c>
      <c r="CP163" s="293">
        <v>0</v>
      </c>
      <c r="CQ163" s="293">
        <v>0</v>
      </c>
      <c r="CR163" s="293">
        <v>0</v>
      </c>
      <c r="CS163" s="293">
        <v>0</v>
      </c>
      <c r="CT163" s="293">
        <v>0</v>
      </c>
      <c r="CU163" s="293">
        <v>0</v>
      </c>
      <c r="CV163" s="293">
        <v>0</v>
      </c>
      <c r="CW163" s="293">
        <v>0</v>
      </c>
      <c r="CX163" s="293">
        <v>0</v>
      </c>
      <c r="CY163" s="293">
        <v>0</v>
      </c>
      <c r="CZ163" s="293">
        <v>0</v>
      </c>
      <c r="DA163" s="293">
        <v>0</v>
      </c>
      <c r="DB163" s="293">
        <v>0</v>
      </c>
      <c r="DC163" s="293">
        <v>0</v>
      </c>
      <c r="DD163" s="293">
        <v>0</v>
      </c>
      <c r="DE163" s="293">
        <v>0</v>
      </c>
      <c r="DF163" s="293">
        <v>0</v>
      </c>
      <c r="DG163" s="293">
        <v>0</v>
      </c>
      <c r="DH163" s="293">
        <v>0</v>
      </c>
      <c r="DI163" s="293">
        <v>0</v>
      </c>
      <c r="DJ163" s="293">
        <v>0</v>
      </c>
      <c r="DK163" s="293">
        <v>0</v>
      </c>
      <c r="DL163" s="293">
        <v>0</v>
      </c>
      <c r="DM163" s="293">
        <v>0</v>
      </c>
      <c r="DN163" s="293">
        <v>0</v>
      </c>
      <c r="DO163" s="293">
        <v>0</v>
      </c>
      <c r="DP163" s="293">
        <v>0</v>
      </c>
      <c r="DQ163" s="293">
        <v>0</v>
      </c>
      <c r="DR163" s="293">
        <v>0</v>
      </c>
      <c r="DS163" s="293">
        <v>0</v>
      </c>
      <c r="DT163" s="293">
        <v>0</v>
      </c>
      <c r="DU163" s="293">
        <v>0</v>
      </c>
      <c r="DV163" s="293">
        <v>0</v>
      </c>
      <c r="DW163" s="293">
        <v>0</v>
      </c>
      <c r="DX163" s="293">
        <v>0</v>
      </c>
      <c r="DY163" s="293">
        <v>0</v>
      </c>
      <c r="DZ163" s="293">
        <v>0</v>
      </c>
      <c r="EA163" s="293">
        <v>0</v>
      </c>
      <c r="EB163" s="293">
        <v>0</v>
      </c>
      <c r="EC163" s="293">
        <v>0</v>
      </c>
      <c r="ED163" s="293">
        <v>0</v>
      </c>
      <c r="EE163" s="293">
        <v>0</v>
      </c>
      <c r="EF163" s="293">
        <v>0</v>
      </c>
      <c r="EG163" s="293">
        <v>0</v>
      </c>
      <c r="EH163" s="293">
        <v>0</v>
      </c>
      <c r="EI163" s="293">
        <v>0</v>
      </c>
      <c r="EJ163" s="293">
        <v>0</v>
      </c>
      <c r="EK163" s="293">
        <v>0</v>
      </c>
      <c r="EL163" s="293">
        <v>0</v>
      </c>
      <c r="EM163" s="293">
        <v>0</v>
      </c>
      <c r="EN163" s="293">
        <v>0</v>
      </c>
      <c r="EO163" s="293">
        <v>0</v>
      </c>
      <c r="EP163" s="293">
        <v>0</v>
      </c>
      <c r="EQ163" s="293">
        <v>0</v>
      </c>
      <c r="ER163" s="293">
        <v>0</v>
      </c>
      <c r="ES163" s="293">
        <v>0</v>
      </c>
      <c r="ET163" s="293">
        <v>0</v>
      </c>
      <c r="EU163" s="293">
        <v>0</v>
      </c>
      <c r="EV163" s="293">
        <v>0</v>
      </c>
      <c r="EW163" s="293">
        <v>0</v>
      </c>
      <c r="EX163" s="293">
        <v>0</v>
      </c>
      <c r="EY163" s="22"/>
      <c r="EZ163" s="60"/>
      <c r="FA163" s="22"/>
      <c r="FB163" s="60"/>
      <c r="FC163" s="22"/>
      <c r="FD163" s="60"/>
      <c r="FE163" s="22"/>
      <c r="FF163" s="60"/>
      <c r="FG163" s="22"/>
      <c r="FH163" s="60"/>
      <c r="FI163" s="22"/>
      <c r="FJ163" s="60"/>
      <c r="FK163" s="22"/>
      <c r="FL163" s="60"/>
      <c r="FM163" s="22"/>
      <c r="FN163" s="60"/>
      <c r="FO163" s="22"/>
      <c r="FP163" s="60"/>
      <c r="FQ163" s="22"/>
      <c r="FR163" s="60"/>
      <c r="FS163" s="22"/>
      <c r="FT163" s="60"/>
      <c r="FU163" s="22"/>
      <c r="FV163" s="60"/>
      <c r="FW163" s="22"/>
      <c r="FX163" s="60"/>
      <c r="FY163" s="22"/>
      <c r="FZ163" s="60"/>
      <c r="GA163" s="22"/>
      <c r="GB163" s="60"/>
      <c r="GC163" s="22"/>
      <c r="GD163" s="60"/>
      <c r="GE163" s="22"/>
      <c r="GF163" s="60"/>
      <c r="GG163" s="22"/>
      <c r="GH163" s="60"/>
      <c r="GI163" s="22"/>
      <c r="GJ163" s="60"/>
      <c r="GK163" s="22"/>
      <c r="GL163" s="60"/>
      <c r="GM163" s="22"/>
      <c r="GN163" s="60"/>
      <c r="GO163" s="22"/>
      <c r="GP163" s="60"/>
      <c r="GQ163" s="22"/>
      <c r="GR163" s="60"/>
      <c r="GS163" s="22"/>
      <c r="GT163" s="60"/>
      <c r="GU163" s="22"/>
      <c r="GV163" s="60"/>
      <c r="GW163" s="22"/>
      <c r="GX163" s="60"/>
      <c r="GY163" s="22"/>
      <c r="GZ163" s="60"/>
      <c r="HA163" s="22"/>
      <c r="HB163" s="60"/>
      <c r="HC163" s="22"/>
      <c r="HD163" s="60"/>
      <c r="HE163" s="22"/>
      <c r="HF163" s="60"/>
      <c r="HG163" s="22"/>
      <c r="HH163" s="60"/>
      <c r="HI163" s="22"/>
      <c r="HJ163" s="60"/>
      <c r="HK163" s="22"/>
      <c r="HL163" s="60"/>
      <c r="HM163" s="22"/>
      <c r="HN163" s="60"/>
      <c r="HO163" s="22"/>
      <c r="HP163" s="60"/>
      <c r="HQ163" s="22"/>
      <c r="HR163" s="60"/>
      <c r="HS163" s="22"/>
      <c r="HT163" s="60"/>
      <c r="HU163" s="22"/>
      <c r="HV163" s="60"/>
      <c r="HW163" s="22"/>
      <c r="HX163" s="60"/>
      <c r="HY163" s="22"/>
      <c r="HZ163" s="60"/>
      <c r="IA163" s="22"/>
      <c r="IB163" s="60"/>
      <c r="IC163" s="22"/>
      <c r="ID163" s="60"/>
      <c r="IE163" s="22"/>
      <c r="IF163" s="60"/>
      <c r="IG163" s="22"/>
      <c r="IH163" s="60"/>
      <c r="II163" s="22"/>
      <c r="IJ163" s="60"/>
      <c r="IK163" s="22"/>
      <c r="IL163" s="60"/>
      <c r="IM163" s="22"/>
      <c r="IN163" s="60"/>
      <c r="IO163" s="22"/>
      <c r="IP163" s="60"/>
      <c r="IQ163" s="22"/>
      <c r="IR163" s="60"/>
      <c r="IS163" s="22"/>
      <c r="IT163" s="60"/>
      <c r="IU163" s="22"/>
      <c r="IV163" s="60"/>
      <c r="IW163" s="22"/>
      <c r="IX163" s="60"/>
      <c r="IY163" s="22"/>
      <c r="IZ163" s="60"/>
      <c r="JA163" s="22"/>
      <c r="JB163" s="60"/>
      <c r="JC163" s="22"/>
      <c r="JD163" s="60"/>
      <c r="JE163" s="22"/>
      <c r="JF163" s="60"/>
      <c r="JG163" s="22"/>
      <c r="JH163" s="60"/>
      <c r="JI163" s="22"/>
      <c r="JJ163" s="60"/>
      <c r="JK163" s="22"/>
      <c r="JL163" s="60"/>
      <c r="JM163" s="22"/>
      <c r="JN163" s="60"/>
      <c r="JO163" s="22"/>
      <c r="JP163" s="60"/>
      <c r="JQ163" s="22"/>
      <c r="JR163" s="60"/>
      <c r="JS163" s="22"/>
      <c r="JT163" s="60"/>
      <c r="JU163" s="22"/>
      <c r="JV163" s="60"/>
      <c r="JW163" s="22"/>
      <c r="JX163" s="60"/>
      <c r="JY163" s="22"/>
      <c r="JZ163" s="23"/>
      <c r="KA163" s="23"/>
      <c r="KB163" s="23"/>
      <c r="KC163" s="23"/>
      <c r="KD163" s="23"/>
      <c r="KE163" s="23"/>
      <c r="KF163" s="23"/>
      <c r="KG163" s="23"/>
      <c r="KH163" s="23"/>
      <c r="KI163" s="23"/>
      <c r="KJ163" s="23"/>
      <c r="KK163" s="23"/>
      <c r="KL163" s="23"/>
      <c r="KM163" s="23"/>
    </row>
    <row r="164" spans="1:299" x14ac:dyDescent="0.25">
      <c r="A164" s="48">
        <f t="shared" si="2"/>
        <v>163</v>
      </c>
      <c r="B164" s="272"/>
      <c r="C164" s="272"/>
      <c r="D164" s="272"/>
      <c r="E164" s="272" t="s">
        <v>330</v>
      </c>
      <c r="F164" s="272"/>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c r="AE164" s="293"/>
      <c r="AF164" s="293"/>
      <c r="AG164" s="293"/>
      <c r="AH164" s="293"/>
      <c r="AI164" s="293"/>
      <c r="AJ164" s="293"/>
      <c r="AK164" s="293"/>
      <c r="AL164" s="293"/>
      <c r="AM164" s="293"/>
      <c r="AN164" s="293"/>
      <c r="AO164" s="293"/>
      <c r="AP164" s="293"/>
      <c r="AQ164" s="293"/>
      <c r="AR164" s="293"/>
      <c r="AS164" s="293"/>
      <c r="AT164" s="293"/>
      <c r="AU164" s="293"/>
      <c r="AV164" s="293"/>
      <c r="AW164" s="293"/>
      <c r="AX164" s="293"/>
      <c r="AY164" s="293"/>
      <c r="AZ164" s="293"/>
      <c r="BA164" s="293"/>
      <c r="BB164" s="293"/>
      <c r="BC164" s="293"/>
      <c r="BD164" s="293"/>
      <c r="BE164" s="293"/>
      <c r="BF164" s="293"/>
      <c r="BG164" s="293"/>
      <c r="BH164" s="293"/>
      <c r="BI164" s="293"/>
      <c r="BJ164" s="293"/>
      <c r="BK164" s="293"/>
      <c r="BL164" s="293"/>
      <c r="BM164" s="293"/>
      <c r="BN164" s="293"/>
      <c r="BO164" s="293"/>
      <c r="BP164" s="293"/>
      <c r="BQ164" s="293"/>
      <c r="BR164" s="293"/>
      <c r="BS164" s="293"/>
      <c r="BT164" s="293"/>
      <c r="BU164" s="293"/>
      <c r="BV164" s="293"/>
      <c r="BW164" s="293"/>
      <c r="BX164" s="293"/>
      <c r="BY164" s="293"/>
      <c r="BZ164" s="293"/>
      <c r="CA164" s="293"/>
      <c r="CB164" s="293"/>
      <c r="CC164" s="293"/>
      <c r="CD164" s="293"/>
      <c r="CE164" s="293"/>
      <c r="CF164" s="293"/>
      <c r="CG164" s="293"/>
      <c r="CH164" s="293"/>
      <c r="CI164" s="293"/>
      <c r="CJ164" s="293"/>
      <c r="CK164" s="293"/>
      <c r="CL164" s="293"/>
      <c r="CM164" s="293"/>
      <c r="CN164" s="293"/>
      <c r="CO164" s="293"/>
      <c r="CP164" s="293"/>
      <c r="CQ164" s="293"/>
      <c r="CR164" s="293"/>
      <c r="CS164" s="293"/>
      <c r="CT164" s="293"/>
      <c r="CU164" s="293"/>
      <c r="CV164" s="293"/>
      <c r="CW164" s="293"/>
      <c r="CX164" s="293"/>
      <c r="CY164" s="293"/>
      <c r="CZ164" s="293"/>
      <c r="DA164" s="293"/>
      <c r="DB164" s="293"/>
      <c r="DC164" s="293"/>
      <c r="DD164" s="293"/>
      <c r="DE164" s="293"/>
      <c r="DF164" s="293"/>
      <c r="DG164" s="293"/>
      <c r="DH164" s="293"/>
      <c r="DI164" s="293"/>
      <c r="DJ164" s="293"/>
      <c r="DK164" s="293"/>
      <c r="DL164" s="293"/>
      <c r="DM164" s="293"/>
      <c r="DN164" s="293"/>
      <c r="DO164" s="293"/>
      <c r="DP164" s="293"/>
      <c r="DQ164" s="293"/>
      <c r="DR164" s="293"/>
      <c r="DS164" s="293"/>
      <c r="DT164" s="293"/>
      <c r="DU164" s="293"/>
      <c r="DV164" s="293"/>
      <c r="DW164" s="293"/>
      <c r="DX164" s="293"/>
      <c r="DY164" s="293"/>
      <c r="DZ164" s="293"/>
      <c r="EA164" s="293"/>
      <c r="EB164" s="293"/>
      <c r="EC164" s="293"/>
      <c r="ED164" s="293"/>
      <c r="EE164" s="293"/>
      <c r="EF164" s="293"/>
      <c r="EG164" s="293"/>
      <c r="EH164" s="293"/>
      <c r="EI164" s="293"/>
      <c r="EJ164" s="293"/>
      <c r="EK164" s="293"/>
      <c r="EL164" s="293"/>
      <c r="EM164" s="293"/>
      <c r="EN164" s="293"/>
      <c r="EO164" s="293"/>
      <c r="EP164" s="293"/>
      <c r="EQ164" s="293"/>
      <c r="ER164" s="293"/>
      <c r="ES164" s="293"/>
      <c r="ET164" s="293"/>
      <c r="EU164" s="293"/>
      <c r="EV164" s="293"/>
      <c r="EW164" s="293"/>
      <c r="EX164" s="293"/>
      <c r="EY164" s="22"/>
      <c r="EZ164" s="60"/>
      <c r="FA164" s="22"/>
      <c r="FB164" s="60"/>
      <c r="FC164" s="22"/>
      <c r="FD164" s="60"/>
      <c r="FE164" s="22"/>
      <c r="FF164" s="60"/>
      <c r="FG164" s="22"/>
      <c r="FH164" s="60"/>
      <c r="FI164" s="22"/>
      <c r="FJ164" s="60"/>
      <c r="FK164" s="22"/>
      <c r="FL164" s="60"/>
      <c r="FM164" s="22"/>
      <c r="FN164" s="60"/>
      <c r="FO164" s="22"/>
      <c r="FP164" s="60"/>
      <c r="FQ164" s="22"/>
      <c r="FR164" s="60"/>
      <c r="FS164" s="22"/>
      <c r="FT164" s="60"/>
      <c r="FU164" s="22"/>
      <c r="FV164" s="60"/>
      <c r="FW164" s="22"/>
      <c r="FX164" s="60"/>
      <c r="FY164" s="22"/>
      <c r="FZ164" s="60"/>
      <c r="GA164" s="22"/>
      <c r="GB164" s="60"/>
      <c r="GC164" s="22"/>
      <c r="GD164" s="60"/>
      <c r="GE164" s="22"/>
      <c r="GF164" s="60"/>
      <c r="GG164" s="22"/>
      <c r="GH164" s="60"/>
      <c r="GI164" s="22"/>
      <c r="GJ164" s="60"/>
      <c r="GK164" s="22"/>
      <c r="GL164" s="60"/>
      <c r="GM164" s="22"/>
      <c r="GN164" s="60"/>
      <c r="GO164" s="22"/>
      <c r="GP164" s="60"/>
      <c r="GQ164" s="22"/>
      <c r="GR164" s="60"/>
      <c r="GS164" s="22"/>
      <c r="GT164" s="60"/>
      <c r="GU164" s="22"/>
      <c r="GV164" s="60"/>
      <c r="GW164" s="22"/>
      <c r="GX164" s="60"/>
      <c r="GY164" s="22"/>
      <c r="GZ164" s="60"/>
      <c r="HA164" s="22"/>
      <c r="HB164" s="60"/>
      <c r="HC164" s="22"/>
      <c r="HD164" s="60"/>
      <c r="HE164" s="22"/>
      <c r="HF164" s="60"/>
      <c r="HG164" s="22"/>
      <c r="HH164" s="60"/>
      <c r="HI164" s="22"/>
      <c r="HJ164" s="60"/>
      <c r="HK164" s="22"/>
      <c r="HL164" s="60"/>
      <c r="HM164" s="22"/>
      <c r="HN164" s="60"/>
      <c r="HO164" s="22"/>
      <c r="HP164" s="60"/>
      <c r="HQ164" s="22"/>
      <c r="HR164" s="60"/>
      <c r="HS164" s="22"/>
      <c r="HT164" s="60"/>
      <c r="HU164" s="22"/>
      <c r="HV164" s="60"/>
      <c r="HW164" s="22"/>
      <c r="HX164" s="60"/>
      <c r="HY164" s="22"/>
      <c r="HZ164" s="60"/>
      <c r="IA164" s="22"/>
      <c r="IB164" s="60"/>
      <c r="IC164" s="22"/>
      <c r="ID164" s="60"/>
      <c r="IE164" s="22"/>
      <c r="IF164" s="60"/>
      <c r="IG164" s="22"/>
      <c r="IH164" s="60"/>
      <c r="II164" s="22"/>
      <c r="IJ164" s="60"/>
      <c r="IK164" s="22"/>
      <c r="IL164" s="60"/>
      <c r="IM164" s="22"/>
      <c r="IN164" s="60"/>
      <c r="IO164" s="22"/>
      <c r="IP164" s="60"/>
      <c r="IQ164" s="22"/>
      <c r="IR164" s="60"/>
      <c r="IS164" s="22"/>
      <c r="IT164" s="60"/>
      <c r="IU164" s="22"/>
      <c r="IV164" s="60"/>
      <c r="IW164" s="22"/>
      <c r="IX164" s="60"/>
      <c r="IY164" s="22"/>
      <c r="IZ164" s="60"/>
      <c r="JA164" s="22"/>
      <c r="JB164" s="60"/>
      <c r="JC164" s="22"/>
      <c r="JD164" s="60"/>
      <c r="JE164" s="22"/>
      <c r="JF164" s="60"/>
      <c r="JG164" s="22"/>
      <c r="JH164" s="60"/>
      <c r="JI164" s="22"/>
      <c r="JJ164" s="60"/>
      <c r="JK164" s="22"/>
      <c r="JL164" s="60"/>
      <c r="JM164" s="22"/>
      <c r="JN164" s="60"/>
      <c r="JO164" s="22"/>
      <c r="JP164" s="60"/>
      <c r="JQ164" s="22"/>
      <c r="JR164" s="60"/>
      <c r="JS164" s="22"/>
      <c r="JT164" s="60"/>
      <c r="JU164" s="22"/>
      <c r="JV164" s="60"/>
      <c r="JW164" s="22"/>
      <c r="JX164" s="60"/>
      <c r="JY164" s="22"/>
      <c r="JZ164" s="23"/>
      <c r="KA164" s="23"/>
      <c r="KB164" s="23"/>
      <c r="KC164" s="23"/>
      <c r="KD164" s="23"/>
      <c r="KE164" s="23"/>
      <c r="KF164" s="23"/>
      <c r="KG164" s="23"/>
      <c r="KH164" s="23"/>
      <c r="KI164" s="23"/>
      <c r="KJ164" s="23"/>
      <c r="KK164" s="23"/>
      <c r="KL164" s="23"/>
      <c r="KM164" s="23"/>
    </row>
    <row r="165" spans="1:299" x14ac:dyDescent="0.25">
      <c r="A165" s="48">
        <f t="shared" si="2"/>
        <v>164</v>
      </c>
      <c r="B165" s="272"/>
      <c r="C165" s="272"/>
      <c r="D165" s="272"/>
      <c r="E165" s="272"/>
      <c r="F165" s="272" t="s">
        <v>282</v>
      </c>
      <c r="G165" s="293">
        <v>0</v>
      </c>
      <c r="H165" s="293">
        <v>7926.96</v>
      </c>
      <c r="I165" s="293">
        <v>122290.32</v>
      </c>
      <c r="J165" s="293">
        <v>0</v>
      </c>
      <c r="K165" s="293">
        <v>0</v>
      </c>
      <c r="L165" s="293">
        <v>0</v>
      </c>
      <c r="M165" s="293">
        <v>0</v>
      </c>
      <c r="N165" s="293">
        <v>0</v>
      </c>
      <c r="O165" s="293">
        <v>0</v>
      </c>
      <c r="P165" s="293">
        <v>435229.76</v>
      </c>
      <c r="Q165" s="293">
        <v>7200</v>
      </c>
      <c r="R165" s="293">
        <v>70685.94</v>
      </c>
      <c r="S165" s="293">
        <v>0</v>
      </c>
      <c r="T165" s="293">
        <v>0</v>
      </c>
      <c r="U165" s="293">
        <v>0</v>
      </c>
      <c r="V165" s="293">
        <v>76394</v>
      </c>
      <c r="W165" s="293">
        <v>0</v>
      </c>
      <c r="X165" s="293">
        <v>0</v>
      </c>
      <c r="Y165" s="293">
        <v>274666.64</v>
      </c>
      <c r="Z165" s="293">
        <v>0</v>
      </c>
      <c r="AA165" s="293">
        <v>0</v>
      </c>
      <c r="AB165" s="293">
        <v>0</v>
      </c>
      <c r="AC165" s="293">
        <v>0</v>
      </c>
      <c r="AD165" s="293">
        <v>124800</v>
      </c>
      <c r="AE165" s="293">
        <v>6649</v>
      </c>
      <c r="AF165" s="293">
        <v>0</v>
      </c>
      <c r="AG165" s="293">
        <v>28400</v>
      </c>
      <c r="AH165" s="293">
        <v>0</v>
      </c>
      <c r="AI165" s="293">
        <v>0</v>
      </c>
      <c r="AJ165" s="293">
        <v>10</v>
      </c>
      <c r="AK165" s="293">
        <v>0</v>
      </c>
      <c r="AL165" s="293">
        <v>0</v>
      </c>
      <c r="AM165" s="293">
        <v>0</v>
      </c>
      <c r="AN165" s="293">
        <v>3814</v>
      </c>
      <c r="AO165" s="293">
        <v>0</v>
      </c>
      <c r="AP165" s="293">
        <v>0</v>
      </c>
      <c r="AQ165" s="293">
        <v>6300</v>
      </c>
      <c r="AR165" s="293">
        <v>0</v>
      </c>
      <c r="AS165" s="293">
        <v>0</v>
      </c>
      <c r="AT165" s="293">
        <v>208562.35</v>
      </c>
      <c r="AU165" s="293">
        <v>2400</v>
      </c>
      <c r="AV165" s="293">
        <v>5480</v>
      </c>
      <c r="AW165" s="293">
        <v>0</v>
      </c>
      <c r="AX165" s="293">
        <v>4944</v>
      </c>
      <c r="AY165" s="293">
        <v>0</v>
      </c>
      <c r="AZ165" s="293">
        <v>20800</v>
      </c>
      <c r="BA165" s="293">
        <v>2400</v>
      </c>
      <c r="BB165" s="293">
        <v>0</v>
      </c>
      <c r="BC165" s="293">
        <v>0</v>
      </c>
      <c r="BD165" s="293">
        <v>0</v>
      </c>
      <c r="BE165" s="293">
        <v>0</v>
      </c>
      <c r="BF165" s="293">
        <v>3994.64</v>
      </c>
      <c r="BG165" s="293">
        <v>49930</v>
      </c>
      <c r="BH165" s="293">
        <v>0</v>
      </c>
      <c r="BI165" s="293">
        <v>0</v>
      </c>
      <c r="BJ165" s="293">
        <v>0</v>
      </c>
      <c r="BK165" s="293">
        <v>157933.35999999999</v>
      </c>
      <c r="BL165" s="293">
        <v>0</v>
      </c>
      <c r="BM165" s="293">
        <v>68666.64</v>
      </c>
      <c r="BN165" s="293">
        <v>0</v>
      </c>
      <c r="BO165" s="293">
        <v>2700</v>
      </c>
      <c r="BP165" s="293">
        <v>0</v>
      </c>
      <c r="BQ165" s="293">
        <v>0</v>
      </c>
      <c r="BR165" s="293">
        <v>0</v>
      </c>
      <c r="BS165" s="293">
        <v>0</v>
      </c>
      <c r="BT165" s="293">
        <v>0</v>
      </c>
      <c r="BU165" s="293">
        <v>151879.71</v>
      </c>
      <c r="BV165" s="293">
        <v>30900</v>
      </c>
      <c r="BW165" s="293">
        <v>0</v>
      </c>
      <c r="BX165" s="293">
        <v>80000</v>
      </c>
      <c r="BY165" s="293">
        <v>0</v>
      </c>
      <c r="BZ165" s="293">
        <v>0</v>
      </c>
      <c r="CA165" s="293">
        <v>0</v>
      </c>
      <c r="CB165" s="293">
        <v>34333.360000000001</v>
      </c>
      <c r="CC165" s="293">
        <v>0</v>
      </c>
      <c r="CD165" s="293">
        <v>0</v>
      </c>
      <c r="CE165" s="293">
        <v>0</v>
      </c>
      <c r="CF165" s="293">
        <v>92894.64</v>
      </c>
      <c r="CG165" s="293">
        <v>0</v>
      </c>
      <c r="CH165" s="293">
        <v>0</v>
      </c>
      <c r="CI165" s="293">
        <v>0</v>
      </c>
      <c r="CJ165" s="293">
        <v>7450</v>
      </c>
      <c r="CK165" s="293">
        <v>0</v>
      </c>
      <c r="CL165" s="293">
        <v>0</v>
      </c>
      <c r="CM165" s="293">
        <v>0</v>
      </c>
      <c r="CN165" s="293">
        <v>0</v>
      </c>
      <c r="CO165" s="293">
        <v>0</v>
      </c>
      <c r="CP165" s="293">
        <v>0</v>
      </c>
      <c r="CQ165" s="293">
        <v>2928.96</v>
      </c>
      <c r="CR165" s="293">
        <v>15970</v>
      </c>
      <c r="CS165" s="293">
        <v>343333.36</v>
      </c>
      <c r="CT165" s="293">
        <v>80921.36</v>
      </c>
      <c r="CU165" s="293">
        <v>0</v>
      </c>
      <c r="CV165" s="293">
        <v>84769.7</v>
      </c>
      <c r="CW165" s="293">
        <v>0</v>
      </c>
      <c r="CX165" s="293">
        <v>0</v>
      </c>
      <c r="CY165" s="293">
        <v>1150</v>
      </c>
      <c r="CZ165" s="293">
        <v>0</v>
      </c>
      <c r="DA165" s="293">
        <v>27466.639999999999</v>
      </c>
      <c r="DB165" s="293">
        <v>0</v>
      </c>
      <c r="DC165" s="293">
        <v>0</v>
      </c>
      <c r="DD165" s="293">
        <v>93333.36</v>
      </c>
      <c r="DE165" s="293">
        <v>7704</v>
      </c>
      <c r="DF165" s="293">
        <v>130466.64</v>
      </c>
      <c r="DG165" s="293">
        <v>6400</v>
      </c>
      <c r="DH165" s="293">
        <v>1100</v>
      </c>
      <c r="DI165" s="293">
        <v>0</v>
      </c>
      <c r="DJ165" s="293">
        <v>0</v>
      </c>
      <c r="DK165" s="293">
        <v>0</v>
      </c>
      <c r="DL165" s="293">
        <v>34333.360000000001</v>
      </c>
      <c r="DM165" s="293">
        <v>0</v>
      </c>
      <c r="DN165" s="293">
        <v>44248.84</v>
      </c>
      <c r="DO165" s="293">
        <v>0</v>
      </c>
      <c r="DP165" s="293">
        <v>0</v>
      </c>
      <c r="DQ165" s="293">
        <v>0</v>
      </c>
      <c r="DR165" s="293">
        <v>0</v>
      </c>
      <c r="DS165" s="293">
        <v>0</v>
      </c>
      <c r="DT165" s="293">
        <v>0</v>
      </c>
      <c r="DU165" s="293">
        <v>0</v>
      </c>
      <c r="DV165" s="293">
        <v>0</v>
      </c>
      <c r="DW165" s="293">
        <v>17166.64</v>
      </c>
      <c r="DX165" s="293">
        <v>0</v>
      </c>
      <c r="DY165" s="293">
        <v>16965</v>
      </c>
      <c r="DZ165" s="293">
        <v>200</v>
      </c>
      <c r="EA165" s="293">
        <v>0</v>
      </c>
      <c r="EB165" s="293">
        <v>0</v>
      </c>
      <c r="EC165" s="293">
        <v>0</v>
      </c>
      <c r="ED165" s="293">
        <v>244</v>
      </c>
      <c r="EE165" s="293">
        <v>0</v>
      </c>
      <c r="EF165" s="293">
        <v>0</v>
      </c>
      <c r="EG165" s="293">
        <v>0</v>
      </c>
      <c r="EH165" s="293">
        <v>0</v>
      </c>
      <c r="EI165" s="293">
        <v>282906.64</v>
      </c>
      <c r="EJ165" s="293">
        <v>3438</v>
      </c>
      <c r="EK165" s="293">
        <v>0</v>
      </c>
      <c r="EL165" s="293">
        <v>296115.98</v>
      </c>
      <c r="EM165" s="293">
        <v>278366.64</v>
      </c>
      <c r="EN165" s="293">
        <v>0</v>
      </c>
      <c r="EO165" s="293">
        <v>0</v>
      </c>
      <c r="EP165" s="293">
        <v>0</v>
      </c>
      <c r="EQ165" s="293">
        <v>89209.04</v>
      </c>
      <c r="ER165" s="293">
        <v>49600</v>
      </c>
      <c r="ES165" s="293">
        <v>0</v>
      </c>
      <c r="ET165" s="293">
        <v>0</v>
      </c>
      <c r="EU165" s="293">
        <v>0</v>
      </c>
      <c r="EV165" s="293">
        <v>0</v>
      </c>
      <c r="EW165" s="293">
        <v>0</v>
      </c>
      <c r="EX165" s="293">
        <v>3997973.48</v>
      </c>
      <c r="EY165" s="22"/>
      <c r="EZ165" s="60"/>
      <c r="FA165" s="22"/>
      <c r="FB165" s="60"/>
      <c r="FC165" s="22"/>
      <c r="FD165" s="60"/>
      <c r="FE165" s="22"/>
      <c r="FF165" s="60"/>
      <c r="FG165" s="22"/>
      <c r="FH165" s="60"/>
      <c r="FI165" s="22"/>
      <c r="FJ165" s="60"/>
      <c r="FK165" s="22"/>
      <c r="FL165" s="60"/>
      <c r="FM165" s="22"/>
      <c r="FN165" s="60"/>
      <c r="FO165" s="22"/>
      <c r="FP165" s="60"/>
      <c r="FQ165" s="22"/>
      <c r="FR165" s="60"/>
      <c r="FS165" s="22"/>
      <c r="FT165" s="60"/>
      <c r="FU165" s="22"/>
      <c r="FV165" s="60"/>
      <c r="FW165" s="22"/>
      <c r="FX165" s="60"/>
      <c r="FY165" s="22"/>
      <c r="FZ165" s="60"/>
      <c r="GA165" s="22"/>
      <c r="GB165" s="60"/>
      <c r="GC165" s="22"/>
      <c r="GD165" s="60"/>
      <c r="GE165" s="22"/>
      <c r="GF165" s="60"/>
      <c r="GG165" s="22"/>
      <c r="GH165" s="60"/>
      <c r="GI165" s="22"/>
      <c r="GJ165" s="60"/>
      <c r="GK165" s="22"/>
      <c r="GL165" s="60"/>
      <c r="GM165" s="22"/>
      <c r="GN165" s="60"/>
      <c r="GO165" s="22"/>
      <c r="GP165" s="60"/>
      <c r="GQ165" s="22"/>
      <c r="GR165" s="60"/>
      <c r="GS165" s="22"/>
      <c r="GT165" s="60"/>
      <c r="GU165" s="22"/>
      <c r="GV165" s="60"/>
      <c r="GW165" s="22"/>
      <c r="GX165" s="60"/>
      <c r="GY165" s="22"/>
      <c r="GZ165" s="60"/>
      <c r="HA165" s="22"/>
      <c r="HB165" s="60"/>
      <c r="HC165" s="22"/>
      <c r="HD165" s="60"/>
      <c r="HE165" s="22"/>
      <c r="HF165" s="60"/>
      <c r="HG165" s="22"/>
      <c r="HH165" s="60"/>
      <c r="HI165" s="22"/>
      <c r="HJ165" s="60"/>
      <c r="HK165" s="22"/>
      <c r="HL165" s="60"/>
      <c r="HM165" s="22"/>
      <c r="HN165" s="60"/>
      <c r="HO165" s="22"/>
      <c r="HP165" s="60"/>
      <c r="HQ165" s="22"/>
      <c r="HR165" s="60"/>
      <c r="HS165" s="22"/>
      <c r="HT165" s="60"/>
      <c r="HU165" s="22"/>
      <c r="HV165" s="60"/>
      <c r="HW165" s="22"/>
      <c r="HX165" s="60"/>
      <c r="HY165" s="22"/>
      <c r="HZ165" s="60"/>
      <c r="IA165" s="22"/>
      <c r="IB165" s="60"/>
      <c r="IC165" s="22"/>
      <c r="ID165" s="60"/>
      <c r="IE165" s="22"/>
      <c r="IF165" s="60"/>
      <c r="IG165" s="22"/>
      <c r="IH165" s="60"/>
      <c r="II165" s="22"/>
      <c r="IJ165" s="60"/>
      <c r="IK165" s="22"/>
      <c r="IL165" s="60"/>
      <c r="IM165" s="22"/>
      <c r="IN165" s="60"/>
      <c r="IO165" s="22"/>
      <c r="IP165" s="60"/>
      <c r="IQ165" s="22"/>
      <c r="IR165" s="60"/>
      <c r="IS165" s="22"/>
      <c r="IT165" s="60"/>
      <c r="IU165" s="22"/>
      <c r="IV165" s="60"/>
      <c r="IW165" s="22"/>
      <c r="IX165" s="60"/>
      <c r="IY165" s="22"/>
      <c r="IZ165" s="60"/>
      <c r="JA165" s="22"/>
      <c r="JB165" s="60"/>
      <c r="JC165" s="22"/>
      <c r="JD165" s="60"/>
      <c r="JE165" s="22"/>
      <c r="JF165" s="60"/>
      <c r="JG165" s="22"/>
      <c r="JH165" s="60"/>
      <c r="JI165" s="22"/>
      <c r="JJ165" s="60"/>
      <c r="JK165" s="22"/>
      <c r="JL165" s="60"/>
      <c r="JM165" s="22"/>
      <c r="JN165" s="60"/>
      <c r="JO165" s="22"/>
      <c r="JP165" s="60"/>
      <c r="JQ165" s="22"/>
      <c r="JR165" s="60"/>
      <c r="JS165" s="22"/>
      <c r="JT165" s="60"/>
      <c r="JU165" s="22"/>
      <c r="JV165" s="60"/>
      <c r="JW165" s="22"/>
      <c r="JX165" s="60"/>
      <c r="JY165" s="22"/>
      <c r="JZ165" s="23"/>
      <c r="KA165" s="23"/>
      <c r="KB165" s="23"/>
      <c r="KC165" s="23"/>
      <c r="KD165" s="23"/>
      <c r="KE165" s="23"/>
      <c r="KF165" s="23"/>
      <c r="KG165" s="23"/>
      <c r="KH165" s="23"/>
      <c r="KI165" s="23"/>
      <c r="KJ165" s="23"/>
      <c r="KK165" s="23"/>
      <c r="KL165" s="23"/>
      <c r="KM165" s="23"/>
    </row>
    <row r="166" spans="1:299" x14ac:dyDescent="0.25">
      <c r="A166" s="48">
        <f t="shared" si="2"/>
        <v>165</v>
      </c>
      <c r="B166" s="272"/>
      <c r="C166" s="272"/>
      <c r="D166" s="272"/>
      <c r="E166" s="272"/>
      <c r="F166" s="272" t="s">
        <v>304</v>
      </c>
      <c r="G166" s="293">
        <v>2684</v>
      </c>
      <c r="H166" s="293">
        <v>0</v>
      </c>
      <c r="I166" s="293">
        <v>3788.72</v>
      </c>
      <c r="J166" s="293">
        <v>0</v>
      </c>
      <c r="K166" s="293">
        <v>0</v>
      </c>
      <c r="L166" s="293">
        <v>1411</v>
      </c>
      <c r="M166" s="293">
        <v>0</v>
      </c>
      <c r="N166" s="293">
        <v>700.65</v>
      </c>
      <c r="O166" s="293">
        <v>0</v>
      </c>
      <c r="P166" s="293">
        <v>372.6</v>
      </c>
      <c r="Q166" s="293">
        <v>0</v>
      </c>
      <c r="R166" s="293">
        <v>0</v>
      </c>
      <c r="S166" s="293">
        <v>0</v>
      </c>
      <c r="T166" s="293">
        <v>0</v>
      </c>
      <c r="U166" s="293">
        <v>0</v>
      </c>
      <c r="V166" s="293">
        <v>0</v>
      </c>
      <c r="W166" s="293">
        <v>0</v>
      </c>
      <c r="X166" s="293">
        <v>1093.06</v>
      </c>
      <c r="Y166" s="293">
        <v>0</v>
      </c>
      <c r="Z166" s="293">
        <v>0</v>
      </c>
      <c r="AA166" s="293">
        <v>0</v>
      </c>
      <c r="AB166" s="293">
        <v>720</v>
      </c>
      <c r="AC166" s="293">
        <v>1645</v>
      </c>
      <c r="AD166" s="293">
        <v>0</v>
      </c>
      <c r="AE166" s="293">
        <v>535</v>
      </c>
      <c r="AF166" s="293">
        <v>0</v>
      </c>
      <c r="AG166" s="293">
        <v>0</v>
      </c>
      <c r="AH166" s="293">
        <v>595</v>
      </c>
      <c r="AI166" s="293">
        <v>0</v>
      </c>
      <c r="AJ166" s="293">
        <v>1429.6</v>
      </c>
      <c r="AK166" s="293">
        <v>0</v>
      </c>
      <c r="AL166" s="293">
        <v>0</v>
      </c>
      <c r="AM166" s="293">
        <v>0</v>
      </c>
      <c r="AN166" s="293">
        <v>2248</v>
      </c>
      <c r="AO166" s="293">
        <v>761</v>
      </c>
      <c r="AP166" s="293">
        <v>685.08</v>
      </c>
      <c r="AQ166" s="293">
        <v>480</v>
      </c>
      <c r="AR166" s="293">
        <v>0</v>
      </c>
      <c r="AS166" s="293">
        <v>569.70000000000005</v>
      </c>
      <c r="AT166" s="293">
        <v>0</v>
      </c>
      <c r="AU166" s="293">
        <v>560</v>
      </c>
      <c r="AV166" s="293">
        <v>975</v>
      </c>
      <c r="AW166" s="293">
        <v>0</v>
      </c>
      <c r="AX166" s="293">
        <v>0</v>
      </c>
      <c r="AY166" s="293">
        <v>760</v>
      </c>
      <c r="AZ166" s="293">
        <v>0</v>
      </c>
      <c r="BA166" s="293">
        <v>153</v>
      </c>
      <c r="BB166" s="293">
        <v>0</v>
      </c>
      <c r="BC166" s="293">
        <v>360</v>
      </c>
      <c r="BD166" s="293">
        <v>2632</v>
      </c>
      <c r="BE166" s="293">
        <v>0</v>
      </c>
      <c r="BF166" s="293">
        <v>0</v>
      </c>
      <c r="BG166" s="293">
        <v>837.99</v>
      </c>
      <c r="BH166" s="293">
        <v>1120</v>
      </c>
      <c r="BI166" s="293">
        <v>660</v>
      </c>
      <c r="BJ166" s="293">
        <v>0</v>
      </c>
      <c r="BK166" s="293">
        <v>0</v>
      </c>
      <c r="BL166" s="293">
        <v>0</v>
      </c>
      <c r="BM166" s="293">
        <v>0</v>
      </c>
      <c r="BN166" s="293">
        <v>884.43</v>
      </c>
      <c r="BO166" s="293">
        <v>540</v>
      </c>
      <c r="BP166" s="293">
        <v>771.5</v>
      </c>
      <c r="BQ166" s="293">
        <v>386.42</v>
      </c>
      <c r="BR166" s="293">
        <v>0</v>
      </c>
      <c r="BS166" s="293">
        <v>300</v>
      </c>
      <c r="BT166" s="293">
        <v>0</v>
      </c>
      <c r="BU166" s="293">
        <v>0</v>
      </c>
      <c r="BV166" s="293">
        <v>392</v>
      </c>
      <c r="BW166" s="293">
        <v>0</v>
      </c>
      <c r="BX166" s="293">
        <v>0</v>
      </c>
      <c r="BY166" s="293">
        <v>520</v>
      </c>
      <c r="BZ166" s="293">
        <v>680</v>
      </c>
      <c r="CA166" s="293">
        <v>1090</v>
      </c>
      <c r="CB166" s="293">
        <v>792</v>
      </c>
      <c r="CC166" s="293">
        <v>0</v>
      </c>
      <c r="CD166" s="293">
        <v>1445</v>
      </c>
      <c r="CE166" s="293">
        <v>0</v>
      </c>
      <c r="CF166" s="293">
        <v>0</v>
      </c>
      <c r="CG166" s="293">
        <v>2312.89</v>
      </c>
      <c r="CH166" s="293">
        <v>718.92</v>
      </c>
      <c r="CI166" s="293">
        <v>648</v>
      </c>
      <c r="CJ166" s="293">
        <v>1512</v>
      </c>
      <c r="CK166" s="293">
        <v>0</v>
      </c>
      <c r="CL166" s="293">
        <v>0</v>
      </c>
      <c r="CM166" s="293">
        <v>0</v>
      </c>
      <c r="CN166" s="293">
        <v>0</v>
      </c>
      <c r="CO166" s="293">
        <v>0</v>
      </c>
      <c r="CP166" s="293">
        <v>1126</v>
      </c>
      <c r="CQ166" s="293">
        <v>1789.56</v>
      </c>
      <c r="CR166" s="293">
        <v>0</v>
      </c>
      <c r="CS166" s="293">
        <v>794.6</v>
      </c>
      <c r="CT166" s="293">
        <v>0</v>
      </c>
      <c r="CU166" s="293">
        <v>525</v>
      </c>
      <c r="CV166" s="293">
        <v>0</v>
      </c>
      <c r="CW166" s="293">
        <v>0</v>
      </c>
      <c r="CX166" s="293">
        <v>424</v>
      </c>
      <c r="CY166" s="293">
        <v>728</v>
      </c>
      <c r="CZ166" s="293">
        <v>464</v>
      </c>
      <c r="DA166" s="293">
        <v>123.96</v>
      </c>
      <c r="DB166" s="293">
        <v>0</v>
      </c>
      <c r="DC166" s="293">
        <v>371.61</v>
      </c>
      <c r="DD166" s="293">
        <v>0</v>
      </c>
      <c r="DE166" s="293">
        <v>0</v>
      </c>
      <c r="DF166" s="293">
        <v>0</v>
      </c>
      <c r="DG166" s="293">
        <v>400</v>
      </c>
      <c r="DH166" s="293">
        <v>0</v>
      </c>
      <c r="DI166" s="293">
        <v>1214.55</v>
      </c>
      <c r="DJ166" s="293">
        <v>0</v>
      </c>
      <c r="DK166" s="293">
        <v>0</v>
      </c>
      <c r="DL166" s="293">
        <v>0</v>
      </c>
      <c r="DM166" s="293">
        <v>0</v>
      </c>
      <c r="DN166" s="293">
        <v>0</v>
      </c>
      <c r="DO166" s="293">
        <v>0</v>
      </c>
      <c r="DP166" s="293">
        <v>0</v>
      </c>
      <c r="DQ166" s="293">
        <v>0</v>
      </c>
      <c r="DR166" s="293">
        <v>0</v>
      </c>
      <c r="DS166" s="293">
        <v>508.8</v>
      </c>
      <c r="DT166" s="293">
        <v>170</v>
      </c>
      <c r="DU166" s="293">
        <v>0</v>
      </c>
      <c r="DV166" s="293">
        <v>0</v>
      </c>
      <c r="DW166" s="293">
        <v>0</v>
      </c>
      <c r="DX166" s="293">
        <v>339.2</v>
      </c>
      <c r="DY166" s="293">
        <v>0</v>
      </c>
      <c r="DZ166" s="293">
        <v>0</v>
      </c>
      <c r="EA166" s="293">
        <v>0</v>
      </c>
      <c r="EB166" s="293">
        <v>1144.08</v>
      </c>
      <c r="EC166" s="293">
        <v>0</v>
      </c>
      <c r="ED166" s="293">
        <v>1860.27</v>
      </c>
      <c r="EE166" s="293">
        <v>584</v>
      </c>
      <c r="EF166" s="293">
        <v>0</v>
      </c>
      <c r="EG166" s="293">
        <v>0</v>
      </c>
      <c r="EH166" s="293">
        <v>0</v>
      </c>
      <c r="EI166" s="293">
        <v>294</v>
      </c>
      <c r="EJ166" s="293">
        <v>0</v>
      </c>
      <c r="EK166" s="293">
        <v>1488</v>
      </c>
      <c r="EL166" s="293">
        <v>481.6</v>
      </c>
      <c r="EM166" s="293">
        <v>2024</v>
      </c>
      <c r="EN166" s="293">
        <v>0</v>
      </c>
      <c r="EO166" s="293">
        <v>0</v>
      </c>
      <c r="EP166" s="293">
        <v>1032</v>
      </c>
      <c r="EQ166" s="293">
        <v>0</v>
      </c>
      <c r="ER166" s="293">
        <v>480</v>
      </c>
      <c r="ES166" s="293">
        <v>0</v>
      </c>
      <c r="ET166" s="293">
        <v>0</v>
      </c>
      <c r="EU166" s="293">
        <v>0</v>
      </c>
      <c r="EV166" s="293">
        <v>0</v>
      </c>
      <c r="EW166" s="293">
        <v>0</v>
      </c>
      <c r="EX166" s="293">
        <v>59136.79</v>
      </c>
      <c r="EY166" s="22"/>
      <c r="EZ166" s="60"/>
      <c r="FA166" s="22"/>
      <c r="FB166" s="60"/>
      <c r="FC166" s="22"/>
      <c r="FD166" s="60"/>
      <c r="FE166" s="22"/>
      <c r="FF166" s="60"/>
      <c r="FG166" s="22"/>
      <c r="FH166" s="60"/>
      <c r="FI166" s="22"/>
      <c r="FJ166" s="60"/>
      <c r="FK166" s="22"/>
      <c r="FL166" s="60"/>
      <c r="FM166" s="22"/>
      <c r="FN166" s="60"/>
      <c r="FO166" s="22"/>
      <c r="FP166" s="60"/>
      <c r="FQ166" s="22"/>
      <c r="FR166" s="60"/>
      <c r="FS166" s="22"/>
      <c r="FT166" s="60"/>
      <c r="FU166" s="22"/>
      <c r="FV166" s="60"/>
      <c r="FW166" s="22"/>
      <c r="FX166" s="60"/>
      <c r="FY166" s="22"/>
      <c r="FZ166" s="60"/>
      <c r="GA166" s="22"/>
      <c r="GB166" s="60"/>
      <c r="GC166" s="22"/>
      <c r="GD166" s="60"/>
      <c r="GE166" s="22"/>
      <c r="GF166" s="60"/>
      <c r="GG166" s="22"/>
      <c r="GH166" s="60"/>
      <c r="GI166" s="22"/>
      <c r="GJ166" s="60"/>
      <c r="GK166" s="22"/>
      <c r="GL166" s="60"/>
      <c r="GM166" s="22"/>
      <c r="GN166" s="60"/>
      <c r="GO166" s="22"/>
      <c r="GP166" s="60"/>
      <c r="GQ166" s="22"/>
      <c r="GR166" s="60"/>
      <c r="GS166" s="22"/>
      <c r="GT166" s="60"/>
      <c r="GU166" s="22"/>
      <c r="GV166" s="60"/>
      <c r="GW166" s="22"/>
      <c r="GX166" s="60"/>
      <c r="GY166" s="22"/>
      <c r="GZ166" s="60"/>
      <c r="HA166" s="22"/>
      <c r="HB166" s="60"/>
      <c r="HC166" s="22"/>
      <c r="HD166" s="60"/>
      <c r="HE166" s="22"/>
      <c r="HF166" s="60"/>
      <c r="HG166" s="22"/>
      <c r="HH166" s="60"/>
      <c r="HI166" s="22"/>
      <c r="HJ166" s="60"/>
      <c r="HK166" s="22"/>
      <c r="HL166" s="60"/>
      <c r="HM166" s="22"/>
      <c r="HN166" s="60"/>
      <c r="HO166" s="22"/>
      <c r="HP166" s="60"/>
      <c r="HQ166" s="22"/>
      <c r="HR166" s="60"/>
      <c r="HS166" s="22"/>
      <c r="HT166" s="60"/>
      <c r="HU166" s="22"/>
      <c r="HV166" s="60"/>
      <c r="HW166" s="22"/>
      <c r="HX166" s="60"/>
      <c r="HY166" s="22"/>
      <c r="HZ166" s="60"/>
      <c r="IA166" s="22"/>
      <c r="IB166" s="60"/>
      <c r="IC166" s="22"/>
      <c r="ID166" s="60"/>
      <c r="IE166" s="22"/>
      <c r="IF166" s="60"/>
      <c r="IG166" s="22"/>
      <c r="IH166" s="60"/>
      <c r="II166" s="22"/>
      <c r="IJ166" s="60"/>
      <c r="IK166" s="22"/>
      <c r="IL166" s="60"/>
      <c r="IM166" s="22"/>
      <c r="IN166" s="60"/>
      <c r="IO166" s="22"/>
      <c r="IP166" s="60"/>
      <c r="IQ166" s="22"/>
      <c r="IR166" s="60"/>
      <c r="IS166" s="22"/>
      <c r="IT166" s="60"/>
      <c r="IU166" s="22"/>
      <c r="IV166" s="60"/>
      <c r="IW166" s="22"/>
      <c r="IX166" s="60"/>
      <c r="IY166" s="22"/>
      <c r="IZ166" s="60"/>
      <c r="JA166" s="22"/>
      <c r="JB166" s="60"/>
      <c r="JC166" s="22"/>
      <c r="JD166" s="60"/>
      <c r="JE166" s="22"/>
      <c r="JF166" s="60"/>
      <c r="JG166" s="22"/>
      <c r="JH166" s="60"/>
      <c r="JI166" s="22"/>
      <c r="JJ166" s="60"/>
      <c r="JK166" s="22"/>
      <c r="JL166" s="60"/>
      <c r="JM166" s="22"/>
      <c r="JN166" s="60"/>
      <c r="JO166" s="22"/>
      <c r="JP166" s="60"/>
      <c r="JQ166" s="22"/>
      <c r="JR166" s="60"/>
      <c r="JS166" s="22"/>
      <c r="JT166" s="60"/>
      <c r="JU166" s="22"/>
      <c r="JV166" s="60"/>
      <c r="JW166" s="22"/>
      <c r="JX166" s="60"/>
      <c r="JY166" s="22"/>
      <c r="JZ166" s="23"/>
      <c r="KA166" s="23"/>
      <c r="KB166" s="23"/>
      <c r="KC166" s="23"/>
      <c r="KD166" s="23"/>
      <c r="KE166" s="23"/>
      <c r="KF166" s="23"/>
      <c r="KG166" s="23"/>
      <c r="KH166" s="23"/>
      <c r="KI166" s="23"/>
      <c r="KJ166" s="23"/>
      <c r="KK166" s="23"/>
      <c r="KL166" s="23"/>
      <c r="KM166" s="23"/>
    </row>
    <row r="167" spans="1:299" ht="15.75" thickBot="1" x14ac:dyDescent="0.3">
      <c r="A167" s="48">
        <f t="shared" si="2"/>
        <v>166</v>
      </c>
      <c r="B167" s="272"/>
      <c r="C167" s="272"/>
      <c r="D167" s="272"/>
      <c r="E167" s="272"/>
      <c r="F167" s="272" t="s">
        <v>393</v>
      </c>
      <c r="G167" s="306">
        <v>0</v>
      </c>
      <c r="H167" s="306">
        <v>0</v>
      </c>
      <c r="I167" s="306">
        <v>0</v>
      </c>
      <c r="J167" s="306">
        <v>0</v>
      </c>
      <c r="K167" s="306">
        <v>0</v>
      </c>
      <c r="L167" s="306">
        <v>0</v>
      </c>
      <c r="M167" s="306">
        <v>0</v>
      </c>
      <c r="N167" s="306">
        <v>0</v>
      </c>
      <c r="O167" s="306">
        <v>0</v>
      </c>
      <c r="P167" s="306">
        <v>0</v>
      </c>
      <c r="Q167" s="306">
        <v>0</v>
      </c>
      <c r="R167" s="306">
        <v>0</v>
      </c>
      <c r="S167" s="306">
        <v>0</v>
      </c>
      <c r="T167" s="306">
        <v>0</v>
      </c>
      <c r="U167" s="306">
        <v>0</v>
      </c>
      <c r="V167" s="306">
        <v>0</v>
      </c>
      <c r="W167" s="306">
        <v>0</v>
      </c>
      <c r="X167" s="306">
        <v>0</v>
      </c>
      <c r="Y167" s="306">
        <v>0</v>
      </c>
      <c r="Z167" s="306">
        <v>0</v>
      </c>
      <c r="AA167" s="306">
        <v>0</v>
      </c>
      <c r="AB167" s="306">
        <v>0</v>
      </c>
      <c r="AC167" s="306">
        <v>0</v>
      </c>
      <c r="AD167" s="306">
        <v>0</v>
      </c>
      <c r="AE167" s="306">
        <v>0</v>
      </c>
      <c r="AF167" s="306">
        <v>0</v>
      </c>
      <c r="AG167" s="306">
        <v>0</v>
      </c>
      <c r="AH167" s="306">
        <v>0</v>
      </c>
      <c r="AI167" s="306">
        <v>0</v>
      </c>
      <c r="AJ167" s="306">
        <v>0</v>
      </c>
      <c r="AK167" s="306">
        <v>0</v>
      </c>
      <c r="AL167" s="306">
        <v>0</v>
      </c>
      <c r="AM167" s="306">
        <v>0</v>
      </c>
      <c r="AN167" s="306">
        <v>0</v>
      </c>
      <c r="AO167" s="306">
        <v>0</v>
      </c>
      <c r="AP167" s="306">
        <v>0</v>
      </c>
      <c r="AQ167" s="306">
        <v>0</v>
      </c>
      <c r="AR167" s="306">
        <v>0</v>
      </c>
      <c r="AS167" s="306">
        <v>0</v>
      </c>
      <c r="AT167" s="306">
        <v>0</v>
      </c>
      <c r="AU167" s="306">
        <v>0</v>
      </c>
      <c r="AV167" s="306">
        <v>0</v>
      </c>
      <c r="AW167" s="306">
        <v>0</v>
      </c>
      <c r="AX167" s="306">
        <v>0</v>
      </c>
      <c r="AY167" s="306">
        <v>0</v>
      </c>
      <c r="AZ167" s="306">
        <v>0</v>
      </c>
      <c r="BA167" s="306">
        <v>0</v>
      </c>
      <c r="BB167" s="306">
        <v>0</v>
      </c>
      <c r="BC167" s="306">
        <v>0</v>
      </c>
      <c r="BD167" s="306">
        <v>0</v>
      </c>
      <c r="BE167" s="306">
        <v>0</v>
      </c>
      <c r="BF167" s="306">
        <v>0</v>
      </c>
      <c r="BG167" s="306">
        <v>0</v>
      </c>
      <c r="BH167" s="306">
        <v>0</v>
      </c>
      <c r="BI167" s="306">
        <v>0</v>
      </c>
      <c r="BJ167" s="306">
        <v>0</v>
      </c>
      <c r="BK167" s="306">
        <v>0</v>
      </c>
      <c r="BL167" s="306">
        <v>0</v>
      </c>
      <c r="BM167" s="306">
        <v>0</v>
      </c>
      <c r="BN167" s="306">
        <v>0</v>
      </c>
      <c r="BO167" s="306">
        <v>0</v>
      </c>
      <c r="BP167" s="306">
        <v>0</v>
      </c>
      <c r="BQ167" s="306">
        <v>0</v>
      </c>
      <c r="BR167" s="306">
        <v>0</v>
      </c>
      <c r="BS167" s="306">
        <v>0</v>
      </c>
      <c r="BT167" s="306">
        <v>0</v>
      </c>
      <c r="BU167" s="306">
        <v>0</v>
      </c>
      <c r="BV167" s="306">
        <v>0</v>
      </c>
      <c r="BW167" s="306">
        <v>0</v>
      </c>
      <c r="BX167" s="306">
        <v>0</v>
      </c>
      <c r="BY167" s="306">
        <v>0</v>
      </c>
      <c r="BZ167" s="306">
        <v>0</v>
      </c>
      <c r="CA167" s="306">
        <v>0</v>
      </c>
      <c r="CB167" s="306">
        <v>0</v>
      </c>
      <c r="CC167" s="306">
        <v>0</v>
      </c>
      <c r="CD167" s="306">
        <v>0</v>
      </c>
      <c r="CE167" s="306">
        <v>0</v>
      </c>
      <c r="CF167" s="306">
        <v>0</v>
      </c>
      <c r="CG167" s="306">
        <v>0</v>
      </c>
      <c r="CH167" s="306">
        <v>0</v>
      </c>
      <c r="CI167" s="306">
        <v>0</v>
      </c>
      <c r="CJ167" s="306">
        <v>0</v>
      </c>
      <c r="CK167" s="306">
        <v>0</v>
      </c>
      <c r="CL167" s="306">
        <v>0</v>
      </c>
      <c r="CM167" s="306">
        <v>0</v>
      </c>
      <c r="CN167" s="306">
        <v>0</v>
      </c>
      <c r="CO167" s="306">
        <v>0</v>
      </c>
      <c r="CP167" s="306">
        <v>0</v>
      </c>
      <c r="CQ167" s="306">
        <v>0</v>
      </c>
      <c r="CR167" s="306">
        <v>0</v>
      </c>
      <c r="CS167" s="306">
        <v>0</v>
      </c>
      <c r="CT167" s="306">
        <v>0</v>
      </c>
      <c r="CU167" s="306">
        <v>0</v>
      </c>
      <c r="CV167" s="306">
        <v>0</v>
      </c>
      <c r="CW167" s="306">
        <v>0</v>
      </c>
      <c r="CX167" s="306">
        <v>0</v>
      </c>
      <c r="CY167" s="306">
        <v>0</v>
      </c>
      <c r="CZ167" s="306">
        <v>0</v>
      </c>
      <c r="DA167" s="306">
        <v>0</v>
      </c>
      <c r="DB167" s="306">
        <v>0</v>
      </c>
      <c r="DC167" s="306">
        <v>0</v>
      </c>
      <c r="DD167" s="306">
        <v>0</v>
      </c>
      <c r="DE167" s="306">
        <v>0</v>
      </c>
      <c r="DF167" s="306">
        <v>0</v>
      </c>
      <c r="DG167" s="306">
        <v>0</v>
      </c>
      <c r="DH167" s="306">
        <v>0</v>
      </c>
      <c r="DI167" s="306">
        <v>0</v>
      </c>
      <c r="DJ167" s="306">
        <v>0</v>
      </c>
      <c r="DK167" s="306">
        <v>0</v>
      </c>
      <c r="DL167" s="306">
        <v>0</v>
      </c>
      <c r="DM167" s="306">
        <v>0</v>
      </c>
      <c r="DN167" s="306">
        <v>0</v>
      </c>
      <c r="DO167" s="306">
        <v>0</v>
      </c>
      <c r="DP167" s="306">
        <v>0</v>
      </c>
      <c r="DQ167" s="306">
        <v>0</v>
      </c>
      <c r="DR167" s="306">
        <v>0</v>
      </c>
      <c r="DS167" s="306">
        <v>0</v>
      </c>
      <c r="DT167" s="306">
        <v>0</v>
      </c>
      <c r="DU167" s="306">
        <v>0</v>
      </c>
      <c r="DV167" s="306">
        <v>0</v>
      </c>
      <c r="DW167" s="306">
        <v>0</v>
      </c>
      <c r="DX167" s="306">
        <v>0</v>
      </c>
      <c r="DY167" s="306">
        <v>0</v>
      </c>
      <c r="DZ167" s="306">
        <v>0</v>
      </c>
      <c r="EA167" s="306">
        <v>0</v>
      </c>
      <c r="EB167" s="306">
        <v>0</v>
      </c>
      <c r="EC167" s="306">
        <v>0</v>
      </c>
      <c r="ED167" s="306">
        <v>0</v>
      </c>
      <c r="EE167" s="306">
        <v>0</v>
      </c>
      <c r="EF167" s="306">
        <v>0</v>
      </c>
      <c r="EG167" s="306">
        <v>0</v>
      </c>
      <c r="EH167" s="306">
        <v>0</v>
      </c>
      <c r="EI167" s="306">
        <v>0</v>
      </c>
      <c r="EJ167" s="306">
        <v>0</v>
      </c>
      <c r="EK167" s="306">
        <v>0</v>
      </c>
      <c r="EL167" s="306">
        <v>0</v>
      </c>
      <c r="EM167" s="306">
        <v>0</v>
      </c>
      <c r="EN167" s="306">
        <v>0</v>
      </c>
      <c r="EO167" s="306">
        <v>0</v>
      </c>
      <c r="EP167" s="306">
        <v>0</v>
      </c>
      <c r="EQ167" s="306">
        <v>0</v>
      </c>
      <c r="ER167" s="306">
        <v>0</v>
      </c>
      <c r="ES167" s="306">
        <v>0</v>
      </c>
      <c r="ET167" s="306">
        <v>0</v>
      </c>
      <c r="EU167" s="306">
        <v>0</v>
      </c>
      <c r="EV167" s="306">
        <v>0</v>
      </c>
      <c r="EW167" s="306">
        <v>0</v>
      </c>
      <c r="EX167" s="306">
        <v>0</v>
      </c>
      <c r="EY167" s="22"/>
      <c r="EZ167" s="60"/>
      <c r="FA167" s="22"/>
      <c r="FB167" s="60"/>
      <c r="FC167" s="22"/>
      <c r="FD167" s="60"/>
      <c r="FE167" s="22"/>
      <c r="FF167" s="60"/>
      <c r="FG167" s="22"/>
      <c r="FH167" s="60"/>
      <c r="FI167" s="22"/>
      <c r="FJ167" s="60"/>
      <c r="FK167" s="22"/>
      <c r="FL167" s="60"/>
      <c r="FM167" s="22"/>
      <c r="FN167" s="60"/>
      <c r="FO167" s="22"/>
      <c r="FP167" s="60"/>
      <c r="FQ167" s="22"/>
      <c r="FR167" s="60"/>
      <c r="FS167" s="22"/>
      <c r="FT167" s="60"/>
      <c r="FU167" s="22"/>
      <c r="FV167" s="60"/>
      <c r="FW167" s="22"/>
      <c r="FX167" s="60"/>
      <c r="FY167" s="22"/>
      <c r="FZ167" s="60"/>
      <c r="GA167" s="22"/>
      <c r="GB167" s="60"/>
      <c r="GC167" s="22"/>
      <c r="GD167" s="60"/>
      <c r="GE167" s="22"/>
      <c r="GF167" s="60"/>
      <c r="GG167" s="22"/>
      <c r="GH167" s="60"/>
      <c r="GI167" s="22"/>
      <c r="GJ167" s="60"/>
      <c r="GK167" s="22"/>
      <c r="GL167" s="60"/>
      <c r="GM167" s="22"/>
      <c r="GN167" s="60"/>
      <c r="GO167" s="22"/>
      <c r="GP167" s="60"/>
      <c r="GQ167" s="22"/>
      <c r="GR167" s="60"/>
      <c r="GS167" s="22"/>
      <c r="GT167" s="60"/>
      <c r="GU167" s="22"/>
      <c r="GV167" s="60"/>
      <c r="GW167" s="22"/>
      <c r="GX167" s="60"/>
      <c r="GY167" s="22"/>
      <c r="GZ167" s="60"/>
      <c r="HA167" s="22"/>
      <c r="HB167" s="60"/>
      <c r="HC167" s="22"/>
      <c r="HD167" s="60"/>
      <c r="HE167" s="22"/>
      <c r="HF167" s="60"/>
      <c r="HG167" s="22"/>
      <c r="HH167" s="60"/>
      <c r="HI167" s="22"/>
      <c r="HJ167" s="60"/>
      <c r="HK167" s="22"/>
      <c r="HL167" s="60"/>
      <c r="HM167" s="22"/>
      <c r="HN167" s="60"/>
      <c r="HO167" s="22"/>
      <c r="HP167" s="60"/>
      <c r="HQ167" s="22"/>
      <c r="HR167" s="60"/>
      <c r="HS167" s="22"/>
      <c r="HT167" s="60"/>
      <c r="HU167" s="22"/>
      <c r="HV167" s="60"/>
      <c r="HW167" s="22"/>
      <c r="HX167" s="60"/>
      <c r="HY167" s="22"/>
      <c r="HZ167" s="60"/>
      <c r="IA167" s="22"/>
      <c r="IB167" s="60"/>
      <c r="IC167" s="22"/>
      <c r="ID167" s="60"/>
      <c r="IE167" s="22"/>
      <c r="IF167" s="60"/>
      <c r="IG167" s="22"/>
      <c r="IH167" s="60"/>
      <c r="II167" s="22"/>
      <c r="IJ167" s="60"/>
      <c r="IK167" s="22"/>
      <c r="IL167" s="60"/>
      <c r="IM167" s="22"/>
      <c r="IN167" s="60"/>
      <c r="IO167" s="22"/>
      <c r="IP167" s="60"/>
      <c r="IQ167" s="22"/>
      <c r="IR167" s="60"/>
      <c r="IS167" s="22"/>
      <c r="IT167" s="60"/>
      <c r="IU167" s="22"/>
      <c r="IV167" s="60"/>
      <c r="IW167" s="22"/>
      <c r="IX167" s="60"/>
      <c r="IY167" s="22"/>
      <c r="IZ167" s="60"/>
      <c r="JA167" s="22"/>
      <c r="JB167" s="60"/>
      <c r="JC167" s="22"/>
      <c r="JD167" s="60"/>
      <c r="JE167" s="22"/>
      <c r="JF167" s="60"/>
      <c r="JG167" s="22"/>
      <c r="JH167" s="60"/>
      <c r="JI167" s="22"/>
      <c r="JJ167" s="60"/>
      <c r="JK167" s="22"/>
      <c r="JL167" s="60"/>
      <c r="JM167" s="22"/>
      <c r="JN167" s="60"/>
      <c r="JO167" s="22"/>
      <c r="JP167" s="60"/>
      <c r="JQ167" s="22"/>
      <c r="JR167" s="60"/>
      <c r="JS167" s="22"/>
      <c r="JT167" s="60"/>
      <c r="JU167" s="22"/>
      <c r="JV167" s="60"/>
      <c r="JW167" s="22"/>
      <c r="JX167" s="60"/>
      <c r="JY167" s="22"/>
      <c r="JZ167" s="23"/>
      <c r="KA167" s="23"/>
      <c r="KB167" s="23"/>
      <c r="KC167" s="23"/>
      <c r="KD167" s="23"/>
      <c r="KE167" s="23"/>
      <c r="KF167" s="23"/>
      <c r="KG167" s="23"/>
      <c r="KH167" s="23"/>
      <c r="KI167" s="23"/>
      <c r="KJ167" s="23"/>
      <c r="KK167" s="23"/>
      <c r="KL167" s="23"/>
      <c r="KM167" s="23"/>
    </row>
    <row r="168" spans="1:299" x14ac:dyDescent="0.25">
      <c r="A168" s="48">
        <f t="shared" si="2"/>
        <v>167</v>
      </c>
      <c r="B168" s="272"/>
      <c r="C168" s="272"/>
      <c r="D168" s="272"/>
      <c r="E168" s="272" t="s">
        <v>331</v>
      </c>
      <c r="F168" s="272"/>
      <c r="G168" s="293">
        <v>2684</v>
      </c>
      <c r="H168" s="293">
        <v>7926.96</v>
      </c>
      <c r="I168" s="293">
        <v>126079.03999999999</v>
      </c>
      <c r="J168" s="293">
        <v>0</v>
      </c>
      <c r="K168" s="293">
        <v>0</v>
      </c>
      <c r="L168" s="293">
        <v>1411</v>
      </c>
      <c r="M168" s="293">
        <v>0</v>
      </c>
      <c r="N168" s="293">
        <v>700.65</v>
      </c>
      <c r="O168" s="293">
        <v>0</v>
      </c>
      <c r="P168" s="293">
        <v>435602.36</v>
      </c>
      <c r="Q168" s="293">
        <v>7200</v>
      </c>
      <c r="R168" s="293">
        <v>70685.94</v>
      </c>
      <c r="S168" s="293">
        <v>0</v>
      </c>
      <c r="T168" s="293">
        <v>0</v>
      </c>
      <c r="U168" s="293">
        <v>0</v>
      </c>
      <c r="V168" s="293">
        <v>76394</v>
      </c>
      <c r="W168" s="293">
        <v>0</v>
      </c>
      <c r="X168" s="293">
        <v>1093.06</v>
      </c>
      <c r="Y168" s="293">
        <v>274666.64</v>
      </c>
      <c r="Z168" s="293">
        <v>0</v>
      </c>
      <c r="AA168" s="293">
        <v>0</v>
      </c>
      <c r="AB168" s="293">
        <v>720</v>
      </c>
      <c r="AC168" s="293">
        <v>1645</v>
      </c>
      <c r="AD168" s="293">
        <v>124800</v>
      </c>
      <c r="AE168" s="293">
        <v>7184</v>
      </c>
      <c r="AF168" s="293">
        <v>0</v>
      </c>
      <c r="AG168" s="293">
        <v>28400</v>
      </c>
      <c r="AH168" s="293">
        <v>595</v>
      </c>
      <c r="AI168" s="293">
        <v>0</v>
      </c>
      <c r="AJ168" s="293">
        <v>1439.6</v>
      </c>
      <c r="AK168" s="293">
        <v>0</v>
      </c>
      <c r="AL168" s="293">
        <v>0</v>
      </c>
      <c r="AM168" s="293">
        <v>0</v>
      </c>
      <c r="AN168" s="293">
        <v>6062</v>
      </c>
      <c r="AO168" s="293">
        <v>761</v>
      </c>
      <c r="AP168" s="293">
        <v>685.08</v>
      </c>
      <c r="AQ168" s="293">
        <v>6780</v>
      </c>
      <c r="AR168" s="293">
        <v>0</v>
      </c>
      <c r="AS168" s="293">
        <v>569.70000000000005</v>
      </c>
      <c r="AT168" s="293">
        <v>208562.35</v>
      </c>
      <c r="AU168" s="293">
        <v>2960</v>
      </c>
      <c r="AV168" s="293">
        <v>6455</v>
      </c>
      <c r="AW168" s="293">
        <v>0</v>
      </c>
      <c r="AX168" s="293">
        <v>4944</v>
      </c>
      <c r="AY168" s="293">
        <v>760</v>
      </c>
      <c r="AZ168" s="293">
        <v>20800</v>
      </c>
      <c r="BA168" s="293">
        <v>2553</v>
      </c>
      <c r="BB168" s="293">
        <v>0</v>
      </c>
      <c r="BC168" s="293">
        <v>360</v>
      </c>
      <c r="BD168" s="293">
        <v>2632</v>
      </c>
      <c r="BE168" s="293">
        <v>0</v>
      </c>
      <c r="BF168" s="293">
        <v>3994.64</v>
      </c>
      <c r="BG168" s="293">
        <v>50767.99</v>
      </c>
      <c r="BH168" s="293">
        <v>1120</v>
      </c>
      <c r="BI168" s="293">
        <v>660</v>
      </c>
      <c r="BJ168" s="293">
        <v>0</v>
      </c>
      <c r="BK168" s="293">
        <v>157933.35999999999</v>
      </c>
      <c r="BL168" s="293">
        <v>0</v>
      </c>
      <c r="BM168" s="293">
        <v>68666.64</v>
      </c>
      <c r="BN168" s="293">
        <v>884.43</v>
      </c>
      <c r="BO168" s="293">
        <v>3240</v>
      </c>
      <c r="BP168" s="293">
        <v>771.5</v>
      </c>
      <c r="BQ168" s="293">
        <v>386.42</v>
      </c>
      <c r="BR168" s="293">
        <v>0</v>
      </c>
      <c r="BS168" s="293">
        <v>300</v>
      </c>
      <c r="BT168" s="293">
        <v>0</v>
      </c>
      <c r="BU168" s="293">
        <v>151879.71</v>
      </c>
      <c r="BV168" s="293">
        <v>31292</v>
      </c>
      <c r="BW168" s="293">
        <v>0</v>
      </c>
      <c r="BX168" s="293">
        <v>80000</v>
      </c>
      <c r="BY168" s="293">
        <v>520</v>
      </c>
      <c r="BZ168" s="293">
        <v>680</v>
      </c>
      <c r="CA168" s="293">
        <v>1090</v>
      </c>
      <c r="CB168" s="293">
        <v>35125.360000000001</v>
      </c>
      <c r="CC168" s="293">
        <v>0</v>
      </c>
      <c r="CD168" s="293">
        <v>1445</v>
      </c>
      <c r="CE168" s="293">
        <v>0</v>
      </c>
      <c r="CF168" s="293">
        <v>92894.64</v>
      </c>
      <c r="CG168" s="293">
        <v>2312.89</v>
      </c>
      <c r="CH168" s="293">
        <v>718.92</v>
      </c>
      <c r="CI168" s="293">
        <v>648</v>
      </c>
      <c r="CJ168" s="293">
        <v>8962</v>
      </c>
      <c r="CK168" s="293">
        <v>0</v>
      </c>
      <c r="CL168" s="293">
        <v>0</v>
      </c>
      <c r="CM168" s="293">
        <v>0</v>
      </c>
      <c r="CN168" s="293">
        <v>0</v>
      </c>
      <c r="CO168" s="293">
        <v>0</v>
      </c>
      <c r="CP168" s="293">
        <v>1126</v>
      </c>
      <c r="CQ168" s="293">
        <v>4718.5200000000004</v>
      </c>
      <c r="CR168" s="293">
        <v>15970</v>
      </c>
      <c r="CS168" s="293">
        <v>344127.96</v>
      </c>
      <c r="CT168" s="293">
        <v>80921.36</v>
      </c>
      <c r="CU168" s="293">
        <v>525</v>
      </c>
      <c r="CV168" s="293">
        <v>84769.7</v>
      </c>
      <c r="CW168" s="293">
        <v>0</v>
      </c>
      <c r="CX168" s="293">
        <v>424</v>
      </c>
      <c r="CY168" s="293">
        <v>1878</v>
      </c>
      <c r="CZ168" s="293">
        <v>464</v>
      </c>
      <c r="DA168" s="293">
        <v>27590.6</v>
      </c>
      <c r="DB168" s="293">
        <v>0</v>
      </c>
      <c r="DC168" s="293">
        <v>371.61</v>
      </c>
      <c r="DD168" s="293">
        <v>93333.36</v>
      </c>
      <c r="DE168" s="293">
        <v>7704</v>
      </c>
      <c r="DF168" s="293">
        <v>130466.64</v>
      </c>
      <c r="DG168" s="293">
        <v>6800</v>
      </c>
      <c r="DH168" s="293">
        <v>1100</v>
      </c>
      <c r="DI168" s="293">
        <v>1214.55</v>
      </c>
      <c r="DJ168" s="293">
        <v>0</v>
      </c>
      <c r="DK168" s="293">
        <v>0</v>
      </c>
      <c r="DL168" s="293">
        <v>34333.360000000001</v>
      </c>
      <c r="DM168" s="293">
        <v>0</v>
      </c>
      <c r="DN168" s="293">
        <v>44248.84</v>
      </c>
      <c r="DO168" s="293">
        <v>0</v>
      </c>
      <c r="DP168" s="293">
        <v>0</v>
      </c>
      <c r="DQ168" s="293">
        <v>0</v>
      </c>
      <c r="DR168" s="293">
        <v>0</v>
      </c>
      <c r="DS168" s="293">
        <v>508.8</v>
      </c>
      <c r="DT168" s="293">
        <v>170</v>
      </c>
      <c r="DU168" s="293">
        <v>0</v>
      </c>
      <c r="DV168" s="293">
        <v>0</v>
      </c>
      <c r="DW168" s="293">
        <v>17166.64</v>
      </c>
      <c r="DX168" s="293">
        <v>339.2</v>
      </c>
      <c r="DY168" s="293">
        <v>16965</v>
      </c>
      <c r="DZ168" s="293">
        <v>200</v>
      </c>
      <c r="EA168" s="293">
        <v>0</v>
      </c>
      <c r="EB168" s="293">
        <v>1144.08</v>
      </c>
      <c r="EC168" s="293">
        <v>0</v>
      </c>
      <c r="ED168" s="293">
        <v>2104.27</v>
      </c>
      <c r="EE168" s="293">
        <v>584</v>
      </c>
      <c r="EF168" s="293">
        <v>0</v>
      </c>
      <c r="EG168" s="293">
        <v>0</v>
      </c>
      <c r="EH168" s="293">
        <v>0</v>
      </c>
      <c r="EI168" s="293">
        <v>283200.64000000001</v>
      </c>
      <c r="EJ168" s="293">
        <v>3438</v>
      </c>
      <c r="EK168" s="293">
        <v>1488</v>
      </c>
      <c r="EL168" s="293">
        <v>296597.58</v>
      </c>
      <c r="EM168" s="293">
        <v>280390.64</v>
      </c>
      <c r="EN168" s="293">
        <v>0</v>
      </c>
      <c r="EO168" s="293">
        <v>0</v>
      </c>
      <c r="EP168" s="293">
        <v>1032</v>
      </c>
      <c r="EQ168" s="293">
        <v>89209.04</v>
      </c>
      <c r="ER168" s="293">
        <v>50080</v>
      </c>
      <c r="ES168" s="293">
        <v>0</v>
      </c>
      <c r="ET168" s="293">
        <v>0</v>
      </c>
      <c r="EU168" s="293">
        <v>0</v>
      </c>
      <c r="EV168" s="293">
        <v>0</v>
      </c>
      <c r="EW168" s="293">
        <v>0</v>
      </c>
      <c r="EX168" s="293">
        <v>4057110.27</v>
      </c>
      <c r="EY168" s="22"/>
      <c r="EZ168" s="60"/>
      <c r="FA168" s="22"/>
      <c r="FB168" s="60"/>
      <c r="FC168" s="22"/>
      <c r="FD168" s="60"/>
      <c r="FE168" s="22"/>
      <c r="FF168" s="60"/>
      <c r="FG168" s="22"/>
      <c r="FH168" s="60"/>
      <c r="FI168" s="22"/>
      <c r="FJ168" s="60"/>
      <c r="FK168" s="22"/>
      <c r="FL168" s="60"/>
      <c r="FM168" s="22"/>
      <c r="FN168" s="60"/>
      <c r="FO168" s="22"/>
      <c r="FP168" s="60"/>
      <c r="FQ168" s="22"/>
      <c r="FR168" s="60"/>
      <c r="FS168" s="22"/>
      <c r="FT168" s="60"/>
      <c r="FU168" s="22"/>
      <c r="FV168" s="60"/>
      <c r="FW168" s="22"/>
      <c r="FX168" s="60"/>
      <c r="FY168" s="22"/>
      <c r="FZ168" s="60"/>
      <c r="GA168" s="22"/>
      <c r="GB168" s="60"/>
      <c r="GC168" s="22"/>
      <c r="GD168" s="60"/>
      <c r="GE168" s="22"/>
      <c r="GF168" s="60"/>
      <c r="GG168" s="22"/>
      <c r="GH168" s="60"/>
      <c r="GI168" s="22"/>
      <c r="GJ168" s="60"/>
      <c r="GK168" s="22"/>
      <c r="GL168" s="60"/>
      <c r="GM168" s="22"/>
      <c r="GN168" s="60"/>
      <c r="GO168" s="22"/>
      <c r="GP168" s="60"/>
      <c r="GQ168" s="22"/>
      <c r="GR168" s="60"/>
      <c r="GS168" s="22"/>
      <c r="GT168" s="60"/>
      <c r="GU168" s="22"/>
      <c r="GV168" s="60"/>
      <c r="GW168" s="22"/>
      <c r="GX168" s="60"/>
      <c r="GY168" s="22"/>
      <c r="GZ168" s="60"/>
      <c r="HA168" s="22"/>
      <c r="HB168" s="60"/>
      <c r="HC168" s="22"/>
      <c r="HD168" s="60"/>
      <c r="HE168" s="22"/>
      <c r="HF168" s="60"/>
      <c r="HG168" s="22"/>
      <c r="HH168" s="60"/>
      <c r="HI168" s="22"/>
      <c r="HJ168" s="60"/>
      <c r="HK168" s="22"/>
      <c r="HL168" s="60"/>
      <c r="HM168" s="22"/>
      <c r="HN168" s="60"/>
      <c r="HO168" s="22"/>
      <c r="HP168" s="60"/>
      <c r="HQ168" s="22"/>
      <c r="HR168" s="60"/>
      <c r="HS168" s="22"/>
      <c r="HT168" s="60"/>
      <c r="HU168" s="22"/>
      <c r="HV168" s="60"/>
      <c r="HW168" s="22"/>
      <c r="HX168" s="60"/>
      <c r="HY168" s="22"/>
      <c r="HZ168" s="60"/>
      <c r="IA168" s="22"/>
      <c r="IB168" s="60"/>
      <c r="IC168" s="22"/>
      <c r="ID168" s="60"/>
      <c r="IE168" s="22"/>
      <c r="IF168" s="60"/>
      <c r="IG168" s="22"/>
      <c r="IH168" s="60"/>
      <c r="II168" s="22"/>
      <c r="IJ168" s="60"/>
      <c r="IK168" s="22"/>
      <c r="IL168" s="60"/>
      <c r="IM168" s="22"/>
      <c r="IN168" s="60"/>
      <c r="IO168" s="22"/>
      <c r="IP168" s="60"/>
      <c r="IQ168" s="22"/>
      <c r="IR168" s="60"/>
      <c r="IS168" s="22"/>
      <c r="IT168" s="60"/>
      <c r="IU168" s="22"/>
      <c r="IV168" s="60"/>
      <c r="IW168" s="22"/>
      <c r="IX168" s="60"/>
      <c r="IY168" s="22"/>
      <c r="IZ168" s="60"/>
      <c r="JA168" s="22"/>
      <c r="JB168" s="60"/>
      <c r="JC168" s="22"/>
      <c r="JD168" s="60"/>
      <c r="JE168" s="22"/>
      <c r="JF168" s="60"/>
      <c r="JG168" s="22"/>
      <c r="JH168" s="60"/>
      <c r="JI168" s="22"/>
      <c r="JJ168" s="60"/>
      <c r="JK168" s="22"/>
      <c r="JL168" s="60"/>
      <c r="JM168" s="22"/>
      <c r="JN168" s="60"/>
      <c r="JO168" s="22"/>
      <c r="JP168" s="60"/>
      <c r="JQ168" s="22"/>
      <c r="JR168" s="60"/>
      <c r="JS168" s="22"/>
      <c r="JT168" s="60"/>
      <c r="JU168" s="22"/>
      <c r="JV168" s="60"/>
      <c r="JW168" s="22"/>
      <c r="JX168" s="60"/>
      <c r="JY168" s="22"/>
      <c r="JZ168" s="23"/>
      <c r="KA168" s="23"/>
      <c r="KB168" s="23"/>
      <c r="KC168" s="23"/>
      <c r="KD168" s="23"/>
      <c r="KE168" s="23"/>
      <c r="KF168" s="23"/>
      <c r="KG168" s="23"/>
      <c r="KH168" s="23"/>
      <c r="KI168" s="23"/>
      <c r="KJ168" s="23"/>
      <c r="KK168" s="23"/>
      <c r="KL168" s="23"/>
      <c r="KM168" s="23"/>
    </row>
    <row r="169" spans="1:299" ht="30" customHeight="1" x14ac:dyDescent="0.25">
      <c r="A169" s="48">
        <f t="shared" si="2"/>
        <v>168</v>
      </c>
      <c r="B169" s="272"/>
      <c r="C169" s="272"/>
      <c r="D169" s="272"/>
      <c r="E169" s="272" t="s">
        <v>332</v>
      </c>
      <c r="F169" s="272"/>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c r="AC169" s="293"/>
      <c r="AD169" s="293"/>
      <c r="AE169" s="293"/>
      <c r="AF169" s="293"/>
      <c r="AG169" s="293"/>
      <c r="AH169" s="293"/>
      <c r="AI169" s="293"/>
      <c r="AJ169" s="293"/>
      <c r="AK169" s="293"/>
      <c r="AL169" s="293"/>
      <c r="AM169" s="293"/>
      <c r="AN169" s="293"/>
      <c r="AO169" s="293"/>
      <c r="AP169" s="293"/>
      <c r="AQ169" s="293"/>
      <c r="AR169" s="293"/>
      <c r="AS169" s="293"/>
      <c r="AT169" s="293"/>
      <c r="AU169" s="293"/>
      <c r="AV169" s="293"/>
      <c r="AW169" s="293"/>
      <c r="AX169" s="293"/>
      <c r="AY169" s="293"/>
      <c r="AZ169" s="293"/>
      <c r="BA169" s="293"/>
      <c r="BB169" s="293"/>
      <c r="BC169" s="293"/>
      <c r="BD169" s="293"/>
      <c r="BE169" s="293"/>
      <c r="BF169" s="293"/>
      <c r="BG169" s="293"/>
      <c r="BH169" s="293"/>
      <c r="BI169" s="293"/>
      <c r="BJ169" s="293"/>
      <c r="BK169" s="293"/>
      <c r="BL169" s="293"/>
      <c r="BM169" s="293"/>
      <c r="BN169" s="293"/>
      <c r="BO169" s="293"/>
      <c r="BP169" s="293"/>
      <c r="BQ169" s="293"/>
      <c r="BR169" s="293"/>
      <c r="BS169" s="293"/>
      <c r="BT169" s="293"/>
      <c r="BU169" s="293"/>
      <c r="BV169" s="293"/>
      <c r="BW169" s="293"/>
      <c r="BX169" s="293"/>
      <c r="BY169" s="293"/>
      <c r="BZ169" s="293"/>
      <c r="CA169" s="293"/>
      <c r="CB169" s="293"/>
      <c r="CC169" s="293"/>
      <c r="CD169" s="293"/>
      <c r="CE169" s="293"/>
      <c r="CF169" s="293"/>
      <c r="CG169" s="293"/>
      <c r="CH169" s="293"/>
      <c r="CI169" s="293"/>
      <c r="CJ169" s="293"/>
      <c r="CK169" s="293"/>
      <c r="CL169" s="293"/>
      <c r="CM169" s="293"/>
      <c r="CN169" s="293"/>
      <c r="CO169" s="293"/>
      <c r="CP169" s="293"/>
      <c r="CQ169" s="293"/>
      <c r="CR169" s="293"/>
      <c r="CS169" s="293"/>
      <c r="CT169" s="293"/>
      <c r="CU169" s="293"/>
      <c r="CV169" s="293"/>
      <c r="CW169" s="293"/>
      <c r="CX169" s="293"/>
      <c r="CY169" s="293"/>
      <c r="CZ169" s="293"/>
      <c r="DA169" s="293"/>
      <c r="DB169" s="293"/>
      <c r="DC169" s="293"/>
      <c r="DD169" s="293"/>
      <c r="DE169" s="293"/>
      <c r="DF169" s="293"/>
      <c r="DG169" s="293"/>
      <c r="DH169" s="293"/>
      <c r="DI169" s="293"/>
      <c r="DJ169" s="293"/>
      <c r="DK169" s="293"/>
      <c r="DL169" s="293"/>
      <c r="DM169" s="293"/>
      <c r="DN169" s="293"/>
      <c r="DO169" s="293"/>
      <c r="DP169" s="293"/>
      <c r="DQ169" s="293"/>
      <c r="DR169" s="293"/>
      <c r="DS169" s="293"/>
      <c r="DT169" s="293"/>
      <c r="DU169" s="293"/>
      <c r="DV169" s="293"/>
      <c r="DW169" s="293"/>
      <c r="DX169" s="293"/>
      <c r="DY169" s="293"/>
      <c r="DZ169" s="293"/>
      <c r="EA169" s="293"/>
      <c r="EB169" s="293"/>
      <c r="EC169" s="293"/>
      <c r="ED169" s="293"/>
      <c r="EE169" s="293"/>
      <c r="EF169" s="293"/>
      <c r="EG169" s="293"/>
      <c r="EH169" s="293"/>
      <c r="EI169" s="293"/>
      <c r="EJ169" s="293"/>
      <c r="EK169" s="293"/>
      <c r="EL169" s="293"/>
      <c r="EM169" s="293"/>
      <c r="EN169" s="293"/>
      <c r="EO169" s="293"/>
      <c r="EP169" s="293"/>
      <c r="EQ169" s="293"/>
      <c r="ER169" s="293"/>
      <c r="ES169" s="293"/>
      <c r="ET169" s="293"/>
      <c r="EU169" s="293"/>
      <c r="EV169" s="293"/>
      <c r="EW169" s="293"/>
      <c r="EX169" s="293"/>
      <c r="EY169" s="22"/>
      <c r="EZ169" s="60"/>
      <c r="FA169" s="22"/>
      <c r="FB169" s="60"/>
      <c r="FC169" s="22"/>
      <c r="FD169" s="60"/>
      <c r="FE169" s="22"/>
      <c r="FF169" s="60"/>
      <c r="FG169" s="22"/>
      <c r="FH169" s="60"/>
      <c r="FI169" s="22"/>
      <c r="FJ169" s="60"/>
      <c r="FK169" s="22"/>
      <c r="FL169" s="60"/>
      <c r="FM169" s="22"/>
      <c r="FN169" s="60"/>
      <c r="FO169" s="22"/>
      <c r="FP169" s="60"/>
      <c r="FQ169" s="22"/>
      <c r="FR169" s="60"/>
      <c r="FS169" s="22"/>
      <c r="FT169" s="60"/>
      <c r="FU169" s="22"/>
      <c r="FV169" s="60"/>
      <c r="FW169" s="22"/>
      <c r="FX169" s="60"/>
      <c r="FY169" s="22"/>
      <c r="FZ169" s="60"/>
      <c r="GA169" s="22"/>
      <c r="GB169" s="60"/>
      <c r="GC169" s="22"/>
      <c r="GD169" s="60"/>
      <c r="GE169" s="22"/>
      <c r="GF169" s="60"/>
      <c r="GG169" s="22"/>
      <c r="GH169" s="60"/>
      <c r="GI169" s="22"/>
      <c r="GJ169" s="60"/>
      <c r="GK169" s="22"/>
      <c r="GL169" s="60"/>
      <c r="GM169" s="22"/>
      <c r="GN169" s="60"/>
      <c r="GO169" s="22"/>
      <c r="GP169" s="60"/>
      <c r="GQ169" s="22"/>
      <c r="GR169" s="60"/>
      <c r="GS169" s="22"/>
      <c r="GT169" s="60"/>
      <c r="GU169" s="22"/>
      <c r="GV169" s="60"/>
      <c r="GW169" s="22"/>
      <c r="GX169" s="60"/>
      <c r="GY169" s="22"/>
      <c r="GZ169" s="60"/>
      <c r="HA169" s="22"/>
      <c r="HB169" s="60"/>
      <c r="HC169" s="22"/>
      <c r="HD169" s="60"/>
      <c r="HE169" s="22"/>
      <c r="HF169" s="60"/>
      <c r="HG169" s="22"/>
      <c r="HH169" s="60"/>
      <c r="HI169" s="22"/>
      <c r="HJ169" s="60"/>
      <c r="HK169" s="22"/>
      <c r="HL169" s="60"/>
      <c r="HM169" s="22"/>
      <c r="HN169" s="60"/>
      <c r="HO169" s="22"/>
      <c r="HP169" s="60"/>
      <c r="HQ169" s="22"/>
      <c r="HR169" s="60"/>
      <c r="HS169" s="22"/>
      <c r="HT169" s="60"/>
      <c r="HU169" s="22"/>
      <c r="HV169" s="60"/>
      <c r="HW169" s="22"/>
      <c r="HX169" s="60"/>
      <c r="HY169" s="22"/>
      <c r="HZ169" s="60"/>
      <c r="IA169" s="22"/>
      <c r="IB169" s="60"/>
      <c r="IC169" s="22"/>
      <c r="ID169" s="60"/>
      <c r="IE169" s="22"/>
      <c r="IF169" s="60"/>
      <c r="IG169" s="22"/>
      <c r="IH169" s="60"/>
      <c r="II169" s="22"/>
      <c r="IJ169" s="60"/>
      <c r="IK169" s="22"/>
      <c r="IL169" s="60"/>
      <c r="IM169" s="22"/>
      <c r="IN169" s="60"/>
      <c r="IO169" s="22"/>
      <c r="IP169" s="60"/>
      <c r="IQ169" s="22"/>
      <c r="IR169" s="60"/>
      <c r="IS169" s="22"/>
      <c r="IT169" s="60"/>
      <c r="IU169" s="22"/>
      <c r="IV169" s="60"/>
      <c r="IW169" s="22"/>
      <c r="IX169" s="60"/>
      <c r="IY169" s="22"/>
      <c r="IZ169" s="60"/>
      <c r="JA169" s="22"/>
      <c r="JB169" s="60"/>
      <c r="JC169" s="22"/>
      <c r="JD169" s="60"/>
      <c r="JE169" s="22"/>
      <c r="JF169" s="60"/>
      <c r="JG169" s="22"/>
      <c r="JH169" s="60"/>
      <c r="JI169" s="22"/>
      <c r="JJ169" s="60"/>
      <c r="JK169" s="22"/>
      <c r="JL169" s="60"/>
      <c r="JM169" s="22"/>
      <c r="JN169" s="60"/>
      <c r="JO169" s="22"/>
      <c r="JP169" s="60"/>
      <c r="JQ169" s="22"/>
      <c r="JR169" s="60"/>
      <c r="JS169" s="22"/>
      <c r="JT169" s="60"/>
      <c r="JU169" s="22"/>
      <c r="JV169" s="60"/>
      <c r="JW169" s="22"/>
      <c r="JX169" s="60"/>
      <c r="JY169" s="22"/>
      <c r="JZ169" s="23"/>
      <c r="KA169" s="23"/>
      <c r="KB169" s="23"/>
      <c r="KC169" s="23"/>
      <c r="KD169" s="23"/>
      <c r="KE169" s="23"/>
      <c r="KF169" s="23"/>
      <c r="KG169" s="23"/>
      <c r="KH169" s="23"/>
      <c r="KI169" s="23"/>
      <c r="KJ169" s="23"/>
      <c r="KK169" s="23"/>
      <c r="KL169" s="23"/>
      <c r="KM169" s="23"/>
    </row>
    <row r="170" spans="1:299" x14ac:dyDescent="0.25">
      <c r="A170" s="48">
        <f t="shared" si="2"/>
        <v>169</v>
      </c>
      <c r="B170" s="272"/>
      <c r="C170" s="272"/>
      <c r="D170" s="272"/>
      <c r="E170" s="272"/>
      <c r="F170" s="272" t="s">
        <v>647</v>
      </c>
      <c r="G170" s="293">
        <v>0</v>
      </c>
      <c r="H170" s="293">
        <v>0</v>
      </c>
      <c r="I170" s="293">
        <v>3196.03</v>
      </c>
      <c r="J170" s="293">
        <v>0</v>
      </c>
      <c r="K170" s="293">
        <v>0</v>
      </c>
      <c r="L170" s="293">
        <v>0</v>
      </c>
      <c r="M170" s="293">
        <v>0</v>
      </c>
      <c r="N170" s="293">
        <v>0</v>
      </c>
      <c r="O170" s="293">
        <v>341.07</v>
      </c>
      <c r="P170" s="293">
        <v>1702.17</v>
      </c>
      <c r="Q170" s="293">
        <v>35.229999999999997</v>
      </c>
      <c r="R170" s="293">
        <v>69.400000000000006</v>
      </c>
      <c r="S170" s="293">
        <v>0</v>
      </c>
      <c r="T170" s="293">
        <v>0</v>
      </c>
      <c r="U170" s="293">
        <v>0</v>
      </c>
      <c r="V170" s="293">
        <v>0</v>
      </c>
      <c r="W170" s="293">
        <v>0</v>
      </c>
      <c r="X170" s="293">
        <v>0</v>
      </c>
      <c r="Y170" s="293">
        <v>349.58</v>
      </c>
      <c r="Z170" s="293">
        <v>0</v>
      </c>
      <c r="AA170" s="293">
        <v>0</v>
      </c>
      <c r="AB170" s="293">
        <v>0</v>
      </c>
      <c r="AC170" s="293">
        <v>0</v>
      </c>
      <c r="AD170" s="293">
        <v>0</v>
      </c>
      <c r="AE170" s="293">
        <v>0</v>
      </c>
      <c r="AF170" s="293">
        <v>0</v>
      </c>
      <c r="AG170" s="293">
        <v>0</v>
      </c>
      <c r="AH170" s="293">
        <v>0</v>
      </c>
      <c r="AI170" s="293">
        <v>93.48</v>
      </c>
      <c r="AJ170" s="293">
        <v>0</v>
      </c>
      <c r="AK170" s="293">
        <v>0</v>
      </c>
      <c r="AL170" s="293">
        <v>0</v>
      </c>
      <c r="AM170" s="293">
        <v>0</v>
      </c>
      <c r="AN170" s="293">
        <v>0</v>
      </c>
      <c r="AO170" s="293">
        <v>0</v>
      </c>
      <c r="AP170" s="293">
        <v>0</v>
      </c>
      <c r="AQ170" s="293">
        <v>42.92</v>
      </c>
      <c r="AR170" s="293">
        <v>0</v>
      </c>
      <c r="AS170" s="293">
        <v>0</v>
      </c>
      <c r="AT170" s="293">
        <v>603.1</v>
      </c>
      <c r="AU170" s="293">
        <v>0</v>
      </c>
      <c r="AV170" s="293">
        <v>0</v>
      </c>
      <c r="AW170" s="293">
        <v>0</v>
      </c>
      <c r="AX170" s="293">
        <v>0</v>
      </c>
      <c r="AY170" s="293">
        <v>0</v>
      </c>
      <c r="AZ170" s="293">
        <v>0</v>
      </c>
      <c r="BA170" s="293">
        <v>0</v>
      </c>
      <c r="BB170" s="293">
        <v>0</v>
      </c>
      <c r="BC170" s="293">
        <v>0</v>
      </c>
      <c r="BD170" s="293">
        <v>0</v>
      </c>
      <c r="BE170" s="293">
        <v>0</v>
      </c>
      <c r="BF170" s="293">
        <v>0</v>
      </c>
      <c r="BG170" s="293">
        <v>783.93</v>
      </c>
      <c r="BH170" s="293">
        <v>0</v>
      </c>
      <c r="BI170" s="293">
        <v>159.12</v>
      </c>
      <c r="BJ170" s="293">
        <v>0</v>
      </c>
      <c r="BK170" s="293">
        <v>2038.23</v>
      </c>
      <c r="BL170" s="293">
        <v>0</v>
      </c>
      <c r="BM170" s="293">
        <v>131.66</v>
      </c>
      <c r="BN170" s="293">
        <v>0</v>
      </c>
      <c r="BO170" s="293">
        <v>0</v>
      </c>
      <c r="BP170" s="293">
        <v>0</v>
      </c>
      <c r="BQ170" s="293">
        <v>0</v>
      </c>
      <c r="BR170" s="293">
        <v>0</v>
      </c>
      <c r="BS170" s="293">
        <v>0</v>
      </c>
      <c r="BT170" s="293">
        <v>0</v>
      </c>
      <c r="BU170" s="293">
        <v>23.3</v>
      </c>
      <c r="BV170" s="293">
        <v>0</v>
      </c>
      <c r="BW170" s="293">
        <v>0</v>
      </c>
      <c r="BX170" s="293">
        <v>422.45</v>
      </c>
      <c r="BY170" s="293">
        <v>0</v>
      </c>
      <c r="BZ170" s="293">
        <v>0</v>
      </c>
      <c r="CA170" s="293">
        <v>0</v>
      </c>
      <c r="CB170" s="293">
        <v>0</v>
      </c>
      <c r="CC170" s="293">
        <v>0</v>
      </c>
      <c r="CD170" s="293">
        <v>0</v>
      </c>
      <c r="CE170" s="293">
        <v>0</v>
      </c>
      <c r="CF170" s="293">
        <v>74.92</v>
      </c>
      <c r="CG170" s="293">
        <v>0</v>
      </c>
      <c r="CH170" s="293">
        <v>0</v>
      </c>
      <c r="CI170" s="293">
        <v>0</v>
      </c>
      <c r="CJ170" s="293">
        <v>0</v>
      </c>
      <c r="CK170" s="293">
        <v>365.98</v>
      </c>
      <c r="CL170" s="293">
        <v>0</v>
      </c>
      <c r="CM170" s="293">
        <v>111.21</v>
      </c>
      <c r="CN170" s="293">
        <v>0</v>
      </c>
      <c r="CO170" s="293">
        <v>122.39</v>
      </c>
      <c r="CP170" s="293">
        <v>0</v>
      </c>
      <c r="CQ170" s="293">
        <v>0</v>
      </c>
      <c r="CR170" s="293">
        <v>0</v>
      </c>
      <c r="CS170" s="293">
        <v>1101.3699999999999</v>
      </c>
      <c r="CT170" s="293">
        <v>0</v>
      </c>
      <c r="CU170" s="293">
        <v>856.12</v>
      </c>
      <c r="CV170" s="293">
        <v>0</v>
      </c>
      <c r="CW170" s="293">
        <v>0</v>
      </c>
      <c r="CX170" s="293">
        <v>0</v>
      </c>
      <c r="CY170" s="293">
        <v>0</v>
      </c>
      <c r="CZ170" s="293">
        <v>0</v>
      </c>
      <c r="DA170" s="293">
        <v>0</v>
      </c>
      <c r="DB170" s="293">
        <v>0</v>
      </c>
      <c r="DC170" s="293">
        <v>451.84</v>
      </c>
      <c r="DD170" s="293">
        <v>1272.99</v>
      </c>
      <c r="DE170" s="293">
        <v>0</v>
      </c>
      <c r="DF170" s="293">
        <v>0</v>
      </c>
      <c r="DG170" s="293">
        <v>0</v>
      </c>
      <c r="DH170" s="293">
        <v>0</v>
      </c>
      <c r="DI170" s="293">
        <v>0</v>
      </c>
      <c r="DJ170" s="293">
        <v>0</v>
      </c>
      <c r="DK170" s="293">
        <v>0</v>
      </c>
      <c r="DL170" s="293">
        <v>164</v>
      </c>
      <c r="DM170" s="293">
        <v>0</v>
      </c>
      <c r="DN170" s="293">
        <v>0</v>
      </c>
      <c r="DO170" s="293">
        <v>0</v>
      </c>
      <c r="DP170" s="293">
        <v>0</v>
      </c>
      <c r="DQ170" s="293">
        <v>0</v>
      </c>
      <c r="DR170" s="293">
        <v>0</v>
      </c>
      <c r="DS170" s="293">
        <v>0</v>
      </c>
      <c r="DT170" s="293">
        <v>0</v>
      </c>
      <c r="DU170" s="293">
        <v>0</v>
      </c>
      <c r="DV170" s="293">
        <v>0</v>
      </c>
      <c r="DW170" s="293">
        <v>1046.67</v>
      </c>
      <c r="DX170" s="293">
        <v>0</v>
      </c>
      <c r="DY170" s="293">
        <v>0</v>
      </c>
      <c r="DZ170" s="293">
        <v>0</v>
      </c>
      <c r="EA170" s="293">
        <v>0</v>
      </c>
      <c r="EB170" s="293">
        <v>0</v>
      </c>
      <c r="EC170" s="293">
        <v>0</v>
      </c>
      <c r="ED170" s="293">
        <v>0</v>
      </c>
      <c r="EE170" s="293">
        <v>0</v>
      </c>
      <c r="EF170" s="293">
        <v>0</v>
      </c>
      <c r="EG170" s="293">
        <v>0</v>
      </c>
      <c r="EH170" s="293">
        <v>0</v>
      </c>
      <c r="EI170" s="293">
        <v>50.69</v>
      </c>
      <c r="EJ170" s="293">
        <v>0</v>
      </c>
      <c r="EK170" s="293">
        <v>0</v>
      </c>
      <c r="EL170" s="293">
        <v>1555.9</v>
      </c>
      <c r="EM170" s="293">
        <v>402.55</v>
      </c>
      <c r="EN170" s="293">
        <v>0</v>
      </c>
      <c r="EO170" s="293">
        <v>1921.01</v>
      </c>
      <c r="EP170" s="293">
        <v>0</v>
      </c>
      <c r="EQ170" s="293">
        <v>0</v>
      </c>
      <c r="ER170" s="293">
        <v>0</v>
      </c>
      <c r="ES170" s="293">
        <v>0</v>
      </c>
      <c r="ET170" s="293">
        <v>0</v>
      </c>
      <c r="EU170" s="293">
        <v>0</v>
      </c>
      <c r="EV170" s="293">
        <v>0</v>
      </c>
      <c r="EW170" s="293">
        <v>0</v>
      </c>
      <c r="EX170" s="293">
        <v>19489.310000000001</v>
      </c>
      <c r="EY170" s="22"/>
      <c r="EZ170" s="60"/>
      <c r="FA170" s="22"/>
      <c r="FB170" s="60"/>
      <c r="FC170" s="22"/>
      <c r="FD170" s="60"/>
      <c r="FE170" s="22"/>
      <c r="FF170" s="60"/>
      <c r="FG170" s="22"/>
      <c r="FH170" s="60"/>
      <c r="FI170" s="22"/>
      <c r="FJ170" s="60"/>
      <c r="FK170" s="22"/>
      <c r="FL170" s="60"/>
      <c r="FM170" s="22"/>
      <c r="FN170" s="60"/>
      <c r="FO170" s="22"/>
      <c r="FP170" s="60"/>
      <c r="FQ170" s="22"/>
      <c r="FR170" s="60"/>
      <c r="FS170" s="22"/>
      <c r="FT170" s="60"/>
      <c r="FU170" s="22"/>
      <c r="FV170" s="60"/>
      <c r="FW170" s="22"/>
      <c r="FX170" s="60"/>
      <c r="FY170" s="22"/>
      <c r="FZ170" s="60"/>
      <c r="GA170" s="22"/>
      <c r="GB170" s="60"/>
      <c r="GC170" s="22"/>
      <c r="GD170" s="60"/>
      <c r="GE170" s="22"/>
      <c r="GF170" s="60"/>
      <c r="GG170" s="22"/>
      <c r="GH170" s="60"/>
      <c r="GI170" s="22"/>
      <c r="GJ170" s="60"/>
      <c r="GK170" s="22"/>
      <c r="GL170" s="60"/>
      <c r="GM170" s="22"/>
      <c r="GN170" s="60"/>
      <c r="GO170" s="22"/>
      <c r="GP170" s="60"/>
      <c r="GQ170" s="22"/>
      <c r="GR170" s="60"/>
      <c r="GS170" s="22"/>
      <c r="GT170" s="60"/>
      <c r="GU170" s="22"/>
      <c r="GV170" s="60"/>
      <c r="GW170" s="22"/>
      <c r="GX170" s="60"/>
      <c r="GY170" s="22"/>
      <c r="GZ170" s="60"/>
      <c r="HA170" s="22"/>
      <c r="HB170" s="60"/>
      <c r="HC170" s="22"/>
      <c r="HD170" s="60"/>
      <c r="HE170" s="22"/>
      <c r="HF170" s="60"/>
      <c r="HG170" s="22"/>
      <c r="HH170" s="60"/>
      <c r="HI170" s="22"/>
      <c r="HJ170" s="60"/>
      <c r="HK170" s="22"/>
      <c r="HL170" s="60"/>
      <c r="HM170" s="22"/>
      <c r="HN170" s="60"/>
      <c r="HO170" s="22"/>
      <c r="HP170" s="60"/>
      <c r="HQ170" s="22"/>
      <c r="HR170" s="60"/>
      <c r="HS170" s="22"/>
      <c r="HT170" s="60"/>
      <c r="HU170" s="22"/>
      <c r="HV170" s="60"/>
      <c r="HW170" s="22"/>
      <c r="HX170" s="60"/>
      <c r="HY170" s="22"/>
      <c r="HZ170" s="60"/>
      <c r="IA170" s="22"/>
      <c r="IB170" s="60"/>
      <c r="IC170" s="22"/>
      <c r="ID170" s="60"/>
      <c r="IE170" s="22"/>
      <c r="IF170" s="60"/>
      <c r="IG170" s="22"/>
      <c r="IH170" s="60"/>
      <c r="II170" s="22"/>
      <c r="IJ170" s="60"/>
      <c r="IK170" s="22"/>
      <c r="IL170" s="60"/>
      <c r="IM170" s="22"/>
      <c r="IN170" s="60"/>
      <c r="IO170" s="22"/>
      <c r="IP170" s="60"/>
      <c r="IQ170" s="22"/>
      <c r="IR170" s="60"/>
      <c r="IS170" s="22"/>
      <c r="IT170" s="60"/>
      <c r="IU170" s="22"/>
      <c r="IV170" s="60"/>
      <c r="IW170" s="22"/>
      <c r="IX170" s="60"/>
      <c r="IY170" s="22"/>
      <c r="IZ170" s="60"/>
      <c r="JA170" s="22"/>
      <c r="JB170" s="60"/>
      <c r="JC170" s="22"/>
      <c r="JD170" s="60"/>
      <c r="JE170" s="22"/>
      <c r="JF170" s="60"/>
      <c r="JG170" s="22"/>
      <c r="JH170" s="60"/>
      <c r="JI170" s="22"/>
      <c r="JJ170" s="60"/>
      <c r="JK170" s="22"/>
      <c r="JL170" s="60"/>
      <c r="JM170" s="22"/>
      <c r="JN170" s="60"/>
      <c r="JO170" s="22"/>
      <c r="JP170" s="60"/>
      <c r="JQ170" s="22"/>
      <c r="JR170" s="60"/>
      <c r="JS170" s="22"/>
      <c r="JT170" s="60"/>
      <c r="JU170" s="22"/>
      <c r="JV170" s="60"/>
      <c r="JW170" s="22"/>
      <c r="JX170" s="60"/>
      <c r="JY170" s="22"/>
      <c r="JZ170" s="23"/>
      <c r="KA170" s="23"/>
      <c r="KB170" s="23"/>
      <c r="KC170" s="23"/>
      <c r="KD170" s="23"/>
      <c r="KE170" s="23"/>
      <c r="KF170" s="23"/>
      <c r="KG170" s="23"/>
      <c r="KH170" s="23"/>
      <c r="KI170" s="23"/>
      <c r="KJ170" s="23"/>
      <c r="KK170" s="23"/>
      <c r="KL170" s="23"/>
      <c r="KM170" s="23"/>
    </row>
    <row r="171" spans="1:299" x14ac:dyDescent="0.25">
      <c r="A171" s="48">
        <f t="shared" si="2"/>
        <v>170</v>
      </c>
      <c r="B171" s="272"/>
      <c r="C171" s="272"/>
      <c r="D171" s="272"/>
      <c r="E171" s="272"/>
      <c r="F171" s="272" t="s">
        <v>635</v>
      </c>
      <c r="G171" s="293">
        <v>0</v>
      </c>
      <c r="H171" s="293">
        <v>0</v>
      </c>
      <c r="I171" s="293">
        <v>3090.76</v>
      </c>
      <c r="J171" s="293">
        <v>0</v>
      </c>
      <c r="K171" s="293">
        <v>1057.58</v>
      </c>
      <c r="L171" s="293">
        <v>0</v>
      </c>
      <c r="M171" s="293">
        <v>0</v>
      </c>
      <c r="N171" s="293">
        <v>0</v>
      </c>
      <c r="O171" s="293">
        <v>6108.56</v>
      </c>
      <c r="P171" s="293">
        <v>3356.19</v>
      </c>
      <c r="Q171" s="293">
        <v>464.77</v>
      </c>
      <c r="R171" s="293">
        <v>0</v>
      </c>
      <c r="S171" s="293">
        <v>0</v>
      </c>
      <c r="T171" s="293">
        <v>0</v>
      </c>
      <c r="U171" s="293">
        <v>0</v>
      </c>
      <c r="V171" s="293">
        <v>158.97999999999999</v>
      </c>
      <c r="W171" s="293">
        <v>0</v>
      </c>
      <c r="X171" s="293">
        <v>0</v>
      </c>
      <c r="Y171" s="293">
        <v>1203.1500000000001</v>
      </c>
      <c r="Z171" s="293">
        <v>0</v>
      </c>
      <c r="AA171" s="293">
        <v>0</v>
      </c>
      <c r="AB171" s="293">
        <v>0</v>
      </c>
      <c r="AC171" s="293">
        <v>0</v>
      </c>
      <c r="AD171" s="293">
        <v>413.69</v>
      </c>
      <c r="AE171" s="293">
        <v>0</v>
      </c>
      <c r="AF171" s="293">
        <v>0</v>
      </c>
      <c r="AG171" s="293">
        <v>0</v>
      </c>
      <c r="AH171" s="293">
        <v>0</v>
      </c>
      <c r="AI171" s="293">
        <v>0</v>
      </c>
      <c r="AJ171" s="293">
        <v>0</v>
      </c>
      <c r="AK171" s="293">
        <v>0</v>
      </c>
      <c r="AL171" s="293">
        <v>0</v>
      </c>
      <c r="AM171" s="293">
        <v>0</v>
      </c>
      <c r="AN171" s="293">
        <v>0</v>
      </c>
      <c r="AO171" s="293">
        <v>0</v>
      </c>
      <c r="AP171" s="293">
        <v>0</v>
      </c>
      <c r="AQ171" s="293">
        <v>0</v>
      </c>
      <c r="AR171" s="293">
        <v>0</v>
      </c>
      <c r="AS171" s="293">
        <v>0</v>
      </c>
      <c r="AT171" s="293">
        <v>1076.18</v>
      </c>
      <c r="AU171" s="293">
        <v>0</v>
      </c>
      <c r="AV171" s="293">
        <v>0</v>
      </c>
      <c r="AW171" s="293">
        <v>0</v>
      </c>
      <c r="AX171" s="293">
        <v>0</v>
      </c>
      <c r="AY171" s="293">
        <v>0</v>
      </c>
      <c r="AZ171" s="293">
        <v>0</v>
      </c>
      <c r="BA171" s="293">
        <v>0</v>
      </c>
      <c r="BB171" s="293">
        <v>0</v>
      </c>
      <c r="BC171" s="293">
        <v>0</v>
      </c>
      <c r="BD171" s="293">
        <v>0</v>
      </c>
      <c r="BE171" s="293">
        <v>0</v>
      </c>
      <c r="BF171" s="293">
        <v>0</v>
      </c>
      <c r="BG171" s="293">
        <v>11993.18</v>
      </c>
      <c r="BH171" s="293">
        <v>0</v>
      </c>
      <c r="BI171" s="293">
        <v>14.77</v>
      </c>
      <c r="BJ171" s="293">
        <v>0</v>
      </c>
      <c r="BK171" s="293">
        <v>7891.26</v>
      </c>
      <c r="BL171" s="293">
        <v>0</v>
      </c>
      <c r="BM171" s="293">
        <v>78.680000000000007</v>
      </c>
      <c r="BN171" s="293">
        <v>0</v>
      </c>
      <c r="BO171" s="293">
        <v>0</v>
      </c>
      <c r="BP171" s="293">
        <v>0</v>
      </c>
      <c r="BQ171" s="293">
        <v>0</v>
      </c>
      <c r="BR171" s="293">
        <v>0</v>
      </c>
      <c r="BS171" s="293">
        <v>0</v>
      </c>
      <c r="BT171" s="293">
        <v>0</v>
      </c>
      <c r="BU171" s="293">
        <v>4507.91</v>
      </c>
      <c r="BV171" s="293">
        <v>0</v>
      </c>
      <c r="BW171" s="293">
        <v>0</v>
      </c>
      <c r="BX171" s="293">
        <v>662.44</v>
      </c>
      <c r="BY171" s="293">
        <v>0</v>
      </c>
      <c r="BZ171" s="293">
        <v>0</v>
      </c>
      <c r="CA171" s="293">
        <v>0</v>
      </c>
      <c r="CB171" s="293">
        <v>0</v>
      </c>
      <c r="CC171" s="293">
        <v>0</v>
      </c>
      <c r="CD171" s="293">
        <v>0</v>
      </c>
      <c r="CE171" s="293">
        <v>0</v>
      </c>
      <c r="CF171" s="293">
        <v>0</v>
      </c>
      <c r="CG171" s="293">
        <v>0</v>
      </c>
      <c r="CH171" s="293">
        <v>0</v>
      </c>
      <c r="CI171" s="293">
        <v>0</v>
      </c>
      <c r="CJ171" s="293">
        <v>0</v>
      </c>
      <c r="CK171" s="293">
        <v>5846.21</v>
      </c>
      <c r="CL171" s="293">
        <v>0</v>
      </c>
      <c r="CM171" s="293">
        <v>11385.04</v>
      </c>
      <c r="CN171" s="293">
        <v>0</v>
      </c>
      <c r="CO171" s="293">
        <v>10065.77</v>
      </c>
      <c r="CP171" s="293">
        <v>0</v>
      </c>
      <c r="CQ171" s="293">
        <v>0</v>
      </c>
      <c r="CR171" s="293">
        <v>0</v>
      </c>
      <c r="CS171" s="293">
        <v>2888.5</v>
      </c>
      <c r="CT171" s="293">
        <v>4853.5</v>
      </c>
      <c r="CU171" s="293">
        <v>4979.88</v>
      </c>
      <c r="CV171" s="293">
        <v>0</v>
      </c>
      <c r="CW171" s="293">
        <v>0</v>
      </c>
      <c r="CX171" s="293">
        <v>0</v>
      </c>
      <c r="CY171" s="293">
        <v>0</v>
      </c>
      <c r="CZ171" s="293">
        <v>0</v>
      </c>
      <c r="DA171" s="293">
        <v>0</v>
      </c>
      <c r="DB171" s="293">
        <v>0</v>
      </c>
      <c r="DC171" s="293">
        <v>0</v>
      </c>
      <c r="DD171" s="293">
        <v>2965.29</v>
      </c>
      <c r="DE171" s="293">
        <v>0</v>
      </c>
      <c r="DF171" s="293">
        <v>1017</v>
      </c>
      <c r="DG171" s="293">
        <v>0</v>
      </c>
      <c r="DH171" s="293">
        <v>0</v>
      </c>
      <c r="DI171" s="293">
        <v>0</v>
      </c>
      <c r="DJ171" s="293">
        <v>0</v>
      </c>
      <c r="DK171" s="293">
        <v>0</v>
      </c>
      <c r="DL171" s="293">
        <v>613.1</v>
      </c>
      <c r="DM171" s="293">
        <v>0</v>
      </c>
      <c r="DN171" s="293">
        <v>420.18</v>
      </c>
      <c r="DO171" s="293">
        <v>0</v>
      </c>
      <c r="DP171" s="293">
        <v>0</v>
      </c>
      <c r="DQ171" s="293">
        <v>0</v>
      </c>
      <c r="DR171" s="293">
        <v>0</v>
      </c>
      <c r="DS171" s="293">
        <v>0</v>
      </c>
      <c r="DT171" s="293">
        <v>0</v>
      </c>
      <c r="DU171" s="293">
        <v>0</v>
      </c>
      <c r="DV171" s="293">
        <v>0</v>
      </c>
      <c r="DW171" s="293">
        <v>316.87</v>
      </c>
      <c r="DX171" s="293">
        <v>0</v>
      </c>
      <c r="DY171" s="293">
        <v>0</v>
      </c>
      <c r="DZ171" s="293">
        <v>0</v>
      </c>
      <c r="EA171" s="293">
        <v>0</v>
      </c>
      <c r="EB171" s="293">
        <v>0</v>
      </c>
      <c r="EC171" s="293">
        <v>0</v>
      </c>
      <c r="ED171" s="293">
        <v>0</v>
      </c>
      <c r="EE171" s="293">
        <v>0</v>
      </c>
      <c r="EF171" s="293">
        <v>0</v>
      </c>
      <c r="EG171" s="293">
        <v>0</v>
      </c>
      <c r="EH171" s="293">
        <v>0</v>
      </c>
      <c r="EI171" s="293">
        <v>7452.45</v>
      </c>
      <c r="EJ171" s="293">
        <v>0</v>
      </c>
      <c r="EK171" s="293">
        <v>0</v>
      </c>
      <c r="EL171" s="293">
        <v>11896.26</v>
      </c>
      <c r="EM171" s="293">
        <v>12041.71</v>
      </c>
      <c r="EN171" s="293">
        <v>0</v>
      </c>
      <c r="EO171" s="293">
        <v>6894.51</v>
      </c>
      <c r="EP171" s="293">
        <v>0</v>
      </c>
      <c r="EQ171" s="293">
        <v>54.18</v>
      </c>
      <c r="ER171" s="293">
        <v>0</v>
      </c>
      <c r="ES171" s="293">
        <v>0</v>
      </c>
      <c r="ET171" s="293">
        <v>0</v>
      </c>
      <c r="EU171" s="293">
        <v>0</v>
      </c>
      <c r="EV171" s="293">
        <v>0</v>
      </c>
      <c r="EW171" s="293">
        <v>0</v>
      </c>
      <c r="EX171" s="293">
        <v>125768.55</v>
      </c>
      <c r="EY171" s="22"/>
      <c r="EZ171" s="60"/>
      <c r="FA171" s="22"/>
      <c r="FB171" s="60"/>
      <c r="FC171" s="22"/>
      <c r="FD171" s="60"/>
      <c r="FE171" s="22"/>
      <c r="FF171" s="60"/>
      <c r="FG171" s="22"/>
      <c r="FH171" s="60"/>
      <c r="FI171" s="22"/>
      <c r="FJ171" s="60"/>
      <c r="FK171" s="22"/>
      <c r="FL171" s="60"/>
      <c r="FM171" s="22"/>
      <c r="FN171" s="60"/>
      <c r="FO171" s="22"/>
      <c r="FP171" s="60"/>
      <c r="FQ171" s="22"/>
      <c r="FR171" s="60"/>
      <c r="FS171" s="22"/>
      <c r="FT171" s="60"/>
      <c r="FU171" s="22"/>
      <c r="FV171" s="60"/>
      <c r="FW171" s="22"/>
      <c r="FX171" s="60"/>
      <c r="FY171" s="22"/>
      <c r="FZ171" s="60"/>
      <c r="GA171" s="22"/>
      <c r="GB171" s="60"/>
      <c r="GC171" s="22"/>
      <c r="GD171" s="60"/>
      <c r="GE171" s="22"/>
      <c r="GF171" s="60"/>
      <c r="GG171" s="22"/>
      <c r="GH171" s="60"/>
      <c r="GI171" s="22"/>
      <c r="GJ171" s="60"/>
      <c r="GK171" s="22"/>
      <c r="GL171" s="60"/>
      <c r="GM171" s="22"/>
      <c r="GN171" s="60"/>
      <c r="GO171" s="22"/>
      <c r="GP171" s="60"/>
      <c r="GQ171" s="22"/>
      <c r="GR171" s="60"/>
      <c r="GS171" s="22"/>
      <c r="GT171" s="60"/>
      <c r="GU171" s="22"/>
      <c r="GV171" s="60"/>
      <c r="GW171" s="22"/>
      <c r="GX171" s="60"/>
      <c r="GY171" s="22"/>
      <c r="GZ171" s="60"/>
      <c r="HA171" s="22"/>
      <c r="HB171" s="60"/>
      <c r="HC171" s="22"/>
      <c r="HD171" s="60"/>
      <c r="HE171" s="22"/>
      <c r="HF171" s="60"/>
      <c r="HG171" s="22"/>
      <c r="HH171" s="60"/>
      <c r="HI171" s="22"/>
      <c r="HJ171" s="60"/>
      <c r="HK171" s="22"/>
      <c r="HL171" s="60"/>
      <c r="HM171" s="22"/>
      <c r="HN171" s="60"/>
      <c r="HO171" s="22"/>
      <c r="HP171" s="60"/>
      <c r="HQ171" s="22"/>
      <c r="HR171" s="60"/>
      <c r="HS171" s="22"/>
      <c r="HT171" s="60"/>
      <c r="HU171" s="22"/>
      <c r="HV171" s="60"/>
      <c r="HW171" s="22"/>
      <c r="HX171" s="60"/>
      <c r="HY171" s="22"/>
      <c r="HZ171" s="60"/>
      <c r="IA171" s="22"/>
      <c r="IB171" s="60"/>
      <c r="IC171" s="22"/>
      <c r="ID171" s="60"/>
      <c r="IE171" s="22"/>
      <c r="IF171" s="60"/>
      <c r="IG171" s="22"/>
      <c r="IH171" s="60"/>
      <c r="II171" s="22"/>
      <c r="IJ171" s="60"/>
      <c r="IK171" s="22"/>
      <c r="IL171" s="60"/>
      <c r="IM171" s="22"/>
      <c r="IN171" s="60"/>
      <c r="IO171" s="22"/>
      <c r="IP171" s="60"/>
      <c r="IQ171" s="22"/>
      <c r="IR171" s="60"/>
      <c r="IS171" s="22"/>
      <c r="IT171" s="60"/>
      <c r="IU171" s="22"/>
      <c r="IV171" s="60"/>
      <c r="IW171" s="22"/>
      <c r="IX171" s="60"/>
      <c r="IY171" s="22"/>
      <c r="IZ171" s="60"/>
      <c r="JA171" s="22"/>
      <c r="JB171" s="60"/>
      <c r="JC171" s="22"/>
      <c r="JD171" s="60"/>
      <c r="JE171" s="22"/>
      <c r="JF171" s="60"/>
      <c r="JG171" s="22"/>
      <c r="JH171" s="60"/>
      <c r="JI171" s="22"/>
      <c r="JJ171" s="60"/>
      <c r="JK171" s="22"/>
      <c r="JL171" s="60"/>
      <c r="JM171" s="22"/>
      <c r="JN171" s="60"/>
      <c r="JO171" s="22"/>
      <c r="JP171" s="60"/>
      <c r="JQ171" s="22"/>
      <c r="JR171" s="60"/>
      <c r="JS171" s="22"/>
      <c r="JT171" s="60"/>
      <c r="JU171" s="22"/>
      <c r="JV171" s="60"/>
      <c r="JW171" s="22"/>
      <c r="JX171" s="60"/>
      <c r="JY171" s="22"/>
      <c r="JZ171" s="23"/>
      <c r="KA171" s="23"/>
      <c r="KB171" s="23"/>
      <c r="KC171" s="23"/>
      <c r="KD171" s="23"/>
      <c r="KE171" s="23"/>
      <c r="KF171" s="23"/>
      <c r="KG171" s="23"/>
      <c r="KH171" s="23"/>
      <c r="KI171" s="23"/>
      <c r="KJ171" s="23"/>
      <c r="KK171" s="23"/>
      <c r="KL171" s="23"/>
      <c r="KM171" s="23"/>
    </row>
    <row r="172" spans="1:299" x14ac:dyDescent="0.25">
      <c r="A172" s="48">
        <f t="shared" si="2"/>
        <v>171</v>
      </c>
      <c r="B172" s="272"/>
      <c r="C172" s="272"/>
      <c r="D172" s="272"/>
      <c r="E172" s="272"/>
      <c r="F172" s="272" t="s">
        <v>333</v>
      </c>
      <c r="G172" s="293">
        <v>0</v>
      </c>
      <c r="H172" s="293">
        <v>0</v>
      </c>
      <c r="I172" s="293">
        <v>0</v>
      </c>
      <c r="J172" s="293">
        <v>0</v>
      </c>
      <c r="K172" s="293">
        <v>0</v>
      </c>
      <c r="L172" s="293">
        <v>0</v>
      </c>
      <c r="M172" s="293">
        <v>0</v>
      </c>
      <c r="N172" s="293">
        <v>0</v>
      </c>
      <c r="O172" s="293">
        <v>0</v>
      </c>
      <c r="P172" s="293">
        <v>0</v>
      </c>
      <c r="Q172" s="293">
        <v>0</v>
      </c>
      <c r="R172" s="293">
        <v>0</v>
      </c>
      <c r="S172" s="293">
        <v>0</v>
      </c>
      <c r="T172" s="293">
        <v>0</v>
      </c>
      <c r="U172" s="293">
        <v>0</v>
      </c>
      <c r="V172" s="293">
        <v>0</v>
      </c>
      <c r="W172" s="293">
        <v>0</v>
      </c>
      <c r="X172" s="293">
        <v>0</v>
      </c>
      <c r="Y172" s="293">
        <v>0</v>
      </c>
      <c r="Z172" s="293">
        <v>0</v>
      </c>
      <c r="AA172" s="293">
        <v>0</v>
      </c>
      <c r="AB172" s="293">
        <v>0</v>
      </c>
      <c r="AC172" s="293">
        <v>0</v>
      </c>
      <c r="AD172" s="293">
        <v>0</v>
      </c>
      <c r="AE172" s="293">
        <v>0</v>
      </c>
      <c r="AF172" s="293">
        <v>0</v>
      </c>
      <c r="AG172" s="293">
        <v>0</v>
      </c>
      <c r="AH172" s="293">
        <v>0</v>
      </c>
      <c r="AI172" s="293">
        <v>0</v>
      </c>
      <c r="AJ172" s="293">
        <v>0</v>
      </c>
      <c r="AK172" s="293">
        <v>0</v>
      </c>
      <c r="AL172" s="293">
        <v>0</v>
      </c>
      <c r="AM172" s="293">
        <v>0</v>
      </c>
      <c r="AN172" s="293">
        <v>0</v>
      </c>
      <c r="AO172" s="293">
        <v>0</v>
      </c>
      <c r="AP172" s="293">
        <v>0</v>
      </c>
      <c r="AQ172" s="293">
        <v>0</v>
      </c>
      <c r="AR172" s="293">
        <v>0</v>
      </c>
      <c r="AS172" s="293">
        <v>0</v>
      </c>
      <c r="AT172" s="293">
        <v>0</v>
      </c>
      <c r="AU172" s="293">
        <v>0</v>
      </c>
      <c r="AV172" s="293">
        <v>0</v>
      </c>
      <c r="AW172" s="293">
        <v>0</v>
      </c>
      <c r="AX172" s="293">
        <v>0</v>
      </c>
      <c r="AY172" s="293">
        <v>0</v>
      </c>
      <c r="AZ172" s="293">
        <v>0</v>
      </c>
      <c r="BA172" s="293">
        <v>0</v>
      </c>
      <c r="BB172" s="293">
        <v>0</v>
      </c>
      <c r="BC172" s="293">
        <v>0</v>
      </c>
      <c r="BD172" s="293">
        <v>0</v>
      </c>
      <c r="BE172" s="293">
        <v>0</v>
      </c>
      <c r="BF172" s="293">
        <v>0</v>
      </c>
      <c r="BG172" s="293">
        <v>0</v>
      </c>
      <c r="BH172" s="293">
        <v>0</v>
      </c>
      <c r="BI172" s="293">
        <v>0</v>
      </c>
      <c r="BJ172" s="293">
        <v>0</v>
      </c>
      <c r="BK172" s="293">
        <v>0</v>
      </c>
      <c r="BL172" s="293">
        <v>0</v>
      </c>
      <c r="BM172" s="293">
        <v>0</v>
      </c>
      <c r="BN172" s="293">
        <v>0</v>
      </c>
      <c r="BO172" s="293">
        <v>0</v>
      </c>
      <c r="BP172" s="293">
        <v>0</v>
      </c>
      <c r="BQ172" s="293">
        <v>0</v>
      </c>
      <c r="BR172" s="293">
        <v>0</v>
      </c>
      <c r="BS172" s="293">
        <v>0</v>
      </c>
      <c r="BT172" s="293">
        <v>0</v>
      </c>
      <c r="BU172" s="293">
        <v>0</v>
      </c>
      <c r="BV172" s="293">
        <v>0</v>
      </c>
      <c r="BW172" s="293">
        <v>0</v>
      </c>
      <c r="BX172" s="293">
        <v>0</v>
      </c>
      <c r="BY172" s="293">
        <v>0</v>
      </c>
      <c r="BZ172" s="293">
        <v>0</v>
      </c>
      <c r="CA172" s="293">
        <v>0</v>
      </c>
      <c r="CB172" s="293">
        <v>0</v>
      </c>
      <c r="CC172" s="293">
        <v>0</v>
      </c>
      <c r="CD172" s="293">
        <v>0</v>
      </c>
      <c r="CE172" s="293">
        <v>0</v>
      </c>
      <c r="CF172" s="293">
        <v>0</v>
      </c>
      <c r="CG172" s="293">
        <v>0</v>
      </c>
      <c r="CH172" s="293">
        <v>0</v>
      </c>
      <c r="CI172" s="293">
        <v>0</v>
      </c>
      <c r="CJ172" s="293">
        <v>0</v>
      </c>
      <c r="CK172" s="293">
        <v>0</v>
      </c>
      <c r="CL172" s="293">
        <v>0</v>
      </c>
      <c r="CM172" s="293">
        <v>0</v>
      </c>
      <c r="CN172" s="293">
        <v>0</v>
      </c>
      <c r="CO172" s="293">
        <v>0</v>
      </c>
      <c r="CP172" s="293">
        <v>0</v>
      </c>
      <c r="CQ172" s="293">
        <v>0</v>
      </c>
      <c r="CR172" s="293">
        <v>0</v>
      </c>
      <c r="CS172" s="293">
        <v>0</v>
      </c>
      <c r="CT172" s="293">
        <v>0</v>
      </c>
      <c r="CU172" s="293">
        <v>0</v>
      </c>
      <c r="CV172" s="293">
        <v>0</v>
      </c>
      <c r="CW172" s="293">
        <v>0</v>
      </c>
      <c r="CX172" s="293">
        <v>0</v>
      </c>
      <c r="CY172" s="293">
        <v>0</v>
      </c>
      <c r="CZ172" s="293">
        <v>0</v>
      </c>
      <c r="DA172" s="293">
        <v>0</v>
      </c>
      <c r="DB172" s="293">
        <v>0</v>
      </c>
      <c r="DC172" s="293">
        <v>0</v>
      </c>
      <c r="DD172" s="293">
        <v>0</v>
      </c>
      <c r="DE172" s="293">
        <v>0</v>
      </c>
      <c r="DF172" s="293">
        <v>0</v>
      </c>
      <c r="DG172" s="293">
        <v>0</v>
      </c>
      <c r="DH172" s="293">
        <v>0</v>
      </c>
      <c r="DI172" s="293">
        <v>0</v>
      </c>
      <c r="DJ172" s="293">
        <v>0</v>
      </c>
      <c r="DK172" s="293">
        <v>0</v>
      </c>
      <c r="DL172" s="293">
        <v>0</v>
      </c>
      <c r="DM172" s="293">
        <v>0</v>
      </c>
      <c r="DN172" s="293">
        <v>0</v>
      </c>
      <c r="DO172" s="293">
        <v>0</v>
      </c>
      <c r="DP172" s="293">
        <v>0</v>
      </c>
      <c r="DQ172" s="293">
        <v>0</v>
      </c>
      <c r="DR172" s="293">
        <v>0</v>
      </c>
      <c r="DS172" s="293">
        <v>0</v>
      </c>
      <c r="DT172" s="293">
        <v>0</v>
      </c>
      <c r="DU172" s="293">
        <v>0</v>
      </c>
      <c r="DV172" s="293">
        <v>0</v>
      </c>
      <c r="DW172" s="293">
        <v>0</v>
      </c>
      <c r="DX172" s="293">
        <v>0</v>
      </c>
      <c r="DY172" s="293">
        <v>0</v>
      </c>
      <c r="DZ172" s="293">
        <v>0</v>
      </c>
      <c r="EA172" s="293">
        <v>0</v>
      </c>
      <c r="EB172" s="293">
        <v>0</v>
      </c>
      <c r="EC172" s="293">
        <v>0</v>
      </c>
      <c r="ED172" s="293">
        <v>0</v>
      </c>
      <c r="EE172" s="293">
        <v>0</v>
      </c>
      <c r="EF172" s="293">
        <v>0</v>
      </c>
      <c r="EG172" s="293">
        <v>0</v>
      </c>
      <c r="EH172" s="293">
        <v>0</v>
      </c>
      <c r="EI172" s="293">
        <v>-64.069999999999993</v>
      </c>
      <c r="EJ172" s="293">
        <v>0</v>
      </c>
      <c r="EK172" s="293">
        <v>0</v>
      </c>
      <c r="EL172" s="293">
        <v>0</v>
      </c>
      <c r="EM172" s="293">
        <v>0</v>
      </c>
      <c r="EN172" s="293">
        <v>0</v>
      </c>
      <c r="EO172" s="293">
        <v>0</v>
      </c>
      <c r="EP172" s="293">
        <v>0</v>
      </c>
      <c r="EQ172" s="293">
        <v>0</v>
      </c>
      <c r="ER172" s="293">
        <v>0</v>
      </c>
      <c r="ES172" s="293">
        <v>0</v>
      </c>
      <c r="ET172" s="293">
        <v>0</v>
      </c>
      <c r="EU172" s="293">
        <v>0</v>
      </c>
      <c r="EV172" s="293">
        <v>0</v>
      </c>
      <c r="EW172" s="293">
        <v>0</v>
      </c>
      <c r="EX172" s="293">
        <v>-64.069999999999993</v>
      </c>
      <c r="EY172" s="22"/>
      <c r="EZ172" s="60"/>
      <c r="FA172" s="22"/>
      <c r="FB172" s="60"/>
      <c r="FC172" s="22"/>
      <c r="FD172" s="60"/>
      <c r="FE172" s="22"/>
      <c r="FF172" s="60"/>
      <c r="FG172" s="22"/>
      <c r="FH172" s="60"/>
      <c r="FI172" s="22"/>
      <c r="FJ172" s="60"/>
      <c r="FK172" s="22"/>
      <c r="FL172" s="60"/>
      <c r="FM172" s="22"/>
      <c r="FN172" s="60"/>
      <c r="FO172" s="22"/>
      <c r="FP172" s="60"/>
      <c r="FQ172" s="22"/>
      <c r="FR172" s="60"/>
      <c r="FS172" s="22"/>
      <c r="FT172" s="60"/>
      <c r="FU172" s="22"/>
      <c r="FV172" s="60"/>
      <c r="FW172" s="22"/>
      <c r="FX172" s="60"/>
      <c r="FY172" s="22"/>
      <c r="FZ172" s="60"/>
      <c r="GA172" s="22"/>
      <c r="GB172" s="60"/>
      <c r="GC172" s="22"/>
      <c r="GD172" s="60"/>
      <c r="GE172" s="22"/>
      <c r="GF172" s="60"/>
      <c r="GG172" s="22"/>
      <c r="GH172" s="60"/>
      <c r="GI172" s="22"/>
      <c r="GJ172" s="60"/>
      <c r="GK172" s="22"/>
      <c r="GL172" s="60"/>
      <c r="GM172" s="22"/>
      <c r="GN172" s="60"/>
      <c r="GO172" s="22"/>
      <c r="GP172" s="60"/>
      <c r="GQ172" s="22"/>
      <c r="GR172" s="60"/>
      <c r="GS172" s="22"/>
      <c r="GT172" s="60"/>
      <c r="GU172" s="22"/>
      <c r="GV172" s="60"/>
      <c r="GW172" s="22"/>
      <c r="GX172" s="60"/>
      <c r="GY172" s="22"/>
      <c r="GZ172" s="60"/>
      <c r="HA172" s="22"/>
      <c r="HB172" s="60"/>
      <c r="HC172" s="22"/>
      <c r="HD172" s="60"/>
      <c r="HE172" s="22"/>
      <c r="HF172" s="60"/>
      <c r="HG172" s="22"/>
      <c r="HH172" s="60"/>
      <c r="HI172" s="22"/>
      <c r="HJ172" s="60"/>
      <c r="HK172" s="22"/>
      <c r="HL172" s="60"/>
      <c r="HM172" s="22"/>
      <c r="HN172" s="60"/>
      <c r="HO172" s="22"/>
      <c r="HP172" s="60"/>
      <c r="HQ172" s="22"/>
      <c r="HR172" s="60"/>
      <c r="HS172" s="22"/>
      <c r="HT172" s="60"/>
      <c r="HU172" s="22"/>
      <c r="HV172" s="60"/>
      <c r="HW172" s="22"/>
      <c r="HX172" s="60"/>
      <c r="HY172" s="22"/>
      <c r="HZ172" s="60"/>
      <c r="IA172" s="22"/>
      <c r="IB172" s="60"/>
      <c r="IC172" s="22"/>
      <c r="ID172" s="60"/>
      <c r="IE172" s="22"/>
      <c r="IF172" s="60"/>
      <c r="IG172" s="22"/>
      <c r="IH172" s="60"/>
      <c r="II172" s="22"/>
      <c r="IJ172" s="60"/>
      <c r="IK172" s="22"/>
      <c r="IL172" s="60"/>
      <c r="IM172" s="22"/>
      <c r="IN172" s="60"/>
      <c r="IO172" s="22"/>
      <c r="IP172" s="60"/>
      <c r="IQ172" s="22"/>
      <c r="IR172" s="60"/>
      <c r="IS172" s="22"/>
      <c r="IT172" s="60"/>
      <c r="IU172" s="22"/>
      <c r="IV172" s="60"/>
      <c r="IW172" s="22"/>
      <c r="IX172" s="60"/>
      <c r="IY172" s="22"/>
      <c r="IZ172" s="60"/>
      <c r="JA172" s="22"/>
      <c r="JB172" s="60"/>
      <c r="JC172" s="22"/>
      <c r="JD172" s="60"/>
      <c r="JE172" s="22"/>
      <c r="JF172" s="60"/>
      <c r="JG172" s="22"/>
      <c r="JH172" s="60"/>
      <c r="JI172" s="22"/>
      <c r="JJ172" s="60"/>
      <c r="JK172" s="22"/>
      <c r="JL172" s="60"/>
      <c r="JM172" s="22"/>
      <c r="JN172" s="60"/>
      <c r="JO172" s="22"/>
      <c r="JP172" s="60"/>
      <c r="JQ172" s="22"/>
      <c r="JR172" s="60"/>
      <c r="JS172" s="22"/>
      <c r="JT172" s="60"/>
      <c r="JU172" s="22"/>
      <c r="JV172" s="60"/>
      <c r="JW172" s="22"/>
      <c r="JX172" s="60"/>
      <c r="JY172" s="22"/>
      <c r="JZ172" s="23"/>
      <c r="KA172" s="23"/>
      <c r="KB172" s="23"/>
      <c r="KC172" s="23"/>
      <c r="KD172" s="23"/>
      <c r="KE172" s="23"/>
      <c r="KF172" s="23"/>
      <c r="KG172" s="23"/>
      <c r="KH172" s="23"/>
      <c r="KI172" s="23"/>
      <c r="KJ172" s="23"/>
      <c r="KK172" s="23"/>
      <c r="KL172" s="23"/>
      <c r="KM172" s="23"/>
    </row>
    <row r="173" spans="1:299" ht="15.75" thickBot="1" x14ac:dyDescent="0.3">
      <c r="A173" s="48">
        <f t="shared" si="2"/>
        <v>172</v>
      </c>
      <c r="B173" s="272"/>
      <c r="C173" s="272"/>
      <c r="D173" s="272"/>
      <c r="E173" s="272"/>
      <c r="F173" s="272" t="s">
        <v>394</v>
      </c>
      <c r="G173" s="306">
        <v>0</v>
      </c>
      <c r="H173" s="306">
        <v>0</v>
      </c>
      <c r="I173" s="306">
        <v>0</v>
      </c>
      <c r="J173" s="306">
        <v>0</v>
      </c>
      <c r="K173" s="306">
        <v>0</v>
      </c>
      <c r="L173" s="306">
        <v>0</v>
      </c>
      <c r="M173" s="306">
        <v>0</v>
      </c>
      <c r="N173" s="306">
        <v>0</v>
      </c>
      <c r="O173" s="306">
        <v>0</v>
      </c>
      <c r="P173" s="306">
        <v>0</v>
      </c>
      <c r="Q173" s="306">
        <v>0</v>
      </c>
      <c r="R173" s="306">
        <v>0</v>
      </c>
      <c r="S173" s="306">
        <v>0</v>
      </c>
      <c r="T173" s="306">
        <v>0</v>
      </c>
      <c r="U173" s="306">
        <v>0</v>
      </c>
      <c r="V173" s="306">
        <v>0</v>
      </c>
      <c r="W173" s="306">
        <v>0</v>
      </c>
      <c r="X173" s="306">
        <v>0</v>
      </c>
      <c r="Y173" s="306">
        <v>0</v>
      </c>
      <c r="Z173" s="306">
        <v>0</v>
      </c>
      <c r="AA173" s="306">
        <v>0</v>
      </c>
      <c r="AB173" s="306">
        <v>0</v>
      </c>
      <c r="AC173" s="306">
        <v>0</v>
      </c>
      <c r="AD173" s="306">
        <v>0</v>
      </c>
      <c r="AE173" s="306">
        <v>0</v>
      </c>
      <c r="AF173" s="306">
        <v>0</v>
      </c>
      <c r="AG173" s="306">
        <v>0</v>
      </c>
      <c r="AH173" s="306">
        <v>0</v>
      </c>
      <c r="AI173" s="306">
        <v>0</v>
      </c>
      <c r="AJ173" s="306">
        <v>0</v>
      </c>
      <c r="AK173" s="306">
        <v>0</v>
      </c>
      <c r="AL173" s="306">
        <v>0</v>
      </c>
      <c r="AM173" s="306">
        <v>0</v>
      </c>
      <c r="AN173" s="306">
        <v>0</v>
      </c>
      <c r="AO173" s="306">
        <v>0</v>
      </c>
      <c r="AP173" s="306">
        <v>0</v>
      </c>
      <c r="AQ173" s="306">
        <v>0</v>
      </c>
      <c r="AR173" s="306">
        <v>0</v>
      </c>
      <c r="AS173" s="306">
        <v>0</v>
      </c>
      <c r="AT173" s="306">
        <v>0</v>
      </c>
      <c r="AU173" s="306">
        <v>0</v>
      </c>
      <c r="AV173" s="306">
        <v>0</v>
      </c>
      <c r="AW173" s="306">
        <v>0</v>
      </c>
      <c r="AX173" s="306">
        <v>0</v>
      </c>
      <c r="AY173" s="306">
        <v>0</v>
      </c>
      <c r="AZ173" s="306">
        <v>0</v>
      </c>
      <c r="BA173" s="306">
        <v>0</v>
      </c>
      <c r="BB173" s="306">
        <v>0</v>
      </c>
      <c r="BC173" s="306">
        <v>0</v>
      </c>
      <c r="BD173" s="306">
        <v>0</v>
      </c>
      <c r="BE173" s="306">
        <v>0</v>
      </c>
      <c r="BF173" s="306">
        <v>0</v>
      </c>
      <c r="BG173" s="306">
        <v>0</v>
      </c>
      <c r="BH173" s="306">
        <v>0</v>
      </c>
      <c r="BI173" s="306">
        <v>0</v>
      </c>
      <c r="BJ173" s="306">
        <v>0</v>
      </c>
      <c r="BK173" s="306">
        <v>0</v>
      </c>
      <c r="BL173" s="306">
        <v>0</v>
      </c>
      <c r="BM173" s="306">
        <v>0</v>
      </c>
      <c r="BN173" s="306">
        <v>0</v>
      </c>
      <c r="BO173" s="306">
        <v>0</v>
      </c>
      <c r="BP173" s="306">
        <v>0</v>
      </c>
      <c r="BQ173" s="306">
        <v>0</v>
      </c>
      <c r="BR173" s="306">
        <v>0</v>
      </c>
      <c r="BS173" s="306">
        <v>0</v>
      </c>
      <c r="BT173" s="306">
        <v>0</v>
      </c>
      <c r="BU173" s="306">
        <v>0</v>
      </c>
      <c r="BV173" s="306">
        <v>0</v>
      </c>
      <c r="BW173" s="306">
        <v>0</v>
      </c>
      <c r="BX173" s="306">
        <v>0</v>
      </c>
      <c r="BY173" s="306">
        <v>0</v>
      </c>
      <c r="BZ173" s="306">
        <v>0</v>
      </c>
      <c r="CA173" s="306">
        <v>0</v>
      </c>
      <c r="CB173" s="306">
        <v>0</v>
      </c>
      <c r="CC173" s="306">
        <v>0</v>
      </c>
      <c r="CD173" s="306">
        <v>0</v>
      </c>
      <c r="CE173" s="306">
        <v>0</v>
      </c>
      <c r="CF173" s="306">
        <v>0</v>
      </c>
      <c r="CG173" s="306">
        <v>0</v>
      </c>
      <c r="CH173" s="306">
        <v>0</v>
      </c>
      <c r="CI173" s="306">
        <v>0</v>
      </c>
      <c r="CJ173" s="306">
        <v>0</v>
      </c>
      <c r="CK173" s="306">
        <v>0</v>
      </c>
      <c r="CL173" s="306">
        <v>0</v>
      </c>
      <c r="CM173" s="306">
        <v>0</v>
      </c>
      <c r="CN173" s="306">
        <v>0</v>
      </c>
      <c r="CO173" s="306">
        <v>0</v>
      </c>
      <c r="CP173" s="306">
        <v>0</v>
      </c>
      <c r="CQ173" s="306">
        <v>0</v>
      </c>
      <c r="CR173" s="306">
        <v>0</v>
      </c>
      <c r="CS173" s="306">
        <v>0</v>
      </c>
      <c r="CT173" s="306">
        <v>0</v>
      </c>
      <c r="CU173" s="306">
        <v>0</v>
      </c>
      <c r="CV173" s="306">
        <v>0</v>
      </c>
      <c r="CW173" s="306">
        <v>0</v>
      </c>
      <c r="CX173" s="306">
        <v>0</v>
      </c>
      <c r="CY173" s="306">
        <v>0</v>
      </c>
      <c r="CZ173" s="306">
        <v>0</v>
      </c>
      <c r="DA173" s="306">
        <v>0</v>
      </c>
      <c r="DB173" s="306">
        <v>0</v>
      </c>
      <c r="DC173" s="306">
        <v>0</v>
      </c>
      <c r="DD173" s="306">
        <v>0</v>
      </c>
      <c r="DE173" s="306">
        <v>0</v>
      </c>
      <c r="DF173" s="306">
        <v>0</v>
      </c>
      <c r="DG173" s="306">
        <v>0</v>
      </c>
      <c r="DH173" s="306">
        <v>0</v>
      </c>
      <c r="DI173" s="306">
        <v>0</v>
      </c>
      <c r="DJ173" s="306">
        <v>0</v>
      </c>
      <c r="DK173" s="306">
        <v>0</v>
      </c>
      <c r="DL173" s="306">
        <v>0</v>
      </c>
      <c r="DM173" s="306">
        <v>0</v>
      </c>
      <c r="DN173" s="306">
        <v>0</v>
      </c>
      <c r="DO173" s="306">
        <v>0</v>
      </c>
      <c r="DP173" s="306">
        <v>0</v>
      </c>
      <c r="DQ173" s="306">
        <v>0</v>
      </c>
      <c r="DR173" s="306">
        <v>0</v>
      </c>
      <c r="DS173" s="306">
        <v>0</v>
      </c>
      <c r="DT173" s="306">
        <v>0</v>
      </c>
      <c r="DU173" s="306">
        <v>0</v>
      </c>
      <c r="DV173" s="306">
        <v>0</v>
      </c>
      <c r="DW173" s="306">
        <v>0</v>
      </c>
      <c r="DX173" s="306">
        <v>0</v>
      </c>
      <c r="DY173" s="306">
        <v>0</v>
      </c>
      <c r="DZ173" s="306">
        <v>0</v>
      </c>
      <c r="EA173" s="306">
        <v>0</v>
      </c>
      <c r="EB173" s="306">
        <v>0</v>
      </c>
      <c r="EC173" s="306">
        <v>0</v>
      </c>
      <c r="ED173" s="306">
        <v>0</v>
      </c>
      <c r="EE173" s="306">
        <v>0</v>
      </c>
      <c r="EF173" s="306">
        <v>0</v>
      </c>
      <c r="EG173" s="306">
        <v>0</v>
      </c>
      <c r="EH173" s="306">
        <v>0</v>
      </c>
      <c r="EI173" s="306">
        <v>0</v>
      </c>
      <c r="EJ173" s="306">
        <v>0</v>
      </c>
      <c r="EK173" s="306">
        <v>0</v>
      </c>
      <c r="EL173" s="306">
        <v>0</v>
      </c>
      <c r="EM173" s="306">
        <v>0</v>
      </c>
      <c r="EN173" s="306">
        <v>0</v>
      </c>
      <c r="EO173" s="306">
        <v>0</v>
      </c>
      <c r="EP173" s="306">
        <v>0</v>
      </c>
      <c r="EQ173" s="306">
        <v>0</v>
      </c>
      <c r="ER173" s="306">
        <v>0</v>
      </c>
      <c r="ES173" s="306">
        <v>0</v>
      </c>
      <c r="ET173" s="306">
        <v>0</v>
      </c>
      <c r="EU173" s="306">
        <v>0</v>
      </c>
      <c r="EV173" s="306">
        <v>0</v>
      </c>
      <c r="EW173" s="306">
        <v>0</v>
      </c>
      <c r="EX173" s="306">
        <v>0</v>
      </c>
      <c r="EY173" s="22"/>
      <c r="EZ173" s="60"/>
      <c r="FA173" s="22"/>
      <c r="FB173" s="60"/>
      <c r="FC173" s="22"/>
      <c r="FD173" s="60"/>
      <c r="FE173" s="22"/>
      <c r="FF173" s="60"/>
      <c r="FG173" s="22"/>
      <c r="FH173" s="60"/>
      <c r="FI173" s="22"/>
      <c r="FJ173" s="60"/>
      <c r="FK173" s="22"/>
      <c r="FL173" s="60"/>
      <c r="FM173" s="22"/>
      <c r="FN173" s="60"/>
      <c r="FO173" s="22"/>
      <c r="FP173" s="60"/>
      <c r="FQ173" s="22"/>
      <c r="FR173" s="60"/>
      <c r="FS173" s="22"/>
      <c r="FT173" s="60"/>
      <c r="FU173" s="22"/>
      <c r="FV173" s="60"/>
      <c r="FW173" s="22"/>
      <c r="FX173" s="60"/>
      <c r="FY173" s="22"/>
      <c r="FZ173" s="60"/>
      <c r="GA173" s="22"/>
      <c r="GB173" s="60"/>
      <c r="GC173" s="22"/>
      <c r="GD173" s="60"/>
      <c r="GE173" s="22"/>
      <c r="GF173" s="60"/>
      <c r="GG173" s="22"/>
      <c r="GH173" s="60"/>
      <c r="GI173" s="22"/>
      <c r="GJ173" s="60"/>
      <c r="GK173" s="22"/>
      <c r="GL173" s="60"/>
      <c r="GM173" s="22"/>
      <c r="GN173" s="60"/>
      <c r="GO173" s="22"/>
      <c r="GP173" s="60"/>
      <c r="GQ173" s="22"/>
      <c r="GR173" s="60"/>
      <c r="GS173" s="22"/>
      <c r="GT173" s="60"/>
      <c r="GU173" s="22"/>
      <c r="GV173" s="60"/>
      <c r="GW173" s="22"/>
      <c r="GX173" s="60"/>
      <c r="GY173" s="22"/>
      <c r="GZ173" s="60"/>
      <c r="HA173" s="22"/>
      <c r="HB173" s="60"/>
      <c r="HC173" s="22"/>
      <c r="HD173" s="60"/>
      <c r="HE173" s="22"/>
      <c r="HF173" s="60"/>
      <c r="HG173" s="22"/>
      <c r="HH173" s="60"/>
      <c r="HI173" s="22"/>
      <c r="HJ173" s="60"/>
      <c r="HK173" s="22"/>
      <c r="HL173" s="60"/>
      <c r="HM173" s="22"/>
      <c r="HN173" s="60"/>
      <c r="HO173" s="22"/>
      <c r="HP173" s="60"/>
      <c r="HQ173" s="22"/>
      <c r="HR173" s="60"/>
      <c r="HS173" s="22"/>
      <c r="HT173" s="60"/>
      <c r="HU173" s="22"/>
      <c r="HV173" s="60"/>
      <c r="HW173" s="22"/>
      <c r="HX173" s="60"/>
      <c r="HY173" s="22"/>
      <c r="HZ173" s="60"/>
      <c r="IA173" s="22"/>
      <c r="IB173" s="60"/>
      <c r="IC173" s="22"/>
      <c r="ID173" s="60"/>
      <c r="IE173" s="22"/>
      <c r="IF173" s="60"/>
      <c r="IG173" s="22"/>
      <c r="IH173" s="60"/>
      <c r="II173" s="22"/>
      <c r="IJ173" s="60"/>
      <c r="IK173" s="22"/>
      <c r="IL173" s="60"/>
      <c r="IM173" s="22"/>
      <c r="IN173" s="60"/>
      <c r="IO173" s="22"/>
      <c r="IP173" s="60"/>
      <c r="IQ173" s="22"/>
      <c r="IR173" s="60"/>
      <c r="IS173" s="22"/>
      <c r="IT173" s="60"/>
      <c r="IU173" s="22"/>
      <c r="IV173" s="60"/>
      <c r="IW173" s="22"/>
      <c r="IX173" s="60"/>
      <c r="IY173" s="22"/>
      <c r="IZ173" s="60"/>
      <c r="JA173" s="22"/>
      <c r="JB173" s="60"/>
      <c r="JC173" s="22"/>
      <c r="JD173" s="60"/>
      <c r="JE173" s="22"/>
      <c r="JF173" s="60"/>
      <c r="JG173" s="22"/>
      <c r="JH173" s="60"/>
      <c r="JI173" s="22"/>
      <c r="JJ173" s="60"/>
      <c r="JK173" s="22"/>
      <c r="JL173" s="60"/>
      <c r="JM173" s="22"/>
      <c r="JN173" s="60"/>
      <c r="JO173" s="22"/>
      <c r="JP173" s="60"/>
      <c r="JQ173" s="22"/>
      <c r="JR173" s="60"/>
      <c r="JS173" s="22"/>
      <c r="JT173" s="60"/>
      <c r="JU173" s="22"/>
      <c r="JV173" s="60"/>
      <c r="JW173" s="22"/>
      <c r="JX173" s="60"/>
      <c r="JY173" s="22"/>
      <c r="JZ173" s="23"/>
      <c r="KA173" s="23"/>
      <c r="KB173" s="23"/>
      <c r="KC173" s="23"/>
      <c r="KD173" s="23"/>
      <c r="KE173" s="23"/>
      <c r="KF173" s="23"/>
      <c r="KG173" s="23"/>
      <c r="KH173" s="23"/>
      <c r="KI173" s="23"/>
      <c r="KJ173" s="23"/>
      <c r="KK173" s="23"/>
      <c r="KL173" s="23"/>
      <c r="KM173" s="23"/>
    </row>
    <row r="174" spans="1:299" x14ac:dyDescent="0.25">
      <c r="A174" s="48">
        <f t="shared" si="2"/>
        <v>173</v>
      </c>
      <c r="B174" s="272"/>
      <c r="C174" s="272"/>
      <c r="D174" s="272"/>
      <c r="E174" s="272" t="s">
        <v>334</v>
      </c>
      <c r="F174" s="272"/>
      <c r="G174" s="293">
        <v>0</v>
      </c>
      <c r="H174" s="293">
        <v>0</v>
      </c>
      <c r="I174" s="293">
        <v>6286.79</v>
      </c>
      <c r="J174" s="293">
        <v>0</v>
      </c>
      <c r="K174" s="293">
        <v>1057.58</v>
      </c>
      <c r="L174" s="293">
        <v>0</v>
      </c>
      <c r="M174" s="293">
        <v>0</v>
      </c>
      <c r="N174" s="293">
        <v>0</v>
      </c>
      <c r="O174" s="293">
        <v>6449.63</v>
      </c>
      <c r="P174" s="293">
        <v>5058.3599999999997</v>
      </c>
      <c r="Q174" s="293">
        <v>500</v>
      </c>
      <c r="R174" s="293">
        <v>69.400000000000006</v>
      </c>
      <c r="S174" s="293">
        <v>0</v>
      </c>
      <c r="T174" s="293">
        <v>0</v>
      </c>
      <c r="U174" s="293">
        <v>0</v>
      </c>
      <c r="V174" s="293">
        <v>158.97999999999999</v>
      </c>
      <c r="W174" s="293">
        <v>0</v>
      </c>
      <c r="X174" s="293">
        <v>0</v>
      </c>
      <c r="Y174" s="293">
        <v>1552.73</v>
      </c>
      <c r="Z174" s="293">
        <v>0</v>
      </c>
      <c r="AA174" s="293">
        <v>0</v>
      </c>
      <c r="AB174" s="293">
        <v>0</v>
      </c>
      <c r="AC174" s="293">
        <v>0</v>
      </c>
      <c r="AD174" s="293">
        <v>413.69</v>
      </c>
      <c r="AE174" s="293">
        <v>0</v>
      </c>
      <c r="AF174" s="293">
        <v>0</v>
      </c>
      <c r="AG174" s="293">
        <v>0</v>
      </c>
      <c r="AH174" s="293">
        <v>0</v>
      </c>
      <c r="AI174" s="293">
        <v>93.48</v>
      </c>
      <c r="AJ174" s="293">
        <v>0</v>
      </c>
      <c r="AK174" s="293">
        <v>0</v>
      </c>
      <c r="AL174" s="293">
        <v>0</v>
      </c>
      <c r="AM174" s="293">
        <v>0</v>
      </c>
      <c r="AN174" s="293">
        <v>0</v>
      </c>
      <c r="AO174" s="293">
        <v>0</v>
      </c>
      <c r="AP174" s="293">
        <v>0</v>
      </c>
      <c r="AQ174" s="293">
        <v>42.92</v>
      </c>
      <c r="AR174" s="293">
        <v>0</v>
      </c>
      <c r="AS174" s="293">
        <v>0</v>
      </c>
      <c r="AT174" s="293">
        <v>1679.28</v>
      </c>
      <c r="AU174" s="293">
        <v>0</v>
      </c>
      <c r="AV174" s="293">
        <v>0</v>
      </c>
      <c r="AW174" s="293">
        <v>0</v>
      </c>
      <c r="AX174" s="293">
        <v>0</v>
      </c>
      <c r="AY174" s="293">
        <v>0</v>
      </c>
      <c r="AZ174" s="293">
        <v>0</v>
      </c>
      <c r="BA174" s="293">
        <v>0</v>
      </c>
      <c r="BB174" s="293">
        <v>0</v>
      </c>
      <c r="BC174" s="293">
        <v>0</v>
      </c>
      <c r="BD174" s="293">
        <v>0</v>
      </c>
      <c r="BE174" s="293">
        <v>0</v>
      </c>
      <c r="BF174" s="293">
        <v>0</v>
      </c>
      <c r="BG174" s="293">
        <v>12777.11</v>
      </c>
      <c r="BH174" s="293">
        <v>0</v>
      </c>
      <c r="BI174" s="293">
        <v>173.89</v>
      </c>
      <c r="BJ174" s="293">
        <v>0</v>
      </c>
      <c r="BK174" s="293">
        <v>9929.49</v>
      </c>
      <c r="BL174" s="293">
        <v>0</v>
      </c>
      <c r="BM174" s="293">
        <v>210.34</v>
      </c>
      <c r="BN174" s="293">
        <v>0</v>
      </c>
      <c r="BO174" s="293">
        <v>0</v>
      </c>
      <c r="BP174" s="293">
        <v>0</v>
      </c>
      <c r="BQ174" s="293">
        <v>0</v>
      </c>
      <c r="BR174" s="293">
        <v>0</v>
      </c>
      <c r="BS174" s="293">
        <v>0</v>
      </c>
      <c r="BT174" s="293">
        <v>0</v>
      </c>
      <c r="BU174" s="293">
        <v>4531.21</v>
      </c>
      <c r="BV174" s="293">
        <v>0</v>
      </c>
      <c r="BW174" s="293">
        <v>0</v>
      </c>
      <c r="BX174" s="293">
        <v>1084.8900000000001</v>
      </c>
      <c r="BY174" s="293">
        <v>0</v>
      </c>
      <c r="BZ174" s="293">
        <v>0</v>
      </c>
      <c r="CA174" s="293">
        <v>0</v>
      </c>
      <c r="CB174" s="293">
        <v>0</v>
      </c>
      <c r="CC174" s="293">
        <v>0</v>
      </c>
      <c r="CD174" s="293">
        <v>0</v>
      </c>
      <c r="CE174" s="293">
        <v>0</v>
      </c>
      <c r="CF174" s="293">
        <v>74.92</v>
      </c>
      <c r="CG174" s="293">
        <v>0</v>
      </c>
      <c r="CH174" s="293">
        <v>0</v>
      </c>
      <c r="CI174" s="293">
        <v>0</v>
      </c>
      <c r="CJ174" s="293">
        <v>0</v>
      </c>
      <c r="CK174" s="293">
        <v>6212.19</v>
      </c>
      <c r="CL174" s="293">
        <v>0</v>
      </c>
      <c r="CM174" s="293">
        <v>11496.25</v>
      </c>
      <c r="CN174" s="293">
        <v>0</v>
      </c>
      <c r="CO174" s="293">
        <v>10188.16</v>
      </c>
      <c r="CP174" s="293">
        <v>0</v>
      </c>
      <c r="CQ174" s="293">
        <v>0</v>
      </c>
      <c r="CR174" s="293">
        <v>0</v>
      </c>
      <c r="CS174" s="293">
        <v>3989.87</v>
      </c>
      <c r="CT174" s="293">
        <v>4853.5</v>
      </c>
      <c r="CU174" s="293">
        <v>5836</v>
      </c>
      <c r="CV174" s="293">
        <v>0</v>
      </c>
      <c r="CW174" s="293">
        <v>0</v>
      </c>
      <c r="CX174" s="293">
        <v>0</v>
      </c>
      <c r="CY174" s="293">
        <v>0</v>
      </c>
      <c r="CZ174" s="293">
        <v>0</v>
      </c>
      <c r="DA174" s="293">
        <v>0</v>
      </c>
      <c r="DB174" s="293">
        <v>0</v>
      </c>
      <c r="DC174" s="293">
        <v>451.84</v>
      </c>
      <c r="DD174" s="293">
        <v>4238.28</v>
      </c>
      <c r="DE174" s="293">
        <v>0</v>
      </c>
      <c r="DF174" s="293">
        <v>1017</v>
      </c>
      <c r="DG174" s="293">
        <v>0</v>
      </c>
      <c r="DH174" s="293">
        <v>0</v>
      </c>
      <c r="DI174" s="293">
        <v>0</v>
      </c>
      <c r="DJ174" s="293">
        <v>0</v>
      </c>
      <c r="DK174" s="293">
        <v>0</v>
      </c>
      <c r="DL174" s="293">
        <v>777.1</v>
      </c>
      <c r="DM174" s="293">
        <v>0</v>
      </c>
      <c r="DN174" s="293">
        <v>420.18</v>
      </c>
      <c r="DO174" s="293">
        <v>0</v>
      </c>
      <c r="DP174" s="293">
        <v>0</v>
      </c>
      <c r="DQ174" s="293">
        <v>0</v>
      </c>
      <c r="DR174" s="293">
        <v>0</v>
      </c>
      <c r="DS174" s="293">
        <v>0</v>
      </c>
      <c r="DT174" s="293">
        <v>0</v>
      </c>
      <c r="DU174" s="293">
        <v>0</v>
      </c>
      <c r="DV174" s="293">
        <v>0</v>
      </c>
      <c r="DW174" s="293">
        <v>1363.54</v>
      </c>
      <c r="DX174" s="293">
        <v>0</v>
      </c>
      <c r="DY174" s="293">
        <v>0</v>
      </c>
      <c r="DZ174" s="293">
        <v>0</v>
      </c>
      <c r="EA174" s="293">
        <v>0</v>
      </c>
      <c r="EB174" s="293">
        <v>0</v>
      </c>
      <c r="EC174" s="293">
        <v>0</v>
      </c>
      <c r="ED174" s="293">
        <v>0</v>
      </c>
      <c r="EE174" s="293">
        <v>0</v>
      </c>
      <c r="EF174" s="293">
        <v>0</v>
      </c>
      <c r="EG174" s="293">
        <v>0</v>
      </c>
      <c r="EH174" s="293">
        <v>0</v>
      </c>
      <c r="EI174" s="293">
        <v>7439.07</v>
      </c>
      <c r="EJ174" s="293">
        <v>0</v>
      </c>
      <c r="EK174" s="293">
        <v>0</v>
      </c>
      <c r="EL174" s="293">
        <v>13452.16</v>
      </c>
      <c r="EM174" s="293">
        <v>12444.26</v>
      </c>
      <c r="EN174" s="293">
        <v>0</v>
      </c>
      <c r="EO174" s="293">
        <v>8815.52</v>
      </c>
      <c r="EP174" s="293">
        <v>0</v>
      </c>
      <c r="EQ174" s="293">
        <v>54.18</v>
      </c>
      <c r="ER174" s="293">
        <v>0</v>
      </c>
      <c r="ES174" s="293">
        <v>0</v>
      </c>
      <c r="ET174" s="293">
        <v>0</v>
      </c>
      <c r="EU174" s="293">
        <v>0</v>
      </c>
      <c r="EV174" s="293">
        <v>0</v>
      </c>
      <c r="EW174" s="293">
        <v>0</v>
      </c>
      <c r="EX174" s="293">
        <v>145193.79</v>
      </c>
      <c r="EY174" s="22"/>
      <c r="EZ174" s="60"/>
      <c r="FA174" s="22"/>
      <c r="FB174" s="60"/>
      <c r="FC174" s="22"/>
      <c r="FD174" s="60"/>
      <c r="FE174" s="22"/>
      <c r="FF174" s="60"/>
      <c r="FG174" s="22"/>
      <c r="FH174" s="60"/>
      <c r="FI174" s="22"/>
      <c r="FJ174" s="60"/>
      <c r="FK174" s="22"/>
      <c r="FL174" s="60"/>
      <c r="FM174" s="22"/>
      <c r="FN174" s="60"/>
      <c r="FO174" s="22"/>
      <c r="FP174" s="60"/>
      <c r="FQ174" s="22"/>
      <c r="FR174" s="60"/>
      <c r="FS174" s="22"/>
      <c r="FT174" s="60"/>
      <c r="FU174" s="22"/>
      <c r="FV174" s="60"/>
      <c r="FW174" s="22"/>
      <c r="FX174" s="60"/>
      <c r="FY174" s="22"/>
      <c r="FZ174" s="60"/>
      <c r="GA174" s="22"/>
      <c r="GB174" s="60"/>
      <c r="GC174" s="22"/>
      <c r="GD174" s="60"/>
      <c r="GE174" s="22"/>
      <c r="GF174" s="60"/>
      <c r="GG174" s="22"/>
      <c r="GH174" s="60"/>
      <c r="GI174" s="22"/>
      <c r="GJ174" s="60"/>
      <c r="GK174" s="22"/>
      <c r="GL174" s="60"/>
      <c r="GM174" s="22"/>
      <c r="GN174" s="60"/>
      <c r="GO174" s="22"/>
      <c r="GP174" s="60"/>
      <c r="GQ174" s="22"/>
      <c r="GR174" s="60"/>
      <c r="GS174" s="22"/>
      <c r="GT174" s="60"/>
      <c r="GU174" s="22"/>
      <c r="GV174" s="60"/>
      <c r="GW174" s="22"/>
      <c r="GX174" s="60"/>
      <c r="GY174" s="22"/>
      <c r="GZ174" s="60"/>
      <c r="HA174" s="22"/>
      <c r="HB174" s="60"/>
      <c r="HC174" s="22"/>
      <c r="HD174" s="60"/>
      <c r="HE174" s="22"/>
      <c r="HF174" s="60"/>
      <c r="HG174" s="22"/>
      <c r="HH174" s="60"/>
      <c r="HI174" s="22"/>
      <c r="HJ174" s="60"/>
      <c r="HK174" s="22"/>
      <c r="HL174" s="60"/>
      <c r="HM174" s="22"/>
      <c r="HN174" s="60"/>
      <c r="HO174" s="22"/>
      <c r="HP174" s="60"/>
      <c r="HQ174" s="22"/>
      <c r="HR174" s="60"/>
      <c r="HS174" s="22"/>
      <c r="HT174" s="60"/>
      <c r="HU174" s="22"/>
      <c r="HV174" s="60"/>
      <c r="HW174" s="22"/>
      <c r="HX174" s="60"/>
      <c r="HY174" s="22"/>
      <c r="HZ174" s="60"/>
      <c r="IA174" s="22"/>
      <c r="IB174" s="60"/>
      <c r="IC174" s="22"/>
      <c r="ID174" s="60"/>
      <c r="IE174" s="22"/>
      <c r="IF174" s="60"/>
      <c r="IG174" s="22"/>
      <c r="IH174" s="60"/>
      <c r="II174" s="22"/>
      <c r="IJ174" s="60"/>
      <c r="IK174" s="22"/>
      <c r="IL174" s="60"/>
      <c r="IM174" s="22"/>
      <c r="IN174" s="60"/>
      <c r="IO174" s="22"/>
      <c r="IP174" s="60"/>
      <c r="IQ174" s="22"/>
      <c r="IR174" s="60"/>
      <c r="IS174" s="22"/>
      <c r="IT174" s="60"/>
      <c r="IU174" s="22"/>
      <c r="IV174" s="60"/>
      <c r="IW174" s="22"/>
      <c r="IX174" s="60"/>
      <c r="IY174" s="22"/>
      <c r="IZ174" s="60"/>
      <c r="JA174" s="22"/>
      <c r="JB174" s="60"/>
      <c r="JC174" s="22"/>
      <c r="JD174" s="60"/>
      <c r="JE174" s="22"/>
      <c r="JF174" s="60"/>
      <c r="JG174" s="22"/>
      <c r="JH174" s="60"/>
      <c r="JI174" s="22"/>
      <c r="JJ174" s="60"/>
      <c r="JK174" s="22"/>
      <c r="JL174" s="60"/>
      <c r="JM174" s="22"/>
      <c r="JN174" s="60"/>
      <c r="JO174" s="22"/>
      <c r="JP174" s="60"/>
      <c r="JQ174" s="22"/>
      <c r="JR174" s="60"/>
      <c r="JS174" s="22"/>
      <c r="JT174" s="60"/>
      <c r="JU174" s="22"/>
      <c r="JV174" s="60"/>
      <c r="JW174" s="22"/>
      <c r="JX174" s="60"/>
      <c r="JY174" s="22"/>
      <c r="JZ174" s="23"/>
      <c r="KA174" s="23"/>
      <c r="KB174" s="23"/>
      <c r="KC174" s="23"/>
      <c r="KD174" s="23"/>
      <c r="KE174" s="23"/>
      <c r="KF174" s="23"/>
      <c r="KG174" s="23"/>
      <c r="KH174" s="23"/>
      <c r="KI174" s="23"/>
      <c r="KJ174" s="23"/>
      <c r="KK174" s="23"/>
      <c r="KL174" s="23"/>
      <c r="KM174" s="23"/>
    </row>
    <row r="175" spans="1:299" ht="30" customHeight="1" x14ac:dyDescent="0.25">
      <c r="A175" s="48">
        <f t="shared" si="2"/>
        <v>174</v>
      </c>
      <c r="B175" s="272"/>
      <c r="C175" s="272"/>
      <c r="D175" s="272"/>
      <c r="E175" s="272" t="s">
        <v>335</v>
      </c>
      <c r="F175" s="272"/>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c r="AC175" s="293"/>
      <c r="AD175" s="293"/>
      <c r="AE175" s="293"/>
      <c r="AF175" s="293"/>
      <c r="AG175" s="293"/>
      <c r="AH175" s="293"/>
      <c r="AI175" s="293"/>
      <c r="AJ175" s="293"/>
      <c r="AK175" s="293"/>
      <c r="AL175" s="293"/>
      <c r="AM175" s="293"/>
      <c r="AN175" s="293"/>
      <c r="AO175" s="293"/>
      <c r="AP175" s="293"/>
      <c r="AQ175" s="293"/>
      <c r="AR175" s="293"/>
      <c r="AS175" s="293"/>
      <c r="AT175" s="293"/>
      <c r="AU175" s="293"/>
      <c r="AV175" s="293"/>
      <c r="AW175" s="293"/>
      <c r="AX175" s="293"/>
      <c r="AY175" s="293"/>
      <c r="AZ175" s="293"/>
      <c r="BA175" s="293"/>
      <c r="BB175" s="293"/>
      <c r="BC175" s="293"/>
      <c r="BD175" s="293"/>
      <c r="BE175" s="293"/>
      <c r="BF175" s="293"/>
      <c r="BG175" s="293"/>
      <c r="BH175" s="293"/>
      <c r="BI175" s="293"/>
      <c r="BJ175" s="293"/>
      <c r="BK175" s="293"/>
      <c r="BL175" s="293"/>
      <c r="BM175" s="293"/>
      <c r="BN175" s="293"/>
      <c r="BO175" s="293"/>
      <c r="BP175" s="293"/>
      <c r="BQ175" s="293"/>
      <c r="BR175" s="293"/>
      <c r="BS175" s="293"/>
      <c r="BT175" s="293"/>
      <c r="BU175" s="293"/>
      <c r="BV175" s="293"/>
      <c r="BW175" s="293"/>
      <c r="BX175" s="293"/>
      <c r="BY175" s="293"/>
      <c r="BZ175" s="293"/>
      <c r="CA175" s="293"/>
      <c r="CB175" s="293"/>
      <c r="CC175" s="293"/>
      <c r="CD175" s="293"/>
      <c r="CE175" s="293"/>
      <c r="CF175" s="293"/>
      <c r="CG175" s="293"/>
      <c r="CH175" s="293"/>
      <c r="CI175" s="293"/>
      <c r="CJ175" s="293"/>
      <c r="CK175" s="293"/>
      <c r="CL175" s="293"/>
      <c r="CM175" s="293"/>
      <c r="CN175" s="293"/>
      <c r="CO175" s="293"/>
      <c r="CP175" s="293"/>
      <c r="CQ175" s="293"/>
      <c r="CR175" s="293"/>
      <c r="CS175" s="293"/>
      <c r="CT175" s="293"/>
      <c r="CU175" s="293"/>
      <c r="CV175" s="293"/>
      <c r="CW175" s="293"/>
      <c r="CX175" s="293"/>
      <c r="CY175" s="293"/>
      <c r="CZ175" s="293"/>
      <c r="DA175" s="293"/>
      <c r="DB175" s="293"/>
      <c r="DC175" s="293"/>
      <c r="DD175" s="293"/>
      <c r="DE175" s="293"/>
      <c r="DF175" s="293"/>
      <c r="DG175" s="293"/>
      <c r="DH175" s="293"/>
      <c r="DI175" s="293"/>
      <c r="DJ175" s="293"/>
      <c r="DK175" s="293"/>
      <c r="DL175" s="293"/>
      <c r="DM175" s="293"/>
      <c r="DN175" s="293"/>
      <c r="DO175" s="293"/>
      <c r="DP175" s="293"/>
      <c r="DQ175" s="293"/>
      <c r="DR175" s="293"/>
      <c r="DS175" s="293"/>
      <c r="DT175" s="293"/>
      <c r="DU175" s="293"/>
      <c r="DV175" s="293"/>
      <c r="DW175" s="293"/>
      <c r="DX175" s="293"/>
      <c r="DY175" s="293"/>
      <c r="DZ175" s="293"/>
      <c r="EA175" s="293"/>
      <c r="EB175" s="293"/>
      <c r="EC175" s="293"/>
      <c r="ED175" s="293"/>
      <c r="EE175" s="293"/>
      <c r="EF175" s="293"/>
      <c r="EG175" s="293"/>
      <c r="EH175" s="293"/>
      <c r="EI175" s="293"/>
      <c r="EJ175" s="293"/>
      <c r="EK175" s="293"/>
      <c r="EL175" s="293"/>
      <c r="EM175" s="293"/>
      <c r="EN175" s="293"/>
      <c r="EO175" s="293"/>
      <c r="EP175" s="293"/>
      <c r="EQ175" s="293"/>
      <c r="ER175" s="293"/>
      <c r="ES175" s="293"/>
      <c r="ET175" s="293"/>
      <c r="EU175" s="293"/>
      <c r="EV175" s="293"/>
      <c r="EW175" s="293"/>
      <c r="EX175" s="293"/>
      <c r="EY175" s="22"/>
      <c r="EZ175" s="60"/>
      <c r="FA175" s="22"/>
      <c r="FB175" s="60"/>
      <c r="FC175" s="22"/>
      <c r="FD175" s="60"/>
      <c r="FE175" s="22"/>
      <c r="FF175" s="60"/>
      <c r="FG175" s="22"/>
      <c r="FH175" s="60"/>
      <c r="FI175" s="22"/>
      <c r="FJ175" s="60"/>
      <c r="FK175" s="22"/>
      <c r="FL175" s="60"/>
      <c r="FM175" s="22"/>
      <c r="FN175" s="60"/>
      <c r="FO175" s="22"/>
      <c r="FP175" s="60"/>
      <c r="FQ175" s="22"/>
      <c r="FR175" s="60"/>
      <c r="FS175" s="22"/>
      <c r="FT175" s="60"/>
      <c r="FU175" s="22"/>
      <c r="FV175" s="60"/>
      <c r="FW175" s="22"/>
      <c r="FX175" s="60"/>
      <c r="FY175" s="22"/>
      <c r="FZ175" s="60"/>
      <c r="GA175" s="22"/>
      <c r="GB175" s="60"/>
      <c r="GC175" s="22"/>
      <c r="GD175" s="60"/>
      <c r="GE175" s="22"/>
      <c r="GF175" s="60"/>
      <c r="GG175" s="22"/>
      <c r="GH175" s="60"/>
      <c r="GI175" s="22"/>
      <c r="GJ175" s="60"/>
      <c r="GK175" s="22"/>
      <c r="GL175" s="60"/>
      <c r="GM175" s="22"/>
      <c r="GN175" s="60"/>
      <c r="GO175" s="22"/>
      <c r="GP175" s="60"/>
      <c r="GQ175" s="22"/>
      <c r="GR175" s="60"/>
      <c r="GS175" s="22"/>
      <c r="GT175" s="60"/>
      <c r="GU175" s="22"/>
      <c r="GV175" s="60"/>
      <c r="GW175" s="22"/>
      <c r="GX175" s="60"/>
      <c r="GY175" s="22"/>
      <c r="GZ175" s="60"/>
      <c r="HA175" s="22"/>
      <c r="HB175" s="60"/>
      <c r="HC175" s="22"/>
      <c r="HD175" s="60"/>
      <c r="HE175" s="22"/>
      <c r="HF175" s="60"/>
      <c r="HG175" s="22"/>
      <c r="HH175" s="60"/>
      <c r="HI175" s="22"/>
      <c r="HJ175" s="60"/>
      <c r="HK175" s="22"/>
      <c r="HL175" s="60"/>
      <c r="HM175" s="22"/>
      <c r="HN175" s="60"/>
      <c r="HO175" s="22"/>
      <c r="HP175" s="60"/>
      <c r="HQ175" s="22"/>
      <c r="HR175" s="60"/>
      <c r="HS175" s="22"/>
      <c r="HT175" s="60"/>
      <c r="HU175" s="22"/>
      <c r="HV175" s="60"/>
      <c r="HW175" s="22"/>
      <c r="HX175" s="60"/>
      <c r="HY175" s="22"/>
      <c r="HZ175" s="60"/>
      <c r="IA175" s="22"/>
      <c r="IB175" s="60"/>
      <c r="IC175" s="22"/>
      <c r="ID175" s="60"/>
      <c r="IE175" s="22"/>
      <c r="IF175" s="60"/>
      <c r="IG175" s="22"/>
      <c r="IH175" s="60"/>
      <c r="II175" s="22"/>
      <c r="IJ175" s="60"/>
      <c r="IK175" s="22"/>
      <c r="IL175" s="60"/>
      <c r="IM175" s="22"/>
      <c r="IN175" s="60"/>
      <c r="IO175" s="22"/>
      <c r="IP175" s="60"/>
      <c r="IQ175" s="22"/>
      <c r="IR175" s="60"/>
      <c r="IS175" s="22"/>
      <c r="IT175" s="60"/>
      <c r="IU175" s="22"/>
      <c r="IV175" s="60"/>
      <c r="IW175" s="22"/>
      <c r="IX175" s="60"/>
      <c r="IY175" s="22"/>
      <c r="IZ175" s="60"/>
      <c r="JA175" s="22"/>
      <c r="JB175" s="60"/>
      <c r="JC175" s="22"/>
      <c r="JD175" s="60"/>
      <c r="JE175" s="22"/>
      <c r="JF175" s="60"/>
      <c r="JG175" s="22"/>
      <c r="JH175" s="60"/>
      <c r="JI175" s="22"/>
      <c r="JJ175" s="60"/>
      <c r="JK175" s="22"/>
      <c r="JL175" s="60"/>
      <c r="JM175" s="22"/>
      <c r="JN175" s="60"/>
      <c r="JO175" s="22"/>
      <c r="JP175" s="60"/>
      <c r="JQ175" s="22"/>
      <c r="JR175" s="60"/>
      <c r="JS175" s="22"/>
      <c r="JT175" s="60"/>
      <c r="JU175" s="22"/>
      <c r="JV175" s="60"/>
      <c r="JW175" s="22"/>
      <c r="JX175" s="60"/>
      <c r="JY175" s="22"/>
      <c r="JZ175" s="23"/>
      <c r="KA175" s="23"/>
      <c r="KB175" s="23"/>
      <c r="KC175" s="23"/>
      <c r="KD175" s="23"/>
      <c r="KE175" s="23"/>
      <c r="KF175" s="23"/>
      <c r="KG175" s="23"/>
      <c r="KH175" s="23"/>
      <c r="KI175" s="23"/>
      <c r="KJ175" s="23"/>
      <c r="KK175" s="23"/>
      <c r="KL175" s="23"/>
      <c r="KM175" s="23"/>
    </row>
    <row r="176" spans="1:299" x14ac:dyDescent="0.25">
      <c r="A176" s="48">
        <f t="shared" si="2"/>
        <v>175</v>
      </c>
      <c r="B176" s="272"/>
      <c r="C176" s="272"/>
      <c r="D176" s="272"/>
      <c r="E176" s="272"/>
      <c r="F176" s="272" t="s">
        <v>336</v>
      </c>
      <c r="G176" s="293">
        <v>0</v>
      </c>
      <c r="H176" s="293">
        <v>0</v>
      </c>
      <c r="I176" s="293">
        <v>719.53</v>
      </c>
      <c r="J176" s="293">
        <v>0</v>
      </c>
      <c r="K176" s="293">
        <v>294.47000000000003</v>
      </c>
      <c r="L176" s="293">
        <v>947.05</v>
      </c>
      <c r="M176" s="293">
        <v>0</v>
      </c>
      <c r="N176" s="293">
        <v>0</v>
      </c>
      <c r="O176" s="293">
        <v>976.7</v>
      </c>
      <c r="P176" s="293">
        <v>761.63</v>
      </c>
      <c r="Q176" s="293">
        <v>0</v>
      </c>
      <c r="R176" s="293">
        <v>0</v>
      </c>
      <c r="S176" s="293">
        <v>0</v>
      </c>
      <c r="T176" s="293">
        <v>0</v>
      </c>
      <c r="U176" s="293">
        <v>0</v>
      </c>
      <c r="V176" s="293">
        <v>0</v>
      </c>
      <c r="W176" s="293">
        <v>0</v>
      </c>
      <c r="X176" s="293">
        <v>0</v>
      </c>
      <c r="Y176" s="293">
        <v>244.47</v>
      </c>
      <c r="Z176" s="293">
        <v>0</v>
      </c>
      <c r="AA176" s="293">
        <v>0</v>
      </c>
      <c r="AB176" s="293">
        <v>0</v>
      </c>
      <c r="AC176" s="293">
        <v>0</v>
      </c>
      <c r="AD176" s="293">
        <v>0</v>
      </c>
      <c r="AE176" s="293">
        <v>0</v>
      </c>
      <c r="AF176" s="293">
        <v>0</v>
      </c>
      <c r="AG176" s="293">
        <v>0</v>
      </c>
      <c r="AH176" s="293">
        <v>0</v>
      </c>
      <c r="AI176" s="293">
        <v>317.98</v>
      </c>
      <c r="AJ176" s="293">
        <v>0</v>
      </c>
      <c r="AK176" s="293">
        <v>0</v>
      </c>
      <c r="AL176" s="293">
        <v>0</v>
      </c>
      <c r="AM176" s="293">
        <v>0</v>
      </c>
      <c r="AN176" s="293">
        <v>0</v>
      </c>
      <c r="AO176" s="293">
        <v>0</v>
      </c>
      <c r="AP176" s="293">
        <v>0</v>
      </c>
      <c r="AQ176" s="293">
        <v>0</v>
      </c>
      <c r="AR176" s="293">
        <v>0</v>
      </c>
      <c r="AS176" s="293">
        <v>0</v>
      </c>
      <c r="AT176" s="293">
        <v>966.68</v>
      </c>
      <c r="AU176" s="293">
        <v>113.44</v>
      </c>
      <c r="AV176" s="293">
        <v>0</v>
      </c>
      <c r="AW176" s="293">
        <v>0</v>
      </c>
      <c r="AX176" s="293">
        <v>0</v>
      </c>
      <c r="AY176" s="293">
        <v>0</v>
      </c>
      <c r="AZ176" s="293">
        <v>0</v>
      </c>
      <c r="BA176" s="293">
        <v>0</v>
      </c>
      <c r="BB176" s="293">
        <v>0</v>
      </c>
      <c r="BC176" s="293">
        <v>0</v>
      </c>
      <c r="BD176" s="293">
        <v>0</v>
      </c>
      <c r="BE176" s="293">
        <v>0</v>
      </c>
      <c r="BF176" s="293">
        <v>0</v>
      </c>
      <c r="BG176" s="293">
        <v>0</v>
      </c>
      <c r="BH176" s="293">
        <v>0</v>
      </c>
      <c r="BI176" s="293">
        <v>0</v>
      </c>
      <c r="BJ176" s="293">
        <v>0</v>
      </c>
      <c r="BK176" s="293">
        <v>621.59</v>
      </c>
      <c r="BL176" s="293">
        <v>0</v>
      </c>
      <c r="BM176" s="293">
        <v>1044.1199999999999</v>
      </c>
      <c r="BN176" s="293">
        <v>0</v>
      </c>
      <c r="BO176" s="293">
        <v>0</v>
      </c>
      <c r="BP176" s="293">
        <v>0</v>
      </c>
      <c r="BQ176" s="293">
        <v>0</v>
      </c>
      <c r="BR176" s="293">
        <v>0</v>
      </c>
      <c r="BS176" s="293">
        <v>25.45</v>
      </c>
      <c r="BT176" s="293">
        <v>0</v>
      </c>
      <c r="BU176" s="293">
        <v>278.83999999999997</v>
      </c>
      <c r="BV176" s="293">
        <v>0</v>
      </c>
      <c r="BW176" s="293">
        <v>0</v>
      </c>
      <c r="BX176" s="293">
        <v>0</v>
      </c>
      <c r="BY176" s="293">
        <v>0</v>
      </c>
      <c r="BZ176" s="293">
        <v>0</v>
      </c>
      <c r="CA176" s="293">
        <v>0</v>
      </c>
      <c r="CB176" s="293">
        <v>828.77</v>
      </c>
      <c r="CC176" s="293">
        <v>0</v>
      </c>
      <c r="CD176" s="293">
        <v>0</v>
      </c>
      <c r="CE176" s="293">
        <v>0</v>
      </c>
      <c r="CF176" s="293">
        <v>0</v>
      </c>
      <c r="CG176" s="293">
        <v>0</v>
      </c>
      <c r="CH176" s="293">
        <v>0</v>
      </c>
      <c r="CI176" s="293">
        <v>0</v>
      </c>
      <c r="CJ176" s="293">
        <v>0</v>
      </c>
      <c r="CK176" s="293">
        <v>239.53</v>
      </c>
      <c r="CL176" s="293">
        <v>0</v>
      </c>
      <c r="CM176" s="293">
        <v>0</v>
      </c>
      <c r="CN176" s="293">
        <v>0</v>
      </c>
      <c r="CO176" s="293">
        <v>635.82000000000005</v>
      </c>
      <c r="CP176" s="293">
        <v>0</v>
      </c>
      <c r="CQ176" s="293">
        <v>0</v>
      </c>
      <c r="CR176" s="293">
        <v>0</v>
      </c>
      <c r="CS176" s="293">
        <v>542.66999999999996</v>
      </c>
      <c r="CT176" s="293">
        <v>740.3</v>
      </c>
      <c r="CU176" s="293">
        <v>647.62</v>
      </c>
      <c r="CV176" s="293">
        <v>0</v>
      </c>
      <c r="CW176" s="293">
        <v>0</v>
      </c>
      <c r="CX176" s="293">
        <v>0</v>
      </c>
      <c r="CY176" s="293">
        <v>0</v>
      </c>
      <c r="CZ176" s="293">
        <v>0</v>
      </c>
      <c r="DA176" s="293">
        <v>0</v>
      </c>
      <c r="DB176" s="293">
        <v>0</v>
      </c>
      <c r="DC176" s="293">
        <v>0</v>
      </c>
      <c r="DD176" s="293">
        <v>244.47</v>
      </c>
      <c r="DE176" s="293">
        <v>0</v>
      </c>
      <c r="DF176" s="293">
        <v>606.66999999999996</v>
      </c>
      <c r="DG176" s="293">
        <v>0</v>
      </c>
      <c r="DH176" s="293">
        <v>0</v>
      </c>
      <c r="DI176" s="293">
        <v>0</v>
      </c>
      <c r="DJ176" s="293">
        <v>0</v>
      </c>
      <c r="DK176" s="293">
        <v>0</v>
      </c>
      <c r="DL176" s="293">
        <v>0</v>
      </c>
      <c r="DM176" s="293">
        <v>0</v>
      </c>
      <c r="DN176" s="293">
        <v>528.17999999999995</v>
      </c>
      <c r="DO176" s="293">
        <v>0</v>
      </c>
      <c r="DP176" s="293">
        <v>0</v>
      </c>
      <c r="DQ176" s="293">
        <v>0</v>
      </c>
      <c r="DR176" s="293">
        <v>0</v>
      </c>
      <c r="DS176" s="293">
        <v>0</v>
      </c>
      <c r="DT176" s="293">
        <v>0</v>
      </c>
      <c r="DU176" s="293">
        <v>0</v>
      </c>
      <c r="DV176" s="293">
        <v>0</v>
      </c>
      <c r="DW176" s="293">
        <v>896.5</v>
      </c>
      <c r="DX176" s="293">
        <v>0</v>
      </c>
      <c r="DY176" s="293">
        <v>0</v>
      </c>
      <c r="DZ176" s="293">
        <v>0</v>
      </c>
      <c r="EA176" s="293">
        <v>0</v>
      </c>
      <c r="EB176" s="293">
        <v>0</v>
      </c>
      <c r="EC176" s="293">
        <v>0</v>
      </c>
      <c r="ED176" s="293">
        <v>0</v>
      </c>
      <c r="EE176" s="293">
        <v>0</v>
      </c>
      <c r="EF176" s="293">
        <v>0</v>
      </c>
      <c r="EG176" s="293">
        <v>0</v>
      </c>
      <c r="EH176" s="293">
        <v>0</v>
      </c>
      <c r="EI176" s="293">
        <v>993.9</v>
      </c>
      <c r="EJ176" s="293">
        <v>0</v>
      </c>
      <c r="EK176" s="293">
        <v>0</v>
      </c>
      <c r="EL176" s="293">
        <v>623.08000000000004</v>
      </c>
      <c r="EM176" s="293">
        <v>988.54</v>
      </c>
      <c r="EN176" s="293">
        <v>0</v>
      </c>
      <c r="EO176" s="293">
        <v>863.75</v>
      </c>
      <c r="EP176" s="293">
        <v>0</v>
      </c>
      <c r="EQ176" s="293">
        <v>816.9</v>
      </c>
      <c r="ER176" s="293">
        <v>0</v>
      </c>
      <c r="ES176" s="293">
        <v>0</v>
      </c>
      <c r="ET176" s="293">
        <v>0</v>
      </c>
      <c r="EU176" s="293">
        <v>0</v>
      </c>
      <c r="EV176" s="293">
        <v>0</v>
      </c>
      <c r="EW176" s="293">
        <v>0</v>
      </c>
      <c r="EX176" s="293">
        <v>17508.650000000001</v>
      </c>
      <c r="EY176" s="22"/>
      <c r="EZ176" s="60"/>
      <c r="FA176" s="22"/>
      <c r="FB176" s="60"/>
      <c r="FC176" s="22"/>
      <c r="FD176" s="60"/>
      <c r="FE176" s="22"/>
      <c r="FF176" s="60"/>
      <c r="FG176" s="22"/>
      <c r="FH176" s="60"/>
      <c r="FI176" s="22"/>
      <c r="FJ176" s="60"/>
      <c r="FK176" s="22"/>
      <c r="FL176" s="60"/>
      <c r="FM176" s="22"/>
      <c r="FN176" s="60"/>
      <c r="FO176" s="22"/>
      <c r="FP176" s="60"/>
      <c r="FQ176" s="22"/>
      <c r="FR176" s="60"/>
      <c r="FS176" s="22"/>
      <c r="FT176" s="60"/>
      <c r="FU176" s="22"/>
      <c r="FV176" s="60"/>
      <c r="FW176" s="22"/>
      <c r="FX176" s="60"/>
      <c r="FY176" s="22"/>
      <c r="FZ176" s="60"/>
      <c r="GA176" s="22"/>
      <c r="GB176" s="60"/>
      <c r="GC176" s="22"/>
      <c r="GD176" s="60"/>
      <c r="GE176" s="22"/>
      <c r="GF176" s="60"/>
      <c r="GG176" s="22"/>
      <c r="GH176" s="60"/>
      <c r="GI176" s="22"/>
      <c r="GJ176" s="60"/>
      <c r="GK176" s="22"/>
      <c r="GL176" s="60"/>
      <c r="GM176" s="22"/>
      <c r="GN176" s="60"/>
      <c r="GO176" s="22"/>
      <c r="GP176" s="60"/>
      <c r="GQ176" s="22"/>
      <c r="GR176" s="60"/>
      <c r="GS176" s="22"/>
      <c r="GT176" s="60"/>
      <c r="GU176" s="22"/>
      <c r="GV176" s="60"/>
      <c r="GW176" s="22"/>
      <c r="GX176" s="60"/>
      <c r="GY176" s="22"/>
      <c r="GZ176" s="60"/>
      <c r="HA176" s="22"/>
      <c r="HB176" s="60"/>
      <c r="HC176" s="22"/>
      <c r="HD176" s="60"/>
      <c r="HE176" s="22"/>
      <c r="HF176" s="60"/>
      <c r="HG176" s="22"/>
      <c r="HH176" s="60"/>
      <c r="HI176" s="22"/>
      <c r="HJ176" s="60"/>
      <c r="HK176" s="22"/>
      <c r="HL176" s="60"/>
      <c r="HM176" s="22"/>
      <c r="HN176" s="60"/>
      <c r="HO176" s="22"/>
      <c r="HP176" s="60"/>
      <c r="HQ176" s="22"/>
      <c r="HR176" s="60"/>
      <c r="HS176" s="22"/>
      <c r="HT176" s="60"/>
      <c r="HU176" s="22"/>
      <c r="HV176" s="60"/>
      <c r="HW176" s="22"/>
      <c r="HX176" s="60"/>
      <c r="HY176" s="22"/>
      <c r="HZ176" s="60"/>
      <c r="IA176" s="22"/>
      <c r="IB176" s="60"/>
      <c r="IC176" s="22"/>
      <c r="ID176" s="60"/>
      <c r="IE176" s="22"/>
      <c r="IF176" s="60"/>
      <c r="IG176" s="22"/>
      <c r="IH176" s="60"/>
      <c r="II176" s="22"/>
      <c r="IJ176" s="60"/>
      <c r="IK176" s="22"/>
      <c r="IL176" s="60"/>
      <c r="IM176" s="22"/>
      <c r="IN176" s="60"/>
      <c r="IO176" s="22"/>
      <c r="IP176" s="60"/>
      <c r="IQ176" s="22"/>
      <c r="IR176" s="60"/>
      <c r="IS176" s="22"/>
      <c r="IT176" s="60"/>
      <c r="IU176" s="22"/>
      <c r="IV176" s="60"/>
      <c r="IW176" s="22"/>
      <c r="IX176" s="60"/>
      <c r="IY176" s="22"/>
      <c r="IZ176" s="60"/>
      <c r="JA176" s="22"/>
      <c r="JB176" s="60"/>
      <c r="JC176" s="22"/>
      <c r="JD176" s="60"/>
      <c r="JE176" s="22"/>
      <c r="JF176" s="60"/>
      <c r="JG176" s="22"/>
      <c r="JH176" s="60"/>
      <c r="JI176" s="22"/>
      <c r="JJ176" s="60"/>
      <c r="JK176" s="22"/>
      <c r="JL176" s="60"/>
      <c r="JM176" s="22"/>
      <c r="JN176" s="60"/>
      <c r="JO176" s="22"/>
      <c r="JP176" s="60"/>
      <c r="JQ176" s="22"/>
      <c r="JR176" s="60"/>
      <c r="JS176" s="22"/>
      <c r="JT176" s="60"/>
      <c r="JU176" s="22"/>
      <c r="JV176" s="60"/>
      <c r="JW176" s="22"/>
      <c r="JX176" s="60"/>
      <c r="JY176" s="22"/>
      <c r="JZ176" s="23"/>
      <c r="KA176" s="23"/>
      <c r="KB176" s="23"/>
      <c r="KC176" s="23"/>
      <c r="KD176" s="23"/>
      <c r="KE176" s="23"/>
      <c r="KF176" s="23"/>
      <c r="KG176" s="23"/>
      <c r="KH176" s="23"/>
      <c r="KI176" s="23"/>
      <c r="KJ176" s="23"/>
      <c r="KK176" s="23"/>
      <c r="KL176" s="23"/>
      <c r="KM176" s="23"/>
    </row>
    <row r="177" spans="1:299" ht="15.75" thickBot="1" x14ac:dyDescent="0.3">
      <c r="A177" s="48">
        <f t="shared" si="2"/>
        <v>176</v>
      </c>
      <c r="B177" s="272"/>
      <c r="C177" s="272"/>
      <c r="D177" s="272"/>
      <c r="E177" s="272"/>
      <c r="F177" s="272" t="s">
        <v>337</v>
      </c>
      <c r="G177" s="306">
        <v>0</v>
      </c>
      <c r="H177" s="306">
        <v>0</v>
      </c>
      <c r="I177" s="306">
        <v>0</v>
      </c>
      <c r="J177" s="306">
        <v>0</v>
      </c>
      <c r="K177" s="306">
        <v>0</v>
      </c>
      <c r="L177" s="306">
        <v>0</v>
      </c>
      <c r="M177" s="306">
        <v>0</v>
      </c>
      <c r="N177" s="306">
        <v>0</v>
      </c>
      <c r="O177" s="306">
        <v>0</v>
      </c>
      <c r="P177" s="306">
        <v>0</v>
      </c>
      <c r="Q177" s="306">
        <v>0</v>
      </c>
      <c r="R177" s="306">
        <v>0</v>
      </c>
      <c r="S177" s="306">
        <v>0</v>
      </c>
      <c r="T177" s="306">
        <v>0</v>
      </c>
      <c r="U177" s="306">
        <v>0</v>
      </c>
      <c r="V177" s="306">
        <v>0</v>
      </c>
      <c r="W177" s="306">
        <v>0</v>
      </c>
      <c r="X177" s="306">
        <v>0</v>
      </c>
      <c r="Y177" s="306">
        <v>0</v>
      </c>
      <c r="Z177" s="306">
        <v>0</v>
      </c>
      <c r="AA177" s="306">
        <v>0</v>
      </c>
      <c r="AB177" s="306">
        <v>0</v>
      </c>
      <c r="AC177" s="306">
        <v>0</v>
      </c>
      <c r="AD177" s="306">
        <v>0</v>
      </c>
      <c r="AE177" s="306">
        <v>0</v>
      </c>
      <c r="AF177" s="306">
        <v>0</v>
      </c>
      <c r="AG177" s="306">
        <v>0</v>
      </c>
      <c r="AH177" s="306">
        <v>0</v>
      </c>
      <c r="AI177" s="306">
        <v>0</v>
      </c>
      <c r="AJ177" s="306">
        <v>0</v>
      </c>
      <c r="AK177" s="306">
        <v>0</v>
      </c>
      <c r="AL177" s="306">
        <v>0</v>
      </c>
      <c r="AM177" s="306">
        <v>0</v>
      </c>
      <c r="AN177" s="306">
        <v>0</v>
      </c>
      <c r="AO177" s="306">
        <v>0</v>
      </c>
      <c r="AP177" s="306">
        <v>0</v>
      </c>
      <c r="AQ177" s="306">
        <v>0</v>
      </c>
      <c r="AR177" s="306">
        <v>0</v>
      </c>
      <c r="AS177" s="306">
        <v>0</v>
      </c>
      <c r="AT177" s="306">
        <v>0</v>
      </c>
      <c r="AU177" s="306">
        <v>0</v>
      </c>
      <c r="AV177" s="306">
        <v>0</v>
      </c>
      <c r="AW177" s="306">
        <v>0</v>
      </c>
      <c r="AX177" s="306">
        <v>0</v>
      </c>
      <c r="AY177" s="306">
        <v>0</v>
      </c>
      <c r="AZ177" s="306">
        <v>0</v>
      </c>
      <c r="BA177" s="306">
        <v>0</v>
      </c>
      <c r="BB177" s="306">
        <v>0</v>
      </c>
      <c r="BC177" s="306">
        <v>0</v>
      </c>
      <c r="BD177" s="306">
        <v>0</v>
      </c>
      <c r="BE177" s="306">
        <v>0</v>
      </c>
      <c r="BF177" s="306">
        <v>0</v>
      </c>
      <c r="BG177" s="306">
        <v>0</v>
      </c>
      <c r="BH177" s="306">
        <v>0</v>
      </c>
      <c r="BI177" s="306">
        <v>0</v>
      </c>
      <c r="BJ177" s="306">
        <v>0</v>
      </c>
      <c r="BK177" s="306">
        <v>0</v>
      </c>
      <c r="BL177" s="306">
        <v>0</v>
      </c>
      <c r="BM177" s="306">
        <v>0</v>
      </c>
      <c r="BN177" s="306">
        <v>0</v>
      </c>
      <c r="BO177" s="306">
        <v>0</v>
      </c>
      <c r="BP177" s="306">
        <v>0</v>
      </c>
      <c r="BQ177" s="306">
        <v>0</v>
      </c>
      <c r="BR177" s="306">
        <v>0</v>
      </c>
      <c r="BS177" s="306">
        <v>0</v>
      </c>
      <c r="BT177" s="306">
        <v>0</v>
      </c>
      <c r="BU177" s="306">
        <v>0</v>
      </c>
      <c r="BV177" s="306">
        <v>0</v>
      </c>
      <c r="BW177" s="306">
        <v>0</v>
      </c>
      <c r="BX177" s="306">
        <v>0</v>
      </c>
      <c r="BY177" s="306">
        <v>0</v>
      </c>
      <c r="BZ177" s="306">
        <v>0</v>
      </c>
      <c r="CA177" s="306">
        <v>0</v>
      </c>
      <c r="CB177" s="306">
        <v>0</v>
      </c>
      <c r="CC177" s="306">
        <v>0</v>
      </c>
      <c r="CD177" s="306">
        <v>0</v>
      </c>
      <c r="CE177" s="306">
        <v>0</v>
      </c>
      <c r="CF177" s="306">
        <v>0</v>
      </c>
      <c r="CG177" s="306">
        <v>0</v>
      </c>
      <c r="CH177" s="306">
        <v>0</v>
      </c>
      <c r="CI177" s="306">
        <v>0</v>
      </c>
      <c r="CJ177" s="306">
        <v>0</v>
      </c>
      <c r="CK177" s="306">
        <v>0</v>
      </c>
      <c r="CL177" s="306">
        <v>0</v>
      </c>
      <c r="CM177" s="306">
        <v>0</v>
      </c>
      <c r="CN177" s="306">
        <v>0</v>
      </c>
      <c r="CO177" s="306">
        <v>0</v>
      </c>
      <c r="CP177" s="306">
        <v>0</v>
      </c>
      <c r="CQ177" s="306">
        <v>0</v>
      </c>
      <c r="CR177" s="306">
        <v>0</v>
      </c>
      <c r="CS177" s="306">
        <v>0</v>
      </c>
      <c r="CT177" s="306">
        <v>0</v>
      </c>
      <c r="CU177" s="306">
        <v>0</v>
      </c>
      <c r="CV177" s="306">
        <v>0</v>
      </c>
      <c r="CW177" s="306">
        <v>0</v>
      </c>
      <c r="CX177" s="306">
        <v>0</v>
      </c>
      <c r="CY177" s="306">
        <v>0</v>
      </c>
      <c r="CZ177" s="306">
        <v>0</v>
      </c>
      <c r="DA177" s="306">
        <v>0</v>
      </c>
      <c r="DB177" s="306">
        <v>0</v>
      </c>
      <c r="DC177" s="306">
        <v>0</v>
      </c>
      <c r="DD177" s="306">
        <v>0</v>
      </c>
      <c r="DE177" s="306">
        <v>0</v>
      </c>
      <c r="DF177" s="306">
        <v>0</v>
      </c>
      <c r="DG177" s="306">
        <v>0</v>
      </c>
      <c r="DH177" s="306">
        <v>0</v>
      </c>
      <c r="DI177" s="306">
        <v>0</v>
      </c>
      <c r="DJ177" s="306">
        <v>0</v>
      </c>
      <c r="DK177" s="306">
        <v>0</v>
      </c>
      <c r="DL177" s="306">
        <v>0</v>
      </c>
      <c r="DM177" s="306">
        <v>0</v>
      </c>
      <c r="DN177" s="306">
        <v>0</v>
      </c>
      <c r="DO177" s="306">
        <v>0</v>
      </c>
      <c r="DP177" s="306">
        <v>0</v>
      </c>
      <c r="DQ177" s="306">
        <v>0</v>
      </c>
      <c r="DR177" s="306">
        <v>0</v>
      </c>
      <c r="DS177" s="306">
        <v>0</v>
      </c>
      <c r="DT177" s="306">
        <v>0</v>
      </c>
      <c r="DU177" s="306">
        <v>0</v>
      </c>
      <c r="DV177" s="306">
        <v>0</v>
      </c>
      <c r="DW177" s="306">
        <v>0</v>
      </c>
      <c r="DX177" s="306">
        <v>0</v>
      </c>
      <c r="DY177" s="306">
        <v>0</v>
      </c>
      <c r="DZ177" s="306">
        <v>0</v>
      </c>
      <c r="EA177" s="306">
        <v>0</v>
      </c>
      <c r="EB177" s="306">
        <v>0</v>
      </c>
      <c r="EC177" s="306">
        <v>0</v>
      </c>
      <c r="ED177" s="306">
        <v>0</v>
      </c>
      <c r="EE177" s="306">
        <v>0</v>
      </c>
      <c r="EF177" s="306">
        <v>0</v>
      </c>
      <c r="EG177" s="306">
        <v>0</v>
      </c>
      <c r="EH177" s="306">
        <v>0</v>
      </c>
      <c r="EI177" s="306">
        <v>0</v>
      </c>
      <c r="EJ177" s="306">
        <v>0</v>
      </c>
      <c r="EK177" s="306">
        <v>0</v>
      </c>
      <c r="EL177" s="306">
        <v>0</v>
      </c>
      <c r="EM177" s="306">
        <v>0</v>
      </c>
      <c r="EN177" s="306">
        <v>0</v>
      </c>
      <c r="EO177" s="306">
        <v>0</v>
      </c>
      <c r="EP177" s="306">
        <v>0</v>
      </c>
      <c r="EQ177" s="306">
        <v>0</v>
      </c>
      <c r="ER177" s="306">
        <v>0</v>
      </c>
      <c r="ES177" s="306">
        <v>0</v>
      </c>
      <c r="ET177" s="306">
        <v>0</v>
      </c>
      <c r="EU177" s="306">
        <v>0</v>
      </c>
      <c r="EV177" s="306">
        <v>0</v>
      </c>
      <c r="EW177" s="306">
        <v>0</v>
      </c>
      <c r="EX177" s="306">
        <v>0</v>
      </c>
      <c r="EY177" s="22"/>
      <c r="EZ177" s="60"/>
      <c r="FA177" s="22"/>
      <c r="FB177" s="60"/>
      <c r="FC177" s="22"/>
      <c r="FD177" s="60"/>
      <c r="FE177" s="22"/>
      <c r="FF177" s="60"/>
      <c r="FG177" s="22"/>
      <c r="FH177" s="60"/>
      <c r="FI177" s="22"/>
      <c r="FJ177" s="60"/>
      <c r="FK177" s="22"/>
      <c r="FL177" s="60"/>
      <c r="FM177" s="22"/>
      <c r="FN177" s="60"/>
      <c r="FO177" s="22"/>
      <c r="FP177" s="60"/>
      <c r="FQ177" s="22"/>
      <c r="FR177" s="60"/>
      <c r="FS177" s="22"/>
      <c r="FT177" s="60"/>
      <c r="FU177" s="22"/>
      <c r="FV177" s="60"/>
      <c r="FW177" s="22"/>
      <c r="FX177" s="60"/>
      <c r="FY177" s="22"/>
      <c r="FZ177" s="60"/>
      <c r="GA177" s="22"/>
      <c r="GB177" s="60"/>
      <c r="GC177" s="22"/>
      <c r="GD177" s="60"/>
      <c r="GE177" s="22"/>
      <c r="GF177" s="60"/>
      <c r="GG177" s="22"/>
      <c r="GH177" s="60"/>
      <c r="GI177" s="22"/>
      <c r="GJ177" s="60"/>
      <c r="GK177" s="22"/>
      <c r="GL177" s="60"/>
      <c r="GM177" s="22"/>
      <c r="GN177" s="60"/>
      <c r="GO177" s="22"/>
      <c r="GP177" s="60"/>
      <c r="GQ177" s="22"/>
      <c r="GR177" s="60"/>
      <c r="GS177" s="22"/>
      <c r="GT177" s="60"/>
      <c r="GU177" s="22"/>
      <c r="GV177" s="60"/>
      <c r="GW177" s="22"/>
      <c r="GX177" s="60"/>
      <c r="GY177" s="22"/>
      <c r="GZ177" s="60"/>
      <c r="HA177" s="22"/>
      <c r="HB177" s="60"/>
      <c r="HC177" s="22"/>
      <c r="HD177" s="60"/>
      <c r="HE177" s="22"/>
      <c r="HF177" s="60"/>
      <c r="HG177" s="22"/>
      <c r="HH177" s="60"/>
      <c r="HI177" s="22"/>
      <c r="HJ177" s="60"/>
      <c r="HK177" s="22"/>
      <c r="HL177" s="60"/>
      <c r="HM177" s="22"/>
      <c r="HN177" s="60"/>
      <c r="HO177" s="22"/>
      <c r="HP177" s="60"/>
      <c r="HQ177" s="22"/>
      <c r="HR177" s="60"/>
      <c r="HS177" s="22"/>
      <c r="HT177" s="60"/>
      <c r="HU177" s="22"/>
      <c r="HV177" s="60"/>
      <c r="HW177" s="22"/>
      <c r="HX177" s="60"/>
      <c r="HY177" s="22"/>
      <c r="HZ177" s="60"/>
      <c r="IA177" s="22"/>
      <c r="IB177" s="60"/>
      <c r="IC177" s="22"/>
      <c r="ID177" s="60"/>
      <c r="IE177" s="22"/>
      <c r="IF177" s="60"/>
      <c r="IG177" s="22"/>
      <c r="IH177" s="60"/>
      <c r="II177" s="22"/>
      <c r="IJ177" s="60"/>
      <c r="IK177" s="22"/>
      <c r="IL177" s="60"/>
      <c r="IM177" s="22"/>
      <c r="IN177" s="60"/>
      <c r="IO177" s="22"/>
      <c r="IP177" s="60"/>
      <c r="IQ177" s="22"/>
      <c r="IR177" s="60"/>
      <c r="IS177" s="22"/>
      <c r="IT177" s="60"/>
      <c r="IU177" s="22"/>
      <c r="IV177" s="60"/>
      <c r="IW177" s="22"/>
      <c r="IX177" s="60"/>
      <c r="IY177" s="22"/>
      <c r="IZ177" s="60"/>
      <c r="JA177" s="22"/>
      <c r="JB177" s="60"/>
      <c r="JC177" s="22"/>
      <c r="JD177" s="60"/>
      <c r="JE177" s="22"/>
      <c r="JF177" s="60"/>
      <c r="JG177" s="22"/>
      <c r="JH177" s="60"/>
      <c r="JI177" s="22"/>
      <c r="JJ177" s="60"/>
      <c r="JK177" s="22"/>
      <c r="JL177" s="60"/>
      <c r="JM177" s="22"/>
      <c r="JN177" s="60"/>
      <c r="JO177" s="22"/>
      <c r="JP177" s="60"/>
      <c r="JQ177" s="22"/>
      <c r="JR177" s="60"/>
      <c r="JS177" s="22"/>
      <c r="JT177" s="60"/>
      <c r="JU177" s="22"/>
      <c r="JV177" s="60"/>
      <c r="JW177" s="22"/>
      <c r="JX177" s="60"/>
      <c r="JY177" s="22"/>
      <c r="JZ177" s="23"/>
      <c r="KA177" s="23"/>
      <c r="KB177" s="23"/>
      <c r="KC177" s="23"/>
      <c r="KD177" s="23"/>
      <c r="KE177" s="23"/>
      <c r="KF177" s="23"/>
      <c r="KG177" s="23"/>
      <c r="KH177" s="23"/>
      <c r="KI177" s="23"/>
      <c r="KJ177" s="23"/>
      <c r="KK177" s="23"/>
      <c r="KL177" s="23"/>
      <c r="KM177" s="23"/>
    </row>
    <row r="178" spans="1:299" x14ac:dyDescent="0.25">
      <c r="A178" s="48">
        <f t="shared" si="2"/>
        <v>177</v>
      </c>
      <c r="B178" s="272"/>
      <c r="C178" s="272"/>
      <c r="D178" s="272"/>
      <c r="E178" s="272" t="s">
        <v>338</v>
      </c>
      <c r="F178" s="272"/>
      <c r="G178" s="293">
        <v>0</v>
      </c>
      <c r="H178" s="293">
        <v>0</v>
      </c>
      <c r="I178" s="293">
        <v>719.53</v>
      </c>
      <c r="J178" s="293">
        <v>0</v>
      </c>
      <c r="K178" s="293">
        <v>294.47000000000003</v>
      </c>
      <c r="L178" s="293">
        <v>947.05</v>
      </c>
      <c r="M178" s="293">
        <v>0</v>
      </c>
      <c r="N178" s="293">
        <v>0</v>
      </c>
      <c r="O178" s="293">
        <v>976.7</v>
      </c>
      <c r="P178" s="293">
        <v>761.63</v>
      </c>
      <c r="Q178" s="293">
        <v>0</v>
      </c>
      <c r="R178" s="293">
        <v>0</v>
      </c>
      <c r="S178" s="293">
        <v>0</v>
      </c>
      <c r="T178" s="293">
        <v>0</v>
      </c>
      <c r="U178" s="293">
        <v>0</v>
      </c>
      <c r="V178" s="293">
        <v>0</v>
      </c>
      <c r="W178" s="293">
        <v>0</v>
      </c>
      <c r="X178" s="293">
        <v>0</v>
      </c>
      <c r="Y178" s="293">
        <v>244.47</v>
      </c>
      <c r="Z178" s="293">
        <v>0</v>
      </c>
      <c r="AA178" s="293">
        <v>0</v>
      </c>
      <c r="AB178" s="293">
        <v>0</v>
      </c>
      <c r="AC178" s="293">
        <v>0</v>
      </c>
      <c r="AD178" s="293">
        <v>0</v>
      </c>
      <c r="AE178" s="293">
        <v>0</v>
      </c>
      <c r="AF178" s="293">
        <v>0</v>
      </c>
      <c r="AG178" s="293">
        <v>0</v>
      </c>
      <c r="AH178" s="293">
        <v>0</v>
      </c>
      <c r="AI178" s="293">
        <v>317.98</v>
      </c>
      <c r="AJ178" s="293">
        <v>0</v>
      </c>
      <c r="AK178" s="293">
        <v>0</v>
      </c>
      <c r="AL178" s="293">
        <v>0</v>
      </c>
      <c r="AM178" s="293">
        <v>0</v>
      </c>
      <c r="AN178" s="293">
        <v>0</v>
      </c>
      <c r="AO178" s="293">
        <v>0</v>
      </c>
      <c r="AP178" s="293">
        <v>0</v>
      </c>
      <c r="AQ178" s="293">
        <v>0</v>
      </c>
      <c r="AR178" s="293">
        <v>0</v>
      </c>
      <c r="AS178" s="293">
        <v>0</v>
      </c>
      <c r="AT178" s="293">
        <v>966.68</v>
      </c>
      <c r="AU178" s="293">
        <v>113.44</v>
      </c>
      <c r="AV178" s="293">
        <v>0</v>
      </c>
      <c r="AW178" s="293">
        <v>0</v>
      </c>
      <c r="AX178" s="293">
        <v>0</v>
      </c>
      <c r="AY178" s="293">
        <v>0</v>
      </c>
      <c r="AZ178" s="293">
        <v>0</v>
      </c>
      <c r="BA178" s="293">
        <v>0</v>
      </c>
      <c r="BB178" s="293">
        <v>0</v>
      </c>
      <c r="BC178" s="293">
        <v>0</v>
      </c>
      <c r="BD178" s="293">
        <v>0</v>
      </c>
      <c r="BE178" s="293">
        <v>0</v>
      </c>
      <c r="BF178" s="293">
        <v>0</v>
      </c>
      <c r="BG178" s="293">
        <v>0</v>
      </c>
      <c r="BH178" s="293">
        <v>0</v>
      </c>
      <c r="BI178" s="293">
        <v>0</v>
      </c>
      <c r="BJ178" s="293">
        <v>0</v>
      </c>
      <c r="BK178" s="293">
        <v>621.59</v>
      </c>
      <c r="BL178" s="293">
        <v>0</v>
      </c>
      <c r="BM178" s="293">
        <v>1044.1199999999999</v>
      </c>
      <c r="BN178" s="293">
        <v>0</v>
      </c>
      <c r="BO178" s="293">
        <v>0</v>
      </c>
      <c r="BP178" s="293">
        <v>0</v>
      </c>
      <c r="BQ178" s="293">
        <v>0</v>
      </c>
      <c r="BR178" s="293">
        <v>0</v>
      </c>
      <c r="BS178" s="293">
        <v>25.45</v>
      </c>
      <c r="BT178" s="293">
        <v>0</v>
      </c>
      <c r="BU178" s="293">
        <v>278.83999999999997</v>
      </c>
      <c r="BV178" s="293">
        <v>0</v>
      </c>
      <c r="BW178" s="293">
        <v>0</v>
      </c>
      <c r="BX178" s="293">
        <v>0</v>
      </c>
      <c r="BY178" s="293">
        <v>0</v>
      </c>
      <c r="BZ178" s="293">
        <v>0</v>
      </c>
      <c r="CA178" s="293">
        <v>0</v>
      </c>
      <c r="CB178" s="293">
        <v>828.77</v>
      </c>
      <c r="CC178" s="293">
        <v>0</v>
      </c>
      <c r="CD178" s="293">
        <v>0</v>
      </c>
      <c r="CE178" s="293">
        <v>0</v>
      </c>
      <c r="CF178" s="293">
        <v>0</v>
      </c>
      <c r="CG178" s="293">
        <v>0</v>
      </c>
      <c r="CH178" s="293">
        <v>0</v>
      </c>
      <c r="CI178" s="293">
        <v>0</v>
      </c>
      <c r="CJ178" s="293">
        <v>0</v>
      </c>
      <c r="CK178" s="293">
        <v>239.53</v>
      </c>
      <c r="CL178" s="293">
        <v>0</v>
      </c>
      <c r="CM178" s="293">
        <v>0</v>
      </c>
      <c r="CN178" s="293">
        <v>0</v>
      </c>
      <c r="CO178" s="293">
        <v>635.82000000000005</v>
      </c>
      <c r="CP178" s="293">
        <v>0</v>
      </c>
      <c r="CQ178" s="293">
        <v>0</v>
      </c>
      <c r="CR178" s="293">
        <v>0</v>
      </c>
      <c r="CS178" s="293">
        <v>542.66999999999996</v>
      </c>
      <c r="CT178" s="293">
        <v>740.3</v>
      </c>
      <c r="CU178" s="293">
        <v>647.62</v>
      </c>
      <c r="CV178" s="293">
        <v>0</v>
      </c>
      <c r="CW178" s="293">
        <v>0</v>
      </c>
      <c r="CX178" s="293">
        <v>0</v>
      </c>
      <c r="CY178" s="293">
        <v>0</v>
      </c>
      <c r="CZ178" s="293">
        <v>0</v>
      </c>
      <c r="DA178" s="293">
        <v>0</v>
      </c>
      <c r="DB178" s="293">
        <v>0</v>
      </c>
      <c r="DC178" s="293">
        <v>0</v>
      </c>
      <c r="DD178" s="293">
        <v>244.47</v>
      </c>
      <c r="DE178" s="293">
        <v>0</v>
      </c>
      <c r="DF178" s="293">
        <v>606.66999999999996</v>
      </c>
      <c r="DG178" s="293">
        <v>0</v>
      </c>
      <c r="DH178" s="293">
        <v>0</v>
      </c>
      <c r="DI178" s="293">
        <v>0</v>
      </c>
      <c r="DJ178" s="293">
        <v>0</v>
      </c>
      <c r="DK178" s="293">
        <v>0</v>
      </c>
      <c r="DL178" s="293">
        <v>0</v>
      </c>
      <c r="DM178" s="293">
        <v>0</v>
      </c>
      <c r="DN178" s="293">
        <v>528.17999999999995</v>
      </c>
      <c r="DO178" s="293">
        <v>0</v>
      </c>
      <c r="DP178" s="293">
        <v>0</v>
      </c>
      <c r="DQ178" s="293">
        <v>0</v>
      </c>
      <c r="DR178" s="293">
        <v>0</v>
      </c>
      <c r="DS178" s="293">
        <v>0</v>
      </c>
      <c r="DT178" s="293">
        <v>0</v>
      </c>
      <c r="DU178" s="293">
        <v>0</v>
      </c>
      <c r="DV178" s="293">
        <v>0</v>
      </c>
      <c r="DW178" s="293">
        <v>896.5</v>
      </c>
      <c r="DX178" s="293">
        <v>0</v>
      </c>
      <c r="DY178" s="293">
        <v>0</v>
      </c>
      <c r="DZ178" s="293">
        <v>0</v>
      </c>
      <c r="EA178" s="293">
        <v>0</v>
      </c>
      <c r="EB178" s="293">
        <v>0</v>
      </c>
      <c r="EC178" s="293">
        <v>0</v>
      </c>
      <c r="ED178" s="293">
        <v>0</v>
      </c>
      <c r="EE178" s="293">
        <v>0</v>
      </c>
      <c r="EF178" s="293">
        <v>0</v>
      </c>
      <c r="EG178" s="293">
        <v>0</v>
      </c>
      <c r="EH178" s="293">
        <v>0</v>
      </c>
      <c r="EI178" s="293">
        <v>993.9</v>
      </c>
      <c r="EJ178" s="293">
        <v>0</v>
      </c>
      <c r="EK178" s="293">
        <v>0</v>
      </c>
      <c r="EL178" s="293">
        <v>623.08000000000004</v>
      </c>
      <c r="EM178" s="293">
        <v>988.54</v>
      </c>
      <c r="EN178" s="293">
        <v>0</v>
      </c>
      <c r="EO178" s="293">
        <v>863.75</v>
      </c>
      <c r="EP178" s="293">
        <v>0</v>
      </c>
      <c r="EQ178" s="293">
        <v>816.9</v>
      </c>
      <c r="ER178" s="293">
        <v>0</v>
      </c>
      <c r="ES178" s="293">
        <v>0</v>
      </c>
      <c r="ET178" s="293">
        <v>0</v>
      </c>
      <c r="EU178" s="293">
        <v>0</v>
      </c>
      <c r="EV178" s="293">
        <v>0</v>
      </c>
      <c r="EW178" s="293">
        <v>0</v>
      </c>
      <c r="EX178" s="293">
        <v>17508.650000000001</v>
      </c>
      <c r="EY178" s="22"/>
      <c r="EZ178" s="60"/>
      <c r="FA178" s="22"/>
      <c r="FB178" s="60"/>
      <c r="FC178" s="22"/>
      <c r="FD178" s="60"/>
      <c r="FE178" s="22"/>
      <c r="FF178" s="60"/>
      <c r="FG178" s="22"/>
      <c r="FH178" s="60"/>
      <c r="FI178" s="22"/>
      <c r="FJ178" s="60"/>
      <c r="FK178" s="22"/>
      <c r="FL178" s="60"/>
      <c r="FM178" s="22"/>
      <c r="FN178" s="60"/>
      <c r="FO178" s="22"/>
      <c r="FP178" s="60"/>
      <c r="FQ178" s="22"/>
      <c r="FR178" s="60"/>
      <c r="FS178" s="22"/>
      <c r="FT178" s="60"/>
      <c r="FU178" s="22"/>
      <c r="FV178" s="60"/>
      <c r="FW178" s="22"/>
      <c r="FX178" s="60"/>
      <c r="FY178" s="22"/>
      <c r="FZ178" s="60"/>
      <c r="GA178" s="22"/>
      <c r="GB178" s="60"/>
      <c r="GC178" s="22"/>
      <c r="GD178" s="60"/>
      <c r="GE178" s="22"/>
      <c r="GF178" s="60"/>
      <c r="GG178" s="22"/>
      <c r="GH178" s="60"/>
      <c r="GI178" s="22"/>
      <c r="GJ178" s="60"/>
      <c r="GK178" s="22"/>
      <c r="GL178" s="60"/>
      <c r="GM178" s="22"/>
      <c r="GN178" s="60"/>
      <c r="GO178" s="22"/>
      <c r="GP178" s="60"/>
      <c r="GQ178" s="22"/>
      <c r="GR178" s="60"/>
      <c r="GS178" s="22"/>
      <c r="GT178" s="60"/>
      <c r="GU178" s="22"/>
      <c r="GV178" s="60"/>
      <c r="GW178" s="22"/>
      <c r="GX178" s="60"/>
      <c r="GY178" s="22"/>
      <c r="GZ178" s="60"/>
      <c r="HA178" s="22"/>
      <c r="HB178" s="60"/>
      <c r="HC178" s="22"/>
      <c r="HD178" s="60"/>
      <c r="HE178" s="22"/>
      <c r="HF178" s="60"/>
      <c r="HG178" s="22"/>
      <c r="HH178" s="60"/>
      <c r="HI178" s="22"/>
      <c r="HJ178" s="60"/>
      <c r="HK178" s="22"/>
      <c r="HL178" s="60"/>
      <c r="HM178" s="22"/>
      <c r="HN178" s="60"/>
      <c r="HO178" s="22"/>
      <c r="HP178" s="60"/>
      <c r="HQ178" s="22"/>
      <c r="HR178" s="60"/>
      <c r="HS178" s="22"/>
      <c r="HT178" s="60"/>
      <c r="HU178" s="22"/>
      <c r="HV178" s="60"/>
      <c r="HW178" s="22"/>
      <c r="HX178" s="60"/>
      <c r="HY178" s="22"/>
      <c r="HZ178" s="60"/>
      <c r="IA178" s="22"/>
      <c r="IB178" s="60"/>
      <c r="IC178" s="22"/>
      <c r="ID178" s="60"/>
      <c r="IE178" s="22"/>
      <c r="IF178" s="60"/>
      <c r="IG178" s="22"/>
      <c r="IH178" s="60"/>
      <c r="II178" s="22"/>
      <c r="IJ178" s="60"/>
      <c r="IK178" s="22"/>
      <c r="IL178" s="60"/>
      <c r="IM178" s="22"/>
      <c r="IN178" s="60"/>
      <c r="IO178" s="22"/>
      <c r="IP178" s="60"/>
      <c r="IQ178" s="22"/>
      <c r="IR178" s="60"/>
      <c r="IS178" s="22"/>
      <c r="IT178" s="60"/>
      <c r="IU178" s="22"/>
      <c r="IV178" s="60"/>
      <c r="IW178" s="22"/>
      <c r="IX178" s="60"/>
      <c r="IY178" s="22"/>
      <c r="IZ178" s="60"/>
      <c r="JA178" s="22"/>
      <c r="JB178" s="60"/>
      <c r="JC178" s="22"/>
      <c r="JD178" s="60"/>
      <c r="JE178" s="22"/>
      <c r="JF178" s="60"/>
      <c r="JG178" s="22"/>
      <c r="JH178" s="60"/>
      <c r="JI178" s="22"/>
      <c r="JJ178" s="60"/>
      <c r="JK178" s="22"/>
      <c r="JL178" s="60"/>
      <c r="JM178" s="22"/>
      <c r="JN178" s="60"/>
      <c r="JO178" s="22"/>
      <c r="JP178" s="60"/>
      <c r="JQ178" s="22"/>
      <c r="JR178" s="60"/>
      <c r="JS178" s="22"/>
      <c r="JT178" s="60"/>
      <c r="JU178" s="22"/>
      <c r="JV178" s="60"/>
      <c r="JW178" s="22"/>
      <c r="JX178" s="60"/>
      <c r="JY178" s="22"/>
      <c r="JZ178" s="23"/>
      <c r="KA178" s="23"/>
      <c r="KB178" s="23"/>
      <c r="KC178" s="23"/>
      <c r="KD178" s="23"/>
      <c r="KE178" s="23"/>
      <c r="KF178" s="23"/>
      <c r="KG178" s="23"/>
      <c r="KH178" s="23"/>
      <c r="KI178" s="23"/>
      <c r="KJ178" s="23"/>
      <c r="KK178" s="23"/>
      <c r="KL178" s="23"/>
      <c r="KM178" s="23"/>
    </row>
    <row r="179" spans="1:299" ht="30" customHeight="1" x14ac:dyDescent="0.25">
      <c r="A179" s="48">
        <f t="shared" si="2"/>
        <v>178</v>
      </c>
      <c r="B179" s="272"/>
      <c r="C179" s="272"/>
      <c r="D179" s="272"/>
      <c r="E179" s="272" t="s">
        <v>339</v>
      </c>
      <c r="F179" s="272"/>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c r="AC179" s="293"/>
      <c r="AD179" s="293"/>
      <c r="AE179" s="293"/>
      <c r="AF179" s="293"/>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c r="BD179" s="293"/>
      <c r="BE179" s="293"/>
      <c r="BF179" s="293"/>
      <c r="BG179" s="293"/>
      <c r="BH179" s="293"/>
      <c r="BI179" s="293"/>
      <c r="BJ179" s="293"/>
      <c r="BK179" s="293"/>
      <c r="BL179" s="293"/>
      <c r="BM179" s="293"/>
      <c r="BN179" s="293"/>
      <c r="BO179" s="293"/>
      <c r="BP179" s="293"/>
      <c r="BQ179" s="293"/>
      <c r="BR179" s="293"/>
      <c r="BS179" s="293"/>
      <c r="BT179" s="293"/>
      <c r="BU179" s="293"/>
      <c r="BV179" s="293"/>
      <c r="BW179" s="293"/>
      <c r="BX179" s="293"/>
      <c r="BY179" s="293"/>
      <c r="BZ179" s="293"/>
      <c r="CA179" s="293"/>
      <c r="CB179" s="293"/>
      <c r="CC179" s="293"/>
      <c r="CD179" s="293"/>
      <c r="CE179" s="293"/>
      <c r="CF179" s="293"/>
      <c r="CG179" s="293"/>
      <c r="CH179" s="293"/>
      <c r="CI179" s="293"/>
      <c r="CJ179" s="293"/>
      <c r="CK179" s="293"/>
      <c r="CL179" s="293"/>
      <c r="CM179" s="293"/>
      <c r="CN179" s="293"/>
      <c r="CO179" s="293"/>
      <c r="CP179" s="293"/>
      <c r="CQ179" s="293"/>
      <c r="CR179" s="293"/>
      <c r="CS179" s="293"/>
      <c r="CT179" s="293"/>
      <c r="CU179" s="293"/>
      <c r="CV179" s="293"/>
      <c r="CW179" s="293"/>
      <c r="CX179" s="293"/>
      <c r="CY179" s="293"/>
      <c r="CZ179" s="293"/>
      <c r="DA179" s="293"/>
      <c r="DB179" s="293"/>
      <c r="DC179" s="293"/>
      <c r="DD179" s="293"/>
      <c r="DE179" s="293"/>
      <c r="DF179" s="293"/>
      <c r="DG179" s="293"/>
      <c r="DH179" s="293"/>
      <c r="DI179" s="293"/>
      <c r="DJ179" s="293"/>
      <c r="DK179" s="293"/>
      <c r="DL179" s="293"/>
      <c r="DM179" s="293"/>
      <c r="DN179" s="293"/>
      <c r="DO179" s="293"/>
      <c r="DP179" s="293"/>
      <c r="DQ179" s="293"/>
      <c r="DR179" s="293"/>
      <c r="DS179" s="293"/>
      <c r="DT179" s="293"/>
      <c r="DU179" s="293"/>
      <c r="DV179" s="293"/>
      <c r="DW179" s="293"/>
      <c r="DX179" s="293"/>
      <c r="DY179" s="293"/>
      <c r="DZ179" s="293"/>
      <c r="EA179" s="293"/>
      <c r="EB179" s="293"/>
      <c r="EC179" s="293"/>
      <c r="ED179" s="293"/>
      <c r="EE179" s="293"/>
      <c r="EF179" s="293"/>
      <c r="EG179" s="293"/>
      <c r="EH179" s="293"/>
      <c r="EI179" s="293"/>
      <c r="EJ179" s="293"/>
      <c r="EK179" s="293"/>
      <c r="EL179" s="293"/>
      <c r="EM179" s="293"/>
      <c r="EN179" s="293"/>
      <c r="EO179" s="293"/>
      <c r="EP179" s="293"/>
      <c r="EQ179" s="293"/>
      <c r="ER179" s="293"/>
      <c r="ES179" s="293"/>
      <c r="ET179" s="293"/>
      <c r="EU179" s="293"/>
      <c r="EV179" s="293"/>
      <c r="EW179" s="293"/>
      <c r="EX179" s="293"/>
      <c r="EY179" s="22"/>
      <c r="EZ179" s="60"/>
      <c r="FA179" s="22"/>
      <c r="FB179" s="60"/>
      <c r="FC179" s="22"/>
      <c r="FD179" s="60"/>
      <c r="FE179" s="22"/>
      <c r="FF179" s="60"/>
      <c r="FG179" s="22"/>
      <c r="FH179" s="60"/>
      <c r="FI179" s="22"/>
      <c r="FJ179" s="60"/>
      <c r="FK179" s="22"/>
      <c r="FL179" s="60"/>
      <c r="FM179" s="22"/>
      <c r="FN179" s="60"/>
      <c r="FO179" s="22"/>
      <c r="FP179" s="60"/>
      <c r="FQ179" s="22"/>
      <c r="FR179" s="60"/>
      <c r="FS179" s="22"/>
      <c r="FT179" s="60"/>
      <c r="FU179" s="22"/>
      <c r="FV179" s="60"/>
      <c r="FW179" s="22"/>
      <c r="FX179" s="60"/>
      <c r="FY179" s="22"/>
      <c r="FZ179" s="60"/>
      <c r="GA179" s="22"/>
      <c r="GB179" s="60"/>
      <c r="GC179" s="22"/>
      <c r="GD179" s="60"/>
      <c r="GE179" s="22"/>
      <c r="GF179" s="60"/>
      <c r="GG179" s="22"/>
      <c r="GH179" s="60"/>
      <c r="GI179" s="22"/>
      <c r="GJ179" s="60"/>
      <c r="GK179" s="22"/>
      <c r="GL179" s="60"/>
      <c r="GM179" s="22"/>
      <c r="GN179" s="60"/>
      <c r="GO179" s="22"/>
      <c r="GP179" s="60"/>
      <c r="GQ179" s="22"/>
      <c r="GR179" s="60"/>
      <c r="GS179" s="22"/>
      <c r="GT179" s="60"/>
      <c r="GU179" s="22"/>
      <c r="GV179" s="60"/>
      <c r="GW179" s="22"/>
      <c r="GX179" s="60"/>
      <c r="GY179" s="22"/>
      <c r="GZ179" s="60"/>
      <c r="HA179" s="22"/>
      <c r="HB179" s="60"/>
      <c r="HC179" s="22"/>
      <c r="HD179" s="60"/>
      <c r="HE179" s="22"/>
      <c r="HF179" s="60"/>
      <c r="HG179" s="22"/>
      <c r="HH179" s="60"/>
      <c r="HI179" s="22"/>
      <c r="HJ179" s="60"/>
      <c r="HK179" s="22"/>
      <c r="HL179" s="60"/>
      <c r="HM179" s="22"/>
      <c r="HN179" s="60"/>
      <c r="HO179" s="22"/>
      <c r="HP179" s="60"/>
      <c r="HQ179" s="22"/>
      <c r="HR179" s="60"/>
      <c r="HS179" s="22"/>
      <c r="HT179" s="60"/>
      <c r="HU179" s="22"/>
      <c r="HV179" s="60"/>
      <c r="HW179" s="22"/>
      <c r="HX179" s="60"/>
      <c r="HY179" s="22"/>
      <c r="HZ179" s="60"/>
      <c r="IA179" s="22"/>
      <c r="IB179" s="60"/>
      <c r="IC179" s="22"/>
      <c r="ID179" s="60"/>
      <c r="IE179" s="22"/>
      <c r="IF179" s="60"/>
      <c r="IG179" s="22"/>
      <c r="IH179" s="60"/>
      <c r="II179" s="22"/>
      <c r="IJ179" s="60"/>
      <c r="IK179" s="22"/>
      <c r="IL179" s="60"/>
      <c r="IM179" s="22"/>
      <c r="IN179" s="60"/>
      <c r="IO179" s="22"/>
      <c r="IP179" s="60"/>
      <c r="IQ179" s="22"/>
      <c r="IR179" s="60"/>
      <c r="IS179" s="22"/>
      <c r="IT179" s="60"/>
      <c r="IU179" s="22"/>
      <c r="IV179" s="60"/>
      <c r="IW179" s="22"/>
      <c r="IX179" s="60"/>
      <c r="IY179" s="22"/>
      <c r="IZ179" s="60"/>
      <c r="JA179" s="22"/>
      <c r="JB179" s="60"/>
      <c r="JC179" s="22"/>
      <c r="JD179" s="60"/>
      <c r="JE179" s="22"/>
      <c r="JF179" s="60"/>
      <c r="JG179" s="22"/>
      <c r="JH179" s="60"/>
      <c r="JI179" s="22"/>
      <c r="JJ179" s="60"/>
      <c r="JK179" s="22"/>
      <c r="JL179" s="60"/>
      <c r="JM179" s="22"/>
      <c r="JN179" s="60"/>
      <c r="JO179" s="22"/>
      <c r="JP179" s="60"/>
      <c r="JQ179" s="22"/>
      <c r="JR179" s="60"/>
      <c r="JS179" s="22"/>
      <c r="JT179" s="60"/>
      <c r="JU179" s="22"/>
      <c r="JV179" s="60"/>
      <c r="JW179" s="22"/>
      <c r="JX179" s="60"/>
      <c r="JY179" s="22"/>
      <c r="JZ179" s="23"/>
      <c r="KA179" s="23"/>
      <c r="KB179" s="23"/>
      <c r="KC179" s="23"/>
      <c r="KD179" s="23"/>
      <c r="KE179" s="23"/>
      <c r="KF179" s="23"/>
      <c r="KG179" s="23"/>
      <c r="KH179" s="23"/>
      <c r="KI179" s="23"/>
      <c r="KJ179" s="23"/>
      <c r="KK179" s="23"/>
      <c r="KL179" s="23"/>
      <c r="KM179" s="23"/>
    </row>
    <row r="180" spans="1:299" x14ac:dyDescent="0.25">
      <c r="A180" s="48">
        <f t="shared" si="2"/>
        <v>179</v>
      </c>
      <c r="B180" s="272"/>
      <c r="C180" s="272"/>
      <c r="D180" s="272"/>
      <c r="E180" s="272"/>
      <c r="F180" s="272" t="s">
        <v>404</v>
      </c>
      <c r="G180" s="293">
        <v>0</v>
      </c>
      <c r="H180" s="293">
        <v>660</v>
      </c>
      <c r="I180" s="293">
        <v>0</v>
      </c>
      <c r="J180" s="293">
        <v>0</v>
      </c>
      <c r="K180" s="293">
        <v>0</v>
      </c>
      <c r="L180" s="293">
        <v>600</v>
      </c>
      <c r="M180" s="293">
        <v>0</v>
      </c>
      <c r="N180" s="293">
        <v>0</v>
      </c>
      <c r="O180" s="293">
        <v>600</v>
      </c>
      <c r="P180" s="293">
        <v>558.98</v>
      </c>
      <c r="Q180" s="293">
        <v>0</v>
      </c>
      <c r="R180" s="293">
        <v>0</v>
      </c>
      <c r="S180" s="293">
        <v>0</v>
      </c>
      <c r="T180" s="293">
        <v>0</v>
      </c>
      <c r="U180" s="293">
        <v>0</v>
      </c>
      <c r="V180" s="293">
        <v>0</v>
      </c>
      <c r="W180" s="293">
        <v>0</v>
      </c>
      <c r="X180" s="293">
        <v>0</v>
      </c>
      <c r="Y180" s="293">
        <v>237.83</v>
      </c>
      <c r="Z180" s="293">
        <v>0</v>
      </c>
      <c r="AA180" s="293">
        <v>0</v>
      </c>
      <c r="AB180" s="293">
        <v>0</v>
      </c>
      <c r="AC180" s="293">
        <v>0</v>
      </c>
      <c r="AD180" s="293">
        <v>614.88</v>
      </c>
      <c r="AE180" s="293">
        <v>0</v>
      </c>
      <c r="AF180" s="293">
        <v>0</v>
      </c>
      <c r="AG180" s="293">
        <v>0</v>
      </c>
      <c r="AH180" s="293">
        <v>0</v>
      </c>
      <c r="AI180" s="293">
        <v>0</v>
      </c>
      <c r="AJ180" s="293">
        <v>0</v>
      </c>
      <c r="AK180" s="293">
        <v>0</v>
      </c>
      <c r="AL180" s="293">
        <v>0</v>
      </c>
      <c r="AM180" s="293">
        <v>0</v>
      </c>
      <c r="AN180" s="293">
        <v>0</v>
      </c>
      <c r="AO180" s="293">
        <v>0</v>
      </c>
      <c r="AP180" s="293">
        <v>0</v>
      </c>
      <c r="AQ180" s="293">
        <v>0</v>
      </c>
      <c r="AR180" s="293">
        <v>0</v>
      </c>
      <c r="AS180" s="293">
        <v>0</v>
      </c>
      <c r="AT180" s="293">
        <v>360</v>
      </c>
      <c r="AU180" s="293">
        <v>0</v>
      </c>
      <c r="AV180" s="293">
        <v>0</v>
      </c>
      <c r="AW180" s="293">
        <v>0</v>
      </c>
      <c r="AX180" s="293">
        <v>0</v>
      </c>
      <c r="AY180" s="293">
        <v>0</v>
      </c>
      <c r="AZ180" s="293">
        <v>0</v>
      </c>
      <c r="BA180" s="293">
        <v>0</v>
      </c>
      <c r="BB180" s="293">
        <v>0</v>
      </c>
      <c r="BC180" s="293">
        <v>0</v>
      </c>
      <c r="BD180" s="293">
        <v>0</v>
      </c>
      <c r="BE180" s="293">
        <v>0</v>
      </c>
      <c r="BF180" s="293">
        <v>0</v>
      </c>
      <c r="BG180" s="293">
        <v>0</v>
      </c>
      <c r="BH180" s="293">
        <v>0</v>
      </c>
      <c r="BI180" s="293">
        <v>0</v>
      </c>
      <c r="BJ180" s="293">
        <v>0</v>
      </c>
      <c r="BK180" s="293">
        <v>822</v>
      </c>
      <c r="BL180" s="293">
        <v>0</v>
      </c>
      <c r="BM180" s="293">
        <v>520.15</v>
      </c>
      <c r="BN180" s="293">
        <v>0</v>
      </c>
      <c r="BO180" s="293">
        <v>0</v>
      </c>
      <c r="BP180" s="293">
        <v>0</v>
      </c>
      <c r="BQ180" s="293">
        <v>0</v>
      </c>
      <c r="BR180" s="293">
        <v>0</v>
      </c>
      <c r="BS180" s="293">
        <v>0</v>
      </c>
      <c r="BT180" s="293">
        <v>0</v>
      </c>
      <c r="BU180" s="293">
        <v>0</v>
      </c>
      <c r="BV180" s="293">
        <v>344.12</v>
      </c>
      <c r="BW180" s="293">
        <v>0</v>
      </c>
      <c r="BX180" s="293">
        <v>0</v>
      </c>
      <c r="BY180" s="293">
        <v>0</v>
      </c>
      <c r="BZ180" s="293">
        <v>0</v>
      </c>
      <c r="CA180" s="293">
        <v>0</v>
      </c>
      <c r="CB180" s="293">
        <v>0</v>
      </c>
      <c r="CC180" s="293">
        <v>0</v>
      </c>
      <c r="CD180" s="293">
        <v>0</v>
      </c>
      <c r="CE180" s="293">
        <v>0</v>
      </c>
      <c r="CF180" s="293">
        <v>0</v>
      </c>
      <c r="CG180" s="293">
        <v>0</v>
      </c>
      <c r="CH180" s="293">
        <v>0</v>
      </c>
      <c r="CI180" s="293">
        <v>0</v>
      </c>
      <c r="CJ180" s="293">
        <v>0</v>
      </c>
      <c r="CK180" s="293">
        <v>324.48</v>
      </c>
      <c r="CL180" s="293">
        <v>0</v>
      </c>
      <c r="CM180" s="293">
        <v>0</v>
      </c>
      <c r="CN180" s="293">
        <v>0</v>
      </c>
      <c r="CO180" s="293">
        <v>1044.32</v>
      </c>
      <c r="CP180" s="293">
        <v>0</v>
      </c>
      <c r="CQ180" s="293">
        <v>0</v>
      </c>
      <c r="CR180" s="293">
        <v>0</v>
      </c>
      <c r="CS180" s="293">
        <v>0</v>
      </c>
      <c r="CT180" s="293">
        <v>644.55999999999995</v>
      </c>
      <c r="CU180" s="293">
        <v>0</v>
      </c>
      <c r="CV180" s="293">
        <v>0</v>
      </c>
      <c r="CW180" s="293">
        <v>0</v>
      </c>
      <c r="CX180" s="293">
        <v>0</v>
      </c>
      <c r="CY180" s="293">
        <v>0</v>
      </c>
      <c r="CZ180" s="293">
        <v>0</v>
      </c>
      <c r="DA180" s="293">
        <v>239.7</v>
      </c>
      <c r="DB180" s="293">
        <v>0</v>
      </c>
      <c r="DC180" s="293">
        <v>0</v>
      </c>
      <c r="DD180" s="293">
        <v>132</v>
      </c>
      <c r="DE180" s="293">
        <v>0</v>
      </c>
      <c r="DF180" s="293">
        <v>735.41</v>
      </c>
      <c r="DG180" s="293">
        <v>0</v>
      </c>
      <c r="DH180" s="293">
        <v>0</v>
      </c>
      <c r="DI180" s="293">
        <v>0</v>
      </c>
      <c r="DJ180" s="293">
        <v>0</v>
      </c>
      <c r="DK180" s="293">
        <v>0</v>
      </c>
      <c r="DL180" s="293">
        <v>522.44000000000005</v>
      </c>
      <c r="DM180" s="293">
        <v>0</v>
      </c>
      <c r="DN180" s="293">
        <v>394.2</v>
      </c>
      <c r="DO180" s="293">
        <v>0</v>
      </c>
      <c r="DP180" s="293">
        <v>0</v>
      </c>
      <c r="DQ180" s="293">
        <v>0</v>
      </c>
      <c r="DR180" s="293">
        <v>0</v>
      </c>
      <c r="DS180" s="293">
        <v>0</v>
      </c>
      <c r="DT180" s="293">
        <v>0</v>
      </c>
      <c r="DU180" s="293">
        <v>0</v>
      </c>
      <c r="DV180" s="293">
        <v>0</v>
      </c>
      <c r="DW180" s="293">
        <v>210</v>
      </c>
      <c r="DX180" s="293">
        <v>0</v>
      </c>
      <c r="DY180" s="293">
        <v>0</v>
      </c>
      <c r="DZ180" s="293">
        <v>0</v>
      </c>
      <c r="EA180" s="293">
        <v>149.97</v>
      </c>
      <c r="EB180" s="293">
        <v>0</v>
      </c>
      <c r="EC180" s="293">
        <v>0</v>
      </c>
      <c r="ED180" s="293">
        <v>0</v>
      </c>
      <c r="EE180" s="293">
        <v>0</v>
      </c>
      <c r="EF180" s="293">
        <v>0</v>
      </c>
      <c r="EG180" s="293">
        <v>0</v>
      </c>
      <c r="EH180" s="293">
        <v>0</v>
      </c>
      <c r="EI180" s="293">
        <v>765</v>
      </c>
      <c r="EJ180" s="293">
        <v>0</v>
      </c>
      <c r="EK180" s="293">
        <v>0</v>
      </c>
      <c r="EL180" s="293">
        <v>893.58</v>
      </c>
      <c r="EM180" s="293">
        <v>623.4</v>
      </c>
      <c r="EN180" s="293">
        <v>0</v>
      </c>
      <c r="EO180" s="293">
        <v>0</v>
      </c>
      <c r="EP180" s="293">
        <v>0</v>
      </c>
      <c r="EQ180" s="293">
        <v>300</v>
      </c>
      <c r="ER180" s="293">
        <v>0</v>
      </c>
      <c r="ES180" s="293">
        <v>0</v>
      </c>
      <c r="ET180" s="293">
        <v>0</v>
      </c>
      <c r="EU180" s="293">
        <v>0</v>
      </c>
      <c r="EV180" s="293">
        <v>0</v>
      </c>
      <c r="EW180" s="293">
        <v>0</v>
      </c>
      <c r="EX180" s="293">
        <v>12297.02</v>
      </c>
      <c r="EY180" s="22"/>
      <c r="EZ180" s="60"/>
      <c r="FA180" s="22"/>
      <c r="FB180" s="60"/>
      <c r="FC180" s="22"/>
      <c r="FD180" s="60"/>
      <c r="FE180" s="22"/>
      <c r="FF180" s="60"/>
      <c r="FG180" s="22"/>
      <c r="FH180" s="60"/>
      <c r="FI180" s="22"/>
      <c r="FJ180" s="60"/>
      <c r="FK180" s="22"/>
      <c r="FL180" s="60"/>
      <c r="FM180" s="22"/>
      <c r="FN180" s="60"/>
      <c r="FO180" s="22"/>
      <c r="FP180" s="60"/>
      <c r="FQ180" s="22"/>
      <c r="FR180" s="60"/>
      <c r="FS180" s="22"/>
      <c r="FT180" s="60"/>
      <c r="FU180" s="22"/>
      <c r="FV180" s="60"/>
      <c r="FW180" s="22"/>
      <c r="FX180" s="60"/>
      <c r="FY180" s="22"/>
      <c r="FZ180" s="60"/>
      <c r="GA180" s="22"/>
      <c r="GB180" s="60"/>
      <c r="GC180" s="22"/>
      <c r="GD180" s="60"/>
      <c r="GE180" s="22"/>
      <c r="GF180" s="60"/>
      <c r="GG180" s="22"/>
      <c r="GH180" s="60"/>
      <c r="GI180" s="22"/>
      <c r="GJ180" s="60"/>
      <c r="GK180" s="22"/>
      <c r="GL180" s="60"/>
      <c r="GM180" s="22"/>
      <c r="GN180" s="60"/>
      <c r="GO180" s="22"/>
      <c r="GP180" s="60"/>
      <c r="GQ180" s="22"/>
      <c r="GR180" s="60"/>
      <c r="GS180" s="22"/>
      <c r="GT180" s="60"/>
      <c r="GU180" s="22"/>
      <c r="GV180" s="60"/>
      <c r="GW180" s="22"/>
      <c r="GX180" s="60"/>
      <c r="GY180" s="22"/>
      <c r="GZ180" s="60"/>
      <c r="HA180" s="22"/>
      <c r="HB180" s="60"/>
      <c r="HC180" s="22"/>
      <c r="HD180" s="60"/>
      <c r="HE180" s="22"/>
      <c r="HF180" s="60"/>
      <c r="HG180" s="22"/>
      <c r="HH180" s="60"/>
      <c r="HI180" s="22"/>
      <c r="HJ180" s="60"/>
      <c r="HK180" s="22"/>
      <c r="HL180" s="60"/>
      <c r="HM180" s="22"/>
      <c r="HN180" s="60"/>
      <c r="HO180" s="22"/>
      <c r="HP180" s="60"/>
      <c r="HQ180" s="22"/>
      <c r="HR180" s="60"/>
      <c r="HS180" s="22"/>
      <c r="HT180" s="60"/>
      <c r="HU180" s="22"/>
      <c r="HV180" s="60"/>
      <c r="HW180" s="22"/>
      <c r="HX180" s="60"/>
      <c r="HY180" s="22"/>
      <c r="HZ180" s="60"/>
      <c r="IA180" s="22"/>
      <c r="IB180" s="60"/>
      <c r="IC180" s="22"/>
      <c r="ID180" s="60"/>
      <c r="IE180" s="22"/>
      <c r="IF180" s="60"/>
      <c r="IG180" s="22"/>
      <c r="IH180" s="60"/>
      <c r="II180" s="22"/>
      <c r="IJ180" s="60"/>
      <c r="IK180" s="22"/>
      <c r="IL180" s="60"/>
      <c r="IM180" s="22"/>
      <c r="IN180" s="60"/>
      <c r="IO180" s="22"/>
      <c r="IP180" s="60"/>
      <c r="IQ180" s="22"/>
      <c r="IR180" s="60"/>
      <c r="IS180" s="22"/>
      <c r="IT180" s="60"/>
      <c r="IU180" s="22"/>
      <c r="IV180" s="60"/>
      <c r="IW180" s="22"/>
      <c r="IX180" s="60"/>
      <c r="IY180" s="22"/>
      <c r="IZ180" s="60"/>
      <c r="JA180" s="22"/>
      <c r="JB180" s="60"/>
      <c r="JC180" s="22"/>
      <c r="JD180" s="60"/>
      <c r="JE180" s="22"/>
      <c r="JF180" s="60"/>
      <c r="JG180" s="22"/>
      <c r="JH180" s="60"/>
      <c r="JI180" s="22"/>
      <c r="JJ180" s="60"/>
      <c r="JK180" s="22"/>
      <c r="JL180" s="60"/>
      <c r="JM180" s="22"/>
      <c r="JN180" s="60"/>
      <c r="JO180" s="22"/>
      <c r="JP180" s="60"/>
      <c r="JQ180" s="22"/>
      <c r="JR180" s="60"/>
      <c r="JS180" s="22"/>
      <c r="JT180" s="60"/>
      <c r="JU180" s="22"/>
      <c r="JV180" s="60"/>
      <c r="JW180" s="22"/>
      <c r="JX180" s="60"/>
      <c r="JY180" s="22"/>
      <c r="JZ180" s="23"/>
      <c r="KA180" s="23"/>
      <c r="KB180" s="23"/>
      <c r="KC180" s="23"/>
      <c r="KD180" s="23"/>
      <c r="KE180" s="23"/>
      <c r="KF180" s="23"/>
      <c r="KG180" s="23"/>
      <c r="KH180" s="23"/>
      <c r="KI180" s="23"/>
      <c r="KJ180" s="23"/>
      <c r="KK180" s="23"/>
      <c r="KL180" s="23"/>
      <c r="KM180" s="23"/>
    </row>
    <row r="181" spans="1:299" x14ac:dyDescent="0.25">
      <c r="A181" s="48">
        <f t="shared" si="2"/>
        <v>180</v>
      </c>
      <c r="B181" s="272"/>
      <c r="C181" s="272"/>
      <c r="D181" s="272"/>
      <c r="E181" s="272"/>
      <c r="F181" s="272" t="s">
        <v>340</v>
      </c>
      <c r="G181" s="293">
        <v>0</v>
      </c>
      <c r="H181" s="293">
        <v>1717.93</v>
      </c>
      <c r="I181" s="293">
        <v>4080</v>
      </c>
      <c r="J181" s="293">
        <v>0</v>
      </c>
      <c r="K181" s="293">
        <v>1869.84</v>
      </c>
      <c r="L181" s="293">
        <v>1272.49</v>
      </c>
      <c r="M181" s="293">
        <v>0</v>
      </c>
      <c r="N181" s="293">
        <v>0</v>
      </c>
      <c r="O181" s="293">
        <v>654.75</v>
      </c>
      <c r="P181" s="293">
        <v>1158.48</v>
      </c>
      <c r="Q181" s="293">
        <v>0</v>
      </c>
      <c r="R181" s="293">
        <v>150.46</v>
      </c>
      <c r="S181" s="293">
        <v>0</v>
      </c>
      <c r="T181" s="293">
        <v>0</v>
      </c>
      <c r="U181" s="293">
        <v>0</v>
      </c>
      <c r="V181" s="293">
        <v>904.19</v>
      </c>
      <c r="W181" s="293">
        <v>0</v>
      </c>
      <c r="X181" s="293">
        <v>0</v>
      </c>
      <c r="Y181" s="293">
        <v>842.48</v>
      </c>
      <c r="Z181" s="293">
        <v>0</v>
      </c>
      <c r="AA181" s="293">
        <v>0</v>
      </c>
      <c r="AB181" s="293">
        <v>0</v>
      </c>
      <c r="AC181" s="293">
        <v>0</v>
      </c>
      <c r="AD181" s="293">
        <v>1245.81</v>
      </c>
      <c r="AE181" s="293">
        <v>0</v>
      </c>
      <c r="AF181" s="293">
        <v>0</v>
      </c>
      <c r="AG181" s="293">
        <v>457.6</v>
      </c>
      <c r="AH181" s="293">
        <v>0</v>
      </c>
      <c r="AI181" s="293">
        <v>953.62</v>
      </c>
      <c r="AJ181" s="293">
        <v>0</v>
      </c>
      <c r="AK181" s="293">
        <v>0</v>
      </c>
      <c r="AL181" s="293">
        <v>0</v>
      </c>
      <c r="AM181" s="293">
        <v>0</v>
      </c>
      <c r="AN181" s="293">
        <v>240</v>
      </c>
      <c r="AO181" s="293">
        <v>0</v>
      </c>
      <c r="AP181" s="293">
        <v>0</v>
      </c>
      <c r="AQ181" s="293">
        <v>490.14</v>
      </c>
      <c r="AR181" s="293">
        <v>0</v>
      </c>
      <c r="AS181" s="293">
        <v>0</v>
      </c>
      <c r="AT181" s="293">
        <v>801</v>
      </c>
      <c r="AU181" s="293">
        <v>0</v>
      </c>
      <c r="AV181" s="293">
        <v>0</v>
      </c>
      <c r="AW181" s="293">
        <v>0</v>
      </c>
      <c r="AX181" s="293">
        <v>0</v>
      </c>
      <c r="AY181" s="293">
        <v>0</v>
      </c>
      <c r="AZ181" s="293">
        <v>1065.57</v>
      </c>
      <c r="BA181" s="293">
        <v>0</v>
      </c>
      <c r="BB181" s="293">
        <v>877.07</v>
      </c>
      <c r="BC181" s="293">
        <v>0</v>
      </c>
      <c r="BD181" s="293">
        <v>0</v>
      </c>
      <c r="BE181" s="293">
        <v>0</v>
      </c>
      <c r="BF181" s="293">
        <v>0</v>
      </c>
      <c r="BG181" s="293">
        <v>6556.66</v>
      </c>
      <c r="BH181" s="293">
        <v>0</v>
      </c>
      <c r="BI181" s="293">
        <v>0</v>
      </c>
      <c r="BJ181" s="293">
        <v>0</v>
      </c>
      <c r="BK181" s="293">
        <v>1132.82</v>
      </c>
      <c r="BL181" s="293">
        <v>0</v>
      </c>
      <c r="BM181" s="293">
        <v>761.46</v>
      </c>
      <c r="BN181" s="293">
        <v>0</v>
      </c>
      <c r="BO181" s="293">
        <v>0</v>
      </c>
      <c r="BP181" s="293">
        <v>573.42999999999995</v>
      </c>
      <c r="BQ181" s="293">
        <v>0</v>
      </c>
      <c r="BR181" s="293">
        <v>0</v>
      </c>
      <c r="BS181" s="293">
        <v>0</v>
      </c>
      <c r="BT181" s="293">
        <v>0</v>
      </c>
      <c r="BU181" s="293">
        <v>1456.98</v>
      </c>
      <c r="BV181" s="293">
        <v>186.92</v>
      </c>
      <c r="BW181" s="293">
        <v>0</v>
      </c>
      <c r="BX181" s="293">
        <v>1518.09</v>
      </c>
      <c r="BY181" s="293">
        <v>0</v>
      </c>
      <c r="BZ181" s="293">
        <v>560.70000000000005</v>
      </c>
      <c r="CA181" s="293">
        <v>0</v>
      </c>
      <c r="CB181" s="293">
        <v>1027.94</v>
      </c>
      <c r="CC181" s="293">
        <v>0</v>
      </c>
      <c r="CD181" s="293">
        <v>0</v>
      </c>
      <c r="CE181" s="293">
        <v>0</v>
      </c>
      <c r="CF181" s="293">
        <v>705.2</v>
      </c>
      <c r="CG181" s="293">
        <v>0</v>
      </c>
      <c r="CH181" s="293">
        <v>0</v>
      </c>
      <c r="CI181" s="293">
        <v>0</v>
      </c>
      <c r="CJ181" s="293">
        <v>0</v>
      </c>
      <c r="CK181" s="293">
        <v>1074.96</v>
      </c>
      <c r="CL181" s="293">
        <v>0</v>
      </c>
      <c r="CM181" s="293">
        <v>929.06</v>
      </c>
      <c r="CN181" s="293">
        <v>0</v>
      </c>
      <c r="CO181" s="293">
        <v>4304.3999999999996</v>
      </c>
      <c r="CP181" s="293">
        <v>0</v>
      </c>
      <c r="CQ181" s="293">
        <v>1280.4000000000001</v>
      </c>
      <c r="CR181" s="293">
        <v>0</v>
      </c>
      <c r="CS181" s="293">
        <v>302.17</v>
      </c>
      <c r="CT181" s="293">
        <v>3450.01</v>
      </c>
      <c r="CU181" s="293">
        <v>2583.62</v>
      </c>
      <c r="CV181" s="293">
        <v>1339.02</v>
      </c>
      <c r="CW181" s="293">
        <v>0</v>
      </c>
      <c r="CX181" s="293">
        <v>0</v>
      </c>
      <c r="CY181" s="293">
        <v>0</v>
      </c>
      <c r="CZ181" s="293">
        <v>0</v>
      </c>
      <c r="DA181" s="293">
        <v>769.83</v>
      </c>
      <c r="DB181" s="293">
        <v>0</v>
      </c>
      <c r="DC181" s="293">
        <v>0</v>
      </c>
      <c r="DD181" s="293">
        <v>925.81</v>
      </c>
      <c r="DE181" s="293">
        <v>0</v>
      </c>
      <c r="DF181" s="293">
        <v>1217.1300000000001</v>
      </c>
      <c r="DG181" s="293">
        <v>0</v>
      </c>
      <c r="DH181" s="293">
        <v>0</v>
      </c>
      <c r="DI181" s="293">
        <v>0</v>
      </c>
      <c r="DJ181" s="293">
        <v>0</v>
      </c>
      <c r="DK181" s="293">
        <v>0</v>
      </c>
      <c r="DL181" s="293">
        <v>2597.17</v>
      </c>
      <c r="DM181" s="293">
        <v>0</v>
      </c>
      <c r="DN181" s="293">
        <v>495.53</v>
      </c>
      <c r="DO181" s="293">
        <v>0</v>
      </c>
      <c r="DP181" s="293">
        <v>0</v>
      </c>
      <c r="DQ181" s="293">
        <v>0</v>
      </c>
      <c r="DR181" s="293">
        <v>989.31</v>
      </c>
      <c r="DS181" s="293">
        <v>0</v>
      </c>
      <c r="DT181" s="293">
        <v>0</v>
      </c>
      <c r="DU181" s="293">
        <v>0</v>
      </c>
      <c r="DV181" s="293">
        <v>0</v>
      </c>
      <c r="DW181" s="293">
        <v>511.73</v>
      </c>
      <c r="DX181" s="293">
        <v>0</v>
      </c>
      <c r="DY181" s="293">
        <v>0</v>
      </c>
      <c r="DZ181" s="293">
        <v>0</v>
      </c>
      <c r="EA181" s="293">
        <v>0</v>
      </c>
      <c r="EB181" s="293">
        <v>0</v>
      </c>
      <c r="EC181" s="293">
        <v>0</v>
      </c>
      <c r="ED181" s="293">
        <v>0</v>
      </c>
      <c r="EE181" s="293">
        <v>0</v>
      </c>
      <c r="EF181" s="293">
        <v>0</v>
      </c>
      <c r="EG181" s="293">
        <v>0</v>
      </c>
      <c r="EH181" s="293">
        <v>0</v>
      </c>
      <c r="EI181" s="293">
        <v>1688.83</v>
      </c>
      <c r="EJ181" s="293">
        <v>0</v>
      </c>
      <c r="EK181" s="293">
        <v>0</v>
      </c>
      <c r="EL181" s="293">
        <v>6239.36</v>
      </c>
      <c r="EM181" s="293">
        <v>2025.01</v>
      </c>
      <c r="EN181" s="293">
        <v>0</v>
      </c>
      <c r="EO181" s="293">
        <v>1111.73</v>
      </c>
      <c r="EP181" s="293">
        <v>0</v>
      </c>
      <c r="EQ181" s="293">
        <v>802.07</v>
      </c>
      <c r="ER181" s="293">
        <v>1191.6300000000001</v>
      </c>
      <c r="ES181" s="293">
        <v>0</v>
      </c>
      <c r="ET181" s="293">
        <v>0</v>
      </c>
      <c r="EU181" s="293">
        <v>0</v>
      </c>
      <c r="EV181" s="293">
        <v>0</v>
      </c>
      <c r="EW181" s="293">
        <v>0</v>
      </c>
      <c r="EX181" s="293">
        <v>69090.41</v>
      </c>
      <c r="EY181" s="22"/>
      <c r="EZ181" s="60"/>
      <c r="FA181" s="22"/>
      <c r="FB181" s="60"/>
      <c r="FC181" s="22"/>
      <c r="FD181" s="60"/>
      <c r="FE181" s="22"/>
      <c r="FF181" s="60"/>
      <c r="FG181" s="22"/>
      <c r="FH181" s="60"/>
      <c r="FI181" s="22"/>
      <c r="FJ181" s="60"/>
      <c r="FK181" s="22"/>
      <c r="FL181" s="60"/>
      <c r="FM181" s="22"/>
      <c r="FN181" s="60"/>
      <c r="FO181" s="22"/>
      <c r="FP181" s="60"/>
      <c r="FQ181" s="22"/>
      <c r="FR181" s="60"/>
      <c r="FS181" s="22"/>
      <c r="FT181" s="60"/>
      <c r="FU181" s="22"/>
      <c r="FV181" s="60"/>
      <c r="FW181" s="22"/>
      <c r="FX181" s="60"/>
      <c r="FY181" s="22"/>
      <c r="FZ181" s="60"/>
      <c r="GA181" s="22"/>
      <c r="GB181" s="60"/>
      <c r="GC181" s="22"/>
      <c r="GD181" s="60"/>
      <c r="GE181" s="22"/>
      <c r="GF181" s="60"/>
      <c r="GG181" s="22"/>
      <c r="GH181" s="60"/>
      <c r="GI181" s="22"/>
      <c r="GJ181" s="60"/>
      <c r="GK181" s="22"/>
      <c r="GL181" s="60"/>
      <c r="GM181" s="22"/>
      <c r="GN181" s="60"/>
      <c r="GO181" s="22"/>
      <c r="GP181" s="60"/>
      <c r="GQ181" s="22"/>
      <c r="GR181" s="60"/>
      <c r="GS181" s="22"/>
      <c r="GT181" s="60"/>
      <c r="GU181" s="22"/>
      <c r="GV181" s="60"/>
      <c r="GW181" s="22"/>
      <c r="GX181" s="60"/>
      <c r="GY181" s="22"/>
      <c r="GZ181" s="60"/>
      <c r="HA181" s="22"/>
      <c r="HB181" s="60"/>
      <c r="HC181" s="22"/>
      <c r="HD181" s="60"/>
      <c r="HE181" s="22"/>
      <c r="HF181" s="60"/>
      <c r="HG181" s="22"/>
      <c r="HH181" s="60"/>
      <c r="HI181" s="22"/>
      <c r="HJ181" s="60"/>
      <c r="HK181" s="22"/>
      <c r="HL181" s="60"/>
      <c r="HM181" s="22"/>
      <c r="HN181" s="60"/>
      <c r="HO181" s="22"/>
      <c r="HP181" s="60"/>
      <c r="HQ181" s="22"/>
      <c r="HR181" s="60"/>
      <c r="HS181" s="22"/>
      <c r="HT181" s="60"/>
      <c r="HU181" s="22"/>
      <c r="HV181" s="60"/>
      <c r="HW181" s="22"/>
      <c r="HX181" s="60"/>
      <c r="HY181" s="22"/>
      <c r="HZ181" s="60"/>
      <c r="IA181" s="22"/>
      <c r="IB181" s="60"/>
      <c r="IC181" s="22"/>
      <c r="ID181" s="60"/>
      <c r="IE181" s="22"/>
      <c r="IF181" s="60"/>
      <c r="IG181" s="22"/>
      <c r="IH181" s="60"/>
      <c r="II181" s="22"/>
      <c r="IJ181" s="60"/>
      <c r="IK181" s="22"/>
      <c r="IL181" s="60"/>
      <c r="IM181" s="22"/>
      <c r="IN181" s="60"/>
      <c r="IO181" s="22"/>
      <c r="IP181" s="60"/>
      <c r="IQ181" s="22"/>
      <c r="IR181" s="60"/>
      <c r="IS181" s="22"/>
      <c r="IT181" s="60"/>
      <c r="IU181" s="22"/>
      <c r="IV181" s="60"/>
      <c r="IW181" s="22"/>
      <c r="IX181" s="60"/>
      <c r="IY181" s="22"/>
      <c r="IZ181" s="60"/>
      <c r="JA181" s="22"/>
      <c r="JB181" s="60"/>
      <c r="JC181" s="22"/>
      <c r="JD181" s="60"/>
      <c r="JE181" s="22"/>
      <c r="JF181" s="60"/>
      <c r="JG181" s="22"/>
      <c r="JH181" s="60"/>
      <c r="JI181" s="22"/>
      <c r="JJ181" s="60"/>
      <c r="JK181" s="22"/>
      <c r="JL181" s="60"/>
      <c r="JM181" s="22"/>
      <c r="JN181" s="60"/>
      <c r="JO181" s="22"/>
      <c r="JP181" s="60"/>
      <c r="JQ181" s="22"/>
      <c r="JR181" s="60"/>
      <c r="JS181" s="22"/>
      <c r="JT181" s="60"/>
      <c r="JU181" s="22"/>
      <c r="JV181" s="60"/>
      <c r="JW181" s="22"/>
      <c r="JX181" s="60"/>
      <c r="JY181" s="22"/>
      <c r="JZ181" s="23"/>
      <c r="KA181" s="23"/>
      <c r="KB181" s="23"/>
      <c r="KC181" s="23"/>
      <c r="KD181" s="23"/>
      <c r="KE181" s="23"/>
      <c r="KF181" s="23"/>
      <c r="KG181" s="23"/>
      <c r="KH181" s="23"/>
      <c r="KI181" s="23"/>
      <c r="KJ181" s="23"/>
      <c r="KK181" s="23"/>
      <c r="KL181" s="23"/>
      <c r="KM181" s="23"/>
    </row>
    <row r="182" spans="1:299" x14ac:dyDescent="0.25">
      <c r="A182" s="48">
        <f t="shared" si="2"/>
        <v>181</v>
      </c>
      <c r="B182" s="272"/>
      <c r="C182" s="272"/>
      <c r="D182" s="272"/>
      <c r="E182" s="272"/>
      <c r="F182" s="272" t="s">
        <v>341</v>
      </c>
      <c r="G182" s="293">
        <v>0</v>
      </c>
      <c r="H182" s="293">
        <v>836.86</v>
      </c>
      <c r="I182" s="293">
        <v>8554.2000000000007</v>
      </c>
      <c r="J182" s="293">
        <v>0</v>
      </c>
      <c r="K182" s="293">
        <v>0</v>
      </c>
      <c r="L182" s="293">
        <v>1133.4100000000001</v>
      </c>
      <c r="M182" s="293">
        <v>0</v>
      </c>
      <c r="N182" s="293">
        <v>0</v>
      </c>
      <c r="O182" s="293">
        <v>2506</v>
      </c>
      <c r="P182" s="293">
        <v>2391.9899999999998</v>
      </c>
      <c r="Q182" s="293">
        <v>0</v>
      </c>
      <c r="R182" s="293">
        <v>0</v>
      </c>
      <c r="S182" s="293">
        <v>0</v>
      </c>
      <c r="T182" s="293">
        <v>0</v>
      </c>
      <c r="U182" s="293">
        <v>0</v>
      </c>
      <c r="V182" s="293">
        <v>210</v>
      </c>
      <c r="W182" s="293">
        <v>0</v>
      </c>
      <c r="X182" s="293">
        <v>0</v>
      </c>
      <c r="Y182" s="293">
        <v>2982.34</v>
      </c>
      <c r="Z182" s="293">
        <v>0</v>
      </c>
      <c r="AA182" s="293">
        <v>0</v>
      </c>
      <c r="AB182" s="293">
        <v>0</v>
      </c>
      <c r="AC182" s="293">
        <v>0</v>
      </c>
      <c r="AD182" s="293">
        <v>0</v>
      </c>
      <c r="AE182" s="293">
        <v>0</v>
      </c>
      <c r="AF182" s="293">
        <v>0</v>
      </c>
      <c r="AG182" s="293">
        <v>0</v>
      </c>
      <c r="AH182" s="293">
        <v>0</v>
      </c>
      <c r="AI182" s="293">
        <v>0</v>
      </c>
      <c r="AJ182" s="293">
        <v>578.5</v>
      </c>
      <c r="AK182" s="293">
        <v>0</v>
      </c>
      <c r="AL182" s="293">
        <v>0</v>
      </c>
      <c r="AM182" s="293">
        <v>0</v>
      </c>
      <c r="AN182" s="293">
        <v>0</v>
      </c>
      <c r="AO182" s="293">
        <v>0</v>
      </c>
      <c r="AP182" s="293">
        <v>0</v>
      </c>
      <c r="AQ182" s="293">
        <v>0</v>
      </c>
      <c r="AR182" s="293">
        <v>0</v>
      </c>
      <c r="AS182" s="293">
        <v>0</v>
      </c>
      <c r="AT182" s="293">
        <v>0</v>
      </c>
      <c r="AU182" s="293">
        <v>0</v>
      </c>
      <c r="AV182" s="293">
        <v>0</v>
      </c>
      <c r="AW182" s="293">
        <v>0</v>
      </c>
      <c r="AX182" s="293">
        <v>0</v>
      </c>
      <c r="AY182" s="293">
        <v>0</v>
      </c>
      <c r="AZ182" s="293">
        <v>0</v>
      </c>
      <c r="BA182" s="293">
        <v>0</v>
      </c>
      <c r="BB182" s="293">
        <v>0</v>
      </c>
      <c r="BC182" s="293">
        <v>0</v>
      </c>
      <c r="BD182" s="293">
        <v>0</v>
      </c>
      <c r="BE182" s="293">
        <v>0</v>
      </c>
      <c r="BF182" s="293">
        <v>0</v>
      </c>
      <c r="BG182" s="293">
        <v>2430.87</v>
      </c>
      <c r="BH182" s="293">
        <v>0</v>
      </c>
      <c r="BI182" s="293">
        <v>0</v>
      </c>
      <c r="BJ182" s="293">
        <v>0</v>
      </c>
      <c r="BK182" s="293">
        <v>4360.4399999999996</v>
      </c>
      <c r="BL182" s="293">
        <v>0</v>
      </c>
      <c r="BM182" s="293">
        <v>0</v>
      </c>
      <c r="BN182" s="293">
        <v>0</v>
      </c>
      <c r="BO182" s="293">
        <v>0</v>
      </c>
      <c r="BP182" s="293">
        <v>0</v>
      </c>
      <c r="BQ182" s="293">
        <v>0</v>
      </c>
      <c r="BR182" s="293">
        <v>0</v>
      </c>
      <c r="BS182" s="293">
        <v>0</v>
      </c>
      <c r="BT182" s="293">
        <v>0</v>
      </c>
      <c r="BU182" s="293">
        <v>17.5</v>
      </c>
      <c r="BV182" s="293">
        <v>0</v>
      </c>
      <c r="BW182" s="293">
        <v>0</v>
      </c>
      <c r="BX182" s="293">
        <v>597.19000000000005</v>
      </c>
      <c r="BY182" s="293">
        <v>0</v>
      </c>
      <c r="BZ182" s="293">
        <v>0</v>
      </c>
      <c r="CA182" s="293">
        <v>0</v>
      </c>
      <c r="CB182" s="293">
        <v>0</v>
      </c>
      <c r="CC182" s="293">
        <v>0</v>
      </c>
      <c r="CD182" s="293">
        <v>0</v>
      </c>
      <c r="CE182" s="293">
        <v>0</v>
      </c>
      <c r="CF182" s="293">
        <v>0</v>
      </c>
      <c r="CG182" s="293">
        <v>0</v>
      </c>
      <c r="CH182" s="293">
        <v>0</v>
      </c>
      <c r="CI182" s="293">
        <v>0</v>
      </c>
      <c r="CJ182" s="293">
        <v>0</v>
      </c>
      <c r="CK182" s="293">
        <v>515.9</v>
      </c>
      <c r="CL182" s="293">
        <v>0</v>
      </c>
      <c r="CM182" s="293">
        <v>0</v>
      </c>
      <c r="CN182" s="293">
        <v>0</v>
      </c>
      <c r="CO182" s="293">
        <v>5320.3</v>
      </c>
      <c r="CP182" s="293">
        <v>0</v>
      </c>
      <c r="CQ182" s="293">
        <v>79.239999999999995</v>
      </c>
      <c r="CR182" s="293">
        <v>0</v>
      </c>
      <c r="CS182" s="293">
        <v>5666.36</v>
      </c>
      <c r="CT182" s="293">
        <v>1257.29</v>
      </c>
      <c r="CU182" s="293">
        <v>147</v>
      </c>
      <c r="CV182" s="293">
        <v>0</v>
      </c>
      <c r="CW182" s="293">
        <v>0</v>
      </c>
      <c r="CX182" s="293">
        <v>0</v>
      </c>
      <c r="CY182" s="293">
        <v>0</v>
      </c>
      <c r="CZ182" s="293">
        <v>0</v>
      </c>
      <c r="DA182" s="293">
        <v>0</v>
      </c>
      <c r="DB182" s="293">
        <v>0</v>
      </c>
      <c r="DC182" s="293">
        <v>0</v>
      </c>
      <c r="DD182" s="293">
        <v>347.4</v>
      </c>
      <c r="DE182" s="293">
        <v>0</v>
      </c>
      <c r="DF182" s="293">
        <v>2215.21</v>
      </c>
      <c r="DG182" s="293">
        <v>0</v>
      </c>
      <c r="DH182" s="293">
        <v>0</v>
      </c>
      <c r="DI182" s="293">
        <v>0</v>
      </c>
      <c r="DJ182" s="293">
        <v>0</v>
      </c>
      <c r="DK182" s="293">
        <v>0</v>
      </c>
      <c r="DL182" s="293">
        <v>0</v>
      </c>
      <c r="DM182" s="293">
        <v>0</v>
      </c>
      <c r="DN182" s="293">
        <v>0</v>
      </c>
      <c r="DO182" s="293">
        <v>0</v>
      </c>
      <c r="DP182" s="293">
        <v>0</v>
      </c>
      <c r="DQ182" s="293">
        <v>0</v>
      </c>
      <c r="DR182" s="293">
        <v>288.58</v>
      </c>
      <c r="DS182" s="293">
        <v>0</v>
      </c>
      <c r="DT182" s="293">
        <v>0</v>
      </c>
      <c r="DU182" s="293">
        <v>0</v>
      </c>
      <c r="DV182" s="293">
        <v>0</v>
      </c>
      <c r="DW182" s="293">
        <v>157.62</v>
      </c>
      <c r="DX182" s="293">
        <v>0</v>
      </c>
      <c r="DY182" s="293">
        <v>0</v>
      </c>
      <c r="DZ182" s="293">
        <v>0</v>
      </c>
      <c r="EA182" s="293">
        <v>6229.75</v>
      </c>
      <c r="EB182" s="293">
        <v>0</v>
      </c>
      <c r="EC182" s="293">
        <v>0</v>
      </c>
      <c r="ED182" s="293">
        <v>0</v>
      </c>
      <c r="EE182" s="293">
        <v>0</v>
      </c>
      <c r="EF182" s="293">
        <v>0</v>
      </c>
      <c r="EG182" s="293">
        <v>0</v>
      </c>
      <c r="EH182" s="293">
        <v>0</v>
      </c>
      <c r="EI182" s="293">
        <v>1282.32</v>
      </c>
      <c r="EJ182" s="293">
        <v>0</v>
      </c>
      <c r="EK182" s="293">
        <v>0</v>
      </c>
      <c r="EL182" s="293">
        <v>2411.65</v>
      </c>
      <c r="EM182" s="293">
        <v>0</v>
      </c>
      <c r="EN182" s="293">
        <v>0</v>
      </c>
      <c r="EO182" s="293">
        <v>0</v>
      </c>
      <c r="EP182" s="293">
        <v>0</v>
      </c>
      <c r="EQ182" s="293">
        <v>330</v>
      </c>
      <c r="ER182" s="293">
        <v>0</v>
      </c>
      <c r="ES182" s="293">
        <v>0</v>
      </c>
      <c r="ET182" s="293">
        <v>0</v>
      </c>
      <c r="EU182" s="293">
        <v>0</v>
      </c>
      <c r="EV182" s="293">
        <v>0</v>
      </c>
      <c r="EW182" s="293">
        <v>0</v>
      </c>
      <c r="EX182" s="293">
        <v>52847.92</v>
      </c>
      <c r="EY182" s="22"/>
      <c r="EZ182" s="60"/>
      <c r="FA182" s="22"/>
      <c r="FB182" s="60"/>
      <c r="FC182" s="22"/>
      <c r="FD182" s="60"/>
      <c r="FE182" s="22"/>
      <c r="FF182" s="60"/>
      <c r="FG182" s="22"/>
      <c r="FH182" s="60"/>
      <c r="FI182" s="22"/>
      <c r="FJ182" s="60"/>
      <c r="FK182" s="22"/>
      <c r="FL182" s="60"/>
      <c r="FM182" s="22"/>
      <c r="FN182" s="60"/>
      <c r="FO182" s="22"/>
      <c r="FP182" s="60"/>
      <c r="FQ182" s="22"/>
      <c r="FR182" s="60"/>
      <c r="FS182" s="22"/>
      <c r="FT182" s="60"/>
      <c r="FU182" s="22"/>
      <c r="FV182" s="60"/>
      <c r="FW182" s="22"/>
      <c r="FX182" s="60"/>
      <c r="FY182" s="22"/>
      <c r="FZ182" s="60"/>
      <c r="GA182" s="22"/>
      <c r="GB182" s="60"/>
      <c r="GC182" s="22"/>
      <c r="GD182" s="60"/>
      <c r="GE182" s="22"/>
      <c r="GF182" s="60"/>
      <c r="GG182" s="22"/>
      <c r="GH182" s="60"/>
      <c r="GI182" s="22"/>
      <c r="GJ182" s="60"/>
      <c r="GK182" s="22"/>
      <c r="GL182" s="60"/>
      <c r="GM182" s="22"/>
      <c r="GN182" s="60"/>
      <c r="GO182" s="22"/>
      <c r="GP182" s="60"/>
      <c r="GQ182" s="22"/>
      <c r="GR182" s="60"/>
      <c r="GS182" s="22"/>
      <c r="GT182" s="60"/>
      <c r="GU182" s="22"/>
      <c r="GV182" s="60"/>
      <c r="GW182" s="22"/>
      <c r="GX182" s="60"/>
      <c r="GY182" s="22"/>
      <c r="GZ182" s="60"/>
      <c r="HA182" s="22"/>
      <c r="HB182" s="60"/>
      <c r="HC182" s="22"/>
      <c r="HD182" s="60"/>
      <c r="HE182" s="22"/>
      <c r="HF182" s="60"/>
      <c r="HG182" s="22"/>
      <c r="HH182" s="60"/>
      <c r="HI182" s="22"/>
      <c r="HJ182" s="60"/>
      <c r="HK182" s="22"/>
      <c r="HL182" s="60"/>
      <c r="HM182" s="22"/>
      <c r="HN182" s="60"/>
      <c r="HO182" s="22"/>
      <c r="HP182" s="60"/>
      <c r="HQ182" s="22"/>
      <c r="HR182" s="60"/>
      <c r="HS182" s="22"/>
      <c r="HT182" s="60"/>
      <c r="HU182" s="22"/>
      <c r="HV182" s="60"/>
      <c r="HW182" s="22"/>
      <c r="HX182" s="60"/>
      <c r="HY182" s="22"/>
      <c r="HZ182" s="60"/>
      <c r="IA182" s="22"/>
      <c r="IB182" s="60"/>
      <c r="IC182" s="22"/>
      <c r="ID182" s="60"/>
      <c r="IE182" s="22"/>
      <c r="IF182" s="60"/>
      <c r="IG182" s="22"/>
      <c r="IH182" s="60"/>
      <c r="II182" s="22"/>
      <c r="IJ182" s="60"/>
      <c r="IK182" s="22"/>
      <c r="IL182" s="60"/>
      <c r="IM182" s="22"/>
      <c r="IN182" s="60"/>
      <c r="IO182" s="22"/>
      <c r="IP182" s="60"/>
      <c r="IQ182" s="22"/>
      <c r="IR182" s="60"/>
      <c r="IS182" s="22"/>
      <c r="IT182" s="60"/>
      <c r="IU182" s="22"/>
      <c r="IV182" s="60"/>
      <c r="IW182" s="22"/>
      <c r="IX182" s="60"/>
      <c r="IY182" s="22"/>
      <c r="IZ182" s="60"/>
      <c r="JA182" s="22"/>
      <c r="JB182" s="60"/>
      <c r="JC182" s="22"/>
      <c r="JD182" s="60"/>
      <c r="JE182" s="22"/>
      <c r="JF182" s="60"/>
      <c r="JG182" s="22"/>
      <c r="JH182" s="60"/>
      <c r="JI182" s="22"/>
      <c r="JJ182" s="60"/>
      <c r="JK182" s="22"/>
      <c r="JL182" s="60"/>
      <c r="JM182" s="22"/>
      <c r="JN182" s="60"/>
      <c r="JO182" s="22"/>
      <c r="JP182" s="60"/>
      <c r="JQ182" s="22"/>
      <c r="JR182" s="60"/>
      <c r="JS182" s="22"/>
      <c r="JT182" s="60"/>
      <c r="JU182" s="22"/>
      <c r="JV182" s="60"/>
      <c r="JW182" s="22"/>
      <c r="JX182" s="60"/>
      <c r="JY182" s="22"/>
      <c r="JZ182" s="23"/>
      <c r="KA182" s="23"/>
      <c r="KB182" s="23"/>
      <c r="KC182" s="23"/>
      <c r="KD182" s="23"/>
      <c r="KE182" s="23"/>
      <c r="KF182" s="23"/>
      <c r="KG182" s="23"/>
      <c r="KH182" s="23"/>
      <c r="KI182" s="23"/>
      <c r="KJ182" s="23"/>
      <c r="KK182" s="23"/>
      <c r="KL182" s="23"/>
      <c r="KM182" s="23"/>
    </row>
    <row r="183" spans="1:299" x14ac:dyDescent="0.25">
      <c r="A183" s="48">
        <f t="shared" si="2"/>
        <v>182</v>
      </c>
      <c r="B183" s="272"/>
      <c r="C183" s="272"/>
      <c r="D183" s="272"/>
      <c r="E183" s="272"/>
      <c r="F183" s="272" t="s">
        <v>342</v>
      </c>
      <c r="G183" s="293">
        <v>0</v>
      </c>
      <c r="H183" s="293">
        <v>3165.03</v>
      </c>
      <c r="I183" s="293">
        <v>17558.849999999999</v>
      </c>
      <c r="J183" s="293">
        <v>0</v>
      </c>
      <c r="K183" s="293">
        <v>6764.76</v>
      </c>
      <c r="L183" s="293">
        <v>9744</v>
      </c>
      <c r="M183" s="293">
        <v>0</v>
      </c>
      <c r="N183" s="293">
        <v>0</v>
      </c>
      <c r="O183" s="293">
        <v>4832.8500000000004</v>
      </c>
      <c r="P183" s="293">
        <v>16192.35</v>
      </c>
      <c r="Q183" s="293">
        <v>0</v>
      </c>
      <c r="R183" s="293">
        <v>2179.56</v>
      </c>
      <c r="S183" s="293">
        <v>0</v>
      </c>
      <c r="T183" s="293">
        <v>0</v>
      </c>
      <c r="U183" s="293">
        <v>0</v>
      </c>
      <c r="V183" s="293">
        <v>4190.88</v>
      </c>
      <c r="W183" s="293">
        <v>0</v>
      </c>
      <c r="X183" s="293">
        <v>0</v>
      </c>
      <c r="Y183" s="293">
        <v>48247.88</v>
      </c>
      <c r="Z183" s="293">
        <v>0</v>
      </c>
      <c r="AA183" s="293">
        <v>0</v>
      </c>
      <c r="AB183" s="293">
        <v>0</v>
      </c>
      <c r="AC183" s="293">
        <v>0</v>
      </c>
      <c r="AD183" s="293">
        <v>9328.44</v>
      </c>
      <c r="AE183" s="293">
        <v>0</v>
      </c>
      <c r="AF183" s="293">
        <v>0</v>
      </c>
      <c r="AG183" s="293">
        <v>1413.05</v>
      </c>
      <c r="AH183" s="293">
        <v>0</v>
      </c>
      <c r="AI183" s="293">
        <v>0</v>
      </c>
      <c r="AJ183" s="293">
        <v>866.34</v>
      </c>
      <c r="AK183" s="293">
        <v>0</v>
      </c>
      <c r="AL183" s="293">
        <v>0</v>
      </c>
      <c r="AM183" s="293">
        <v>0</v>
      </c>
      <c r="AN183" s="293">
        <v>0</v>
      </c>
      <c r="AO183" s="293">
        <v>0</v>
      </c>
      <c r="AP183" s="293">
        <v>0</v>
      </c>
      <c r="AQ183" s="293">
        <v>0</v>
      </c>
      <c r="AR183" s="293">
        <v>0</v>
      </c>
      <c r="AS183" s="293">
        <v>0</v>
      </c>
      <c r="AT183" s="293">
        <v>10424.07</v>
      </c>
      <c r="AU183" s="293">
        <v>0</v>
      </c>
      <c r="AV183" s="293">
        <v>0</v>
      </c>
      <c r="AW183" s="293">
        <v>0</v>
      </c>
      <c r="AX183" s="293">
        <v>0</v>
      </c>
      <c r="AY183" s="293">
        <v>0</v>
      </c>
      <c r="AZ183" s="293">
        <v>2012.73</v>
      </c>
      <c r="BA183" s="293">
        <v>0</v>
      </c>
      <c r="BB183" s="293">
        <v>0</v>
      </c>
      <c r="BC183" s="293">
        <v>0</v>
      </c>
      <c r="BD183" s="293">
        <v>0</v>
      </c>
      <c r="BE183" s="293">
        <v>0</v>
      </c>
      <c r="BF183" s="293">
        <v>0</v>
      </c>
      <c r="BG183" s="293">
        <v>16194.43</v>
      </c>
      <c r="BH183" s="293">
        <v>0</v>
      </c>
      <c r="BI183" s="293">
        <v>0</v>
      </c>
      <c r="BJ183" s="293">
        <v>0</v>
      </c>
      <c r="BK183" s="293">
        <v>8491.1</v>
      </c>
      <c r="BL183" s="293">
        <v>0</v>
      </c>
      <c r="BM183" s="293">
        <v>8076.34</v>
      </c>
      <c r="BN183" s="293">
        <v>0</v>
      </c>
      <c r="BO183" s="293">
        <v>0</v>
      </c>
      <c r="BP183" s="293">
        <v>341.48</v>
      </c>
      <c r="BQ183" s="293">
        <v>0</v>
      </c>
      <c r="BR183" s="293">
        <v>0</v>
      </c>
      <c r="BS183" s="293">
        <v>0</v>
      </c>
      <c r="BT183" s="293">
        <v>0</v>
      </c>
      <c r="BU183" s="293">
        <v>15563.06</v>
      </c>
      <c r="BV183" s="293">
        <v>1166.52</v>
      </c>
      <c r="BW183" s="293">
        <v>0</v>
      </c>
      <c r="BX183" s="293">
        <v>6014.93</v>
      </c>
      <c r="BY183" s="293">
        <v>0</v>
      </c>
      <c r="BZ183" s="293">
        <v>0</v>
      </c>
      <c r="CA183" s="293">
        <v>0</v>
      </c>
      <c r="CB183" s="293">
        <v>1916.72</v>
      </c>
      <c r="CC183" s="293">
        <v>0</v>
      </c>
      <c r="CD183" s="293">
        <v>0</v>
      </c>
      <c r="CE183" s="293">
        <v>0</v>
      </c>
      <c r="CF183" s="293">
        <v>4363.1000000000004</v>
      </c>
      <c r="CG183" s="293">
        <v>0</v>
      </c>
      <c r="CH183" s="293">
        <v>0</v>
      </c>
      <c r="CI183" s="293">
        <v>0</v>
      </c>
      <c r="CJ183" s="293">
        <v>0</v>
      </c>
      <c r="CK183" s="293">
        <v>29074.240000000002</v>
      </c>
      <c r="CL183" s="293">
        <v>0</v>
      </c>
      <c r="CM183" s="293">
        <v>0</v>
      </c>
      <c r="CN183" s="293">
        <v>0</v>
      </c>
      <c r="CO183" s="293">
        <v>9811.08</v>
      </c>
      <c r="CP183" s="293">
        <v>0</v>
      </c>
      <c r="CQ183" s="293">
        <v>2604.9899999999998</v>
      </c>
      <c r="CR183" s="293">
        <v>0</v>
      </c>
      <c r="CS183" s="293">
        <v>11089.2</v>
      </c>
      <c r="CT183" s="293">
        <v>8341.7099999999991</v>
      </c>
      <c r="CU183" s="293">
        <v>22667.18</v>
      </c>
      <c r="CV183" s="293">
        <v>0</v>
      </c>
      <c r="CW183" s="293">
        <v>0</v>
      </c>
      <c r="CX183" s="293">
        <v>0</v>
      </c>
      <c r="CY183" s="293">
        <v>0</v>
      </c>
      <c r="CZ183" s="293">
        <v>0</v>
      </c>
      <c r="DA183" s="293">
        <v>2393.62</v>
      </c>
      <c r="DB183" s="293">
        <v>0</v>
      </c>
      <c r="DC183" s="293">
        <v>0</v>
      </c>
      <c r="DD183" s="293">
        <v>11702.78</v>
      </c>
      <c r="DE183" s="293">
        <v>0</v>
      </c>
      <c r="DF183" s="293">
        <v>9845.5</v>
      </c>
      <c r="DG183" s="293">
        <v>0</v>
      </c>
      <c r="DH183" s="293">
        <v>0</v>
      </c>
      <c r="DI183" s="293">
        <v>0</v>
      </c>
      <c r="DJ183" s="293">
        <v>0</v>
      </c>
      <c r="DK183" s="293">
        <v>0</v>
      </c>
      <c r="DL183" s="293">
        <v>6006.88</v>
      </c>
      <c r="DM183" s="293">
        <v>0</v>
      </c>
      <c r="DN183" s="293">
        <v>1870.67</v>
      </c>
      <c r="DO183" s="293">
        <v>0</v>
      </c>
      <c r="DP183" s="293">
        <v>0</v>
      </c>
      <c r="DQ183" s="293">
        <v>0</v>
      </c>
      <c r="DR183" s="293">
        <v>1054.1099999999999</v>
      </c>
      <c r="DS183" s="293">
        <v>0</v>
      </c>
      <c r="DT183" s="293">
        <v>0</v>
      </c>
      <c r="DU183" s="293">
        <v>0</v>
      </c>
      <c r="DV183" s="293">
        <v>0</v>
      </c>
      <c r="DW183" s="293">
        <v>1175.08</v>
      </c>
      <c r="DX183" s="293">
        <v>0</v>
      </c>
      <c r="DY183" s="293">
        <v>0</v>
      </c>
      <c r="DZ183" s="293">
        <v>0</v>
      </c>
      <c r="EA183" s="293">
        <v>471.23</v>
      </c>
      <c r="EB183" s="293">
        <v>0</v>
      </c>
      <c r="EC183" s="293">
        <v>0</v>
      </c>
      <c r="ED183" s="293">
        <v>0</v>
      </c>
      <c r="EE183" s="293">
        <v>0</v>
      </c>
      <c r="EF183" s="293">
        <v>0</v>
      </c>
      <c r="EG183" s="293">
        <v>0</v>
      </c>
      <c r="EH183" s="293">
        <v>0</v>
      </c>
      <c r="EI183" s="293">
        <v>6923.2</v>
      </c>
      <c r="EJ183" s="293">
        <v>0</v>
      </c>
      <c r="EK183" s="293">
        <v>0</v>
      </c>
      <c r="EL183" s="293">
        <v>14909.93</v>
      </c>
      <c r="EM183" s="293">
        <v>29435.06</v>
      </c>
      <c r="EN183" s="293">
        <v>0</v>
      </c>
      <c r="EO183" s="293">
        <v>8319.77</v>
      </c>
      <c r="EP183" s="293">
        <v>0</v>
      </c>
      <c r="EQ183" s="293">
        <v>6764.23</v>
      </c>
      <c r="ER183" s="293">
        <v>3867.18</v>
      </c>
      <c r="ES183" s="293">
        <v>0</v>
      </c>
      <c r="ET183" s="293">
        <v>0</v>
      </c>
      <c r="EU183" s="293">
        <v>0</v>
      </c>
      <c r="EV183" s="293">
        <v>0</v>
      </c>
      <c r="EW183" s="293">
        <v>0</v>
      </c>
      <c r="EX183" s="293">
        <v>387376.11</v>
      </c>
      <c r="EY183" s="22"/>
      <c r="EZ183" s="60"/>
      <c r="FA183" s="22"/>
      <c r="FB183" s="60"/>
      <c r="FC183" s="22"/>
      <c r="FD183" s="60"/>
      <c r="FE183" s="22"/>
      <c r="FF183" s="60"/>
      <c r="FG183" s="22"/>
      <c r="FH183" s="60"/>
      <c r="FI183" s="22"/>
      <c r="FJ183" s="60"/>
      <c r="FK183" s="22"/>
      <c r="FL183" s="60"/>
      <c r="FM183" s="22"/>
      <c r="FN183" s="60"/>
      <c r="FO183" s="22"/>
      <c r="FP183" s="60"/>
      <c r="FQ183" s="22"/>
      <c r="FR183" s="60"/>
      <c r="FS183" s="22"/>
      <c r="FT183" s="60"/>
      <c r="FU183" s="22"/>
      <c r="FV183" s="60"/>
      <c r="FW183" s="22"/>
      <c r="FX183" s="60"/>
      <c r="FY183" s="22"/>
      <c r="FZ183" s="60"/>
      <c r="GA183" s="22"/>
      <c r="GB183" s="60"/>
      <c r="GC183" s="22"/>
      <c r="GD183" s="60"/>
      <c r="GE183" s="22"/>
      <c r="GF183" s="60"/>
      <c r="GG183" s="22"/>
      <c r="GH183" s="60"/>
      <c r="GI183" s="22"/>
      <c r="GJ183" s="60"/>
      <c r="GK183" s="22"/>
      <c r="GL183" s="60"/>
      <c r="GM183" s="22"/>
      <c r="GN183" s="60"/>
      <c r="GO183" s="22"/>
      <c r="GP183" s="60"/>
      <c r="GQ183" s="22"/>
      <c r="GR183" s="60"/>
      <c r="GS183" s="22"/>
      <c r="GT183" s="60"/>
      <c r="GU183" s="22"/>
      <c r="GV183" s="60"/>
      <c r="GW183" s="22"/>
      <c r="GX183" s="60"/>
      <c r="GY183" s="22"/>
      <c r="GZ183" s="60"/>
      <c r="HA183" s="22"/>
      <c r="HB183" s="60"/>
      <c r="HC183" s="22"/>
      <c r="HD183" s="60"/>
      <c r="HE183" s="22"/>
      <c r="HF183" s="60"/>
      <c r="HG183" s="22"/>
      <c r="HH183" s="60"/>
      <c r="HI183" s="22"/>
      <c r="HJ183" s="60"/>
      <c r="HK183" s="22"/>
      <c r="HL183" s="60"/>
      <c r="HM183" s="22"/>
      <c r="HN183" s="60"/>
      <c r="HO183" s="22"/>
      <c r="HP183" s="60"/>
      <c r="HQ183" s="22"/>
      <c r="HR183" s="60"/>
      <c r="HS183" s="22"/>
      <c r="HT183" s="60"/>
      <c r="HU183" s="22"/>
      <c r="HV183" s="60"/>
      <c r="HW183" s="22"/>
      <c r="HX183" s="60"/>
      <c r="HY183" s="22"/>
      <c r="HZ183" s="60"/>
      <c r="IA183" s="22"/>
      <c r="IB183" s="60"/>
      <c r="IC183" s="22"/>
      <c r="ID183" s="60"/>
      <c r="IE183" s="22"/>
      <c r="IF183" s="60"/>
      <c r="IG183" s="22"/>
      <c r="IH183" s="60"/>
      <c r="II183" s="22"/>
      <c r="IJ183" s="60"/>
      <c r="IK183" s="22"/>
      <c r="IL183" s="60"/>
      <c r="IM183" s="22"/>
      <c r="IN183" s="60"/>
      <c r="IO183" s="22"/>
      <c r="IP183" s="60"/>
      <c r="IQ183" s="22"/>
      <c r="IR183" s="60"/>
      <c r="IS183" s="22"/>
      <c r="IT183" s="60"/>
      <c r="IU183" s="22"/>
      <c r="IV183" s="60"/>
      <c r="IW183" s="22"/>
      <c r="IX183" s="60"/>
      <c r="IY183" s="22"/>
      <c r="IZ183" s="60"/>
      <c r="JA183" s="22"/>
      <c r="JB183" s="60"/>
      <c r="JC183" s="22"/>
      <c r="JD183" s="60"/>
      <c r="JE183" s="22"/>
      <c r="JF183" s="60"/>
      <c r="JG183" s="22"/>
      <c r="JH183" s="60"/>
      <c r="JI183" s="22"/>
      <c r="JJ183" s="60"/>
      <c r="JK183" s="22"/>
      <c r="JL183" s="60"/>
      <c r="JM183" s="22"/>
      <c r="JN183" s="60"/>
      <c r="JO183" s="22"/>
      <c r="JP183" s="60"/>
      <c r="JQ183" s="22"/>
      <c r="JR183" s="60"/>
      <c r="JS183" s="22"/>
      <c r="JT183" s="60"/>
      <c r="JU183" s="22"/>
      <c r="JV183" s="60"/>
      <c r="JW183" s="22"/>
      <c r="JX183" s="60"/>
      <c r="JY183" s="22"/>
      <c r="JZ183" s="23"/>
      <c r="KA183" s="23"/>
      <c r="KB183" s="23"/>
      <c r="KC183" s="23"/>
      <c r="KD183" s="23"/>
      <c r="KE183" s="23"/>
      <c r="KF183" s="23"/>
      <c r="KG183" s="23"/>
      <c r="KH183" s="23"/>
      <c r="KI183" s="23"/>
      <c r="KJ183" s="23"/>
      <c r="KK183" s="23"/>
      <c r="KL183" s="23"/>
      <c r="KM183" s="23"/>
    </row>
    <row r="184" spans="1:299" x14ac:dyDescent="0.25">
      <c r="A184" s="48">
        <f t="shared" si="2"/>
        <v>183</v>
      </c>
      <c r="B184" s="272"/>
      <c r="C184" s="272"/>
      <c r="D184" s="272"/>
      <c r="E184" s="272"/>
      <c r="F184" s="272" t="s">
        <v>395</v>
      </c>
      <c r="G184" s="293">
        <v>0</v>
      </c>
      <c r="H184" s="293">
        <v>0</v>
      </c>
      <c r="I184" s="293">
        <v>0</v>
      </c>
      <c r="J184" s="293">
        <v>0</v>
      </c>
      <c r="K184" s="293">
        <v>0</v>
      </c>
      <c r="L184" s="293">
        <v>0</v>
      </c>
      <c r="M184" s="293">
        <v>0</v>
      </c>
      <c r="N184" s="293">
        <v>0</v>
      </c>
      <c r="O184" s="293">
        <v>0</v>
      </c>
      <c r="P184" s="293">
        <v>0</v>
      </c>
      <c r="Q184" s="293">
        <v>0</v>
      </c>
      <c r="R184" s="293">
        <v>0</v>
      </c>
      <c r="S184" s="293">
        <v>0</v>
      </c>
      <c r="T184" s="293">
        <v>0</v>
      </c>
      <c r="U184" s="293">
        <v>0</v>
      </c>
      <c r="V184" s="293">
        <v>0</v>
      </c>
      <c r="W184" s="293">
        <v>0</v>
      </c>
      <c r="X184" s="293">
        <v>0</v>
      </c>
      <c r="Y184" s="293">
        <v>0</v>
      </c>
      <c r="Z184" s="293">
        <v>0</v>
      </c>
      <c r="AA184" s="293">
        <v>0</v>
      </c>
      <c r="AB184" s="293">
        <v>0</v>
      </c>
      <c r="AC184" s="293">
        <v>0</v>
      </c>
      <c r="AD184" s="293">
        <v>0</v>
      </c>
      <c r="AE184" s="293">
        <v>0</v>
      </c>
      <c r="AF184" s="293">
        <v>0</v>
      </c>
      <c r="AG184" s="293">
        <v>0</v>
      </c>
      <c r="AH184" s="293">
        <v>0</v>
      </c>
      <c r="AI184" s="293">
        <v>0</v>
      </c>
      <c r="AJ184" s="293">
        <v>0</v>
      </c>
      <c r="AK184" s="293">
        <v>0</v>
      </c>
      <c r="AL184" s="293">
        <v>0</v>
      </c>
      <c r="AM184" s="293">
        <v>0</v>
      </c>
      <c r="AN184" s="293">
        <v>0</v>
      </c>
      <c r="AO184" s="293">
        <v>0</v>
      </c>
      <c r="AP184" s="293">
        <v>0</v>
      </c>
      <c r="AQ184" s="293">
        <v>0</v>
      </c>
      <c r="AR184" s="293">
        <v>0</v>
      </c>
      <c r="AS184" s="293">
        <v>0</v>
      </c>
      <c r="AT184" s="293">
        <v>0</v>
      </c>
      <c r="AU184" s="293">
        <v>0</v>
      </c>
      <c r="AV184" s="293">
        <v>0</v>
      </c>
      <c r="AW184" s="293">
        <v>0</v>
      </c>
      <c r="AX184" s="293">
        <v>0</v>
      </c>
      <c r="AY184" s="293">
        <v>0</v>
      </c>
      <c r="AZ184" s="293">
        <v>0</v>
      </c>
      <c r="BA184" s="293">
        <v>0</v>
      </c>
      <c r="BB184" s="293">
        <v>0</v>
      </c>
      <c r="BC184" s="293">
        <v>0</v>
      </c>
      <c r="BD184" s="293">
        <v>0</v>
      </c>
      <c r="BE184" s="293">
        <v>0</v>
      </c>
      <c r="BF184" s="293">
        <v>0</v>
      </c>
      <c r="BG184" s="293">
        <v>0</v>
      </c>
      <c r="BH184" s="293">
        <v>0</v>
      </c>
      <c r="BI184" s="293">
        <v>0</v>
      </c>
      <c r="BJ184" s="293">
        <v>0</v>
      </c>
      <c r="BK184" s="293">
        <v>0</v>
      </c>
      <c r="BL184" s="293">
        <v>0</v>
      </c>
      <c r="BM184" s="293">
        <v>0</v>
      </c>
      <c r="BN184" s="293">
        <v>0</v>
      </c>
      <c r="BO184" s="293">
        <v>0</v>
      </c>
      <c r="BP184" s="293">
        <v>0</v>
      </c>
      <c r="BQ184" s="293">
        <v>0</v>
      </c>
      <c r="BR184" s="293">
        <v>0</v>
      </c>
      <c r="BS184" s="293">
        <v>0</v>
      </c>
      <c r="BT184" s="293">
        <v>0</v>
      </c>
      <c r="BU184" s="293">
        <v>0</v>
      </c>
      <c r="BV184" s="293">
        <v>0</v>
      </c>
      <c r="BW184" s="293">
        <v>0</v>
      </c>
      <c r="BX184" s="293">
        <v>0</v>
      </c>
      <c r="BY184" s="293">
        <v>0</v>
      </c>
      <c r="BZ184" s="293">
        <v>0</v>
      </c>
      <c r="CA184" s="293">
        <v>0</v>
      </c>
      <c r="CB184" s="293">
        <v>0</v>
      </c>
      <c r="CC184" s="293">
        <v>0</v>
      </c>
      <c r="CD184" s="293">
        <v>0</v>
      </c>
      <c r="CE184" s="293">
        <v>0</v>
      </c>
      <c r="CF184" s="293">
        <v>0</v>
      </c>
      <c r="CG184" s="293">
        <v>0</v>
      </c>
      <c r="CH184" s="293">
        <v>0</v>
      </c>
      <c r="CI184" s="293">
        <v>0</v>
      </c>
      <c r="CJ184" s="293">
        <v>0</v>
      </c>
      <c r="CK184" s="293">
        <v>0</v>
      </c>
      <c r="CL184" s="293">
        <v>0</v>
      </c>
      <c r="CM184" s="293">
        <v>0</v>
      </c>
      <c r="CN184" s="293">
        <v>0</v>
      </c>
      <c r="CO184" s="293">
        <v>0</v>
      </c>
      <c r="CP184" s="293">
        <v>0</v>
      </c>
      <c r="CQ184" s="293">
        <v>0</v>
      </c>
      <c r="CR184" s="293">
        <v>0</v>
      </c>
      <c r="CS184" s="293">
        <v>0</v>
      </c>
      <c r="CT184" s="293">
        <v>0</v>
      </c>
      <c r="CU184" s="293">
        <v>0</v>
      </c>
      <c r="CV184" s="293">
        <v>0</v>
      </c>
      <c r="CW184" s="293">
        <v>0</v>
      </c>
      <c r="CX184" s="293">
        <v>0</v>
      </c>
      <c r="CY184" s="293">
        <v>0</v>
      </c>
      <c r="CZ184" s="293">
        <v>0</v>
      </c>
      <c r="DA184" s="293">
        <v>0</v>
      </c>
      <c r="DB184" s="293">
        <v>0</v>
      </c>
      <c r="DC184" s="293">
        <v>0</v>
      </c>
      <c r="DD184" s="293">
        <v>0</v>
      </c>
      <c r="DE184" s="293">
        <v>0</v>
      </c>
      <c r="DF184" s="293">
        <v>0</v>
      </c>
      <c r="DG184" s="293">
        <v>0</v>
      </c>
      <c r="DH184" s="293">
        <v>0</v>
      </c>
      <c r="DI184" s="293">
        <v>0</v>
      </c>
      <c r="DJ184" s="293">
        <v>0</v>
      </c>
      <c r="DK184" s="293">
        <v>0</v>
      </c>
      <c r="DL184" s="293">
        <v>0</v>
      </c>
      <c r="DM184" s="293">
        <v>0</v>
      </c>
      <c r="DN184" s="293">
        <v>0</v>
      </c>
      <c r="DO184" s="293">
        <v>0</v>
      </c>
      <c r="DP184" s="293">
        <v>0</v>
      </c>
      <c r="DQ184" s="293">
        <v>0</v>
      </c>
      <c r="DR184" s="293">
        <v>0</v>
      </c>
      <c r="DS184" s="293">
        <v>0</v>
      </c>
      <c r="DT184" s="293">
        <v>0</v>
      </c>
      <c r="DU184" s="293">
        <v>0</v>
      </c>
      <c r="DV184" s="293">
        <v>0</v>
      </c>
      <c r="DW184" s="293">
        <v>0</v>
      </c>
      <c r="DX184" s="293">
        <v>0</v>
      </c>
      <c r="DY184" s="293">
        <v>0</v>
      </c>
      <c r="DZ184" s="293">
        <v>0</v>
      </c>
      <c r="EA184" s="293">
        <v>0</v>
      </c>
      <c r="EB184" s="293">
        <v>0</v>
      </c>
      <c r="EC184" s="293">
        <v>0</v>
      </c>
      <c r="ED184" s="293">
        <v>0</v>
      </c>
      <c r="EE184" s="293">
        <v>0</v>
      </c>
      <c r="EF184" s="293">
        <v>0</v>
      </c>
      <c r="EG184" s="293">
        <v>0</v>
      </c>
      <c r="EH184" s="293">
        <v>0</v>
      </c>
      <c r="EI184" s="293">
        <v>0</v>
      </c>
      <c r="EJ184" s="293">
        <v>0</v>
      </c>
      <c r="EK184" s="293">
        <v>0</v>
      </c>
      <c r="EL184" s="293">
        <v>0</v>
      </c>
      <c r="EM184" s="293">
        <v>0</v>
      </c>
      <c r="EN184" s="293">
        <v>0</v>
      </c>
      <c r="EO184" s="293">
        <v>0</v>
      </c>
      <c r="EP184" s="293">
        <v>0</v>
      </c>
      <c r="EQ184" s="293">
        <v>0</v>
      </c>
      <c r="ER184" s="293">
        <v>0</v>
      </c>
      <c r="ES184" s="293">
        <v>0</v>
      </c>
      <c r="ET184" s="293">
        <v>0</v>
      </c>
      <c r="EU184" s="293">
        <v>0</v>
      </c>
      <c r="EV184" s="293">
        <v>0</v>
      </c>
      <c r="EW184" s="293">
        <v>0</v>
      </c>
      <c r="EX184" s="293">
        <v>0</v>
      </c>
      <c r="EY184" s="22"/>
      <c r="EZ184" s="60"/>
      <c r="FA184" s="22"/>
      <c r="FB184" s="60"/>
      <c r="FC184" s="22"/>
      <c r="FD184" s="60"/>
      <c r="FE184" s="22"/>
      <c r="FF184" s="60"/>
      <c r="FG184" s="22"/>
      <c r="FH184" s="60"/>
      <c r="FI184" s="22"/>
      <c r="FJ184" s="60"/>
      <c r="FK184" s="22"/>
      <c r="FL184" s="60"/>
      <c r="FM184" s="22"/>
      <c r="FN184" s="60"/>
      <c r="FO184" s="22"/>
      <c r="FP184" s="60"/>
      <c r="FQ184" s="22"/>
      <c r="FR184" s="60"/>
      <c r="FS184" s="22"/>
      <c r="FT184" s="60"/>
      <c r="FU184" s="22"/>
      <c r="FV184" s="60"/>
      <c r="FW184" s="22"/>
      <c r="FX184" s="60"/>
      <c r="FY184" s="22"/>
      <c r="FZ184" s="60"/>
      <c r="GA184" s="22"/>
      <c r="GB184" s="60"/>
      <c r="GC184" s="22"/>
      <c r="GD184" s="60"/>
      <c r="GE184" s="22"/>
      <c r="GF184" s="60"/>
      <c r="GG184" s="22"/>
      <c r="GH184" s="60"/>
      <c r="GI184" s="22"/>
      <c r="GJ184" s="60"/>
      <c r="GK184" s="22"/>
      <c r="GL184" s="60"/>
      <c r="GM184" s="22"/>
      <c r="GN184" s="60"/>
      <c r="GO184" s="22"/>
      <c r="GP184" s="60"/>
      <c r="GQ184" s="22"/>
      <c r="GR184" s="60"/>
      <c r="GS184" s="22"/>
      <c r="GT184" s="60"/>
      <c r="GU184" s="22"/>
      <c r="GV184" s="60"/>
      <c r="GW184" s="22"/>
      <c r="GX184" s="60"/>
      <c r="GY184" s="22"/>
      <c r="GZ184" s="60"/>
      <c r="HA184" s="22"/>
      <c r="HB184" s="60"/>
      <c r="HC184" s="22"/>
      <c r="HD184" s="60"/>
      <c r="HE184" s="22"/>
      <c r="HF184" s="60"/>
      <c r="HG184" s="22"/>
      <c r="HH184" s="60"/>
      <c r="HI184" s="22"/>
      <c r="HJ184" s="60"/>
      <c r="HK184" s="22"/>
      <c r="HL184" s="60"/>
      <c r="HM184" s="22"/>
      <c r="HN184" s="60"/>
      <c r="HO184" s="22"/>
      <c r="HP184" s="60"/>
      <c r="HQ184" s="22"/>
      <c r="HR184" s="60"/>
      <c r="HS184" s="22"/>
      <c r="HT184" s="60"/>
      <c r="HU184" s="22"/>
      <c r="HV184" s="60"/>
      <c r="HW184" s="22"/>
      <c r="HX184" s="60"/>
      <c r="HY184" s="22"/>
      <c r="HZ184" s="60"/>
      <c r="IA184" s="22"/>
      <c r="IB184" s="60"/>
      <c r="IC184" s="22"/>
      <c r="ID184" s="60"/>
      <c r="IE184" s="22"/>
      <c r="IF184" s="60"/>
      <c r="IG184" s="22"/>
      <c r="IH184" s="60"/>
      <c r="II184" s="22"/>
      <c r="IJ184" s="60"/>
      <c r="IK184" s="22"/>
      <c r="IL184" s="60"/>
      <c r="IM184" s="22"/>
      <c r="IN184" s="60"/>
      <c r="IO184" s="22"/>
      <c r="IP184" s="60"/>
      <c r="IQ184" s="22"/>
      <c r="IR184" s="60"/>
      <c r="IS184" s="22"/>
      <c r="IT184" s="60"/>
      <c r="IU184" s="22"/>
      <c r="IV184" s="60"/>
      <c r="IW184" s="22"/>
      <c r="IX184" s="60"/>
      <c r="IY184" s="22"/>
      <c r="IZ184" s="60"/>
      <c r="JA184" s="22"/>
      <c r="JB184" s="60"/>
      <c r="JC184" s="22"/>
      <c r="JD184" s="60"/>
      <c r="JE184" s="22"/>
      <c r="JF184" s="60"/>
      <c r="JG184" s="22"/>
      <c r="JH184" s="60"/>
      <c r="JI184" s="22"/>
      <c r="JJ184" s="60"/>
      <c r="JK184" s="22"/>
      <c r="JL184" s="60"/>
      <c r="JM184" s="22"/>
      <c r="JN184" s="60"/>
      <c r="JO184" s="22"/>
      <c r="JP184" s="60"/>
      <c r="JQ184" s="22"/>
      <c r="JR184" s="60"/>
      <c r="JS184" s="22"/>
      <c r="JT184" s="60"/>
      <c r="JU184" s="22"/>
      <c r="JV184" s="60"/>
      <c r="JW184" s="22"/>
      <c r="JX184" s="60"/>
      <c r="JY184" s="22"/>
      <c r="JZ184" s="23"/>
      <c r="KA184" s="23"/>
      <c r="KB184" s="23"/>
      <c r="KC184" s="23"/>
      <c r="KD184" s="23"/>
      <c r="KE184" s="23"/>
      <c r="KF184" s="23"/>
      <c r="KG184" s="23"/>
      <c r="KH184" s="23"/>
      <c r="KI184" s="23"/>
      <c r="KJ184" s="23"/>
      <c r="KK184" s="23"/>
      <c r="KL184" s="23"/>
      <c r="KM184" s="23"/>
    </row>
    <row r="185" spans="1:299" x14ac:dyDescent="0.25">
      <c r="A185" s="48">
        <f t="shared" si="2"/>
        <v>184</v>
      </c>
      <c r="B185" s="272"/>
      <c r="C185" s="272"/>
      <c r="D185" s="272"/>
      <c r="E185" s="272"/>
      <c r="F185" s="272" t="s">
        <v>343</v>
      </c>
      <c r="G185" s="293">
        <v>0</v>
      </c>
      <c r="H185" s="293">
        <v>403.41</v>
      </c>
      <c r="I185" s="293">
        <v>2207.65</v>
      </c>
      <c r="J185" s="293">
        <v>0</v>
      </c>
      <c r="K185" s="293">
        <v>3576.37</v>
      </c>
      <c r="L185" s="293">
        <v>524.05999999999995</v>
      </c>
      <c r="M185" s="293">
        <v>0</v>
      </c>
      <c r="N185" s="293">
        <v>0</v>
      </c>
      <c r="O185" s="293">
        <v>3718.89</v>
      </c>
      <c r="P185" s="293">
        <v>2342.42</v>
      </c>
      <c r="Q185" s="293">
        <v>0</v>
      </c>
      <c r="R185" s="293">
        <v>1109.2</v>
      </c>
      <c r="S185" s="293">
        <v>0</v>
      </c>
      <c r="T185" s="293">
        <v>0</v>
      </c>
      <c r="U185" s="293">
        <v>0</v>
      </c>
      <c r="V185" s="293">
        <v>2449.4499999999998</v>
      </c>
      <c r="W185" s="293">
        <v>0</v>
      </c>
      <c r="X185" s="293">
        <v>0</v>
      </c>
      <c r="Y185" s="293">
        <v>3637.58</v>
      </c>
      <c r="Z185" s="293">
        <v>0</v>
      </c>
      <c r="AA185" s="293">
        <v>0</v>
      </c>
      <c r="AB185" s="293">
        <v>0</v>
      </c>
      <c r="AC185" s="293">
        <v>0</v>
      </c>
      <c r="AD185" s="293">
        <v>688.15</v>
      </c>
      <c r="AE185" s="293">
        <v>0</v>
      </c>
      <c r="AF185" s="293">
        <v>0</v>
      </c>
      <c r="AG185" s="293">
        <v>543.05999999999995</v>
      </c>
      <c r="AH185" s="293">
        <v>0</v>
      </c>
      <c r="AI185" s="293">
        <v>0</v>
      </c>
      <c r="AJ185" s="293">
        <v>0</v>
      </c>
      <c r="AK185" s="293">
        <v>0</v>
      </c>
      <c r="AL185" s="293">
        <v>0</v>
      </c>
      <c r="AM185" s="293">
        <v>0</v>
      </c>
      <c r="AN185" s="293">
        <v>0</v>
      </c>
      <c r="AO185" s="293">
        <v>0</v>
      </c>
      <c r="AP185" s="293">
        <v>0</v>
      </c>
      <c r="AQ185" s="293">
        <v>0</v>
      </c>
      <c r="AR185" s="293">
        <v>0</v>
      </c>
      <c r="AS185" s="293">
        <v>0</v>
      </c>
      <c r="AT185" s="293">
        <v>1330.68</v>
      </c>
      <c r="AU185" s="293">
        <v>0</v>
      </c>
      <c r="AV185" s="293">
        <v>0</v>
      </c>
      <c r="AW185" s="293">
        <v>0</v>
      </c>
      <c r="AX185" s="293">
        <v>0</v>
      </c>
      <c r="AY185" s="293">
        <v>0</v>
      </c>
      <c r="AZ185" s="293">
        <v>445.29</v>
      </c>
      <c r="BA185" s="293">
        <v>0</v>
      </c>
      <c r="BB185" s="293">
        <v>0</v>
      </c>
      <c r="BC185" s="293">
        <v>0</v>
      </c>
      <c r="BD185" s="293">
        <v>0</v>
      </c>
      <c r="BE185" s="293">
        <v>0</v>
      </c>
      <c r="BF185" s="293">
        <v>0</v>
      </c>
      <c r="BG185" s="293">
        <v>1205.5999999999999</v>
      </c>
      <c r="BH185" s="293">
        <v>0</v>
      </c>
      <c r="BI185" s="293">
        <v>0</v>
      </c>
      <c r="BJ185" s="293">
        <v>0</v>
      </c>
      <c r="BK185" s="293">
        <v>4579.12</v>
      </c>
      <c r="BL185" s="293">
        <v>0</v>
      </c>
      <c r="BM185" s="293">
        <v>2332.31</v>
      </c>
      <c r="BN185" s="293">
        <v>0</v>
      </c>
      <c r="BO185" s="293">
        <v>0</v>
      </c>
      <c r="BP185" s="293">
        <v>255.86</v>
      </c>
      <c r="BQ185" s="293">
        <v>0</v>
      </c>
      <c r="BR185" s="293">
        <v>0</v>
      </c>
      <c r="BS185" s="293">
        <v>0</v>
      </c>
      <c r="BT185" s="293">
        <v>0</v>
      </c>
      <c r="BU185" s="293">
        <v>440</v>
      </c>
      <c r="BV185" s="293">
        <v>469.63</v>
      </c>
      <c r="BW185" s="293">
        <v>0</v>
      </c>
      <c r="BX185" s="293">
        <v>637.84</v>
      </c>
      <c r="BY185" s="293">
        <v>0</v>
      </c>
      <c r="BZ185" s="293">
        <v>0</v>
      </c>
      <c r="CA185" s="293">
        <v>0</v>
      </c>
      <c r="CB185" s="293">
        <v>366.27</v>
      </c>
      <c r="CC185" s="293">
        <v>0</v>
      </c>
      <c r="CD185" s="293">
        <v>0</v>
      </c>
      <c r="CE185" s="293">
        <v>0</v>
      </c>
      <c r="CF185" s="293">
        <v>1110.69</v>
      </c>
      <c r="CG185" s="293">
        <v>0</v>
      </c>
      <c r="CH185" s="293">
        <v>0</v>
      </c>
      <c r="CI185" s="293">
        <v>0</v>
      </c>
      <c r="CJ185" s="293">
        <v>0</v>
      </c>
      <c r="CK185" s="293">
        <v>1948.02</v>
      </c>
      <c r="CL185" s="293">
        <v>0</v>
      </c>
      <c r="CM185" s="293">
        <v>0</v>
      </c>
      <c r="CN185" s="293">
        <v>0</v>
      </c>
      <c r="CO185" s="293">
        <v>679.88</v>
      </c>
      <c r="CP185" s="293">
        <v>0</v>
      </c>
      <c r="CQ185" s="293">
        <v>1055.24</v>
      </c>
      <c r="CR185" s="293">
        <v>0</v>
      </c>
      <c r="CS185" s="293">
        <v>1710.59</v>
      </c>
      <c r="CT185" s="293">
        <v>2714.19</v>
      </c>
      <c r="CU185" s="293">
        <v>2194.4499999999998</v>
      </c>
      <c r="CV185" s="293">
        <v>3168.69</v>
      </c>
      <c r="CW185" s="293">
        <v>0</v>
      </c>
      <c r="CX185" s="293">
        <v>0</v>
      </c>
      <c r="CY185" s="293">
        <v>0</v>
      </c>
      <c r="CZ185" s="293">
        <v>0</v>
      </c>
      <c r="DA185" s="293">
        <v>648.27</v>
      </c>
      <c r="DB185" s="293">
        <v>0</v>
      </c>
      <c r="DC185" s="293">
        <v>0</v>
      </c>
      <c r="DD185" s="293">
        <v>4505.8599999999997</v>
      </c>
      <c r="DE185" s="293">
        <v>0</v>
      </c>
      <c r="DF185" s="293">
        <v>3914.88</v>
      </c>
      <c r="DG185" s="293">
        <v>0</v>
      </c>
      <c r="DH185" s="293">
        <v>0</v>
      </c>
      <c r="DI185" s="293">
        <v>0</v>
      </c>
      <c r="DJ185" s="293">
        <v>0</v>
      </c>
      <c r="DK185" s="293">
        <v>0</v>
      </c>
      <c r="DL185" s="293">
        <v>1592.01</v>
      </c>
      <c r="DM185" s="293">
        <v>0</v>
      </c>
      <c r="DN185" s="293">
        <v>1361.2</v>
      </c>
      <c r="DO185" s="293">
        <v>0</v>
      </c>
      <c r="DP185" s="293">
        <v>0</v>
      </c>
      <c r="DQ185" s="293">
        <v>0</v>
      </c>
      <c r="DR185" s="293">
        <v>448.62</v>
      </c>
      <c r="DS185" s="293">
        <v>0</v>
      </c>
      <c r="DT185" s="293">
        <v>0</v>
      </c>
      <c r="DU185" s="293">
        <v>0</v>
      </c>
      <c r="DV185" s="293">
        <v>0</v>
      </c>
      <c r="DW185" s="293">
        <v>1816.21</v>
      </c>
      <c r="DX185" s="293">
        <v>0</v>
      </c>
      <c r="DY185" s="293">
        <v>0</v>
      </c>
      <c r="DZ185" s="293">
        <v>0</v>
      </c>
      <c r="EA185" s="293">
        <v>0</v>
      </c>
      <c r="EB185" s="293">
        <v>0</v>
      </c>
      <c r="EC185" s="293">
        <v>0</v>
      </c>
      <c r="ED185" s="293">
        <v>0</v>
      </c>
      <c r="EE185" s="293">
        <v>0</v>
      </c>
      <c r="EF185" s="293">
        <v>0</v>
      </c>
      <c r="EG185" s="293">
        <v>0</v>
      </c>
      <c r="EH185" s="293">
        <v>0</v>
      </c>
      <c r="EI185" s="293">
        <v>2981.72</v>
      </c>
      <c r="EJ185" s="293">
        <v>0</v>
      </c>
      <c r="EK185" s="293">
        <v>0</v>
      </c>
      <c r="EL185" s="293">
        <v>2206.7399999999998</v>
      </c>
      <c r="EM185" s="293">
        <v>2070.11</v>
      </c>
      <c r="EN185" s="293">
        <v>0</v>
      </c>
      <c r="EO185" s="293">
        <v>474.11</v>
      </c>
      <c r="EP185" s="293">
        <v>0</v>
      </c>
      <c r="EQ185" s="293">
        <v>2025.87</v>
      </c>
      <c r="ER185" s="293">
        <v>1519.64</v>
      </c>
      <c r="ES185" s="293">
        <v>0</v>
      </c>
      <c r="ET185" s="293">
        <v>0</v>
      </c>
      <c r="EU185" s="293">
        <v>0</v>
      </c>
      <c r="EV185" s="293">
        <v>0</v>
      </c>
      <c r="EW185" s="293">
        <v>0</v>
      </c>
      <c r="EX185" s="293">
        <v>73409.83</v>
      </c>
      <c r="EY185" s="22"/>
      <c r="EZ185" s="60"/>
      <c r="FA185" s="22"/>
      <c r="FB185" s="60"/>
      <c r="FC185" s="22"/>
      <c r="FD185" s="60"/>
      <c r="FE185" s="22"/>
      <c r="FF185" s="60"/>
      <c r="FG185" s="22"/>
      <c r="FH185" s="60"/>
      <c r="FI185" s="22"/>
      <c r="FJ185" s="60"/>
      <c r="FK185" s="22"/>
      <c r="FL185" s="60"/>
      <c r="FM185" s="22"/>
      <c r="FN185" s="60"/>
      <c r="FO185" s="22"/>
      <c r="FP185" s="60"/>
      <c r="FQ185" s="22"/>
      <c r="FR185" s="60"/>
      <c r="FS185" s="22"/>
      <c r="FT185" s="60"/>
      <c r="FU185" s="22"/>
      <c r="FV185" s="60"/>
      <c r="FW185" s="22"/>
      <c r="FX185" s="60"/>
      <c r="FY185" s="22"/>
      <c r="FZ185" s="60"/>
      <c r="GA185" s="22"/>
      <c r="GB185" s="60"/>
      <c r="GC185" s="22"/>
      <c r="GD185" s="60"/>
      <c r="GE185" s="22"/>
      <c r="GF185" s="60"/>
      <c r="GG185" s="22"/>
      <c r="GH185" s="60"/>
      <c r="GI185" s="22"/>
      <c r="GJ185" s="60"/>
      <c r="GK185" s="22"/>
      <c r="GL185" s="60"/>
      <c r="GM185" s="22"/>
      <c r="GN185" s="60"/>
      <c r="GO185" s="22"/>
      <c r="GP185" s="60"/>
      <c r="GQ185" s="22"/>
      <c r="GR185" s="60"/>
      <c r="GS185" s="22"/>
      <c r="GT185" s="60"/>
      <c r="GU185" s="22"/>
      <c r="GV185" s="60"/>
      <c r="GW185" s="22"/>
      <c r="GX185" s="60"/>
      <c r="GY185" s="22"/>
      <c r="GZ185" s="60"/>
      <c r="HA185" s="22"/>
      <c r="HB185" s="60"/>
      <c r="HC185" s="22"/>
      <c r="HD185" s="60"/>
      <c r="HE185" s="22"/>
      <c r="HF185" s="60"/>
      <c r="HG185" s="22"/>
      <c r="HH185" s="60"/>
      <c r="HI185" s="22"/>
      <c r="HJ185" s="60"/>
      <c r="HK185" s="22"/>
      <c r="HL185" s="60"/>
      <c r="HM185" s="22"/>
      <c r="HN185" s="60"/>
      <c r="HO185" s="22"/>
      <c r="HP185" s="60"/>
      <c r="HQ185" s="22"/>
      <c r="HR185" s="60"/>
      <c r="HS185" s="22"/>
      <c r="HT185" s="60"/>
      <c r="HU185" s="22"/>
      <c r="HV185" s="60"/>
      <c r="HW185" s="22"/>
      <c r="HX185" s="60"/>
      <c r="HY185" s="22"/>
      <c r="HZ185" s="60"/>
      <c r="IA185" s="22"/>
      <c r="IB185" s="60"/>
      <c r="IC185" s="22"/>
      <c r="ID185" s="60"/>
      <c r="IE185" s="22"/>
      <c r="IF185" s="60"/>
      <c r="IG185" s="22"/>
      <c r="IH185" s="60"/>
      <c r="II185" s="22"/>
      <c r="IJ185" s="60"/>
      <c r="IK185" s="22"/>
      <c r="IL185" s="60"/>
      <c r="IM185" s="22"/>
      <c r="IN185" s="60"/>
      <c r="IO185" s="22"/>
      <c r="IP185" s="60"/>
      <c r="IQ185" s="22"/>
      <c r="IR185" s="60"/>
      <c r="IS185" s="22"/>
      <c r="IT185" s="60"/>
      <c r="IU185" s="22"/>
      <c r="IV185" s="60"/>
      <c r="IW185" s="22"/>
      <c r="IX185" s="60"/>
      <c r="IY185" s="22"/>
      <c r="IZ185" s="60"/>
      <c r="JA185" s="22"/>
      <c r="JB185" s="60"/>
      <c r="JC185" s="22"/>
      <c r="JD185" s="60"/>
      <c r="JE185" s="22"/>
      <c r="JF185" s="60"/>
      <c r="JG185" s="22"/>
      <c r="JH185" s="60"/>
      <c r="JI185" s="22"/>
      <c r="JJ185" s="60"/>
      <c r="JK185" s="22"/>
      <c r="JL185" s="60"/>
      <c r="JM185" s="22"/>
      <c r="JN185" s="60"/>
      <c r="JO185" s="22"/>
      <c r="JP185" s="60"/>
      <c r="JQ185" s="22"/>
      <c r="JR185" s="60"/>
      <c r="JS185" s="22"/>
      <c r="JT185" s="60"/>
      <c r="JU185" s="22"/>
      <c r="JV185" s="60"/>
      <c r="JW185" s="22"/>
      <c r="JX185" s="60"/>
      <c r="JY185" s="22"/>
      <c r="JZ185" s="23"/>
      <c r="KA185" s="23"/>
      <c r="KB185" s="23"/>
      <c r="KC185" s="23"/>
      <c r="KD185" s="23"/>
      <c r="KE185" s="23"/>
      <c r="KF185" s="23"/>
      <c r="KG185" s="23"/>
      <c r="KH185" s="23"/>
      <c r="KI185" s="23"/>
      <c r="KJ185" s="23"/>
      <c r="KK185" s="23"/>
      <c r="KL185" s="23"/>
      <c r="KM185" s="23"/>
    </row>
    <row r="186" spans="1:299" x14ac:dyDescent="0.25">
      <c r="A186" s="48">
        <f t="shared" si="2"/>
        <v>185</v>
      </c>
      <c r="B186" s="272"/>
      <c r="C186" s="272"/>
      <c r="D186" s="272"/>
      <c r="E186" s="272"/>
      <c r="F186" s="272" t="s">
        <v>707</v>
      </c>
      <c r="G186" s="293">
        <v>0</v>
      </c>
      <c r="H186" s="293">
        <v>0</v>
      </c>
      <c r="I186" s="293">
        <v>0</v>
      </c>
      <c r="J186" s="293">
        <v>0</v>
      </c>
      <c r="K186" s="293">
        <v>0</v>
      </c>
      <c r="L186" s="293">
        <v>0</v>
      </c>
      <c r="M186" s="293">
        <v>0</v>
      </c>
      <c r="N186" s="293">
        <v>0</v>
      </c>
      <c r="O186" s="293">
        <v>0</v>
      </c>
      <c r="P186" s="293">
        <v>0</v>
      </c>
      <c r="Q186" s="293">
        <v>0</v>
      </c>
      <c r="R186" s="293">
        <v>0</v>
      </c>
      <c r="S186" s="293">
        <v>0</v>
      </c>
      <c r="T186" s="293">
        <v>0</v>
      </c>
      <c r="U186" s="293">
        <v>0</v>
      </c>
      <c r="V186" s="293">
        <v>0</v>
      </c>
      <c r="W186" s="293">
        <v>0</v>
      </c>
      <c r="X186" s="293">
        <v>0</v>
      </c>
      <c r="Y186" s="293">
        <v>0</v>
      </c>
      <c r="Z186" s="293">
        <v>0</v>
      </c>
      <c r="AA186" s="293">
        <v>0</v>
      </c>
      <c r="AB186" s="293">
        <v>0</v>
      </c>
      <c r="AC186" s="293">
        <v>0</v>
      </c>
      <c r="AD186" s="293">
        <v>0</v>
      </c>
      <c r="AE186" s="293">
        <v>0</v>
      </c>
      <c r="AF186" s="293">
        <v>0</v>
      </c>
      <c r="AG186" s="293">
        <v>0</v>
      </c>
      <c r="AH186" s="293">
        <v>0</v>
      </c>
      <c r="AI186" s="293">
        <v>0</v>
      </c>
      <c r="AJ186" s="293">
        <v>0</v>
      </c>
      <c r="AK186" s="293">
        <v>0</v>
      </c>
      <c r="AL186" s="293">
        <v>0</v>
      </c>
      <c r="AM186" s="293">
        <v>0</v>
      </c>
      <c r="AN186" s="293">
        <v>0</v>
      </c>
      <c r="AO186" s="293">
        <v>0</v>
      </c>
      <c r="AP186" s="293">
        <v>0</v>
      </c>
      <c r="AQ186" s="293">
        <v>0</v>
      </c>
      <c r="AR186" s="293">
        <v>0</v>
      </c>
      <c r="AS186" s="293">
        <v>0</v>
      </c>
      <c r="AT186" s="293">
        <v>0</v>
      </c>
      <c r="AU186" s="293">
        <v>0</v>
      </c>
      <c r="AV186" s="293">
        <v>0</v>
      </c>
      <c r="AW186" s="293">
        <v>0</v>
      </c>
      <c r="AX186" s="293">
        <v>0</v>
      </c>
      <c r="AY186" s="293">
        <v>0</v>
      </c>
      <c r="AZ186" s="293">
        <v>0</v>
      </c>
      <c r="BA186" s="293">
        <v>0</v>
      </c>
      <c r="BB186" s="293">
        <v>0</v>
      </c>
      <c r="BC186" s="293">
        <v>0</v>
      </c>
      <c r="BD186" s="293">
        <v>0</v>
      </c>
      <c r="BE186" s="293">
        <v>0</v>
      </c>
      <c r="BF186" s="293">
        <v>0</v>
      </c>
      <c r="BG186" s="293">
        <v>0</v>
      </c>
      <c r="BH186" s="293">
        <v>0</v>
      </c>
      <c r="BI186" s="293">
        <v>0</v>
      </c>
      <c r="BJ186" s="293">
        <v>0</v>
      </c>
      <c r="BK186" s="293">
        <v>0</v>
      </c>
      <c r="BL186" s="293">
        <v>0</v>
      </c>
      <c r="BM186" s="293">
        <v>0</v>
      </c>
      <c r="BN186" s="293">
        <v>0</v>
      </c>
      <c r="BO186" s="293">
        <v>0</v>
      </c>
      <c r="BP186" s="293">
        <v>0</v>
      </c>
      <c r="BQ186" s="293">
        <v>0</v>
      </c>
      <c r="BR186" s="293">
        <v>0</v>
      </c>
      <c r="BS186" s="293">
        <v>0</v>
      </c>
      <c r="BT186" s="293">
        <v>0</v>
      </c>
      <c r="BU186" s="293">
        <v>0</v>
      </c>
      <c r="BV186" s="293">
        <v>0</v>
      </c>
      <c r="BW186" s="293">
        <v>0</v>
      </c>
      <c r="BX186" s="293">
        <v>0</v>
      </c>
      <c r="BY186" s="293">
        <v>0</v>
      </c>
      <c r="BZ186" s="293">
        <v>0</v>
      </c>
      <c r="CA186" s="293">
        <v>0</v>
      </c>
      <c r="CB186" s="293">
        <v>0</v>
      </c>
      <c r="CC186" s="293">
        <v>0</v>
      </c>
      <c r="CD186" s="293">
        <v>0</v>
      </c>
      <c r="CE186" s="293">
        <v>0</v>
      </c>
      <c r="CF186" s="293">
        <v>0</v>
      </c>
      <c r="CG186" s="293">
        <v>0</v>
      </c>
      <c r="CH186" s="293">
        <v>0</v>
      </c>
      <c r="CI186" s="293">
        <v>0</v>
      </c>
      <c r="CJ186" s="293">
        <v>0</v>
      </c>
      <c r="CK186" s="293">
        <v>0</v>
      </c>
      <c r="CL186" s="293">
        <v>0</v>
      </c>
      <c r="CM186" s="293">
        <v>0</v>
      </c>
      <c r="CN186" s="293">
        <v>0</v>
      </c>
      <c r="CO186" s="293">
        <v>0</v>
      </c>
      <c r="CP186" s="293">
        <v>0</v>
      </c>
      <c r="CQ186" s="293">
        <v>0</v>
      </c>
      <c r="CR186" s="293">
        <v>0</v>
      </c>
      <c r="CS186" s="293">
        <v>0</v>
      </c>
      <c r="CT186" s="293">
        <v>0</v>
      </c>
      <c r="CU186" s="293">
        <v>0</v>
      </c>
      <c r="CV186" s="293">
        <v>0</v>
      </c>
      <c r="CW186" s="293">
        <v>0</v>
      </c>
      <c r="CX186" s="293">
        <v>0</v>
      </c>
      <c r="CY186" s="293">
        <v>0</v>
      </c>
      <c r="CZ186" s="293">
        <v>0</v>
      </c>
      <c r="DA186" s="293">
        <v>0</v>
      </c>
      <c r="DB186" s="293">
        <v>0</v>
      </c>
      <c r="DC186" s="293">
        <v>0</v>
      </c>
      <c r="DD186" s="293">
        <v>0</v>
      </c>
      <c r="DE186" s="293">
        <v>0</v>
      </c>
      <c r="DF186" s="293">
        <v>0</v>
      </c>
      <c r="DG186" s="293">
        <v>0</v>
      </c>
      <c r="DH186" s="293">
        <v>0</v>
      </c>
      <c r="DI186" s="293">
        <v>0</v>
      </c>
      <c r="DJ186" s="293">
        <v>0</v>
      </c>
      <c r="DK186" s="293">
        <v>0</v>
      </c>
      <c r="DL186" s="293">
        <v>0</v>
      </c>
      <c r="DM186" s="293">
        <v>0</v>
      </c>
      <c r="DN186" s="293">
        <v>0</v>
      </c>
      <c r="DO186" s="293">
        <v>0</v>
      </c>
      <c r="DP186" s="293">
        <v>0</v>
      </c>
      <c r="DQ186" s="293">
        <v>0</v>
      </c>
      <c r="DR186" s="293">
        <v>0</v>
      </c>
      <c r="DS186" s="293">
        <v>0</v>
      </c>
      <c r="DT186" s="293">
        <v>0</v>
      </c>
      <c r="DU186" s="293">
        <v>0</v>
      </c>
      <c r="DV186" s="293">
        <v>0</v>
      </c>
      <c r="DW186" s="293">
        <v>0</v>
      </c>
      <c r="DX186" s="293">
        <v>0</v>
      </c>
      <c r="DY186" s="293">
        <v>0</v>
      </c>
      <c r="DZ186" s="293">
        <v>0</v>
      </c>
      <c r="EA186" s="293">
        <v>0</v>
      </c>
      <c r="EB186" s="293">
        <v>0</v>
      </c>
      <c r="EC186" s="293">
        <v>0</v>
      </c>
      <c r="ED186" s="293">
        <v>0</v>
      </c>
      <c r="EE186" s="293">
        <v>0</v>
      </c>
      <c r="EF186" s="293">
        <v>0</v>
      </c>
      <c r="EG186" s="293">
        <v>0</v>
      </c>
      <c r="EH186" s="293">
        <v>0</v>
      </c>
      <c r="EI186" s="293">
        <v>0</v>
      </c>
      <c r="EJ186" s="293">
        <v>0</v>
      </c>
      <c r="EK186" s="293">
        <v>0</v>
      </c>
      <c r="EL186" s="293">
        <v>0</v>
      </c>
      <c r="EM186" s="293">
        <v>0</v>
      </c>
      <c r="EN186" s="293">
        <v>0</v>
      </c>
      <c r="EO186" s="293">
        <v>0</v>
      </c>
      <c r="EP186" s="293">
        <v>0</v>
      </c>
      <c r="EQ186" s="293">
        <v>0</v>
      </c>
      <c r="ER186" s="293">
        <v>0</v>
      </c>
      <c r="ES186" s="293">
        <v>0</v>
      </c>
      <c r="ET186" s="293">
        <v>0</v>
      </c>
      <c r="EU186" s="293">
        <v>0</v>
      </c>
      <c r="EV186" s="293">
        <v>0</v>
      </c>
      <c r="EW186" s="293">
        <v>0</v>
      </c>
      <c r="EX186" s="293">
        <v>0</v>
      </c>
      <c r="EY186" s="22"/>
      <c r="EZ186" s="60"/>
      <c r="FA186" s="22"/>
      <c r="FB186" s="60"/>
      <c r="FC186" s="22"/>
      <c r="FD186" s="60"/>
      <c r="FE186" s="22"/>
      <c r="FF186" s="60"/>
      <c r="FG186" s="22"/>
      <c r="FH186" s="60"/>
      <c r="FI186" s="22"/>
      <c r="FJ186" s="60"/>
      <c r="FK186" s="22"/>
      <c r="FL186" s="60"/>
      <c r="FM186" s="22"/>
      <c r="FN186" s="60"/>
      <c r="FO186" s="22"/>
      <c r="FP186" s="60"/>
      <c r="FQ186" s="22"/>
      <c r="FR186" s="60"/>
      <c r="FS186" s="22"/>
      <c r="FT186" s="60"/>
      <c r="FU186" s="22"/>
      <c r="FV186" s="60"/>
      <c r="FW186" s="22"/>
      <c r="FX186" s="60"/>
      <c r="FY186" s="22"/>
      <c r="FZ186" s="60"/>
      <c r="GA186" s="22"/>
      <c r="GB186" s="60"/>
      <c r="GC186" s="22"/>
      <c r="GD186" s="60"/>
      <c r="GE186" s="22"/>
      <c r="GF186" s="60"/>
      <c r="GG186" s="22"/>
      <c r="GH186" s="60"/>
      <c r="GI186" s="22"/>
      <c r="GJ186" s="60"/>
      <c r="GK186" s="22"/>
      <c r="GL186" s="60"/>
      <c r="GM186" s="22"/>
      <c r="GN186" s="60"/>
      <c r="GO186" s="22"/>
      <c r="GP186" s="60"/>
      <c r="GQ186" s="22"/>
      <c r="GR186" s="60"/>
      <c r="GS186" s="22"/>
      <c r="GT186" s="60"/>
      <c r="GU186" s="22"/>
      <c r="GV186" s="60"/>
      <c r="GW186" s="22"/>
      <c r="GX186" s="60"/>
      <c r="GY186" s="22"/>
      <c r="GZ186" s="60"/>
      <c r="HA186" s="22"/>
      <c r="HB186" s="60"/>
      <c r="HC186" s="22"/>
      <c r="HD186" s="60"/>
      <c r="HE186" s="22"/>
      <c r="HF186" s="60"/>
      <c r="HG186" s="22"/>
      <c r="HH186" s="60"/>
      <c r="HI186" s="22"/>
      <c r="HJ186" s="60"/>
      <c r="HK186" s="22"/>
      <c r="HL186" s="60"/>
      <c r="HM186" s="22"/>
      <c r="HN186" s="60"/>
      <c r="HO186" s="22"/>
      <c r="HP186" s="60"/>
      <c r="HQ186" s="22"/>
      <c r="HR186" s="60"/>
      <c r="HS186" s="22"/>
      <c r="HT186" s="60"/>
      <c r="HU186" s="22"/>
      <c r="HV186" s="60"/>
      <c r="HW186" s="22"/>
      <c r="HX186" s="60"/>
      <c r="HY186" s="22"/>
      <c r="HZ186" s="60"/>
      <c r="IA186" s="22"/>
      <c r="IB186" s="60"/>
      <c r="IC186" s="22"/>
      <c r="ID186" s="60"/>
      <c r="IE186" s="22"/>
      <c r="IF186" s="60"/>
      <c r="IG186" s="22"/>
      <c r="IH186" s="60"/>
      <c r="II186" s="22"/>
      <c r="IJ186" s="60"/>
      <c r="IK186" s="22"/>
      <c r="IL186" s="60"/>
      <c r="IM186" s="22"/>
      <c r="IN186" s="60"/>
      <c r="IO186" s="22"/>
      <c r="IP186" s="60"/>
      <c r="IQ186" s="22"/>
      <c r="IR186" s="60"/>
      <c r="IS186" s="22"/>
      <c r="IT186" s="60"/>
      <c r="IU186" s="22"/>
      <c r="IV186" s="60"/>
      <c r="IW186" s="22"/>
      <c r="IX186" s="60"/>
      <c r="IY186" s="22"/>
      <c r="IZ186" s="60"/>
      <c r="JA186" s="22"/>
      <c r="JB186" s="60"/>
      <c r="JC186" s="22"/>
      <c r="JD186" s="60"/>
      <c r="JE186" s="22"/>
      <c r="JF186" s="60"/>
      <c r="JG186" s="22"/>
      <c r="JH186" s="60"/>
      <c r="JI186" s="22"/>
      <c r="JJ186" s="60"/>
      <c r="JK186" s="22"/>
      <c r="JL186" s="60"/>
      <c r="JM186" s="22"/>
      <c r="JN186" s="60"/>
      <c r="JO186" s="22"/>
      <c r="JP186" s="60"/>
      <c r="JQ186" s="22"/>
      <c r="JR186" s="60"/>
      <c r="JS186" s="22"/>
      <c r="JT186" s="60"/>
      <c r="JU186" s="22"/>
      <c r="JV186" s="60"/>
      <c r="JW186" s="22"/>
      <c r="JX186" s="60"/>
      <c r="JY186" s="22"/>
      <c r="JZ186" s="23"/>
      <c r="KA186" s="23"/>
      <c r="KB186" s="23"/>
      <c r="KC186" s="23"/>
      <c r="KD186" s="23"/>
      <c r="KE186" s="23"/>
      <c r="KF186" s="23"/>
      <c r="KG186" s="23"/>
      <c r="KH186" s="23"/>
      <c r="KI186" s="23"/>
      <c r="KJ186" s="23"/>
      <c r="KK186" s="23"/>
      <c r="KL186" s="23"/>
      <c r="KM186" s="23"/>
    </row>
    <row r="187" spans="1:299" x14ac:dyDescent="0.25">
      <c r="A187" s="48">
        <f t="shared" si="2"/>
        <v>186</v>
      </c>
      <c r="B187" s="272"/>
      <c r="C187" s="272"/>
      <c r="D187" s="272"/>
      <c r="E187" s="272"/>
      <c r="F187" s="272" t="s">
        <v>345</v>
      </c>
      <c r="G187" s="293">
        <v>0</v>
      </c>
      <c r="H187" s="293">
        <v>542.83000000000004</v>
      </c>
      <c r="I187" s="293">
        <v>2345.16</v>
      </c>
      <c r="J187" s="293">
        <v>0</v>
      </c>
      <c r="K187" s="293">
        <v>2175.23</v>
      </c>
      <c r="L187" s="293">
        <v>62.95</v>
      </c>
      <c r="M187" s="293">
        <v>0</v>
      </c>
      <c r="N187" s="293">
        <v>0</v>
      </c>
      <c r="O187" s="293">
        <v>452.79</v>
      </c>
      <c r="P187" s="293">
        <v>1011.6</v>
      </c>
      <c r="Q187" s="293">
        <v>0</v>
      </c>
      <c r="R187" s="293">
        <v>0</v>
      </c>
      <c r="S187" s="293">
        <v>0</v>
      </c>
      <c r="T187" s="293">
        <v>0</v>
      </c>
      <c r="U187" s="293">
        <v>0</v>
      </c>
      <c r="V187" s="293">
        <v>-681.56</v>
      </c>
      <c r="W187" s="293">
        <v>0</v>
      </c>
      <c r="X187" s="293">
        <v>0</v>
      </c>
      <c r="Y187" s="293">
        <v>0</v>
      </c>
      <c r="Z187" s="293">
        <v>0</v>
      </c>
      <c r="AA187" s="293">
        <v>0</v>
      </c>
      <c r="AB187" s="293">
        <v>0</v>
      </c>
      <c r="AC187" s="293">
        <v>0</v>
      </c>
      <c r="AD187" s="293">
        <v>1250.74</v>
      </c>
      <c r="AE187" s="293">
        <v>0</v>
      </c>
      <c r="AF187" s="293">
        <v>0</v>
      </c>
      <c r="AG187" s="293">
        <v>0</v>
      </c>
      <c r="AH187" s="293">
        <v>0</v>
      </c>
      <c r="AI187" s="293">
        <v>0</v>
      </c>
      <c r="AJ187" s="293">
        <v>390.12</v>
      </c>
      <c r="AK187" s="293">
        <v>0</v>
      </c>
      <c r="AL187" s="293">
        <v>0</v>
      </c>
      <c r="AM187" s="293">
        <v>0</v>
      </c>
      <c r="AN187" s="293">
        <v>0</v>
      </c>
      <c r="AO187" s="293">
        <v>0</v>
      </c>
      <c r="AP187" s="293">
        <v>0</v>
      </c>
      <c r="AQ187" s="293">
        <v>0</v>
      </c>
      <c r="AR187" s="293">
        <v>0</v>
      </c>
      <c r="AS187" s="293">
        <v>0</v>
      </c>
      <c r="AT187" s="293">
        <v>1061.76</v>
      </c>
      <c r="AU187" s="293">
        <v>0</v>
      </c>
      <c r="AV187" s="293">
        <v>0</v>
      </c>
      <c r="AW187" s="293">
        <v>0</v>
      </c>
      <c r="AX187" s="293">
        <v>0</v>
      </c>
      <c r="AY187" s="293">
        <v>0</v>
      </c>
      <c r="AZ187" s="293">
        <v>0</v>
      </c>
      <c r="BA187" s="293">
        <v>0</v>
      </c>
      <c r="BB187" s="293">
        <v>0</v>
      </c>
      <c r="BC187" s="293">
        <v>0</v>
      </c>
      <c r="BD187" s="293">
        <v>0</v>
      </c>
      <c r="BE187" s="293">
        <v>0</v>
      </c>
      <c r="BF187" s="293">
        <v>0</v>
      </c>
      <c r="BG187" s="293">
        <v>4740.3</v>
      </c>
      <c r="BH187" s="293">
        <v>0</v>
      </c>
      <c r="BI187" s="293">
        <v>0</v>
      </c>
      <c r="BJ187" s="293">
        <v>0</v>
      </c>
      <c r="BK187" s="293">
        <v>3823.9</v>
      </c>
      <c r="BL187" s="293">
        <v>0</v>
      </c>
      <c r="BM187" s="293">
        <v>1160.76</v>
      </c>
      <c r="BN187" s="293">
        <v>0</v>
      </c>
      <c r="BO187" s="293">
        <v>0</v>
      </c>
      <c r="BP187" s="293">
        <v>0</v>
      </c>
      <c r="BQ187" s="293">
        <v>0</v>
      </c>
      <c r="BR187" s="293">
        <v>0</v>
      </c>
      <c r="BS187" s="293">
        <v>0</v>
      </c>
      <c r="BT187" s="293">
        <v>0</v>
      </c>
      <c r="BU187" s="293">
        <v>605.04</v>
      </c>
      <c r="BV187" s="293">
        <v>1302.82</v>
      </c>
      <c r="BW187" s="293">
        <v>0</v>
      </c>
      <c r="BX187" s="293">
        <v>0</v>
      </c>
      <c r="BY187" s="293">
        <v>0</v>
      </c>
      <c r="BZ187" s="293">
        <v>0</v>
      </c>
      <c r="CA187" s="293">
        <v>0</v>
      </c>
      <c r="CB187" s="293">
        <v>445.45</v>
      </c>
      <c r="CC187" s="293">
        <v>0</v>
      </c>
      <c r="CD187" s="293">
        <v>0</v>
      </c>
      <c r="CE187" s="293">
        <v>0</v>
      </c>
      <c r="CF187" s="293">
        <v>0</v>
      </c>
      <c r="CG187" s="293">
        <v>0</v>
      </c>
      <c r="CH187" s="293">
        <v>0</v>
      </c>
      <c r="CI187" s="293">
        <v>0</v>
      </c>
      <c r="CJ187" s="293">
        <v>0</v>
      </c>
      <c r="CK187" s="293">
        <v>1715.3</v>
      </c>
      <c r="CL187" s="293">
        <v>0</v>
      </c>
      <c r="CM187" s="293">
        <v>0</v>
      </c>
      <c r="CN187" s="293">
        <v>0</v>
      </c>
      <c r="CO187" s="293">
        <v>0</v>
      </c>
      <c r="CP187" s="293">
        <v>0</v>
      </c>
      <c r="CQ187" s="293">
        <v>0</v>
      </c>
      <c r="CR187" s="293">
        <v>0</v>
      </c>
      <c r="CS187" s="293">
        <v>0</v>
      </c>
      <c r="CT187" s="293">
        <v>613.36</v>
      </c>
      <c r="CU187" s="293">
        <v>0</v>
      </c>
      <c r="CV187" s="293">
        <v>0</v>
      </c>
      <c r="CW187" s="293">
        <v>0</v>
      </c>
      <c r="CX187" s="293">
        <v>0</v>
      </c>
      <c r="CY187" s="293">
        <v>0</v>
      </c>
      <c r="CZ187" s="293">
        <v>0</v>
      </c>
      <c r="DA187" s="293">
        <v>483.36</v>
      </c>
      <c r="DB187" s="293">
        <v>0</v>
      </c>
      <c r="DC187" s="293">
        <v>0</v>
      </c>
      <c r="DD187" s="293">
        <v>603.9</v>
      </c>
      <c r="DE187" s="293">
        <v>0</v>
      </c>
      <c r="DF187" s="293">
        <v>1100.95</v>
      </c>
      <c r="DG187" s="293">
        <v>0</v>
      </c>
      <c r="DH187" s="293">
        <v>0</v>
      </c>
      <c r="DI187" s="293">
        <v>0</v>
      </c>
      <c r="DJ187" s="293">
        <v>0</v>
      </c>
      <c r="DK187" s="293">
        <v>0</v>
      </c>
      <c r="DL187" s="293">
        <v>190.3</v>
      </c>
      <c r="DM187" s="293">
        <v>0</v>
      </c>
      <c r="DN187" s="293">
        <v>0</v>
      </c>
      <c r="DO187" s="293">
        <v>0</v>
      </c>
      <c r="DP187" s="293">
        <v>0</v>
      </c>
      <c r="DQ187" s="293">
        <v>0</v>
      </c>
      <c r="DR187" s="293">
        <v>0</v>
      </c>
      <c r="DS187" s="293">
        <v>0</v>
      </c>
      <c r="DT187" s="293">
        <v>0</v>
      </c>
      <c r="DU187" s="293">
        <v>0</v>
      </c>
      <c r="DV187" s="293">
        <v>0</v>
      </c>
      <c r="DW187" s="293">
        <v>1254.17</v>
      </c>
      <c r="DX187" s="293">
        <v>0</v>
      </c>
      <c r="DY187" s="293">
        <v>0</v>
      </c>
      <c r="DZ187" s="293">
        <v>0</v>
      </c>
      <c r="EA187" s="293">
        <v>0</v>
      </c>
      <c r="EB187" s="293">
        <v>0</v>
      </c>
      <c r="EC187" s="293">
        <v>0</v>
      </c>
      <c r="ED187" s="293">
        <v>0</v>
      </c>
      <c r="EE187" s="293">
        <v>0</v>
      </c>
      <c r="EF187" s="293">
        <v>0</v>
      </c>
      <c r="EG187" s="293">
        <v>0</v>
      </c>
      <c r="EH187" s="293">
        <v>0</v>
      </c>
      <c r="EI187" s="293">
        <v>804.95</v>
      </c>
      <c r="EJ187" s="293">
        <v>0</v>
      </c>
      <c r="EK187" s="293">
        <v>0</v>
      </c>
      <c r="EL187" s="293">
        <v>419.37</v>
      </c>
      <c r="EM187" s="293">
        <v>4195.8500000000004</v>
      </c>
      <c r="EN187" s="293">
        <v>0</v>
      </c>
      <c r="EO187" s="293">
        <v>958.83</v>
      </c>
      <c r="EP187" s="293">
        <v>0</v>
      </c>
      <c r="EQ187" s="293">
        <v>0</v>
      </c>
      <c r="ER187" s="293">
        <v>0</v>
      </c>
      <c r="ES187" s="293">
        <v>0</v>
      </c>
      <c r="ET187" s="293">
        <v>0</v>
      </c>
      <c r="EU187" s="293">
        <v>0</v>
      </c>
      <c r="EV187" s="293">
        <v>0</v>
      </c>
      <c r="EW187" s="293">
        <v>0</v>
      </c>
      <c r="EX187" s="293">
        <v>33030.230000000003</v>
      </c>
      <c r="EY187" s="22"/>
      <c r="EZ187" s="60"/>
      <c r="FA187" s="22"/>
      <c r="FB187" s="60"/>
      <c r="FC187" s="22"/>
      <c r="FD187" s="60"/>
      <c r="FE187" s="22"/>
      <c r="FF187" s="60"/>
      <c r="FG187" s="22"/>
      <c r="FH187" s="60"/>
      <c r="FI187" s="22"/>
      <c r="FJ187" s="60"/>
      <c r="FK187" s="22"/>
      <c r="FL187" s="60"/>
      <c r="FM187" s="22"/>
      <c r="FN187" s="60"/>
      <c r="FO187" s="22"/>
      <c r="FP187" s="60"/>
      <c r="FQ187" s="22"/>
      <c r="FR187" s="60"/>
      <c r="FS187" s="22"/>
      <c r="FT187" s="60"/>
      <c r="FU187" s="22"/>
      <c r="FV187" s="60"/>
      <c r="FW187" s="22"/>
      <c r="FX187" s="60"/>
      <c r="FY187" s="22"/>
      <c r="FZ187" s="60"/>
      <c r="GA187" s="22"/>
      <c r="GB187" s="60"/>
      <c r="GC187" s="22"/>
      <c r="GD187" s="60"/>
      <c r="GE187" s="22"/>
      <c r="GF187" s="60"/>
      <c r="GG187" s="22"/>
      <c r="GH187" s="60"/>
      <c r="GI187" s="22"/>
      <c r="GJ187" s="60"/>
      <c r="GK187" s="22"/>
      <c r="GL187" s="60"/>
      <c r="GM187" s="22"/>
      <c r="GN187" s="60"/>
      <c r="GO187" s="22"/>
      <c r="GP187" s="60"/>
      <c r="GQ187" s="22"/>
      <c r="GR187" s="60"/>
      <c r="GS187" s="22"/>
      <c r="GT187" s="60"/>
      <c r="GU187" s="22"/>
      <c r="GV187" s="60"/>
      <c r="GW187" s="22"/>
      <c r="GX187" s="60"/>
      <c r="GY187" s="22"/>
      <c r="GZ187" s="60"/>
      <c r="HA187" s="22"/>
      <c r="HB187" s="60"/>
      <c r="HC187" s="22"/>
      <c r="HD187" s="60"/>
      <c r="HE187" s="22"/>
      <c r="HF187" s="60"/>
      <c r="HG187" s="22"/>
      <c r="HH187" s="60"/>
      <c r="HI187" s="22"/>
      <c r="HJ187" s="60"/>
      <c r="HK187" s="22"/>
      <c r="HL187" s="60"/>
      <c r="HM187" s="22"/>
      <c r="HN187" s="60"/>
      <c r="HO187" s="22"/>
      <c r="HP187" s="60"/>
      <c r="HQ187" s="22"/>
      <c r="HR187" s="60"/>
      <c r="HS187" s="22"/>
      <c r="HT187" s="60"/>
      <c r="HU187" s="22"/>
      <c r="HV187" s="60"/>
      <c r="HW187" s="22"/>
      <c r="HX187" s="60"/>
      <c r="HY187" s="22"/>
      <c r="HZ187" s="60"/>
      <c r="IA187" s="22"/>
      <c r="IB187" s="60"/>
      <c r="IC187" s="22"/>
      <c r="ID187" s="60"/>
      <c r="IE187" s="22"/>
      <c r="IF187" s="60"/>
      <c r="IG187" s="22"/>
      <c r="IH187" s="60"/>
      <c r="II187" s="22"/>
      <c r="IJ187" s="60"/>
      <c r="IK187" s="22"/>
      <c r="IL187" s="60"/>
      <c r="IM187" s="22"/>
      <c r="IN187" s="60"/>
      <c r="IO187" s="22"/>
      <c r="IP187" s="60"/>
      <c r="IQ187" s="22"/>
      <c r="IR187" s="60"/>
      <c r="IS187" s="22"/>
      <c r="IT187" s="60"/>
      <c r="IU187" s="22"/>
      <c r="IV187" s="60"/>
      <c r="IW187" s="22"/>
      <c r="IX187" s="60"/>
      <c r="IY187" s="22"/>
      <c r="IZ187" s="60"/>
      <c r="JA187" s="22"/>
      <c r="JB187" s="60"/>
      <c r="JC187" s="22"/>
      <c r="JD187" s="60"/>
      <c r="JE187" s="22"/>
      <c r="JF187" s="60"/>
      <c r="JG187" s="22"/>
      <c r="JH187" s="60"/>
      <c r="JI187" s="22"/>
      <c r="JJ187" s="60"/>
      <c r="JK187" s="22"/>
      <c r="JL187" s="60"/>
      <c r="JM187" s="22"/>
      <c r="JN187" s="60"/>
      <c r="JO187" s="22"/>
      <c r="JP187" s="60"/>
      <c r="JQ187" s="22"/>
      <c r="JR187" s="60"/>
      <c r="JS187" s="22"/>
      <c r="JT187" s="60"/>
      <c r="JU187" s="22"/>
      <c r="JV187" s="60"/>
      <c r="JW187" s="22"/>
      <c r="JX187" s="60"/>
      <c r="JY187" s="22"/>
      <c r="JZ187" s="23"/>
      <c r="KA187" s="23"/>
      <c r="KB187" s="23"/>
      <c r="KC187" s="23"/>
      <c r="KD187" s="23"/>
      <c r="KE187" s="23"/>
      <c r="KF187" s="23"/>
      <c r="KG187" s="23"/>
      <c r="KH187" s="23"/>
      <c r="KI187" s="23"/>
      <c r="KJ187" s="23"/>
      <c r="KK187" s="23"/>
      <c r="KL187" s="23"/>
      <c r="KM187" s="23"/>
    </row>
    <row r="188" spans="1:299" x14ac:dyDescent="0.25">
      <c r="A188" s="48">
        <f t="shared" si="2"/>
        <v>187</v>
      </c>
      <c r="B188" s="272"/>
      <c r="C188" s="272"/>
      <c r="D188" s="272"/>
      <c r="E188" s="272"/>
      <c r="F188" s="272" t="s">
        <v>291</v>
      </c>
      <c r="G188" s="293">
        <v>0</v>
      </c>
      <c r="H188" s="293">
        <v>596.66</v>
      </c>
      <c r="I188" s="293">
        <v>0</v>
      </c>
      <c r="J188" s="293">
        <v>0</v>
      </c>
      <c r="K188" s="293">
        <v>8000</v>
      </c>
      <c r="L188" s="293">
        <v>2979.71</v>
      </c>
      <c r="M188" s="293">
        <v>0</v>
      </c>
      <c r="N188" s="293">
        <v>0</v>
      </c>
      <c r="O188" s="293">
        <v>1339.81</v>
      </c>
      <c r="P188" s="293">
        <v>1329.3</v>
      </c>
      <c r="Q188" s="293">
        <v>0</v>
      </c>
      <c r="R188" s="293">
        <v>874.3</v>
      </c>
      <c r="S188" s="293">
        <v>0</v>
      </c>
      <c r="T188" s="293">
        <v>0</v>
      </c>
      <c r="U188" s="293">
        <v>0</v>
      </c>
      <c r="V188" s="293">
        <v>1799.55</v>
      </c>
      <c r="W188" s="293">
        <v>0</v>
      </c>
      <c r="X188" s="293">
        <v>0</v>
      </c>
      <c r="Y188" s="293">
        <v>1857.45</v>
      </c>
      <c r="Z188" s="293">
        <v>0</v>
      </c>
      <c r="AA188" s="293">
        <v>0</v>
      </c>
      <c r="AB188" s="293">
        <v>0</v>
      </c>
      <c r="AC188" s="293">
        <v>0</v>
      </c>
      <c r="AD188" s="293">
        <v>2719.92</v>
      </c>
      <c r="AE188" s="293">
        <v>0</v>
      </c>
      <c r="AF188" s="293">
        <v>0</v>
      </c>
      <c r="AG188" s="293">
        <v>1246.3499999999999</v>
      </c>
      <c r="AH188" s="293">
        <v>0</v>
      </c>
      <c r="AI188" s="293">
        <v>1282.06</v>
      </c>
      <c r="AJ188" s="293">
        <v>804.65</v>
      </c>
      <c r="AK188" s="293">
        <v>0</v>
      </c>
      <c r="AL188" s="293">
        <v>0</v>
      </c>
      <c r="AM188" s="293">
        <v>0</v>
      </c>
      <c r="AN188" s="293">
        <v>0</v>
      </c>
      <c r="AO188" s="293">
        <v>0</v>
      </c>
      <c r="AP188" s="293">
        <v>0</v>
      </c>
      <c r="AQ188" s="293">
        <v>383.92</v>
      </c>
      <c r="AR188" s="293">
        <v>0</v>
      </c>
      <c r="AS188" s="293">
        <v>0</v>
      </c>
      <c r="AT188" s="293">
        <v>2089.3000000000002</v>
      </c>
      <c r="AU188" s="293">
        <v>0</v>
      </c>
      <c r="AV188" s="293">
        <v>0</v>
      </c>
      <c r="AW188" s="293">
        <v>0</v>
      </c>
      <c r="AX188" s="293">
        <v>0</v>
      </c>
      <c r="AY188" s="293">
        <v>0</v>
      </c>
      <c r="AZ188" s="293">
        <v>805</v>
      </c>
      <c r="BA188" s="293">
        <v>0</v>
      </c>
      <c r="BB188" s="293">
        <v>611.54999999999995</v>
      </c>
      <c r="BC188" s="293">
        <v>0</v>
      </c>
      <c r="BD188" s="293">
        <v>0</v>
      </c>
      <c r="BE188" s="293">
        <v>0</v>
      </c>
      <c r="BF188" s="293">
        <v>0</v>
      </c>
      <c r="BG188" s="293">
        <v>713.2</v>
      </c>
      <c r="BH188" s="293">
        <v>0</v>
      </c>
      <c r="BI188" s="293">
        <v>0</v>
      </c>
      <c r="BJ188" s="293">
        <v>0</v>
      </c>
      <c r="BK188" s="293">
        <v>9231.0400000000009</v>
      </c>
      <c r="BL188" s="293">
        <v>0</v>
      </c>
      <c r="BM188" s="293">
        <v>2475.1</v>
      </c>
      <c r="BN188" s="293">
        <v>0</v>
      </c>
      <c r="BO188" s="293">
        <v>0</v>
      </c>
      <c r="BP188" s="293">
        <v>614.4</v>
      </c>
      <c r="BQ188" s="293">
        <v>0</v>
      </c>
      <c r="BR188" s="293">
        <v>0</v>
      </c>
      <c r="BS188" s="293">
        <v>0</v>
      </c>
      <c r="BT188" s="293">
        <v>0</v>
      </c>
      <c r="BU188" s="293">
        <v>3979.92</v>
      </c>
      <c r="BV188" s="293">
        <v>1250.24</v>
      </c>
      <c r="BW188" s="293">
        <v>0</v>
      </c>
      <c r="BX188" s="293">
        <v>2065</v>
      </c>
      <c r="BY188" s="293">
        <v>0</v>
      </c>
      <c r="BZ188" s="293">
        <v>0</v>
      </c>
      <c r="CA188" s="293">
        <v>0</v>
      </c>
      <c r="CB188" s="293">
        <v>199.92</v>
      </c>
      <c r="CC188" s="293">
        <v>0</v>
      </c>
      <c r="CD188" s="293">
        <v>0</v>
      </c>
      <c r="CE188" s="293">
        <v>0</v>
      </c>
      <c r="CF188" s="293">
        <v>3784.8</v>
      </c>
      <c r="CG188" s="293">
        <v>0</v>
      </c>
      <c r="CH188" s="293">
        <v>0</v>
      </c>
      <c r="CI188" s="293">
        <v>0</v>
      </c>
      <c r="CJ188" s="293">
        <v>0</v>
      </c>
      <c r="CK188" s="293">
        <v>822.82</v>
      </c>
      <c r="CL188" s="293">
        <v>0</v>
      </c>
      <c r="CM188" s="293">
        <v>0</v>
      </c>
      <c r="CN188" s="293">
        <v>0</v>
      </c>
      <c r="CO188" s="293">
        <v>2242.5100000000002</v>
      </c>
      <c r="CP188" s="293">
        <v>0</v>
      </c>
      <c r="CQ188" s="293">
        <v>294.3</v>
      </c>
      <c r="CR188" s="293">
        <v>0</v>
      </c>
      <c r="CS188" s="293">
        <v>2799.6</v>
      </c>
      <c r="CT188" s="293">
        <v>3482.48</v>
      </c>
      <c r="CU188" s="293">
        <v>0</v>
      </c>
      <c r="CV188" s="293">
        <v>2254.87</v>
      </c>
      <c r="CW188" s="293">
        <v>0</v>
      </c>
      <c r="CX188" s="293">
        <v>0</v>
      </c>
      <c r="CY188" s="293">
        <v>0</v>
      </c>
      <c r="CZ188" s="293">
        <v>0</v>
      </c>
      <c r="DA188" s="293">
        <v>559.84</v>
      </c>
      <c r="DB188" s="293">
        <v>0</v>
      </c>
      <c r="DC188" s="293">
        <v>0</v>
      </c>
      <c r="DD188" s="293">
        <v>2078.8000000000002</v>
      </c>
      <c r="DE188" s="293">
        <v>0</v>
      </c>
      <c r="DF188" s="293">
        <v>1679.86</v>
      </c>
      <c r="DG188" s="293">
        <v>0</v>
      </c>
      <c r="DH188" s="293">
        <v>0</v>
      </c>
      <c r="DI188" s="293">
        <v>0</v>
      </c>
      <c r="DJ188" s="293">
        <v>0</v>
      </c>
      <c r="DK188" s="293">
        <v>0</v>
      </c>
      <c r="DL188" s="293">
        <v>4819.76</v>
      </c>
      <c r="DM188" s="293">
        <v>0</v>
      </c>
      <c r="DN188" s="293">
        <v>1259.25</v>
      </c>
      <c r="DO188" s="293">
        <v>0</v>
      </c>
      <c r="DP188" s="293">
        <v>0</v>
      </c>
      <c r="DQ188" s="293">
        <v>0</v>
      </c>
      <c r="DR188" s="293">
        <v>383.5</v>
      </c>
      <c r="DS188" s="293">
        <v>0</v>
      </c>
      <c r="DT188" s="293">
        <v>0</v>
      </c>
      <c r="DU188" s="293">
        <v>0</v>
      </c>
      <c r="DV188" s="293">
        <v>0</v>
      </c>
      <c r="DW188" s="293">
        <v>800.56</v>
      </c>
      <c r="DX188" s="293">
        <v>0</v>
      </c>
      <c r="DY188" s="293">
        <v>0</v>
      </c>
      <c r="DZ188" s="293">
        <v>0</v>
      </c>
      <c r="EA188" s="293">
        <v>0</v>
      </c>
      <c r="EB188" s="293">
        <v>0</v>
      </c>
      <c r="EC188" s="293">
        <v>0</v>
      </c>
      <c r="ED188" s="293">
        <v>0</v>
      </c>
      <c r="EE188" s="293">
        <v>0</v>
      </c>
      <c r="EF188" s="293">
        <v>0</v>
      </c>
      <c r="EG188" s="293">
        <v>0</v>
      </c>
      <c r="EH188" s="293">
        <v>0</v>
      </c>
      <c r="EI188" s="293">
        <v>2002.1</v>
      </c>
      <c r="EJ188" s="293">
        <v>0</v>
      </c>
      <c r="EK188" s="293">
        <v>0</v>
      </c>
      <c r="EL188" s="293">
        <v>2039.6</v>
      </c>
      <c r="EM188" s="293">
        <v>0</v>
      </c>
      <c r="EN188" s="293">
        <v>0</v>
      </c>
      <c r="EO188" s="293">
        <v>5200</v>
      </c>
      <c r="EP188" s="293">
        <v>0</v>
      </c>
      <c r="EQ188" s="293">
        <v>2042.05</v>
      </c>
      <c r="ER188" s="293">
        <v>1050.7</v>
      </c>
      <c r="ES188" s="293">
        <v>0</v>
      </c>
      <c r="ET188" s="293">
        <v>0</v>
      </c>
      <c r="EU188" s="293">
        <v>0</v>
      </c>
      <c r="EV188" s="293">
        <v>0</v>
      </c>
      <c r="EW188" s="293">
        <v>0</v>
      </c>
      <c r="EX188" s="293">
        <v>88845.75</v>
      </c>
      <c r="EY188" s="22"/>
      <c r="EZ188" s="60"/>
      <c r="FA188" s="22"/>
      <c r="FB188" s="60"/>
      <c r="FC188" s="22"/>
      <c r="FD188" s="60"/>
      <c r="FE188" s="22"/>
      <c r="FF188" s="60"/>
      <c r="FG188" s="22"/>
      <c r="FH188" s="60"/>
      <c r="FI188" s="22"/>
      <c r="FJ188" s="60"/>
      <c r="FK188" s="22"/>
      <c r="FL188" s="60"/>
      <c r="FM188" s="22"/>
      <c r="FN188" s="60"/>
      <c r="FO188" s="22"/>
      <c r="FP188" s="60"/>
      <c r="FQ188" s="22"/>
      <c r="FR188" s="60"/>
      <c r="FS188" s="22"/>
      <c r="FT188" s="60"/>
      <c r="FU188" s="22"/>
      <c r="FV188" s="60"/>
      <c r="FW188" s="22"/>
      <c r="FX188" s="60"/>
      <c r="FY188" s="22"/>
      <c r="FZ188" s="60"/>
      <c r="GA188" s="22"/>
      <c r="GB188" s="60"/>
      <c r="GC188" s="22"/>
      <c r="GD188" s="60"/>
      <c r="GE188" s="22"/>
      <c r="GF188" s="60"/>
      <c r="GG188" s="22"/>
      <c r="GH188" s="60"/>
      <c r="GI188" s="22"/>
      <c r="GJ188" s="60"/>
      <c r="GK188" s="22"/>
      <c r="GL188" s="60"/>
      <c r="GM188" s="22"/>
      <c r="GN188" s="60"/>
      <c r="GO188" s="22"/>
      <c r="GP188" s="60"/>
      <c r="GQ188" s="22"/>
      <c r="GR188" s="60"/>
      <c r="GS188" s="22"/>
      <c r="GT188" s="60"/>
      <c r="GU188" s="22"/>
      <c r="GV188" s="60"/>
      <c r="GW188" s="22"/>
      <c r="GX188" s="60"/>
      <c r="GY188" s="22"/>
      <c r="GZ188" s="60"/>
      <c r="HA188" s="22"/>
      <c r="HB188" s="60"/>
      <c r="HC188" s="22"/>
      <c r="HD188" s="60"/>
      <c r="HE188" s="22"/>
      <c r="HF188" s="60"/>
      <c r="HG188" s="22"/>
      <c r="HH188" s="60"/>
      <c r="HI188" s="22"/>
      <c r="HJ188" s="60"/>
      <c r="HK188" s="22"/>
      <c r="HL188" s="60"/>
      <c r="HM188" s="22"/>
      <c r="HN188" s="60"/>
      <c r="HO188" s="22"/>
      <c r="HP188" s="60"/>
      <c r="HQ188" s="22"/>
      <c r="HR188" s="60"/>
      <c r="HS188" s="22"/>
      <c r="HT188" s="60"/>
      <c r="HU188" s="22"/>
      <c r="HV188" s="60"/>
      <c r="HW188" s="22"/>
      <c r="HX188" s="60"/>
      <c r="HY188" s="22"/>
      <c r="HZ188" s="60"/>
      <c r="IA188" s="22"/>
      <c r="IB188" s="60"/>
      <c r="IC188" s="22"/>
      <c r="ID188" s="60"/>
      <c r="IE188" s="22"/>
      <c r="IF188" s="60"/>
      <c r="IG188" s="22"/>
      <c r="IH188" s="60"/>
      <c r="II188" s="22"/>
      <c r="IJ188" s="60"/>
      <c r="IK188" s="22"/>
      <c r="IL188" s="60"/>
      <c r="IM188" s="22"/>
      <c r="IN188" s="60"/>
      <c r="IO188" s="22"/>
      <c r="IP188" s="60"/>
      <c r="IQ188" s="22"/>
      <c r="IR188" s="60"/>
      <c r="IS188" s="22"/>
      <c r="IT188" s="60"/>
      <c r="IU188" s="22"/>
      <c r="IV188" s="60"/>
      <c r="IW188" s="22"/>
      <c r="IX188" s="60"/>
      <c r="IY188" s="22"/>
      <c r="IZ188" s="60"/>
      <c r="JA188" s="22"/>
      <c r="JB188" s="60"/>
      <c r="JC188" s="22"/>
      <c r="JD188" s="60"/>
      <c r="JE188" s="22"/>
      <c r="JF188" s="60"/>
      <c r="JG188" s="22"/>
      <c r="JH188" s="60"/>
      <c r="JI188" s="22"/>
      <c r="JJ188" s="60"/>
      <c r="JK188" s="22"/>
      <c r="JL188" s="60"/>
      <c r="JM188" s="22"/>
      <c r="JN188" s="60"/>
      <c r="JO188" s="22"/>
      <c r="JP188" s="60"/>
      <c r="JQ188" s="22"/>
      <c r="JR188" s="60"/>
      <c r="JS188" s="22"/>
      <c r="JT188" s="60"/>
      <c r="JU188" s="22"/>
      <c r="JV188" s="60"/>
      <c r="JW188" s="22"/>
      <c r="JX188" s="60"/>
      <c r="JY188" s="22"/>
      <c r="JZ188" s="23"/>
      <c r="KA188" s="23"/>
      <c r="KB188" s="23"/>
      <c r="KC188" s="23"/>
      <c r="KD188" s="23"/>
      <c r="KE188" s="23"/>
      <c r="KF188" s="23"/>
      <c r="KG188" s="23"/>
      <c r="KH188" s="23"/>
      <c r="KI188" s="23"/>
      <c r="KJ188" s="23"/>
      <c r="KK188" s="23"/>
      <c r="KL188" s="23"/>
      <c r="KM188" s="23"/>
    </row>
    <row r="189" spans="1:299" x14ac:dyDescent="0.25">
      <c r="A189" s="48">
        <f t="shared" si="2"/>
        <v>188</v>
      </c>
      <c r="B189" s="272"/>
      <c r="C189" s="272"/>
      <c r="D189" s="272"/>
      <c r="E189" s="272"/>
      <c r="F189" s="272" t="s">
        <v>346</v>
      </c>
      <c r="G189" s="293">
        <v>0</v>
      </c>
      <c r="H189" s="293">
        <v>0</v>
      </c>
      <c r="I189" s="293">
        <v>0</v>
      </c>
      <c r="J189" s="293">
        <v>0</v>
      </c>
      <c r="K189" s="293">
        <v>0</v>
      </c>
      <c r="L189" s="293">
        <v>0</v>
      </c>
      <c r="M189" s="293">
        <v>0</v>
      </c>
      <c r="N189" s="293">
        <v>0</v>
      </c>
      <c r="O189" s="293">
        <v>0</v>
      </c>
      <c r="P189" s="293">
        <v>0</v>
      </c>
      <c r="Q189" s="293">
        <v>0</v>
      </c>
      <c r="R189" s="293">
        <v>0</v>
      </c>
      <c r="S189" s="293">
        <v>0</v>
      </c>
      <c r="T189" s="293">
        <v>0</v>
      </c>
      <c r="U189" s="293">
        <v>0</v>
      </c>
      <c r="V189" s="293">
        <v>0</v>
      </c>
      <c r="W189" s="293">
        <v>0</v>
      </c>
      <c r="X189" s="293">
        <v>0</v>
      </c>
      <c r="Y189" s="293">
        <v>0</v>
      </c>
      <c r="Z189" s="293">
        <v>0</v>
      </c>
      <c r="AA189" s="293">
        <v>0</v>
      </c>
      <c r="AB189" s="293">
        <v>0</v>
      </c>
      <c r="AC189" s="293">
        <v>0</v>
      </c>
      <c r="AD189" s="293">
        <v>0</v>
      </c>
      <c r="AE189" s="293">
        <v>0</v>
      </c>
      <c r="AF189" s="293">
        <v>0</v>
      </c>
      <c r="AG189" s="293">
        <v>0</v>
      </c>
      <c r="AH189" s="293">
        <v>0</v>
      </c>
      <c r="AI189" s="293">
        <v>0</v>
      </c>
      <c r="AJ189" s="293">
        <v>0</v>
      </c>
      <c r="AK189" s="293">
        <v>0</v>
      </c>
      <c r="AL189" s="293">
        <v>0</v>
      </c>
      <c r="AM189" s="293">
        <v>0</v>
      </c>
      <c r="AN189" s="293">
        <v>0</v>
      </c>
      <c r="AO189" s="293">
        <v>0</v>
      </c>
      <c r="AP189" s="293">
        <v>0</v>
      </c>
      <c r="AQ189" s="293">
        <v>0</v>
      </c>
      <c r="AR189" s="293">
        <v>0</v>
      </c>
      <c r="AS189" s="293">
        <v>0</v>
      </c>
      <c r="AT189" s="293">
        <v>0</v>
      </c>
      <c r="AU189" s="293">
        <v>0</v>
      </c>
      <c r="AV189" s="293">
        <v>0</v>
      </c>
      <c r="AW189" s="293">
        <v>0</v>
      </c>
      <c r="AX189" s="293">
        <v>0</v>
      </c>
      <c r="AY189" s="293">
        <v>0</v>
      </c>
      <c r="AZ189" s="293">
        <v>0</v>
      </c>
      <c r="BA189" s="293">
        <v>0</v>
      </c>
      <c r="BB189" s="293">
        <v>0</v>
      </c>
      <c r="BC189" s="293">
        <v>0</v>
      </c>
      <c r="BD189" s="293">
        <v>0</v>
      </c>
      <c r="BE189" s="293">
        <v>0</v>
      </c>
      <c r="BF189" s="293">
        <v>0</v>
      </c>
      <c r="BG189" s="293">
        <v>0</v>
      </c>
      <c r="BH189" s="293">
        <v>0</v>
      </c>
      <c r="BI189" s="293">
        <v>0</v>
      </c>
      <c r="BJ189" s="293">
        <v>0</v>
      </c>
      <c r="BK189" s="293">
        <v>0</v>
      </c>
      <c r="BL189" s="293">
        <v>0</v>
      </c>
      <c r="BM189" s="293">
        <v>0</v>
      </c>
      <c r="BN189" s="293">
        <v>0</v>
      </c>
      <c r="BO189" s="293">
        <v>0</v>
      </c>
      <c r="BP189" s="293">
        <v>0</v>
      </c>
      <c r="BQ189" s="293">
        <v>0</v>
      </c>
      <c r="BR189" s="293">
        <v>0</v>
      </c>
      <c r="BS189" s="293">
        <v>0</v>
      </c>
      <c r="BT189" s="293">
        <v>0</v>
      </c>
      <c r="BU189" s="293">
        <v>0</v>
      </c>
      <c r="BV189" s="293">
        <v>0</v>
      </c>
      <c r="BW189" s="293">
        <v>0</v>
      </c>
      <c r="BX189" s="293">
        <v>0</v>
      </c>
      <c r="BY189" s="293">
        <v>0</v>
      </c>
      <c r="BZ189" s="293">
        <v>0</v>
      </c>
      <c r="CA189" s="293">
        <v>0</v>
      </c>
      <c r="CB189" s="293">
        <v>0</v>
      </c>
      <c r="CC189" s="293">
        <v>0</v>
      </c>
      <c r="CD189" s="293">
        <v>0</v>
      </c>
      <c r="CE189" s="293">
        <v>0</v>
      </c>
      <c r="CF189" s="293">
        <v>0</v>
      </c>
      <c r="CG189" s="293">
        <v>0</v>
      </c>
      <c r="CH189" s="293">
        <v>0</v>
      </c>
      <c r="CI189" s="293">
        <v>0</v>
      </c>
      <c r="CJ189" s="293">
        <v>0</v>
      </c>
      <c r="CK189" s="293">
        <v>0</v>
      </c>
      <c r="CL189" s="293">
        <v>0</v>
      </c>
      <c r="CM189" s="293">
        <v>0</v>
      </c>
      <c r="CN189" s="293">
        <v>0</v>
      </c>
      <c r="CO189" s="293">
        <v>0</v>
      </c>
      <c r="CP189" s="293">
        <v>0</v>
      </c>
      <c r="CQ189" s="293">
        <v>0</v>
      </c>
      <c r="CR189" s="293">
        <v>0</v>
      </c>
      <c r="CS189" s="293">
        <v>0</v>
      </c>
      <c r="CT189" s="293">
        <v>0</v>
      </c>
      <c r="CU189" s="293">
        <v>0</v>
      </c>
      <c r="CV189" s="293">
        <v>0</v>
      </c>
      <c r="CW189" s="293">
        <v>0</v>
      </c>
      <c r="CX189" s="293">
        <v>0</v>
      </c>
      <c r="CY189" s="293">
        <v>0</v>
      </c>
      <c r="CZ189" s="293">
        <v>0</v>
      </c>
      <c r="DA189" s="293">
        <v>0</v>
      </c>
      <c r="DB189" s="293">
        <v>0</v>
      </c>
      <c r="DC189" s="293">
        <v>0</v>
      </c>
      <c r="DD189" s="293">
        <v>0</v>
      </c>
      <c r="DE189" s="293">
        <v>0</v>
      </c>
      <c r="DF189" s="293">
        <v>0</v>
      </c>
      <c r="DG189" s="293">
        <v>0</v>
      </c>
      <c r="DH189" s="293">
        <v>0</v>
      </c>
      <c r="DI189" s="293">
        <v>0</v>
      </c>
      <c r="DJ189" s="293">
        <v>0</v>
      </c>
      <c r="DK189" s="293">
        <v>0</v>
      </c>
      <c r="DL189" s="293">
        <v>0</v>
      </c>
      <c r="DM189" s="293">
        <v>0</v>
      </c>
      <c r="DN189" s="293">
        <v>0</v>
      </c>
      <c r="DO189" s="293">
        <v>0</v>
      </c>
      <c r="DP189" s="293">
        <v>0</v>
      </c>
      <c r="DQ189" s="293">
        <v>0</v>
      </c>
      <c r="DR189" s="293">
        <v>0</v>
      </c>
      <c r="DS189" s="293">
        <v>0</v>
      </c>
      <c r="DT189" s="293">
        <v>0</v>
      </c>
      <c r="DU189" s="293">
        <v>0</v>
      </c>
      <c r="DV189" s="293">
        <v>0</v>
      </c>
      <c r="DW189" s="293">
        <v>0</v>
      </c>
      <c r="DX189" s="293">
        <v>0</v>
      </c>
      <c r="DY189" s="293">
        <v>0</v>
      </c>
      <c r="DZ189" s="293">
        <v>0</v>
      </c>
      <c r="EA189" s="293">
        <v>0</v>
      </c>
      <c r="EB189" s="293">
        <v>0</v>
      </c>
      <c r="EC189" s="293">
        <v>0</v>
      </c>
      <c r="ED189" s="293">
        <v>0</v>
      </c>
      <c r="EE189" s="293">
        <v>0</v>
      </c>
      <c r="EF189" s="293">
        <v>0</v>
      </c>
      <c r="EG189" s="293">
        <v>0</v>
      </c>
      <c r="EH189" s="293">
        <v>0</v>
      </c>
      <c r="EI189" s="293">
        <v>0</v>
      </c>
      <c r="EJ189" s="293">
        <v>0</v>
      </c>
      <c r="EK189" s="293">
        <v>0</v>
      </c>
      <c r="EL189" s="293">
        <v>0</v>
      </c>
      <c r="EM189" s="293">
        <v>0</v>
      </c>
      <c r="EN189" s="293">
        <v>0</v>
      </c>
      <c r="EO189" s="293">
        <v>0</v>
      </c>
      <c r="EP189" s="293">
        <v>0</v>
      </c>
      <c r="EQ189" s="293">
        <v>0</v>
      </c>
      <c r="ER189" s="293">
        <v>0</v>
      </c>
      <c r="ES189" s="293">
        <v>0</v>
      </c>
      <c r="ET189" s="293">
        <v>0</v>
      </c>
      <c r="EU189" s="293">
        <v>0</v>
      </c>
      <c r="EV189" s="293">
        <v>0</v>
      </c>
      <c r="EW189" s="293">
        <v>0</v>
      </c>
      <c r="EX189" s="293">
        <v>0</v>
      </c>
      <c r="EY189" s="22"/>
      <c r="EZ189" s="60"/>
      <c r="FA189" s="22"/>
      <c r="FB189" s="60"/>
      <c r="FC189" s="22"/>
      <c r="FD189" s="60"/>
      <c r="FE189" s="22"/>
      <c r="FF189" s="60"/>
      <c r="FG189" s="22"/>
      <c r="FH189" s="60"/>
      <c r="FI189" s="22"/>
      <c r="FJ189" s="60"/>
      <c r="FK189" s="22"/>
      <c r="FL189" s="60"/>
      <c r="FM189" s="22"/>
      <c r="FN189" s="60"/>
      <c r="FO189" s="22"/>
      <c r="FP189" s="60"/>
      <c r="FQ189" s="22"/>
      <c r="FR189" s="60"/>
      <c r="FS189" s="22"/>
      <c r="FT189" s="60"/>
      <c r="FU189" s="22"/>
      <c r="FV189" s="60"/>
      <c r="FW189" s="22"/>
      <c r="FX189" s="60"/>
      <c r="FY189" s="22"/>
      <c r="FZ189" s="60"/>
      <c r="GA189" s="22"/>
      <c r="GB189" s="60"/>
      <c r="GC189" s="22"/>
      <c r="GD189" s="60"/>
      <c r="GE189" s="22"/>
      <c r="GF189" s="60"/>
      <c r="GG189" s="22"/>
      <c r="GH189" s="60"/>
      <c r="GI189" s="22"/>
      <c r="GJ189" s="60"/>
      <c r="GK189" s="22"/>
      <c r="GL189" s="60"/>
      <c r="GM189" s="22"/>
      <c r="GN189" s="60"/>
      <c r="GO189" s="22"/>
      <c r="GP189" s="60"/>
      <c r="GQ189" s="22"/>
      <c r="GR189" s="60"/>
      <c r="GS189" s="22"/>
      <c r="GT189" s="60"/>
      <c r="GU189" s="22"/>
      <c r="GV189" s="60"/>
      <c r="GW189" s="22"/>
      <c r="GX189" s="60"/>
      <c r="GY189" s="22"/>
      <c r="GZ189" s="60"/>
      <c r="HA189" s="22"/>
      <c r="HB189" s="60"/>
      <c r="HC189" s="22"/>
      <c r="HD189" s="60"/>
      <c r="HE189" s="22"/>
      <c r="HF189" s="60"/>
      <c r="HG189" s="22"/>
      <c r="HH189" s="60"/>
      <c r="HI189" s="22"/>
      <c r="HJ189" s="60"/>
      <c r="HK189" s="22"/>
      <c r="HL189" s="60"/>
      <c r="HM189" s="22"/>
      <c r="HN189" s="60"/>
      <c r="HO189" s="22"/>
      <c r="HP189" s="60"/>
      <c r="HQ189" s="22"/>
      <c r="HR189" s="60"/>
      <c r="HS189" s="22"/>
      <c r="HT189" s="60"/>
      <c r="HU189" s="22"/>
      <c r="HV189" s="60"/>
      <c r="HW189" s="22"/>
      <c r="HX189" s="60"/>
      <c r="HY189" s="22"/>
      <c r="HZ189" s="60"/>
      <c r="IA189" s="22"/>
      <c r="IB189" s="60"/>
      <c r="IC189" s="22"/>
      <c r="ID189" s="60"/>
      <c r="IE189" s="22"/>
      <c r="IF189" s="60"/>
      <c r="IG189" s="22"/>
      <c r="IH189" s="60"/>
      <c r="II189" s="22"/>
      <c r="IJ189" s="60"/>
      <c r="IK189" s="22"/>
      <c r="IL189" s="60"/>
      <c r="IM189" s="22"/>
      <c r="IN189" s="60"/>
      <c r="IO189" s="22"/>
      <c r="IP189" s="60"/>
      <c r="IQ189" s="22"/>
      <c r="IR189" s="60"/>
      <c r="IS189" s="22"/>
      <c r="IT189" s="60"/>
      <c r="IU189" s="22"/>
      <c r="IV189" s="60"/>
      <c r="IW189" s="22"/>
      <c r="IX189" s="60"/>
      <c r="IY189" s="22"/>
      <c r="IZ189" s="60"/>
      <c r="JA189" s="22"/>
      <c r="JB189" s="60"/>
      <c r="JC189" s="22"/>
      <c r="JD189" s="60"/>
      <c r="JE189" s="22"/>
      <c r="JF189" s="60"/>
      <c r="JG189" s="22"/>
      <c r="JH189" s="60"/>
      <c r="JI189" s="22"/>
      <c r="JJ189" s="60"/>
      <c r="JK189" s="22"/>
      <c r="JL189" s="60"/>
      <c r="JM189" s="22"/>
      <c r="JN189" s="60"/>
      <c r="JO189" s="22"/>
      <c r="JP189" s="60"/>
      <c r="JQ189" s="22"/>
      <c r="JR189" s="60"/>
      <c r="JS189" s="22"/>
      <c r="JT189" s="60"/>
      <c r="JU189" s="22"/>
      <c r="JV189" s="60"/>
      <c r="JW189" s="22"/>
      <c r="JX189" s="60"/>
      <c r="JY189" s="22"/>
      <c r="JZ189" s="23"/>
      <c r="KA189" s="23"/>
      <c r="KB189" s="23"/>
      <c r="KC189" s="23"/>
      <c r="KD189" s="23"/>
      <c r="KE189" s="23"/>
      <c r="KF189" s="23"/>
      <c r="KG189" s="23"/>
      <c r="KH189" s="23"/>
      <c r="KI189" s="23"/>
      <c r="KJ189" s="23"/>
      <c r="KK189" s="23"/>
      <c r="KL189" s="23"/>
      <c r="KM189" s="23"/>
    </row>
    <row r="190" spans="1:299" x14ac:dyDescent="0.25">
      <c r="A190" s="48">
        <f t="shared" si="2"/>
        <v>189</v>
      </c>
      <c r="B190" s="272"/>
      <c r="C190" s="272"/>
      <c r="D190" s="272"/>
      <c r="E190" s="272"/>
      <c r="F190" s="272" t="s">
        <v>396</v>
      </c>
      <c r="G190" s="293">
        <v>0</v>
      </c>
      <c r="H190" s="293">
        <v>0</v>
      </c>
      <c r="I190" s="293">
        <v>0</v>
      </c>
      <c r="J190" s="293">
        <v>0</v>
      </c>
      <c r="K190" s="293">
        <v>0</v>
      </c>
      <c r="L190" s="293">
        <v>0</v>
      </c>
      <c r="M190" s="293">
        <v>0</v>
      </c>
      <c r="N190" s="293">
        <v>0</v>
      </c>
      <c r="O190" s="293">
        <v>0</v>
      </c>
      <c r="P190" s="293">
        <v>0</v>
      </c>
      <c r="Q190" s="293">
        <v>0</v>
      </c>
      <c r="R190" s="293">
        <v>0</v>
      </c>
      <c r="S190" s="293">
        <v>0</v>
      </c>
      <c r="T190" s="293">
        <v>0</v>
      </c>
      <c r="U190" s="293">
        <v>0</v>
      </c>
      <c r="V190" s="293">
        <v>0</v>
      </c>
      <c r="W190" s="293">
        <v>0</v>
      </c>
      <c r="X190" s="293">
        <v>0</v>
      </c>
      <c r="Y190" s="293">
        <v>0</v>
      </c>
      <c r="Z190" s="293">
        <v>0</v>
      </c>
      <c r="AA190" s="293">
        <v>0</v>
      </c>
      <c r="AB190" s="293">
        <v>0</v>
      </c>
      <c r="AC190" s="293">
        <v>0</v>
      </c>
      <c r="AD190" s="293">
        <v>0</v>
      </c>
      <c r="AE190" s="293">
        <v>0</v>
      </c>
      <c r="AF190" s="293">
        <v>0</v>
      </c>
      <c r="AG190" s="293">
        <v>0</v>
      </c>
      <c r="AH190" s="293">
        <v>0</v>
      </c>
      <c r="AI190" s="293">
        <v>0</v>
      </c>
      <c r="AJ190" s="293">
        <v>0</v>
      </c>
      <c r="AK190" s="293">
        <v>0</v>
      </c>
      <c r="AL190" s="293">
        <v>0</v>
      </c>
      <c r="AM190" s="293">
        <v>0</v>
      </c>
      <c r="AN190" s="293">
        <v>0</v>
      </c>
      <c r="AO190" s="293">
        <v>0</v>
      </c>
      <c r="AP190" s="293">
        <v>0</v>
      </c>
      <c r="AQ190" s="293">
        <v>0</v>
      </c>
      <c r="AR190" s="293">
        <v>0</v>
      </c>
      <c r="AS190" s="293">
        <v>0</v>
      </c>
      <c r="AT190" s="293">
        <v>0</v>
      </c>
      <c r="AU190" s="293">
        <v>0</v>
      </c>
      <c r="AV190" s="293">
        <v>0</v>
      </c>
      <c r="AW190" s="293">
        <v>0</v>
      </c>
      <c r="AX190" s="293">
        <v>0</v>
      </c>
      <c r="AY190" s="293">
        <v>0</v>
      </c>
      <c r="AZ190" s="293">
        <v>0</v>
      </c>
      <c r="BA190" s="293">
        <v>0</v>
      </c>
      <c r="BB190" s="293">
        <v>0</v>
      </c>
      <c r="BC190" s="293">
        <v>0</v>
      </c>
      <c r="BD190" s="293">
        <v>0</v>
      </c>
      <c r="BE190" s="293">
        <v>0</v>
      </c>
      <c r="BF190" s="293">
        <v>0</v>
      </c>
      <c r="BG190" s="293">
        <v>0</v>
      </c>
      <c r="BH190" s="293">
        <v>0</v>
      </c>
      <c r="BI190" s="293">
        <v>0</v>
      </c>
      <c r="BJ190" s="293">
        <v>0</v>
      </c>
      <c r="BK190" s="293">
        <v>0</v>
      </c>
      <c r="BL190" s="293">
        <v>0</v>
      </c>
      <c r="BM190" s="293">
        <v>0</v>
      </c>
      <c r="BN190" s="293">
        <v>0</v>
      </c>
      <c r="BO190" s="293">
        <v>0</v>
      </c>
      <c r="BP190" s="293">
        <v>0</v>
      </c>
      <c r="BQ190" s="293">
        <v>0</v>
      </c>
      <c r="BR190" s="293">
        <v>0</v>
      </c>
      <c r="BS190" s="293">
        <v>0</v>
      </c>
      <c r="BT190" s="293">
        <v>0</v>
      </c>
      <c r="BU190" s="293">
        <v>0</v>
      </c>
      <c r="BV190" s="293">
        <v>0</v>
      </c>
      <c r="BW190" s="293">
        <v>0</v>
      </c>
      <c r="BX190" s="293">
        <v>0</v>
      </c>
      <c r="BY190" s="293">
        <v>0</v>
      </c>
      <c r="BZ190" s="293">
        <v>0</v>
      </c>
      <c r="CA190" s="293">
        <v>0</v>
      </c>
      <c r="CB190" s="293">
        <v>0</v>
      </c>
      <c r="CC190" s="293">
        <v>0</v>
      </c>
      <c r="CD190" s="293">
        <v>0</v>
      </c>
      <c r="CE190" s="293">
        <v>0</v>
      </c>
      <c r="CF190" s="293">
        <v>0</v>
      </c>
      <c r="CG190" s="293">
        <v>0</v>
      </c>
      <c r="CH190" s="293">
        <v>0</v>
      </c>
      <c r="CI190" s="293">
        <v>0</v>
      </c>
      <c r="CJ190" s="293">
        <v>0</v>
      </c>
      <c r="CK190" s="293">
        <v>0</v>
      </c>
      <c r="CL190" s="293">
        <v>0</v>
      </c>
      <c r="CM190" s="293">
        <v>0</v>
      </c>
      <c r="CN190" s="293">
        <v>0</v>
      </c>
      <c r="CO190" s="293">
        <v>0</v>
      </c>
      <c r="CP190" s="293">
        <v>0</v>
      </c>
      <c r="CQ190" s="293">
        <v>0</v>
      </c>
      <c r="CR190" s="293">
        <v>0</v>
      </c>
      <c r="CS190" s="293">
        <v>0</v>
      </c>
      <c r="CT190" s="293">
        <v>0</v>
      </c>
      <c r="CU190" s="293">
        <v>0</v>
      </c>
      <c r="CV190" s="293">
        <v>0</v>
      </c>
      <c r="CW190" s="293">
        <v>0</v>
      </c>
      <c r="CX190" s="293">
        <v>0</v>
      </c>
      <c r="CY190" s="293">
        <v>0</v>
      </c>
      <c r="CZ190" s="293">
        <v>0</v>
      </c>
      <c r="DA190" s="293">
        <v>0</v>
      </c>
      <c r="DB190" s="293">
        <v>0</v>
      </c>
      <c r="DC190" s="293">
        <v>0</v>
      </c>
      <c r="DD190" s="293">
        <v>0</v>
      </c>
      <c r="DE190" s="293">
        <v>0</v>
      </c>
      <c r="DF190" s="293">
        <v>0</v>
      </c>
      <c r="DG190" s="293">
        <v>0</v>
      </c>
      <c r="DH190" s="293">
        <v>0</v>
      </c>
      <c r="DI190" s="293">
        <v>0</v>
      </c>
      <c r="DJ190" s="293">
        <v>0</v>
      </c>
      <c r="DK190" s="293">
        <v>0</v>
      </c>
      <c r="DL190" s="293">
        <v>0</v>
      </c>
      <c r="DM190" s="293">
        <v>0</v>
      </c>
      <c r="DN190" s="293">
        <v>0</v>
      </c>
      <c r="DO190" s="293">
        <v>0</v>
      </c>
      <c r="DP190" s="293">
        <v>0</v>
      </c>
      <c r="DQ190" s="293">
        <v>0</v>
      </c>
      <c r="DR190" s="293">
        <v>0</v>
      </c>
      <c r="DS190" s="293">
        <v>0</v>
      </c>
      <c r="DT190" s="293">
        <v>0</v>
      </c>
      <c r="DU190" s="293">
        <v>0</v>
      </c>
      <c r="DV190" s="293">
        <v>0</v>
      </c>
      <c r="DW190" s="293">
        <v>0</v>
      </c>
      <c r="DX190" s="293">
        <v>0</v>
      </c>
      <c r="DY190" s="293">
        <v>0</v>
      </c>
      <c r="DZ190" s="293">
        <v>0</v>
      </c>
      <c r="EA190" s="293">
        <v>0</v>
      </c>
      <c r="EB190" s="293">
        <v>0</v>
      </c>
      <c r="EC190" s="293">
        <v>0</v>
      </c>
      <c r="ED190" s="293">
        <v>0</v>
      </c>
      <c r="EE190" s="293">
        <v>0</v>
      </c>
      <c r="EF190" s="293">
        <v>0</v>
      </c>
      <c r="EG190" s="293">
        <v>0</v>
      </c>
      <c r="EH190" s="293">
        <v>0</v>
      </c>
      <c r="EI190" s="293">
        <v>0</v>
      </c>
      <c r="EJ190" s="293">
        <v>0</v>
      </c>
      <c r="EK190" s="293">
        <v>0</v>
      </c>
      <c r="EL190" s="293">
        <v>0</v>
      </c>
      <c r="EM190" s="293">
        <v>0</v>
      </c>
      <c r="EN190" s="293">
        <v>0</v>
      </c>
      <c r="EO190" s="293">
        <v>0</v>
      </c>
      <c r="EP190" s="293">
        <v>0</v>
      </c>
      <c r="EQ190" s="293">
        <v>0</v>
      </c>
      <c r="ER190" s="293">
        <v>0</v>
      </c>
      <c r="ES190" s="293">
        <v>0</v>
      </c>
      <c r="ET190" s="293">
        <v>0</v>
      </c>
      <c r="EU190" s="293">
        <v>0</v>
      </c>
      <c r="EV190" s="293">
        <v>0</v>
      </c>
      <c r="EW190" s="293">
        <v>0</v>
      </c>
      <c r="EX190" s="293">
        <v>0</v>
      </c>
      <c r="EY190" s="22"/>
      <c r="EZ190" s="60"/>
      <c r="FA190" s="22"/>
      <c r="FB190" s="60"/>
      <c r="FC190" s="22"/>
      <c r="FD190" s="60"/>
      <c r="FE190" s="22"/>
      <c r="FF190" s="60"/>
      <c r="FG190" s="22"/>
      <c r="FH190" s="60"/>
      <c r="FI190" s="22"/>
      <c r="FJ190" s="60"/>
      <c r="FK190" s="22"/>
      <c r="FL190" s="60"/>
      <c r="FM190" s="22"/>
      <c r="FN190" s="60"/>
      <c r="FO190" s="22"/>
      <c r="FP190" s="60"/>
      <c r="FQ190" s="22"/>
      <c r="FR190" s="60"/>
      <c r="FS190" s="22"/>
      <c r="FT190" s="60"/>
      <c r="FU190" s="22"/>
      <c r="FV190" s="60"/>
      <c r="FW190" s="22"/>
      <c r="FX190" s="60"/>
      <c r="FY190" s="22"/>
      <c r="FZ190" s="60"/>
      <c r="GA190" s="22"/>
      <c r="GB190" s="60"/>
      <c r="GC190" s="22"/>
      <c r="GD190" s="60"/>
      <c r="GE190" s="22"/>
      <c r="GF190" s="60"/>
      <c r="GG190" s="22"/>
      <c r="GH190" s="60"/>
      <c r="GI190" s="22"/>
      <c r="GJ190" s="60"/>
      <c r="GK190" s="22"/>
      <c r="GL190" s="60"/>
      <c r="GM190" s="22"/>
      <c r="GN190" s="60"/>
      <c r="GO190" s="22"/>
      <c r="GP190" s="60"/>
      <c r="GQ190" s="22"/>
      <c r="GR190" s="60"/>
      <c r="GS190" s="22"/>
      <c r="GT190" s="60"/>
      <c r="GU190" s="22"/>
      <c r="GV190" s="60"/>
      <c r="GW190" s="22"/>
      <c r="GX190" s="60"/>
      <c r="GY190" s="22"/>
      <c r="GZ190" s="60"/>
      <c r="HA190" s="22"/>
      <c r="HB190" s="60"/>
      <c r="HC190" s="22"/>
      <c r="HD190" s="60"/>
      <c r="HE190" s="22"/>
      <c r="HF190" s="60"/>
      <c r="HG190" s="22"/>
      <c r="HH190" s="60"/>
      <c r="HI190" s="22"/>
      <c r="HJ190" s="60"/>
      <c r="HK190" s="22"/>
      <c r="HL190" s="60"/>
      <c r="HM190" s="22"/>
      <c r="HN190" s="60"/>
      <c r="HO190" s="22"/>
      <c r="HP190" s="60"/>
      <c r="HQ190" s="22"/>
      <c r="HR190" s="60"/>
      <c r="HS190" s="22"/>
      <c r="HT190" s="60"/>
      <c r="HU190" s="22"/>
      <c r="HV190" s="60"/>
      <c r="HW190" s="22"/>
      <c r="HX190" s="60"/>
      <c r="HY190" s="22"/>
      <c r="HZ190" s="60"/>
      <c r="IA190" s="22"/>
      <c r="IB190" s="60"/>
      <c r="IC190" s="22"/>
      <c r="ID190" s="60"/>
      <c r="IE190" s="22"/>
      <c r="IF190" s="60"/>
      <c r="IG190" s="22"/>
      <c r="IH190" s="60"/>
      <c r="II190" s="22"/>
      <c r="IJ190" s="60"/>
      <c r="IK190" s="22"/>
      <c r="IL190" s="60"/>
      <c r="IM190" s="22"/>
      <c r="IN190" s="60"/>
      <c r="IO190" s="22"/>
      <c r="IP190" s="60"/>
      <c r="IQ190" s="22"/>
      <c r="IR190" s="60"/>
      <c r="IS190" s="22"/>
      <c r="IT190" s="60"/>
      <c r="IU190" s="22"/>
      <c r="IV190" s="60"/>
      <c r="IW190" s="22"/>
      <c r="IX190" s="60"/>
      <c r="IY190" s="22"/>
      <c r="IZ190" s="60"/>
      <c r="JA190" s="22"/>
      <c r="JB190" s="60"/>
      <c r="JC190" s="22"/>
      <c r="JD190" s="60"/>
      <c r="JE190" s="22"/>
      <c r="JF190" s="60"/>
      <c r="JG190" s="22"/>
      <c r="JH190" s="60"/>
      <c r="JI190" s="22"/>
      <c r="JJ190" s="60"/>
      <c r="JK190" s="22"/>
      <c r="JL190" s="60"/>
      <c r="JM190" s="22"/>
      <c r="JN190" s="60"/>
      <c r="JO190" s="22"/>
      <c r="JP190" s="60"/>
      <c r="JQ190" s="22"/>
      <c r="JR190" s="60"/>
      <c r="JS190" s="22"/>
      <c r="JT190" s="60"/>
      <c r="JU190" s="22"/>
      <c r="JV190" s="60"/>
      <c r="JW190" s="22"/>
      <c r="JX190" s="60"/>
      <c r="JY190" s="22"/>
      <c r="JZ190" s="23"/>
      <c r="KA190" s="23"/>
      <c r="KB190" s="23"/>
      <c r="KC190" s="23"/>
      <c r="KD190" s="23"/>
      <c r="KE190" s="23"/>
      <c r="KF190" s="23"/>
      <c r="KG190" s="23"/>
      <c r="KH190" s="23"/>
      <c r="KI190" s="23"/>
      <c r="KJ190" s="23"/>
      <c r="KK190" s="23"/>
      <c r="KL190" s="23"/>
      <c r="KM190" s="23"/>
    </row>
    <row r="191" spans="1:299" x14ac:dyDescent="0.25">
      <c r="A191" s="48">
        <f t="shared" si="2"/>
        <v>190</v>
      </c>
      <c r="B191" s="272"/>
      <c r="C191" s="272"/>
      <c r="D191" s="272"/>
      <c r="E191" s="272"/>
      <c r="F191" s="272" t="s">
        <v>457</v>
      </c>
      <c r="G191" s="293">
        <v>0</v>
      </c>
      <c r="H191" s="293">
        <v>0</v>
      </c>
      <c r="I191" s="293">
        <v>0</v>
      </c>
      <c r="J191" s="293">
        <v>0</v>
      </c>
      <c r="K191" s="293">
        <v>0</v>
      </c>
      <c r="L191" s="293">
        <v>0</v>
      </c>
      <c r="M191" s="293">
        <v>0</v>
      </c>
      <c r="N191" s="293">
        <v>0</v>
      </c>
      <c r="O191" s="293">
        <v>0</v>
      </c>
      <c r="P191" s="293">
        <v>0</v>
      </c>
      <c r="Q191" s="293">
        <v>0</v>
      </c>
      <c r="R191" s="293">
        <v>0</v>
      </c>
      <c r="S191" s="293">
        <v>0</v>
      </c>
      <c r="T191" s="293">
        <v>0</v>
      </c>
      <c r="U191" s="293">
        <v>0</v>
      </c>
      <c r="V191" s="293">
        <v>0</v>
      </c>
      <c r="W191" s="293">
        <v>0</v>
      </c>
      <c r="X191" s="293">
        <v>0</v>
      </c>
      <c r="Y191" s="293">
        <v>0</v>
      </c>
      <c r="Z191" s="293">
        <v>0</v>
      </c>
      <c r="AA191" s="293">
        <v>0</v>
      </c>
      <c r="AB191" s="293">
        <v>0</v>
      </c>
      <c r="AC191" s="293">
        <v>0</v>
      </c>
      <c r="AD191" s="293">
        <v>0</v>
      </c>
      <c r="AE191" s="293">
        <v>0</v>
      </c>
      <c r="AF191" s="293">
        <v>0</v>
      </c>
      <c r="AG191" s="293">
        <v>0</v>
      </c>
      <c r="AH191" s="293">
        <v>0</v>
      </c>
      <c r="AI191" s="293">
        <v>0</v>
      </c>
      <c r="AJ191" s="293">
        <v>0</v>
      </c>
      <c r="AK191" s="293">
        <v>0</v>
      </c>
      <c r="AL191" s="293">
        <v>0</v>
      </c>
      <c r="AM191" s="293">
        <v>0</v>
      </c>
      <c r="AN191" s="293">
        <v>0</v>
      </c>
      <c r="AO191" s="293">
        <v>0</v>
      </c>
      <c r="AP191" s="293">
        <v>0</v>
      </c>
      <c r="AQ191" s="293">
        <v>0</v>
      </c>
      <c r="AR191" s="293">
        <v>0</v>
      </c>
      <c r="AS191" s="293">
        <v>0</v>
      </c>
      <c r="AT191" s="293">
        <v>0</v>
      </c>
      <c r="AU191" s="293">
        <v>0</v>
      </c>
      <c r="AV191" s="293">
        <v>0</v>
      </c>
      <c r="AW191" s="293">
        <v>0</v>
      </c>
      <c r="AX191" s="293">
        <v>0</v>
      </c>
      <c r="AY191" s="293">
        <v>0</v>
      </c>
      <c r="AZ191" s="293">
        <v>0</v>
      </c>
      <c r="BA191" s="293">
        <v>0</v>
      </c>
      <c r="BB191" s="293">
        <v>0</v>
      </c>
      <c r="BC191" s="293">
        <v>0</v>
      </c>
      <c r="BD191" s="293">
        <v>0</v>
      </c>
      <c r="BE191" s="293">
        <v>0</v>
      </c>
      <c r="BF191" s="293">
        <v>0</v>
      </c>
      <c r="BG191" s="293">
        <v>0</v>
      </c>
      <c r="BH191" s="293">
        <v>0</v>
      </c>
      <c r="BI191" s="293">
        <v>0</v>
      </c>
      <c r="BJ191" s="293">
        <v>0</v>
      </c>
      <c r="BK191" s="293">
        <v>0</v>
      </c>
      <c r="BL191" s="293">
        <v>0</v>
      </c>
      <c r="BM191" s="293">
        <v>0</v>
      </c>
      <c r="BN191" s="293">
        <v>0</v>
      </c>
      <c r="BO191" s="293">
        <v>0</v>
      </c>
      <c r="BP191" s="293">
        <v>0</v>
      </c>
      <c r="BQ191" s="293">
        <v>0</v>
      </c>
      <c r="BR191" s="293">
        <v>0</v>
      </c>
      <c r="BS191" s="293">
        <v>0</v>
      </c>
      <c r="BT191" s="293">
        <v>0</v>
      </c>
      <c r="BU191" s="293">
        <v>0</v>
      </c>
      <c r="BV191" s="293">
        <v>0</v>
      </c>
      <c r="BW191" s="293">
        <v>0</v>
      </c>
      <c r="BX191" s="293">
        <v>0</v>
      </c>
      <c r="BY191" s="293">
        <v>0</v>
      </c>
      <c r="BZ191" s="293">
        <v>0</v>
      </c>
      <c r="CA191" s="293">
        <v>0</v>
      </c>
      <c r="CB191" s="293">
        <v>0</v>
      </c>
      <c r="CC191" s="293">
        <v>0</v>
      </c>
      <c r="CD191" s="293">
        <v>0</v>
      </c>
      <c r="CE191" s="293">
        <v>0</v>
      </c>
      <c r="CF191" s="293">
        <v>0</v>
      </c>
      <c r="CG191" s="293">
        <v>0</v>
      </c>
      <c r="CH191" s="293">
        <v>0</v>
      </c>
      <c r="CI191" s="293">
        <v>0</v>
      </c>
      <c r="CJ191" s="293">
        <v>0</v>
      </c>
      <c r="CK191" s="293">
        <v>0</v>
      </c>
      <c r="CL191" s="293">
        <v>0</v>
      </c>
      <c r="CM191" s="293">
        <v>0</v>
      </c>
      <c r="CN191" s="293">
        <v>0</v>
      </c>
      <c r="CO191" s="293">
        <v>0</v>
      </c>
      <c r="CP191" s="293">
        <v>0</v>
      </c>
      <c r="CQ191" s="293">
        <v>0</v>
      </c>
      <c r="CR191" s="293">
        <v>0</v>
      </c>
      <c r="CS191" s="293">
        <v>0</v>
      </c>
      <c r="CT191" s="293">
        <v>0</v>
      </c>
      <c r="CU191" s="293">
        <v>0</v>
      </c>
      <c r="CV191" s="293">
        <v>0</v>
      </c>
      <c r="CW191" s="293">
        <v>0</v>
      </c>
      <c r="CX191" s="293">
        <v>0</v>
      </c>
      <c r="CY191" s="293">
        <v>0</v>
      </c>
      <c r="CZ191" s="293">
        <v>0</v>
      </c>
      <c r="DA191" s="293">
        <v>0</v>
      </c>
      <c r="DB191" s="293">
        <v>0</v>
      </c>
      <c r="DC191" s="293">
        <v>0</v>
      </c>
      <c r="DD191" s="293">
        <v>0</v>
      </c>
      <c r="DE191" s="293">
        <v>0</v>
      </c>
      <c r="DF191" s="293">
        <v>0</v>
      </c>
      <c r="DG191" s="293">
        <v>0</v>
      </c>
      <c r="DH191" s="293">
        <v>0</v>
      </c>
      <c r="DI191" s="293">
        <v>0</v>
      </c>
      <c r="DJ191" s="293">
        <v>0</v>
      </c>
      <c r="DK191" s="293">
        <v>0</v>
      </c>
      <c r="DL191" s="293">
        <v>0</v>
      </c>
      <c r="DM191" s="293">
        <v>0</v>
      </c>
      <c r="DN191" s="293">
        <v>0</v>
      </c>
      <c r="DO191" s="293">
        <v>0</v>
      </c>
      <c r="DP191" s="293">
        <v>0</v>
      </c>
      <c r="DQ191" s="293">
        <v>0</v>
      </c>
      <c r="DR191" s="293">
        <v>0</v>
      </c>
      <c r="DS191" s="293">
        <v>0</v>
      </c>
      <c r="DT191" s="293">
        <v>0</v>
      </c>
      <c r="DU191" s="293">
        <v>0</v>
      </c>
      <c r="DV191" s="293">
        <v>0</v>
      </c>
      <c r="DW191" s="293">
        <v>0</v>
      </c>
      <c r="DX191" s="293">
        <v>0</v>
      </c>
      <c r="DY191" s="293">
        <v>0</v>
      </c>
      <c r="DZ191" s="293">
        <v>0</v>
      </c>
      <c r="EA191" s="293">
        <v>0</v>
      </c>
      <c r="EB191" s="293">
        <v>0</v>
      </c>
      <c r="EC191" s="293">
        <v>0</v>
      </c>
      <c r="ED191" s="293">
        <v>0</v>
      </c>
      <c r="EE191" s="293">
        <v>0</v>
      </c>
      <c r="EF191" s="293">
        <v>0</v>
      </c>
      <c r="EG191" s="293">
        <v>0</v>
      </c>
      <c r="EH191" s="293">
        <v>0</v>
      </c>
      <c r="EI191" s="293">
        <v>0</v>
      </c>
      <c r="EJ191" s="293">
        <v>0</v>
      </c>
      <c r="EK191" s="293">
        <v>0</v>
      </c>
      <c r="EL191" s="293">
        <v>0</v>
      </c>
      <c r="EM191" s="293">
        <v>0</v>
      </c>
      <c r="EN191" s="293">
        <v>0</v>
      </c>
      <c r="EO191" s="293">
        <v>0</v>
      </c>
      <c r="EP191" s="293">
        <v>0</v>
      </c>
      <c r="EQ191" s="293">
        <v>0</v>
      </c>
      <c r="ER191" s="293">
        <v>0</v>
      </c>
      <c r="ES191" s="293">
        <v>0</v>
      </c>
      <c r="ET191" s="293">
        <v>0</v>
      </c>
      <c r="EU191" s="293">
        <v>0</v>
      </c>
      <c r="EV191" s="293">
        <v>0</v>
      </c>
      <c r="EW191" s="293">
        <v>0</v>
      </c>
      <c r="EX191" s="293">
        <v>0</v>
      </c>
      <c r="EY191" s="22"/>
      <c r="EZ191" s="60"/>
      <c r="FA191" s="22"/>
      <c r="FB191" s="60"/>
      <c r="FC191" s="22"/>
      <c r="FD191" s="60"/>
      <c r="FE191" s="22"/>
      <c r="FF191" s="60"/>
      <c r="FG191" s="22"/>
      <c r="FH191" s="60"/>
      <c r="FI191" s="22"/>
      <c r="FJ191" s="60"/>
      <c r="FK191" s="22"/>
      <c r="FL191" s="60"/>
      <c r="FM191" s="22"/>
      <c r="FN191" s="60"/>
      <c r="FO191" s="22"/>
      <c r="FP191" s="60"/>
      <c r="FQ191" s="22"/>
      <c r="FR191" s="60"/>
      <c r="FS191" s="22"/>
      <c r="FT191" s="60"/>
      <c r="FU191" s="22"/>
      <c r="FV191" s="60"/>
      <c r="FW191" s="22"/>
      <c r="FX191" s="60"/>
      <c r="FY191" s="22"/>
      <c r="FZ191" s="60"/>
      <c r="GA191" s="22"/>
      <c r="GB191" s="60"/>
      <c r="GC191" s="22"/>
      <c r="GD191" s="60"/>
      <c r="GE191" s="22"/>
      <c r="GF191" s="60"/>
      <c r="GG191" s="22"/>
      <c r="GH191" s="60"/>
      <c r="GI191" s="22"/>
      <c r="GJ191" s="60"/>
      <c r="GK191" s="22"/>
      <c r="GL191" s="60"/>
      <c r="GM191" s="22"/>
      <c r="GN191" s="60"/>
      <c r="GO191" s="22"/>
      <c r="GP191" s="60"/>
      <c r="GQ191" s="22"/>
      <c r="GR191" s="60"/>
      <c r="GS191" s="22"/>
      <c r="GT191" s="60"/>
      <c r="GU191" s="22"/>
      <c r="GV191" s="60"/>
      <c r="GW191" s="22"/>
      <c r="GX191" s="60"/>
      <c r="GY191" s="22"/>
      <c r="GZ191" s="60"/>
      <c r="HA191" s="22"/>
      <c r="HB191" s="60"/>
      <c r="HC191" s="22"/>
      <c r="HD191" s="60"/>
      <c r="HE191" s="22"/>
      <c r="HF191" s="60"/>
      <c r="HG191" s="22"/>
      <c r="HH191" s="60"/>
      <c r="HI191" s="22"/>
      <c r="HJ191" s="60"/>
      <c r="HK191" s="22"/>
      <c r="HL191" s="60"/>
      <c r="HM191" s="22"/>
      <c r="HN191" s="60"/>
      <c r="HO191" s="22"/>
      <c r="HP191" s="60"/>
      <c r="HQ191" s="22"/>
      <c r="HR191" s="60"/>
      <c r="HS191" s="22"/>
      <c r="HT191" s="60"/>
      <c r="HU191" s="22"/>
      <c r="HV191" s="60"/>
      <c r="HW191" s="22"/>
      <c r="HX191" s="60"/>
      <c r="HY191" s="22"/>
      <c r="HZ191" s="60"/>
      <c r="IA191" s="22"/>
      <c r="IB191" s="60"/>
      <c r="IC191" s="22"/>
      <c r="ID191" s="60"/>
      <c r="IE191" s="22"/>
      <c r="IF191" s="60"/>
      <c r="IG191" s="22"/>
      <c r="IH191" s="60"/>
      <c r="II191" s="22"/>
      <c r="IJ191" s="60"/>
      <c r="IK191" s="22"/>
      <c r="IL191" s="60"/>
      <c r="IM191" s="22"/>
      <c r="IN191" s="60"/>
      <c r="IO191" s="22"/>
      <c r="IP191" s="60"/>
      <c r="IQ191" s="22"/>
      <c r="IR191" s="60"/>
      <c r="IS191" s="22"/>
      <c r="IT191" s="60"/>
      <c r="IU191" s="22"/>
      <c r="IV191" s="60"/>
      <c r="IW191" s="22"/>
      <c r="IX191" s="60"/>
      <c r="IY191" s="22"/>
      <c r="IZ191" s="60"/>
      <c r="JA191" s="22"/>
      <c r="JB191" s="60"/>
      <c r="JC191" s="22"/>
      <c r="JD191" s="60"/>
      <c r="JE191" s="22"/>
      <c r="JF191" s="60"/>
      <c r="JG191" s="22"/>
      <c r="JH191" s="60"/>
      <c r="JI191" s="22"/>
      <c r="JJ191" s="60"/>
      <c r="JK191" s="22"/>
      <c r="JL191" s="60"/>
      <c r="JM191" s="22"/>
      <c r="JN191" s="60"/>
      <c r="JO191" s="22"/>
      <c r="JP191" s="60"/>
      <c r="JQ191" s="22"/>
      <c r="JR191" s="60"/>
      <c r="JS191" s="22"/>
      <c r="JT191" s="60"/>
      <c r="JU191" s="22"/>
      <c r="JV191" s="60"/>
      <c r="JW191" s="22"/>
      <c r="JX191" s="60"/>
      <c r="JY191" s="22"/>
      <c r="JZ191" s="23"/>
      <c r="KA191" s="23"/>
      <c r="KB191" s="23"/>
      <c r="KC191" s="23"/>
      <c r="KD191" s="23"/>
      <c r="KE191" s="23"/>
      <c r="KF191" s="23"/>
      <c r="KG191" s="23"/>
      <c r="KH191" s="23"/>
      <c r="KI191" s="23"/>
      <c r="KJ191" s="23"/>
      <c r="KK191" s="23"/>
      <c r="KL191" s="23"/>
      <c r="KM191" s="23"/>
    </row>
    <row r="192" spans="1:299" x14ac:dyDescent="0.25">
      <c r="A192" s="48">
        <f t="shared" si="2"/>
        <v>191</v>
      </c>
      <c r="B192" s="272"/>
      <c r="C192" s="272"/>
      <c r="D192" s="272"/>
      <c r="E192" s="272"/>
      <c r="F192" s="272" t="s">
        <v>347</v>
      </c>
      <c r="G192" s="293">
        <v>0</v>
      </c>
      <c r="H192" s="293">
        <v>0</v>
      </c>
      <c r="I192" s="293">
        <v>0</v>
      </c>
      <c r="J192" s="293">
        <v>0</v>
      </c>
      <c r="K192" s="293">
        <v>314.27</v>
      </c>
      <c r="L192" s="293">
        <v>0</v>
      </c>
      <c r="M192" s="293">
        <v>0</v>
      </c>
      <c r="N192" s="293">
        <v>0</v>
      </c>
      <c r="O192" s="293">
        <v>515</v>
      </c>
      <c r="P192" s="293">
        <v>357.99</v>
      </c>
      <c r="Q192" s="293">
        <v>0</v>
      </c>
      <c r="R192" s="293">
        <v>0</v>
      </c>
      <c r="S192" s="293">
        <v>0</v>
      </c>
      <c r="T192" s="293">
        <v>0</v>
      </c>
      <c r="U192" s="293">
        <v>0</v>
      </c>
      <c r="V192" s="293">
        <v>0</v>
      </c>
      <c r="W192" s="293">
        <v>0</v>
      </c>
      <c r="X192" s="293">
        <v>0</v>
      </c>
      <c r="Y192" s="293">
        <v>0</v>
      </c>
      <c r="Z192" s="293">
        <v>0</v>
      </c>
      <c r="AA192" s="293">
        <v>0</v>
      </c>
      <c r="AB192" s="293">
        <v>0</v>
      </c>
      <c r="AC192" s="293">
        <v>0</v>
      </c>
      <c r="AD192" s="293">
        <v>0</v>
      </c>
      <c r="AE192" s="293">
        <v>0</v>
      </c>
      <c r="AF192" s="293">
        <v>0</v>
      </c>
      <c r="AG192" s="293">
        <v>0</v>
      </c>
      <c r="AH192" s="293">
        <v>0</v>
      </c>
      <c r="AI192" s="293">
        <v>0</v>
      </c>
      <c r="AJ192" s="293">
        <v>0</v>
      </c>
      <c r="AK192" s="293">
        <v>0</v>
      </c>
      <c r="AL192" s="293">
        <v>0</v>
      </c>
      <c r="AM192" s="293">
        <v>0</v>
      </c>
      <c r="AN192" s="293">
        <v>0</v>
      </c>
      <c r="AO192" s="293">
        <v>0</v>
      </c>
      <c r="AP192" s="293">
        <v>0</v>
      </c>
      <c r="AQ192" s="293">
        <v>0</v>
      </c>
      <c r="AR192" s="293">
        <v>0</v>
      </c>
      <c r="AS192" s="293">
        <v>0</v>
      </c>
      <c r="AT192" s="293">
        <v>2473.16</v>
      </c>
      <c r="AU192" s="293">
        <v>0</v>
      </c>
      <c r="AV192" s="293">
        <v>0</v>
      </c>
      <c r="AW192" s="293">
        <v>0</v>
      </c>
      <c r="AX192" s="293">
        <v>0</v>
      </c>
      <c r="AY192" s="293">
        <v>0</v>
      </c>
      <c r="AZ192" s="293">
        <v>0</v>
      </c>
      <c r="BA192" s="293">
        <v>0</v>
      </c>
      <c r="BB192" s="293">
        <v>0</v>
      </c>
      <c r="BC192" s="293">
        <v>0</v>
      </c>
      <c r="BD192" s="293">
        <v>0</v>
      </c>
      <c r="BE192" s="293">
        <v>0</v>
      </c>
      <c r="BF192" s="293">
        <v>0</v>
      </c>
      <c r="BG192" s="293">
        <v>0</v>
      </c>
      <c r="BH192" s="293">
        <v>0</v>
      </c>
      <c r="BI192" s="293">
        <v>0</v>
      </c>
      <c r="BJ192" s="293">
        <v>0</v>
      </c>
      <c r="BK192" s="293">
        <v>924</v>
      </c>
      <c r="BL192" s="293">
        <v>0</v>
      </c>
      <c r="BM192" s="293">
        <v>0</v>
      </c>
      <c r="BN192" s="293">
        <v>0</v>
      </c>
      <c r="BO192" s="293">
        <v>0</v>
      </c>
      <c r="BP192" s="293">
        <v>0</v>
      </c>
      <c r="BQ192" s="293">
        <v>0</v>
      </c>
      <c r="BR192" s="293">
        <v>0</v>
      </c>
      <c r="BS192" s="293">
        <v>0</v>
      </c>
      <c r="BT192" s="293">
        <v>0</v>
      </c>
      <c r="BU192" s="293">
        <v>0</v>
      </c>
      <c r="BV192" s="293">
        <v>0</v>
      </c>
      <c r="BW192" s="293">
        <v>0</v>
      </c>
      <c r="BX192" s="293">
        <v>0</v>
      </c>
      <c r="BY192" s="293">
        <v>0</v>
      </c>
      <c r="BZ192" s="293">
        <v>0</v>
      </c>
      <c r="CA192" s="293">
        <v>0</v>
      </c>
      <c r="CB192" s="293">
        <v>0</v>
      </c>
      <c r="CC192" s="293">
        <v>0</v>
      </c>
      <c r="CD192" s="293">
        <v>0</v>
      </c>
      <c r="CE192" s="293">
        <v>0</v>
      </c>
      <c r="CF192" s="293">
        <v>0</v>
      </c>
      <c r="CG192" s="293">
        <v>0</v>
      </c>
      <c r="CH192" s="293">
        <v>0</v>
      </c>
      <c r="CI192" s="293">
        <v>0</v>
      </c>
      <c r="CJ192" s="293">
        <v>0</v>
      </c>
      <c r="CK192" s="293">
        <v>0</v>
      </c>
      <c r="CL192" s="293">
        <v>0</v>
      </c>
      <c r="CM192" s="293">
        <v>0</v>
      </c>
      <c r="CN192" s="293">
        <v>0</v>
      </c>
      <c r="CO192" s="293">
        <v>0</v>
      </c>
      <c r="CP192" s="293">
        <v>0</v>
      </c>
      <c r="CQ192" s="293">
        <v>0</v>
      </c>
      <c r="CR192" s="293">
        <v>0</v>
      </c>
      <c r="CS192" s="293">
        <v>0</v>
      </c>
      <c r="CT192" s="293">
        <v>0</v>
      </c>
      <c r="CU192" s="293">
        <v>0</v>
      </c>
      <c r="CV192" s="293">
        <v>0</v>
      </c>
      <c r="CW192" s="293">
        <v>0</v>
      </c>
      <c r="CX192" s="293">
        <v>0</v>
      </c>
      <c r="CY192" s="293">
        <v>0</v>
      </c>
      <c r="CZ192" s="293">
        <v>0</v>
      </c>
      <c r="DA192" s="293">
        <v>0</v>
      </c>
      <c r="DB192" s="293">
        <v>0</v>
      </c>
      <c r="DC192" s="293">
        <v>0</v>
      </c>
      <c r="DD192" s="293">
        <v>0</v>
      </c>
      <c r="DE192" s="293">
        <v>0</v>
      </c>
      <c r="DF192" s="293">
        <v>0</v>
      </c>
      <c r="DG192" s="293">
        <v>0</v>
      </c>
      <c r="DH192" s="293">
        <v>0</v>
      </c>
      <c r="DI192" s="293">
        <v>0</v>
      </c>
      <c r="DJ192" s="293">
        <v>0</v>
      </c>
      <c r="DK192" s="293">
        <v>0</v>
      </c>
      <c r="DL192" s="293">
        <v>0</v>
      </c>
      <c r="DM192" s="293">
        <v>0</v>
      </c>
      <c r="DN192" s="293">
        <v>0</v>
      </c>
      <c r="DO192" s="293">
        <v>0</v>
      </c>
      <c r="DP192" s="293">
        <v>0</v>
      </c>
      <c r="DQ192" s="293">
        <v>0</v>
      </c>
      <c r="DR192" s="293">
        <v>0</v>
      </c>
      <c r="DS192" s="293">
        <v>0</v>
      </c>
      <c r="DT192" s="293">
        <v>0</v>
      </c>
      <c r="DU192" s="293">
        <v>0</v>
      </c>
      <c r="DV192" s="293">
        <v>0</v>
      </c>
      <c r="DW192" s="293">
        <v>0</v>
      </c>
      <c r="DX192" s="293">
        <v>0</v>
      </c>
      <c r="DY192" s="293">
        <v>0</v>
      </c>
      <c r="DZ192" s="293">
        <v>0</v>
      </c>
      <c r="EA192" s="293">
        <v>0</v>
      </c>
      <c r="EB192" s="293">
        <v>0</v>
      </c>
      <c r="EC192" s="293">
        <v>0</v>
      </c>
      <c r="ED192" s="293">
        <v>0</v>
      </c>
      <c r="EE192" s="293">
        <v>0</v>
      </c>
      <c r="EF192" s="293">
        <v>0</v>
      </c>
      <c r="EG192" s="293">
        <v>0</v>
      </c>
      <c r="EH192" s="293">
        <v>0</v>
      </c>
      <c r="EI192" s="293">
        <v>0</v>
      </c>
      <c r="EJ192" s="293">
        <v>0</v>
      </c>
      <c r="EK192" s="293">
        <v>0</v>
      </c>
      <c r="EL192" s="293">
        <v>0</v>
      </c>
      <c r="EM192" s="293">
        <v>0</v>
      </c>
      <c r="EN192" s="293">
        <v>0</v>
      </c>
      <c r="EO192" s="293">
        <v>140.76</v>
      </c>
      <c r="EP192" s="293">
        <v>0</v>
      </c>
      <c r="EQ192" s="293">
        <v>0</v>
      </c>
      <c r="ER192" s="293">
        <v>0</v>
      </c>
      <c r="ES192" s="293">
        <v>0</v>
      </c>
      <c r="ET192" s="293">
        <v>0</v>
      </c>
      <c r="EU192" s="293">
        <v>0</v>
      </c>
      <c r="EV192" s="293">
        <v>0</v>
      </c>
      <c r="EW192" s="293">
        <v>0</v>
      </c>
      <c r="EX192" s="293">
        <v>4725.18</v>
      </c>
      <c r="EY192" s="22"/>
      <c r="EZ192" s="60"/>
      <c r="FA192" s="22"/>
      <c r="FB192" s="60"/>
      <c r="FC192" s="22"/>
      <c r="FD192" s="60"/>
      <c r="FE192" s="22"/>
      <c r="FF192" s="60"/>
      <c r="FG192" s="22"/>
      <c r="FH192" s="60"/>
      <c r="FI192" s="22"/>
      <c r="FJ192" s="60"/>
      <c r="FK192" s="22"/>
      <c r="FL192" s="60"/>
      <c r="FM192" s="22"/>
      <c r="FN192" s="60"/>
      <c r="FO192" s="22"/>
      <c r="FP192" s="60"/>
      <c r="FQ192" s="22"/>
      <c r="FR192" s="60"/>
      <c r="FS192" s="22"/>
      <c r="FT192" s="60"/>
      <c r="FU192" s="22"/>
      <c r="FV192" s="60"/>
      <c r="FW192" s="22"/>
      <c r="FX192" s="60"/>
      <c r="FY192" s="22"/>
      <c r="FZ192" s="60"/>
      <c r="GA192" s="22"/>
      <c r="GB192" s="60"/>
      <c r="GC192" s="22"/>
      <c r="GD192" s="60"/>
      <c r="GE192" s="22"/>
      <c r="GF192" s="60"/>
      <c r="GG192" s="22"/>
      <c r="GH192" s="60"/>
      <c r="GI192" s="22"/>
      <c r="GJ192" s="60"/>
      <c r="GK192" s="22"/>
      <c r="GL192" s="60"/>
      <c r="GM192" s="22"/>
      <c r="GN192" s="60"/>
      <c r="GO192" s="22"/>
      <c r="GP192" s="60"/>
      <c r="GQ192" s="22"/>
      <c r="GR192" s="60"/>
      <c r="GS192" s="22"/>
      <c r="GT192" s="60"/>
      <c r="GU192" s="22"/>
      <c r="GV192" s="60"/>
      <c r="GW192" s="22"/>
      <c r="GX192" s="60"/>
      <c r="GY192" s="22"/>
      <c r="GZ192" s="60"/>
      <c r="HA192" s="22"/>
      <c r="HB192" s="60"/>
      <c r="HC192" s="22"/>
      <c r="HD192" s="60"/>
      <c r="HE192" s="22"/>
      <c r="HF192" s="60"/>
      <c r="HG192" s="22"/>
      <c r="HH192" s="60"/>
      <c r="HI192" s="22"/>
      <c r="HJ192" s="60"/>
      <c r="HK192" s="22"/>
      <c r="HL192" s="60"/>
      <c r="HM192" s="22"/>
      <c r="HN192" s="60"/>
      <c r="HO192" s="22"/>
      <c r="HP192" s="60"/>
      <c r="HQ192" s="22"/>
      <c r="HR192" s="60"/>
      <c r="HS192" s="22"/>
      <c r="HT192" s="60"/>
      <c r="HU192" s="22"/>
      <c r="HV192" s="60"/>
      <c r="HW192" s="22"/>
      <c r="HX192" s="60"/>
      <c r="HY192" s="22"/>
      <c r="HZ192" s="60"/>
      <c r="IA192" s="22"/>
      <c r="IB192" s="60"/>
      <c r="IC192" s="22"/>
      <c r="ID192" s="60"/>
      <c r="IE192" s="22"/>
      <c r="IF192" s="60"/>
      <c r="IG192" s="22"/>
      <c r="IH192" s="60"/>
      <c r="II192" s="22"/>
      <c r="IJ192" s="60"/>
      <c r="IK192" s="22"/>
      <c r="IL192" s="60"/>
      <c r="IM192" s="22"/>
      <c r="IN192" s="60"/>
      <c r="IO192" s="22"/>
      <c r="IP192" s="60"/>
      <c r="IQ192" s="22"/>
      <c r="IR192" s="60"/>
      <c r="IS192" s="22"/>
      <c r="IT192" s="60"/>
      <c r="IU192" s="22"/>
      <c r="IV192" s="60"/>
      <c r="IW192" s="22"/>
      <c r="IX192" s="60"/>
      <c r="IY192" s="22"/>
      <c r="IZ192" s="60"/>
      <c r="JA192" s="22"/>
      <c r="JB192" s="60"/>
      <c r="JC192" s="22"/>
      <c r="JD192" s="60"/>
      <c r="JE192" s="22"/>
      <c r="JF192" s="60"/>
      <c r="JG192" s="22"/>
      <c r="JH192" s="60"/>
      <c r="JI192" s="22"/>
      <c r="JJ192" s="60"/>
      <c r="JK192" s="22"/>
      <c r="JL192" s="60"/>
      <c r="JM192" s="22"/>
      <c r="JN192" s="60"/>
      <c r="JO192" s="22"/>
      <c r="JP192" s="60"/>
      <c r="JQ192" s="22"/>
      <c r="JR192" s="60"/>
      <c r="JS192" s="22"/>
      <c r="JT192" s="60"/>
      <c r="JU192" s="22"/>
      <c r="JV192" s="60"/>
      <c r="JW192" s="22"/>
      <c r="JX192" s="60"/>
      <c r="JY192" s="22"/>
      <c r="JZ192" s="23"/>
      <c r="KA192" s="23"/>
      <c r="KB192" s="23"/>
      <c r="KC192" s="23"/>
      <c r="KD192" s="23"/>
      <c r="KE192" s="23"/>
      <c r="KF192" s="23"/>
      <c r="KG192" s="23"/>
      <c r="KH192" s="23"/>
      <c r="KI192" s="23"/>
      <c r="KJ192" s="23"/>
      <c r="KK192" s="23"/>
      <c r="KL192" s="23"/>
      <c r="KM192" s="23"/>
    </row>
    <row r="193" spans="1:299" x14ac:dyDescent="0.25">
      <c r="A193" s="48">
        <f t="shared" si="2"/>
        <v>192</v>
      </c>
      <c r="B193" s="272"/>
      <c r="C193" s="272"/>
      <c r="D193" s="272"/>
      <c r="E193" s="272"/>
      <c r="F193" s="272" t="s">
        <v>397</v>
      </c>
      <c r="G193" s="293">
        <v>0</v>
      </c>
      <c r="H193" s="293">
        <v>0</v>
      </c>
      <c r="I193" s="293">
        <v>0</v>
      </c>
      <c r="J193" s="293">
        <v>0</v>
      </c>
      <c r="K193" s="293">
        <v>0</v>
      </c>
      <c r="L193" s="293">
        <v>0</v>
      </c>
      <c r="M193" s="293">
        <v>0</v>
      </c>
      <c r="N193" s="293">
        <v>0</v>
      </c>
      <c r="O193" s="293">
        <v>0</v>
      </c>
      <c r="P193" s="293">
        <v>0</v>
      </c>
      <c r="Q193" s="293">
        <v>0</v>
      </c>
      <c r="R193" s="293">
        <v>0</v>
      </c>
      <c r="S193" s="293">
        <v>0</v>
      </c>
      <c r="T193" s="293">
        <v>0</v>
      </c>
      <c r="U193" s="293">
        <v>0</v>
      </c>
      <c r="V193" s="293">
        <v>0</v>
      </c>
      <c r="W193" s="293">
        <v>0</v>
      </c>
      <c r="X193" s="293">
        <v>0</v>
      </c>
      <c r="Y193" s="293">
        <v>0</v>
      </c>
      <c r="Z193" s="293">
        <v>0</v>
      </c>
      <c r="AA193" s="293">
        <v>0</v>
      </c>
      <c r="AB193" s="293">
        <v>0</v>
      </c>
      <c r="AC193" s="293">
        <v>0</v>
      </c>
      <c r="AD193" s="293">
        <v>0</v>
      </c>
      <c r="AE193" s="293">
        <v>0</v>
      </c>
      <c r="AF193" s="293">
        <v>0</v>
      </c>
      <c r="AG193" s="293">
        <v>0</v>
      </c>
      <c r="AH193" s="293">
        <v>0</v>
      </c>
      <c r="AI193" s="293">
        <v>0</v>
      </c>
      <c r="AJ193" s="293">
        <v>0</v>
      </c>
      <c r="AK193" s="293">
        <v>0</v>
      </c>
      <c r="AL193" s="293">
        <v>0</v>
      </c>
      <c r="AM193" s="293">
        <v>0</v>
      </c>
      <c r="AN193" s="293">
        <v>0</v>
      </c>
      <c r="AO193" s="293">
        <v>0</v>
      </c>
      <c r="AP193" s="293">
        <v>0</v>
      </c>
      <c r="AQ193" s="293">
        <v>0</v>
      </c>
      <c r="AR193" s="293">
        <v>0</v>
      </c>
      <c r="AS193" s="293">
        <v>0</v>
      </c>
      <c r="AT193" s="293">
        <v>0</v>
      </c>
      <c r="AU193" s="293">
        <v>0</v>
      </c>
      <c r="AV193" s="293">
        <v>0</v>
      </c>
      <c r="AW193" s="293">
        <v>0</v>
      </c>
      <c r="AX193" s="293">
        <v>0</v>
      </c>
      <c r="AY193" s="293">
        <v>0</v>
      </c>
      <c r="AZ193" s="293">
        <v>0</v>
      </c>
      <c r="BA193" s="293">
        <v>0</v>
      </c>
      <c r="BB193" s="293">
        <v>0</v>
      </c>
      <c r="BC193" s="293">
        <v>0</v>
      </c>
      <c r="BD193" s="293">
        <v>0</v>
      </c>
      <c r="BE193" s="293">
        <v>0</v>
      </c>
      <c r="BF193" s="293">
        <v>0</v>
      </c>
      <c r="BG193" s="293">
        <v>0</v>
      </c>
      <c r="BH193" s="293">
        <v>0</v>
      </c>
      <c r="BI193" s="293">
        <v>0</v>
      </c>
      <c r="BJ193" s="293">
        <v>0</v>
      </c>
      <c r="BK193" s="293">
        <v>0</v>
      </c>
      <c r="BL193" s="293">
        <v>0</v>
      </c>
      <c r="BM193" s="293">
        <v>0</v>
      </c>
      <c r="BN193" s="293">
        <v>0</v>
      </c>
      <c r="BO193" s="293">
        <v>0</v>
      </c>
      <c r="BP193" s="293">
        <v>0</v>
      </c>
      <c r="BQ193" s="293">
        <v>0</v>
      </c>
      <c r="BR193" s="293">
        <v>0</v>
      </c>
      <c r="BS193" s="293">
        <v>0</v>
      </c>
      <c r="BT193" s="293">
        <v>0</v>
      </c>
      <c r="BU193" s="293">
        <v>0</v>
      </c>
      <c r="BV193" s="293">
        <v>0</v>
      </c>
      <c r="BW193" s="293">
        <v>0</v>
      </c>
      <c r="BX193" s="293">
        <v>0</v>
      </c>
      <c r="BY193" s="293">
        <v>0</v>
      </c>
      <c r="BZ193" s="293">
        <v>0</v>
      </c>
      <c r="CA193" s="293">
        <v>0</v>
      </c>
      <c r="CB193" s="293">
        <v>0</v>
      </c>
      <c r="CC193" s="293">
        <v>0</v>
      </c>
      <c r="CD193" s="293">
        <v>0</v>
      </c>
      <c r="CE193" s="293">
        <v>0</v>
      </c>
      <c r="CF193" s="293">
        <v>0</v>
      </c>
      <c r="CG193" s="293">
        <v>0</v>
      </c>
      <c r="CH193" s="293">
        <v>0</v>
      </c>
      <c r="CI193" s="293">
        <v>0</v>
      </c>
      <c r="CJ193" s="293">
        <v>0</v>
      </c>
      <c r="CK193" s="293">
        <v>0</v>
      </c>
      <c r="CL193" s="293">
        <v>0</v>
      </c>
      <c r="CM193" s="293">
        <v>0</v>
      </c>
      <c r="CN193" s="293">
        <v>0</v>
      </c>
      <c r="CO193" s="293">
        <v>0</v>
      </c>
      <c r="CP193" s="293">
        <v>0</v>
      </c>
      <c r="CQ193" s="293">
        <v>0</v>
      </c>
      <c r="CR193" s="293">
        <v>0</v>
      </c>
      <c r="CS193" s="293">
        <v>0</v>
      </c>
      <c r="CT193" s="293">
        <v>0</v>
      </c>
      <c r="CU193" s="293">
        <v>0</v>
      </c>
      <c r="CV193" s="293">
        <v>0</v>
      </c>
      <c r="CW193" s="293">
        <v>0</v>
      </c>
      <c r="CX193" s="293">
        <v>0</v>
      </c>
      <c r="CY193" s="293">
        <v>0</v>
      </c>
      <c r="CZ193" s="293">
        <v>0</v>
      </c>
      <c r="DA193" s="293">
        <v>0</v>
      </c>
      <c r="DB193" s="293">
        <v>0</v>
      </c>
      <c r="DC193" s="293">
        <v>0</v>
      </c>
      <c r="DD193" s="293">
        <v>0</v>
      </c>
      <c r="DE193" s="293">
        <v>0</v>
      </c>
      <c r="DF193" s="293">
        <v>0</v>
      </c>
      <c r="DG193" s="293">
        <v>0</v>
      </c>
      <c r="DH193" s="293">
        <v>0</v>
      </c>
      <c r="DI193" s="293">
        <v>0</v>
      </c>
      <c r="DJ193" s="293">
        <v>0</v>
      </c>
      <c r="DK193" s="293">
        <v>0</v>
      </c>
      <c r="DL193" s="293">
        <v>0</v>
      </c>
      <c r="DM193" s="293">
        <v>0</v>
      </c>
      <c r="DN193" s="293">
        <v>0</v>
      </c>
      <c r="DO193" s="293">
        <v>0</v>
      </c>
      <c r="DP193" s="293">
        <v>0</v>
      </c>
      <c r="DQ193" s="293">
        <v>0</v>
      </c>
      <c r="DR193" s="293">
        <v>0</v>
      </c>
      <c r="DS193" s="293">
        <v>0</v>
      </c>
      <c r="DT193" s="293">
        <v>0</v>
      </c>
      <c r="DU193" s="293">
        <v>0</v>
      </c>
      <c r="DV193" s="293">
        <v>0</v>
      </c>
      <c r="DW193" s="293">
        <v>0</v>
      </c>
      <c r="DX193" s="293">
        <v>0</v>
      </c>
      <c r="DY193" s="293">
        <v>0</v>
      </c>
      <c r="DZ193" s="293">
        <v>0</v>
      </c>
      <c r="EA193" s="293">
        <v>0</v>
      </c>
      <c r="EB193" s="293">
        <v>0</v>
      </c>
      <c r="EC193" s="293">
        <v>0</v>
      </c>
      <c r="ED193" s="293">
        <v>0</v>
      </c>
      <c r="EE193" s="293">
        <v>0</v>
      </c>
      <c r="EF193" s="293">
        <v>0</v>
      </c>
      <c r="EG193" s="293">
        <v>0</v>
      </c>
      <c r="EH193" s="293">
        <v>0</v>
      </c>
      <c r="EI193" s="293">
        <v>0</v>
      </c>
      <c r="EJ193" s="293">
        <v>0</v>
      </c>
      <c r="EK193" s="293">
        <v>0</v>
      </c>
      <c r="EL193" s="293">
        <v>0</v>
      </c>
      <c r="EM193" s="293">
        <v>0</v>
      </c>
      <c r="EN193" s="293">
        <v>0</v>
      </c>
      <c r="EO193" s="293">
        <v>0</v>
      </c>
      <c r="EP193" s="293">
        <v>0</v>
      </c>
      <c r="EQ193" s="293">
        <v>0</v>
      </c>
      <c r="ER193" s="293">
        <v>0</v>
      </c>
      <c r="ES193" s="293">
        <v>0</v>
      </c>
      <c r="ET193" s="293">
        <v>0</v>
      </c>
      <c r="EU193" s="293">
        <v>0</v>
      </c>
      <c r="EV193" s="293">
        <v>0</v>
      </c>
      <c r="EW193" s="293">
        <v>0</v>
      </c>
      <c r="EX193" s="293">
        <v>0</v>
      </c>
      <c r="EY193" s="22"/>
      <c r="EZ193" s="60"/>
      <c r="FA193" s="22"/>
      <c r="FB193" s="60"/>
      <c r="FC193" s="22"/>
      <c r="FD193" s="60"/>
      <c r="FE193" s="22"/>
      <c r="FF193" s="60"/>
      <c r="FG193" s="22"/>
      <c r="FH193" s="60"/>
      <c r="FI193" s="22"/>
      <c r="FJ193" s="60"/>
      <c r="FK193" s="22"/>
      <c r="FL193" s="60"/>
      <c r="FM193" s="22"/>
      <c r="FN193" s="60"/>
      <c r="FO193" s="22"/>
      <c r="FP193" s="60"/>
      <c r="FQ193" s="22"/>
      <c r="FR193" s="60"/>
      <c r="FS193" s="22"/>
      <c r="FT193" s="60"/>
      <c r="FU193" s="22"/>
      <c r="FV193" s="60"/>
      <c r="FW193" s="22"/>
      <c r="FX193" s="60"/>
      <c r="FY193" s="22"/>
      <c r="FZ193" s="60"/>
      <c r="GA193" s="22"/>
      <c r="GB193" s="60"/>
      <c r="GC193" s="22"/>
      <c r="GD193" s="60"/>
      <c r="GE193" s="22"/>
      <c r="GF193" s="60"/>
      <c r="GG193" s="22"/>
      <c r="GH193" s="60"/>
      <c r="GI193" s="22"/>
      <c r="GJ193" s="60"/>
      <c r="GK193" s="22"/>
      <c r="GL193" s="60"/>
      <c r="GM193" s="22"/>
      <c r="GN193" s="60"/>
      <c r="GO193" s="22"/>
      <c r="GP193" s="60"/>
      <c r="GQ193" s="22"/>
      <c r="GR193" s="60"/>
      <c r="GS193" s="22"/>
      <c r="GT193" s="60"/>
      <c r="GU193" s="22"/>
      <c r="GV193" s="60"/>
      <c r="GW193" s="22"/>
      <c r="GX193" s="60"/>
      <c r="GY193" s="22"/>
      <c r="GZ193" s="60"/>
      <c r="HA193" s="22"/>
      <c r="HB193" s="60"/>
      <c r="HC193" s="22"/>
      <c r="HD193" s="60"/>
      <c r="HE193" s="22"/>
      <c r="HF193" s="60"/>
      <c r="HG193" s="22"/>
      <c r="HH193" s="60"/>
      <c r="HI193" s="22"/>
      <c r="HJ193" s="60"/>
      <c r="HK193" s="22"/>
      <c r="HL193" s="60"/>
      <c r="HM193" s="22"/>
      <c r="HN193" s="60"/>
      <c r="HO193" s="22"/>
      <c r="HP193" s="60"/>
      <c r="HQ193" s="22"/>
      <c r="HR193" s="60"/>
      <c r="HS193" s="22"/>
      <c r="HT193" s="60"/>
      <c r="HU193" s="22"/>
      <c r="HV193" s="60"/>
      <c r="HW193" s="22"/>
      <c r="HX193" s="60"/>
      <c r="HY193" s="22"/>
      <c r="HZ193" s="60"/>
      <c r="IA193" s="22"/>
      <c r="IB193" s="60"/>
      <c r="IC193" s="22"/>
      <c r="ID193" s="60"/>
      <c r="IE193" s="22"/>
      <c r="IF193" s="60"/>
      <c r="IG193" s="22"/>
      <c r="IH193" s="60"/>
      <c r="II193" s="22"/>
      <c r="IJ193" s="60"/>
      <c r="IK193" s="22"/>
      <c r="IL193" s="60"/>
      <c r="IM193" s="22"/>
      <c r="IN193" s="60"/>
      <c r="IO193" s="22"/>
      <c r="IP193" s="60"/>
      <c r="IQ193" s="22"/>
      <c r="IR193" s="60"/>
      <c r="IS193" s="22"/>
      <c r="IT193" s="60"/>
      <c r="IU193" s="22"/>
      <c r="IV193" s="60"/>
      <c r="IW193" s="22"/>
      <c r="IX193" s="60"/>
      <c r="IY193" s="22"/>
      <c r="IZ193" s="60"/>
      <c r="JA193" s="22"/>
      <c r="JB193" s="60"/>
      <c r="JC193" s="22"/>
      <c r="JD193" s="60"/>
      <c r="JE193" s="22"/>
      <c r="JF193" s="60"/>
      <c r="JG193" s="22"/>
      <c r="JH193" s="60"/>
      <c r="JI193" s="22"/>
      <c r="JJ193" s="60"/>
      <c r="JK193" s="22"/>
      <c r="JL193" s="60"/>
      <c r="JM193" s="22"/>
      <c r="JN193" s="60"/>
      <c r="JO193" s="22"/>
      <c r="JP193" s="60"/>
      <c r="JQ193" s="22"/>
      <c r="JR193" s="60"/>
      <c r="JS193" s="22"/>
      <c r="JT193" s="60"/>
      <c r="JU193" s="22"/>
      <c r="JV193" s="60"/>
      <c r="JW193" s="22"/>
      <c r="JX193" s="60"/>
      <c r="JY193" s="22"/>
      <c r="JZ193" s="23"/>
      <c r="KA193" s="23"/>
      <c r="KB193" s="23"/>
      <c r="KC193" s="23"/>
      <c r="KD193" s="23"/>
      <c r="KE193" s="23"/>
      <c r="KF193" s="23"/>
      <c r="KG193" s="23"/>
      <c r="KH193" s="23"/>
      <c r="KI193" s="23"/>
      <c r="KJ193" s="23"/>
      <c r="KK193" s="23"/>
      <c r="KL193" s="23"/>
      <c r="KM193" s="23"/>
    </row>
    <row r="194" spans="1:299" x14ac:dyDescent="0.25">
      <c r="A194" s="48">
        <f t="shared" si="2"/>
        <v>193</v>
      </c>
      <c r="B194" s="272"/>
      <c r="C194" s="272"/>
      <c r="D194" s="272"/>
      <c r="E194" s="272"/>
      <c r="F194" s="272" t="s">
        <v>303</v>
      </c>
      <c r="G194" s="293">
        <v>0</v>
      </c>
      <c r="H194" s="293">
        <v>0</v>
      </c>
      <c r="I194" s="293">
        <v>24705.34</v>
      </c>
      <c r="J194" s="293">
        <v>0</v>
      </c>
      <c r="K194" s="293">
        <v>0</v>
      </c>
      <c r="L194" s="293">
        <v>0</v>
      </c>
      <c r="M194" s="293">
        <v>0</v>
      </c>
      <c r="N194" s="293">
        <v>0</v>
      </c>
      <c r="O194" s="293">
        <v>0</v>
      </c>
      <c r="P194" s="293">
        <v>0</v>
      </c>
      <c r="Q194" s="293">
        <v>0</v>
      </c>
      <c r="R194" s="293">
        <v>0</v>
      </c>
      <c r="S194" s="293">
        <v>0</v>
      </c>
      <c r="T194" s="293">
        <v>0</v>
      </c>
      <c r="U194" s="293">
        <v>0</v>
      </c>
      <c r="V194" s="293">
        <v>0</v>
      </c>
      <c r="W194" s="293">
        <v>0</v>
      </c>
      <c r="X194" s="293">
        <v>0</v>
      </c>
      <c r="Y194" s="293">
        <v>0</v>
      </c>
      <c r="Z194" s="293">
        <v>0</v>
      </c>
      <c r="AA194" s="293">
        <v>0</v>
      </c>
      <c r="AB194" s="293">
        <v>0</v>
      </c>
      <c r="AC194" s="293">
        <v>0</v>
      </c>
      <c r="AD194" s="293">
        <v>0</v>
      </c>
      <c r="AE194" s="293">
        <v>0</v>
      </c>
      <c r="AF194" s="293">
        <v>0</v>
      </c>
      <c r="AG194" s="293">
        <v>0</v>
      </c>
      <c r="AH194" s="293">
        <v>0</v>
      </c>
      <c r="AI194" s="293">
        <v>0</v>
      </c>
      <c r="AJ194" s="293">
        <v>0</v>
      </c>
      <c r="AK194" s="293">
        <v>0</v>
      </c>
      <c r="AL194" s="293">
        <v>0</v>
      </c>
      <c r="AM194" s="293">
        <v>0</v>
      </c>
      <c r="AN194" s="293">
        <v>0</v>
      </c>
      <c r="AO194" s="293">
        <v>0</v>
      </c>
      <c r="AP194" s="293">
        <v>0</v>
      </c>
      <c r="AQ194" s="293">
        <v>0</v>
      </c>
      <c r="AR194" s="293">
        <v>0</v>
      </c>
      <c r="AS194" s="293">
        <v>0</v>
      </c>
      <c r="AT194" s="293">
        <v>0</v>
      </c>
      <c r="AU194" s="293">
        <v>0</v>
      </c>
      <c r="AV194" s="293">
        <v>0</v>
      </c>
      <c r="AW194" s="293">
        <v>0</v>
      </c>
      <c r="AX194" s="293">
        <v>0</v>
      </c>
      <c r="AY194" s="293">
        <v>0</v>
      </c>
      <c r="AZ194" s="293">
        <v>0</v>
      </c>
      <c r="BA194" s="293">
        <v>0</v>
      </c>
      <c r="BB194" s="293">
        <v>0</v>
      </c>
      <c r="BC194" s="293">
        <v>0</v>
      </c>
      <c r="BD194" s="293">
        <v>0</v>
      </c>
      <c r="BE194" s="293">
        <v>0</v>
      </c>
      <c r="BF194" s="293">
        <v>0</v>
      </c>
      <c r="BG194" s="293">
        <v>0</v>
      </c>
      <c r="BH194" s="293">
        <v>0</v>
      </c>
      <c r="BI194" s="293">
        <v>0</v>
      </c>
      <c r="BJ194" s="293">
        <v>0</v>
      </c>
      <c r="BK194" s="293">
        <v>0</v>
      </c>
      <c r="BL194" s="293">
        <v>0</v>
      </c>
      <c r="BM194" s="293">
        <v>0</v>
      </c>
      <c r="BN194" s="293">
        <v>0</v>
      </c>
      <c r="BO194" s="293">
        <v>0</v>
      </c>
      <c r="BP194" s="293">
        <v>0</v>
      </c>
      <c r="BQ194" s="293">
        <v>0</v>
      </c>
      <c r="BR194" s="293">
        <v>0</v>
      </c>
      <c r="BS194" s="293">
        <v>0</v>
      </c>
      <c r="BT194" s="293">
        <v>0</v>
      </c>
      <c r="BU194" s="293">
        <v>0</v>
      </c>
      <c r="BV194" s="293">
        <v>0</v>
      </c>
      <c r="BW194" s="293">
        <v>0</v>
      </c>
      <c r="BX194" s="293">
        <v>0</v>
      </c>
      <c r="BY194" s="293">
        <v>0</v>
      </c>
      <c r="BZ194" s="293">
        <v>0</v>
      </c>
      <c r="CA194" s="293">
        <v>0</v>
      </c>
      <c r="CB194" s="293">
        <v>0</v>
      </c>
      <c r="CC194" s="293">
        <v>0</v>
      </c>
      <c r="CD194" s="293">
        <v>0</v>
      </c>
      <c r="CE194" s="293">
        <v>0</v>
      </c>
      <c r="CF194" s="293">
        <v>0</v>
      </c>
      <c r="CG194" s="293">
        <v>0</v>
      </c>
      <c r="CH194" s="293">
        <v>0</v>
      </c>
      <c r="CI194" s="293">
        <v>0</v>
      </c>
      <c r="CJ194" s="293">
        <v>0</v>
      </c>
      <c r="CK194" s="293">
        <v>0</v>
      </c>
      <c r="CL194" s="293">
        <v>0</v>
      </c>
      <c r="CM194" s="293">
        <v>0</v>
      </c>
      <c r="CN194" s="293">
        <v>0</v>
      </c>
      <c r="CO194" s="293">
        <v>7148.35</v>
      </c>
      <c r="CP194" s="293">
        <v>0</v>
      </c>
      <c r="CQ194" s="293">
        <v>0</v>
      </c>
      <c r="CR194" s="293">
        <v>0</v>
      </c>
      <c r="CS194" s="293">
        <v>0</v>
      </c>
      <c r="CT194" s="293">
        <v>0</v>
      </c>
      <c r="CU194" s="293">
        <v>0</v>
      </c>
      <c r="CV194" s="293">
        <v>0</v>
      </c>
      <c r="CW194" s="293">
        <v>0</v>
      </c>
      <c r="CX194" s="293">
        <v>0</v>
      </c>
      <c r="CY194" s="293">
        <v>0</v>
      </c>
      <c r="CZ194" s="293">
        <v>0</v>
      </c>
      <c r="DA194" s="293">
        <v>0</v>
      </c>
      <c r="DB194" s="293">
        <v>0</v>
      </c>
      <c r="DC194" s="293">
        <v>0</v>
      </c>
      <c r="DD194" s="293">
        <v>0</v>
      </c>
      <c r="DE194" s="293">
        <v>0</v>
      </c>
      <c r="DF194" s="293">
        <v>0</v>
      </c>
      <c r="DG194" s="293">
        <v>0</v>
      </c>
      <c r="DH194" s="293">
        <v>0</v>
      </c>
      <c r="DI194" s="293">
        <v>0</v>
      </c>
      <c r="DJ194" s="293">
        <v>0</v>
      </c>
      <c r="DK194" s="293">
        <v>0</v>
      </c>
      <c r="DL194" s="293">
        <v>0</v>
      </c>
      <c r="DM194" s="293">
        <v>0</v>
      </c>
      <c r="DN194" s="293">
        <v>0</v>
      </c>
      <c r="DO194" s="293">
        <v>0</v>
      </c>
      <c r="DP194" s="293">
        <v>0</v>
      </c>
      <c r="DQ194" s="293">
        <v>0</v>
      </c>
      <c r="DR194" s="293">
        <v>0</v>
      </c>
      <c r="DS194" s="293">
        <v>0</v>
      </c>
      <c r="DT194" s="293">
        <v>0</v>
      </c>
      <c r="DU194" s="293">
        <v>0</v>
      </c>
      <c r="DV194" s="293">
        <v>0</v>
      </c>
      <c r="DW194" s="293">
        <v>0</v>
      </c>
      <c r="DX194" s="293">
        <v>0</v>
      </c>
      <c r="DY194" s="293">
        <v>0</v>
      </c>
      <c r="DZ194" s="293">
        <v>0</v>
      </c>
      <c r="EA194" s="293">
        <v>0</v>
      </c>
      <c r="EB194" s="293">
        <v>0</v>
      </c>
      <c r="EC194" s="293">
        <v>0</v>
      </c>
      <c r="ED194" s="293">
        <v>0</v>
      </c>
      <c r="EE194" s="293">
        <v>0</v>
      </c>
      <c r="EF194" s="293">
        <v>0</v>
      </c>
      <c r="EG194" s="293">
        <v>0</v>
      </c>
      <c r="EH194" s="293">
        <v>0</v>
      </c>
      <c r="EI194" s="293">
        <v>0</v>
      </c>
      <c r="EJ194" s="293">
        <v>0</v>
      </c>
      <c r="EK194" s="293">
        <v>0</v>
      </c>
      <c r="EL194" s="293">
        <v>0</v>
      </c>
      <c r="EM194" s="293">
        <v>0</v>
      </c>
      <c r="EN194" s="293">
        <v>0</v>
      </c>
      <c r="EO194" s="293">
        <v>0</v>
      </c>
      <c r="EP194" s="293">
        <v>0</v>
      </c>
      <c r="EQ194" s="293">
        <v>0</v>
      </c>
      <c r="ER194" s="293">
        <v>0</v>
      </c>
      <c r="ES194" s="293">
        <v>0</v>
      </c>
      <c r="ET194" s="293">
        <v>0</v>
      </c>
      <c r="EU194" s="293">
        <v>0</v>
      </c>
      <c r="EV194" s="293">
        <v>0</v>
      </c>
      <c r="EW194" s="293">
        <v>0</v>
      </c>
      <c r="EX194" s="293">
        <v>31853.69</v>
      </c>
      <c r="EY194" s="22"/>
      <c r="EZ194" s="60"/>
      <c r="FA194" s="22"/>
      <c r="FB194" s="60"/>
      <c r="FC194" s="22"/>
      <c r="FD194" s="60"/>
      <c r="FE194" s="22"/>
      <c r="FF194" s="60"/>
      <c r="FG194" s="22"/>
      <c r="FH194" s="60"/>
      <c r="FI194" s="22"/>
      <c r="FJ194" s="60"/>
      <c r="FK194" s="22"/>
      <c r="FL194" s="60"/>
      <c r="FM194" s="22"/>
      <c r="FN194" s="60"/>
      <c r="FO194" s="22"/>
      <c r="FP194" s="60"/>
      <c r="FQ194" s="22"/>
      <c r="FR194" s="60"/>
      <c r="FS194" s="22"/>
      <c r="FT194" s="60"/>
      <c r="FU194" s="22"/>
      <c r="FV194" s="60"/>
      <c r="FW194" s="22"/>
      <c r="FX194" s="60"/>
      <c r="FY194" s="22"/>
      <c r="FZ194" s="60"/>
      <c r="GA194" s="22"/>
      <c r="GB194" s="60"/>
      <c r="GC194" s="22"/>
      <c r="GD194" s="60"/>
      <c r="GE194" s="22"/>
      <c r="GF194" s="60"/>
      <c r="GG194" s="22"/>
      <c r="GH194" s="60"/>
      <c r="GI194" s="22"/>
      <c r="GJ194" s="60"/>
      <c r="GK194" s="22"/>
      <c r="GL194" s="60"/>
      <c r="GM194" s="22"/>
      <c r="GN194" s="60"/>
      <c r="GO194" s="22"/>
      <c r="GP194" s="60"/>
      <c r="GQ194" s="22"/>
      <c r="GR194" s="60"/>
      <c r="GS194" s="22"/>
      <c r="GT194" s="60"/>
      <c r="GU194" s="22"/>
      <c r="GV194" s="60"/>
      <c r="GW194" s="22"/>
      <c r="GX194" s="60"/>
      <c r="GY194" s="22"/>
      <c r="GZ194" s="60"/>
      <c r="HA194" s="22"/>
      <c r="HB194" s="60"/>
      <c r="HC194" s="22"/>
      <c r="HD194" s="60"/>
      <c r="HE194" s="22"/>
      <c r="HF194" s="60"/>
      <c r="HG194" s="22"/>
      <c r="HH194" s="60"/>
      <c r="HI194" s="22"/>
      <c r="HJ194" s="60"/>
      <c r="HK194" s="22"/>
      <c r="HL194" s="60"/>
      <c r="HM194" s="22"/>
      <c r="HN194" s="60"/>
      <c r="HO194" s="22"/>
      <c r="HP194" s="60"/>
      <c r="HQ194" s="22"/>
      <c r="HR194" s="60"/>
      <c r="HS194" s="22"/>
      <c r="HT194" s="60"/>
      <c r="HU194" s="22"/>
      <c r="HV194" s="60"/>
      <c r="HW194" s="22"/>
      <c r="HX194" s="60"/>
      <c r="HY194" s="22"/>
      <c r="HZ194" s="60"/>
      <c r="IA194" s="22"/>
      <c r="IB194" s="60"/>
      <c r="IC194" s="22"/>
      <c r="ID194" s="60"/>
      <c r="IE194" s="22"/>
      <c r="IF194" s="60"/>
      <c r="IG194" s="22"/>
      <c r="IH194" s="60"/>
      <c r="II194" s="22"/>
      <c r="IJ194" s="60"/>
      <c r="IK194" s="22"/>
      <c r="IL194" s="60"/>
      <c r="IM194" s="22"/>
      <c r="IN194" s="60"/>
      <c r="IO194" s="22"/>
      <c r="IP194" s="60"/>
      <c r="IQ194" s="22"/>
      <c r="IR194" s="60"/>
      <c r="IS194" s="22"/>
      <c r="IT194" s="60"/>
      <c r="IU194" s="22"/>
      <c r="IV194" s="60"/>
      <c r="IW194" s="22"/>
      <c r="IX194" s="60"/>
      <c r="IY194" s="22"/>
      <c r="IZ194" s="60"/>
      <c r="JA194" s="22"/>
      <c r="JB194" s="60"/>
      <c r="JC194" s="22"/>
      <c r="JD194" s="60"/>
      <c r="JE194" s="22"/>
      <c r="JF194" s="60"/>
      <c r="JG194" s="22"/>
      <c r="JH194" s="60"/>
      <c r="JI194" s="22"/>
      <c r="JJ194" s="60"/>
      <c r="JK194" s="22"/>
      <c r="JL194" s="60"/>
      <c r="JM194" s="22"/>
      <c r="JN194" s="60"/>
      <c r="JO194" s="22"/>
      <c r="JP194" s="60"/>
      <c r="JQ194" s="22"/>
      <c r="JR194" s="60"/>
      <c r="JS194" s="22"/>
      <c r="JT194" s="60"/>
      <c r="JU194" s="22"/>
      <c r="JV194" s="60"/>
      <c r="JW194" s="22"/>
      <c r="JX194" s="60"/>
      <c r="JY194" s="22"/>
      <c r="JZ194" s="23"/>
      <c r="KA194" s="23"/>
      <c r="KB194" s="23"/>
      <c r="KC194" s="23"/>
      <c r="KD194" s="23"/>
      <c r="KE194" s="23"/>
      <c r="KF194" s="23"/>
      <c r="KG194" s="23"/>
      <c r="KH194" s="23"/>
      <c r="KI194" s="23"/>
      <c r="KJ194" s="23"/>
      <c r="KK194" s="23"/>
      <c r="KL194" s="23"/>
      <c r="KM194" s="23"/>
    </row>
    <row r="195" spans="1:299" x14ac:dyDescent="0.25">
      <c r="A195" s="48">
        <f t="shared" si="2"/>
        <v>194</v>
      </c>
      <c r="B195" s="272"/>
      <c r="C195" s="272"/>
      <c r="D195" s="272"/>
      <c r="E195" s="272"/>
      <c r="F195" s="272" t="s">
        <v>348</v>
      </c>
      <c r="G195" s="293">
        <v>0</v>
      </c>
      <c r="H195" s="293">
        <v>0</v>
      </c>
      <c r="I195" s="293">
        <v>0</v>
      </c>
      <c r="J195" s="293">
        <v>0</v>
      </c>
      <c r="K195" s="293">
        <v>0</v>
      </c>
      <c r="L195" s="293">
        <v>0</v>
      </c>
      <c r="M195" s="293">
        <v>0</v>
      </c>
      <c r="N195" s="293">
        <v>0</v>
      </c>
      <c r="O195" s="293">
        <v>0</v>
      </c>
      <c r="P195" s="293">
        <v>0</v>
      </c>
      <c r="Q195" s="293">
        <v>0</v>
      </c>
      <c r="R195" s="293">
        <v>0</v>
      </c>
      <c r="S195" s="293">
        <v>0</v>
      </c>
      <c r="T195" s="293">
        <v>0</v>
      </c>
      <c r="U195" s="293">
        <v>0</v>
      </c>
      <c r="V195" s="293">
        <v>1602.62</v>
      </c>
      <c r="W195" s="293">
        <v>0</v>
      </c>
      <c r="X195" s="293">
        <v>0</v>
      </c>
      <c r="Y195" s="293">
        <v>2172.66</v>
      </c>
      <c r="Z195" s="293">
        <v>0</v>
      </c>
      <c r="AA195" s="293">
        <v>0</v>
      </c>
      <c r="AB195" s="293">
        <v>0</v>
      </c>
      <c r="AC195" s="293">
        <v>0</v>
      </c>
      <c r="AD195" s="293">
        <v>0</v>
      </c>
      <c r="AE195" s="293">
        <v>0</v>
      </c>
      <c r="AF195" s="293">
        <v>0</v>
      </c>
      <c r="AG195" s="293">
        <v>0</v>
      </c>
      <c r="AH195" s="293">
        <v>0</v>
      </c>
      <c r="AI195" s="293">
        <v>0</v>
      </c>
      <c r="AJ195" s="293">
        <v>0</v>
      </c>
      <c r="AK195" s="293">
        <v>0</v>
      </c>
      <c r="AL195" s="293">
        <v>0</v>
      </c>
      <c r="AM195" s="293">
        <v>0</v>
      </c>
      <c r="AN195" s="293">
        <v>0</v>
      </c>
      <c r="AO195" s="293">
        <v>0</v>
      </c>
      <c r="AP195" s="293">
        <v>0</v>
      </c>
      <c r="AQ195" s="293">
        <v>0</v>
      </c>
      <c r="AR195" s="293">
        <v>0</v>
      </c>
      <c r="AS195" s="293">
        <v>0</v>
      </c>
      <c r="AT195" s="293">
        <v>0</v>
      </c>
      <c r="AU195" s="293">
        <v>0</v>
      </c>
      <c r="AV195" s="293">
        <v>0</v>
      </c>
      <c r="AW195" s="293">
        <v>0</v>
      </c>
      <c r="AX195" s="293">
        <v>0</v>
      </c>
      <c r="AY195" s="293">
        <v>0</v>
      </c>
      <c r="AZ195" s="293">
        <v>192.47</v>
      </c>
      <c r="BA195" s="293">
        <v>0</v>
      </c>
      <c r="BB195" s="293">
        <v>0</v>
      </c>
      <c r="BC195" s="293">
        <v>0</v>
      </c>
      <c r="BD195" s="293">
        <v>0</v>
      </c>
      <c r="BE195" s="293">
        <v>0</v>
      </c>
      <c r="BF195" s="293">
        <v>0</v>
      </c>
      <c r="BG195" s="293">
        <v>0</v>
      </c>
      <c r="BH195" s="293">
        <v>0</v>
      </c>
      <c r="BI195" s="293">
        <v>0</v>
      </c>
      <c r="BJ195" s="293">
        <v>0</v>
      </c>
      <c r="BK195" s="293">
        <v>0</v>
      </c>
      <c r="BL195" s="293">
        <v>0</v>
      </c>
      <c r="BM195" s="293">
        <v>0</v>
      </c>
      <c r="BN195" s="293">
        <v>0</v>
      </c>
      <c r="BO195" s="293">
        <v>0</v>
      </c>
      <c r="BP195" s="293">
        <v>0</v>
      </c>
      <c r="BQ195" s="293">
        <v>0</v>
      </c>
      <c r="BR195" s="293">
        <v>0</v>
      </c>
      <c r="BS195" s="293">
        <v>0</v>
      </c>
      <c r="BT195" s="293">
        <v>0</v>
      </c>
      <c r="BU195" s="293">
        <v>607.53</v>
      </c>
      <c r="BV195" s="293">
        <v>0</v>
      </c>
      <c r="BW195" s="293">
        <v>0</v>
      </c>
      <c r="BX195" s="293">
        <v>0</v>
      </c>
      <c r="BY195" s="293">
        <v>0</v>
      </c>
      <c r="BZ195" s="293">
        <v>983.99</v>
      </c>
      <c r="CA195" s="293">
        <v>0</v>
      </c>
      <c r="CB195" s="293">
        <v>0</v>
      </c>
      <c r="CC195" s="293">
        <v>0</v>
      </c>
      <c r="CD195" s="293">
        <v>0</v>
      </c>
      <c r="CE195" s="293">
        <v>0</v>
      </c>
      <c r="CF195" s="293">
        <v>0</v>
      </c>
      <c r="CG195" s="293">
        <v>0</v>
      </c>
      <c r="CH195" s="293">
        <v>0</v>
      </c>
      <c r="CI195" s="293">
        <v>0</v>
      </c>
      <c r="CJ195" s="293">
        <v>0</v>
      </c>
      <c r="CK195" s="293">
        <v>0</v>
      </c>
      <c r="CL195" s="293">
        <v>0</v>
      </c>
      <c r="CM195" s="293">
        <v>0</v>
      </c>
      <c r="CN195" s="293">
        <v>0</v>
      </c>
      <c r="CO195" s="293">
        <v>4306.04</v>
      </c>
      <c r="CP195" s="293">
        <v>0</v>
      </c>
      <c r="CQ195" s="293">
        <v>0</v>
      </c>
      <c r="CR195" s="293">
        <v>0</v>
      </c>
      <c r="CS195" s="293">
        <v>408.27</v>
      </c>
      <c r="CT195" s="293">
        <v>1948.61</v>
      </c>
      <c r="CU195" s="293">
        <v>0</v>
      </c>
      <c r="CV195" s="293">
        <v>538.98</v>
      </c>
      <c r="CW195" s="293">
        <v>0</v>
      </c>
      <c r="CX195" s="293">
        <v>0</v>
      </c>
      <c r="CY195" s="293">
        <v>0</v>
      </c>
      <c r="CZ195" s="293">
        <v>0</v>
      </c>
      <c r="DA195" s="293">
        <v>0</v>
      </c>
      <c r="DB195" s="293">
        <v>0</v>
      </c>
      <c r="DC195" s="293">
        <v>0</v>
      </c>
      <c r="DD195" s="293">
        <v>0</v>
      </c>
      <c r="DE195" s="293">
        <v>0</v>
      </c>
      <c r="DF195" s="293">
        <v>0</v>
      </c>
      <c r="DG195" s="293">
        <v>0</v>
      </c>
      <c r="DH195" s="293">
        <v>0</v>
      </c>
      <c r="DI195" s="293">
        <v>0</v>
      </c>
      <c r="DJ195" s="293">
        <v>0</v>
      </c>
      <c r="DK195" s="293">
        <v>0</v>
      </c>
      <c r="DL195" s="293">
        <v>0</v>
      </c>
      <c r="DM195" s="293">
        <v>0</v>
      </c>
      <c r="DN195" s="293">
        <v>1044.9100000000001</v>
      </c>
      <c r="DO195" s="293">
        <v>0</v>
      </c>
      <c r="DP195" s="293">
        <v>0</v>
      </c>
      <c r="DQ195" s="293">
        <v>0</v>
      </c>
      <c r="DR195" s="293">
        <v>0</v>
      </c>
      <c r="DS195" s="293">
        <v>0</v>
      </c>
      <c r="DT195" s="293">
        <v>0</v>
      </c>
      <c r="DU195" s="293">
        <v>0</v>
      </c>
      <c r="DV195" s="293">
        <v>0</v>
      </c>
      <c r="DW195" s="293">
        <v>0</v>
      </c>
      <c r="DX195" s="293">
        <v>0</v>
      </c>
      <c r="DY195" s="293">
        <v>0</v>
      </c>
      <c r="DZ195" s="293">
        <v>0</v>
      </c>
      <c r="EA195" s="293">
        <v>0</v>
      </c>
      <c r="EB195" s="293">
        <v>0</v>
      </c>
      <c r="EC195" s="293">
        <v>0</v>
      </c>
      <c r="ED195" s="293">
        <v>0</v>
      </c>
      <c r="EE195" s="293">
        <v>0</v>
      </c>
      <c r="EF195" s="293">
        <v>0</v>
      </c>
      <c r="EG195" s="293">
        <v>0</v>
      </c>
      <c r="EH195" s="293">
        <v>0</v>
      </c>
      <c r="EI195" s="293">
        <v>0</v>
      </c>
      <c r="EJ195" s="293">
        <v>0</v>
      </c>
      <c r="EK195" s="293">
        <v>0</v>
      </c>
      <c r="EL195" s="293">
        <v>814.35</v>
      </c>
      <c r="EM195" s="293">
        <v>0</v>
      </c>
      <c r="EN195" s="293">
        <v>0</v>
      </c>
      <c r="EO195" s="293">
        <v>0</v>
      </c>
      <c r="EP195" s="293">
        <v>0</v>
      </c>
      <c r="EQ195" s="293">
        <v>0</v>
      </c>
      <c r="ER195" s="293">
        <v>0</v>
      </c>
      <c r="ES195" s="293">
        <v>0</v>
      </c>
      <c r="ET195" s="293">
        <v>0</v>
      </c>
      <c r="EU195" s="293">
        <v>0</v>
      </c>
      <c r="EV195" s="293">
        <v>0</v>
      </c>
      <c r="EW195" s="293">
        <v>0</v>
      </c>
      <c r="EX195" s="293">
        <v>14620.43</v>
      </c>
      <c r="EY195" s="22"/>
      <c r="EZ195" s="60"/>
      <c r="FA195" s="22"/>
      <c r="FB195" s="60"/>
      <c r="FC195" s="22"/>
      <c r="FD195" s="60"/>
      <c r="FE195" s="22"/>
      <c r="FF195" s="60"/>
      <c r="FG195" s="22"/>
      <c r="FH195" s="60"/>
      <c r="FI195" s="22"/>
      <c r="FJ195" s="60"/>
      <c r="FK195" s="22"/>
      <c r="FL195" s="60"/>
      <c r="FM195" s="22"/>
      <c r="FN195" s="60"/>
      <c r="FO195" s="22"/>
      <c r="FP195" s="60"/>
      <c r="FQ195" s="22"/>
      <c r="FR195" s="60"/>
      <c r="FS195" s="22"/>
      <c r="FT195" s="60"/>
      <c r="FU195" s="22"/>
      <c r="FV195" s="60"/>
      <c r="FW195" s="22"/>
      <c r="FX195" s="60"/>
      <c r="FY195" s="22"/>
      <c r="FZ195" s="60"/>
      <c r="GA195" s="22"/>
      <c r="GB195" s="60"/>
      <c r="GC195" s="22"/>
      <c r="GD195" s="60"/>
      <c r="GE195" s="22"/>
      <c r="GF195" s="60"/>
      <c r="GG195" s="22"/>
      <c r="GH195" s="60"/>
      <c r="GI195" s="22"/>
      <c r="GJ195" s="60"/>
      <c r="GK195" s="22"/>
      <c r="GL195" s="60"/>
      <c r="GM195" s="22"/>
      <c r="GN195" s="60"/>
      <c r="GO195" s="22"/>
      <c r="GP195" s="60"/>
      <c r="GQ195" s="22"/>
      <c r="GR195" s="60"/>
      <c r="GS195" s="22"/>
      <c r="GT195" s="60"/>
      <c r="GU195" s="22"/>
      <c r="GV195" s="60"/>
      <c r="GW195" s="22"/>
      <c r="GX195" s="60"/>
      <c r="GY195" s="22"/>
      <c r="GZ195" s="60"/>
      <c r="HA195" s="22"/>
      <c r="HB195" s="60"/>
      <c r="HC195" s="22"/>
      <c r="HD195" s="60"/>
      <c r="HE195" s="22"/>
      <c r="HF195" s="60"/>
      <c r="HG195" s="22"/>
      <c r="HH195" s="60"/>
      <c r="HI195" s="22"/>
      <c r="HJ195" s="60"/>
      <c r="HK195" s="22"/>
      <c r="HL195" s="60"/>
      <c r="HM195" s="22"/>
      <c r="HN195" s="60"/>
      <c r="HO195" s="22"/>
      <c r="HP195" s="60"/>
      <c r="HQ195" s="22"/>
      <c r="HR195" s="60"/>
      <c r="HS195" s="22"/>
      <c r="HT195" s="60"/>
      <c r="HU195" s="22"/>
      <c r="HV195" s="60"/>
      <c r="HW195" s="22"/>
      <c r="HX195" s="60"/>
      <c r="HY195" s="22"/>
      <c r="HZ195" s="60"/>
      <c r="IA195" s="22"/>
      <c r="IB195" s="60"/>
      <c r="IC195" s="22"/>
      <c r="ID195" s="60"/>
      <c r="IE195" s="22"/>
      <c r="IF195" s="60"/>
      <c r="IG195" s="22"/>
      <c r="IH195" s="60"/>
      <c r="II195" s="22"/>
      <c r="IJ195" s="60"/>
      <c r="IK195" s="22"/>
      <c r="IL195" s="60"/>
      <c r="IM195" s="22"/>
      <c r="IN195" s="60"/>
      <c r="IO195" s="22"/>
      <c r="IP195" s="60"/>
      <c r="IQ195" s="22"/>
      <c r="IR195" s="60"/>
      <c r="IS195" s="22"/>
      <c r="IT195" s="60"/>
      <c r="IU195" s="22"/>
      <c r="IV195" s="60"/>
      <c r="IW195" s="22"/>
      <c r="IX195" s="60"/>
      <c r="IY195" s="22"/>
      <c r="IZ195" s="60"/>
      <c r="JA195" s="22"/>
      <c r="JB195" s="60"/>
      <c r="JC195" s="22"/>
      <c r="JD195" s="60"/>
      <c r="JE195" s="22"/>
      <c r="JF195" s="60"/>
      <c r="JG195" s="22"/>
      <c r="JH195" s="60"/>
      <c r="JI195" s="22"/>
      <c r="JJ195" s="60"/>
      <c r="JK195" s="22"/>
      <c r="JL195" s="60"/>
      <c r="JM195" s="22"/>
      <c r="JN195" s="60"/>
      <c r="JO195" s="22"/>
      <c r="JP195" s="60"/>
      <c r="JQ195" s="22"/>
      <c r="JR195" s="60"/>
      <c r="JS195" s="22"/>
      <c r="JT195" s="60"/>
      <c r="JU195" s="22"/>
      <c r="JV195" s="60"/>
      <c r="JW195" s="22"/>
      <c r="JX195" s="60"/>
      <c r="JY195" s="22"/>
      <c r="JZ195" s="23"/>
      <c r="KA195" s="23"/>
      <c r="KB195" s="23"/>
      <c r="KC195" s="23"/>
      <c r="KD195" s="23"/>
      <c r="KE195" s="23"/>
      <c r="KF195" s="23"/>
      <c r="KG195" s="23"/>
      <c r="KH195" s="23"/>
      <c r="KI195" s="23"/>
      <c r="KJ195" s="23"/>
      <c r="KK195" s="23"/>
      <c r="KL195" s="23"/>
      <c r="KM195" s="23"/>
    </row>
    <row r="196" spans="1:299" x14ac:dyDescent="0.25">
      <c r="A196" s="48">
        <f t="shared" ref="A196:A202" si="3">+A195+1</f>
        <v>195</v>
      </c>
      <c r="B196" s="272"/>
      <c r="C196" s="272"/>
      <c r="D196" s="272"/>
      <c r="E196" s="272"/>
      <c r="F196" s="272" t="s">
        <v>349</v>
      </c>
      <c r="G196" s="293">
        <v>0</v>
      </c>
      <c r="H196" s="293">
        <v>614.88</v>
      </c>
      <c r="I196" s="293">
        <v>65.09</v>
      </c>
      <c r="J196" s="293">
        <v>0</v>
      </c>
      <c r="K196" s="293">
        <v>2842.21</v>
      </c>
      <c r="L196" s="293">
        <v>446.5</v>
      </c>
      <c r="M196" s="293">
        <v>0</v>
      </c>
      <c r="N196" s="293">
        <v>0</v>
      </c>
      <c r="O196" s="293">
        <v>992.54</v>
      </c>
      <c r="P196" s="293">
        <v>2805.92</v>
      </c>
      <c r="Q196" s="293">
        <v>0</v>
      </c>
      <c r="R196" s="293">
        <v>949.78</v>
      </c>
      <c r="S196" s="293">
        <v>0</v>
      </c>
      <c r="T196" s="293">
        <v>0</v>
      </c>
      <c r="U196" s="293">
        <v>0</v>
      </c>
      <c r="V196" s="293">
        <v>803</v>
      </c>
      <c r="W196" s="293">
        <v>0</v>
      </c>
      <c r="X196" s="293">
        <v>0</v>
      </c>
      <c r="Y196" s="293">
        <v>1796.8</v>
      </c>
      <c r="Z196" s="293">
        <v>0</v>
      </c>
      <c r="AA196" s="293">
        <v>0</v>
      </c>
      <c r="AB196" s="293">
        <v>0</v>
      </c>
      <c r="AC196" s="293">
        <v>0</v>
      </c>
      <c r="AD196" s="293">
        <v>1600</v>
      </c>
      <c r="AE196" s="293">
        <v>0</v>
      </c>
      <c r="AF196" s="293">
        <v>149</v>
      </c>
      <c r="AG196" s="293">
        <v>471.83</v>
      </c>
      <c r="AH196" s="293">
        <v>0</v>
      </c>
      <c r="AI196" s="293">
        <v>0</v>
      </c>
      <c r="AJ196" s="293">
        <v>0</v>
      </c>
      <c r="AK196" s="293">
        <v>0</v>
      </c>
      <c r="AL196" s="293">
        <v>0</v>
      </c>
      <c r="AM196" s="293">
        <v>0</v>
      </c>
      <c r="AN196" s="293">
        <v>0</v>
      </c>
      <c r="AO196" s="293">
        <v>0</v>
      </c>
      <c r="AP196" s="293">
        <v>0</v>
      </c>
      <c r="AQ196" s="293">
        <v>0</v>
      </c>
      <c r="AR196" s="293">
        <v>0</v>
      </c>
      <c r="AS196" s="293">
        <v>0</v>
      </c>
      <c r="AT196" s="293">
        <v>4785.5600000000004</v>
      </c>
      <c r="AU196" s="293">
        <v>0</v>
      </c>
      <c r="AV196" s="293">
        <v>0</v>
      </c>
      <c r="AW196" s="293">
        <v>0</v>
      </c>
      <c r="AX196" s="293">
        <v>0</v>
      </c>
      <c r="AY196" s="293">
        <v>0</v>
      </c>
      <c r="AZ196" s="293">
        <v>0</v>
      </c>
      <c r="BA196" s="293">
        <v>0</v>
      </c>
      <c r="BB196" s="293">
        <v>0</v>
      </c>
      <c r="BC196" s="293">
        <v>0</v>
      </c>
      <c r="BD196" s="293">
        <v>0</v>
      </c>
      <c r="BE196" s="293">
        <v>0</v>
      </c>
      <c r="BF196" s="293">
        <v>0</v>
      </c>
      <c r="BG196" s="293">
        <v>2148.6999999999998</v>
      </c>
      <c r="BH196" s="293">
        <v>0</v>
      </c>
      <c r="BI196" s="293">
        <v>0</v>
      </c>
      <c r="BJ196" s="293">
        <v>0</v>
      </c>
      <c r="BK196" s="293">
        <v>2829.36</v>
      </c>
      <c r="BL196" s="293">
        <v>0</v>
      </c>
      <c r="BM196" s="293">
        <v>6988.84</v>
      </c>
      <c r="BN196" s="293">
        <v>0</v>
      </c>
      <c r="BO196" s="293">
        <v>0</v>
      </c>
      <c r="BP196" s="293">
        <v>0</v>
      </c>
      <c r="BQ196" s="293">
        <v>0</v>
      </c>
      <c r="BR196" s="293">
        <v>0</v>
      </c>
      <c r="BS196" s="293">
        <v>0</v>
      </c>
      <c r="BT196" s="293">
        <v>0</v>
      </c>
      <c r="BU196" s="293">
        <v>1321.45</v>
      </c>
      <c r="BV196" s="293">
        <v>0</v>
      </c>
      <c r="BW196" s="293">
        <v>0</v>
      </c>
      <c r="BX196" s="293">
        <v>3098.13</v>
      </c>
      <c r="BY196" s="293">
        <v>0</v>
      </c>
      <c r="BZ196" s="293">
        <v>0</v>
      </c>
      <c r="CA196" s="293">
        <v>0</v>
      </c>
      <c r="CB196" s="293">
        <v>1138.99</v>
      </c>
      <c r="CC196" s="293">
        <v>0</v>
      </c>
      <c r="CD196" s="293">
        <v>0</v>
      </c>
      <c r="CE196" s="293">
        <v>0</v>
      </c>
      <c r="CF196" s="293">
        <v>0</v>
      </c>
      <c r="CG196" s="293">
        <v>0</v>
      </c>
      <c r="CH196" s="293">
        <v>0</v>
      </c>
      <c r="CI196" s="293">
        <v>0</v>
      </c>
      <c r="CJ196" s="293">
        <v>0</v>
      </c>
      <c r="CK196" s="293">
        <v>3829.6</v>
      </c>
      <c r="CL196" s="293">
        <v>0</v>
      </c>
      <c r="CM196" s="293">
        <v>0</v>
      </c>
      <c r="CN196" s="293">
        <v>0</v>
      </c>
      <c r="CO196" s="293">
        <v>905</v>
      </c>
      <c r="CP196" s="293">
        <v>0</v>
      </c>
      <c r="CQ196" s="293">
        <v>0</v>
      </c>
      <c r="CR196" s="293">
        <v>0</v>
      </c>
      <c r="CS196" s="293">
        <v>4565.74</v>
      </c>
      <c r="CT196" s="293">
        <v>2330.15</v>
      </c>
      <c r="CU196" s="293">
        <v>0</v>
      </c>
      <c r="CV196" s="293">
        <v>0</v>
      </c>
      <c r="CW196" s="293">
        <v>0</v>
      </c>
      <c r="CX196" s="293">
        <v>0</v>
      </c>
      <c r="CY196" s="293">
        <v>0</v>
      </c>
      <c r="CZ196" s="293">
        <v>0</v>
      </c>
      <c r="DA196" s="293">
        <v>116</v>
      </c>
      <c r="DB196" s="293">
        <v>0</v>
      </c>
      <c r="DC196" s="293">
        <v>0</v>
      </c>
      <c r="DD196" s="293">
        <v>5487.84</v>
      </c>
      <c r="DE196" s="293">
        <v>0</v>
      </c>
      <c r="DF196" s="293">
        <v>12696.82</v>
      </c>
      <c r="DG196" s="293">
        <v>0</v>
      </c>
      <c r="DH196" s="293">
        <v>0</v>
      </c>
      <c r="DI196" s="293">
        <v>0</v>
      </c>
      <c r="DJ196" s="293">
        <v>0</v>
      </c>
      <c r="DK196" s="293">
        <v>1887.32</v>
      </c>
      <c r="DL196" s="293">
        <v>1593.82</v>
      </c>
      <c r="DM196" s="293">
        <v>0</v>
      </c>
      <c r="DN196" s="293">
        <v>844.9</v>
      </c>
      <c r="DO196" s="293">
        <v>0</v>
      </c>
      <c r="DP196" s="293">
        <v>0</v>
      </c>
      <c r="DQ196" s="293">
        <v>0</v>
      </c>
      <c r="DR196" s="293">
        <v>307.07</v>
      </c>
      <c r="DS196" s="293">
        <v>0</v>
      </c>
      <c r="DT196" s="293">
        <v>0</v>
      </c>
      <c r="DU196" s="293">
        <v>0</v>
      </c>
      <c r="DV196" s="293">
        <v>0</v>
      </c>
      <c r="DW196" s="293">
        <v>1174.6600000000001</v>
      </c>
      <c r="DX196" s="293">
        <v>0</v>
      </c>
      <c r="DY196" s="293">
        <v>0</v>
      </c>
      <c r="DZ196" s="293">
        <v>0</v>
      </c>
      <c r="EA196" s="293">
        <v>0</v>
      </c>
      <c r="EB196" s="293">
        <v>0</v>
      </c>
      <c r="EC196" s="293">
        <v>0</v>
      </c>
      <c r="ED196" s="293">
        <v>0</v>
      </c>
      <c r="EE196" s="293">
        <v>0</v>
      </c>
      <c r="EF196" s="293">
        <v>0</v>
      </c>
      <c r="EG196" s="293">
        <v>0</v>
      </c>
      <c r="EH196" s="293">
        <v>0</v>
      </c>
      <c r="EI196" s="293">
        <v>6516.88</v>
      </c>
      <c r="EJ196" s="293">
        <v>0</v>
      </c>
      <c r="EK196" s="293">
        <v>0</v>
      </c>
      <c r="EL196" s="293">
        <v>1298.31</v>
      </c>
      <c r="EM196" s="293">
        <v>4602.16</v>
      </c>
      <c r="EN196" s="293">
        <v>0</v>
      </c>
      <c r="EO196" s="293">
        <v>2256.6</v>
      </c>
      <c r="EP196" s="293">
        <v>0</v>
      </c>
      <c r="EQ196" s="293">
        <v>346.84</v>
      </c>
      <c r="ER196" s="293">
        <v>0</v>
      </c>
      <c r="ES196" s="293">
        <v>0</v>
      </c>
      <c r="ET196" s="293">
        <v>0</v>
      </c>
      <c r="EU196" s="293">
        <v>0</v>
      </c>
      <c r="EV196" s="293">
        <v>0</v>
      </c>
      <c r="EW196" s="293">
        <v>0</v>
      </c>
      <c r="EX196" s="293">
        <v>86608.29</v>
      </c>
      <c r="EY196" s="22"/>
      <c r="EZ196" s="60"/>
      <c r="FA196" s="22"/>
      <c r="FB196" s="60"/>
      <c r="FC196" s="22"/>
      <c r="FD196" s="60"/>
      <c r="FE196" s="22"/>
      <c r="FF196" s="60"/>
      <c r="FG196" s="22"/>
      <c r="FH196" s="60"/>
      <c r="FI196" s="22"/>
      <c r="FJ196" s="60"/>
      <c r="FK196" s="22"/>
      <c r="FL196" s="60"/>
      <c r="FM196" s="22"/>
      <c r="FN196" s="60"/>
      <c r="FO196" s="22"/>
      <c r="FP196" s="60"/>
      <c r="FQ196" s="22"/>
      <c r="FR196" s="60"/>
      <c r="FS196" s="22"/>
      <c r="FT196" s="60"/>
      <c r="FU196" s="22"/>
      <c r="FV196" s="60"/>
      <c r="FW196" s="22"/>
      <c r="FX196" s="60"/>
      <c r="FY196" s="22"/>
      <c r="FZ196" s="60"/>
      <c r="GA196" s="22"/>
      <c r="GB196" s="60"/>
      <c r="GC196" s="22"/>
      <c r="GD196" s="60"/>
      <c r="GE196" s="22"/>
      <c r="GF196" s="60"/>
      <c r="GG196" s="22"/>
      <c r="GH196" s="60"/>
      <c r="GI196" s="22"/>
      <c r="GJ196" s="60"/>
      <c r="GK196" s="22"/>
      <c r="GL196" s="60"/>
      <c r="GM196" s="22"/>
      <c r="GN196" s="60"/>
      <c r="GO196" s="22"/>
      <c r="GP196" s="60"/>
      <c r="GQ196" s="22"/>
      <c r="GR196" s="60"/>
      <c r="GS196" s="22"/>
      <c r="GT196" s="60"/>
      <c r="GU196" s="22"/>
      <c r="GV196" s="60"/>
      <c r="GW196" s="22"/>
      <c r="GX196" s="60"/>
      <c r="GY196" s="22"/>
      <c r="GZ196" s="60"/>
      <c r="HA196" s="22"/>
      <c r="HB196" s="60"/>
      <c r="HC196" s="22"/>
      <c r="HD196" s="60"/>
      <c r="HE196" s="22"/>
      <c r="HF196" s="60"/>
      <c r="HG196" s="22"/>
      <c r="HH196" s="60"/>
      <c r="HI196" s="22"/>
      <c r="HJ196" s="60"/>
      <c r="HK196" s="22"/>
      <c r="HL196" s="60"/>
      <c r="HM196" s="22"/>
      <c r="HN196" s="60"/>
      <c r="HO196" s="22"/>
      <c r="HP196" s="60"/>
      <c r="HQ196" s="22"/>
      <c r="HR196" s="60"/>
      <c r="HS196" s="22"/>
      <c r="HT196" s="60"/>
      <c r="HU196" s="22"/>
      <c r="HV196" s="60"/>
      <c r="HW196" s="22"/>
      <c r="HX196" s="60"/>
      <c r="HY196" s="22"/>
      <c r="HZ196" s="60"/>
      <c r="IA196" s="22"/>
      <c r="IB196" s="60"/>
      <c r="IC196" s="22"/>
      <c r="ID196" s="60"/>
      <c r="IE196" s="22"/>
      <c r="IF196" s="60"/>
      <c r="IG196" s="22"/>
      <c r="IH196" s="60"/>
      <c r="II196" s="22"/>
      <c r="IJ196" s="60"/>
      <c r="IK196" s="22"/>
      <c r="IL196" s="60"/>
      <c r="IM196" s="22"/>
      <c r="IN196" s="60"/>
      <c r="IO196" s="22"/>
      <c r="IP196" s="60"/>
      <c r="IQ196" s="22"/>
      <c r="IR196" s="60"/>
      <c r="IS196" s="22"/>
      <c r="IT196" s="60"/>
      <c r="IU196" s="22"/>
      <c r="IV196" s="60"/>
      <c r="IW196" s="22"/>
      <c r="IX196" s="60"/>
      <c r="IY196" s="22"/>
      <c r="IZ196" s="60"/>
      <c r="JA196" s="22"/>
      <c r="JB196" s="60"/>
      <c r="JC196" s="22"/>
      <c r="JD196" s="60"/>
      <c r="JE196" s="22"/>
      <c r="JF196" s="60"/>
      <c r="JG196" s="22"/>
      <c r="JH196" s="60"/>
      <c r="JI196" s="22"/>
      <c r="JJ196" s="60"/>
      <c r="JK196" s="22"/>
      <c r="JL196" s="60"/>
      <c r="JM196" s="22"/>
      <c r="JN196" s="60"/>
      <c r="JO196" s="22"/>
      <c r="JP196" s="60"/>
      <c r="JQ196" s="22"/>
      <c r="JR196" s="60"/>
      <c r="JS196" s="22"/>
      <c r="JT196" s="60"/>
      <c r="JU196" s="22"/>
      <c r="JV196" s="60"/>
      <c r="JW196" s="22"/>
      <c r="JX196" s="60"/>
      <c r="JY196" s="22"/>
      <c r="JZ196" s="23"/>
      <c r="KA196" s="23"/>
      <c r="KB196" s="23"/>
      <c r="KC196" s="23"/>
      <c r="KD196" s="23"/>
      <c r="KE196" s="23"/>
      <c r="KF196" s="23"/>
      <c r="KG196" s="23"/>
      <c r="KH196" s="23"/>
      <c r="KI196" s="23"/>
      <c r="KJ196" s="23"/>
      <c r="KK196" s="23"/>
      <c r="KL196" s="23"/>
      <c r="KM196" s="23"/>
    </row>
    <row r="197" spans="1:299" x14ac:dyDescent="0.25">
      <c r="A197" s="48">
        <f t="shared" si="3"/>
        <v>196</v>
      </c>
      <c r="B197" s="272"/>
      <c r="C197" s="272"/>
      <c r="D197" s="272"/>
      <c r="E197" s="272"/>
      <c r="F197" s="272" t="s">
        <v>708</v>
      </c>
      <c r="G197" s="293">
        <v>0</v>
      </c>
      <c r="H197" s="293">
        <v>0</v>
      </c>
      <c r="I197" s="293">
        <v>0</v>
      </c>
      <c r="J197" s="293">
        <v>0</v>
      </c>
      <c r="K197" s="293">
        <v>0</v>
      </c>
      <c r="L197" s="293">
        <v>0</v>
      </c>
      <c r="M197" s="293">
        <v>0</v>
      </c>
      <c r="N197" s="293">
        <v>0</v>
      </c>
      <c r="O197" s="293">
        <v>0</v>
      </c>
      <c r="P197" s="293">
        <v>0</v>
      </c>
      <c r="Q197" s="293">
        <v>0</v>
      </c>
      <c r="R197" s="293">
        <v>0</v>
      </c>
      <c r="S197" s="293">
        <v>0</v>
      </c>
      <c r="T197" s="293">
        <v>0</v>
      </c>
      <c r="U197" s="293">
        <v>0</v>
      </c>
      <c r="V197" s="293">
        <v>0</v>
      </c>
      <c r="W197" s="293">
        <v>0</v>
      </c>
      <c r="X197" s="293">
        <v>0</v>
      </c>
      <c r="Y197" s="293">
        <v>0</v>
      </c>
      <c r="Z197" s="293">
        <v>0</v>
      </c>
      <c r="AA197" s="293">
        <v>0</v>
      </c>
      <c r="AB197" s="293">
        <v>0</v>
      </c>
      <c r="AC197" s="293">
        <v>0</v>
      </c>
      <c r="AD197" s="293">
        <v>0</v>
      </c>
      <c r="AE197" s="293">
        <v>0</v>
      </c>
      <c r="AF197" s="293">
        <v>0</v>
      </c>
      <c r="AG197" s="293">
        <v>0</v>
      </c>
      <c r="AH197" s="293">
        <v>0</v>
      </c>
      <c r="AI197" s="293">
        <v>0</v>
      </c>
      <c r="AJ197" s="293">
        <v>0</v>
      </c>
      <c r="AK197" s="293">
        <v>0</v>
      </c>
      <c r="AL197" s="293">
        <v>0</v>
      </c>
      <c r="AM197" s="293">
        <v>0</v>
      </c>
      <c r="AN197" s="293">
        <v>0</v>
      </c>
      <c r="AO197" s="293">
        <v>0</v>
      </c>
      <c r="AP197" s="293">
        <v>0</v>
      </c>
      <c r="AQ197" s="293">
        <v>0</v>
      </c>
      <c r="AR197" s="293">
        <v>0</v>
      </c>
      <c r="AS197" s="293">
        <v>0</v>
      </c>
      <c r="AT197" s="293">
        <v>0</v>
      </c>
      <c r="AU197" s="293">
        <v>0</v>
      </c>
      <c r="AV197" s="293">
        <v>0</v>
      </c>
      <c r="AW197" s="293">
        <v>0</v>
      </c>
      <c r="AX197" s="293">
        <v>0</v>
      </c>
      <c r="AY197" s="293">
        <v>0</v>
      </c>
      <c r="AZ197" s="293">
        <v>0</v>
      </c>
      <c r="BA197" s="293">
        <v>0</v>
      </c>
      <c r="BB197" s="293">
        <v>0</v>
      </c>
      <c r="BC197" s="293">
        <v>0</v>
      </c>
      <c r="BD197" s="293">
        <v>0</v>
      </c>
      <c r="BE197" s="293">
        <v>0</v>
      </c>
      <c r="BF197" s="293">
        <v>0</v>
      </c>
      <c r="BG197" s="293">
        <v>0</v>
      </c>
      <c r="BH197" s="293">
        <v>0</v>
      </c>
      <c r="BI197" s="293">
        <v>0</v>
      </c>
      <c r="BJ197" s="293">
        <v>0</v>
      </c>
      <c r="BK197" s="293">
        <v>0</v>
      </c>
      <c r="BL197" s="293">
        <v>0</v>
      </c>
      <c r="BM197" s="293">
        <v>0</v>
      </c>
      <c r="BN197" s="293">
        <v>0</v>
      </c>
      <c r="BO197" s="293">
        <v>0</v>
      </c>
      <c r="BP197" s="293">
        <v>0</v>
      </c>
      <c r="BQ197" s="293">
        <v>0</v>
      </c>
      <c r="BR197" s="293">
        <v>0</v>
      </c>
      <c r="BS197" s="293">
        <v>0</v>
      </c>
      <c r="BT197" s="293">
        <v>0</v>
      </c>
      <c r="BU197" s="293">
        <v>0</v>
      </c>
      <c r="BV197" s="293">
        <v>0</v>
      </c>
      <c r="BW197" s="293">
        <v>0</v>
      </c>
      <c r="BX197" s="293">
        <v>0</v>
      </c>
      <c r="BY197" s="293">
        <v>0</v>
      </c>
      <c r="BZ197" s="293">
        <v>0</v>
      </c>
      <c r="CA197" s="293">
        <v>0</v>
      </c>
      <c r="CB197" s="293">
        <v>0</v>
      </c>
      <c r="CC197" s="293">
        <v>0</v>
      </c>
      <c r="CD197" s="293">
        <v>0</v>
      </c>
      <c r="CE197" s="293">
        <v>0</v>
      </c>
      <c r="CF197" s="293">
        <v>0</v>
      </c>
      <c r="CG197" s="293">
        <v>0</v>
      </c>
      <c r="CH197" s="293">
        <v>0</v>
      </c>
      <c r="CI197" s="293">
        <v>0</v>
      </c>
      <c r="CJ197" s="293">
        <v>0</v>
      </c>
      <c r="CK197" s="293">
        <v>0</v>
      </c>
      <c r="CL197" s="293">
        <v>0</v>
      </c>
      <c r="CM197" s="293">
        <v>0</v>
      </c>
      <c r="CN197" s="293">
        <v>0</v>
      </c>
      <c r="CO197" s="293">
        <v>0</v>
      </c>
      <c r="CP197" s="293">
        <v>0</v>
      </c>
      <c r="CQ197" s="293">
        <v>0</v>
      </c>
      <c r="CR197" s="293">
        <v>0</v>
      </c>
      <c r="CS197" s="293">
        <v>0</v>
      </c>
      <c r="CT197" s="293">
        <v>0</v>
      </c>
      <c r="CU197" s="293">
        <v>0</v>
      </c>
      <c r="CV197" s="293">
        <v>0</v>
      </c>
      <c r="CW197" s="293">
        <v>0</v>
      </c>
      <c r="CX197" s="293">
        <v>0</v>
      </c>
      <c r="CY197" s="293">
        <v>0</v>
      </c>
      <c r="CZ197" s="293">
        <v>0</v>
      </c>
      <c r="DA197" s="293">
        <v>0</v>
      </c>
      <c r="DB197" s="293">
        <v>0</v>
      </c>
      <c r="DC197" s="293">
        <v>0</v>
      </c>
      <c r="DD197" s="293">
        <v>0</v>
      </c>
      <c r="DE197" s="293">
        <v>0</v>
      </c>
      <c r="DF197" s="293">
        <v>0</v>
      </c>
      <c r="DG197" s="293">
        <v>0</v>
      </c>
      <c r="DH197" s="293">
        <v>0</v>
      </c>
      <c r="DI197" s="293">
        <v>0</v>
      </c>
      <c r="DJ197" s="293">
        <v>0</v>
      </c>
      <c r="DK197" s="293">
        <v>0</v>
      </c>
      <c r="DL197" s="293">
        <v>0</v>
      </c>
      <c r="DM197" s="293">
        <v>0</v>
      </c>
      <c r="DN197" s="293">
        <v>0</v>
      </c>
      <c r="DO197" s="293">
        <v>0</v>
      </c>
      <c r="DP197" s="293">
        <v>0</v>
      </c>
      <c r="DQ197" s="293">
        <v>0</v>
      </c>
      <c r="DR197" s="293">
        <v>0</v>
      </c>
      <c r="DS197" s="293">
        <v>0</v>
      </c>
      <c r="DT197" s="293">
        <v>0</v>
      </c>
      <c r="DU197" s="293">
        <v>0</v>
      </c>
      <c r="DV197" s="293">
        <v>0</v>
      </c>
      <c r="DW197" s="293">
        <v>0</v>
      </c>
      <c r="DX197" s="293">
        <v>0</v>
      </c>
      <c r="DY197" s="293">
        <v>0</v>
      </c>
      <c r="DZ197" s="293">
        <v>0</v>
      </c>
      <c r="EA197" s="293">
        <v>0</v>
      </c>
      <c r="EB197" s="293">
        <v>0</v>
      </c>
      <c r="EC197" s="293">
        <v>0</v>
      </c>
      <c r="ED197" s="293">
        <v>0</v>
      </c>
      <c r="EE197" s="293">
        <v>0</v>
      </c>
      <c r="EF197" s="293">
        <v>0</v>
      </c>
      <c r="EG197" s="293">
        <v>0</v>
      </c>
      <c r="EH197" s="293">
        <v>0</v>
      </c>
      <c r="EI197" s="293">
        <v>0</v>
      </c>
      <c r="EJ197" s="293">
        <v>0</v>
      </c>
      <c r="EK197" s="293">
        <v>0</v>
      </c>
      <c r="EL197" s="293">
        <v>0</v>
      </c>
      <c r="EM197" s="293">
        <v>0</v>
      </c>
      <c r="EN197" s="293">
        <v>0</v>
      </c>
      <c r="EO197" s="293">
        <v>0</v>
      </c>
      <c r="EP197" s="293">
        <v>0</v>
      </c>
      <c r="EQ197" s="293">
        <v>0</v>
      </c>
      <c r="ER197" s="293">
        <v>0</v>
      </c>
      <c r="ES197" s="293">
        <v>0</v>
      </c>
      <c r="ET197" s="293">
        <v>0</v>
      </c>
      <c r="EU197" s="293">
        <v>0</v>
      </c>
      <c r="EV197" s="293">
        <v>0</v>
      </c>
      <c r="EW197" s="293">
        <v>0</v>
      </c>
      <c r="EX197" s="293">
        <v>0</v>
      </c>
      <c r="EY197" s="22"/>
      <c r="EZ197" s="60"/>
      <c r="FA197" s="22"/>
      <c r="FB197" s="60"/>
      <c r="FC197" s="22"/>
      <c r="FD197" s="60"/>
      <c r="FE197" s="22"/>
      <c r="FF197" s="60"/>
      <c r="FG197" s="22"/>
      <c r="FH197" s="60"/>
      <c r="FI197" s="22"/>
      <c r="FJ197" s="60"/>
      <c r="FK197" s="22"/>
      <c r="FL197" s="60"/>
      <c r="FM197" s="22"/>
      <c r="FN197" s="60"/>
      <c r="FO197" s="22"/>
      <c r="FP197" s="60"/>
      <c r="FQ197" s="22"/>
      <c r="FR197" s="60"/>
      <c r="FS197" s="22"/>
      <c r="FT197" s="60"/>
      <c r="FU197" s="22"/>
      <c r="FV197" s="60"/>
      <c r="FW197" s="22"/>
      <c r="FX197" s="60"/>
      <c r="FY197" s="22"/>
      <c r="FZ197" s="60"/>
      <c r="GA197" s="22"/>
      <c r="GB197" s="60"/>
      <c r="GC197" s="22"/>
      <c r="GD197" s="60"/>
      <c r="GE197" s="22"/>
      <c r="GF197" s="60"/>
      <c r="GG197" s="22"/>
      <c r="GH197" s="60"/>
      <c r="GI197" s="22"/>
      <c r="GJ197" s="60"/>
      <c r="GK197" s="22"/>
      <c r="GL197" s="60"/>
      <c r="GM197" s="22"/>
      <c r="GN197" s="60"/>
      <c r="GO197" s="22"/>
      <c r="GP197" s="60"/>
      <c r="GQ197" s="22"/>
      <c r="GR197" s="60"/>
      <c r="GS197" s="22"/>
      <c r="GT197" s="60"/>
      <c r="GU197" s="22"/>
      <c r="GV197" s="60"/>
      <c r="GW197" s="22"/>
      <c r="GX197" s="60"/>
      <c r="GY197" s="22"/>
      <c r="GZ197" s="60"/>
      <c r="HA197" s="22"/>
      <c r="HB197" s="60"/>
      <c r="HC197" s="22"/>
      <c r="HD197" s="60"/>
      <c r="HE197" s="22"/>
      <c r="HF197" s="60"/>
      <c r="HG197" s="22"/>
      <c r="HH197" s="60"/>
      <c r="HI197" s="22"/>
      <c r="HJ197" s="60"/>
      <c r="HK197" s="22"/>
      <c r="HL197" s="60"/>
      <c r="HM197" s="22"/>
      <c r="HN197" s="60"/>
      <c r="HO197" s="22"/>
      <c r="HP197" s="60"/>
      <c r="HQ197" s="22"/>
      <c r="HR197" s="60"/>
      <c r="HS197" s="22"/>
      <c r="HT197" s="60"/>
      <c r="HU197" s="22"/>
      <c r="HV197" s="60"/>
      <c r="HW197" s="22"/>
      <c r="HX197" s="60"/>
      <c r="HY197" s="22"/>
      <c r="HZ197" s="60"/>
      <c r="IA197" s="22"/>
      <c r="IB197" s="60"/>
      <c r="IC197" s="22"/>
      <c r="ID197" s="60"/>
      <c r="IE197" s="22"/>
      <c r="IF197" s="60"/>
      <c r="IG197" s="22"/>
      <c r="IH197" s="60"/>
      <c r="II197" s="22"/>
      <c r="IJ197" s="60"/>
      <c r="IK197" s="22"/>
      <c r="IL197" s="60"/>
      <c r="IM197" s="22"/>
      <c r="IN197" s="60"/>
      <c r="IO197" s="22"/>
      <c r="IP197" s="60"/>
      <c r="IQ197" s="22"/>
      <c r="IR197" s="60"/>
      <c r="IS197" s="22"/>
      <c r="IT197" s="60"/>
      <c r="IU197" s="22"/>
      <c r="IV197" s="60"/>
      <c r="IW197" s="22"/>
      <c r="IX197" s="60"/>
      <c r="IY197" s="22"/>
      <c r="IZ197" s="60"/>
      <c r="JA197" s="22"/>
      <c r="JB197" s="60"/>
      <c r="JC197" s="22"/>
      <c r="JD197" s="60"/>
      <c r="JE197" s="22"/>
      <c r="JF197" s="60"/>
      <c r="JG197" s="22"/>
      <c r="JH197" s="60"/>
      <c r="JI197" s="22"/>
      <c r="JJ197" s="60"/>
      <c r="JK197" s="22"/>
      <c r="JL197" s="60"/>
      <c r="JM197" s="22"/>
      <c r="JN197" s="60"/>
      <c r="JO197" s="22"/>
      <c r="JP197" s="60"/>
      <c r="JQ197" s="22"/>
      <c r="JR197" s="60"/>
      <c r="JS197" s="22"/>
      <c r="JT197" s="60"/>
      <c r="JU197" s="22"/>
      <c r="JV197" s="60"/>
      <c r="JW197" s="22"/>
      <c r="JX197" s="60"/>
      <c r="JY197" s="22"/>
      <c r="JZ197" s="23"/>
      <c r="KA197" s="23"/>
      <c r="KB197" s="23"/>
      <c r="KC197" s="23"/>
      <c r="KD197" s="23"/>
      <c r="KE197" s="23"/>
      <c r="KF197" s="23"/>
      <c r="KG197" s="23"/>
      <c r="KH197" s="23"/>
      <c r="KI197" s="23"/>
      <c r="KJ197" s="23"/>
      <c r="KK197" s="23"/>
      <c r="KL197" s="23"/>
      <c r="KM197" s="23"/>
    </row>
    <row r="198" spans="1:299" x14ac:dyDescent="0.25">
      <c r="A198" s="48">
        <f t="shared" si="3"/>
        <v>197</v>
      </c>
      <c r="B198" s="272"/>
      <c r="C198" s="272"/>
      <c r="D198" s="272"/>
      <c r="E198" s="272"/>
      <c r="F198" s="272" t="s">
        <v>351</v>
      </c>
      <c r="G198" s="293">
        <v>0</v>
      </c>
      <c r="H198" s="293">
        <v>657.92</v>
      </c>
      <c r="I198" s="293">
        <v>3762.65</v>
      </c>
      <c r="J198" s="293">
        <v>0</v>
      </c>
      <c r="K198" s="293">
        <v>3162.42</v>
      </c>
      <c r="L198" s="293">
        <v>1860.82</v>
      </c>
      <c r="M198" s="293">
        <v>0</v>
      </c>
      <c r="N198" s="293">
        <v>0</v>
      </c>
      <c r="O198" s="293">
        <v>3429.16</v>
      </c>
      <c r="P198" s="293">
        <v>7212.81</v>
      </c>
      <c r="Q198" s="293">
        <v>0</v>
      </c>
      <c r="R198" s="293">
        <v>2446.17</v>
      </c>
      <c r="S198" s="293">
        <v>0</v>
      </c>
      <c r="T198" s="293">
        <v>0</v>
      </c>
      <c r="U198" s="293">
        <v>0</v>
      </c>
      <c r="V198" s="293">
        <v>2435.1</v>
      </c>
      <c r="W198" s="293">
        <v>0</v>
      </c>
      <c r="X198" s="293">
        <v>0</v>
      </c>
      <c r="Y198" s="293">
        <v>7769.6</v>
      </c>
      <c r="Z198" s="293">
        <v>0</v>
      </c>
      <c r="AA198" s="293">
        <v>0</v>
      </c>
      <c r="AB198" s="293">
        <v>0</v>
      </c>
      <c r="AC198" s="293">
        <v>0</v>
      </c>
      <c r="AD198" s="293">
        <v>2522.2800000000002</v>
      </c>
      <c r="AE198" s="293">
        <v>0</v>
      </c>
      <c r="AF198" s="293">
        <v>0</v>
      </c>
      <c r="AG198" s="293">
        <v>2281.9</v>
      </c>
      <c r="AH198" s="293">
        <v>0</v>
      </c>
      <c r="AI198" s="293">
        <v>0</v>
      </c>
      <c r="AJ198" s="293">
        <v>332.86</v>
      </c>
      <c r="AK198" s="293">
        <v>0</v>
      </c>
      <c r="AL198" s="293">
        <v>0</v>
      </c>
      <c r="AM198" s="293">
        <v>0</v>
      </c>
      <c r="AN198" s="293">
        <v>0</v>
      </c>
      <c r="AO198" s="293">
        <v>0</v>
      </c>
      <c r="AP198" s="293">
        <v>0</v>
      </c>
      <c r="AQ198" s="293">
        <v>0</v>
      </c>
      <c r="AR198" s="293">
        <v>0</v>
      </c>
      <c r="AS198" s="293">
        <v>0</v>
      </c>
      <c r="AT198" s="293">
        <v>2316.3200000000002</v>
      </c>
      <c r="AU198" s="293">
        <v>0</v>
      </c>
      <c r="AV198" s="293">
        <v>0</v>
      </c>
      <c r="AW198" s="293">
        <v>0</v>
      </c>
      <c r="AX198" s="293">
        <v>0</v>
      </c>
      <c r="AY198" s="293">
        <v>0</v>
      </c>
      <c r="AZ198" s="293">
        <v>537.17999999999995</v>
      </c>
      <c r="BA198" s="293">
        <v>0</v>
      </c>
      <c r="BB198" s="293">
        <v>0</v>
      </c>
      <c r="BC198" s="293">
        <v>0</v>
      </c>
      <c r="BD198" s="293">
        <v>0</v>
      </c>
      <c r="BE198" s="293">
        <v>0</v>
      </c>
      <c r="BF198" s="293">
        <v>0</v>
      </c>
      <c r="BG198" s="293">
        <v>11328.82</v>
      </c>
      <c r="BH198" s="293">
        <v>0</v>
      </c>
      <c r="BI198" s="293">
        <v>0</v>
      </c>
      <c r="BJ198" s="293">
        <v>0</v>
      </c>
      <c r="BK198" s="293">
        <v>4480.8599999999997</v>
      </c>
      <c r="BL198" s="293">
        <v>0</v>
      </c>
      <c r="BM198" s="293">
        <v>3267.18</v>
      </c>
      <c r="BN198" s="293">
        <v>0</v>
      </c>
      <c r="BO198" s="293">
        <v>0</v>
      </c>
      <c r="BP198" s="293">
        <v>0</v>
      </c>
      <c r="BQ198" s="293">
        <v>0</v>
      </c>
      <c r="BR198" s="293">
        <v>0</v>
      </c>
      <c r="BS198" s="293">
        <v>0</v>
      </c>
      <c r="BT198" s="293">
        <v>0</v>
      </c>
      <c r="BU198" s="293">
        <v>6164.57</v>
      </c>
      <c r="BV198" s="293">
        <v>265.85000000000002</v>
      </c>
      <c r="BW198" s="293">
        <v>0</v>
      </c>
      <c r="BX198" s="293">
        <v>458.13</v>
      </c>
      <c r="BY198" s="293">
        <v>0</v>
      </c>
      <c r="BZ198" s="293">
        <v>0</v>
      </c>
      <c r="CA198" s="293">
        <v>0</v>
      </c>
      <c r="CB198" s="293">
        <v>574.53</v>
      </c>
      <c r="CC198" s="293">
        <v>0</v>
      </c>
      <c r="CD198" s="293">
        <v>0</v>
      </c>
      <c r="CE198" s="293">
        <v>0</v>
      </c>
      <c r="CF198" s="293">
        <v>830.47</v>
      </c>
      <c r="CG198" s="293">
        <v>0</v>
      </c>
      <c r="CH198" s="293">
        <v>0</v>
      </c>
      <c r="CI198" s="293">
        <v>0</v>
      </c>
      <c r="CJ198" s="293">
        <v>0</v>
      </c>
      <c r="CK198" s="293">
        <v>6785.59</v>
      </c>
      <c r="CL198" s="293">
        <v>0</v>
      </c>
      <c r="CM198" s="293">
        <v>0</v>
      </c>
      <c r="CN198" s="293">
        <v>0</v>
      </c>
      <c r="CO198" s="293">
        <v>747.05</v>
      </c>
      <c r="CP198" s="293">
        <v>0</v>
      </c>
      <c r="CQ198" s="293">
        <v>4987.58</v>
      </c>
      <c r="CR198" s="293">
        <v>0</v>
      </c>
      <c r="CS198" s="293">
        <v>5773.61</v>
      </c>
      <c r="CT198" s="293">
        <v>3066.97</v>
      </c>
      <c r="CU198" s="293">
        <v>8338.35</v>
      </c>
      <c r="CV198" s="293">
        <v>652.46</v>
      </c>
      <c r="CW198" s="293">
        <v>0</v>
      </c>
      <c r="CX198" s="293">
        <v>0</v>
      </c>
      <c r="CY198" s="293">
        <v>0</v>
      </c>
      <c r="CZ198" s="293">
        <v>0</v>
      </c>
      <c r="DA198" s="293">
        <v>233.6</v>
      </c>
      <c r="DB198" s="293">
        <v>0</v>
      </c>
      <c r="DC198" s="293">
        <v>0</v>
      </c>
      <c r="DD198" s="293">
        <v>7585.89</v>
      </c>
      <c r="DE198" s="293">
        <v>0</v>
      </c>
      <c r="DF198" s="293">
        <v>3336.83</v>
      </c>
      <c r="DG198" s="293">
        <v>0</v>
      </c>
      <c r="DH198" s="293">
        <v>0</v>
      </c>
      <c r="DI198" s="293">
        <v>0</v>
      </c>
      <c r="DJ198" s="293">
        <v>0</v>
      </c>
      <c r="DK198" s="293">
        <v>0</v>
      </c>
      <c r="DL198" s="293">
        <v>3164.25</v>
      </c>
      <c r="DM198" s="293">
        <v>0</v>
      </c>
      <c r="DN198" s="293">
        <v>0</v>
      </c>
      <c r="DO198" s="293">
        <v>0</v>
      </c>
      <c r="DP198" s="293">
        <v>0</v>
      </c>
      <c r="DQ198" s="293">
        <v>0</v>
      </c>
      <c r="DR198" s="293">
        <v>812.3</v>
      </c>
      <c r="DS198" s="293">
        <v>0</v>
      </c>
      <c r="DT198" s="293">
        <v>0</v>
      </c>
      <c r="DU198" s="293">
        <v>0</v>
      </c>
      <c r="DV198" s="293">
        <v>0</v>
      </c>
      <c r="DW198" s="293">
        <v>1367.63</v>
      </c>
      <c r="DX198" s="293">
        <v>0</v>
      </c>
      <c r="DY198" s="293">
        <v>0</v>
      </c>
      <c r="DZ198" s="293">
        <v>0</v>
      </c>
      <c r="EA198" s="293">
        <v>0</v>
      </c>
      <c r="EB198" s="293">
        <v>0</v>
      </c>
      <c r="EC198" s="293">
        <v>0</v>
      </c>
      <c r="ED198" s="293">
        <v>0</v>
      </c>
      <c r="EE198" s="293">
        <v>0</v>
      </c>
      <c r="EF198" s="293">
        <v>0</v>
      </c>
      <c r="EG198" s="293">
        <v>0</v>
      </c>
      <c r="EH198" s="293">
        <v>0</v>
      </c>
      <c r="EI198" s="293">
        <v>13075.04</v>
      </c>
      <c r="EJ198" s="293">
        <v>0</v>
      </c>
      <c r="EK198" s="293">
        <v>0</v>
      </c>
      <c r="EL198" s="293">
        <v>3887.46</v>
      </c>
      <c r="EM198" s="293">
        <v>7105.65</v>
      </c>
      <c r="EN198" s="293">
        <v>0</v>
      </c>
      <c r="EO198" s="293">
        <v>2366.16</v>
      </c>
      <c r="EP198" s="293">
        <v>0</v>
      </c>
      <c r="EQ198" s="293">
        <v>1558.16</v>
      </c>
      <c r="ER198" s="293">
        <v>877.63</v>
      </c>
      <c r="ES198" s="293">
        <v>0</v>
      </c>
      <c r="ET198" s="293">
        <v>0</v>
      </c>
      <c r="EU198" s="293">
        <v>0</v>
      </c>
      <c r="EV198" s="293">
        <v>0</v>
      </c>
      <c r="EW198" s="293">
        <v>0</v>
      </c>
      <c r="EX198" s="293">
        <v>143819.81</v>
      </c>
      <c r="EY198" s="22"/>
      <c r="EZ198" s="60"/>
      <c r="FA198" s="22"/>
      <c r="FB198" s="60"/>
      <c r="FC198" s="22"/>
      <c r="FD198" s="60"/>
      <c r="FE198" s="22"/>
      <c r="FF198" s="60"/>
      <c r="FG198" s="22"/>
      <c r="FH198" s="60"/>
      <c r="FI198" s="22"/>
      <c r="FJ198" s="60"/>
      <c r="FK198" s="22"/>
      <c r="FL198" s="60"/>
      <c r="FM198" s="22"/>
      <c r="FN198" s="60"/>
      <c r="FO198" s="22"/>
      <c r="FP198" s="60"/>
      <c r="FQ198" s="22"/>
      <c r="FR198" s="60"/>
      <c r="FS198" s="22"/>
      <c r="FT198" s="60"/>
      <c r="FU198" s="22"/>
      <c r="FV198" s="60"/>
      <c r="FW198" s="22"/>
      <c r="FX198" s="60"/>
      <c r="FY198" s="22"/>
      <c r="FZ198" s="60"/>
      <c r="GA198" s="22"/>
      <c r="GB198" s="60"/>
      <c r="GC198" s="22"/>
      <c r="GD198" s="60"/>
      <c r="GE198" s="22"/>
      <c r="GF198" s="60"/>
      <c r="GG198" s="22"/>
      <c r="GH198" s="60"/>
      <c r="GI198" s="22"/>
      <c r="GJ198" s="60"/>
      <c r="GK198" s="22"/>
      <c r="GL198" s="60"/>
      <c r="GM198" s="22"/>
      <c r="GN198" s="60"/>
      <c r="GO198" s="22"/>
      <c r="GP198" s="60"/>
      <c r="GQ198" s="22"/>
      <c r="GR198" s="60"/>
      <c r="GS198" s="22"/>
      <c r="GT198" s="60"/>
      <c r="GU198" s="22"/>
      <c r="GV198" s="60"/>
      <c r="GW198" s="22"/>
      <c r="GX198" s="60"/>
      <c r="GY198" s="22"/>
      <c r="GZ198" s="60"/>
      <c r="HA198" s="22"/>
      <c r="HB198" s="60"/>
      <c r="HC198" s="22"/>
      <c r="HD198" s="60"/>
      <c r="HE198" s="22"/>
      <c r="HF198" s="60"/>
      <c r="HG198" s="22"/>
      <c r="HH198" s="60"/>
      <c r="HI198" s="22"/>
      <c r="HJ198" s="60"/>
      <c r="HK198" s="22"/>
      <c r="HL198" s="60"/>
      <c r="HM198" s="22"/>
      <c r="HN198" s="60"/>
      <c r="HO198" s="22"/>
      <c r="HP198" s="60"/>
      <c r="HQ198" s="22"/>
      <c r="HR198" s="60"/>
      <c r="HS198" s="22"/>
      <c r="HT198" s="60"/>
      <c r="HU198" s="22"/>
      <c r="HV198" s="60"/>
      <c r="HW198" s="22"/>
      <c r="HX198" s="60"/>
      <c r="HY198" s="22"/>
      <c r="HZ198" s="60"/>
      <c r="IA198" s="22"/>
      <c r="IB198" s="60"/>
      <c r="IC198" s="22"/>
      <c r="ID198" s="60"/>
      <c r="IE198" s="22"/>
      <c r="IF198" s="60"/>
      <c r="IG198" s="22"/>
      <c r="IH198" s="60"/>
      <c r="II198" s="22"/>
      <c r="IJ198" s="60"/>
      <c r="IK198" s="22"/>
      <c r="IL198" s="60"/>
      <c r="IM198" s="22"/>
      <c r="IN198" s="60"/>
      <c r="IO198" s="22"/>
      <c r="IP198" s="60"/>
      <c r="IQ198" s="22"/>
      <c r="IR198" s="60"/>
      <c r="IS198" s="22"/>
      <c r="IT198" s="60"/>
      <c r="IU198" s="22"/>
      <c r="IV198" s="60"/>
      <c r="IW198" s="22"/>
      <c r="IX198" s="60"/>
      <c r="IY198" s="22"/>
      <c r="IZ198" s="60"/>
      <c r="JA198" s="22"/>
      <c r="JB198" s="60"/>
      <c r="JC198" s="22"/>
      <c r="JD198" s="60"/>
      <c r="JE198" s="22"/>
      <c r="JF198" s="60"/>
      <c r="JG198" s="22"/>
      <c r="JH198" s="60"/>
      <c r="JI198" s="22"/>
      <c r="JJ198" s="60"/>
      <c r="JK198" s="22"/>
      <c r="JL198" s="60"/>
      <c r="JM198" s="22"/>
      <c r="JN198" s="60"/>
      <c r="JO198" s="22"/>
      <c r="JP198" s="60"/>
      <c r="JQ198" s="22"/>
      <c r="JR198" s="60"/>
      <c r="JS198" s="22"/>
      <c r="JT198" s="60"/>
      <c r="JU198" s="22"/>
      <c r="JV198" s="60"/>
      <c r="JW198" s="22"/>
      <c r="JX198" s="60"/>
      <c r="JY198" s="22"/>
      <c r="JZ198" s="23"/>
      <c r="KA198" s="23"/>
      <c r="KB198" s="23"/>
      <c r="KC198" s="23"/>
      <c r="KD198" s="23"/>
      <c r="KE198" s="23"/>
      <c r="KF198" s="23"/>
      <c r="KG198" s="23"/>
      <c r="KH198" s="23"/>
      <c r="KI198" s="23"/>
      <c r="KJ198" s="23"/>
      <c r="KK198" s="23"/>
      <c r="KL198" s="23"/>
      <c r="KM198" s="23"/>
    </row>
    <row r="199" spans="1:299" ht="15.75" thickBot="1" x14ac:dyDescent="0.3">
      <c r="A199" s="48">
        <f t="shared" si="3"/>
        <v>198</v>
      </c>
      <c r="B199" s="272"/>
      <c r="C199" s="272"/>
      <c r="D199" s="272"/>
      <c r="E199" s="272"/>
      <c r="F199" s="272" t="s">
        <v>398</v>
      </c>
      <c r="G199" s="306">
        <v>0</v>
      </c>
      <c r="H199" s="306">
        <v>0</v>
      </c>
      <c r="I199" s="306">
        <v>0</v>
      </c>
      <c r="J199" s="306">
        <v>0</v>
      </c>
      <c r="K199" s="306">
        <v>0</v>
      </c>
      <c r="L199" s="306">
        <v>0</v>
      </c>
      <c r="M199" s="306">
        <v>0</v>
      </c>
      <c r="N199" s="306">
        <v>0</v>
      </c>
      <c r="O199" s="306">
        <v>0</v>
      </c>
      <c r="P199" s="306">
        <v>0</v>
      </c>
      <c r="Q199" s="306">
        <v>0</v>
      </c>
      <c r="R199" s="306">
        <v>0</v>
      </c>
      <c r="S199" s="306">
        <v>0</v>
      </c>
      <c r="T199" s="306">
        <v>0</v>
      </c>
      <c r="U199" s="306">
        <v>0</v>
      </c>
      <c r="V199" s="306">
        <v>0</v>
      </c>
      <c r="W199" s="306">
        <v>0</v>
      </c>
      <c r="X199" s="306">
        <v>0</v>
      </c>
      <c r="Y199" s="306">
        <v>0</v>
      </c>
      <c r="Z199" s="306">
        <v>0</v>
      </c>
      <c r="AA199" s="306">
        <v>0</v>
      </c>
      <c r="AB199" s="306">
        <v>0</v>
      </c>
      <c r="AC199" s="306">
        <v>0</v>
      </c>
      <c r="AD199" s="306">
        <v>0</v>
      </c>
      <c r="AE199" s="306">
        <v>0</v>
      </c>
      <c r="AF199" s="306">
        <v>0</v>
      </c>
      <c r="AG199" s="306">
        <v>0</v>
      </c>
      <c r="AH199" s="306">
        <v>0</v>
      </c>
      <c r="AI199" s="306">
        <v>0</v>
      </c>
      <c r="AJ199" s="306">
        <v>0</v>
      </c>
      <c r="AK199" s="306">
        <v>0</v>
      </c>
      <c r="AL199" s="306">
        <v>0</v>
      </c>
      <c r="AM199" s="306">
        <v>0</v>
      </c>
      <c r="AN199" s="306">
        <v>0</v>
      </c>
      <c r="AO199" s="306">
        <v>0</v>
      </c>
      <c r="AP199" s="306">
        <v>0</v>
      </c>
      <c r="AQ199" s="306">
        <v>0</v>
      </c>
      <c r="AR199" s="306">
        <v>0</v>
      </c>
      <c r="AS199" s="306">
        <v>0</v>
      </c>
      <c r="AT199" s="306">
        <v>0</v>
      </c>
      <c r="AU199" s="306">
        <v>0</v>
      </c>
      <c r="AV199" s="306">
        <v>0</v>
      </c>
      <c r="AW199" s="306">
        <v>0</v>
      </c>
      <c r="AX199" s="306">
        <v>0</v>
      </c>
      <c r="AY199" s="306">
        <v>0</v>
      </c>
      <c r="AZ199" s="306">
        <v>0</v>
      </c>
      <c r="BA199" s="306">
        <v>0</v>
      </c>
      <c r="BB199" s="306">
        <v>0</v>
      </c>
      <c r="BC199" s="306">
        <v>0</v>
      </c>
      <c r="BD199" s="306">
        <v>0</v>
      </c>
      <c r="BE199" s="306">
        <v>0</v>
      </c>
      <c r="BF199" s="306">
        <v>0</v>
      </c>
      <c r="BG199" s="306">
        <v>0</v>
      </c>
      <c r="BH199" s="306">
        <v>0</v>
      </c>
      <c r="BI199" s="306">
        <v>0</v>
      </c>
      <c r="BJ199" s="306">
        <v>0</v>
      </c>
      <c r="BK199" s="306">
        <v>0</v>
      </c>
      <c r="BL199" s="306">
        <v>0</v>
      </c>
      <c r="BM199" s="306">
        <v>0</v>
      </c>
      <c r="BN199" s="306">
        <v>0</v>
      </c>
      <c r="BO199" s="306">
        <v>0</v>
      </c>
      <c r="BP199" s="306">
        <v>0</v>
      </c>
      <c r="BQ199" s="306">
        <v>0</v>
      </c>
      <c r="BR199" s="306">
        <v>0</v>
      </c>
      <c r="BS199" s="306">
        <v>0</v>
      </c>
      <c r="BT199" s="306">
        <v>0</v>
      </c>
      <c r="BU199" s="306">
        <v>0</v>
      </c>
      <c r="BV199" s="306">
        <v>0</v>
      </c>
      <c r="BW199" s="306">
        <v>0</v>
      </c>
      <c r="BX199" s="306">
        <v>0</v>
      </c>
      <c r="BY199" s="306">
        <v>0</v>
      </c>
      <c r="BZ199" s="306">
        <v>0</v>
      </c>
      <c r="CA199" s="306">
        <v>0</v>
      </c>
      <c r="CB199" s="306">
        <v>0</v>
      </c>
      <c r="CC199" s="306">
        <v>0</v>
      </c>
      <c r="CD199" s="306">
        <v>0</v>
      </c>
      <c r="CE199" s="306">
        <v>0</v>
      </c>
      <c r="CF199" s="306">
        <v>0</v>
      </c>
      <c r="CG199" s="306">
        <v>0</v>
      </c>
      <c r="CH199" s="306">
        <v>0</v>
      </c>
      <c r="CI199" s="306">
        <v>0</v>
      </c>
      <c r="CJ199" s="306">
        <v>0</v>
      </c>
      <c r="CK199" s="306">
        <v>0</v>
      </c>
      <c r="CL199" s="306">
        <v>0</v>
      </c>
      <c r="CM199" s="306">
        <v>0</v>
      </c>
      <c r="CN199" s="306">
        <v>0</v>
      </c>
      <c r="CO199" s="306">
        <v>0</v>
      </c>
      <c r="CP199" s="306">
        <v>0</v>
      </c>
      <c r="CQ199" s="306">
        <v>0</v>
      </c>
      <c r="CR199" s="306">
        <v>0</v>
      </c>
      <c r="CS199" s="306">
        <v>0</v>
      </c>
      <c r="CT199" s="306">
        <v>0</v>
      </c>
      <c r="CU199" s="306">
        <v>0</v>
      </c>
      <c r="CV199" s="306">
        <v>0</v>
      </c>
      <c r="CW199" s="306">
        <v>0</v>
      </c>
      <c r="CX199" s="306">
        <v>0</v>
      </c>
      <c r="CY199" s="306">
        <v>0</v>
      </c>
      <c r="CZ199" s="306">
        <v>0</v>
      </c>
      <c r="DA199" s="306">
        <v>0</v>
      </c>
      <c r="DB199" s="306">
        <v>0</v>
      </c>
      <c r="DC199" s="306">
        <v>0</v>
      </c>
      <c r="DD199" s="306">
        <v>0</v>
      </c>
      <c r="DE199" s="306">
        <v>0</v>
      </c>
      <c r="DF199" s="306">
        <v>0</v>
      </c>
      <c r="DG199" s="306">
        <v>0</v>
      </c>
      <c r="DH199" s="306">
        <v>0</v>
      </c>
      <c r="DI199" s="306">
        <v>0</v>
      </c>
      <c r="DJ199" s="306">
        <v>0</v>
      </c>
      <c r="DK199" s="306">
        <v>0</v>
      </c>
      <c r="DL199" s="306">
        <v>0</v>
      </c>
      <c r="DM199" s="306">
        <v>0</v>
      </c>
      <c r="DN199" s="306">
        <v>0</v>
      </c>
      <c r="DO199" s="306">
        <v>0</v>
      </c>
      <c r="DP199" s="306">
        <v>0</v>
      </c>
      <c r="DQ199" s="306">
        <v>0</v>
      </c>
      <c r="DR199" s="306">
        <v>0</v>
      </c>
      <c r="DS199" s="306">
        <v>0</v>
      </c>
      <c r="DT199" s="306">
        <v>0</v>
      </c>
      <c r="DU199" s="306">
        <v>0</v>
      </c>
      <c r="DV199" s="306">
        <v>0</v>
      </c>
      <c r="DW199" s="306">
        <v>0</v>
      </c>
      <c r="DX199" s="306">
        <v>0</v>
      </c>
      <c r="DY199" s="306">
        <v>0</v>
      </c>
      <c r="DZ199" s="306">
        <v>0</v>
      </c>
      <c r="EA199" s="306">
        <v>0</v>
      </c>
      <c r="EB199" s="306">
        <v>0</v>
      </c>
      <c r="EC199" s="306">
        <v>0</v>
      </c>
      <c r="ED199" s="306">
        <v>0</v>
      </c>
      <c r="EE199" s="306">
        <v>0</v>
      </c>
      <c r="EF199" s="306">
        <v>0</v>
      </c>
      <c r="EG199" s="306">
        <v>0</v>
      </c>
      <c r="EH199" s="306">
        <v>0</v>
      </c>
      <c r="EI199" s="306">
        <v>0</v>
      </c>
      <c r="EJ199" s="306">
        <v>0</v>
      </c>
      <c r="EK199" s="306">
        <v>0</v>
      </c>
      <c r="EL199" s="306">
        <v>0</v>
      </c>
      <c r="EM199" s="306">
        <v>0</v>
      </c>
      <c r="EN199" s="306">
        <v>0</v>
      </c>
      <c r="EO199" s="306">
        <v>0</v>
      </c>
      <c r="EP199" s="306">
        <v>0</v>
      </c>
      <c r="EQ199" s="306">
        <v>0</v>
      </c>
      <c r="ER199" s="306">
        <v>0</v>
      </c>
      <c r="ES199" s="306">
        <v>0</v>
      </c>
      <c r="ET199" s="306">
        <v>0</v>
      </c>
      <c r="EU199" s="306">
        <v>0</v>
      </c>
      <c r="EV199" s="306">
        <v>0</v>
      </c>
      <c r="EW199" s="306">
        <v>0</v>
      </c>
      <c r="EX199" s="306">
        <v>0</v>
      </c>
      <c r="EY199" s="22"/>
      <c r="EZ199" s="60"/>
      <c r="FA199" s="22"/>
      <c r="FB199" s="60"/>
      <c r="FC199" s="22"/>
      <c r="FD199" s="60"/>
      <c r="FE199" s="22"/>
      <c r="FF199" s="60"/>
      <c r="FG199" s="22"/>
      <c r="FH199" s="60"/>
      <c r="FI199" s="22"/>
      <c r="FJ199" s="60"/>
      <c r="FK199" s="22"/>
      <c r="FL199" s="60"/>
      <c r="FM199" s="22"/>
      <c r="FN199" s="60"/>
      <c r="FO199" s="22"/>
      <c r="FP199" s="60"/>
      <c r="FQ199" s="22"/>
      <c r="FR199" s="60"/>
      <c r="FS199" s="22"/>
      <c r="FT199" s="60"/>
      <c r="FU199" s="22"/>
      <c r="FV199" s="60"/>
      <c r="FW199" s="22"/>
      <c r="FX199" s="60"/>
      <c r="FY199" s="22"/>
      <c r="FZ199" s="60"/>
      <c r="GA199" s="22"/>
      <c r="GB199" s="60"/>
      <c r="GC199" s="22"/>
      <c r="GD199" s="60"/>
      <c r="GE199" s="22"/>
      <c r="GF199" s="60"/>
      <c r="GG199" s="22"/>
      <c r="GH199" s="60"/>
      <c r="GI199" s="22"/>
      <c r="GJ199" s="60"/>
      <c r="GK199" s="22"/>
      <c r="GL199" s="60"/>
      <c r="GM199" s="22"/>
      <c r="GN199" s="60"/>
      <c r="GO199" s="22"/>
      <c r="GP199" s="60"/>
      <c r="GQ199" s="22"/>
      <c r="GR199" s="60"/>
      <c r="GS199" s="22"/>
      <c r="GT199" s="60"/>
      <c r="GU199" s="22"/>
      <c r="GV199" s="60"/>
      <c r="GW199" s="22"/>
      <c r="GX199" s="60"/>
      <c r="GY199" s="22"/>
      <c r="GZ199" s="60"/>
      <c r="HA199" s="22"/>
      <c r="HB199" s="60"/>
      <c r="HC199" s="22"/>
      <c r="HD199" s="60"/>
      <c r="HE199" s="22"/>
      <c r="HF199" s="60"/>
      <c r="HG199" s="22"/>
      <c r="HH199" s="60"/>
      <c r="HI199" s="22"/>
      <c r="HJ199" s="60"/>
      <c r="HK199" s="22"/>
      <c r="HL199" s="60"/>
      <c r="HM199" s="22"/>
      <c r="HN199" s="60"/>
      <c r="HO199" s="22"/>
      <c r="HP199" s="60"/>
      <c r="HQ199" s="22"/>
      <c r="HR199" s="60"/>
      <c r="HS199" s="22"/>
      <c r="HT199" s="60"/>
      <c r="HU199" s="22"/>
      <c r="HV199" s="60"/>
      <c r="HW199" s="22"/>
      <c r="HX199" s="60"/>
      <c r="HY199" s="22"/>
      <c r="HZ199" s="60"/>
      <c r="IA199" s="22"/>
      <c r="IB199" s="60"/>
      <c r="IC199" s="22"/>
      <c r="ID199" s="60"/>
      <c r="IE199" s="22"/>
      <c r="IF199" s="60"/>
      <c r="IG199" s="22"/>
      <c r="IH199" s="60"/>
      <c r="II199" s="22"/>
      <c r="IJ199" s="60"/>
      <c r="IK199" s="22"/>
      <c r="IL199" s="60"/>
      <c r="IM199" s="22"/>
      <c r="IN199" s="60"/>
      <c r="IO199" s="22"/>
      <c r="IP199" s="60"/>
      <c r="IQ199" s="22"/>
      <c r="IR199" s="60"/>
      <c r="IS199" s="22"/>
      <c r="IT199" s="60"/>
      <c r="IU199" s="22"/>
      <c r="IV199" s="60"/>
      <c r="IW199" s="22"/>
      <c r="IX199" s="60"/>
      <c r="IY199" s="22"/>
      <c r="IZ199" s="60"/>
      <c r="JA199" s="22"/>
      <c r="JB199" s="60"/>
      <c r="JC199" s="22"/>
      <c r="JD199" s="60"/>
      <c r="JE199" s="22"/>
      <c r="JF199" s="60"/>
      <c r="JG199" s="22"/>
      <c r="JH199" s="60"/>
      <c r="JI199" s="22"/>
      <c r="JJ199" s="60"/>
      <c r="JK199" s="22"/>
      <c r="JL199" s="60"/>
      <c r="JM199" s="22"/>
      <c r="JN199" s="60"/>
      <c r="JO199" s="22"/>
      <c r="JP199" s="60"/>
      <c r="JQ199" s="22"/>
      <c r="JR199" s="60"/>
      <c r="JS199" s="22"/>
      <c r="JT199" s="60"/>
      <c r="JU199" s="22"/>
      <c r="JV199" s="60"/>
      <c r="JW199" s="22"/>
      <c r="JX199" s="60"/>
      <c r="JY199" s="22"/>
      <c r="JZ199" s="23"/>
      <c r="KA199" s="23"/>
      <c r="KB199" s="23"/>
      <c r="KC199" s="23"/>
      <c r="KD199" s="23"/>
      <c r="KE199" s="23"/>
      <c r="KF199" s="23"/>
      <c r="KG199" s="23"/>
      <c r="KH199" s="23"/>
      <c r="KI199" s="23"/>
      <c r="KJ199" s="23"/>
      <c r="KK199" s="23"/>
      <c r="KL199" s="23"/>
      <c r="KM199" s="23"/>
    </row>
    <row r="200" spans="1:299" x14ac:dyDescent="0.25">
      <c r="A200" s="48">
        <f t="shared" si="3"/>
        <v>199</v>
      </c>
      <c r="B200" s="272"/>
      <c r="C200" s="272"/>
      <c r="D200" s="272"/>
      <c r="E200" s="272" t="s">
        <v>352</v>
      </c>
      <c r="F200" s="272"/>
      <c r="G200" s="293">
        <v>0</v>
      </c>
      <c r="H200" s="293">
        <v>9195.52</v>
      </c>
      <c r="I200" s="293">
        <v>63278.94</v>
      </c>
      <c r="J200" s="293">
        <v>0</v>
      </c>
      <c r="K200" s="293">
        <v>28705.1</v>
      </c>
      <c r="L200" s="293">
        <v>18623.939999999999</v>
      </c>
      <c r="M200" s="293">
        <v>0</v>
      </c>
      <c r="N200" s="293">
        <v>0</v>
      </c>
      <c r="O200" s="293">
        <v>19041.79</v>
      </c>
      <c r="P200" s="293">
        <v>35361.839999999997</v>
      </c>
      <c r="Q200" s="293">
        <v>0</v>
      </c>
      <c r="R200" s="293">
        <v>7709.47</v>
      </c>
      <c r="S200" s="293">
        <v>0</v>
      </c>
      <c r="T200" s="293">
        <v>0</v>
      </c>
      <c r="U200" s="293">
        <v>0</v>
      </c>
      <c r="V200" s="293">
        <v>13713.23</v>
      </c>
      <c r="W200" s="293">
        <v>0</v>
      </c>
      <c r="X200" s="293">
        <v>0</v>
      </c>
      <c r="Y200" s="293">
        <v>69544.62</v>
      </c>
      <c r="Z200" s="293">
        <v>0</v>
      </c>
      <c r="AA200" s="293">
        <v>0</v>
      </c>
      <c r="AB200" s="293">
        <v>0</v>
      </c>
      <c r="AC200" s="293">
        <v>0</v>
      </c>
      <c r="AD200" s="293">
        <v>19970.22</v>
      </c>
      <c r="AE200" s="293">
        <v>0</v>
      </c>
      <c r="AF200" s="293">
        <v>149</v>
      </c>
      <c r="AG200" s="293">
        <v>6413.79</v>
      </c>
      <c r="AH200" s="293">
        <v>0</v>
      </c>
      <c r="AI200" s="293">
        <v>2235.6799999999998</v>
      </c>
      <c r="AJ200" s="293">
        <v>2972.47</v>
      </c>
      <c r="AK200" s="293">
        <v>0</v>
      </c>
      <c r="AL200" s="293">
        <v>0</v>
      </c>
      <c r="AM200" s="293">
        <v>0</v>
      </c>
      <c r="AN200" s="293">
        <v>240</v>
      </c>
      <c r="AO200" s="293">
        <v>0</v>
      </c>
      <c r="AP200" s="293">
        <v>0</v>
      </c>
      <c r="AQ200" s="293">
        <v>874.06</v>
      </c>
      <c r="AR200" s="293">
        <v>0</v>
      </c>
      <c r="AS200" s="293">
        <v>0</v>
      </c>
      <c r="AT200" s="293">
        <v>25641.85</v>
      </c>
      <c r="AU200" s="293">
        <v>0</v>
      </c>
      <c r="AV200" s="293">
        <v>0</v>
      </c>
      <c r="AW200" s="293">
        <v>0</v>
      </c>
      <c r="AX200" s="293">
        <v>0</v>
      </c>
      <c r="AY200" s="293">
        <v>0</v>
      </c>
      <c r="AZ200" s="293">
        <v>5058.24</v>
      </c>
      <c r="BA200" s="293">
        <v>0</v>
      </c>
      <c r="BB200" s="293">
        <v>1488.62</v>
      </c>
      <c r="BC200" s="293">
        <v>0</v>
      </c>
      <c r="BD200" s="293">
        <v>0</v>
      </c>
      <c r="BE200" s="293">
        <v>0</v>
      </c>
      <c r="BF200" s="293">
        <v>0</v>
      </c>
      <c r="BG200" s="293">
        <v>45318.58</v>
      </c>
      <c r="BH200" s="293">
        <v>0</v>
      </c>
      <c r="BI200" s="293">
        <v>0</v>
      </c>
      <c r="BJ200" s="293">
        <v>0</v>
      </c>
      <c r="BK200" s="293">
        <v>40674.639999999999</v>
      </c>
      <c r="BL200" s="293">
        <v>0</v>
      </c>
      <c r="BM200" s="293">
        <v>25582.14</v>
      </c>
      <c r="BN200" s="293">
        <v>0</v>
      </c>
      <c r="BO200" s="293">
        <v>0</v>
      </c>
      <c r="BP200" s="293">
        <v>1785.17</v>
      </c>
      <c r="BQ200" s="293">
        <v>0</v>
      </c>
      <c r="BR200" s="293">
        <v>0</v>
      </c>
      <c r="BS200" s="293">
        <v>0</v>
      </c>
      <c r="BT200" s="293">
        <v>0</v>
      </c>
      <c r="BU200" s="293">
        <v>30156.05</v>
      </c>
      <c r="BV200" s="293">
        <v>4986.1000000000004</v>
      </c>
      <c r="BW200" s="293">
        <v>0</v>
      </c>
      <c r="BX200" s="293">
        <v>14389.31</v>
      </c>
      <c r="BY200" s="293">
        <v>0</v>
      </c>
      <c r="BZ200" s="293">
        <v>1544.69</v>
      </c>
      <c r="CA200" s="293">
        <v>0</v>
      </c>
      <c r="CB200" s="293">
        <v>5669.82</v>
      </c>
      <c r="CC200" s="293">
        <v>0</v>
      </c>
      <c r="CD200" s="293">
        <v>0</v>
      </c>
      <c r="CE200" s="293">
        <v>0</v>
      </c>
      <c r="CF200" s="293">
        <v>10794.26</v>
      </c>
      <c r="CG200" s="293">
        <v>0</v>
      </c>
      <c r="CH200" s="293">
        <v>0</v>
      </c>
      <c r="CI200" s="293">
        <v>0</v>
      </c>
      <c r="CJ200" s="293">
        <v>0</v>
      </c>
      <c r="CK200" s="293">
        <v>46090.91</v>
      </c>
      <c r="CL200" s="293">
        <v>0</v>
      </c>
      <c r="CM200" s="293">
        <v>929.06</v>
      </c>
      <c r="CN200" s="293">
        <v>0</v>
      </c>
      <c r="CO200" s="293">
        <v>36508.93</v>
      </c>
      <c r="CP200" s="293">
        <v>0</v>
      </c>
      <c r="CQ200" s="293">
        <v>10301.75</v>
      </c>
      <c r="CR200" s="293">
        <v>0</v>
      </c>
      <c r="CS200" s="293">
        <v>32315.54</v>
      </c>
      <c r="CT200" s="293">
        <v>27849.33</v>
      </c>
      <c r="CU200" s="293">
        <v>35930.6</v>
      </c>
      <c r="CV200" s="293">
        <v>7954.02</v>
      </c>
      <c r="CW200" s="293">
        <v>0</v>
      </c>
      <c r="CX200" s="293">
        <v>0</v>
      </c>
      <c r="CY200" s="293">
        <v>0</v>
      </c>
      <c r="CZ200" s="293">
        <v>0</v>
      </c>
      <c r="DA200" s="293">
        <v>5444.22</v>
      </c>
      <c r="DB200" s="293">
        <v>0</v>
      </c>
      <c r="DC200" s="293">
        <v>0</v>
      </c>
      <c r="DD200" s="293">
        <v>33370.28</v>
      </c>
      <c r="DE200" s="293">
        <v>0</v>
      </c>
      <c r="DF200" s="293">
        <v>36742.589999999997</v>
      </c>
      <c r="DG200" s="293">
        <v>0</v>
      </c>
      <c r="DH200" s="293">
        <v>0</v>
      </c>
      <c r="DI200" s="293">
        <v>0</v>
      </c>
      <c r="DJ200" s="293">
        <v>0</v>
      </c>
      <c r="DK200" s="293">
        <v>1887.32</v>
      </c>
      <c r="DL200" s="293">
        <v>20486.63</v>
      </c>
      <c r="DM200" s="293">
        <v>0</v>
      </c>
      <c r="DN200" s="293">
        <v>7270.66</v>
      </c>
      <c r="DO200" s="293">
        <v>0</v>
      </c>
      <c r="DP200" s="293">
        <v>0</v>
      </c>
      <c r="DQ200" s="293">
        <v>0</v>
      </c>
      <c r="DR200" s="293">
        <v>4283.49</v>
      </c>
      <c r="DS200" s="293">
        <v>0</v>
      </c>
      <c r="DT200" s="293">
        <v>0</v>
      </c>
      <c r="DU200" s="293">
        <v>0</v>
      </c>
      <c r="DV200" s="293">
        <v>0</v>
      </c>
      <c r="DW200" s="293">
        <v>8467.66</v>
      </c>
      <c r="DX200" s="293">
        <v>0</v>
      </c>
      <c r="DY200" s="293">
        <v>0</v>
      </c>
      <c r="DZ200" s="293">
        <v>0</v>
      </c>
      <c r="EA200" s="293">
        <v>6850.95</v>
      </c>
      <c r="EB200" s="293">
        <v>0</v>
      </c>
      <c r="EC200" s="293">
        <v>0</v>
      </c>
      <c r="ED200" s="293">
        <v>0</v>
      </c>
      <c r="EE200" s="293">
        <v>0</v>
      </c>
      <c r="EF200" s="293">
        <v>0</v>
      </c>
      <c r="EG200" s="293">
        <v>0</v>
      </c>
      <c r="EH200" s="293">
        <v>0</v>
      </c>
      <c r="EI200" s="293">
        <v>36040.04</v>
      </c>
      <c r="EJ200" s="293">
        <v>0</v>
      </c>
      <c r="EK200" s="293">
        <v>0</v>
      </c>
      <c r="EL200" s="293">
        <v>35120.35</v>
      </c>
      <c r="EM200" s="293">
        <v>50057.24</v>
      </c>
      <c r="EN200" s="293">
        <v>0</v>
      </c>
      <c r="EO200" s="293">
        <v>20827.96</v>
      </c>
      <c r="EP200" s="293">
        <v>0</v>
      </c>
      <c r="EQ200" s="293">
        <v>14169.22</v>
      </c>
      <c r="ER200" s="293">
        <v>8506.7800000000007</v>
      </c>
      <c r="ES200" s="293">
        <v>0</v>
      </c>
      <c r="ET200" s="293">
        <v>0</v>
      </c>
      <c r="EU200" s="293">
        <v>0</v>
      </c>
      <c r="EV200" s="293">
        <v>0</v>
      </c>
      <c r="EW200" s="293">
        <v>0</v>
      </c>
      <c r="EX200" s="293">
        <v>998524.67</v>
      </c>
      <c r="EY200" s="22"/>
      <c r="EZ200" s="60"/>
      <c r="FA200" s="22"/>
      <c r="FB200" s="60"/>
      <c r="FC200" s="22"/>
      <c r="FD200" s="60"/>
      <c r="FE200" s="22"/>
      <c r="FF200" s="60"/>
      <c r="FG200" s="22"/>
      <c r="FH200" s="60"/>
      <c r="FI200" s="22"/>
      <c r="FJ200" s="60"/>
      <c r="FK200" s="22"/>
      <c r="FL200" s="60"/>
      <c r="FM200" s="22"/>
      <c r="FN200" s="60"/>
      <c r="FO200" s="22"/>
      <c r="FP200" s="60"/>
      <c r="FQ200" s="22"/>
      <c r="FR200" s="60"/>
      <c r="FS200" s="22"/>
      <c r="FT200" s="60"/>
      <c r="FU200" s="22"/>
      <c r="FV200" s="60"/>
      <c r="FW200" s="22"/>
      <c r="FX200" s="60"/>
      <c r="FY200" s="22"/>
      <c r="FZ200" s="60"/>
      <c r="GA200" s="22"/>
      <c r="GB200" s="60"/>
      <c r="GC200" s="22"/>
      <c r="GD200" s="60"/>
      <c r="GE200" s="22"/>
      <c r="GF200" s="60"/>
      <c r="GG200" s="22"/>
      <c r="GH200" s="60"/>
      <c r="GI200" s="22"/>
      <c r="GJ200" s="60"/>
      <c r="GK200" s="22"/>
      <c r="GL200" s="60"/>
      <c r="GM200" s="22"/>
      <c r="GN200" s="60"/>
      <c r="GO200" s="22"/>
      <c r="GP200" s="60"/>
      <c r="GQ200" s="22"/>
      <c r="GR200" s="60"/>
      <c r="GS200" s="22"/>
      <c r="GT200" s="60"/>
      <c r="GU200" s="22"/>
      <c r="GV200" s="60"/>
      <c r="GW200" s="22"/>
      <c r="GX200" s="60"/>
      <c r="GY200" s="22"/>
      <c r="GZ200" s="60"/>
      <c r="HA200" s="22"/>
      <c r="HB200" s="60"/>
      <c r="HC200" s="22"/>
      <c r="HD200" s="60"/>
      <c r="HE200" s="22"/>
      <c r="HF200" s="60"/>
      <c r="HG200" s="22"/>
      <c r="HH200" s="60"/>
      <c r="HI200" s="22"/>
      <c r="HJ200" s="60"/>
      <c r="HK200" s="22"/>
      <c r="HL200" s="60"/>
      <c r="HM200" s="22"/>
      <c r="HN200" s="60"/>
      <c r="HO200" s="22"/>
      <c r="HP200" s="60"/>
      <c r="HQ200" s="22"/>
      <c r="HR200" s="60"/>
      <c r="HS200" s="22"/>
      <c r="HT200" s="60"/>
      <c r="HU200" s="22"/>
      <c r="HV200" s="60"/>
      <c r="HW200" s="22"/>
      <c r="HX200" s="60"/>
      <c r="HY200" s="22"/>
      <c r="HZ200" s="60"/>
      <c r="IA200" s="22"/>
      <c r="IB200" s="60"/>
      <c r="IC200" s="22"/>
      <c r="ID200" s="60"/>
      <c r="IE200" s="22"/>
      <c r="IF200" s="60"/>
      <c r="IG200" s="22"/>
      <c r="IH200" s="60"/>
      <c r="II200" s="22"/>
      <c r="IJ200" s="60"/>
      <c r="IK200" s="22"/>
      <c r="IL200" s="60"/>
      <c r="IM200" s="22"/>
      <c r="IN200" s="60"/>
      <c r="IO200" s="22"/>
      <c r="IP200" s="60"/>
      <c r="IQ200" s="22"/>
      <c r="IR200" s="60"/>
      <c r="IS200" s="22"/>
      <c r="IT200" s="60"/>
      <c r="IU200" s="22"/>
      <c r="IV200" s="60"/>
      <c r="IW200" s="22"/>
      <c r="IX200" s="60"/>
      <c r="IY200" s="22"/>
      <c r="IZ200" s="60"/>
      <c r="JA200" s="22"/>
      <c r="JB200" s="60"/>
      <c r="JC200" s="22"/>
      <c r="JD200" s="60"/>
      <c r="JE200" s="22"/>
      <c r="JF200" s="60"/>
      <c r="JG200" s="22"/>
      <c r="JH200" s="60"/>
      <c r="JI200" s="22"/>
      <c r="JJ200" s="60"/>
      <c r="JK200" s="22"/>
      <c r="JL200" s="60"/>
      <c r="JM200" s="22"/>
      <c r="JN200" s="60"/>
      <c r="JO200" s="22"/>
      <c r="JP200" s="60"/>
      <c r="JQ200" s="22"/>
      <c r="JR200" s="60"/>
      <c r="JS200" s="22"/>
      <c r="JT200" s="60"/>
      <c r="JU200" s="22"/>
      <c r="JV200" s="60"/>
      <c r="JW200" s="22"/>
      <c r="JX200" s="60"/>
      <c r="JY200" s="22"/>
      <c r="JZ200" s="23"/>
      <c r="KA200" s="23"/>
      <c r="KB200" s="23"/>
      <c r="KC200" s="23"/>
      <c r="KD200" s="23"/>
      <c r="KE200" s="23"/>
      <c r="KF200" s="23"/>
      <c r="KG200" s="23"/>
      <c r="KH200" s="23"/>
      <c r="KI200" s="23"/>
      <c r="KJ200" s="23"/>
      <c r="KK200" s="23"/>
      <c r="KL200" s="23"/>
      <c r="KM200" s="23"/>
    </row>
    <row r="201" spans="1:299" ht="30" customHeight="1" thickBot="1" x14ac:dyDescent="0.3">
      <c r="A201" s="48">
        <f t="shared" si="3"/>
        <v>200</v>
      </c>
      <c r="B201" s="272"/>
      <c r="C201" s="272"/>
      <c r="D201" s="272"/>
      <c r="E201" s="272" t="s">
        <v>693</v>
      </c>
      <c r="F201" s="272"/>
      <c r="G201" s="263">
        <v>0</v>
      </c>
      <c r="H201" s="263">
        <v>0</v>
      </c>
      <c r="I201" s="263">
        <v>-5534</v>
      </c>
      <c r="J201" s="263">
        <v>0</v>
      </c>
      <c r="K201" s="263">
        <v>0</v>
      </c>
      <c r="L201" s="263">
        <v>-4110</v>
      </c>
      <c r="M201" s="263">
        <v>0</v>
      </c>
      <c r="N201" s="263">
        <v>0</v>
      </c>
      <c r="O201" s="263">
        <v>0</v>
      </c>
      <c r="P201" s="263">
        <v>0</v>
      </c>
      <c r="Q201" s="263">
        <v>0</v>
      </c>
      <c r="R201" s="263">
        <v>0</v>
      </c>
      <c r="S201" s="263">
        <v>0</v>
      </c>
      <c r="T201" s="263">
        <v>0</v>
      </c>
      <c r="U201" s="263">
        <v>0</v>
      </c>
      <c r="V201" s="263">
        <v>0</v>
      </c>
      <c r="W201" s="263">
        <v>0</v>
      </c>
      <c r="X201" s="263">
        <v>0</v>
      </c>
      <c r="Y201" s="263">
        <v>-4207.34</v>
      </c>
      <c r="Z201" s="263">
        <v>0</v>
      </c>
      <c r="AA201" s="263">
        <v>0</v>
      </c>
      <c r="AB201" s="263">
        <v>0</v>
      </c>
      <c r="AC201" s="263">
        <v>0</v>
      </c>
      <c r="AD201" s="263">
        <v>-1952.3</v>
      </c>
      <c r="AE201" s="263">
        <v>0</v>
      </c>
      <c r="AF201" s="263">
        <v>0</v>
      </c>
      <c r="AG201" s="263">
        <v>0</v>
      </c>
      <c r="AH201" s="263">
        <v>0</v>
      </c>
      <c r="AI201" s="263">
        <v>0</v>
      </c>
      <c r="AJ201" s="263">
        <v>-2297.5300000000002</v>
      </c>
      <c r="AK201" s="263">
        <v>0</v>
      </c>
      <c r="AL201" s="263">
        <v>-2907.56</v>
      </c>
      <c r="AM201" s="263">
        <v>0</v>
      </c>
      <c r="AN201" s="263">
        <v>0</v>
      </c>
      <c r="AO201" s="263">
        <v>0</v>
      </c>
      <c r="AP201" s="263">
        <v>0</v>
      </c>
      <c r="AQ201" s="263">
        <v>0</v>
      </c>
      <c r="AR201" s="263">
        <v>0</v>
      </c>
      <c r="AS201" s="263">
        <v>0</v>
      </c>
      <c r="AT201" s="263">
        <v>-13668.75</v>
      </c>
      <c r="AU201" s="263">
        <v>0</v>
      </c>
      <c r="AV201" s="263">
        <v>0</v>
      </c>
      <c r="AW201" s="263">
        <v>0</v>
      </c>
      <c r="AX201" s="263">
        <v>0</v>
      </c>
      <c r="AY201" s="263">
        <v>0</v>
      </c>
      <c r="AZ201" s="263">
        <v>0</v>
      </c>
      <c r="BA201" s="263">
        <v>0</v>
      </c>
      <c r="BB201" s="263">
        <v>0</v>
      </c>
      <c r="BC201" s="263">
        <v>0</v>
      </c>
      <c r="BD201" s="263">
        <v>0</v>
      </c>
      <c r="BE201" s="263">
        <v>0</v>
      </c>
      <c r="BF201" s="263">
        <v>0</v>
      </c>
      <c r="BG201" s="263">
        <v>-6723</v>
      </c>
      <c r="BH201" s="263">
        <v>0</v>
      </c>
      <c r="BI201" s="263">
        <v>0</v>
      </c>
      <c r="BJ201" s="263">
        <v>0</v>
      </c>
      <c r="BK201" s="263">
        <v>0</v>
      </c>
      <c r="BL201" s="263">
        <v>0</v>
      </c>
      <c r="BM201" s="263">
        <v>0</v>
      </c>
      <c r="BN201" s="263">
        <v>0</v>
      </c>
      <c r="BO201" s="263">
        <v>0</v>
      </c>
      <c r="BP201" s="263">
        <v>-10308.870000000001</v>
      </c>
      <c r="BQ201" s="263">
        <v>0</v>
      </c>
      <c r="BR201" s="263">
        <v>0</v>
      </c>
      <c r="BS201" s="263">
        <v>0</v>
      </c>
      <c r="BT201" s="263">
        <v>0</v>
      </c>
      <c r="BU201" s="263">
        <v>0</v>
      </c>
      <c r="BV201" s="263">
        <v>-4250</v>
      </c>
      <c r="BW201" s="263">
        <v>0</v>
      </c>
      <c r="BX201" s="263">
        <v>0</v>
      </c>
      <c r="BY201" s="263">
        <v>0</v>
      </c>
      <c r="BZ201" s="263">
        <v>0</v>
      </c>
      <c r="CA201" s="263">
        <v>0</v>
      </c>
      <c r="CB201" s="263">
        <v>0</v>
      </c>
      <c r="CC201" s="263">
        <v>0</v>
      </c>
      <c r="CD201" s="263">
        <v>0</v>
      </c>
      <c r="CE201" s="263">
        <v>0</v>
      </c>
      <c r="CF201" s="263">
        <v>0</v>
      </c>
      <c r="CG201" s="263">
        <v>0</v>
      </c>
      <c r="CH201" s="263">
        <v>0</v>
      </c>
      <c r="CI201" s="263">
        <v>0</v>
      </c>
      <c r="CJ201" s="263">
        <v>0</v>
      </c>
      <c r="CK201" s="263">
        <v>0</v>
      </c>
      <c r="CL201" s="263">
        <v>0</v>
      </c>
      <c r="CM201" s="263">
        <v>0</v>
      </c>
      <c r="CN201" s="263">
        <v>0</v>
      </c>
      <c r="CO201" s="263">
        <v>0</v>
      </c>
      <c r="CP201" s="263">
        <v>0</v>
      </c>
      <c r="CQ201" s="263">
        <v>0</v>
      </c>
      <c r="CR201" s="263">
        <v>0</v>
      </c>
      <c r="CS201" s="263">
        <v>0</v>
      </c>
      <c r="CT201" s="263">
        <v>0</v>
      </c>
      <c r="CU201" s="263">
        <v>0</v>
      </c>
      <c r="CV201" s="263">
        <v>0</v>
      </c>
      <c r="CW201" s="263">
        <v>0</v>
      </c>
      <c r="CX201" s="263">
        <v>0</v>
      </c>
      <c r="CY201" s="263">
        <v>0</v>
      </c>
      <c r="CZ201" s="263">
        <v>0</v>
      </c>
      <c r="DA201" s="263">
        <v>0</v>
      </c>
      <c r="DB201" s="263">
        <v>0</v>
      </c>
      <c r="DC201" s="263">
        <v>0</v>
      </c>
      <c r="DD201" s="263">
        <v>0</v>
      </c>
      <c r="DE201" s="263">
        <v>0</v>
      </c>
      <c r="DF201" s="263">
        <v>0</v>
      </c>
      <c r="DG201" s="263">
        <v>0</v>
      </c>
      <c r="DH201" s="263">
        <v>0</v>
      </c>
      <c r="DI201" s="263">
        <v>0</v>
      </c>
      <c r="DJ201" s="263">
        <v>0</v>
      </c>
      <c r="DK201" s="263">
        <v>-20000</v>
      </c>
      <c r="DL201" s="263">
        <v>2328.8200000000002</v>
      </c>
      <c r="DM201" s="263">
        <v>0</v>
      </c>
      <c r="DN201" s="263">
        <v>0</v>
      </c>
      <c r="DO201" s="263">
        <v>0</v>
      </c>
      <c r="DP201" s="263">
        <v>0</v>
      </c>
      <c r="DQ201" s="263">
        <v>0</v>
      </c>
      <c r="DR201" s="263">
        <v>0</v>
      </c>
      <c r="DS201" s="263">
        <v>0</v>
      </c>
      <c r="DT201" s="263">
        <v>-3301.2</v>
      </c>
      <c r="DU201" s="263">
        <v>0</v>
      </c>
      <c r="DV201" s="263">
        <v>0</v>
      </c>
      <c r="DW201" s="263">
        <v>0</v>
      </c>
      <c r="DX201" s="263">
        <v>0</v>
      </c>
      <c r="DY201" s="263">
        <v>0</v>
      </c>
      <c r="DZ201" s="263">
        <v>0</v>
      </c>
      <c r="EA201" s="263">
        <v>0</v>
      </c>
      <c r="EB201" s="263">
        <v>0</v>
      </c>
      <c r="EC201" s="263">
        <v>0</v>
      </c>
      <c r="ED201" s="263">
        <v>0</v>
      </c>
      <c r="EE201" s="263">
        <v>0</v>
      </c>
      <c r="EF201" s="263">
        <v>0</v>
      </c>
      <c r="EG201" s="263">
        <v>0</v>
      </c>
      <c r="EH201" s="263">
        <v>0</v>
      </c>
      <c r="EI201" s="263">
        <v>0</v>
      </c>
      <c r="EJ201" s="263">
        <v>0</v>
      </c>
      <c r="EK201" s="263">
        <v>0</v>
      </c>
      <c r="EL201" s="263">
        <v>-15000</v>
      </c>
      <c r="EM201" s="263">
        <v>0</v>
      </c>
      <c r="EN201" s="263">
        <v>0</v>
      </c>
      <c r="EO201" s="263">
        <v>-7900</v>
      </c>
      <c r="EP201" s="263">
        <v>0</v>
      </c>
      <c r="EQ201" s="263">
        <v>0</v>
      </c>
      <c r="ER201" s="263">
        <v>0</v>
      </c>
      <c r="ES201" s="263">
        <v>0</v>
      </c>
      <c r="ET201" s="263">
        <v>0</v>
      </c>
      <c r="EU201" s="263">
        <v>0</v>
      </c>
      <c r="EV201" s="263">
        <v>0</v>
      </c>
      <c r="EW201" s="263">
        <v>0</v>
      </c>
      <c r="EX201" s="263">
        <v>-99831.73</v>
      </c>
      <c r="EY201" s="22"/>
      <c r="EZ201" s="60"/>
      <c r="FA201" s="22"/>
      <c r="FB201" s="60"/>
      <c r="FC201" s="22"/>
      <c r="FD201" s="60"/>
      <c r="FE201" s="22"/>
      <c r="FF201" s="60"/>
      <c r="FG201" s="22"/>
      <c r="FH201" s="60"/>
      <c r="FI201" s="22"/>
      <c r="FJ201" s="60"/>
      <c r="FK201" s="22"/>
      <c r="FL201" s="60"/>
      <c r="FM201" s="22"/>
      <c r="FN201" s="60"/>
      <c r="FO201" s="22"/>
      <c r="FP201" s="60"/>
      <c r="FQ201" s="22"/>
      <c r="FR201" s="60"/>
      <c r="FS201" s="22"/>
      <c r="FT201" s="60"/>
      <c r="FU201" s="22"/>
      <c r="FV201" s="60"/>
      <c r="FW201" s="22"/>
      <c r="FX201" s="60"/>
      <c r="FY201" s="22"/>
      <c r="FZ201" s="60"/>
      <c r="GA201" s="22"/>
      <c r="GB201" s="60"/>
      <c r="GC201" s="22"/>
      <c r="GD201" s="60"/>
      <c r="GE201" s="22"/>
      <c r="GF201" s="60"/>
      <c r="GG201" s="22"/>
      <c r="GH201" s="60"/>
      <c r="GI201" s="22"/>
      <c r="GJ201" s="60"/>
      <c r="GK201" s="22"/>
      <c r="GL201" s="60"/>
      <c r="GM201" s="22"/>
      <c r="GN201" s="60"/>
      <c r="GO201" s="22"/>
      <c r="GP201" s="60"/>
      <c r="GQ201" s="22"/>
      <c r="GR201" s="60"/>
      <c r="GS201" s="22"/>
      <c r="GT201" s="60"/>
      <c r="GU201" s="22"/>
      <c r="GV201" s="60"/>
      <c r="GW201" s="22"/>
      <c r="GX201" s="60"/>
      <c r="GY201" s="22"/>
      <c r="GZ201" s="60"/>
      <c r="HA201" s="22"/>
      <c r="HB201" s="60"/>
      <c r="HC201" s="22"/>
      <c r="HD201" s="60"/>
      <c r="HE201" s="22"/>
      <c r="HF201" s="60"/>
      <c r="HG201" s="22"/>
      <c r="HH201" s="60"/>
      <c r="HI201" s="22"/>
      <c r="HJ201" s="60"/>
      <c r="HK201" s="22"/>
      <c r="HL201" s="60"/>
      <c r="HM201" s="22"/>
      <c r="HN201" s="60"/>
      <c r="HO201" s="22"/>
      <c r="HP201" s="60"/>
      <c r="HQ201" s="22"/>
      <c r="HR201" s="60"/>
      <c r="HS201" s="22"/>
      <c r="HT201" s="60"/>
      <c r="HU201" s="22"/>
      <c r="HV201" s="60"/>
      <c r="HW201" s="22"/>
      <c r="HX201" s="60"/>
      <c r="HY201" s="22"/>
      <c r="HZ201" s="60"/>
      <c r="IA201" s="22"/>
      <c r="IB201" s="60"/>
      <c r="IC201" s="22"/>
      <c r="ID201" s="60"/>
      <c r="IE201" s="22"/>
      <c r="IF201" s="60"/>
      <c r="IG201" s="22"/>
      <c r="IH201" s="60"/>
      <c r="II201" s="22"/>
      <c r="IJ201" s="60"/>
      <c r="IK201" s="22"/>
      <c r="IL201" s="60"/>
      <c r="IM201" s="22"/>
      <c r="IN201" s="60"/>
      <c r="IO201" s="22"/>
      <c r="IP201" s="60"/>
      <c r="IQ201" s="22"/>
      <c r="IR201" s="60"/>
      <c r="IS201" s="22"/>
      <c r="IT201" s="60"/>
      <c r="IU201" s="22"/>
      <c r="IV201" s="60"/>
      <c r="IW201" s="22"/>
      <c r="IX201" s="60"/>
      <c r="IY201" s="22"/>
      <c r="IZ201" s="60"/>
      <c r="JA201" s="22"/>
      <c r="JB201" s="60"/>
      <c r="JC201" s="22"/>
      <c r="JD201" s="60"/>
      <c r="JE201" s="22"/>
      <c r="JF201" s="60"/>
      <c r="JG201" s="22"/>
      <c r="JH201" s="60"/>
      <c r="JI201" s="22"/>
      <c r="JJ201" s="60"/>
      <c r="JK201" s="22"/>
      <c r="JL201" s="60"/>
      <c r="JM201" s="22"/>
      <c r="JN201" s="60"/>
      <c r="JO201" s="22"/>
      <c r="JP201" s="60"/>
      <c r="JQ201" s="22"/>
      <c r="JR201" s="60"/>
      <c r="JS201" s="22"/>
      <c r="JT201" s="60"/>
      <c r="JU201" s="22"/>
      <c r="JV201" s="60"/>
      <c r="JW201" s="22"/>
      <c r="JX201" s="60"/>
      <c r="JY201" s="22"/>
      <c r="JZ201" s="23"/>
      <c r="KA201" s="23"/>
      <c r="KB201" s="23"/>
      <c r="KC201" s="23"/>
      <c r="KD201" s="23"/>
      <c r="KE201" s="23"/>
      <c r="KF201" s="23"/>
      <c r="KG201" s="23"/>
      <c r="KH201" s="23"/>
      <c r="KI201" s="23"/>
      <c r="KJ201" s="23"/>
      <c r="KK201" s="23"/>
      <c r="KL201" s="23"/>
      <c r="KM201" s="23"/>
    </row>
    <row r="202" spans="1:299" s="1" customFormat="1" ht="30" customHeight="1" thickBot="1" x14ac:dyDescent="0.3">
      <c r="A202" s="48">
        <f t="shared" si="3"/>
        <v>201</v>
      </c>
      <c r="B202" s="272"/>
      <c r="C202" s="272"/>
      <c r="D202" s="272" t="s">
        <v>353</v>
      </c>
      <c r="E202" s="272"/>
      <c r="F202" s="272"/>
      <c r="G202" s="308">
        <v>-25585.31</v>
      </c>
      <c r="H202" s="308">
        <v>50601.33</v>
      </c>
      <c r="I202" s="308">
        <v>1097337.24</v>
      </c>
      <c r="J202" s="308">
        <v>2512.17</v>
      </c>
      <c r="K202" s="308">
        <v>318576.07</v>
      </c>
      <c r="L202" s="308">
        <v>131073.5</v>
      </c>
      <c r="M202" s="308">
        <v>4730.66</v>
      </c>
      <c r="N202" s="308">
        <v>114.9</v>
      </c>
      <c r="O202" s="308">
        <v>294555.64</v>
      </c>
      <c r="P202" s="308">
        <v>996503.6</v>
      </c>
      <c r="Q202" s="308">
        <v>21240.01</v>
      </c>
      <c r="R202" s="308">
        <v>132395.85</v>
      </c>
      <c r="S202" s="308">
        <v>2369.4299999999998</v>
      </c>
      <c r="T202" s="308">
        <v>866.67</v>
      </c>
      <c r="U202" s="308">
        <v>6547.58</v>
      </c>
      <c r="V202" s="308">
        <v>280940.49</v>
      </c>
      <c r="W202" s="308">
        <v>0</v>
      </c>
      <c r="X202" s="308">
        <v>15624.94</v>
      </c>
      <c r="Y202" s="308">
        <v>752666.18</v>
      </c>
      <c r="Z202" s="308">
        <v>1071.1600000000001</v>
      </c>
      <c r="AA202" s="308">
        <v>0</v>
      </c>
      <c r="AB202" s="308">
        <v>2351.84</v>
      </c>
      <c r="AC202" s="308">
        <v>9936.02</v>
      </c>
      <c r="AD202" s="308">
        <v>303283.5</v>
      </c>
      <c r="AE202" s="308">
        <v>12111.85</v>
      </c>
      <c r="AF202" s="308">
        <v>1602.23</v>
      </c>
      <c r="AG202" s="308">
        <v>74318.600000000006</v>
      </c>
      <c r="AH202" s="308">
        <v>4739.82</v>
      </c>
      <c r="AI202" s="308">
        <v>13660.87</v>
      </c>
      <c r="AJ202" s="308">
        <v>31142.2</v>
      </c>
      <c r="AK202" s="308">
        <v>39724.86</v>
      </c>
      <c r="AL202" s="308">
        <v>2856.88</v>
      </c>
      <c r="AM202" s="308">
        <v>-3634.22</v>
      </c>
      <c r="AN202" s="308">
        <v>11623.89</v>
      </c>
      <c r="AO202" s="308">
        <v>2103.13</v>
      </c>
      <c r="AP202" s="308">
        <v>9424.74</v>
      </c>
      <c r="AQ202" s="308">
        <v>11539.12</v>
      </c>
      <c r="AR202" s="308">
        <v>3180.11</v>
      </c>
      <c r="AS202" s="308">
        <v>8275.86</v>
      </c>
      <c r="AT202" s="308">
        <v>478493.04</v>
      </c>
      <c r="AU202" s="308">
        <v>11544.62</v>
      </c>
      <c r="AV202" s="308">
        <v>15732.58</v>
      </c>
      <c r="AW202" s="308">
        <v>2502.4699999999998</v>
      </c>
      <c r="AX202" s="308">
        <v>11176.71</v>
      </c>
      <c r="AY202" s="308">
        <v>9646.66</v>
      </c>
      <c r="AZ202" s="308">
        <v>40951.26</v>
      </c>
      <c r="BA202" s="308">
        <v>4895.07</v>
      </c>
      <c r="BB202" s="308">
        <v>1819.97</v>
      </c>
      <c r="BC202" s="308">
        <v>2908.43</v>
      </c>
      <c r="BD202" s="308">
        <v>7054.06</v>
      </c>
      <c r="BE202" s="308">
        <v>0</v>
      </c>
      <c r="BF202" s="308">
        <v>10031.040000000001</v>
      </c>
      <c r="BG202" s="308">
        <v>653775.44999999995</v>
      </c>
      <c r="BH202" s="308">
        <v>7357.56</v>
      </c>
      <c r="BI202" s="308">
        <v>4916.2</v>
      </c>
      <c r="BJ202" s="308">
        <v>8547.5300000000007</v>
      </c>
      <c r="BK202" s="308">
        <v>553266.38</v>
      </c>
      <c r="BL202" s="308">
        <v>0</v>
      </c>
      <c r="BM202" s="308">
        <v>363223.75</v>
      </c>
      <c r="BN202" s="308">
        <v>3777.7</v>
      </c>
      <c r="BO202" s="308">
        <v>7436.42</v>
      </c>
      <c r="BP202" s="308">
        <v>9610.94</v>
      </c>
      <c r="BQ202" s="308">
        <v>1787.02</v>
      </c>
      <c r="BR202" s="308">
        <v>2572.23</v>
      </c>
      <c r="BS202" s="308">
        <v>4929.59</v>
      </c>
      <c r="BT202" s="308">
        <v>0</v>
      </c>
      <c r="BU202" s="308">
        <v>497388.69</v>
      </c>
      <c r="BV202" s="308">
        <v>55257.85</v>
      </c>
      <c r="BW202" s="308">
        <v>0</v>
      </c>
      <c r="BX202" s="308">
        <v>220000.95</v>
      </c>
      <c r="BY202" s="308">
        <v>1163.83</v>
      </c>
      <c r="BZ202" s="308">
        <v>16450.13</v>
      </c>
      <c r="CA202" s="308">
        <v>4623.51</v>
      </c>
      <c r="CB202" s="308">
        <v>67232.44</v>
      </c>
      <c r="CC202" s="308">
        <v>2978.23</v>
      </c>
      <c r="CD202" s="308">
        <v>4846.5200000000004</v>
      </c>
      <c r="CE202" s="308">
        <v>0</v>
      </c>
      <c r="CF202" s="308">
        <v>128850.37</v>
      </c>
      <c r="CG202" s="308">
        <v>6821.86</v>
      </c>
      <c r="CH202" s="308">
        <v>2414.5100000000002</v>
      </c>
      <c r="CI202" s="308">
        <v>4990.6099999999997</v>
      </c>
      <c r="CJ202" s="308">
        <v>27886.45</v>
      </c>
      <c r="CK202" s="308">
        <v>477516.45</v>
      </c>
      <c r="CL202" s="308">
        <v>3513.34</v>
      </c>
      <c r="CM202" s="308">
        <v>161169.69</v>
      </c>
      <c r="CN202" s="308">
        <v>4722.59</v>
      </c>
      <c r="CO202" s="308">
        <v>596843.98</v>
      </c>
      <c r="CP202" s="308">
        <v>6335.85</v>
      </c>
      <c r="CQ202" s="308">
        <v>96539.87</v>
      </c>
      <c r="CR202" s="308">
        <v>22312.14</v>
      </c>
      <c r="CS202" s="308">
        <v>571473.84</v>
      </c>
      <c r="CT202" s="308">
        <v>366673.31</v>
      </c>
      <c r="CU202" s="308">
        <v>312504.95</v>
      </c>
      <c r="CV202" s="308">
        <v>192981.88</v>
      </c>
      <c r="CW202" s="308">
        <v>509.6</v>
      </c>
      <c r="CX202" s="308">
        <v>2175.6999999999998</v>
      </c>
      <c r="CY202" s="308">
        <v>6045.57</v>
      </c>
      <c r="CZ202" s="308">
        <v>2123.19</v>
      </c>
      <c r="DA202" s="308">
        <v>85626.72</v>
      </c>
      <c r="DB202" s="308">
        <v>1903.66</v>
      </c>
      <c r="DC202" s="308">
        <v>4723.72</v>
      </c>
      <c r="DD202" s="308">
        <v>399096.16</v>
      </c>
      <c r="DE202" s="308">
        <v>12406.06</v>
      </c>
      <c r="DF202" s="308">
        <v>439986.8</v>
      </c>
      <c r="DG202" s="308">
        <v>11186.38</v>
      </c>
      <c r="DH202" s="308">
        <v>10314.74</v>
      </c>
      <c r="DI202" s="308">
        <v>4260.96</v>
      </c>
      <c r="DJ202" s="308">
        <v>16164.78</v>
      </c>
      <c r="DK202" s="308">
        <v>15713.27</v>
      </c>
      <c r="DL202" s="308">
        <v>242001.1</v>
      </c>
      <c r="DM202" s="308">
        <v>4979.67</v>
      </c>
      <c r="DN202" s="308">
        <v>132784.16</v>
      </c>
      <c r="DO202" s="308">
        <v>1345.87</v>
      </c>
      <c r="DP202" s="308">
        <v>4336.55</v>
      </c>
      <c r="DQ202" s="308">
        <v>15836.56</v>
      </c>
      <c r="DR202" s="308">
        <v>51407.26</v>
      </c>
      <c r="DS202" s="308">
        <v>1822.5</v>
      </c>
      <c r="DT202" s="308">
        <v>1895.03</v>
      </c>
      <c r="DU202" s="308">
        <v>3226.38</v>
      </c>
      <c r="DV202" s="308">
        <v>5159.47</v>
      </c>
      <c r="DW202" s="308">
        <v>77964.23</v>
      </c>
      <c r="DX202" s="308">
        <v>1293.71</v>
      </c>
      <c r="DY202" s="308">
        <v>24503.27</v>
      </c>
      <c r="DZ202" s="308">
        <v>3011.72</v>
      </c>
      <c r="EA202" s="308">
        <v>-2023.65</v>
      </c>
      <c r="EB202" s="308">
        <v>4869.76</v>
      </c>
      <c r="EC202" s="308">
        <v>821.96</v>
      </c>
      <c r="ED202" s="308">
        <v>6365.29</v>
      </c>
      <c r="EE202" s="308">
        <v>7217.96</v>
      </c>
      <c r="EF202" s="308">
        <v>1500.95</v>
      </c>
      <c r="EG202" s="308">
        <v>1865.29</v>
      </c>
      <c r="EH202" s="308">
        <v>2530.2800000000002</v>
      </c>
      <c r="EI202" s="308">
        <v>622137.76</v>
      </c>
      <c r="EJ202" s="308">
        <v>3452.53</v>
      </c>
      <c r="EK202" s="308">
        <v>3614.35</v>
      </c>
      <c r="EL202" s="308">
        <v>720117.32</v>
      </c>
      <c r="EM202" s="308">
        <v>881426.85</v>
      </c>
      <c r="EN202" s="308">
        <v>3728.67</v>
      </c>
      <c r="EO202" s="308">
        <v>385697.14</v>
      </c>
      <c r="EP202" s="308">
        <v>3450.26</v>
      </c>
      <c r="EQ202" s="308">
        <v>233902.16</v>
      </c>
      <c r="ER202" s="308">
        <v>96389.13</v>
      </c>
      <c r="ES202" s="308">
        <v>95</v>
      </c>
      <c r="ET202" s="308">
        <v>0</v>
      </c>
      <c r="EU202" s="308">
        <v>0</v>
      </c>
      <c r="EV202" s="308">
        <v>3398.14</v>
      </c>
      <c r="EW202" s="308">
        <v>28051.01</v>
      </c>
      <c r="EX202" s="308">
        <v>15286246.880000001</v>
      </c>
      <c r="EY202" s="74"/>
      <c r="EZ202" s="75"/>
      <c r="FA202" s="74"/>
      <c r="FB202" s="75"/>
      <c r="FC202" s="74"/>
      <c r="FD202" s="75"/>
      <c r="FE202" s="74"/>
      <c r="FF202" s="75"/>
      <c r="FG202" s="74"/>
      <c r="FH202" s="75"/>
      <c r="FI202" s="74"/>
      <c r="FJ202" s="75"/>
      <c r="FK202" s="74"/>
      <c r="FL202" s="75"/>
      <c r="FM202" s="74"/>
      <c r="FN202" s="75"/>
      <c r="FO202" s="74"/>
      <c r="FP202" s="75"/>
      <c r="FQ202" s="74"/>
      <c r="FR202" s="75"/>
      <c r="FS202" s="74"/>
      <c r="FT202" s="75"/>
      <c r="FU202" s="74"/>
      <c r="FV202" s="75"/>
      <c r="FW202" s="74"/>
      <c r="FX202" s="75"/>
      <c r="FY202" s="74"/>
      <c r="FZ202" s="75"/>
      <c r="GA202" s="74"/>
      <c r="GB202" s="75"/>
      <c r="GC202" s="74"/>
      <c r="GD202" s="75"/>
      <c r="GE202" s="74"/>
      <c r="GF202" s="75"/>
      <c r="GG202" s="74"/>
      <c r="GH202" s="75"/>
      <c r="GI202" s="74"/>
      <c r="GJ202" s="75"/>
      <c r="GK202" s="74"/>
      <c r="GL202" s="75"/>
      <c r="GM202" s="74"/>
      <c r="GN202" s="75"/>
      <c r="GO202" s="74"/>
      <c r="GP202" s="75"/>
      <c r="GQ202" s="74"/>
      <c r="GR202" s="75"/>
      <c r="GS202" s="74"/>
      <c r="GT202" s="75"/>
      <c r="GU202" s="74"/>
      <c r="GV202" s="75"/>
      <c r="GW202" s="74"/>
      <c r="GX202" s="75"/>
      <c r="GY202" s="74"/>
      <c r="GZ202" s="75"/>
      <c r="HA202" s="74"/>
      <c r="HB202" s="75"/>
      <c r="HC202" s="74"/>
      <c r="HD202" s="75"/>
      <c r="HE202" s="74"/>
      <c r="HF202" s="75"/>
      <c r="HG202" s="74"/>
      <c r="HH202" s="75"/>
      <c r="HI202" s="74"/>
      <c r="HJ202" s="75"/>
      <c r="HK202" s="74"/>
      <c r="HL202" s="75"/>
      <c r="HM202" s="74"/>
      <c r="HN202" s="75"/>
      <c r="HO202" s="74"/>
      <c r="HP202" s="75"/>
      <c r="HQ202" s="74"/>
      <c r="HR202" s="75"/>
      <c r="HS202" s="74"/>
      <c r="HT202" s="75"/>
      <c r="HU202" s="74"/>
      <c r="HV202" s="75"/>
      <c r="HW202" s="74"/>
      <c r="HX202" s="75"/>
      <c r="HY202" s="74"/>
      <c r="HZ202" s="75"/>
      <c r="IA202" s="74"/>
      <c r="IB202" s="75"/>
      <c r="IC202" s="74"/>
      <c r="ID202" s="75"/>
      <c r="IE202" s="74"/>
      <c r="IF202" s="75"/>
      <c r="IG202" s="74"/>
      <c r="IH202" s="75"/>
      <c r="II202" s="74"/>
      <c r="IJ202" s="75"/>
      <c r="IK202" s="74"/>
      <c r="IL202" s="75"/>
      <c r="IM202" s="74"/>
      <c r="IN202" s="75"/>
      <c r="IO202" s="74"/>
      <c r="IP202" s="75"/>
      <c r="IQ202" s="74"/>
      <c r="IR202" s="75"/>
      <c r="IS202" s="74"/>
      <c r="IT202" s="75"/>
      <c r="IU202" s="74"/>
      <c r="IV202" s="75"/>
      <c r="IW202" s="74"/>
      <c r="IX202" s="75"/>
      <c r="IY202" s="74"/>
      <c r="IZ202" s="75"/>
      <c r="JA202" s="74"/>
      <c r="JB202" s="75"/>
      <c r="JC202" s="74"/>
      <c r="JD202" s="75"/>
      <c r="JE202" s="74"/>
      <c r="JF202" s="75"/>
      <c r="JG202" s="74"/>
      <c r="JH202" s="75"/>
      <c r="JI202" s="74"/>
      <c r="JJ202" s="75"/>
      <c r="JK202" s="74"/>
      <c r="JL202" s="75"/>
      <c r="JM202" s="74"/>
      <c r="JN202" s="75"/>
      <c r="JO202" s="74"/>
      <c r="JP202" s="75"/>
      <c r="JQ202" s="74"/>
      <c r="JR202" s="75"/>
      <c r="JS202" s="74"/>
      <c r="JT202" s="75"/>
      <c r="JU202" s="74"/>
      <c r="JV202" s="75"/>
      <c r="JW202" s="74"/>
      <c r="JX202" s="75"/>
      <c r="JY202" s="74"/>
      <c r="JZ202" s="76"/>
      <c r="KA202" s="76"/>
      <c r="KB202" s="76"/>
      <c r="KC202" s="76"/>
      <c r="KD202" s="76"/>
      <c r="KE202" s="76"/>
      <c r="KF202" s="76"/>
      <c r="KG202" s="76"/>
      <c r="KH202" s="76"/>
      <c r="KI202" s="76"/>
      <c r="KJ202" s="76"/>
      <c r="KK202" s="76"/>
      <c r="KL202" s="76"/>
      <c r="KM202" s="76"/>
    </row>
    <row r="203" spans="1:299" ht="15.75" thickBot="1" x14ac:dyDescent="0.3">
      <c r="A203" s="48">
        <v>202</v>
      </c>
      <c r="B203" s="272" t="s">
        <v>217</v>
      </c>
      <c r="C203" s="272"/>
      <c r="D203" s="272"/>
      <c r="E203" s="272"/>
      <c r="F203" s="272"/>
      <c r="G203" s="309">
        <v>25596.16</v>
      </c>
      <c r="H203" s="309">
        <v>19949.04</v>
      </c>
      <c r="I203" s="309">
        <v>639526.36</v>
      </c>
      <c r="J203" s="309">
        <v>3930.78</v>
      </c>
      <c r="K203" s="309">
        <v>9758.69</v>
      </c>
      <c r="L203" s="309">
        <v>64587.88</v>
      </c>
      <c r="M203" s="309">
        <v>4566.1499999999996</v>
      </c>
      <c r="N203" s="309">
        <v>6292.54</v>
      </c>
      <c r="O203" s="309">
        <v>-55713.94</v>
      </c>
      <c r="P203" s="309">
        <v>-91250.31</v>
      </c>
      <c r="Q203" s="309">
        <v>-2421.09</v>
      </c>
      <c r="R203" s="309">
        <v>-2604.6799999999998</v>
      </c>
      <c r="S203" s="309">
        <v>1549.66</v>
      </c>
      <c r="T203" s="309">
        <v>3306.56</v>
      </c>
      <c r="U203" s="309">
        <v>3752.42</v>
      </c>
      <c r="V203" s="309">
        <v>39156.19</v>
      </c>
      <c r="W203" s="309">
        <v>0</v>
      </c>
      <c r="X203" s="309">
        <v>35034.01</v>
      </c>
      <c r="Y203" s="309">
        <v>92757.1</v>
      </c>
      <c r="Z203" s="309">
        <v>16763.84</v>
      </c>
      <c r="AA203" s="309">
        <v>0</v>
      </c>
      <c r="AB203" s="309">
        <v>8673.99</v>
      </c>
      <c r="AC203" s="309">
        <v>22461.43</v>
      </c>
      <c r="AD203" s="309">
        <v>-28320.25</v>
      </c>
      <c r="AE203" s="309">
        <v>1415.98</v>
      </c>
      <c r="AF203" s="309">
        <v>4925.7700000000004</v>
      </c>
      <c r="AG203" s="309">
        <v>40175.18</v>
      </c>
      <c r="AH203" s="309">
        <v>5515.13</v>
      </c>
      <c r="AI203" s="309">
        <v>-1894.16</v>
      </c>
      <c r="AJ203" s="309">
        <v>11503.37</v>
      </c>
      <c r="AK203" s="309">
        <v>11032.56</v>
      </c>
      <c r="AL203" s="309">
        <v>11749.27</v>
      </c>
      <c r="AM203" s="309">
        <v>3634.22</v>
      </c>
      <c r="AN203" s="309">
        <v>28326.28</v>
      </c>
      <c r="AO203" s="309">
        <v>3443.73</v>
      </c>
      <c r="AP203" s="309">
        <v>84227.21</v>
      </c>
      <c r="AQ203" s="309">
        <v>4699.3500000000004</v>
      </c>
      <c r="AR203" s="309">
        <v>14197.82</v>
      </c>
      <c r="AS203" s="309">
        <v>3431.93</v>
      </c>
      <c r="AT203" s="309">
        <v>-82061.03</v>
      </c>
      <c r="AU203" s="309">
        <v>6567.78</v>
      </c>
      <c r="AV203" s="309">
        <v>11688.6</v>
      </c>
      <c r="AW203" s="309">
        <v>2734.12</v>
      </c>
      <c r="AX203" s="309">
        <v>10510.84</v>
      </c>
      <c r="AY203" s="309">
        <v>-671.38</v>
      </c>
      <c r="AZ203" s="309">
        <v>26836.65</v>
      </c>
      <c r="BA203" s="309">
        <v>8360.35</v>
      </c>
      <c r="BB203" s="309">
        <v>1668.91</v>
      </c>
      <c r="BC203" s="309">
        <v>6346.21</v>
      </c>
      <c r="BD203" s="309">
        <v>12856.67</v>
      </c>
      <c r="BE203" s="309">
        <v>0</v>
      </c>
      <c r="BF203" s="309">
        <v>19930.63</v>
      </c>
      <c r="BG203" s="309">
        <v>66157.23</v>
      </c>
      <c r="BH203" s="309">
        <v>1650.27</v>
      </c>
      <c r="BI203" s="309">
        <v>12704.1</v>
      </c>
      <c r="BJ203" s="309">
        <v>37828.959999999999</v>
      </c>
      <c r="BK203" s="309">
        <v>59356.49</v>
      </c>
      <c r="BL203" s="309">
        <v>0</v>
      </c>
      <c r="BM203" s="309">
        <v>61953.73</v>
      </c>
      <c r="BN203" s="309">
        <v>2672.64</v>
      </c>
      <c r="BO203" s="309">
        <v>8907.07</v>
      </c>
      <c r="BP203" s="309">
        <v>17303.23</v>
      </c>
      <c r="BQ203" s="309">
        <v>3666.84</v>
      </c>
      <c r="BR203" s="309">
        <v>4082.49</v>
      </c>
      <c r="BS203" s="309">
        <v>28963.49</v>
      </c>
      <c r="BT203" s="309">
        <v>0</v>
      </c>
      <c r="BU203" s="309">
        <v>-93988.89</v>
      </c>
      <c r="BV203" s="309">
        <v>-1164.6400000000001</v>
      </c>
      <c r="BW203" s="309">
        <v>0</v>
      </c>
      <c r="BX203" s="309">
        <v>5809.82</v>
      </c>
      <c r="BY203" s="309">
        <v>1037.71</v>
      </c>
      <c r="BZ203" s="309">
        <v>-2490.75</v>
      </c>
      <c r="CA203" s="309">
        <v>-170.35</v>
      </c>
      <c r="CB203" s="309">
        <v>11950.32</v>
      </c>
      <c r="CC203" s="309">
        <v>9084.66</v>
      </c>
      <c r="CD203" s="309">
        <v>3402.86</v>
      </c>
      <c r="CE203" s="309">
        <v>0</v>
      </c>
      <c r="CF203" s="309">
        <v>44272.639999999999</v>
      </c>
      <c r="CG203" s="309">
        <v>10179.6</v>
      </c>
      <c r="CH203" s="309">
        <v>69962.009999999995</v>
      </c>
      <c r="CI203" s="309">
        <v>-1085.22</v>
      </c>
      <c r="CJ203" s="309">
        <v>34074.97</v>
      </c>
      <c r="CK203" s="309">
        <v>182298.76</v>
      </c>
      <c r="CL203" s="309">
        <v>28243.62</v>
      </c>
      <c r="CM203" s="309">
        <v>33476.639999999999</v>
      </c>
      <c r="CN203" s="309">
        <v>7585.84</v>
      </c>
      <c r="CO203" s="309">
        <v>453423.83</v>
      </c>
      <c r="CP203" s="309">
        <v>8812.43</v>
      </c>
      <c r="CQ203" s="309">
        <v>-2731.71</v>
      </c>
      <c r="CR203" s="309">
        <v>-739.98</v>
      </c>
      <c r="CS203" s="309">
        <v>126972.55</v>
      </c>
      <c r="CT203" s="309">
        <v>104671.97</v>
      </c>
      <c r="CU203" s="309">
        <v>28864.68</v>
      </c>
      <c r="CV203" s="309">
        <v>-131421.24</v>
      </c>
      <c r="CW203" s="309">
        <v>16426.400000000001</v>
      </c>
      <c r="CX203" s="309">
        <v>1465.94</v>
      </c>
      <c r="CY203" s="309">
        <v>12563.27</v>
      </c>
      <c r="CZ203" s="309">
        <v>6531.29</v>
      </c>
      <c r="DA203" s="309">
        <v>-9849.81</v>
      </c>
      <c r="DB203" s="309">
        <v>6226.13</v>
      </c>
      <c r="DC203" s="309">
        <v>8139.87</v>
      </c>
      <c r="DD203" s="309">
        <v>190651.09</v>
      </c>
      <c r="DE203" s="309">
        <v>13399.01</v>
      </c>
      <c r="DF203" s="309">
        <v>-35530.050000000003</v>
      </c>
      <c r="DG203" s="309">
        <v>5719.03</v>
      </c>
      <c r="DH203" s="309">
        <v>13697.97</v>
      </c>
      <c r="DI203" s="309">
        <v>10222.719999999999</v>
      </c>
      <c r="DJ203" s="309">
        <v>19664.27</v>
      </c>
      <c r="DK203" s="309">
        <v>25017.89</v>
      </c>
      <c r="DL203" s="309">
        <v>-11641.7</v>
      </c>
      <c r="DM203" s="309">
        <v>-276.74</v>
      </c>
      <c r="DN203" s="309">
        <v>18625.38</v>
      </c>
      <c r="DO203" s="309">
        <v>4932.99</v>
      </c>
      <c r="DP203" s="309">
        <v>16621.86</v>
      </c>
      <c r="DQ203" s="309">
        <v>65605.259999999995</v>
      </c>
      <c r="DR203" s="309">
        <v>8506.4599999999991</v>
      </c>
      <c r="DS203" s="309">
        <v>4966.8100000000004</v>
      </c>
      <c r="DT203" s="309">
        <v>1478.13</v>
      </c>
      <c r="DU203" s="309">
        <v>13090.41</v>
      </c>
      <c r="DV203" s="309">
        <v>6461.66</v>
      </c>
      <c r="DW203" s="309">
        <v>-22335.279999999999</v>
      </c>
      <c r="DX203" s="309">
        <v>4143.1499999999996</v>
      </c>
      <c r="DY203" s="309">
        <v>110354.11</v>
      </c>
      <c r="DZ203" s="309">
        <v>5944.53</v>
      </c>
      <c r="EA203" s="309">
        <v>246360.31</v>
      </c>
      <c r="EB203" s="309">
        <v>2526.08</v>
      </c>
      <c r="EC203" s="309">
        <v>479.13</v>
      </c>
      <c r="ED203" s="309">
        <v>7516.47</v>
      </c>
      <c r="EE203" s="309">
        <v>9392.89</v>
      </c>
      <c r="EF203" s="309">
        <v>3435.72</v>
      </c>
      <c r="EG203" s="309">
        <v>22624.79</v>
      </c>
      <c r="EH203" s="309">
        <v>-2966.8</v>
      </c>
      <c r="EI203" s="309">
        <v>183563.43</v>
      </c>
      <c r="EJ203" s="309">
        <v>5269.49</v>
      </c>
      <c r="EK203" s="309">
        <v>9124.52</v>
      </c>
      <c r="EL203" s="309">
        <v>-166796.96</v>
      </c>
      <c r="EM203" s="309">
        <v>-53837.55</v>
      </c>
      <c r="EN203" s="309">
        <v>14904.41</v>
      </c>
      <c r="EO203" s="309">
        <v>-7961.13</v>
      </c>
      <c r="EP203" s="309">
        <v>13811.35</v>
      </c>
      <c r="EQ203" s="309">
        <v>39328.78</v>
      </c>
      <c r="ER203" s="309">
        <v>-2829.23</v>
      </c>
      <c r="ES203" s="309">
        <v>-95</v>
      </c>
      <c r="ET203" s="309">
        <v>0</v>
      </c>
      <c r="EU203" s="309">
        <v>0</v>
      </c>
      <c r="EV203" s="309">
        <v>-2278.8000000000002</v>
      </c>
      <c r="EW203" s="309">
        <v>-28051.01</v>
      </c>
      <c r="EX203" s="309">
        <v>3108426.13</v>
      </c>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row>
    <row r="204" spans="1:299" ht="15.75" thickTop="1" x14ac:dyDescent="0.25">
      <c r="ES204" s="77"/>
      <c r="ET204" s="77"/>
      <c r="EU204" s="77"/>
      <c r="EV204" s="77"/>
      <c r="EW204" s="77"/>
      <c r="EX204" s="77"/>
      <c r="EY204" s="77"/>
      <c r="EZ204" s="77"/>
      <c r="FA204" s="77"/>
      <c r="FB204" s="77"/>
      <c r="FC204" s="77"/>
      <c r="FD204" s="77"/>
      <c r="FE204" s="77"/>
      <c r="FF204" s="77"/>
      <c r="FG204" s="77"/>
      <c r="FH204" s="77"/>
      <c r="FI204" s="77"/>
      <c r="FJ204" s="77"/>
      <c r="FK204" s="77"/>
      <c r="FL204" s="77"/>
      <c r="FM204" s="77"/>
      <c r="FN204" s="77"/>
      <c r="FO204" s="77"/>
      <c r="FP204" s="77"/>
      <c r="FQ204" s="77"/>
      <c r="FR204" s="77"/>
      <c r="FS204" s="77"/>
      <c r="FT204" s="77"/>
      <c r="FU204" s="77"/>
      <c r="FV204" s="77"/>
      <c r="FW204" s="77"/>
      <c r="FX204" s="77"/>
      <c r="FY204" s="77"/>
      <c r="FZ204" s="77"/>
      <c r="GA204" s="77"/>
      <c r="GB204" s="77"/>
      <c r="GC204" s="77"/>
      <c r="GD204" s="77"/>
      <c r="GE204" s="77"/>
      <c r="GF204" s="77"/>
      <c r="GG204" s="77"/>
      <c r="GH204" s="77"/>
      <c r="GI204" s="77"/>
      <c r="GJ204" s="77"/>
      <c r="GK204" s="77"/>
      <c r="GL204" s="77"/>
      <c r="GM204" s="77"/>
      <c r="GN204" s="77"/>
      <c r="GO204" s="77"/>
      <c r="GP204" s="77"/>
      <c r="GQ204" s="77"/>
      <c r="GR204" s="77"/>
      <c r="GS204" s="77"/>
      <c r="GT204" s="77"/>
      <c r="GU204" s="77"/>
      <c r="GV204" s="77"/>
      <c r="GW204" s="77"/>
      <c r="GX204" s="77"/>
      <c r="GY204" s="77"/>
      <c r="GZ204" s="77"/>
      <c r="HA204" s="77"/>
      <c r="HB204" s="77"/>
      <c r="HC204" s="77"/>
      <c r="HD204" s="77"/>
      <c r="HE204" s="77"/>
      <c r="HF204" s="77"/>
      <c r="HG204" s="77"/>
      <c r="HH204" s="77"/>
      <c r="HI204" s="77"/>
      <c r="HJ204" s="77"/>
      <c r="HK204" s="77"/>
      <c r="HL204" s="77"/>
      <c r="HM204" s="77"/>
      <c r="HN204" s="77"/>
      <c r="HO204" s="77"/>
      <c r="HP204" s="77"/>
      <c r="HQ204" s="77"/>
      <c r="HR204" s="77"/>
      <c r="HS204" s="77"/>
      <c r="HT204" s="77"/>
      <c r="HU204" s="77"/>
      <c r="HV204" s="77"/>
      <c r="HW204" s="77"/>
      <c r="HX204" s="77"/>
      <c r="HY204" s="77"/>
      <c r="HZ204" s="77"/>
      <c r="IA204" s="77"/>
      <c r="IB204" s="77"/>
      <c r="IC204" s="77"/>
      <c r="ID204" s="77"/>
      <c r="IE204" s="77"/>
      <c r="IF204" s="77"/>
      <c r="IG204" s="77"/>
      <c r="IH204" s="77"/>
      <c r="II204" s="77"/>
      <c r="IJ204" s="77"/>
      <c r="IK204" s="77"/>
      <c r="IL204" s="77"/>
      <c r="IM204" s="77"/>
      <c r="IN204" s="77"/>
      <c r="IO204" s="77"/>
      <c r="IP204" s="77"/>
      <c r="IQ204" s="77"/>
      <c r="IR204" s="77"/>
      <c r="IS204" s="77"/>
      <c r="IT204" s="77"/>
      <c r="IU204" s="77"/>
      <c r="IV204" s="77"/>
      <c r="IW204" s="77"/>
      <c r="IX204" s="77"/>
      <c r="IY204" s="77"/>
      <c r="IZ204" s="77"/>
      <c r="JA204" s="77"/>
      <c r="JB204" s="77"/>
      <c r="JC204" s="77"/>
      <c r="JD204" s="77"/>
      <c r="JE204" s="77"/>
      <c r="JF204" s="77"/>
      <c r="JG204" s="77"/>
      <c r="JH204" s="77"/>
      <c r="JI204" s="77"/>
      <c r="JJ204" s="77"/>
      <c r="JK204" s="77"/>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row>
    <row r="205" spans="1:299" x14ac:dyDescent="0.25">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c r="FY205" s="77"/>
      <c r="FZ205" s="77"/>
      <c r="GA205" s="77"/>
      <c r="GB205" s="77"/>
      <c r="GC205" s="77"/>
      <c r="GD205" s="77"/>
      <c r="GE205" s="77"/>
      <c r="GF205" s="77"/>
      <c r="GG205" s="77"/>
      <c r="GH205" s="77"/>
      <c r="GI205" s="77"/>
      <c r="GJ205" s="77"/>
      <c r="GK205" s="77"/>
      <c r="GL205" s="77"/>
      <c r="GM205" s="77"/>
      <c r="GN205" s="77"/>
      <c r="GO205" s="77"/>
      <c r="GP205" s="77"/>
      <c r="GQ205" s="77"/>
      <c r="GR205" s="77"/>
      <c r="GS205" s="77"/>
      <c r="GT205" s="77"/>
      <c r="GU205" s="77"/>
      <c r="GV205" s="77"/>
      <c r="GW205" s="77"/>
      <c r="GX205" s="77"/>
      <c r="GY205" s="77"/>
      <c r="GZ205" s="77"/>
      <c r="HA205" s="77"/>
      <c r="HB205" s="77"/>
      <c r="HC205" s="77"/>
      <c r="HD205" s="77"/>
      <c r="HE205" s="77"/>
      <c r="HF205" s="77"/>
      <c r="HG205" s="77"/>
      <c r="HH205" s="77"/>
      <c r="HI205" s="77"/>
      <c r="HJ205" s="77"/>
      <c r="HK205" s="77"/>
      <c r="HL205" s="77"/>
      <c r="HM205" s="77"/>
      <c r="HN205" s="77"/>
      <c r="HO205" s="77"/>
      <c r="HP205" s="77"/>
      <c r="HQ205" s="77"/>
      <c r="HR205" s="77"/>
      <c r="HS205" s="77"/>
      <c r="HT205" s="77"/>
      <c r="HU205" s="77"/>
      <c r="HV205" s="77"/>
      <c r="HW205" s="77"/>
      <c r="HX205" s="77"/>
      <c r="HY205" s="77"/>
      <c r="HZ205" s="77"/>
      <c r="IA205" s="77"/>
      <c r="IB205" s="77"/>
      <c r="IC205" s="77"/>
      <c r="ID205" s="77"/>
      <c r="IE205" s="77"/>
      <c r="IF205" s="77"/>
      <c r="IG205" s="77"/>
      <c r="IH205" s="77"/>
      <c r="II205" s="77"/>
      <c r="IJ205" s="77"/>
      <c r="IK205" s="77"/>
      <c r="IL205" s="77"/>
      <c r="IM205" s="77"/>
      <c r="IN205" s="77"/>
      <c r="IO205" s="77"/>
      <c r="IP205" s="77"/>
      <c r="IQ205" s="77"/>
      <c r="IR205" s="77"/>
      <c r="IS205" s="77"/>
      <c r="IT205" s="77"/>
      <c r="IU205" s="77"/>
      <c r="IV205" s="77"/>
      <c r="IW205" s="77"/>
      <c r="IX205" s="77"/>
      <c r="IY205" s="77"/>
      <c r="IZ205" s="77"/>
      <c r="JA205" s="77"/>
      <c r="JB205" s="77"/>
      <c r="JC205" s="77"/>
      <c r="JD205" s="77"/>
      <c r="JE205" s="77"/>
      <c r="JF205" s="77"/>
      <c r="JG205" s="77"/>
      <c r="JH205" s="77"/>
      <c r="JI205" s="77"/>
      <c r="JJ205" s="77"/>
      <c r="JK205" s="77"/>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row>
    <row r="206" spans="1:299" x14ac:dyDescent="0.25">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c r="FY206" s="77"/>
      <c r="FZ206" s="77"/>
      <c r="GA206" s="77"/>
      <c r="GB206" s="77"/>
      <c r="GC206" s="77"/>
      <c r="GD206" s="77"/>
      <c r="GE206" s="77"/>
      <c r="GF206" s="77"/>
      <c r="GG206" s="77"/>
      <c r="GH206" s="77"/>
      <c r="GI206" s="77"/>
      <c r="GJ206" s="77"/>
      <c r="GK206" s="77"/>
      <c r="GL206" s="77"/>
      <c r="GM206" s="77"/>
      <c r="GN206" s="77"/>
      <c r="GO206" s="77"/>
      <c r="GP206" s="77"/>
      <c r="GQ206" s="77"/>
      <c r="GR206" s="77"/>
      <c r="GS206" s="77"/>
      <c r="GT206" s="77"/>
      <c r="GU206" s="77"/>
      <c r="GV206" s="77"/>
      <c r="GW206" s="77"/>
      <c r="GX206" s="77"/>
      <c r="GY206" s="77"/>
      <c r="GZ206" s="77"/>
      <c r="HA206" s="77"/>
      <c r="HB206" s="77"/>
      <c r="HC206" s="77"/>
      <c r="HD206" s="77"/>
      <c r="HE206" s="77"/>
      <c r="HF206" s="77"/>
      <c r="HG206" s="77"/>
      <c r="HH206" s="77"/>
      <c r="HI206" s="77"/>
      <c r="HJ206" s="77"/>
      <c r="HK206" s="77"/>
      <c r="HL206" s="77"/>
      <c r="HM206" s="77"/>
      <c r="HN206" s="77"/>
      <c r="HO206" s="77"/>
      <c r="HP206" s="77"/>
      <c r="HQ206" s="77"/>
      <c r="HR206" s="77"/>
      <c r="HS206" s="77"/>
      <c r="HT206" s="77"/>
      <c r="HU206" s="77"/>
      <c r="HV206" s="77"/>
      <c r="HW206" s="77"/>
      <c r="HX206" s="77"/>
      <c r="HY206" s="77"/>
      <c r="HZ206" s="77"/>
      <c r="IA206" s="77"/>
      <c r="IB206" s="77"/>
      <c r="IC206" s="77"/>
      <c r="ID206" s="77"/>
      <c r="IE206" s="77"/>
      <c r="IF206" s="77"/>
      <c r="IG206" s="77"/>
      <c r="IH206" s="77"/>
      <c r="II206" s="77"/>
      <c r="IJ206" s="77"/>
      <c r="IK206" s="77"/>
      <c r="IL206" s="77"/>
      <c r="IM206" s="77"/>
      <c r="IN206" s="77"/>
      <c r="IO206" s="77"/>
      <c r="IP206" s="77"/>
      <c r="IQ206" s="77"/>
      <c r="IR206" s="77"/>
      <c r="IS206" s="77"/>
      <c r="IT206" s="77"/>
      <c r="IU206" s="77"/>
      <c r="IV206" s="77"/>
      <c r="IW206" s="77"/>
      <c r="IX206" s="77"/>
      <c r="IY206" s="77"/>
      <c r="IZ206" s="77"/>
      <c r="JA206" s="77"/>
      <c r="JB206" s="77"/>
      <c r="JC206" s="77"/>
      <c r="JD206" s="77"/>
      <c r="JE206" s="77"/>
      <c r="JF206" s="77"/>
      <c r="JG206" s="77"/>
      <c r="JH206" s="77"/>
      <c r="JI206" s="77"/>
      <c r="JJ206" s="77"/>
      <c r="JK206" s="77"/>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row>
    <row r="207" spans="1:299" x14ac:dyDescent="0.25">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c r="FY207" s="77"/>
      <c r="FZ207" s="77"/>
      <c r="GA207" s="77"/>
      <c r="GB207" s="77"/>
      <c r="GC207" s="77"/>
      <c r="GD207" s="77"/>
      <c r="GE207" s="77"/>
      <c r="GF207" s="77"/>
      <c r="GG207" s="77"/>
      <c r="GH207" s="77"/>
      <c r="GI207" s="77"/>
      <c r="GJ207" s="77"/>
      <c r="GK207" s="77"/>
      <c r="GL207" s="77"/>
      <c r="GM207" s="77"/>
      <c r="GN207" s="77"/>
      <c r="GO207" s="77"/>
      <c r="GP207" s="77"/>
      <c r="GQ207" s="77"/>
      <c r="GR207" s="77"/>
      <c r="GS207" s="77"/>
      <c r="GT207" s="77"/>
      <c r="GU207" s="77"/>
      <c r="GV207" s="77"/>
      <c r="GW207" s="77"/>
      <c r="GX207" s="77"/>
      <c r="GY207" s="77"/>
      <c r="GZ207" s="77"/>
      <c r="HA207" s="77"/>
      <c r="HB207" s="77"/>
      <c r="HC207" s="77"/>
      <c r="HD207" s="77"/>
      <c r="HE207" s="77"/>
      <c r="HF207" s="77"/>
      <c r="HG207" s="77"/>
      <c r="HH207" s="77"/>
      <c r="HI207" s="77"/>
      <c r="HJ207" s="77"/>
      <c r="HK207" s="77"/>
      <c r="HL207" s="77"/>
      <c r="HM207" s="77"/>
      <c r="HN207" s="77"/>
      <c r="HO207" s="77"/>
      <c r="HP207" s="77"/>
      <c r="HQ207" s="77"/>
      <c r="HR207" s="77"/>
      <c r="HS207" s="77"/>
      <c r="HT207" s="77"/>
      <c r="HU207" s="77"/>
      <c r="HV207" s="77"/>
      <c r="HW207" s="77"/>
      <c r="HX207" s="77"/>
      <c r="HY207" s="77"/>
      <c r="HZ207" s="77"/>
      <c r="IA207" s="77"/>
      <c r="IB207" s="77"/>
      <c r="IC207" s="77"/>
      <c r="ID207" s="77"/>
      <c r="IE207" s="77"/>
      <c r="IF207" s="77"/>
      <c r="IG207" s="77"/>
      <c r="IH207" s="77"/>
      <c r="II207" s="77"/>
      <c r="IJ207" s="77"/>
      <c r="IK207" s="77"/>
      <c r="IL207" s="77"/>
      <c r="IM207" s="77"/>
      <c r="IN207" s="77"/>
      <c r="IO207" s="77"/>
      <c r="IP207" s="77"/>
      <c r="IQ207" s="77"/>
      <c r="IR207" s="77"/>
      <c r="IS207" s="77"/>
      <c r="IT207" s="77"/>
      <c r="IU207" s="77"/>
      <c r="IV207" s="77"/>
      <c r="IW207" s="77"/>
      <c r="IX207" s="77"/>
      <c r="IY207" s="77"/>
      <c r="IZ207" s="77"/>
      <c r="JA207" s="77"/>
      <c r="JB207" s="77"/>
      <c r="JC207" s="77"/>
      <c r="JD207" s="77"/>
      <c r="JE207" s="77"/>
      <c r="JF207" s="77"/>
      <c r="JG207" s="77"/>
      <c r="JH207" s="77"/>
      <c r="JI207" s="77"/>
      <c r="JJ207" s="77"/>
      <c r="JK207" s="77"/>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row>
    <row r="208" spans="1:299" x14ac:dyDescent="0.25">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c r="FY208" s="77"/>
      <c r="FZ208" s="77"/>
      <c r="GA208" s="77"/>
      <c r="GB208" s="77"/>
      <c r="GC208" s="77"/>
      <c r="GD208" s="77"/>
      <c r="GE208" s="77"/>
      <c r="GF208" s="77"/>
      <c r="GG208" s="77"/>
      <c r="GH208" s="77"/>
      <c r="GI208" s="77"/>
      <c r="GJ208" s="77"/>
      <c r="GK208" s="77"/>
      <c r="GL208" s="77"/>
      <c r="GM208" s="77"/>
      <c r="GN208" s="77"/>
      <c r="GO208" s="77"/>
      <c r="GP208" s="77"/>
      <c r="GQ208" s="77"/>
      <c r="GR208" s="77"/>
      <c r="GS208" s="77"/>
      <c r="GT208" s="77"/>
      <c r="GU208" s="77"/>
      <c r="GV208" s="77"/>
      <c r="GW208" s="77"/>
      <c r="GX208" s="77"/>
      <c r="GY208" s="77"/>
      <c r="GZ208" s="77"/>
      <c r="HA208" s="77"/>
      <c r="HB208" s="77"/>
      <c r="HC208" s="77"/>
      <c r="HD208" s="77"/>
      <c r="HE208" s="77"/>
      <c r="HF208" s="77"/>
      <c r="HG208" s="77"/>
      <c r="HH208" s="77"/>
      <c r="HI208" s="77"/>
      <c r="HJ208" s="77"/>
      <c r="HK208" s="77"/>
      <c r="HL208" s="77"/>
      <c r="HM208" s="77"/>
      <c r="HN208" s="77"/>
      <c r="HO208" s="77"/>
      <c r="HP208" s="77"/>
      <c r="HQ208" s="77"/>
      <c r="HR208" s="77"/>
      <c r="HS208" s="77"/>
      <c r="HT208" s="77"/>
      <c r="HU208" s="77"/>
      <c r="HV208" s="77"/>
      <c r="HW208" s="77"/>
      <c r="HX208" s="77"/>
      <c r="HY208" s="77"/>
      <c r="HZ208" s="77"/>
      <c r="IA208" s="77"/>
      <c r="IB208" s="77"/>
      <c r="IC208" s="77"/>
      <c r="ID208" s="77"/>
      <c r="IE208" s="77"/>
      <c r="IF208" s="77"/>
      <c r="IG208" s="77"/>
      <c r="IH208" s="77"/>
      <c r="II208" s="77"/>
      <c r="IJ208" s="77"/>
      <c r="IK208" s="77"/>
      <c r="IL208" s="77"/>
      <c r="IM208" s="77"/>
      <c r="IN208" s="77"/>
      <c r="IO208" s="77"/>
      <c r="IP208" s="77"/>
      <c r="IQ208" s="77"/>
      <c r="IR208" s="77"/>
      <c r="IS208" s="77"/>
      <c r="IT208" s="77"/>
      <c r="IU208" s="77"/>
      <c r="IV208" s="77"/>
      <c r="IW208" s="77"/>
      <c r="IX208" s="77"/>
      <c r="IY208" s="77"/>
      <c r="IZ208" s="77"/>
      <c r="JA208" s="77"/>
      <c r="JB208" s="77"/>
      <c r="JC208" s="77"/>
      <c r="JD208" s="77"/>
      <c r="JE208" s="77"/>
      <c r="JF208" s="77"/>
      <c r="JG208" s="77"/>
      <c r="JH208" s="77"/>
      <c r="JI208" s="77"/>
      <c r="JJ208" s="77"/>
      <c r="JK208" s="77"/>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row>
    <row r="209" spans="149:299" x14ac:dyDescent="0.25">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c r="FY209" s="77"/>
      <c r="FZ209" s="77"/>
      <c r="GA209" s="77"/>
      <c r="GB209" s="77"/>
      <c r="GC209" s="77"/>
      <c r="GD209" s="77"/>
      <c r="GE209" s="77"/>
      <c r="GF209" s="77"/>
      <c r="GG209" s="77"/>
      <c r="GH209" s="77"/>
      <c r="GI209" s="77"/>
      <c r="GJ209" s="77"/>
      <c r="GK209" s="77"/>
      <c r="GL209" s="77"/>
      <c r="GM209" s="77"/>
      <c r="GN209" s="77"/>
      <c r="GO209" s="77"/>
      <c r="GP209" s="77"/>
      <c r="GQ209" s="77"/>
      <c r="GR209" s="77"/>
      <c r="GS209" s="77"/>
      <c r="GT209" s="77"/>
      <c r="GU209" s="77"/>
      <c r="GV209" s="77"/>
      <c r="GW209" s="77"/>
      <c r="GX209" s="77"/>
      <c r="GY209" s="77"/>
      <c r="GZ209" s="77"/>
      <c r="HA209" s="77"/>
      <c r="HB209" s="77"/>
      <c r="HC209" s="77"/>
      <c r="HD209" s="77"/>
      <c r="HE209" s="77"/>
      <c r="HF209" s="77"/>
      <c r="HG209" s="77"/>
      <c r="HH209" s="77"/>
      <c r="HI209" s="77"/>
      <c r="HJ209" s="77"/>
      <c r="HK209" s="77"/>
      <c r="HL209" s="77"/>
      <c r="HM209" s="77"/>
      <c r="HN209" s="77"/>
      <c r="HO209" s="77"/>
      <c r="HP209" s="77"/>
      <c r="HQ209" s="77"/>
      <c r="HR209" s="77"/>
      <c r="HS209" s="77"/>
      <c r="HT209" s="77"/>
      <c r="HU209" s="77"/>
      <c r="HV209" s="77"/>
      <c r="HW209" s="77"/>
      <c r="HX209" s="77"/>
      <c r="HY209" s="77"/>
      <c r="HZ209" s="77"/>
      <c r="IA209" s="77"/>
      <c r="IB209" s="77"/>
      <c r="IC209" s="77"/>
      <c r="ID209" s="77"/>
      <c r="IE209" s="77"/>
      <c r="IF209" s="77"/>
      <c r="IG209" s="77"/>
      <c r="IH209" s="77"/>
      <c r="II209" s="77"/>
      <c r="IJ209" s="77"/>
      <c r="IK209" s="77"/>
      <c r="IL209" s="77"/>
      <c r="IM209" s="77"/>
      <c r="IN209" s="77"/>
      <c r="IO209" s="77"/>
      <c r="IP209" s="77"/>
      <c r="IQ209" s="77"/>
      <c r="IR209" s="77"/>
      <c r="IS209" s="77"/>
      <c r="IT209" s="77"/>
      <c r="IU209" s="77"/>
      <c r="IV209" s="77"/>
      <c r="IW209" s="77"/>
      <c r="IX209" s="77"/>
      <c r="IY209" s="77"/>
      <c r="IZ209" s="77"/>
      <c r="JA209" s="77"/>
      <c r="JB209" s="77"/>
      <c r="JC209" s="77"/>
      <c r="JD209" s="77"/>
      <c r="JE209" s="77"/>
      <c r="JF209" s="77"/>
      <c r="JG209" s="77"/>
      <c r="JH209" s="77"/>
      <c r="JI209" s="77"/>
      <c r="JJ209" s="77"/>
      <c r="JK209" s="77"/>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row>
    <row r="210" spans="149:299" x14ac:dyDescent="0.25">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c r="FY210" s="77"/>
      <c r="FZ210" s="77"/>
      <c r="GA210" s="77"/>
      <c r="GB210" s="77"/>
      <c r="GC210" s="77"/>
      <c r="GD210" s="77"/>
      <c r="GE210" s="77"/>
      <c r="GF210" s="77"/>
      <c r="GG210" s="77"/>
      <c r="GH210" s="77"/>
      <c r="GI210" s="77"/>
      <c r="GJ210" s="77"/>
      <c r="GK210" s="77"/>
      <c r="GL210" s="77"/>
      <c r="GM210" s="77"/>
      <c r="GN210" s="77"/>
      <c r="GO210" s="77"/>
      <c r="GP210" s="77"/>
      <c r="GQ210" s="77"/>
      <c r="GR210" s="77"/>
      <c r="GS210" s="77"/>
      <c r="GT210" s="77"/>
      <c r="GU210" s="77"/>
      <c r="GV210" s="77"/>
      <c r="GW210" s="77"/>
      <c r="GX210" s="77"/>
      <c r="GY210" s="77"/>
      <c r="GZ210" s="77"/>
      <c r="HA210" s="77"/>
      <c r="HB210" s="77"/>
      <c r="HC210" s="77"/>
      <c r="HD210" s="77"/>
      <c r="HE210" s="77"/>
      <c r="HF210" s="77"/>
      <c r="HG210" s="77"/>
      <c r="HH210" s="77"/>
      <c r="HI210" s="77"/>
      <c r="HJ210" s="77"/>
      <c r="HK210" s="77"/>
      <c r="HL210" s="77"/>
      <c r="HM210" s="77"/>
      <c r="HN210" s="77"/>
      <c r="HO210" s="77"/>
      <c r="HP210" s="77"/>
      <c r="HQ210" s="77"/>
      <c r="HR210" s="77"/>
      <c r="HS210" s="77"/>
      <c r="HT210" s="77"/>
      <c r="HU210" s="77"/>
      <c r="HV210" s="77"/>
      <c r="HW210" s="77"/>
      <c r="HX210" s="77"/>
      <c r="HY210" s="77"/>
      <c r="HZ210" s="77"/>
      <c r="IA210" s="77"/>
      <c r="IB210" s="77"/>
      <c r="IC210" s="77"/>
      <c r="ID210" s="77"/>
      <c r="IE210" s="77"/>
      <c r="IF210" s="77"/>
      <c r="IG210" s="77"/>
      <c r="IH210" s="77"/>
      <c r="II210" s="77"/>
      <c r="IJ210" s="77"/>
      <c r="IK210" s="77"/>
      <c r="IL210" s="77"/>
      <c r="IM210" s="77"/>
      <c r="IN210" s="77"/>
      <c r="IO210" s="77"/>
      <c r="IP210" s="77"/>
      <c r="IQ210" s="77"/>
      <c r="IR210" s="77"/>
      <c r="IS210" s="77"/>
      <c r="IT210" s="77"/>
      <c r="IU210" s="77"/>
      <c r="IV210" s="77"/>
      <c r="IW210" s="77"/>
      <c r="IX210" s="77"/>
      <c r="IY210" s="77"/>
      <c r="IZ210" s="77"/>
      <c r="JA210" s="77"/>
      <c r="JB210" s="77"/>
      <c r="JC210" s="77"/>
      <c r="JD210" s="77"/>
      <c r="JE210" s="77"/>
      <c r="JF210" s="77"/>
      <c r="JG210" s="77"/>
      <c r="JH210" s="77"/>
      <c r="JI210" s="77"/>
      <c r="JJ210" s="77"/>
      <c r="JK210" s="77"/>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row>
    <row r="211" spans="149:299" x14ac:dyDescent="0.25">
      <c r="ES211" s="77"/>
      <c r="ET211" s="77"/>
      <c r="EU211" s="77"/>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c r="FY211" s="77"/>
      <c r="FZ211" s="77"/>
      <c r="GA211" s="77"/>
      <c r="GB211" s="77"/>
      <c r="GC211" s="77"/>
      <c r="GD211" s="77"/>
      <c r="GE211" s="77"/>
      <c r="GF211" s="77"/>
      <c r="GG211" s="77"/>
      <c r="GH211" s="77"/>
      <c r="GI211" s="77"/>
      <c r="GJ211" s="77"/>
      <c r="GK211" s="77"/>
      <c r="GL211" s="77"/>
      <c r="GM211" s="77"/>
      <c r="GN211" s="77"/>
      <c r="GO211" s="77"/>
      <c r="GP211" s="77"/>
      <c r="GQ211" s="77"/>
      <c r="GR211" s="77"/>
      <c r="GS211" s="77"/>
      <c r="GT211" s="77"/>
      <c r="GU211" s="77"/>
      <c r="GV211" s="77"/>
      <c r="GW211" s="77"/>
      <c r="GX211" s="77"/>
      <c r="GY211" s="77"/>
      <c r="GZ211" s="77"/>
      <c r="HA211" s="77"/>
      <c r="HB211" s="77"/>
      <c r="HC211" s="77"/>
      <c r="HD211" s="77"/>
      <c r="HE211" s="77"/>
      <c r="HF211" s="77"/>
      <c r="HG211" s="77"/>
      <c r="HH211" s="77"/>
      <c r="HI211" s="77"/>
      <c r="HJ211" s="77"/>
      <c r="HK211" s="77"/>
      <c r="HL211" s="77"/>
      <c r="HM211" s="77"/>
      <c r="HN211" s="77"/>
      <c r="HO211" s="77"/>
      <c r="HP211" s="77"/>
      <c r="HQ211" s="77"/>
      <c r="HR211" s="77"/>
      <c r="HS211" s="77"/>
      <c r="HT211" s="77"/>
      <c r="HU211" s="77"/>
      <c r="HV211" s="77"/>
      <c r="HW211" s="77"/>
      <c r="HX211" s="77"/>
      <c r="HY211" s="77"/>
      <c r="HZ211" s="77"/>
      <c r="IA211" s="77"/>
      <c r="IB211" s="77"/>
      <c r="IC211" s="77"/>
      <c r="ID211" s="77"/>
      <c r="IE211" s="77"/>
      <c r="IF211" s="77"/>
      <c r="IG211" s="77"/>
      <c r="IH211" s="77"/>
      <c r="II211" s="77"/>
      <c r="IJ211" s="77"/>
      <c r="IK211" s="77"/>
      <c r="IL211" s="77"/>
      <c r="IM211" s="77"/>
      <c r="IN211" s="77"/>
      <c r="IO211" s="77"/>
      <c r="IP211" s="77"/>
      <c r="IQ211" s="77"/>
      <c r="IR211" s="77"/>
      <c r="IS211" s="77"/>
      <c r="IT211" s="77"/>
      <c r="IU211" s="77"/>
      <c r="IV211" s="77"/>
      <c r="IW211" s="77"/>
      <c r="IX211" s="77"/>
      <c r="IY211" s="77"/>
      <c r="IZ211" s="77"/>
      <c r="JA211" s="77"/>
      <c r="JB211" s="77"/>
      <c r="JC211" s="77"/>
      <c r="JD211" s="77"/>
      <c r="JE211" s="77"/>
      <c r="JF211" s="77"/>
      <c r="JG211" s="77"/>
      <c r="JH211" s="77"/>
      <c r="JI211" s="77"/>
      <c r="JJ211" s="77"/>
      <c r="JK211" s="77"/>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row>
    <row r="212" spans="149:299" x14ac:dyDescent="0.25">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c r="FY212" s="77"/>
      <c r="FZ212" s="77"/>
      <c r="GA212" s="77"/>
      <c r="GB212" s="77"/>
      <c r="GC212" s="77"/>
      <c r="GD212" s="77"/>
      <c r="GE212" s="77"/>
      <c r="GF212" s="77"/>
      <c r="GG212" s="77"/>
      <c r="GH212" s="77"/>
      <c r="GI212" s="77"/>
      <c r="GJ212" s="77"/>
      <c r="GK212" s="77"/>
      <c r="GL212" s="77"/>
      <c r="GM212" s="77"/>
      <c r="GN212" s="77"/>
      <c r="GO212" s="77"/>
      <c r="GP212" s="77"/>
      <c r="GQ212" s="77"/>
      <c r="GR212" s="77"/>
      <c r="GS212" s="77"/>
      <c r="GT212" s="77"/>
      <c r="GU212" s="77"/>
      <c r="GV212" s="77"/>
      <c r="GW212" s="77"/>
      <c r="GX212" s="77"/>
      <c r="GY212" s="77"/>
      <c r="GZ212" s="77"/>
      <c r="HA212" s="77"/>
      <c r="HB212" s="77"/>
      <c r="HC212" s="77"/>
      <c r="HD212" s="77"/>
      <c r="HE212" s="77"/>
      <c r="HF212" s="77"/>
      <c r="HG212" s="77"/>
      <c r="HH212" s="77"/>
      <c r="HI212" s="77"/>
      <c r="HJ212" s="77"/>
      <c r="HK212" s="77"/>
      <c r="HL212" s="77"/>
      <c r="HM212" s="77"/>
      <c r="HN212" s="77"/>
      <c r="HO212" s="77"/>
      <c r="HP212" s="77"/>
      <c r="HQ212" s="77"/>
      <c r="HR212" s="77"/>
      <c r="HS212" s="77"/>
      <c r="HT212" s="77"/>
      <c r="HU212" s="77"/>
      <c r="HV212" s="77"/>
      <c r="HW212" s="77"/>
      <c r="HX212" s="77"/>
      <c r="HY212" s="77"/>
      <c r="HZ212" s="77"/>
      <c r="IA212" s="77"/>
      <c r="IB212" s="77"/>
      <c r="IC212" s="77"/>
      <c r="ID212" s="77"/>
      <c r="IE212" s="77"/>
      <c r="IF212" s="77"/>
      <c r="IG212" s="77"/>
      <c r="IH212" s="77"/>
      <c r="II212" s="77"/>
      <c r="IJ212" s="77"/>
      <c r="IK212" s="77"/>
      <c r="IL212" s="77"/>
      <c r="IM212" s="77"/>
      <c r="IN212" s="77"/>
      <c r="IO212" s="77"/>
      <c r="IP212" s="77"/>
      <c r="IQ212" s="77"/>
      <c r="IR212" s="77"/>
      <c r="IS212" s="77"/>
      <c r="IT212" s="77"/>
      <c r="IU212" s="77"/>
      <c r="IV212" s="77"/>
      <c r="IW212" s="77"/>
      <c r="IX212" s="77"/>
      <c r="IY212" s="77"/>
      <c r="IZ212" s="77"/>
      <c r="JA212" s="77"/>
      <c r="JB212" s="77"/>
      <c r="JC212" s="77"/>
      <c r="JD212" s="77"/>
      <c r="JE212" s="77"/>
      <c r="JF212" s="77"/>
      <c r="JG212" s="77"/>
      <c r="JH212" s="77"/>
      <c r="JI212" s="77"/>
      <c r="JJ212" s="77"/>
      <c r="JK212" s="77"/>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row>
    <row r="213" spans="149:299" x14ac:dyDescent="0.25">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c r="FY213" s="77"/>
      <c r="FZ213" s="77"/>
      <c r="GA213" s="77"/>
      <c r="GB213" s="77"/>
      <c r="GC213" s="77"/>
      <c r="GD213" s="77"/>
      <c r="GE213" s="77"/>
      <c r="GF213" s="77"/>
      <c r="GG213" s="77"/>
      <c r="GH213" s="77"/>
      <c r="GI213" s="77"/>
      <c r="GJ213" s="77"/>
      <c r="GK213" s="77"/>
      <c r="GL213" s="77"/>
      <c r="GM213" s="77"/>
      <c r="GN213" s="77"/>
      <c r="GO213" s="77"/>
      <c r="GP213" s="77"/>
      <c r="GQ213" s="77"/>
      <c r="GR213" s="77"/>
      <c r="GS213" s="77"/>
      <c r="GT213" s="77"/>
      <c r="GU213" s="77"/>
      <c r="GV213" s="77"/>
      <c r="GW213" s="77"/>
      <c r="GX213" s="77"/>
      <c r="GY213" s="77"/>
      <c r="GZ213" s="77"/>
      <c r="HA213" s="77"/>
      <c r="HB213" s="77"/>
      <c r="HC213" s="77"/>
      <c r="HD213" s="77"/>
      <c r="HE213" s="77"/>
      <c r="HF213" s="77"/>
      <c r="HG213" s="77"/>
      <c r="HH213" s="77"/>
      <c r="HI213" s="77"/>
      <c r="HJ213" s="77"/>
      <c r="HK213" s="77"/>
      <c r="HL213" s="77"/>
      <c r="HM213" s="77"/>
      <c r="HN213" s="77"/>
      <c r="HO213" s="77"/>
      <c r="HP213" s="77"/>
      <c r="HQ213" s="77"/>
      <c r="HR213" s="77"/>
      <c r="HS213" s="77"/>
      <c r="HT213" s="77"/>
      <c r="HU213" s="77"/>
      <c r="HV213" s="77"/>
      <c r="HW213" s="77"/>
      <c r="HX213" s="77"/>
      <c r="HY213" s="77"/>
      <c r="HZ213" s="77"/>
      <c r="IA213" s="77"/>
      <c r="IB213" s="77"/>
      <c r="IC213" s="77"/>
      <c r="ID213" s="77"/>
      <c r="IE213" s="77"/>
      <c r="IF213" s="77"/>
      <c r="IG213" s="77"/>
      <c r="IH213" s="77"/>
      <c r="II213" s="77"/>
      <c r="IJ213" s="77"/>
      <c r="IK213" s="77"/>
      <c r="IL213" s="77"/>
      <c r="IM213" s="77"/>
      <c r="IN213" s="77"/>
      <c r="IO213" s="77"/>
      <c r="IP213" s="77"/>
      <c r="IQ213" s="77"/>
      <c r="IR213" s="77"/>
      <c r="IS213" s="77"/>
      <c r="IT213" s="77"/>
      <c r="IU213" s="77"/>
      <c r="IV213" s="77"/>
      <c r="IW213" s="77"/>
      <c r="IX213" s="77"/>
      <c r="IY213" s="77"/>
      <c r="IZ213" s="77"/>
      <c r="JA213" s="77"/>
      <c r="JB213" s="77"/>
      <c r="JC213" s="77"/>
      <c r="JD213" s="77"/>
      <c r="JE213" s="77"/>
      <c r="JF213" s="77"/>
      <c r="JG213" s="77"/>
      <c r="JH213" s="77"/>
      <c r="JI213" s="77"/>
      <c r="JJ213" s="77"/>
      <c r="JK213" s="77"/>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row>
    <row r="214" spans="149:299" x14ac:dyDescent="0.25">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c r="FY214" s="77"/>
      <c r="FZ214" s="77"/>
      <c r="GA214" s="77"/>
      <c r="GB214" s="77"/>
      <c r="GC214" s="77"/>
      <c r="GD214" s="77"/>
      <c r="GE214" s="77"/>
      <c r="GF214" s="77"/>
      <c r="GG214" s="77"/>
      <c r="GH214" s="77"/>
      <c r="GI214" s="77"/>
      <c r="GJ214" s="77"/>
      <c r="GK214" s="77"/>
      <c r="GL214" s="77"/>
      <c r="GM214" s="77"/>
      <c r="GN214" s="77"/>
      <c r="GO214" s="77"/>
      <c r="GP214" s="77"/>
      <c r="GQ214" s="77"/>
      <c r="GR214" s="77"/>
      <c r="GS214" s="77"/>
      <c r="GT214" s="77"/>
      <c r="GU214" s="77"/>
      <c r="GV214" s="77"/>
      <c r="GW214" s="77"/>
      <c r="GX214" s="77"/>
      <c r="GY214" s="77"/>
      <c r="GZ214" s="77"/>
      <c r="HA214" s="77"/>
      <c r="HB214" s="77"/>
      <c r="HC214" s="77"/>
      <c r="HD214" s="77"/>
      <c r="HE214" s="77"/>
      <c r="HF214" s="77"/>
      <c r="HG214" s="77"/>
      <c r="HH214" s="77"/>
      <c r="HI214" s="77"/>
      <c r="HJ214" s="77"/>
      <c r="HK214" s="77"/>
      <c r="HL214" s="77"/>
      <c r="HM214" s="77"/>
      <c r="HN214" s="77"/>
      <c r="HO214" s="77"/>
      <c r="HP214" s="77"/>
      <c r="HQ214" s="77"/>
      <c r="HR214" s="77"/>
      <c r="HS214" s="77"/>
      <c r="HT214" s="77"/>
      <c r="HU214" s="77"/>
      <c r="HV214" s="77"/>
      <c r="HW214" s="77"/>
      <c r="HX214" s="77"/>
      <c r="HY214" s="77"/>
      <c r="HZ214" s="77"/>
      <c r="IA214" s="77"/>
      <c r="IB214" s="77"/>
      <c r="IC214" s="77"/>
      <c r="ID214" s="77"/>
      <c r="IE214" s="77"/>
      <c r="IF214" s="77"/>
      <c r="IG214" s="77"/>
      <c r="IH214" s="77"/>
      <c r="II214" s="77"/>
      <c r="IJ214" s="77"/>
      <c r="IK214" s="77"/>
      <c r="IL214" s="77"/>
      <c r="IM214" s="77"/>
      <c r="IN214" s="77"/>
      <c r="IO214" s="77"/>
      <c r="IP214" s="77"/>
      <c r="IQ214" s="77"/>
      <c r="IR214" s="77"/>
      <c r="IS214" s="77"/>
      <c r="IT214" s="77"/>
      <c r="IU214" s="77"/>
      <c r="IV214" s="77"/>
      <c r="IW214" s="77"/>
      <c r="IX214" s="77"/>
      <c r="IY214" s="77"/>
      <c r="IZ214" s="77"/>
      <c r="JA214" s="77"/>
      <c r="JB214" s="77"/>
      <c r="JC214" s="77"/>
      <c r="JD214" s="77"/>
      <c r="JE214" s="77"/>
      <c r="JF214" s="77"/>
      <c r="JG214" s="77"/>
      <c r="JH214" s="77"/>
      <c r="JI214" s="77"/>
      <c r="JJ214" s="77"/>
      <c r="JK214" s="77"/>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row>
    <row r="215" spans="149:299" x14ac:dyDescent="0.25">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c r="FP215" s="77"/>
      <c r="FQ215" s="77"/>
      <c r="FR215" s="77"/>
      <c r="FS215" s="77"/>
      <c r="FT215" s="77"/>
      <c r="FU215" s="77"/>
      <c r="FV215" s="77"/>
      <c r="FW215" s="77"/>
      <c r="FX215" s="77"/>
      <c r="FY215" s="77"/>
      <c r="FZ215" s="77"/>
      <c r="GA215" s="77"/>
      <c r="GB215" s="77"/>
      <c r="GC215" s="77"/>
      <c r="GD215" s="77"/>
      <c r="GE215" s="77"/>
      <c r="GF215" s="77"/>
      <c r="GG215" s="77"/>
      <c r="GH215" s="77"/>
      <c r="GI215" s="77"/>
      <c r="GJ215" s="77"/>
      <c r="GK215" s="77"/>
      <c r="GL215" s="77"/>
      <c r="GM215" s="77"/>
      <c r="GN215" s="77"/>
      <c r="GO215" s="77"/>
      <c r="GP215" s="77"/>
      <c r="GQ215" s="77"/>
      <c r="GR215" s="77"/>
      <c r="GS215" s="77"/>
      <c r="GT215" s="77"/>
      <c r="GU215" s="77"/>
      <c r="GV215" s="77"/>
      <c r="GW215" s="77"/>
      <c r="GX215" s="77"/>
      <c r="GY215" s="77"/>
      <c r="GZ215" s="77"/>
      <c r="HA215" s="77"/>
      <c r="HB215" s="77"/>
      <c r="HC215" s="77"/>
      <c r="HD215" s="77"/>
      <c r="HE215" s="77"/>
      <c r="HF215" s="77"/>
      <c r="HG215" s="77"/>
      <c r="HH215" s="77"/>
      <c r="HI215" s="77"/>
      <c r="HJ215" s="77"/>
      <c r="HK215" s="77"/>
      <c r="HL215" s="77"/>
      <c r="HM215" s="77"/>
      <c r="HN215" s="77"/>
      <c r="HO215" s="77"/>
      <c r="HP215" s="77"/>
      <c r="HQ215" s="77"/>
      <c r="HR215" s="77"/>
      <c r="HS215" s="77"/>
      <c r="HT215" s="77"/>
      <c r="HU215" s="77"/>
      <c r="HV215" s="77"/>
      <c r="HW215" s="77"/>
      <c r="HX215" s="77"/>
      <c r="HY215" s="77"/>
      <c r="HZ215" s="77"/>
      <c r="IA215" s="77"/>
      <c r="IB215" s="77"/>
      <c r="IC215" s="77"/>
      <c r="ID215" s="77"/>
      <c r="IE215" s="77"/>
      <c r="IF215" s="77"/>
      <c r="IG215" s="77"/>
      <c r="IH215" s="77"/>
      <c r="II215" s="77"/>
      <c r="IJ215" s="77"/>
      <c r="IK215" s="77"/>
      <c r="IL215" s="77"/>
      <c r="IM215" s="77"/>
      <c r="IN215" s="77"/>
      <c r="IO215" s="77"/>
      <c r="IP215" s="77"/>
      <c r="IQ215" s="77"/>
      <c r="IR215" s="77"/>
      <c r="IS215" s="77"/>
      <c r="IT215" s="77"/>
      <c r="IU215" s="77"/>
      <c r="IV215" s="77"/>
      <c r="IW215" s="77"/>
      <c r="IX215" s="77"/>
      <c r="IY215" s="77"/>
      <c r="IZ215" s="77"/>
      <c r="JA215" s="77"/>
      <c r="JB215" s="77"/>
      <c r="JC215" s="77"/>
      <c r="JD215" s="77"/>
      <c r="JE215" s="77"/>
      <c r="JF215" s="77"/>
      <c r="JG215" s="77"/>
      <c r="JH215" s="77"/>
      <c r="JI215" s="77"/>
      <c r="JJ215" s="77"/>
      <c r="JK215" s="77"/>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row>
    <row r="216" spans="149:299" x14ac:dyDescent="0.25">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c r="FY216" s="77"/>
      <c r="FZ216" s="77"/>
      <c r="GA216" s="77"/>
      <c r="GB216" s="77"/>
      <c r="GC216" s="77"/>
      <c r="GD216" s="77"/>
      <c r="GE216" s="77"/>
      <c r="GF216" s="77"/>
      <c r="GG216" s="77"/>
      <c r="GH216" s="77"/>
      <c r="GI216" s="77"/>
      <c r="GJ216" s="77"/>
      <c r="GK216" s="77"/>
      <c r="GL216" s="77"/>
      <c r="GM216" s="77"/>
      <c r="GN216" s="77"/>
      <c r="GO216" s="77"/>
      <c r="GP216" s="77"/>
      <c r="GQ216" s="77"/>
      <c r="GR216" s="77"/>
      <c r="GS216" s="77"/>
      <c r="GT216" s="77"/>
      <c r="GU216" s="77"/>
      <c r="GV216" s="77"/>
      <c r="GW216" s="77"/>
      <c r="GX216" s="77"/>
      <c r="GY216" s="77"/>
      <c r="GZ216" s="77"/>
      <c r="HA216" s="77"/>
      <c r="HB216" s="77"/>
      <c r="HC216" s="77"/>
      <c r="HD216" s="77"/>
      <c r="HE216" s="77"/>
      <c r="HF216" s="77"/>
      <c r="HG216" s="77"/>
      <c r="HH216" s="77"/>
      <c r="HI216" s="77"/>
      <c r="HJ216" s="77"/>
      <c r="HK216" s="77"/>
      <c r="HL216" s="77"/>
      <c r="HM216" s="77"/>
      <c r="HN216" s="77"/>
      <c r="HO216" s="77"/>
      <c r="HP216" s="77"/>
      <c r="HQ216" s="77"/>
      <c r="HR216" s="77"/>
      <c r="HS216" s="77"/>
      <c r="HT216" s="77"/>
      <c r="HU216" s="77"/>
      <c r="HV216" s="77"/>
      <c r="HW216" s="77"/>
      <c r="HX216" s="77"/>
      <c r="HY216" s="77"/>
      <c r="HZ216" s="77"/>
      <c r="IA216" s="77"/>
      <c r="IB216" s="77"/>
      <c r="IC216" s="77"/>
      <c r="ID216" s="77"/>
      <c r="IE216" s="77"/>
      <c r="IF216" s="77"/>
      <c r="IG216" s="77"/>
      <c r="IH216" s="77"/>
      <c r="II216" s="77"/>
      <c r="IJ216" s="77"/>
      <c r="IK216" s="77"/>
      <c r="IL216" s="77"/>
      <c r="IM216" s="77"/>
      <c r="IN216" s="77"/>
      <c r="IO216" s="77"/>
      <c r="IP216" s="77"/>
      <c r="IQ216" s="77"/>
      <c r="IR216" s="77"/>
      <c r="IS216" s="77"/>
      <c r="IT216" s="77"/>
      <c r="IU216" s="77"/>
      <c r="IV216" s="77"/>
      <c r="IW216" s="77"/>
      <c r="IX216" s="77"/>
      <c r="IY216" s="77"/>
      <c r="IZ216" s="77"/>
      <c r="JA216" s="77"/>
      <c r="JB216" s="77"/>
      <c r="JC216" s="77"/>
      <c r="JD216" s="77"/>
      <c r="JE216" s="77"/>
      <c r="JF216" s="77"/>
      <c r="JG216" s="77"/>
      <c r="JH216" s="77"/>
      <c r="JI216" s="77"/>
      <c r="JJ216" s="77"/>
      <c r="JK216" s="77"/>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row>
    <row r="217" spans="149:299" x14ac:dyDescent="0.25">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c r="FY217" s="77"/>
      <c r="FZ217" s="77"/>
      <c r="GA217" s="77"/>
      <c r="GB217" s="77"/>
      <c r="GC217" s="77"/>
      <c r="GD217" s="77"/>
      <c r="GE217" s="77"/>
      <c r="GF217" s="77"/>
      <c r="GG217" s="77"/>
      <c r="GH217" s="77"/>
      <c r="GI217" s="77"/>
      <c r="GJ217" s="77"/>
      <c r="GK217" s="77"/>
      <c r="GL217" s="77"/>
      <c r="GM217" s="77"/>
      <c r="GN217" s="77"/>
      <c r="GO217" s="77"/>
      <c r="GP217" s="77"/>
      <c r="GQ217" s="77"/>
      <c r="GR217" s="77"/>
      <c r="GS217" s="77"/>
      <c r="GT217" s="77"/>
      <c r="GU217" s="77"/>
      <c r="GV217" s="77"/>
      <c r="GW217" s="77"/>
      <c r="GX217" s="77"/>
      <c r="GY217" s="77"/>
      <c r="GZ217" s="77"/>
      <c r="HA217" s="77"/>
      <c r="HB217" s="77"/>
      <c r="HC217" s="77"/>
      <c r="HD217" s="77"/>
      <c r="HE217" s="77"/>
      <c r="HF217" s="77"/>
      <c r="HG217" s="77"/>
      <c r="HH217" s="77"/>
      <c r="HI217" s="77"/>
      <c r="HJ217" s="77"/>
      <c r="HK217" s="77"/>
      <c r="HL217" s="77"/>
      <c r="HM217" s="77"/>
      <c r="HN217" s="77"/>
      <c r="HO217" s="77"/>
      <c r="HP217" s="77"/>
      <c r="HQ217" s="77"/>
      <c r="HR217" s="77"/>
      <c r="HS217" s="77"/>
      <c r="HT217" s="77"/>
      <c r="HU217" s="77"/>
      <c r="HV217" s="77"/>
      <c r="HW217" s="77"/>
      <c r="HX217" s="77"/>
      <c r="HY217" s="77"/>
      <c r="HZ217" s="77"/>
      <c r="IA217" s="77"/>
      <c r="IB217" s="77"/>
      <c r="IC217" s="77"/>
      <c r="ID217" s="77"/>
      <c r="IE217" s="77"/>
      <c r="IF217" s="77"/>
      <c r="IG217" s="77"/>
      <c r="IH217" s="77"/>
      <c r="II217" s="77"/>
      <c r="IJ217" s="77"/>
      <c r="IK217" s="77"/>
      <c r="IL217" s="77"/>
      <c r="IM217" s="77"/>
      <c r="IN217" s="77"/>
      <c r="IO217" s="77"/>
      <c r="IP217" s="77"/>
      <c r="IQ217" s="77"/>
      <c r="IR217" s="77"/>
      <c r="IS217" s="77"/>
      <c r="IT217" s="77"/>
      <c r="IU217" s="77"/>
      <c r="IV217" s="77"/>
      <c r="IW217" s="77"/>
      <c r="IX217" s="77"/>
      <c r="IY217" s="77"/>
      <c r="IZ217" s="77"/>
      <c r="JA217" s="77"/>
      <c r="JB217" s="77"/>
      <c r="JC217" s="77"/>
      <c r="JD217" s="77"/>
      <c r="JE217" s="77"/>
      <c r="JF217" s="77"/>
      <c r="JG217" s="77"/>
      <c r="JH217" s="77"/>
      <c r="JI217" s="77"/>
      <c r="JJ217" s="77"/>
      <c r="JK217" s="77"/>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row>
    <row r="218" spans="149:299" x14ac:dyDescent="0.25">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c r="FY218" s="77"/>
      <c r="FZ218" s="77"/>
      <c r="GA218" s="77"/>
      <c r="GB218" s="77"/>
      <c r="GC218" s="77"/>
      <c r="GD218" s="77"/>
      <c r="GE218" s="77"/>
      <c r="GF218" s="77"/>
      <c r="GG218" s="77"/>
      <c r="GH218" s="77"/>
      <c r="GI218" s="77"/>
      <c r="GJ218" s="77"/>
      <c r="GK218" s="77"/>
      <c r="GL218" s="77"/>
      <c r="GM218" s="77"/>
      <c r="GN218" s="77"/>
      <c r="GO218" s="77"/>
      <c r="GP218" s="77"/>
      <c r="GQ218" s="77"/>
      <c r="GR218" s="77"/>
      <c r="GS218" s="77"/>
      <c r="GT218" s="77"/>
      <c r="GU218" s="77"/>
      <c r="GV218" s="77"/>
      <c r="GW218" s="77"/>
      <c r="GX218" s="77"/>
      <c r="GY218" s="77"/>
      <c r="GZ218" s="77"/>
      <c r="HA218" s="77"/>
      <c r="HB218" s="77"/>
      <c r="HC218" s="77"/>
      <c r="HD218" s="77"/>
      <c r="HE218" s="77"/>
      <c r="HF218" s="77"/>
      <c r="HG218" s="77"/>
      <c r="HH218" s="77"/>
      <c r="HI218" s="77"/>
      <c r="HJ218" s="77"/>
      <c r="HK218" s="77"/>
      <c r="HL218" s="77"/>
      <c r="HM218" s="77"/>
      <c r="HN218" s="77"/>
      <c r="HO218" s="77"/>
      <c r="HP218" s="77"/>
      <c r="HQ218" s="77"/>
      <c r="HR218" s="77"/>
      <c r="HS218" s="77"/>
      <c r="HT218" s="77"/>
      <c r="HU218" s="77"/>
      <c r="HV218" s="77"/>
      <c r="HW218" s="77"/>
      <c r="HX218" s="77"/>
      <c r="HY218" s="77"/>
      <c r="HZ218" s="77"/>
      <c r="IA218" s="77"/>
      <c r="IB218" s="77"/>
      <c r="IC218" s="77"/>
      <c r="ID218" s="77"/>
      <c r="IE218" s="77"/>
      <c r="IF218" s="77"/>
      <c r="IG218" s="77"/>
      <c r="IH218" s="77"/>
      <c r="II218" s="77"/>
      <c r="IJ218" s="77"/>
      <c r="IK218" s="77"/>
      <c r="IL218" s="77"/>
      <c r="IM218" s="77"/>
      <c r="IN218" s="77"/>
      <c r="IO218" s="77"/>
      <c r="IP218" s="77"/>
      <c r="IQ218" s="77"/>
      <c r="IR218" s="77"/>
      <c r="IS218" s="77"/>
      <c r="IT218" s="77"/>
      <c r="IU218" s="77"/>
      <c r="IV218" s="77"/>
      <c r="IW218" s="77"/>
      <c r="IX218" s="77"/>
      <c r="IY218" s="77"/>
      <c r="IZ218" s="77"/>
      <c r="JA218" s="77"/>
      <c r="JB218" s="77"/>
      <c r="JC218" s="77"/>
      <c r="JD218" s="77"/>
      <c r="JE218" s="77"/>
      <c r="JF218" s="77"/>
      <c r="JG218" s="77"/>
      <c r="JH218" s="77"/>
      <c r="JI218" s="77"/>
      <c r="JJ218" s="77"/>
      <c r="JK218" s="77"/>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row>
    <row r="219" spans="149:299" x14ac:dyDescent="0.25">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c r="FY219" s="77"/>
      <c r="FZ219" s="77"/>
      <c r="GA219" s="77"/>
      <c r="GB219" s="77"/>
      <c r="GC219" s="77"/>
      <c r="GD219" s="77"/>
      <c r="GE219" s="77"/>
      <c r="GF219" s="77"/>
      <c r="GG219" s="77"/>
      <c r="GH219" s="77"/>
      <c r="GI219" s="77"/>
      <c r="GJ219" s="77"/>
      <c r="GK219" s="77"/>
      <c r="GL219" s="77"/>
      <c r="GM219" s="77"/>
      <c r="GN219" s="77"/>
      <c r="GO219" s="77"/>
      <c r="GP219" s="77"/>
      <c r="GQ219" s="77"/>
      <c r="GR219" s="77"/>
      <c r="GS219" s="77"/>
      <c r="GT219" s="77"/>
      <c r="GU219" s="77"/>
      <c r="GV219" s="77"/>
      <c r="GW219" s="77"/>
      <c r="GX219" s="77"/>
      <c r="GY219" s="77"/>
      <c r="GZ219" s="77"/>
      <c r="HA219" s="77"/>
      <c r="HB219" s="77"/>
      <c r="HC219" s="77"/>
      <c r="HD219" s="77"/>
      <c r="HE219" s="77"/>
      <c r="HF219" s="77"/>
      <c r="HG219" s="77"/>
      <c r="HH219" s="77"/>
      <c r="HI219" s="77"/>
      <c r="HJ219" s="77"/>
      <c r="HK219" s="77"/>
      <c r="HL219" s="77"/>
      <c r="HM219" s="77"/>
      <c r="HN219" s="77"/>
      <c r="HO219" s="77"/>
      <c r="HP219" s="77"/>
      <c r="HQ219" s="77"/>
      <c r="HR219" s="77"/>
      <c r="HS219" s="77"/>
      <c r="HT219" s="77"/>
      <c r="HU219" s="77"/>
      <c r="HV219" s="77"/>
      <c r="HW219" s="77"/>
      <c r="HX219" s="77"/>
      <c r="HY219" s="77"/>
      <c r="HZ219" s="77"/>
      <c r="IA219" s="77"/>
      <c r="IB219" s="77"/>
      <c r="IC219" s="77"/>
      <c r="ID219" s="77"/>
      <c r="IE219" s="77"/>
      <c r="IF219" s="77"/>
      <c r="IG219" s="77"/>
      <c r="IH219" s="77"/>
      <c r="II219" s="77"/>
      <c r="IJ219" s="77"/>
      <c r="IK219" s="77"/>
      <c r="IL219" s="77"/>
      <c r="IM219" s="77"/>
      <c r="IN219" s="77"/>
      <c r="IO219" s="77"/>
      <c r="IP219" s="77"/>
      <c r="IQ219" s="77"/>
      <c r="IR219" s="77"/>
      <c r="IS219" s="77"/>
      <c r="IT219" s="77"/>
      <c r="IU219" s="77"/>
      <c r="IV219" s="77"/>
      <c r="IW219" s="77"/>
      <c r="IX219" s="77"/>
      <c r="IY219" s="77"/>
      <c r="IZ219" s="77"/>
      <c r="JA219" s="77"/>
      <c r="JB219" s="77"/>
      <c r="JC219" s="77"/>
      <c r="JD219" s="77"/>
      <c r="JE219" s="77"/>
      <c r="JF219" s="77"/>
      <c r="JG219" s="77"/>
      <c r="JH219" s="77"/>
      <c r="JI219" s="77"/>
      <c r="JJ219" s="77"/>
      <c r="JK219" s="77"/>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row>
    <row r="220" spans="149:299" x14ac:dyDescent="0.25">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c r="FY220" s="77"/>
      <c r="FZ220" s="77"/>
      <c r="GA220" s="77"/>
      <c r="GB220" s="77"/>
      <c r="GC220" s="77"/>
      <c r="GD220" s="77"/>
      <c r="GE220" s="77"/>
      <c r="GF220" s="77"/>
      <c r="GG220" s="77"/>
      <c r="GH220" s="77"/>
      <c r="GI220" s="77"/>
      <c r="GJ220" s="77"/>
      <c r="GK220" s="77"/>
      <c r="GL220" s="77"/>
      <c r="GM220" s="77"/>
      <c r="GN220" s="77"/>
      <c r="GO220" s="77"/>
      <c r="GP220" s="77"/>
      <c r="GQ220" s="77"/>
      <c r="GR220" s="77"/>
      <c r="GS220" s="77"/>
      <c r="GT220" s="77"/>
      <c r="GU220" s="77"/>
      <c r="GV220" s="77"/>
      <c r="GW220" s="77"/>
      <c r="GX220" s="77"/>
      <c r="GY220" s="77"/>
      <c r="GZ220" s="77"/>
      <c r="HA220" s="77"/>
      <c r="HB220" s="77"/>
      <c r="HC220" s="77"/>
      <c r="HD220" s="77"/>
      <c r="HE220" s="77"/>
      <c r="HF220" s="77"/>
      <c r="HG220" s="77"/>
      <c r="HH220" s="77"/>
      <c r="HI220" s="77"/>
      <c r="HJ220" s="77"/>
      <c r="HK220" s="77"/>
      <c r="HL220" s="77"/>
      <c r="HM220" s="77"/>
      <c r="HN220" s="77"/>
      <c r="HO220" s="77"/>
      <c r="HP220" s="77"/>
      <c r="HQ220" s="77"/>
      <c r="HR220" s="77"/>
      <c r="HS220" s="77"/>
      <c r="HT220" s="77"/>
      <c r="HU220" s="77"/>
      <c r="HV220" s="77"/>
      <c r="HW220" s="77"/>
      <c r="HX220" s="77"/>
      <c r="HY220" s="77"/>
      <c r="HZ220" s="77"/>
      <c r="IA220" s="77"/>
      <c r="IB220" s="77"/>
      <c r="IC220" s="77"/>
      <c r="ID220" s="77"/>
      <c r="IE220" s="77"/>
      <c r="IF220" s="77"/>
      <c r="IG220" s="77"/>
      <c r="IH220" s="77"/>
      <c r="II220" s="77"/>
      <c r="IJ220" s="77"/>
      <c r="IK220" s="77"/>
      <c r="IL220" s="77"/>
      <c r="IM220" s="77"/>
      <c r="IN220" s="77"/>
      <c r="IO220" s="77"/>
      <c r="IP220" s="77"/>
      <c r="IQ220" s="77"/>
      <c r="IR220" s="77"/>
      <c r="IS220" s="77"/>
      <c r="IT220" s="77"/>
      <c r="IU220" s="77"/>
      <c r="IV220" s="77"/>
      <c r="IW220" s="77"/>
      <c r="IX220" s="77"/>
      <c r="IY220" s="77"/>
      <c r="IZ220" s="77"/>
      <c r="JA220" s="77"/>
      <c r="JB220" s="77"/>
      <c r="JC220" s="77"/>
      <c r="JD220" s="77"/>
      <c r="JE220" s="77"/>
      <c r="JF220" s="77"/>
      <c r="JG220" s="77"/>
      <c r="JH220" s="77"/>
      <c r="JI220" s="77"/>
      <c r="JJ220" s="77"/>
      <c r="JK220" s="77"/>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row>
    <row r="221" spans="149:299" x14ac:dyDescent="0.25">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c r="FY221" s="77"/>
      <c r="FZ221" s="77"/>
      <c r="GA221" s="77"/>
      <c r="GB221" s="77"/>
      <c r="GC221" s="77"/>
      <c r="GD221" s="77"/>
      <c r="GE221" s="77"/>
      <c r="GF221" s="77"/>
      <c r="GG221" s="77"/>
      <c r="GH221" s="77"/>
      <c r="GI221" s="77"/>
      <c r="GJ221" s="77"/>
      <c r="GK221" s="77"/>
      <c r="GL221" s="77"/>
      <c r="GM221" s="77"/>
      <c r="GN221" s="77"/>
      <c r="GO221" s="77"/>
      <c r="GP221" s="77"/>
      <c r="GQ221" s="77"/>
      <c r="GR221" s="77"/>
      <c r="GS221" s="77"/>
      <c r="GT221" s="77"/>
      <c r="GU221" s="77"/>
      <c r="GV221" s="77"/>
      <c r="GW221" s="77"/>
      <c r="GX221" s="77"/>
      <c r="GY221" s="77"/>
      <c r="GZ221" s="77"/>
      <c r="HA221" s="77"/>
      <c r="HB221" s="77"/>
      <c r="HC221" s="77"/>
      <c r="HD221" s="77"/>
      <c r="HE221" s="77"/>
      <c r="HF221" s="77"/>
      <c r="HG221" s="77"/>
      <c r="HH221" s="77"/>
      <c r="HI221" s="77"/>
      <c r="HJ221" s="77"/>
      <c r="HK221" s="77"/>
      <c r="HL221" s="77"/>
      <c r="HM221" s="77"/>
      <c r="HN221" s="77"/>
      <c r="HO221" s="77"/>
      <c r="HP221" s="77"/>
      <c r="HQ221" s="77"/>
      <c r="HR221" s="77"/>
      <c r="HS221" s="77"/>
      <c r="HT221" s="77"/>
      <c r="HU221" s="77"/>
      <c r="HV221" s="77"/>
      <c r="HW221" s="77"/>
      <c r="HX221" s="77"/>
      <c r="HY221" s="77"/>
      <c r="HZ221" s="77"/>
      <c r="IA221" s="77"/>
      <c r="IB221" s="77"/>
      <c r="IC221" s="77"/>
      <c r="ID221" s="77"/>
      <c r="IE221" s="77"/>
      <c r="IF221" s="77"/>
      <c r="IG221" s="77"/>
      <c r="IH221" s="77"/>
      <c r="II221" s="77"/>
      <c r="IJ221" s="77"/>
      <c r="IK221" s="77"/>
      <c r="IL221" s="77"/>
      <c r="IM221" s="77"/>
      <c r="IN221" s="77"/>
      <c r="IO221" s="77"/>
      <c r="IP221" s="77"/>
      <c r="IQ221" s="77"/>
      <c r="IR221" s="77"/>
      <c r="IS221" s="77"/>
      <c r="IT221" s="77"/>
      <c r="IU221" s="77"/>
      <c r="IV221" s="77"/>
      <c r="IW221" s="77"/>
      <c r="IX221" s="77"/>
      <c r="IY221" s="77"/>
      <c r="IZ221" s="77"/>
      <c r="JA221" s="77"/>
      <c r="JB221" s="77"/>
      <c r="JC221" s="77"/>
      <c r="JD221" s="77"/>
      <c r="JE221" s="77"/>
      <c r="JF221" s="77"/>
      <c r="JG221" s="77"/>
      <c r="JH221" s="77"/>
      <c r="JI221" s="77"/>
      <c r="JJ221" s="77"/>
      <c r="JK221" s="77"/>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row>
    <row r="222" spans="149:299" x14ac:dyDescent="0.25">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c r="FY222" s="77"/>
      <c r="FZ222" s="77"/>
      <c r="GA222" s="77"/>
      <c r="GB222" s="77"/>
      <c r="GC222" s="77"/>
      <c r="GD222" s="77"/>
      <c r="GE222" s="77"/>
      <c r="GF222" s="77"/>
      <c r="GG222" s="77"/>
      <c r="GH222" s="77"/>
      <c r="GI222" s="77"/>
      <c r="GJ222" s="77"/>
      <c r="GK222" s="77"/>
      <c r="GL222" s="77"/>
      <c r="GM222" s="77"/>
      <c r="GN222" s="77"/>
      <c r="GO222" s="77"/>
      <c r="GP222" s="77"/>
      <c r="GQ222" s="77"/>
      <c r="GR222" s="77"/>
      <c r="GS222" s="77"/>
      <c r="GT222" s="77"/>
      <c r="GU222" s="77"/>
      <c r="GV222" s="77"/>
      <c r="GW222" s="77"/>
      <c r="GX222" s="77"/>
      <c r="GY222" s="77"/>
      <c r="GZ222" s="77"/>
      <c r="HA222" s="77"/>
      <c r="HB222" s="77"/>
      <c r="HC222" s="77"/>
      <c r="HD222" s="77"/>
      <c r="HE222" s="77"/>
      <c r="HF222" s="77"/>
      <c r="HG222" s="77"/>
      <c r="HH222" s="77"/>
      <c r="HI222" s="77"/>
      <c r="HJ222" s="77"/>
      <c r="HK222" s="77"/>
      <c r="HL222" s="77"/>
      <c r="HM222" s="77"/>
      <c r="HN222" s="77"/>
      <c r="HO222" s="77"/>
      <c r="HP222" s="77"/>
      <c r="HQ222" s="77"/>
      <c r="HR222" s="77"/>
      <c r="HS222" s="77"/>
      <c r="HT222" s="77"/>
      <c r="HU222" s="77"/>
      <c r="HV222" s="77"/>
      <c r="HW222" s="77"/>
      <c r="HX222" s="77"/>
      <c r="HY222" s="77"/>
      <c r="HZ222" s="77"/>
      <c r="IA222" s="77"/>
      <c r="IB222" s="77"/>
      <c r="IC222" s="77"/>
      <c r="ID222" s="77"/>
      <c r="IE222" s="77"/>
      <c r="IF222" s="77"/>
      <c r="IG222" s="77"/>
      <c r="IH222" s="77"/>
      <c r="II222" s="77"/>
      <c r="IJ222" s="77"/>
      <c r="IK222" s="77"/>
      <c r="IL222" s="77"/>
      <c r="IM222" s="77"/>
      <c r="IN222" s="77"/>
      <c r="IO222" s="77"/>
      <c r="IP222" s="77"/>
      <c r="IQ222" s="77"/>
      <c r="IR222" s="77"/>
      <c r="IS222" s="77"/>
      <c r="IT222" s="77"/>
      <c r="IU222" s="77"/>
      <c r="IV222" s="77"/>
      <c r="IW222" s="77"/>
      <c r="IX222" s="77"/>
      <c r="IY222" s="77"/>
      <c r="IZ222" s="77"/>
      <c r="JA222" s="77"/>
      <c r="JB222" s="77"/>
      <c r="JC222" s="77"/>
      <c r="JD222" s="77"/>
      <c r="JE222" s="77"/>
      <c r="JF222" s="77"/>
      <c r="JG222" s="77"/>
      <c r="JH222" s="77"/>
      <c r="JI222" s="77"/>
      <c r="JJ222" s="77"/>
      <c r="JK222" s="77"/>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NU205"/>
  <sheetViews>
    <sheetView workbookViewId="0">
      <pane xSplit="6" ySplit="2" topLeftCell="CP54" activePane="bottomRight" state="frozen"/>
      <selection activeCell="H2" sqref="H2:ER2"/>
      <selection pane="topRight" activeCell="H2" sqref="H2:ER2"/>
      <selection pane="bottomLeft" activeCell="H2" sqref="H2:ER2"/>
      <selection pane="bottomRight" activeCell="CS64" sqref="CS64"/>
    </sheetView>
  </sheetViews>
  <sheetFormatPr defaultColWidth="9.140625" defaultRowHeight="15" outlineLevelCol="1" x14ac:dyDescent="0.25"/>
  <cols>
    <col min="1" max="1" width="3.7109375" style="20" customWidth="1" outlineLevel="1"/>
    <col min="2" max="5" width="3" style="14" customWidth="1" outlineLevel="1"/>
    <col min="6" max="6" width="28.5703125" style="14" customWidth="1" outlineLevel="1"/>
    <col min="7" max="48" width="12.28515625" style="15" customWidth="1" outlineLevel="1"/>
    <col min="49" max="49" width="13.28515625" style="15" customWidth="1" outlineLevel="1"/>
    <col min="50" max="50" width="12.7109375" style="15" customWidth="1" outlineLevel="1"/>
    <col min="51" max="54" width="12.28515625" style="15" customWidth="1" outlineLevel="1"/>
    <col min="55" max="55" width="14.28515625" style="15" customWidth="1" outlineLevel="1"/>
    <col min="56" max="67" width="12.28515625" style="15" customWidth="1" outlineLevel="1"/>
    <col min="68" max="68" width="12.85546875" style="15" customWidth="1" outlineLevel="1"/>
    <col min="69" max="77" width="12.28515625" style="15" customWidth="1" outlineLevel="1"/>
    <col min="78" max="78" width="14.5703125" style="15" customWidth="1" outlineLevel="1"/>
    <col min="79" max="79" width="12.28515625" style="15" customWidth="1" outlineLevel="1"/>
    <col min="80" max="80" width="12.5703125" style="15" customWidth="1" outlineLevel="1"/>
    <col min="81" max="81" width="12.28515625" style="15" customWidth="1" outlineLevel="1"/>
    <col min="82" max="82" width="13.7109375" style="15" customWidth="1" outlineLevel="1"/>
    <col min="83" max="88" width="12.28515625" style="15" customWidth="1" outlineLevel="1"/>
    <col min="89" max="89" width="12.85546875" style="15" customWidth="1" outlineLevel="1"/>
    <col min="90" max="110" width="12.28515625" style="15" customWidth="1" outlineLevel="1"/>
    <col min="111" max="111" width="13.140625" style="15" customWidth="1" outlineLevel="1"/>
    <col min="112" max="130" width="12.28515625" style="15" customWidth="1" outlineLevel="1"/>
    <col min="131" max="131" width="13.7109375" style="15" customWidth="1" outlineLevel="1"/>
    <col min="132" max="138" width="12.28515625" style="15" customWidth="1" outlineLevel="1"/>
    <col min="139" max="139" width="2.28515625" style="15" customWidth="1" outlineLevel="1"/>
    <col min="140" max="140" width="12.28515625" style="15" customWidth="1" outlineLevel="1"/>
    <col min="141" max="141" width="11.28515625" style="5" customWidth="1" outlineLevel="1"/>
    <col min="142" max="142" width="9.85546875" style="5" customWidth="1" outlineLevel="1"/>
    <col min="143" max="278" width="9.140625" style="5" customWidth="1" outlineLevel="1"/>
    <col min="279" max="16384" width="9.140625" style="5"/>
  </cols>
  <sheetData>
    <row r="1" spans="1:385" s="20" customFormat="1" x14ac:dyDescent="0.25">
      <c r="A1" s="51"/>
      <c r="B1" s="52"/>
      <c r="C1" s="52"/>
      <c r="D1" s="52"/>
      <c r="E1" s="52"/>
      <c r="F1" s="52"/>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row>
    <row r="2" spans="1:385" ht="15.75" thickBot="1" x14ac:dyDescent="0.3">
      <c r="A2" s="51">
        <v>1</v>
      </c>
      <c r="B2" s="6"/>
      <c r="C2" s="6"/>
      <c r="D2" s="6"/>
      <c r="E2" s="6"/>
      <c r="F2" s="6"/>
      <c r="G2" s="294" t="s">
        <v>0</v>
      </c>
      <c r="H2" s="294" t="s">
        <v>1</v>
      </c>
      <c r="I2" s="294" t="s">
        <v>2</v>
      </c>
      <c r="J2" s="294" t="s">
        <v>501</v>
      </c>
      <c r="K2" s="294" t="s">
        <v>3</v>
      </c>
      <c r="L2" s="294" t="s">
        <v>4</v>
      </c>
      <c r="M2" s="294" t="s">
        <v>471</v>
      </c>
      <c r="N2" s="294" t="s">
        <v>5</v>
      </c>
      <c r="O2" s="294" t="s">
        <v>6</v>
      </c>
      <c r="P2" s="294" t="s">
        <v>449</v>
      </c>
      <c r="Q2" s="294" t="s">
        <v>7</v>
      </c>
      <c r="R2" s="294" t="s">
        <v>8</v>
      </c>
      <c r="S2" s="294" t="s">
        <v>9</v>
      </c>
      <c r="T2" s="294" t="s">
        <v>10</v>
      </c>
      <c r="U2" s="294" t="s">
        <v>715</v>
      </c>
      <c r="V2" s="294" t="s">
        <v>11</v>
      </c>
      <c r="W2" s="294" t="s">
        <v>713</v>
      </c>
      <c r="X2" s="294" t="s">
        <v>13</v>
      </c>
      <c r="Y2" s="294" t="s">
        <v>716</v>
      </c>
      <c r="Z2" s="294" t="s">
        <v>15</v>
      </c>
      <c r="AA2" s="294" t="s">
        <v>16</v>
      </c>
      <c r="AB2" s="294" t="s">
        <v>17</v>
      </c>
      <c r="AC2" s="294" t="s">
        <v>18</v>
      </c>
      <c r="AD2" s="294" t="s">
        <v>19</v>
      </c>
      <c r="AE2" s="294" t="s">
        <v>20</v>
      </c>
      <c r="AF2" s="294" t="s">
        <v>21</v>
      </c>
      <c r="AG2" s="294" t="s">
        <v>22</v>
      </c>
      <c r="AH2" s="294" t="s">
        <v>23</v>
      </c>
      <c r="AI2" s="294" t="s">
        <v>24</v>
      </c>
      <c r="AJ2" s="294" t="s">
        <v>25</v>
      </c>
      <c r="AK2" s="294" t="s">
        <v>26</v>
      </c>
      <c r="AL2" s="294" t="s">
        <v>27</v>
      </c>
      <c r="AM2" s="294" t="s">
        <v>692</v>
      </c>
      <c r="AN2" s="294" t="s">
        <v>28</v>
      </c>
      <c r="AO2" s="294" t="s">
        <v>29</v>
      </c>
      <c r="AP2" s="294" t="s">
        <v>31</v>
      </c>
      <c r="AQ2" s="294" t="s">
        <v>32</v>
      </c>
      <c r="AR2" s="294" t="s">
        <v>33</v>
      </c>
      <c r="AS2" s="294" t="s">
        <v>34</v>
      </c>
      <c r="AT2" s="294" t="s">
        <v>35</v>
      </c>
      <c r="AU2" s="294" t="s">
        <v>36</v>
      </c>
      <c r="AV2" s="294" t="s">
        <v>37</v>
      </c>
      <c r="AW2" s="294" t="s">
        <v>38</v>
      </c>
      <c r="AX2" s="294" t="s">
        <v>39</v>
      </c>
      <c r="AY2" s="294" t="s">
        <v>40</v>
      </c>
      <c r="AZ2" s="294" t="s">
        <v>41</v>
      </c>
      <c r="BA2" s="294" t="s">
        <v>42</v>
      </c>
      <c r="BB2" s="294" t="s">
        <v>44</v>
      </c>
      <c r="BC2" s="294" t="s">
        <v>45</v>
      </c>
      <c r="BD2" s="294" t="s">
        <v>472</v>
      </c>
      <c r="BE2" s="294" t="s">
        <v>46</v>
      </c>
      <c r="BF2" s="294" t="s">
        <v>47</v>
      </c>
      <c r="BG2" s="294" t="s">
        <v>48</v>
      </c>
      <c r="BH2" s="294" t="s">
        <v>50</v>
      </c>
      <c r="BI2" s="294" t="s">
        <v>51</v>
      </c>
      <c r="BJ2" s="294" t="s">
        <v>52</v>
      </c>
      <c r="BK2" s="294" t="s">
        <v>53</v>
      </c>
      <c r="BL2" s="294" t="s">
        <v>462</v>
      </c>
      <c r="BM2" s="294" t="s">
        <v>54</v>
      </c>
      <c r="BN2" s="294" t="s">
        <v>55</v>
      </c>
      <c r="BO2" s="294" t="s">
        <v>57</v>
      </c>
      <c r="BP2" s="294" t="s">
        <v>58</v>
      </c>
      <c r="BQ2" s="294" t="s">
        <v>60</v>
      </c>
      <c r="BR2" s="294" t="s">
        <v>61</v>
      </c>
      <c r="BS2" s="294" t="s">
        <v>62</v>
      </c>
      <c r="BT2" s="294" t="s">
        <v>63</v>
      </c>
      <c r="BU2" s="294" t="s">
        <v>64</v>
      </c>
      <c r="BV2" s="294" t="s">
        <v>65</v>
      </c>
      <c r="BW2" s="294" t="s">
        <v>460</v>
      </c>
      <c r="BX2" s="294" t="s">
        <v>67</v>
      </c>
      <c r="BY2" s="294" t="s">
        <v>450</v>
      </c>
      <c r="BZ2" s="294" t="s">
        <v>68</v>
      </c>
      <c r="CA2" s="294" t="s">
        <v>69</v>
      </c>
      <c r="CB2" s="294" t="s">
        <v>70</v>
      </c>
      <c r="CC2" s="294" t="s">
        <v>71</v>
      </c>
      <c r="CD2" s="294" t="s">
        <v>72</v>
      </c>
      <c r="CE2" s="294" t="s">
        <v>73</v>
      </c>
      <c r="CF2" s="294" t="s">
        <v>74</v>
      </c>
      <c r="CG2" s="294" t="s">
        <v>75</v>
      </c>
      <c r="CH2" s="294" t="s">
        <v>76</v>
      </c>
      <c r="CI2" s="294" t="s">
        <v>77</v>
      </c>
      <c r="CJ2" s="294" t="s">
        <v>78</v>
      </c>
      <c r="CK2" s="294" t="s">
        <v>79</v>
      </c>
      <c r="CL2" s="294" t="s">
        <v>80</v>
      </c>
      <c r="CM2" s="294" t="s">
        <v>714</v>
      </c>
      <c r="CN2" s="294" t="s">
        <v>81</v>
      </c>
      <c r="CO2" s="294" t="s">
        <v>82</v>
      </c>
      <c r="CP2" s="294" t="s">
        <v>463</v>
      </c>
      <c r="CQ2" s="294" t="s">
        <v>83</v>
      </c>
      <c r="CR2" s="294" t="s">
        <v>84</v>
      </c>
      <c r="CS2" s="294" t="s">
        <v>85</v>
      </c>
      <c r="CT2" s="294" t="s">
        <v>86</v>
      </c>
      <c r="CU2" s="294" t="s">
        <v>87</v>
      </c>
      <c r="CV2" s="294" t="s">
        <v>88</v>
      </c>
      <c r="CW2" s="294" t="s">
        <v>464</v>
      </c>
      <c r="CX2" s="294" t="s">
        <v>89</v>
      </c>
      <c r="CY2" s="294" t="s">
        <v>90</v>
      </c>
      <c r="CZ2" s="294" t="s">
        <v>91</v>
      </c>
      <c r="DA2" s="294" t="s">
        <v>92</v>
      </c>
      <c r="DB2" s="294" t="s">
        <v>94</v>
      </c>
      <c r="DC2" s="294" t="s">
        <v>95</v>
      </c>
      <c r="DD2" s="294" t="s">
        <v>96</v>
      </c>
      <c r="DE2" s="294" t="s">
        <v>97</v>
      </c>
      <c r="DF2" s="294" t="s">
        <v>98</v>
      </c>
      <c r="DG2" s="294" t="s">
        <v>99</v>
      </c>
      <c r="DH2" s="294" t="s">
        <v>100</v>
      </c>
      <c r="DI2" s="294" t="s">
        <v>101</v>
      </c>
      <c r="DJ2" s="294" t="s">
        <v>102</v>
      </c>
      <c r="DK2" s="294" t="s">
        <v>448</v>
      </c>
      <c r="DL2" s="294" t="s">
        <v>104</v>
      </c>
      <c r="DM2" s="294" t="s">
        <v>105</v>
      </c>
      <c r="DN2" s="294" t="s">
        <v>106</v>
      </c>
      <c r="DO2" s="294" t="s">
        <v>107</v>
      </c>
      <c r="DP2" s="294" t="s">
        <v>108</v>
      </c>
      <c r="DQ2" s="294" t="s">
        <v>722</v>
      </c>
      <c r="DR2" s="294" t="s">
        <v>109</v>
      </c>
      <c r="DS2" s="294" t="s">
        <v>110</v>
      </c>
      <c r="DT2" s="294" t="s">
        <v>111</v>
      </c>
      <c r="DU2" s="294" t="s">
        <v>112</v>
      </c>
      <c r="DV2" s="294" t="s">
        <v>113</v>
      </c>
      <c r="DW2" s="294" t="s">
        <v>114</v>
      </c>
      <c r="DX2" s="294" t="s">
        <v>709</v>
      </c>
      <c r="DY2" s="294" t="s">
        <v>115</v>
      </c>
      <c r="DZ2" s="294" t="s">
        <v>116</v>
      </c>
      <c r="EA2" s="294" t="s">
        <v>117</v>
      </c>
      <c r="EB2" s="294" t="s">
        <v>118</v>
      </c>
      <c r="EC2" s="294" t="s">
        <v>119</v>
      </c>
      <c r="ED2" s="294" t="s">
        <v>120</v>
      </c>
      <c r="EE2" s="294" t="s">
        <v>121</v>
      </c>
      <c r="EF2" s="294" t="s">
        <v>122</v>
      </c>
      <c r="EG2" s="294" t="s">
        <v>123</v>
      </c>
      <c r="EH2" s="294" t="s">
        <v>461</v>
      </c>
      <c r="EI2"/>
      <c r="EJ2" s="3" t="s">
        <v>125</v>
      </c>
      <c r="EN2" s="17" t="str">
        <f t="shared" ref="EN2:FA2" si="0">+G2</f>
        <v>Alpha</v>
      </c>
      <c r="EO2" s="17" t="str">
        <f t="shared" si="0"/>
        <v>Alpha Chi</v>
      </c>
      <c r="EP2" s="17" t="str">
        <f t="shared" si="0"/>
        <v>Alpha Delta</v>
      </c>
      <c r="EQ2" s="17" t="str">
        <f t="shared" si="0"/>
        <v>Alpha Epsilon</v>
      </c>
      <c r="ER2" s="17" t="str">
        <f t="shared" si="0"/>
        <v>Alpha Gamma</v>
      </c>
      <c r="ES2" s="17" t="str">
        <f t="shared" si="0"/>
        <v>Alpha Lambda</v>
      </c>
      <c r="ET2" s="17" t="str">
        <f t="shared" si="0"/>
        <v>Alpha Mu</v>
      </c>
      <c r="EU2" s="17" t="str">
        <f t="shared" si="0"/>
        <v>Alpha Nu</v>
      </c>
      <c r="EV2" s="17" t="str">
        <f t="shared" si="0"/>
        <v>Alpha Phi</v>
      </c>
      <c r="EW2" s="17" t="str">
        <f t="shared" si="0"/>
        <v>Alpha Pi</v>
      </c>
      <c r="EX2" s="17" t="str">
        <f t="shared" si="0"/>
        <v>Alpha Psi</v>
      </c>
      <c r="EY2" s="17" t="str">
        <f t="shared" si="0"/>
        <v>Alpha Rho</v>
      </c>
      <c r="EZ2" s="17" t="str">
        <f t="shared" si="0"/>
        <v>Alpha Theta</v>
      </c>
      <c r="FA2" s="17" t="str">
        <f t="shared" si="0"/>
        <v>Beta Chi</v>
      </c>
      <c r="FB2" s="17" t="str">
        <f t="shared" ref="FB2" si="1">+V2</f>
        <v>Beta Gamma</v>
      </c>
      <c r="FC2" s="17" t="e">
        <f>+#REF!</f>
        <v>#REF!</v>
      </c>
      <c r="FD2" s="17" t="str">
        <f>+X2</f>
        <v>Beta Phi</v>
      </c>
      <c r="FE2" s="17" t="e">
        <f>+#REF!</f>
        <v>#REF!</v>
      </c>
      <c r="FF2" s="17" t="str">
        <f t="shared" ref="FF2:GG2" si="2">+Z2</f>
        <v>Beta Upsilon</v>
      </c>
      <c r="FG2" s="17" t="str">
        <f t="shared" si="2"/>
        <v>Beta Zeta</v>
      </c>
      <c r="FH2" s="17" t="str">
        <f t="shared" si="2"/>
        <v>Chi Epsilon</v>
      </c>
      <c r="FI2" s="17" t="str">
        <f t="shared" si="2"/>
        <v>Chi Lambda</v>
      </c>
      <c r="FJ2" s="17" t="str">
        <f t="shared" si="2"/>
        <v>Chi Phi</v>
      </c>
      <c r="FK2" s="17" t="str">
        <f t="shared" si="2"/>
        <v>Chi Psi</v>
      </c>
      <c r="FL2" s="17" t="str">
        <f t="shared" si="2"/>
        <v>Chi Theta</v>
      </c>
      <c r="FM2" s="17" t="str">
        <f t="shared" si="2"/>
        <v>Delta</v>
      </c>
      <c r="FN2" s="17" t="str">
        <f t="shared" si="2"/>
        <v>Delta Beta</v>
      </c>
      <c r="FO2" s="17" t="str">
        <f t="shared" si="2"/>
        <v>Delta Delta</v>
      </c>
      <c r="FP2" s="17" t="str">
        <f t="shared" si="2"/>
        <v>Delta Epsilon</v>
      </c>
      <c r="FQ2" s="17" t="str">
        <f t="shared" si="2"/>
        <v>Delta Kappa</v>
      </c>
      <c r="FR2" s="17" t="str">
        <f t="shared" si="2"/>
        <v>Delta Lambda</v>
      </c>
      <c r="FS2" s="17" t="str">
        <f t="shared" si="2"/>
        <v>Delta Nu</v>
      </c>
      <c r="FT2" s="17" t="str">
        <f t="shared" si="2"/>
        <v>Delta Omega</v>
      </c>
      <c r="FU2" s="17" t="str">
        <f t="shared" si="2"/>
        <v>Delta Pi</v>
      </c>
      <c r="FV2" s="17" t="str">
        <f t="shared" si="2"/>
        <v>Delta Rho</v>
      </c>
      <c r="FW2" s="17" t="str">
        <f t="shared" si="2"/>
        <v>Delta Sigma</v>
      </c>
      <c r="FX2" s="17" t="str">
        <f t="shared" si="2"/>
        <v>Delta Tau</v>
      </c>
      <c r="FY2" s="17" t="str">
        <f t="shared" si="2"/>
        <v>Delta Theta</v>
      </c>
      <c r="FZ2" s="17" t="str">
        <f t="shared" si="2"/>
        <v>Delta Xi</v>
      </c>
      <c r="GA2" s="17" t="str">
        <f t="shared" si="2"/>
        <v>Epsilon Alpha</v>
      </c>
      <c r="GB2" s="17" t="str">
        <f t="shared" si="2"/>
        <v>Epsilon Chi</v>
      </c>
      <c r="GC2" s="17" t="str">
        <f t="shared" si="2"/>
        <v>Epsilon Gamma</v>
      </c>
      <c r="GD2" s="17" t="str">
        <f t="shared" si="2"/>
        <v>Epsilon Omega</v>
      </c>
      <c r="GE2" s="17" t="str">
        <f t="shared" si="2"/>
        <v>Epsilon Sigma</v>
      </c>
      <c r="GF2" s="17" t="str">
        <f t="shared" si="2"/>
        <v>Gamma</v>
      </c>
      <c r="GG2" s="17" t="str">
        <f t="shared" si="2"/>
        <v>Gamma Alpha</v>
      </c>
      <c r="GH2" s="17" t="e">
        <f>+#REF!</f>
        <v>#REF!</v>
      </c>
      <c r="GI2" s="17" t="str">
        <f t="shared" ref="GI2:GN2" si="3">+BB2</f>
        <v>Gamma Delta</v>
      </c>
      <c r="GJ2" s="17" t="str">
        <f t="shared" si="3"/>
        <v>Gamma Omicron</v>
      </c>
      <c r="GK2" s="17" t="str">
        <f t="shared" si="3"/>
        <v>Gamma Phi</v>
      </c>
      <c r="GL2" s="17" t="str">
        <f t="shared" si="3"/>
        <v>Gamma Sigma</v>
      </c>
      <c r="GM2" s="17" t="str">
        <f t="shared" si="3"/>
        <v>Gamma Theta</v>
      </c>
      <c r="GN2" s="17" t="str">
        <f t="shared" si="3"/>
        <v>Iota</v>
      </c>
      <c r="GO2" s="17" t="e">
        <f>+#REF!</f>
        <v>#REF!</v>
      </c>
      <c r="GP2" s="17" t="str">
        <f t="shared" ref="GP2:GV2" si="4">+BH2</f>
        <v>Iota Sigma</v>
      </c>
      <c r="GQ2" s="17" t="str">
        <f t="shared" si="4"/>
        <v>Iota Theta</v>
      </c>
      <c r="GR2" s="17" t="str">
        <f t="shared" si="4"/>
        <v>Kappa Alpha</v>
      </c>
      <c r="GS2" s="17" t="str">
        <f t="shared" si="4"/>
        <v>Kappa Chi</v>
      </c>
      <c r="GT2" s="17" t="str">
        <f t="shared" si="4"/>
        <v>Kappa Delta</v>
      </c>
      <c r="GU2" s="17" t="str">
        <f t="shared" si="4"/>
        <v>Kappa Gamma</v>
      </c>
      <c r="GV2" s="17" t="str">
        <f t="shared" si="4"/>
        <v>Kappa Kappa</v>
      </c>
      <c r="GW2" s="17" t="e">
        <f>+#REF!</f>
        <v>#REF!</v>
      </c>
      <c r="GX2" s="17" t="str">
        <f>+BO2</f>
        <v>Kappa Omega</v>
      </c>
      <c r="GY2" s="17" t="str">
        <f>+BP2</f>
        <v>Kappa Omicron</v>
      </c>
      <c r="GZ2" s="17" t="e">
        <f>+#REF!</f>
        <v>#REF!</v>
      </c>
      <c r="HA2" s="17" t="str">
        <f t="shared" ref="HA2:HG2" si="5">+BQ2</f>
        <v>Kappa Rho</v>
      </c>
      <c r="HB2" s="17" t="str">
        <f t="shared" si="5"/>
        <v>Kappa Sigma</v>
      </c>
      <c r="HC2" s="17" t="str">
        <f t="shared" si="5"/>
        <v>Kappa Tau</v>
      </c>
      <c r="HD2" s="17" t="str">
        <f t="shared" si="5"/>
        <v>Lambda Alpha</v>
      </c>
      <c r="HE2" s="17" t="str">
        <f t="shared" si="5"/>
        <v>Lambda Beta</v>
      </c>
      <c r="HF2" s="17" t="str">
        <f t="shared" si="5"/>
        <v>Lambda Chi</v>
      </c>
      <c r="HG2" s="17" t="str">
        <f t="shared" si="5"/>
        <v>Lambda Delta</v>
      </c>
      <c r="HH2" s="17" t="e">
        <f>+#REF!</f>
        <v>#REF!</v>
      </c>
      <c r="HI2" s="17" t="str">
        <f t="shared" ref="HI2:HW2" si="6">+BX2</f>
        <v>Lambda Eta</v>
      </c>
      <c r="HJ2" s="17" t="str">
        <f t="shared" si="6"/>
        <v>Lambda Iota</v>
      </c>
      <c r="HK2" s="17" t="str">
        <f t="shared" si="6"/>
        <v>Lambda Omicron</v>
      </c>
      <c r="HL2" s="17" t="str">
        <f t="shared" si="6"/>
        <v>Lambda Rho</v>
      </c>
      <c r="HM2" s="17" t="str">
        <f t="shared" si="6"/>
        <v>Lambda Sigma</v>
      </c>
      <c r="HN2" s="17" t="str">
        <f t="shared" si="6"/>
        <v>Lambda Tau</v>
      </c>
      <c r="HO2" s="17" t="str">
        <f t="shared" si="6"/>
        <v>Lambda Upsilon</v>
      </c>
      <c r="HP2" s="17" t="str">
        <f t="shared" si="6"/>
        <v>Mu Lambda</v>
      </c>
      <c r="HQ2" s="17" t="str">
        <f t="shared" si="6"/>
        <v>Nu Beta</v>
      </c>
      <c r="HR2" s="17" t="str">
        <f t="shared" si="6"/>
        <v>Nu Omega</v>
      </c>
      <c r="HS2" s="17" t="str">
        <f t="shared" si="6"/>
        <v>Nu Omicron</v>
      </c>
      <c r="HT2" s="17" t="str">
        <f t="shared" si="6"/>
        <v>Omega</v>
      </c>
      <c r="HU2" s="17" t="str">
        <f t="shared" si="6"/>
        <v>Omega Sigma</v>
      </c>
      <c r="HV2" s="17" t="str">
        <f t="shared" si="6"/>
        <v>Omega Upsilon</v>
      </c>
      <c r="HW2" s="17" t="str">
        <f t="shared" si="6"/>
        <v>Omicron</v>
      </c>
      <c r="HX2" s="17" t="str">
        <f t="shared" ref="HX2:IU2" si="7">+CN2</f>
        <v>Phi Beta</v>
      </c>
      <c r="HY2" s="17" t="str">
        <f t="shared" si="7"/>
        <v>Phi Chi</v>
      </c>
      <c r="HZ2" s="17" t="str">
        <f t="shared" si="7"/>
        <v>Phi Delta</v>
      </c>
      <c r="IA2" s="17" t="str">
        <f t="shared" si="7"/>
        <v>Phi Gamma</v>
      </c>
      <c r="IB2" s="17" t="str">
        <f t="shared" si="7"/>
        <v>Phi Lambda</v>
      </c>
      <c r="IC2" s="17" t="str">
        <f t="shared" si="7"/>
        <v>Phi Sigma</v>
      </c>
      <c r="ID2" s="17" t="str">
        <f t="shared" si="7"/>
        <v>Phi Upsilon</v>
      </c>
      <c r="IE2" s="17" t="str">
        <f t="shared" si="7"/>
        <v>Pi Alpha</v>
      </c>
      <c r="IF2" s="17" t="str">
        <f t="shared" si="7"/>
        <v>Pi Delta</v>
      </c>
      <c r="IG2" s="17" t="str">
        <f t="shared" si="7"/>
        <v>Pi Omicron</v>
      </c>
      <c r="IH2" s="17" t="str">
        <f t="shared" si="7"/>
        <v>Pi Theta</v>
      </c>
      <c r="II2" s="17" t="str">
        <f t="shared" si="7"/>
        <v>Rho Beta</v>
      </c>
      <c r="IJ2" s="17" t="str">
        <f t="shared" si="7"/>
        <v>Rho Delta</v>
      </c>
      <c r="IK2" s="17" t="str">
        <f t="shared" si="7"/>
        <v>Rho Omicron</v>
      </c>
      <c r="IL2" s="17" t="str">
        <f t="shared" si="7"/>
        <v>Sigma Alpha</v>
      </c>
      <c r="IM2" s="17" t="str">
        <f t="shared" si="7"/>
        <v>Sigma Beta</v>
      </c>
      <c r="IN2" s="17" t="str">
        <f t="shared" si="7"/>
        <v>Sigma Chi</v>
      </c>
      <c r="IO2" s="17" t="str">
        <f t="shared" si="7"/>
        <v>Sigma Delta</v>
      </c>
      <c r="IP2" s="17" t="str">
        <f t="shared" si="7"/>
        <v>Sigma Gamma</v>
      </c>
      <c r="IQ2" s="17" t="str">
        <f t="shared" si="7"/>
        <v>Sigma Omicron</v>
      </c>
      <c r="IR2" s="17" t="str">
        <f t="shared" si="7"/>
        <v>Sigma Phi</v>
      </c>
      <c r="IS2" s="17" t="str">
        <f t="shared" si="7"/>
        <v>Sigma Rho</v>
      </c>
      <c r="IT2" s="17" t="str">
        <f t="shared" si="7"/>
        <v>Sigma Tau</v>
      </c>
      <c r="IU2" s="17" t="str">
        <f t="shared" si="7"/>
        <v>Sigma Theta</v>
      </c>
      <c r="IV2" s="17" t="e">
        <f>+#REF!</f>
        <v>#REF!</v>
      </c>
      <c r="IW2" s="17" t="str">
        <f>+DL2</f>
        <v>Tau Delta</v>
      </c>
      <c r="IX2" s="17" t="str">
        <f>+DM2</f>
        <v>Tau Gamma</v>
      </c>
      <c r="IY2" s="17" t="str">
        <f>+DN2</f>
        <v>Tau Lambda</v>
      </c>
      <c r="IZ2" s="17" t="str">
        <f>+DO2</f>
        <v>Tau Omega</v>
      </c>
      <c r="JA2" s="17" t="str">
        <f>+DP2</f>
        <v>Tau Omicron</v>
      </c>
      <c r="JB2" s="17" t="str">
        <f t="shared" ref="JB2:JG2" si="8">+DR2</f>
        <v>Theta Beta</v>
      </c>
      <c r="JC2" s="17" t="str">
        <f t="shared" si="8"/>
        <v>Theta Chi</v>
      </c>
      <c r="JD2" s="17" t="str">
        <f t="shared" si="8"/>
        <v>Theta Iota</v>
      </c>
      <c r="JE2" s="17" t="str">
        <f t="shared" si="8"/>
        <v>Theta Omega</v>
      </c>
      <c r="JF2" s="17" t="str">
        <f t="shared" si="8"/>
        <v>Theta Pi</v>
      </c>
      <c r="JG2" s="17" t="str">
        <f t="shared" si="8"/>
        <v>Theta Psi</v>
      </c>
      <c r="JH2" s="17" t="str">
        <f t="shared" ref="JH2:JK2" si="9">+DY2</f>
        <v>Upsilon</v>
      </c>
      <c r="JI2" s="17" t="str">
        <f t="shared" si="9"/>
        <v>Upsilon Beta</v>
      </c>
      <c r="JJ2" s="17" t="str">
        <f t="shared" si="9"/>
        <v>Upsilon Lambda</v>
      </c>
      <c r="JK2" s="17" t="str">
        <f t="shared" si="9"/>
        <v>Xi</v>
      </c>
      <c r="JL2" s="17" t="str">
        <f t="shared" ref="JL2:JQ2" si="10">+EC2</f>
        <v>Xi Omicron</v>
      </c>
      <c r="JM2" s="17" t="str">
        <f t="shared" si="10"/>
        <v>Xi Rho</v>
      </c>
      <c r="JN2" s="17" t="str">
        <f t="shared" si="10"/>
        <v>Zeta</v>
      </c>
      <c r="JO2" s="17" t="str">
        <f t="shared" si="10"/>
        <v>Zeta Pi</v>
      </c>
      <c r="JP2" s="17" t="str">
        <f t="shared" si="10"/>
        <v>Zeta Psi</v>
      </c>
      <c r="JQ2" s="17" t="str">
        <f t="shared" si="10"/>
        <v>Zeta Theta</v>
      </c>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row>
    <row r="3" spans="1:385" s="2" customFormat="1" ht="16.5" thickTop="1" thickBot="1" x14ac:dyDescent="0.3">
      <c r="A3" s="54">
        <f>+A2+1</f>
        <v>2</v>
      </c>
      <c r="B3" s="13"/>
      <c r="C3" s="13"/>
      <c r="D3" s="13"/>
      <c r="E3" s="13"/>
      <c r="F3" s="13"/>
      <c r="G3" s="295"/>
      <c r="H3" s="295"/>
      <c r="I3" s="295"/>
      <c r="J3" s="295"/>
      <c r="K3" s="295"/>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c r="AL3" s="295"/>
      <c r="AM3" s="295"/>
      <c r="AN3" s="295"/>
      <c r="AO3" s="295"/>
      <c r="AP3" s="295"/>
      <c r="AQ3" s="295"/>
      <c r="AR3" s="295"/>
      <c r="AS3" s="295"/>
      <c r="AT3" s="295"/>
      <c r="AU3" s="295"/>
      <c r="AV3" s="295"/>
      <c r="AW3" s="295"/>
      <c r="AX3" s="295"/>
      <c r="AY3" s="295"/>
      <c r="AZ3" s="295"/>
      <c r="BA3" s="295"/>
      <c r="BB3" s="295"/>
      <c r="BC3" s="295"/>
      <c r="BD3" s="295"/>
      <c r="BE3" s="295"/>
      <c r="BF3" s="295"/>
      <c r="BG3" s="295"/>
      <c r="BH3" s="295"/>
      <c r="BI3" s="295"/>
      <c r="BJ3" s="295"/>
      <c r="BK3" s="295"/>
      <c r="BL3" s="295"/>
      <c r="BM3" s="295"/>
      <c r="BN3" s="295"/>
      <c r="BO3" s="295"/>
      <c r="BP3" s="295"/>
      <c r="BQ3" s="295"/>
      <c r="BR3" s="295"/>
      <c r="BS3" s="295"/>
      <c r="BT3" s="295"/>
      <c r="BU3" s="295"/>
      <c r="BV3" s="295"/>
      <c r="BW3" s="295"/>
      <c r="BX3" s="295"/>
      <c r="BY3" s="295"/>
      <c r="BZ3" s="295"/>
      <c r="CA3" s="295"/>
      <c r="CB3" s="295"/>
      <c r="CC3" s="295"/>
      <c r="CD3" s="295"/>
      <c r="CE3" s="295"/>
      <c r="CF3" s="295"/>
      <c r="CG3" s="295"/>
      <c r="CH3" s="295"/>
      <c r="CI3" s="295"/>
      <c r="CJ3" s="295"/>
      <c r="CK3" s="295"/>
      <c r="CL3" s="295"/>
      <c r="CM3" s="295"/>
      <c r="CN3" s="295"/>
      <c r="CO3" s="295"/>
      <c r="CP3" s="295"/>
      <c r="CQ3" s="295"/>
      <c r="CR3" s="295"/>
      <c r="CS3" s="295"/>
      <c r="CT3" s="295"/>
      <c r="CU3" s="295"/>
      <c r="CV3" s="295"/>
      <c r="CW3" s="295"/>
      <c r="CX3" s="295"/>
      <c r="CY3" s="295"/>
      <c r="CZ3" s="295"/>
      <c r="DA3" s="295"/>
      <c r="DB3" s="295"/>
      <c r="DC3" s="295"/>
      <c r="DD3" s="295"/>
      <c r="DE3" s="295"/>
      <c r="DF3" s="295"/>
      <c r="DG3" s="295"/>
      <c r="DH3" s="295"/>
      <c r="DI3" s="295"/>
      <c r="DJ3" s="295"/>
      <c r="DK3" s="295"/>
      <c r="DL3" s="295"/>
      <c r="DM3" s="295"/>
      <c r="DN3" s="295"/>
      <c r="DO3" s="295"/>
      <c r="DP3" s="295"/>
      <c r="DQ3" s="295"/>
      <c r="DR3" s="295"/>
      <c r="DS3" s="295"/>
      <c r="DT3" s="295"/>
      <c r="DU3" s="295"/>
      <c r="DV3" s="295"/>
      <c r="DW3" s="295"/>
      <c r="DX3" s="295"/>
      <c r="DY3" s="295"/>
      <c r="DZ3" s="295"/>
      <c r="EA3" s="295"/>
      <c r="EB3" s="295"/>
      <c r="EC3" s="295"/>
      <c r="ED3" s="295"/>
      <c r="EE3" s="295"/>
      <c r="EF3" s="295"/>
      <c r="EG3" s="295"/>
      <c r="EH3" s="295"/>
      <c r="EI3"/>
      <c r="EJ3" s="4">
        <f>EH3</f>
        <v>0</v>
      </c>
      <c r="EL3" s="275">
        <v>48488</v>
      </c>
    </row>
    <row r="4" spans="1:385" ht="15.75" thickTop="1" x14ac:dyDescent="0.25">
      <c r="A4" s="54">
        <f t="shared" ref="A4:A67" si="11">+A3+1</f>
        <v>3</v>
      </c>
      <c r="B4" s="6"/>
      <c r="C4" s="6"/>
      <c r="D4" s="6" t="s">
        <v>220</v>
      </c>
      <c r="E4" s="6"/>
      <c r="F4" s="6"/>
      <c r="G4" s="296"/>
      <c r="H4" s="296"/>
      <c r="I4" s="296"/>
      <c r="J4" s="296"/>
      <c r="K4" s="29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c r="EJ4" s="7"/>
      <c r="EL4" s="276">
        <v>41291.25</v>
      </c>
    </row>
    <row r="5" spans="1:385" x14ac:dyDescent="0.25">
      <c r="A5" s="54">
        <f t="shared" si="11"/>
        <v>4</v>
      </c>
      <c r="B5" s="6"/>
      <c r="C5" s="6"/>
      <c r="D5" s="6"/>
      <c r="E5" s="6" t="s">
        <v>221</v>
      </c>
      <c r="F5" s="6"/>
      <c r="G5" s="296"/>
      <c r="H5" s="296"/>
      <c r="I5" s="296"/>
      <c r="J5" s="296"/>
      <c r="K5" s="29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c r="EJ5" s="7"/>
      <c r="EL5" s="276">
        <v>1295595</v>
      </c>
      <c r="EN5" s="183">
        <v>0</v>
      </c>
      <c r="EO5" s="183">
        <v>0</v>
      </c>
      <c r="EP5" s="183">
        <v>0</v>
      </c>
      <c r="EQ5" s="183">
        <v>0</v>
      </c>
      <c r="ER5" s="183">
        <v>0</v>
      </c>
      <c r="ES5" s="183">
        <v>0</v>
      </c>
      <c r="ET5" s="183">
        <v>0</v>
      </c>
      <c r="EU5" s="183">
        <v>0</v>
      </c>
      <c r="EV5" s="183">
        <v>0</v>
      </c>
      <c r="EW5" s="183">
        <v>0</v>
      </c>
      <c r="EX5" s="183">
        <v>0</v>
      </c>
      <c r="EY5" s="183">
        <v>0</v>
      </c>
      <c r="EZ5" s="183">
        <v>0</v>
      </c>
      <c r="FA5" s="183">
        <v>0</v>
      </c>
      <c r="FB5" s="183">
        <v>0</v>
      </c>
      <c r="FC5" s="183">
        <v>0</v>
      </c>
      <c r="FD5" s="183">
        <v>0</v>
      </c>
      <c r="FE5" s="183">
        <v>0</v>
      </c>
      <c r="FF5" s="183">
        <v>0</v>
      </c>
      <c r="FG5" s="183">
        <v>0</v>
      </c>
      <c r="FH5" s="183">
        <v>0</v>
      </c>
      <c r="FI5" s="183">
        <v>0</v>
      </c>
      <c r="FJ5" s="183">
        <v>0</v>
      </c>
      <c r="FK5" s="183">
        <v>0</v>
      </c>
      <c r="FL5" s="183">
        <v>0</v>
      </c>
      <c r="FM5" s="183">
        <v>0</v>
      </c>
      <c r="FN5" s="183">
        <v>0</v>
      </c>
      <c r="FO5" s="183">
        <v>0</v>
      </c>
      <c r="FP5" s="183">
        <v>0</v>
      </c>
      <c r="FQ5" s="183">
        <v>0</v>
      </c>
      <c r="FR5" s="183">
        <v>0</v>
      </c>
      <c r="FS5" s="183">
        <v>0</v>
      </c>
      <c r="FT5" s="183">
        <v>0</v>
      </c>
      <c r="FU5" s="183">
        <v>0</v>
      </c>
      <c r="FV5" s="183">
        <v>0</v>
      </c>
      <c r="FW5" s="183">
        <v>0</v>
      </c>
      <c r="FX5" s="183">
        <v>0</v>
      </c>
      <c r="FY5" s="183">
        <v>0</v>
      </c>
      <c r="FZ5" s="183">
        <v>0</v>
      </c>
      <c r="GA5" s="183">
        <v>0</v>
      </c>
      <c r="GB5" s="183">
        <v>0</v>
      </c>
      <c r="GC5" s="183">
        <v>0</v>
      </c>
      <c r="GD5" s="183">
        <v>0</v>
      </c>
      <c r="GE5" s="183">
        <v>0</v>
      </c>
      <c r="GF5" s="183">
        <v>0</v>
      </c>
      <c r="GG5" s="183">
        <v>0</v>
      </c>
      <c r="GH5" s="183">
        <v>0</v>
      </c>
      <c r="GI5" s="183">
        <v>0</v>
      </c>
      <c r="GJ5" s="183">
        <v>0</v>
      </c>
      <c r="GK5" s="183">
        <v>0</v>
      </c>
      <c r="GL5" s="183">
        <v>0</v>
      </c>
      <c r="GM5" s="183">
        <v>0</v>
      </c>
      <c r="GN5" s="183">
        <v>0</v>
      </c>
      <c r="GO5" s="183">
        <v>0</v>
      </c>
      <c r="GP5" s="183">
        <v>0</v>
      </c>
      <c r="GQ5" s="183">
        <v>0</v>
      </c>
      <c r="GR5" s="183">
        <v>0</v>
      </c>
      <c r="GS5" s="183">
        <v>0</v>
      </c>
      <c r="GT5" s="183">
        <v>0</v>
      </c>
      <c r="GU5" s="183">
        <v>0</v>
      </c>
      <c r="GV5" s="183">
        <v>0</v>
      </c>
      <c r="GW5" s="183">
        <v>0</v>
      </c>
      <c r="GX5" s="183">
        <v>0</v>
      </c>
      <c r="GY5" s="183">
        <v>0</v>
      </c>
      <c r="GZ5" s="183">
        <v>0</v>
      </c>
      <c r="HA5" s="183">
        <v>0</v>
      </c>
      <c r="HB5" s="183">
        <v>0</v>
      </c>
      <c r="HC5" s="183">
        <v>0</v>
      </c>
      <c r="HD5" s="183">
        <v>0</v>
      </c>
      <c r="HE5" s="183">
        <v>0</v>
      </c>
      <c r="HF5" s="183">
        <v>0</v>
      </c>
      <c r="HG5" s="183">
        <v>0</v>
      </c>
      <c r="HH5" s="183">
        <v>0</v>
      </c>
      <c r="HI5" s="183">
        <v>0</v>
      </c>
      <c r="HJ5" s="183">
        <v>0</v>
      </c>
      <c r="HK5" s="183">
        <v>0</v>
      </c>
      <c r="HL5" s="183">
        <v>0</v>
      </c>
      <c r="HM5" s="183">
        <v>0</v>
      </c>
      <c r="HN5" s="183">
        <v>0</v>
      </c>
      <c r="HO5" s="183">
        <v>0</v>
      </c>
      <c r="HP5" s="183">
        <v>0</v>
      </c>
      <c r="HQ5" s="183">
        <v>0</v>
      </c>
      <c r="HR5" s="183">
        <v>0</v>
      </c>
      <c r="HS5" s="183">
        <v>0</v>
      </c>
      <c r="HT5" s="183">
        <v>0</v>
      </c>
      <c r="HU5" s="183">
        <v>0</v>
      </c>
      <c r="HV5" s="183">
        <v>0</v>
      </c>
      <c r="HW5" s="183">
        <v>0</v>
      </c>
      <c r="HX5" s="183">
        <v>0</v>
      </c>
      <c r="HY5" s="183">
        <v>0</v>
      </c>
      <c r="HZ5" s="183">
        <v>0</v>
      </c>
      <c r="IA5" s="183">
        <v>0</v>
      </c>
      <c r="IB5" s="183">
        <v>0</v>
      </c>
      <c r="IC5" s="183">
        <v>0</v>
      </c>
      <c r="ID5" s="183">
        <v>0</v>
      </c>
      <c r="IE5" s="183">
        <v>0</v>
      </c>
      <c r="IF5" s="183">
        <v>0</v>
      </c>
      <c r="IG5" s="183">
        <v>0</v>
      </c>
      <c r="IH5" s="183">
        <v>0</v>
      </c>
      <c r="II5" s="183">
        <v>0</v>
      </c>
      <c r="IJ5" s="183">
        <v>0</v>
      </c>
      <c r="IK5" s="183">
        <v>0</v>
      </c>
      <c r="IL5" s="183">
        <v>0</v>
      </c>
      <c r="IM5" s="183">
        <v>0</v>
      </c>
      <c r="IN5" s="183">
        <v>0</v>
      </c>
      <c r="IO5" s="183">
        <v>0</v>
      </c>
      <c r="IP5" s="183">
        <v>0</v>
      </c>
      <c r="IQ5" s="183">
        <v>0</v>
      </c>
      <c r="IR5" s="183">
        <v>0</v>
      </c>
      <c r="IS5" s="183">
        <v>0</v>
      </c>
      <c r="IT5" s="183">
        <v>0</v>
      </c>
      <c r="IU5" s="183">
        <v>0</v>
      </c>
      <c r="IV5" s="183">
        <v>0</v>
      </c>
      <c r="IW5" s="183">
        <v>0</v>
      </c>
      <c r="IX5" s="183">
        <v>0</v>
      </c>
      <c r="IY5" s="183">
        <v>0</v>
      </c>
      <c r="IZ5" s="183">
        <v>0</v>
      </c>
      <c r="JA5" s="183">
        <v>0</v>
      </c>
      <c r="JB5" s="183">
        <v>0</v>
      </c>
      <c r="JC5" s="183">
        <v>0</v>
      </c>
      <c r="JD5" s="183">
        <v>0</v>
      </c>
      <c r="JE5" s="183">
        <v>0</v>
      </c>
      <c r="JF5" s="183">
        <v>0</v>
      </c>
      <c r="JG5" s="183">
        <v>0</v>
      </c>
      <c r="JH5" s="183">
        <v>0</v>
      </c>
      <c r="JI5" s="183">
        <v>0</v>
      </c>
      <c r="JJ5" s="183">
        <v>0</v>
      </c>
      <c r="JK5" s="183">
        <v>0</v>
      </c>
      <c r="JL5" s="183">
        <v>0</v>
      </c>
      <c r="JM5" s="183">
        <v>0</v>
      </c>
      <c r="JN5" s="183">
        <v>0</v>
      </c>
      <c r="JO5" s="183">
        <v>0</v>
      </c>
      <c r="JP5" s="183">
        <v>0</v>
      </c>
      <c r="JQ5" s="183">
        <v>0</v>
      </c>
    </row>
    <row r="6" spans="1:385" x14ac:dyDescent="0.25">
      <c r="A6" s="54">
        <f t="shared" si="11"/>
        <v>5</v>
      </c>
      <c r="B6" s="6"/>
      <c r="C6" s="6"/>
      <c r="D6" s="6"/>
      <c r="E6" s="6"/>
      <c r="F6" s="6" t="s">
        <v>222</v>
      </c>
      <c r="G6" s="297">
        <v>0</v>
      </c>
      <c r="H6" s="297">
        <v>5500</v>
      </c>
      <c r="I6" s="297">
        <v>19000</v>
      </c>
      <c r="J6" s="297">
        <v>0</v>
      </c>
      <c r="K6" s="297">
        <v>20000</v>
      </c>
      <c r="L6" s="297">
        <v>7000</v>
      </c>
      <c r="M6" s="297">
        <v>0</v>
      </c>
      <c r="N6" s="297">
        <v>0</v>
      </c>
      <c r="O6" s="297">
        <v>17000.009999999998</v>
      </c>
      <c r="P6" s="297">
        <v>0</v>
      </c>
      <c r="Q6" s="297">
        <v>0</v>
      </c>
      <c r="R6" s="297">
        <v>2000</v>
      </c>
      <c r="S6" s="297">
        <v>0</v>
      </c>
      <c r="T6" s="297">
        <v>0</v>
      </c>
      <c r="U6" s="297">
        <v>0</v>
      </c>
      <c r="V6" s="297">
        <v>15500</v>
      </c>
      <c r="W6" s="297">
        <v>0</v>
      </c>
      <c r="X6" s="297">
        <v>52412.5</v>
      </c>
      <c r="Y6" s="297"/>
      <c r="Z6" s="297">
        <v>0</v>
      </c>
      <c r="AA6" s="297">
        <v>0</v>
      </c>
      <c r="AB6" s="297">
        <v>16500</v>
      </c>
      <c r="AC6" s="297">
        <v>0</v>
      </c>
      <c r="AD6" s="297">
        <v>0</v>
      </c>
      <c r="AE6" s="297">
        <v>2500</v>
      </c>
      <c r="AF6" s="297">
        <v>0</v>
      </c>
      <c r="AG6" s="297">
        <v>0</v>
      </c>
      <c r="AH6" s="297">
        <v>0</v>
      </c>
      <c r="AI6" s="297">
        <v>0</v>
      </c>
      <c r="AJ6" s="297">
        <v>0</v>
      </c>
      <c r="AK6" s="297">
        <v>0</v>
      </c>
      <c r="AL6" s="297">
        <v>0</v>
      </c>
      <c r="AM6" s="297">
        <v>0</v>
      </c>
      <c r="AN6" s="297">
        <v>0</v>
      </c>
      <c r="AO6" s="297">
        <v>0</v>
      </c>
      <c r="AP6" s="297">
        <v>0</v>
      </c>
      <c r="AQ6" s="297">
        <v>23000</v>
      </c>
      <c r="AR6" s="297">
        <v>0</v>
      </c>
      <c r="AS6" s="297">
        <v>0</v>
      </c>
      <c r="AT6" s="297">
        <v>0</v>
      </c>
      <c r="AU6" s="297">
        <v>0</v>
      </c>
      <c r="AV6" s="297">
        <v>0</v>
      </c>
      <c r="AW6" s="297">
        <v>5500</v>
      </c>
      <c r="AX6" s="297">
        <v>0</v>
      </c>
      <c r="AY6" s="297">
        <v>0</v>
      </c>
      <c r="AZ6" s="297">
        <v>0</v>
      </c>
      <c r="BA6" s="297">
        <v>0</v>
      </c>
      <c r="BB6" s="297">
        <v>0</v>
      </c>
      <c r="BC6" s="297">
        <v>22500</v>
      </c>
      <c r="BD6" s="297">
        <v>0</v>
      </c>
      <c r="BE6" s="297">
        <v>0</v>
      </c>
      <c r="BF6" s="297">
        <v>0</v>
      </c>
      <c r="BG6" s="297">
        <v>30550.38</v>
      </c>
      <c r="BH6" s="297">
        <v>27000</v>
      </c>
      <c r="BI6" s="297">
        <v>0</v>
      </c>
      <c r="BJ6" s="297">
        <v>0</v>
      </c>
      <c r="BK6" s="297">
        <v>0</v>
      </c>
      <c r="BL6" s="297">
        <v>0</v>
      </c>
      <c r="BM6" s="297">
        <v>0</v>
      </c>
      <c r="BN6" s="297">
        <v>0</v>
      </c>
      <c r="BO6" s="297">
        <v>24500</v>
      </c>
      <c r="BP6" s="297">
        <v>0</v>
      </c>
      <c r="BQ6" s="297">
        <v>15500</v>
      </c>
      <c r="BR6" s="297">
        <v>0</v>
      </c>
      <c r="BS6" s="297">
        <v>0</v>
      </c>
      <c r="BT6" s="297">
        <v>0</v>
      </c>
      <c r="BU6" s="297">
        <v>4500</v>
      </c>
      <c r="BV6" s="297">
        <v>0</v>
      </c>
      <c r="BW6" s="297">
        <v>0</v>
      </c>
      <c r="BX6" s="297">
        <v>12000</v>
      </c>
      <c r="BY6" s="297">
        <v>0</v>
      </c>
      <c r="BZ6" s="297">
        <v>0</v>
      </c>
      <c r="CA6" s="297">
        <v>0</v>
      </c>
      <c r="CB6" s="297">
        <v>33000</v>
      </c>
      <c r="CC6" s="297">
        <v>0</v>
      </c>
      <c r="CD6" s="297">
        <v>0</v>
      </c>
      <c r="CE6" s="297">
        <v>0</v>
      </c>
      <c r="CF6" s="297">
        <v>27000</v>
      </c>
      <c r="CG6" s="297">
        <v>0</v>
      </c>
      <c r="CH6" s="297">
        <v>3000</v>
      </c>
      <c r="CI6" s="297">
        <v>0</v>
      </c>
      <c r="CJ6" s="297">
        <v>33250</v>
      </c>
      <c r="CK6" s="297">
        <v>26000</v>
      </c>
      <c r="CL6" s="297">
        <v>24500</v>
      </c>
      <c r="CM6" s="297"/>
      <c r="CN6" s="297">
        <v>0</v>
      </c>
      <c r="CO6" s="297">
        <v>0</v>
      </c>
      <c r="CP6" s="297">
        <v>0</v>
      </c>
      <c r="CQ6" s="297">
        <v>0</v>
      </c>
      <c r="CR6" s="297">
        <v>0</v>
      </c>
      <c r="CS6" s="297">
        <v>0</v>
      </c>
      <c r="CT6" s="297">
        <v>25750</v>
      </c>
      <c r="CU6" s="297">
        <v>0</v>
      </c>
      <c r="CV6" s="297">
        <v>23000</v>
      </c>
      <c r="CW6" s="297">
        <v>0</v>
      </c>
      <c r="CX6" s="297">
        <v>0</v>
      </c>
      <c r="CY6" s="297">
        <v>0</v>
      </c>
      <c r="CZ6" s="297">
        <v>0</v>
      </c>
      <c r="DA6" s="297">
        <v>0</v>
      </c>
      <c r="DB6" s="297">
        <v>15600</v>
      </c>
      <c r="DC6" s="297">
        <v>0</v>
      </c>
      <c r="DD6" s="297">
        <v>9900</v>
      </c>
      <c r="DE6" s="297">
        <v>0</v>
      </c>
      <c r="DF6" s="297">
        <v>0</v>
      </c>
      <c r="DG6" s="297">
        <v>0</v>
      </c>
      <c r="DH6" s="297">
        <v>500</v>
      </c>
      <c r="DI6" s="297">
        <v>0</v>
      </c>
      <c r="DJ6" s="297">
        <v>0</v>
      </c>
      <c r="DK6" s="297">
        <v>0</v>
      </c>
      <c r="DL6" s="297">
        <v>0</v>
      </c>
      <c r="DM6" s="297">
        <v>6000</v>
      </c>
      <c r="DN6" s="297">
        <v>0</v>
      </c>
      <c r="DO6" s="297">
        <v>0</v>
      </c>
      <c r="DP6" s="297">
        <v>0</v>
      </c>
      <c r="DQ6" s="297"/>
      <c r="DR6" s="297">
        <v>0</v>
      </c>
      <c r="DS6" s="297">
        <v>0</v>
      </c>
      <c r="DT6" s="297">
        <v>0</v>
      </c>
      <c r="DU6" s="297">
        <v>0</v>
      </c>
      <c r="DV6" s="297">
        <v>0</v>
      </c>
      <c r="DW6" s="297">
        <v>0</v>
      </c>
      <c r="DX6" s="297"/>
      <c r="DY6" s="297">
        <v>25450</v>
      </c>
      <c r="DZ6" s="297">
        <v>0</v>
      </c>
      <c r="EA6" s="297">
        <v>0</v>
      </c>
      <c r="EB6" s="297">
        <v>24000</v>
      </c>
      <c r="EC6" s="297">
        <v>38750</v>
      </c>
      <c r="ED6" s="297">
        <v>0</v>
      </c>
      <c r="EE6" s="297">
        <v>28500</v>
      </c>
      <c r="EF6" s="297">
        <v>0</v>
      </c>
      <c r="EG6" s="297">
        <v>12500</v>
      </c>
      <c r="EH6" s="297">
        <v>0</v>
      </c>
      <c r="EI6"/>
      <c r="EJ6" s="7">
        <f>ROUND(SUM(G6:EH6),5)</f>
        <v>679162.89</v>
      </c>
      <c r="EL6" s="276">
        <v>3075</v>
      </c>
      <c r="EN6" s="183">
        <v>0</v>
      </c>
      <c r="EO6" s="183">
        <v>0</v>
      </c>
      <c r="EP6" s="183">
        <v>0</v>
      </c>
      <c r="EQ6" s="183">
        <v>0</v>
      </c>
      <c r="ER6" s="183">
        <v>0</v>
      </c>
      <c r="ES6" s="183">
        <v>0</v>
      </c>
      <c r="ET6" s="183">
        <v>0</v>
      </c>
      <c r="EU6" s="183">
        <v>0</v>
      </c>
      <c r="EV6" s="183">
        <v>0</v>
      </c>
      <c r="EW6" s="183">
        <v>0</v>
      </c>
      <c r="EX6" s="183">
        <v>0</v>
      </c>
      <c r="EY6" s="183">
        <v>0</v>
      </c>
      <c r="EZ6" s="183">
        <v>0</v>
      </c>
      <c r="FA6" s="183">
        <v>0</v>
      </c>
      <c r="FB6" s="183">
        <v>0</v>
      </c>
      <c r="FC6" s="183">
        <v>0</v>
      </c>
      <c r="FD6" s="183">
        <v>0</v>
      </c>
      <c r="FE6" s="183">
        <v>0</v>
      </c>
      <c r="FF6" s="183">
        <v>0</v>
      </c>
      <c r="FG6" s="183">
        <v>0</v>
      </c>
      <c r="FH6" s="183">
        <v>0</v>
      </c>
      <c r="FI6" s="183">
        <v>0</v>
      </c>
      <c r="FJ6" s="183">
        <v>0</v>
      </c>
      <c r="FK6" s="183">
        <v>0</v>
      </c>
      <c r="FL6" s="183">
        <v>0</v>
      </c>
      <c r="FM6" s="183">
        <v>0</v>
      </c>
      <c r="FN6" s="183">
        <v>0</v>
      </c>
      <c r="FO6" s="183">
        <v>0</v>
      </c>
      <c r="FP6" s="183">
        <v>0</v>
      </c>
      <c r="FQ6" s="183">
        <v>0</v>
      </c>
      <c r="FR6" s="183">
        <v>0</v>
      </c>
      <c r="FS6" s="183">
        <v>0</v>
      </c>
      <c r="FT6" s="183">
        <v>0</v>
      </c>
      <c r="FU6" s="183">
        <v>0</v>
      </c>
      <c r="FV6" s="183">
        <v>0</v>
      </c>
      <c r="FW6" s="183">
        <v>0</v>
      </c>
      <c r="FX6" s="183">
        <v>0</v>
      </c>
      <c r="FY6" s="183">
        <v>0</v>
      </c>
      <c r="FZ6" s="183">
        <v>0</v>
      </c>
      <c r="GA6" s="183">
        <v>0</v>
      </c>
      <c r="GB6" s="183">
        <v>0</v>
      </c>
      <c r="GC6" s="183">
        <v>0</v>
      </c>
      <c r="GD6" s="183">
        <v>0</v>
      </c>
      <c r="GE6" s="183">
        <v>0</v>
      </c>
      <c r="GF6" s="183">
        <v>0</v>
      </c>
      <c r="GG6" s="183">
        <v>0</v>
      </c>
      <c r="GH6" s="183">
        <v>0</v>
      </c>
      <c r="GI6" s="183">
        <v>0</v>
      </c>
      <c r="GJ6" s="183">
        <v>0</v>
      </c>
      <c r="GK6" s="183">
        <v>0</v>
      </c>
      <c r="GL6" s="183">
        <v>0</v>
      </c>
      <c r="GM6" s="183">
        <v>0</v>
      </c>
      <c r="GN6" s="183">
        <v>0</v>
      </c>
      <c r="GO6" s="183">
        <v>0</v>
      </c>
      <c r="GP6" s="183">
        <v>0</v>
      </c>
      <c r="GQ6" s="183">
        <v>0</v>
      </c>
      <c r="GR6" s="183">
        <v>0</v>
      </c>
      <c r="GS6" s="183">
        <v>0</v>
      </c>
      <c r="GT6" s="183">
        <v>0</v>
      </c>
      <c r="GU6" s="183">
        <v>0</v>
      </c>
      <c r="GV6" s="183">
        <v>0</v>
      </c>
      <c r="GW6" s="183">
        <v>0</v>
      </c>
      <c r="GX6" s="183">
        <v>0</v>
      </c>
      <c r="GY6" s="183">
        <v>0</v>
      </c>
      <c r="GZ6" s="183">
        <v>0</v>
      </c>
      <c r="HA6" s="183">
        <v>0</v>
      </c>
      <c r="HB6" s="183">
        <v>0</v>
      </c>
      <c r="HC6" s="183">
        <v>0</v>
      </c>
      <c r="HD6" s="183">
        <v>0</v>
      </c>
      <c r="HE6" s="183">
        <v>0</v>
      </c>
      <c r="HF6" s="183">
        <v>0</v>
      </c>
      <c r="HG6" s="183">
        <v>0</v>
      </c>
      <c r="HH6" s="183">
        <v>0</v>
      </c>
      <c r="HI6" s="183">
        <v>0</v>
      </c>
      <c r="HJ6" s="183">
        <v>0</v>
      </c>
      <c r="HK6" s="183">
        <v>0</v>
      </c>
      <c r="HL6" s="183">
        <v>0</v>
      </c>
      <c r="HM6" s="183">
        <v>0</v>
      </c>
      <c r="HN6" s="183">
        <v>0</v>
      </c>
      <c r="HO6" s="183">
        <v>0</v>
      </c>
      <c r="HP6" s="183">
        <v>0</v>
      </c>
      <c r="HQ6" s="183">
        <v>0</v>
      </c>
      <c r="HR6" s="183">
        <v>0</v>
      </c>
      <c r="HS6" s="183">
        <v>0</v>
      </c>
      <c r="HT6" s="183">
        <v>0</v>
      </c>
      <c r="HU6" s="183">
        <v>0</v>
      </c>
      <c r="HV6" s="183">
        <v>0</v>
      </c>
      <c r="HW6" s="183">
        <v>0</v>
      </c>
      <c r="HX6" s="183">
        <v>0</v>
      </c>
      <c r="HY6" s="183">
        <v>0</v>
      </c>
      <c r="HZ6" s="183">
        <v>0</v>
      </c>
      <c r="IA6" s="183">
        <v>0</v>
      </c>
      <c r="IB6" s="183">
        <v>0</v>
      </c>
      <c r="IC6" s="183">
        <v>0</v>
      </c>
      <c r="ID6" s="183">
        <v>0</v>
      </c>
      <c r="IE6" s="183">
        <v>0</v>
      </c>
      <c r="IF6" s="183">
        <v>0</v>
      </c>
      <c r="IG6" s="183">
        <v>0</v>
      </c>
      <c r="IH6" s="183">
        <v>0</v>
      </c>
      <c r="II6" s="183">
        <v>0</v>
      </c>
      <c r="IJ6" s="183">
        <v>0</v>
      </c>
      <c r="IK6" s="183">
        <v>0</v>
      </c>
      <c r="IL6" s="183">
        <v>0</v>
      </c>
      <c r="IM6" s="183">
        <v>0</v>
      </c>
      <c r="IN6" s="183">
        <v>0</v>
      </c>
      <c r="IO6" s="183">
        <v>0</v>
      </c>
      <c r="IP6" s="183">
        <v>0</v>
      </c>
      <c r="IQ6" s="183">
        <v>0</v>
      </c>
      <c r="IR6" s="183">
        <v>0</v>
      </c>
      <c r="IS6" s="183">
        <v>0</v>
      </c>
      <c r="IT6" s="183">
        <v>0</v>
      </c>
      <c r="IU6" s="183">
        <v>0</v>
      </c>
      <c r="IV6" s="183">
        <v>0</v>
      </c>
      <c r="IW6" s="183">
        <v>0</v>
      </c>
      <c r="IX6" s="183">
        <v>0</v>
      </c>
      <c r="IY6" s="183">
        <v>0</v>
      </c>
      <c r="IZ6" s="183">
        <v>0</v>
      </c>
      <c r="JA6" s="183">
        <v>0</v>
      </c>
      <c r="JB6" s="183">
        <v>0</v>
      </c>
      <c r="JC6" s="183">
        <v>0</v>
      </c>
      <c r="JD6" s="183">
        <v>0</v>
      </c>
      <c r="JE6" s="183">
        <v>0</v>
      </c>
      <c r="JF6" s="183">
        <v>0</v>
      </c>
      <c r="JG6" s="183">
        <v>0</v>
      </c>
      <c r="JH6" s="183">
        <v>0</v>
      </c>
      <c r="JI6" s="183">
        <v>0</v>
      </c>
      <c r="JJ6" s="183">
        <v>0</v>
      </c>
      <c r="JK6" s="183">
        <v>0</v>
      </c>
      <c r="JL6" s="183">
        <v>0</v>
      </c>
      <c r="JM6" s="183">
        <v>0</v>
      </c>
      <c r="JN6" s="183">
        <v>0</v>
      </c>
      <c r="JO6" s="183">
        <v>0</v>
      </c>
      <c r="JP6" s="183">
        <v>0</v>
      </c>
      <c r="JQ6" s="183">
        <v>0</v>
      </c>
    </row>
    <row r="7" spans="1:385" ht="15.75" thickBot="1" x14ac:dyDescent="0.3">
      <c r="A7" s="54">
        <f t="shared" si="11"/>
        <v>6</v>
      </c>
      <c r="B7" s="6"/>
      <c r="C7" s="6"/>
      <c r="D7" s="6"/>
      <c r="E7" s="6"/>
      <c r="F7" s="6" t="s">
        <v>355</v>
      </c>
      <c r="G7" s="298">
        <v>0</v>
      </c>
      <c r="H7" s="298">
        <v>0</v>
      </c>
      <c r="I7" s="298">
        <v>0</v>
      </c>
      <c r="J7" s="298">
        <v>0</v>
      </c>
      <c r="K7" s="298">
        <v>0</v>
      </c>
      <c r="L7" s="298">
        <v>0</v>
      </c>
      <c r="M7" s="298">
        <v>0</v>
      </c>
      <c r="N7" s="298">
        <v>0</v>
      </c>
      <c r="O7" s="298">
        <v>0</v>
      </c>
      <c r="P7" s="298">
        <v>0</v>
      </c>
      <c r="Q7" s="298">
        <v>0</v>
      </c>
      <c r="R7" s="298">
        <v>0</v>
      </c>
      <c r="S7" s="298">
        <v>0</v>
      </c>
      <c r="T7" s="298">
        <v>0</v>
      </c>
      <c r="U7" s="298">
        <v>0</v>
      </c>
      <c r="V7" s="298">
        <v>0</v>
      </c>
      <c r="W7" s="298">
        <v>0</v>
      </c>
      <c r="X7" s="298">
        <v>0</v>
      </c>
      <c r="Y7" s="298"/>
      <c r="Z7" s="298">
        <v>0</v>
      </c>
      <c r="AA7" s="298">
        <v>0</v>
      </c>
      <c r="AB7" s="298">
        <v>0</v>
      </c>
      <c r="AC7" s="298">
        <v>0</v>
      </c>
      <c r="AD7" s="298">
        <v>0</v>
      </c>
      <c r="AE7" s="298">
        <v>0</v>
      </c>
      <c r="AF7" s="298">
        <v>0</v>
      </c>
      <c r="AG7" s="298">
        <v>0</v>
      </c>
      <c r="AH7" s="298">
        <v>0</v>
      </c>
      <c r="AI7" s="298">
        <v>0</v>
      </c>
      <c r="AJ7" s="298">
        <v>0</v>
      </c>
      <c r="AK7" s="298">
        <v>0</v>
      </c>
      <c r="AL7" s="298">
        <v>0</v>
      </c>
      <c r="AM7" s="298">
        <v>0</v>
      </c>
      <c r="AN7" s="298">
        <v>0</v>
      </c>
      <c r="AO7" s="298">
        <v>0</v>
      </c>
      <c r="AP7" s="298">
        <v>0</v>
      </c>
      <c r="AQ7" s="298">
        <v>0</v>
      </c>
      <c r="AR7" s="298">
        <v>0</v>
      </c>
      <c r="AS7" s="298">
        <v>0</v>
      </c>
      <c r="AT7" s="298">
        <v>0</v>
      </c>
      <c r="AU7" s="298">
        <v>0</v>
      </c>
      <c r="AV7" s="298">
        <v>0</v>
      </c>
      <c r="AW7" s="298">
        <v>0</v>
      </c>
      <c r="AX7" s="298">
        <v>0</v>
      </c>
      <c r="AY7" s="298">
        <v>0</v>
      </c>
      <c r="AZ7" s="298">
        <v>0</v>
      </c>
      <c r="BA7" s="298">
        <v>0</v>
      </c>
      <c r="BB7" s="298">
        <v>0</v>
      </c>
      <c r="BC7" s="298">
        <v>0</v>
      </c>
      <c r="BD7" s="298">
        <v>0</v>
      </c>
      <c r="BE7" s="298">
        <v>0</v>
      </c>
      <c r="BF7" s="298">
        <v>0</v>
      </c>
      <c r="BG7" s="298">
        <v>0</v>
      </c>
      <c r="BH7" s="298">
        <v>0</v>
      </c>
      <c r="BI7" s="298">
        <v>0</v>
      </c>
      <c r="BJ7" s="298">
        <v>0</v>
      </c>
      <c r="BK7" s="298">
        <v>0</v>
      </c>
      <c r="BL7" s="298">
        <v>0</v>
      </c>
      <c r="BM7" s="298">
        <v>0</v>
      </c>
      <c r="BN7" s="298">
        <v>0</v>
      </c>
      <c r="BO7" s="298">
        <v>0</v>
      </c>
      <c r="BP7" s="298">
        <v>0</v>
      </c>
      <c r="BQ7" s="298">
        <v>0</v>
      </c>
      <c r="BR7" s="298">
        <v>0</v>
      </c>
      <c r="BS7" s="298">
        <v>0</v>
      </c>
      <c r="BT7" s="298">
        <v>0</v>
      </c>
      <c r="BU7" s="298">
        <v>0</v>
      </c>
      <c r="BV7" s="298">
        <v>0</v>
      </c>
      <c r="BW7" s="298">
        <v>0</v>
      </c>
      <c r="BX7" s="298">
        <v>0</v>
      </c>
      <c r="BY7" s="298">
        <v>0</v>
      </c>
      <c r="BZ7" s="298">
        <v>0</v>
      </c>
      <c r="CA7" s="298">
        <v>0</v>
      </c>
      <c r="CB7" s="298">
        <v>0</v>
      </c>
      <c r="CC7" s="298">
        <v>0</v>
      </c>
      <c r="CD7" s="298">
        <v>0</v>
      </c>
      <c r="CE7" s="298">
        <v>0</v>
      </c>
      <c r="CF7" s="298">
        <v>0</v>
      </c>
      <c r="CG7" s="298">
        <v>0</v>
      </c>
      <c r="CH7" s="298">
        <v>0</v>
      </c>
      <c r="CI7" s="298">
        <v>0</v>
      </c>
      <c r="CJ7" s="298">
        <v>0</v>
      </c>
      <c r="CK7" s="298">
        <v>0</v>
      </c>
      <c r="CL7" s="298">
        <v>0</v>
      </c>
      <c r="CM7" s="298"/>
      <c r="CN7" s="298">
        <v>0</v>
      </c>
      <c r="CO7" s="298">
        <v>0</v>
      </c>
      <c r="CP7" s="298">
        <v>0</v>
      </c>
      <c r="CQ7" s="298">
        <v>0</v>
      </c>
      <c r="CR7" s="298">
        <v>0</v>
      </c>
      <c r="CS7" s="298">
        <v>0</v>
      </c>
      <c r="CT7" s="298">
        <v>0</v>
      </c>
      <c r="CU7" s="298">
        <v>0</v>
      </c>
      <c r="CV7" s="298">
        <v>0</v>
      </c>
      <c r="CW7" s="298">
        <v>0</v>
      </c>
      <c r="CX7" s="298">
        <v>0</v>
      </c>
      <c r="CY7" s="298">
        <v>0</v>
      </c>
      <c r="CZ7" s="298">
        <v>0</v>
      </c>
      <c r="DA7" s="298">
        <v>0</v>
      </c>
      <c r="DB7" s="298">
        <v>0</v>
      </c>
      <c r="DC7" s="298">
        <v>0</v>
      </c>
      <c r="DD7" s="298">
        <v>0</v>
      </c>
      <c r="DE7" s="298">
        <v>0</v>
      </c>
      <c r="DF7" s="298">
        <v>0</v>
      </c>
      <c r="DG7" s="298">
        <v>0</v>
      </c>
      <c r="DH7" s="298">
        <v>0</v>
      </c>
      <c r="DI7" s="298">
        <v>0</v>
      </c>
      <c r="DJ7" s="298">
        <v>0</v>
      </c>
      <c r="DK7" s="298">
        <v>0</v>
      </c>
      <c r="DL7" s="298">
        <v>0</v>
      </c>
      <c r="DM7" s="298">
        <v>0</v>
      </c>
      <c r="DN7" s="298">
        <v>0</v>
      </c>
      <c r="DO7" s="298">
        <v>0</v>
      </c>
      <c r="DP7" s="298">
        <v>0</v>
      </c>
      <c r="DQ7" s="298"/>
      <c r="DR7" s="298">
        <v>0</v>
      </c>
      <c r="DS7" s="298">
        <v>0</v>
      </c>
      <c r="DT7" s="298">
        <v>0</v>
      </c>
      <c r="DU7" s="298">
        <v>0</v>
      </c>
      <c r="DV7" s="298">
        <v>0</v>
      </c>
      <c r="DW7" s="298">
        <v>0</v>
      </c>
      <c r="DX7" s="298"/>
      <c r="DY7" s="298">
        <v>0</v>
      </c>
      <c r="DZ7" s="298">
        <v>0</v>
      </c>
      <c r="EA7" s="298">
        <v>0</v>
      </c>
      <c r="EB7" s="298">
        <v>0</v>
      </c>
      <c r="EC7" s="298">
        <v>0</v>
      </c>
      <c r="ED7" s="298">
        <v>0</v>
      </c>
      <c r="EE7" s="298">
        <v>0</v>
      </c>
      <c r="EF7" s="298">
        <v>0</v>
      </c>
      <c r="EG7" s="298">
        <v>0</v>
      </c>
      <c r="EH7" s="298">
        <v>0</v>
      </c>
      <c r="EI7"/>
      <c r="EJ7" s="8">
        <f>ROUND(SUM(G7:EH7),5)</f>
        <v>0</v>
      </c>
      <c r="EL7" s="276">
        <v>36120</v>
      </c>
      <c r="EN7" s="183">
        <v>0</v>
      </c>
      <c r="EO7" s="183">
        <v>0</v>
      </c>
      <c r="EP7" s="183">
        <v>0</v>
      </c>
      <c r="EQ7" s="183">
        <v>0</v>
      </c>
      <c r="ER7" s="183">
        <v>0</v>
      </c>
      <c r="ES7" s="183">
        <v>0</v>
      </c>
      <c r="ET7" s="183">
        <v>0</v>
      </c>
      <c r="EU7" s="183">
        <v>0</v>
      </c>
      <c r="EV7" s="183">
        <v>0</v>
      </c>
      <c r="EW7" s="183">
        <v>0</v>
      </c>
      <c r="EX7" s="183">
        <v>0</v>
      </c>
      <c r="EY7" s="183">
        <v>0</v>
      </c>
      <c r="EZ7" s="183">
        <v>0</v>
      </c>
      <c r="FA7" s="183">
        <v>0</v>
      </c>
      <c r="FB7" s="183">
        <v>0</v>
      </c>
      <c r="FC7" s="183">
        <v>0</v>
      </c>
      <c r="FD7" s="183">
        <v>0</v>
      </c>
      <c r="FE7" s="183">
        <v>0</v>
      </c>
      <c r="FF7" s="183">
        <v>0</v>
      </c>
      <c r="FG7" s="183">
        <v>0</v>
      </c>
      <c r="FH7" s="183">
        <v>0</v>
      </c>
      <c r="FI7" s="183">
        <v>0</v>
      </c>
      <c r="FJ7" s="183">
        <v>0</v>
      </c>
      <c r="FK7" s="183">
        <v>0</v>
      </c>
      <c r="FL7" s="183">
        <v>0</v>
      </c>
      <c r="FM7" s="183">
        <v>0</v>
      </c>
      <c r="FN7" s="183">
        <v>0</v>
      </c>
      <c r="FO7" s="183">
        <v>0</v>
      </c>
      <c r="FP7" s="183">
        <v>0</v>
      </c>
      <c r="FQ7" s="183">
        <v>0</v>
      </c>
      <c r="FR7" s="183">
        <v>0</v>
      </c>
      <c r="FS7" s="183">
        <v>0</v>
      </c>
      <c r="FT7" s="183">
        <v>0</v>
      </c>
      <c r="FU7" s="183">
        <v>0</v>
      </c>
      <c r="FV7" s="183">
        <v>0</v>
      </c>
      <c r="FW7" s="183">
        <v>0</v>
      </c>
      <c r="FX7" s="183">
        <v>0</v>
      </c>
      <c r="FY7" s="183">
        <v>0</v>
      </c>
      <c r="FZ7" s="183">
        <v>0</v>
      </c>
      <c r="GA7" s="183">
        <v>0</v>
      </c>
      <c r="GB7" s="183">
        <v>0</v>
      </c>
      <c r="GC7" s="183">
        <v>0</v>
      </c>
      <c r="GD7" s="183">
        <v>0</v>
      </c>
      <c r="GE7" s="183">
        <v>0</v>
      </c>
      <c r="GF7" s="183">
        <v>0</v>
      </c>
      <c r="GG7" s="183">
        <v>0</v>
      </c>
      <c r="GH7" s="183">
        <v>0</v>
      </c>
      <c r="GI7" s="183">
        <v>0</v>
      </c>
      <c r="GJ7" s="183">
        <v>0</v>
      </c>
      <c r="GK7" s="183">
        <v>0</v>
      </c>
      <c r="GL7" s="183">
        <v>0</v>
      </c>
      <c r="GM7" s="183">
        <v>0</v>
      </c>
      <c r="GN7" s="183">
        <v>0</v>
      </c>
      <c r="GO7" s="183">
        <v>0</v>
      </c>
      <c r="GP7" s="183">
        <v>0</v>
      </c>
      <c r="GQ7" s="183">
        <v>0</v>
      </c>
      <c r="GR7" s="183">
        <v>0</v>
      </c>
      <c r="GS7" s="183">
        <v>0</v>
      </c>
      <c r="GT7" s="183">
        <v>0</v>
      </c>
      <c r="GU7" s="183">
        <v>0</v>
      </c>
      <c r="GV7" s="183">
        <v>0</v>
      </c>
      <c r="GW7" s="183">
        <v>0</v>
      </c>
      <c r="GX7" s="183">
        <v>0</v>
      </c>
      <c r="GY7" s="183">
        <v>0</v>
      </c>
      <c r="GZ7" s="183">
        <v>0</v>
      </c>
      <c r="HA7" s="183">
        <v>0</v>
      </c>
      <c r="HB7" s="183">
        <v>0</v>
      </c>
      <c r="HC7" s="183">
        <v>0</v>
      </c>
      <c r="HD7" s="183">
        <v>0</v>
      </c>
      <c r="HE7" s="183">
        <v>0</v>
      </c>
      <c r="HF7" s="183">
        <v>0</v>
      </c>
      <c r="HG7" s="183">
        <v>0</v>
      </c>
      <c r="HH7" s="183">
        <v>0</v>
      </c>
      <c r="HI7" s="183">
        <v>0</v>
      </c>
      <c r="HJ7" s="183">
        <v>0</v>
      </c>
      <c r="HK7" s="183">
        <v>0</v>
      </c>
      <c r="HL7" s="183">
        <v>0</v>
      </c>
      <c r="HM7" s="183">
        <v>0</v>
      </c>
      <c r="HN7" s="183">
        <v>0</v>
      </c>
      <c r="HO7" s="183">
        <v>0</v>
      </c>
      <c r="HP7" s="183">
        <v>0</v>
      </c>
      <c r="HQ7" s="183">
        <v>0</v>
      </c>
      <c r="HR7" s="183">
        <v>0</v>
      </c>
      <c r="HS7" s="183">
        <v>0</v>
      </c>
      <c r="HT7" s="183">
        <v>0</v>
      </c>
      <c r="HU7" s="183">
        <v>0</v>
      </c>
      <c r="HV7" s="183">
        <v>0</v>
      </c>
      <c r="HW7" s="183">
        <v>0</v>
      </c>
      <c r="HX7" s="183">
        <v>0</v>
      </c>
      <c r="HY7" s="183">
        <v>0</v>
      </c>
      <c r="HZ7" s="183">
        <v>0</v>
      </c>
      <c r="IA7" s="183">
        <v>0</v>
      </c>
      <c r="IB7" s="183">
        <v>0</v>
      </c>
      <c r="IC7" s="183">
        <v>0</v>
      </c>
      <c r="ID7" s="183">
        <v>0</v>
      </c>
      <c r="IE7" s="183">
        <v>0</v>
      </c>
      <c r="IF7" s="183">
        <v>0</v>
      </c>
      <c r="IG7" s="183">
        <v>0</v>
      </c>
      <c r="IH7" s="183">
        <v>0</v>
      </c>
      <c r="II7" s="183">
        <v>0</v>
      </c>
      <c r="IJ7" s="183">
        <v>0</v>
      </c>
      <c r="IK7" s="183">
        <v>0</v>
      </c>
      <c r="IL7" s="183">
        <v>0</v>
      </c>
      <c r="IM7" s="183">
        <v>0</v>
      </c>
      <c r="IN7" s="183">
        <v>0</v>
      </c>
      <c r="IO7" s="183">
        <v>0</v>
      </c>
      <c r="IP7" s="183">
        <v>0</v>
      </c>
      <c r="IQ7" s="183">
        <v>0</v>
      </c>
      <c r="IR7" s="183">
        <v>0</v>
      </c>
      <c r="IS7" s="183">
        <v>0</v>
      </c>
      <c r="IT7" s="183">
        <v>0</v>
      </c>
      <c r="IU7" s="183">
        <v>0</v>
      </c>
      <c r="IV7" s="183">
        <v>0</v>
      </c>
      <c r="IW7" s="183">
        <v>0</v>
      </c>
      <c r="IX7" s="183">
        <v>0</v>
      </c>
      <c r="IY7" s="183">
        <v>0</v>
      </c>
      <c r="IZ7" s="183">
        <v>0</v>
      </c>
      <c r="JA7" s="183">
        <v>0</v>
      </c>
      <c r="JB7" s="183">
        <v>0</v>
      </c>
      <c r="JC7" s="183">
        <v>0</v>
      </c>
      <c r="JD7" s="183">
        <v>0</v>
      </c>
      <c r="JE7" s="183">
        <v>0</v>
      </c>
      <c r="JF7" s="183">
        <v>0</v>
      </c>
      <c r="JG7" s="183">
        <v>0</v>
      </c>
      <c r="JH7" s="183">
        <v>0</v>
      </c>
      <c r="JI7" s="183">
        <v>0</v>
      </c>
      <c r="JJ7" s="183">
        <v>0</v>
      </c>
      <c r="JK7" s="183">
        <v>0</v>
      </c>
      <c r="JL7" s="183">
        <v>0</v>
      </c>
      <c r="JM7" s="183">
        <v>0</v>
      </c>
      <c r="JN7" s="183">
        <v>0</v>
      </c>
      <c r="JO7" s="183">
        <v>0</v>
      </c>
      <c r="JP7" s="183">
        <v>0</v>
      </c>
      <c r="JQ7" s="183">
        <v>0</v>
      </c>
    </row>
    <row r="8" spans="1:385" x14ac:dyDescent="0.25">
      <c r="A8" s="54">
        <f t="shared" si="11"/>
        <v>7</v>
      </c>
      <c r="B8" s="6"/>
      <c r="C8" s="6"/>
      <c r="D8" s="6"/>
      <c r="E8" s="6" t="s">
        <v>223</v>
      </c>
      <c r="F8" s="6"/>
      <c r="G8" s="297">
        <f>SUM(G6:G7)</f>
        <v>0</v>
      </c>
      <c r="H8" s="297">
        <f t="shared" ref="H8:BS8" si="12">SUM(H6:H7)</f>
        <v>5500</v>
      </c>
      <c r="I8" s="297">
        <f t="shared" si="12"/>
        <v>19000</v>
      </c>
      <c r="J8" s="297">
        <f t="shared" si="12"/>
        <v>0</v>
      </c>
      <c r="K8" s="297">
        <f t="shared" si="12"/>
        <v>20000</v>
      </c>
      <c r="L8" s="297">
        <f t="shared" si="12"/>
        <v>7000</v>
      </c>
      <c r="M8" s="297">
        <f t="shared" si="12"/>
        <v>0</v>
      </c>
      <c r="N8" s="297">
        <f t="shared" si="12"/>
        <v>0</v>
      </c>
      <c r="O8" s="297">
        <f t="shared" si="12"/>
        <v>17000.009999999998</v>
      </c>
      <c r="P8" s="297">
        <f t="shared" si="12"/>
        <v>0</v>
      </c>
      <c r="Q8" s="297">
        <f t="shared" si="12"/>
        <v>0</v>
      </c>
      <c r="R8" s="297">
        <f t="shared" si="12"/>
        <v>2000</v>
      </c>
      <c r="S8" s="297">
        <f t="shared" si="12"/>
        <v>0</v>
      </c>
      <c r="T8" s="297">
        <f t="shared" si="12"/>
        <v>0</v>
      </c>
      <c r="U8" s="297">
        <f t="shared" si="12"/>
        <v>0</v>
      </c>
      <c r="V8" s="297">
        <f t="shared" si="12"/>
        <v>15500</v>
      </c>
      <c r="W8" s="297">
        <f t="shared" si="12"/>
        <v>0</v>
      </c>
      <c r="X8" s="297">
        <f t="shared" si="12"/>
        <v>52412.5</v>
      </c>
      <c r="Y8" s="297">
        <f t="shared" si="12"/>
        <v>0</v>
      </c>
      <c r="Z8" s="297">
        <f t="shared" si="12"/>
        <v>0</v>
      </c>
      <c r="AA8" s="297">
        <f t="shared" si="12"/>
        <v>0</v>
      </c>
      <c r="AB8" s="297">
        <f t="shared" si="12"/>
        <v>16500</v>
      </c>
      <c r="AC8" s="297">
        <f t="shared" si="12"/>
        <v>0</v>
      </c>
      <c r="AD8" s="297">
        <f t="shared" si="12"/>
        <v>0</v>
      </c>
      <c r="AE8" s="297">
        <f t="shared" si="12"/>
        <v>2500</v>
      </c>
      <c r="AF8" s="297">
        <f t="shared" si="12"/>
        <v>0</v>
      </c>
      <c r="AG8" s="297">
        <f t="shared" si="12"/>
        <v>0</v>
      </c>
      <c r="AH8" s="297">
        <f t="shared" si="12"/>
        <v>0</v>
      </c>
      <c r="AI8" s="297">
        <f t="shared" si="12"/>
        <v>0</v>
      </c>
      <c r="AJ8" s="297">
        <f t="shared" si="12"/>
        <v>0</v>
      </c>
      <c r="AK8" s="297">
        <f t="shared" si="12"/>
        <v>0</v>
      </c>
      <c r="AL8" s="297">
        <f t="shared" si="12"/>
        <v>0</v>
      </c>
      <c r="AM8" s="297">
        <f t="shared" si="12"/>
        <v>0</v>
      </c>
      <c r="AN8" s="297">
        <f t="shared" si="12"/>
        <v>0</v>
      </c>
      <c r="AO8" s="297">
        <f t="shared" si="12"/>
        <v>0</v>
      </c>
      <c r="AP8" s="297">
        <f t="shared" si="12"/>
        <v>0</v>
      </c>
      <c r="AQ8" s="297">
        <f t="shared" si="12"/>
        <v>23000</v>
      </c>
      <c r="AR8" s="297">
        <f t="shared" si="12"/>
        <v>0</v>
      </c>
      <c r="AS8" s="297">
        <f t="shared" si="12"/>
        <v>0</v>
      </c>
      <c r="AT8" s="297">
        <f t="shared" si="12"/>
        <v>0</v>
      </c>
      <c r="AU8" s="297">
        <f t="shared" si="12"/>
        <v>0</v>
      </c>
      <c r="AV8" s="297">
        <f t="shared" si="12"/>
        <v>0</v>
      </c>
      <c r="AW8" s="297">
        <f t="shared" si="12"/>
        <v>5500</v>
      </c>
      <c r="AX8" s="297">
        <f t="shared" si="12"/>
        <v>0</v>
      </c>
      <c r="AY8" s="297">
        <f t="shared" si="12"/>
        <v>0</v>
      </c>
      <c r="AZ8" s="297">
        <f t="shared" si="12"/>
        <v>0</v>
      </c>
      <c r="BA8" s="297">
        <f t="shared" si="12"/>
        <v>0</v>
      </c>
      <c r="BB8" s="297">
        <f t="shared" si="12"/>
        <v>0</v>
      </c>
      <c r="BC8" s="297">
        <f t="shared" si="12"/>
        <v>22500</v>
      </c>
      <c r="BD8" s="297">
        <f t="shared" si="12"/>
        <v>0</v>
      </c>
      <c r="BE8" s="297">
        <f t="shared" si="12"/>
        <v>0</v>
      </c>
      <c r="BF8" s="297">
        <f t="shared" si="12"/>
        <v>0</v>
      </c>
      <c r="BG8" s="297">
        <f t="shared" si="12"/>
        <v>30550.38</v>
      </c>
      <c r="BH8" s="297">
        <f t="shared" si="12"/>
        <v>27000</v>
      </c>
      <c r="BI8" s="297">
        <f t="shared" si="12"/>
        <v>0</v>
      </c>
      <c r="BJ8" s="297">
        <f t="shared" si="12"/>
        <v>0</v>
      </c>
      <c r="BK8" s="297">
        <f t="shared" si="12"/>
        <v>0</v>
      </c>
      <c r="BL8" s="297">
        <f t="shared" si="12"/>
        <v>0</v>
      </c>
      <c r="BM8" s="297">
        <f t="shared" si="12"/>
        <v>0</v>
      </c>
      <c r="BN8" s="297">
        <f t="shared" si="12"/>
        <v>0</v>
      </c>
      <c r="BO8" s="297">
        <f t="shared" si="12"/>
        <v>24500</v>
      </c>
      <c r="BP8" s="297">
        <f t="shared" si="12"/>
        <v>0</v>
      </c>
      <c r="BQ8" s="297">
        <f t="shared" si="12"/>
        <v>15500</v>
      </c>
      <c r="BR8" s="297">
        <f t="shared" si="12"/>
        <v>0</v>
      </c>
      <c r="BS8" s="297">
        <f t="shared" si="12"/>
        <v>0</v>
      </c>
      <c r="BT8" s="297">
        <f t="shared" ref="BT8:EE8" si="13">SUM(BT6:BT7)</f>
        <v>0</v>
      </c>
      <c r="BU8" s="297">
        <f t="shared" si="13"/>
        <v>4500</v>
      </c>
      <c r="BV8" s="297">
        <f t="shared" si="13"/>
        <v>0</v>
      </c>
      <c r="BW8" s="297">
        <f t="shared" si="13"/>
        <v>0</v>
      </c>
      <c r="BX8" s="297">
        <f t="shared" si="13"/>
        <v>12000</v>
      </c>
      <c r="BY8" s="297">
        <f t="shared" si="13"/>
        <v>0</v>
      </c>
      <c r="BZ8" s="297">
        <f t="shared" si="13"/>
        <v>0</v>
      </c>
      <c r="CA8" s="297">
        <f t="shared" si="13"/>
        <v>0</v>
      </c>
      <c r="CB8" s="297">
        <f t="shared" si="13"/>
        <v>33000</v>
      </c>
      <c r="CC8" s="297">
        <f t="shared" si="13"/>
        <v>0</v>
      </c>
      <c r="CD8" s="297">
        <f t="shared" si="13"/>
        <v>0</v>
      </c>
      <c r="CE8" s="297">
        <f t="shared" si="13"/>
        <v>0</v>
      </c>
      <c r="CF8" s="297">
        <f t="shared" si="13"/>
        <v>27000</v>
      </c>
      <c r="CG8" s="297">
        <f t="shared" si="13"/>
        <v>0</v>
      </c>
      <c r="CH8" s="297">
        <f t="shared" si="13"/>
        <v>3000</v>
      </c>
      <c r="CI8" s="297">
        <f t="shared" si="13"/>
        <v>0</v>
      </c>
      <c r="CJ8" s="297">
        <f t="shared" si="13"/>
        <v>33250</v>
      </c>
      <c r="CK8" s="297">
        <f t="shared" si="13"/>
        <v>26000</v>
      </c>
      <c r="CL8" s="297">
        <f t="shared" si="13"/>
        <v>24500</v>
      </c>
      <c r="CM8" s="297">
        <f t="shared" si="13"/>
        <v>0</v>
      </c>
      <c r="CN8" s="297">
        <f t="shared" si="13"/>
        <v>0</v>
      </c>
      <c r="CO8" s="297">
        <f t="shared" si="13"/>
        <v>0</v>
      </c>
      <c r="CP8" s="297">
        <f t="shared" si="13"/>
        <v>0</v>
      </c>
      <c r="CQ8" s="297">
        <f t="shared" si="13"/>
        <v>0</v>
      </c>
      <c r="CR8" s="297">
        <f t="shared" si="13"/>
        <v>0</v>
      </c>
      <c r="CS8" s="297">
        <f t="shared" si="13"/>
        <v>0</v>
      </c>
      <c r="CT8" s="297">
        <f t="shared" si="13"/>
        <v>25750</v>
      </c>
      <c r="CU8" s="297">
        <f t="shared" si="13"/>
        <v>0</v>
      </c>
      <c r="CV8" s="297">
        <f t="shared" si="13"/>
        <v>23000</v>
      </c>
      <c r="CW8" s="297">
        <f t="shared" si="13"/>
        <v>0</v>
      </c>
      <c r="CX8" s="297">
        <f t="shared" si="13"/>
        <v>0</v>
      </c>
      <c r="CY8" s="297">
        <f t="shared" si="13"/>
        <v>0</v>
      </c>
      <c r="CZ8" s="297">
        <f t="shared" si="13"/>
        <v>0</v>
      </c>
      <c r="DA8" s="297">
        <f t="shared" si="13"/>
        <v>0</v>
      </c>
      <c r="DB8" s="297">
        <f t="shared" si="13"/>
        <v>15600</v>
      </c>
      <c r="DC8" s="297">
        <f t="shared" si="13"/>
        <v>0</v>
      </c>
      <c r="DD8" s="297">
        <f t="shared" si="13"/>
        <v>9900</v>
      </c>
      <c r="DE8" s="297">
        <f t="shared" si="13"/>
        <v>0</v>
      </c>
      <c r="DF8" s="297">
        <f t="shared" si="13"/>
        <v>0</v>
      </c>
      <c r="DG8" s="297">
        <f t="shared" si="13"/>
        <v>0</v>
      </c>
      <c r="DH8" s="297">
        <f t="shared" si="13"/>
        <v>500</v>
      </c>
      <c r="DI8" s="297">
        <f t="shared" si="13"/>
        <v>0</v>
      </c>
      <c r="DJ8" s="297">
        <f t="shared" si="13"/>
        <v>0</v>
      </c>
      <c r="DK8" s="297">
        <f t="shared" si="13"/>
        <v>0</v>
      </c>
      <c r="DL8" s="297">
        <f t="shared" si="13"/>
        <v>0</v>
      </c>
      <c r="DM8" s="297">
        <f t="shared" si="13"/>
        <v>6000</v>
      </c>
      <c r="DN8" s="297">
        <f t="shared" si="13"/>
        <v>0</v>
      </c>
      <c r="DO8" s="297">
        <f t="shared" si="13"/>
        <v>0</v>
      </c>
      <c r="DP8" s="297">
        <f t="shared" si="13"/>
        <v>0</v>
      </c>
      <c r="DQ8" s="297">
        <f t="shared" si="13"/>
        <v>0</v>
      </c>
      <c r="DR8" s="297">
        <f t="shared" si="13"/>
        <v>0</v>
      </c>
      <c r="DS8" s="297">
        <f t="shared" si="13"/>
        <v>0</v>
      </c>
      <c r="DT8" s="297">
        <f t="shared" si="13"/>
        <v>0</v>
      </c>
      <c r="DU8" s="297">
        <f t="shared" si="13"/>
        <v>0</v>
      </c>
      <c r="DV8" s="297">
        <f t="shared" si="13"/>
        <v>0</v>
      </c>
      <c r="DW8" s="297">
        <f t="shared" si="13"/>
        <v>0</v>
      </c>
      <c r="DX8" s="297">
        <f t="shared" si="13"/>
        <v>0</v>
      </c>
      <c r="DY8" s="297">
        <f t="shared" si="13"/>
        <v>25450</v>
      </c>
      <c r="DZ8" s="297">
        <f t="shared" si="13"/>
        <v>0</v>
      </c>
      <c r="EA8" s="297">
        <f t="shared" si="13"/>
        <v>0</v>
      </c>
      <c r="EB8" s="297">
        <f t="shared" si="13"/>
        <v>24000</v>
      </c>
      <c r="EC8" s="297">
        <f t="shared" si="13"/>
        <v>38750</v>
      </c>
      <c r="ED8" s="297">
        <f t="shared" si="13"/>
        <v>0</v>
      </c>
      <c r="EE8" s="297">
        <f t="shared" si="13"/>
        <v>28500</v>
      </c>
      <c r="EF8" s="297">
        <f t="shared" ref="EF8:EH8" si="14">SUM(EF6:EF7)</f>
        <v>0</v>
      </c>
      <c r="EG8" s="297">
        <f t="shared" si="14"/>
        <v>12500</v>
      </c>
      <c r="EH8" s="297">
        <f t="shared" si="14"/>
        <v>0</v>
      </c>
      <c r="EI8"/>
      <c r="EJ8" s="7">
        <f>ROUND(SUM(G8:EH8),5)</f>
        <v>679162.89</v>
      </c>
      <c r="EL8" s="276">
        <v>148453.20000000001</v>
      </c>
      <c r="EN8" s="183">
        <v>0</v>
      </c>
      <c r="EO8" s="183">
        <v>0</v>
      </c>
      <c r="EP8" s="183">
        <v>0</v>
      </c>
      <c r="EQ8" s="183">
        <v>0</v>
      </c>
      <c r="ER8" s="183">
        <v>0</v>
      </c>
      <c r="ES8" s="183">
        <v>0</v>
      </c>
      <c r="ET8" s="183">
        <v>0</v>
      </c>
      <c r="EU8" s="183">
        <v>0</v>
      </c>
      <c r="EV8" s="183">
        <v>0</v>
      </c>
      <c r="EW8" s="183">
        <v>0</v>
      </c>
      <c r="EX8" s="183">
        <v>0</v>
      </c>
      <c r="EY8" s="183">
        <v>0</v>
      </c>
      <c r="EZ8" s="183">
        <v>0</v>
      </c>
      <c r="FA8" s="183">
        <v>0</v>
      </c>
      <c r="FB8" s="183">
        <v>0</v>
      </c>
      <c r="FC8" s="183">
        <v>0</v>
      </c>
      <c r="FD8" s="183">
        <v>0</v>
      </c>
      <c r="FE8" s="183">
        <v>0</v>
      </c>
      <c r="FF8" s="183">
        <v>0</v>
      </c>
      <c r="FG8" s="183">
        <v>0</v>
      </c>
      <c r="FH8" s="183">
        <v>0</v>
      </c>
      <c r="FI8" s="183">
        <v>0</v>
      </c>
      <c r="FJ8" s="183">
        <v>0</v>
      </c>
      <c r="FK8" s="183">
        <v>0</v>
      </c>
      <c r="FL8" s="183">
        <v>0</v>
      </c>
      <c r="FM8" s="183">
        <v>0</v>
      </c>
      <c r="FN8" s="183">
        <v>0</v>
      </c>
      <c r="FO8" s="183">
        <v>0</v>
      </c>
      <c r="FP8" s="183">
        <v>0</v>
      </c>
      <c r="FQ8" s="183">
        <v>0</v>
      </c>
      <c r="FR8" s="183">
        <v>0</v>
      </c>
      <c r="FS8" s="183">
        <v>0</v>
      </c>
      <c r="FT8" s="183">
        <v>0</v>
      </c>
      <c r="FU8" s="183">
        <v>0</v>
      </c>
      <c r="FV8" s="183">
        <v>0</v>
      </c>
      <c r="FW8" s="183">
        <v>0</v>
      </c>
      <c r="FX8" s="183">
        <v>0</v>
      </c>
      <c r="FY8" s="183">
        <v>0</v>
      </c>
      <c r="FZ8" s="183">
        <v>0</v>
      </c>
      <c r="GA8" s="183">
        <v>0</v>
      </c>
      <c r="GB8" s="183">
        <v>0</v>
      </c>
      <c r="GC8" s="183">
        <v>0</v>
      </c>
      <c r="GD8" s="183">
        <v>0</v>
      </c>
      <c r="GE8" s="183">
        <v>0</v>
      </c>
      <c r="GF8" s="183">
        <v>0</v>
      </c>
      <c r="GG8" s="183">
        <v>0</v>
      </c>
      <c r="GH8" s="183">
        <v>0</v>
      </c>
      <c r="GI8" s="183">
        <v>0</v>
      </c>
      <c r="GJ8" s="183">
        <v>0</v>
      </c>
      <c r="GK8" s="183">
        <v>0</v>
      </c>
      <c r="GL8" s="183">
        <v>0</v>
      </c>
      <c r="GM8" s="183">
        <v>0</v>
      </c>
      <c r="GN8" s="183">
        <v>0</v>
      </c>
      <c r="GO8" s="183">
        <v>0</v>
      </c>
      <c r="GP8" s="183">
        <v>0</v>
      </c>
      <c r="GQ8" s="183">
        <v>0</v>
      </c>
      <c r="GR8" s="183">
        <v>0</v>
      </c>
      <c r="GS8" s="183">
        <v>0</v>
      </c>
      <c r="GT8" s="183">
        <v>0</v>
      </c>
      <c r="GU8" s="183">
        <v>0</v>
      </c>
      <c r="GV8" s="183">
        <v>0</v>
      </c>
      <c r="GW8" s="183">
        <v>0</v>
      </c>
      <c r="GX8" s="183">
        <v>0</v>
      </c>
      <c r="GY8" s="183">
        <v>0</v>
      </c>
      <c r="GZ8" s="183">
        <v>0</v>
      </c>
      <c r="HA8" s="183">
        <v>0</v>
      </c>
      <c r="HB8" s="183">
        <v>0</v>
      </c>
      <c r="HC8" s="183">
        <v>0</v>
      </c>
      <c r="HD8" s="183">
        <v>0</v>
      </c>
      <c r="HE8" s="183">
        <v>0</v>
      </c>
      <c r="HF8" s="183">
        <v>0</v>
      </c>
      <c r="HG8" s="183">
        <v>0</v>
      </c>
      <c r="HH8" s="183">
        <v>0</v>
      </c>
      <c r="HI8" s="183">
        <v>0</v>
      </c>
      <c r="HJ8" s="183">
        <v>0</v>
      </c>
      <c r="HK8" s="183">
        <v>0</v>
      </c>
      <c r="HL8" s="183">
        <v>0</v>
      </c>
      <c r="HM8" s="183">
        <v>0</v>
      </c>
      <c r="HN8" s="183">
        <v>0</v>
      </c>
      <c r="HO8" s="183">
        <v>0</v>
      </c>
      <c r="HP8" s="183">
        <v>0</v>
      </c>
      <c r="HQ8" s="183">
        <v>0</v>
      </c>
      <c r="HR8" s="183">
        <v>0</v>
      </c>
      <c r="HS8" s="183">
        <v>0</v>
      </c>
      <c r="HT8" s="183">
        <v>0</v>
      </c>
      <c r="HU8" s="183">
        <v>0</v>
      </c>
      <c r="HV8" s="183">
        <v>0</v>
      </c>
      <c r="HW8" s="183">
        <v>0</v>
      </c>
      <c r="HX8" s="183">
        <v>0</v>
      </c>
      <c r="HY8" s="183">
        <v>0</v>
      </c>
      <c r="HZ8" s="183">
        <v>0</v>
      </c>
      <c r="IA8" s="183">
        <v>0</v>
      </c>
      <c r="IB8" s="183">
        <v>0</v>
      </c>
      <c r="IC8" s="183">
        <v>0</v>
      </c>
      <c r="ID8" s="183">
        <v>0</v>
      </c>
      <c r="IE8" s="183">
        <v>0</v>
      </c>
      <c r="IF8" s="183">
        <v>0</v>
      </c>
      <c r="IG8" s="183">
        <v>0</v>
      </c>
      <c r="IH8" s="183">
        <v>0</v>
      </c>
      <c r="II8" s="183">
        <v>0</v>
      </c>
      <c r="IJ8" s="183">
        <v>0</v>
      </c>
      <c r="IK8" s="183">
        <v>0</v>
      </c>
      <c r="IL8" s="183">
        <v>0</v>
      </c>
      <c r="IM8" s="183">
        <v>0</v>
      </c>
      <c r="IN8" s="183">
        <v>0</v>
      </c>
      <c r="IO8" s="183">
        <v>0</v>
      </c>
      <c r="IP8" s="183">
        <v>0</v>
      </c>
      <c r="IQ8" s="183">
        <v>0</v>
      </c>
      <c r="IR8" s="183">
        <v>0</v>
      </c>
      <c r="IS8" s="183">
        <v>0</v>
      </c>
      <c r="IT8" s="183">
        <v>0</v>
      </c>
      <c r="IU8" s="183">
        <v>0</v>
      </c>
      <c r="IV8" s="183">
        <v>0</v>
      </c>
      <c r="IW8" s="183">
        <v>0</v>
      </c>
      <c r="IX8" s="183">
        <v>0</v>
      </c>
      <c r="IY8" s="183">
        <v>0</v>
      </c>
      <c r="IZ8" s="183">
        <v>0</v>
      </c>
      <c r="JA8" s="183">
        <v>0</v>
      </c>
      <c r="JB8" s="183">
        <v>0</v>
      </c>
      <c r="JC8" s="183">
        <v>0</v>
      </c>
      <c r="JD8" s="183">
        <v>0</v>
      </c>
      <c r="JE8" s="183">
        <v>0</v>
      </c>
      <c r="JF8" s="183">
        <v>0</v>
      </c>
      <c r="JG8" s="183">
        <v>0</v>
      </c>
      <c r="JH8" s="183">
        <v>0</v>
      </c>
      <c r="JI8" s="183">
        <v>0</v>
      </c>
      <c r="JJ8" s="183">
        <v>0</v>
      </c>
      <c r="JK8" s="183">
        <v>0</v>
      </c>
      <c r="JL8" s="183">
        <v>0</v>
      </c>
      <c r="JM8" s="183">
        <v>0</v>
      </c>
      <c r="JN8" s="183">
        <v>0</v>
      </c>
      <c r="JO8" s="183">
        <v>0</v>
      </c>
      <c r="JP8" s="183">
        <v>0</v>
      </c>
      <c r="JQ8" s="183">
        <v>0</v>
      </c>
    </row>
    <row r="9" spans="1:385" ht="30" customHeight="1" x14ac:dyDescent="0.25">
      <c r="A9" s="54">
        <f t="shared" si="11"/>
        <v>8</v>
      </c>
      <c r="B9" s="6"/>
      <c r="C9" s="6"/>
      <c r="D9" s="6"/>
      <c r="E9" s="6" t="s">
        <v>224</v>
      </c>
      <c r="F9" s="6"/>
      <c r="G9" s="297"/>
      <c r="H9" s="297"/>
      <c r="I9" s="297"/>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c r="EJ9" s="7"/>
      <c r="EL9" s="276">
        <v>9570</v>
      </c>
      <c r="EN9" s="183">
        <v>0</v>
      </c>
      <c r="EO9" s="183">
        <v>0</v>
      </c>
      <c r="EP9" s="183">
        <v>0</v>
      </c>
      <c r="EQ9" s="183">
        <v>0</v>
      </c>
      <c r="ER9" s="183">
        <v>0</v>
      </c>
      <c r="ES9" s="183">
        <v>0</v>
      </c>
      <c r="ET9" s="183">
        <v>0</v>
      </c>
      <c r="EU9" s="183">
        <v>0</v>
      </c>
      <c r="EV9" s="183">
        <v>0</v>
      </c>
      <c r="EW9" s="183">
        <v>0</v>
      </c>
      <c r="EX9" s="183">
        <v>0</v>
      </c>
      <c r="EY9" s="183">
        <v>0</v>
      </c>
      <c r="EZ9" s="183">
        <v>0</v>
      </c>
      <c r="FA9" s="183">
        <v>0</v>
      </c>
      <c r="FB9" s="183">
        <v>0</v>
      </c>
      <c r="FC9" s="183">
        <v>0</v>
      </c>
      <c r="FD9" s="183">
        <v>0</v>
      </c>
      <c r="FE9" s="183">
        <v>0</v>
      </c>
      <c r="FF9" s="183">
        <v>0</v>
      </c>
      <c r="FG9" s="183">
        <v>0</v>
      </c>
      <c r="FH9" s="183">
        <v>0</v>
      </c>
      <c r="FI9" s="183">
        <v>0</v>
      </c>
      <c r="FJ9" s="183">
        <v>0</v>
      </c>
      <c r="FK9" s="183">
        <v>0</v>
      </c>
      <c r="FL9" s="183">
        <v>0</v>
      </c>
      <c r="FM9" s="183">
        <v>0</v>
      </c>
      <c r="FN9" s="183">
        <v>0</v>
      </c>
      <c r="FO9" s="183">
        <v>0</v>
      </c>
      <c r="FP9" s="183">
        <v>0</v>
      </c>
      <c r="FQ9" s="183">
        <v>0</v>
      </c>
      <c r="FR9" s="183">
        <v>0</v>
      </c>
      <c r="FS9" s="183">
        <v>0</v>
      </c>
      <c r="FT9" s="183">
        <v>0</v>
      </c>
      <c r="FU9" s="183">
        <v>0</v>
      </c>
      <c r="FV9" s="183">
        <v>0</v>
      </c>
      <c r="FW9" s="183">
        <v>0</v>
      </c>
      <c r="FX9" s="183">
        <v>0</v>
      </c>
      <c r="FY9" s="183">
        <v>0</v>
      </c>
      <c r="FZ9" s="183">
        <v>0</v>
      </c>
      <c r="GA9" s="183">
        <v>0</v>
      </c>
      <c r="GB9" s="183">
        <v>0</v>
      </c>
      <c r="GC9" s="183">
        <v>0</v>
      </c>
      <c r="GD9" s="183">
        <v>0</v>
      </c>
      <c r="GE9" s="183">
        <v>0</v>
      </c>
      <c r="GF9" s="183">
        <v>0</v>
      </c>
      <c r="GG9" s="183">
        <v>0</v>
      </c>
      <c r="GH9" s="183">
        <v>0</v>
      </c>
      <c r="GI9" s="183">
        <v>0</v>
      </c>
      <c r="GJ9" s="183">
        <v>0</v>
      </c>
      <c r="GK9" s="183">
        <v>0</v>
      </c>
      <c r="GL9" s="183">
        <v>0</v>
      </c>
      <c r="GM9" s="183">
        <v>0</v>
      </c>
      <c r="GN9" s="183">
        <v>0</v>
      </c>
      <c r="GO9" s="183">
        <v>0</v>
      </c>
      <c r="GP9" s="183">
        <v>0</v>
      </c>
      <c r="GQ9" s="183">
        <v>0</v>
      </c>
      <c r="GR9" s="183">
        <v>0</v>
      </c>
      <c r="GS9" s="183">
        <v>0</v>
      </c>
      <c r="GT9" s="183">
        <v>0</v>
      </c>
      <c r="GU9" s="183">
        <v>0</v>
      </c>
      <c r="GV9" s="183">
        <v>0</v>
      </c>
      <c r="GW9" s="183">
        <v>0</v>
      </c>
      <c r="GX9" s="183">
        <v>0</v>
      </c>
      <c r="GY9" s="183">
        <v>0</v>
      </c>
      <c r="GZ9" s="183">
        <v>0</v>
      </c>
      <c r="HA9" s="183">
        <v>0</v>
      </c>
      <c r="HB9" s="183">
        <v>0</v>
      </c>
      <c r="HC9" s="183">
        <v>0</v>
      </c>
      <c r="HD9" s="183">
        <v>0</v>
      </c>
      <c r="HE9" s="183">
        <v>0</v>
      </c>
      <c r="HF9" s="183">
        <v>0</v>
      </c>
      <c r="HG9" s="183">
        <v>0</v>
      </c>
      <c r="HH9" s="183">
        <v>0</v>
      </c>
      <c r="HI9" s="183">
        <v>0</v>
      </c>
      <c r="HJ9" s="183">
        <v>0</v>
      </c>
      <c r="HK9" s="183">
        <v>0</v>
      </c>
      <c r="HL9" s="183">
        <v>0</v>
      </c>
      <c r="HM9" s="183">
        <v>0</v>
      </c>
      <c r="HN9" s="183">
        <v>0</v>
      </c>
      <c r="HO9" s="183">
        <v>0</v>
      </c>
      <c r="HP9" s="183">
        <v>0</v>
      </c>
      <c r="HQ9" s="183">
        <v>0</v>
      </c>
      <c r="HR9" s="183">
        <v>0</v>
      </c>
      <c r="HS9" s="183">
        <v>0</v>
      </c>
      <c r="HT9" s="183">
        <v>0</v>
      </c>
      <c r="HU9" s="183">
        <v>0</v>
      </c>
      <c r="HV9" s="183">
        <v>0</v>
      </c>
      <c r="HW9" s="183">
        <v>0</v>
      </c>
      <c r="HX9" s="183">
        <v>0</v>
      </c>
      <c r="HY9" s="183">
        <v>0</v>
      </c>
      <c r="HZ9" s="183">
        <v>0</v>
      </c>
      <c r="IA9" s="183">
        <v>0</v>
      </c>
      <c r="IB9" s="183">
        <v>0</v>
      </c>
      <c r="IC9" s="183">
        <v>0</v>
      </c>
      <c r="ID9" s="183">
        <v>0</v>
      </c>
      <c r="IE9" s="183">
        <v>0</v>
      </c>
      <c r="IF9" s="183">
        <v>0</v>
      </c>
      <c r="IG9" s="183">
        <v>0</v>
      </c>
      <c r="IH9" s="183">
        <v>0</v>
      </c>
      <c r="II9" s="183">
        <v>0</v>
      </c>
      <c r="IJ9" s="183">
        <v>0</v>
      </c>
      <c r="IK9" s="183">
        <v>0</v>
      </c>
      <c r="IL9" s="183">
        <v>0</v>
      </c>
      <c r="IM9" s="183">
        <v>0</v>
      </c>
      <c r="IN9" s="183">
        <v>0</v>
      </c>
      <c r="IO9" s="183">
        <v>0</v>
      </c>
      <c r="IP9" s="183">
        <v>0</v>
      </c>
      <c r="IQ9" s="183">
        <v>0</v>
      </c>
      <c r="IR9" s="183">
        <v>0</v>
      </c>
      <c r="IS9" s="183">
        <v>0</v>
      </c>
      <c r="IT9" s="183">
        <v>0</v>
      </c>
      <c r="IU9" s="183">
        <v>0</v>
      </c>
      <c r="IV9" s="183">
        <v>0</v>
      </c>
      <c r="IW9" s="183">
        <v>0</v>
      </c>
      <c r="IX9" s="183">
        <v>0</v>
      </c>
      <c r="IY9" s="183">
        <v>0</v>
      </c>
      <c r="IZ9" s="183">
        <v>0</v>
      </c>
      <c r="JA9" s="183">
        <v>0</v>
      </c>
      <c r="JB9" s="183">
        <v>0</v>
      </c>
      <c r="JC9" s="183">
        <v>0</v>
      </c>
      <c r="JD9" s="183">
        <v>0</v>
      </c>
      <c r="JE9" s="183">
        <v>0</v>
      </c>
      <c r="JF9" s="183">
        <v>0</v>
      </c>
      <c r="JG9" s="183">
        <v>0</v>
      </c>
      <c r="JH9" s="183">
        <v>0</v>
      </c>
      <c r="JI9" s="183">
        <v>0</v>
      </c>
      <c r="JJ9" s="183">
        <v>0</v>
      </c>
      <c r="JK9" s="183">
        <v>0</v>
      </c>
      <c r="JL9" s="183">
        <v>0</v>
      </c>
      <c r="JM9" s="183">
        <v>0</v>
      </c>
      <c r="JN9" s="183">
        <v>0</v>
      </c>
      <c r="JO9" s="183">
        <v>0</v>
      </c>
      <c r="JP9" s="183">
        <v>0</v>
      </c>
      <c r="JQ9" s="183">
        <v>0</v>
      </c>
    </row>
    <row r="10" spans="1:385" x14ac:dyDescent="0.25">
      <c r="A10" s="54">
        <f t="shared" si="11"/>
        <v>9</v>
      </c>
      <c r="B10" s="6"/>
      <c r="C10" s="6"/>
      <c r="D10" s="6"/>
      <c r="E10" s="6"/>
      <c r="F10" s="6" t="s">
        <v>225</v>
      </c>
      <c r="G10" s="299">
        <v>55200</v>
      </c>
      <c r="H10" s="299">
        <v>46100</v>
      </c>
      <c r="I10" s="299">
        <v>1340077.095</v>
      </c>
      <c r="J10" s="299">
        <v>3600</v>
      </c>
      <c r="K10" s="299">
        <v>53249.280000000013</v>
      </c>
      <c r="L10" s="299">
        <v>193150.08499500001</v>
      </c>
      <c r="M10" s="299">
        <v>10800</v>
      </c>
      <c r="N10" s="299">
        <v>10300</v>
      </c>
      <c r="O10" s="299">
        <v>30806.975550000003</v>
      </c>
      <c r="P10" s="299">
        <v>773900</v>
      </c>
      <c r="Q10" s="299">
        <v>16685.222400000002</v>
      </c>
      <c r="R10" s="299">
        <v>84900</v>
      </c>
      <c r="S10" s="299">
        <v>4700</v>
      </c>
      <c r="T10" s="299">
        <v>3700</v>
      </c>
      <c r="U10" s="299">
        <v>8200</v>
      </c>
      <c r="V10" s="299">
        <v>98324.992527299997</v>
      </c>
      <c r="W10" s="299">
        <v>46000</v>
      </c>
      <c r="X10" s="299">
        <v>32107.8948130512</v>
      </c>
      <c r="Y10" s="299">
        <v>10000</v>
      </c>
      <c r="Z10" s="299">
        <v>11200</v>
      </c>
      <c r="AA10" s="299">
        <v>21600</v>
      </c>
      <c r="AB10" s="299">
        <v>112879.76000000001</v>
      </c>
      <c r="AC10" s="299">
        <v>10400</v>
      </c>
      <c r="AD10" s="299">
        <v>3500</v>
      </c>
      <c r="AE10" s="299">
        <v>104900</v>
      </c>
      <c r="AF10" s="299">
        <v>7600</v>
      </c>
      <c r="AG10" s="299">
        <v>35519.550000000003</v>
      </c>
      <c r="AH10" s="299">
        <v>43854.280195000007</v>
      </c>
      <c r="AI10" s="299">
        <v>26700</v>
      </c>
      <c r="AJ10" s="299">
        <v>8800</v>
      </c>
      <c r="AK10" s="299">
        <v>37400</v>
      </c>
      <c r="AL10" s="299">
        <v>4700</v>
      </c>
      <c r="AM10" s="299">
        <v>93600</v>
      </c>
      <c r="AN10" s="299">
        <v>17000</v>
      </c>
      <c r="AO10" s="299">
        <v>14700</v>
      </c>
      <c r="AP10" s="299">
        <v>12800</v>
      </c>
      <c r="AQ10" s="299">
        <v>156400</v>
      </c>
      <c r="AR10" s="299">
        <v>9100</v>
      </c>
      <c r="AS10" s="299">
        <v>32806</v>
      </c>
      <c r="AT10" s="299">
        <v>5200</v>
      </c>
      <c r="AU10" s="299">
        <v>14500</v>
      </c>
      <c r="AV10" s="299">
        <v>13600</v>
      </c>
      <c r="AW10" s="299">
        <v>18149.736643500004</v>
      </c>
      <c r="AX10" s="299">
        <v>8400</v>
      </c>
      <c r="AY10" s="299">
        <v>2403.5000000000005</v>
      </c>
      <c r="AZ10" s="299">
        <v>7100</v>
      </c>
      <c r="BA10" s="299">
        <v>11500</v>
      </c>
      <c r="BB10" s="299">
        <v>16886.100000000002</v>
      </c>
      <c r="BC10" s="299">
        <v>655711.74454278906</v>
      </c>
      <c r="BD10" s="299">
        <v>12100</v>
      </c>
      <c r="BE10" s="299">
        <v>9961.875</v>
      </c>
      <c r="BF10" s="299">
        <v>61186.911555000006</v>
      </c>
      <c r="BG10" s="299">
        <v>174780.65861592002</v>
      </c>
      <c r="BH10" s="299">
        <v>101157.34944000002</v>
      </c>
      <c r="BI10" s="299">
        <v>16700</v>
      </c>
      <c r="BJ10" s="299">
        <v>13900</v>
      </c>
      <c r="BK10" s="299">
        <v>32609.500000000004</v>
      </c>
      <c r="BL10" s="299">
        <v>5900</v>
      </c>
      <c r="BM10" s="299">
        <v>7300</v>
      </c>
      <c r="BN10" s="299">
        <v>28700</v>
      </c>
      <c r="BO10" s="299">
        <v>204971.28750000001</v>
      </c>
      <c r="BP10" s="299">
        <v>79219</v>
      </c>
      <c r="BQ10" s="299">
        <v>37319.154600000009</v>
      </c>
      <c r="BR10" s="299">
        <v>2300</v>
      </c>
      <c r="BS10" s="299">
        <v>11100</v>
      </c>
      <c r="BT10" s="299">
        <v>4800</v>
      </c>
      <c r="BU10" s="299">
        <v>80424.729000000007</v>
      </c>
      <c r="BV10" s="299">
        <v>13312.75</v>
      </c>
      <c r="BW10" s="299">
        <v>7200</v>
      </c>
      <c r="BX10" s="299">
        <v>67200</v>
      </c>
      <c r="BY10" s="299">
        <v>21400</v>
      </c>
      <c r="BZ10" s="299">
        <v>3600</v>
      </c>
      <c r="CA10" s="299">
        <v>55300</v>
      </c>
      <c r="CB10" s="299">
        <v>360525.66944204801</v>
      </c>
      <c r="CC10" s="299">
        <v>26700</v>
      </c>
      <c r="CD10" s="299">
        <v>118501.50000000003</v>
      </c>
      <c r="CE10" s="299">
        <v>8657.6490000000013</v>
      </c>
      <c r="CF10" s="299">
        <v>1039839.0132</v>
      </c>
      <c r="CG10" s="299">
        <v>13100</v>
      </c>
      <c r="CH10" s="299">
        <v>74236.477500000008</v>
      </c>
      <c r="CI10" s="299">
        <v>34200</v>
      </c>
      <c r="CJ10" s="299">
        <v>409000</v>
      </c>
      <c r="CK10" s="299">
        <v>78911.191049999994</v>
      </c>
      <c r="CL10" s="299">
        <v>295000</v>
      </c>
      <c r="CM10" s="299">
        <v>206250</v>
      </c>
      <c r="CN10" s="299">
        <v>4500</v>
      </c>
      <c r="CO10" s="299">
        <v>13600</v>
      </c>
      <c r="CP10" s="299">
        <v>6900</v>
      </c>
      <c r="CQ10" s="299">
        <v>78120.195300000007</v>
      </c>
      <c r="CR10" s="299">
        <v>9800</v>
      </c>
      <c r="CS10" s="299">
        <v>11700</v>
      </c>
      <c r="CT10" s="299">
        <v>197225.41135500005</v>
      </c>
      <c r="CU10" s="299">
        <v>33800</v>
      </c>
      <c r="CV10" s="299">
        <v>89043.680250000019</v>
      </c>
      <c r="CW10" s="299">
        <v>13700</v>
      </c>
      <c r="CX10" s="299">
        <v>26700</v>
      </c>
      <c r="CY10" s="299">
        <v>11100</v>
      </c>
      <c r="CZ10" s="299">
        <v>27620.536680000001</v>
      </c>
      <c r="DA10" s="299">
        <v>49588.000000000007</v>
      </c>
      <c r="DB10" s="299">
        <v>90338.235750000007</v>
      </c>
      <c r="DC10" s="299">
        <v>7000</v>
      </c>
      <c r="DD10" s="299">
        <v>14639.990776800003</v>
      </c>
      <c r="DE10" s="299">
        <v>4500</v>
      </c>
      <c r="DF10" s="299">
        <v>12900</v>
      </c>
      <c r="DG10" s="299">
        <v>109200</v>
      </c>
      <c r="DH10" s="299">
        <v>47304.810000000005</v>
      </c>
      <c r="DI10" s="299">
        <v>5500</v>
      </c>
      <c r="DJ10" s="299">
        <v>6800</v>
      </c>
      <c r="DK10" s="299">
        <v>18100</v>
      </c>
      <c r="DL10" s="299">
        <v>8200</v>
      </c>
      <c r="DM10" s="299">
        <v>38853.366614999999</v>
      </c>
      <c r="DN10" s="299">
        <v>5700</v>
      </c>
      <c r="DO10" s="299">
        <v>9600</v>
      </c>
      <c r="DP10" s="299">
        <v>73200</v>
      </c>
      <c r="DQ10" s="299">
        <v>225000</v>
      </c>
      <c r="DR10" s="299">
        <v>9200</v>
      </c>
      <c r="DS10" s="299">
        <v>1600</v>
      </c>
      <c r="DT10" s="299">
        <v>26800</v>
      </c>
      <c r="DU10" s="299">
        <v>14200</v>
      </c>
      <c r="DV10" s="299">
        <v>5500</v>
      </c>
      <c r="DW10" s="299">
        <v>20500</v>
      </c>
      <c r="DX10" s="299">
        <v>13000</v>
      </c>
      <c r="DY10" s="299">
        <v>52268.895000000019</v>
      </c>
      <c r="DZ10" s="299">
        <v>5600</v>
      </c>
      <c r="EA10" s="299">
        <v>8200</v>
      </c>
      <c r="EB10" s="299">
        <v>366301.07909999997</v>
      </c>
      <c r="EC10" s="299">
        <v>432316.75</v>
      </c>
      <c r="ED10" s="299">
        <v>19400</v>
      </c>
      <c r="EE10" s="299">
        <v>95011.114000000016</v>
      </c>
      <c r="EF10" s="299">
        <v>11800</v>
      </c>
      <c r="EG10" s="299">
        <v>132741.864646125</v>
      </c>
      <c r="EH10" s="299">
        <v>50100</v>
      </c>
      <c r="EI10"/>
      <c r="EJ10" s="7">
        <f t="shared" ref="EJ10:EJ15" si="15">ROUND(SUM(G10:EH10),5)</f>
        <v>10572850.86204</v>
      </c>
      <c r="EK10" s="273"/>
      <c r="EL10" s="276">
        <v>9130</v>
      </c>
      <c r="EN10" s="183">
        <v>0</v>
      </c>
      <c r="EO10" s="183">
        <v>0</v>
      </c>
      <c r="EP10" s="183">
        <v>0</v>
      </c>
      <c r="EQ10" s="183">
        <v>0</v>
      </c>
      <c r="ER10" s="183">
        <v>0</v>
      </c>
      <c r="ES10" s="183">
        <v>0</v>
      </c>
      <c r="ET10" s="183">
        <v>0</v>
      </c>
      <c r="EU10" s="183">
        <v>0</v>
      </c>
      <c r="EV10" s="183">
        <v>0</v>
      </c>
      <c r="EW10" s="183">
        <v>0</v>
      </c>
      <c r="EX10" s="183">
        <v>0</v>
      </c>
      <c r="EY10" s="183">
        <v>0</v>
      </c>
      <c r="EZ10" s="183">
        <v>0</v>
      </c>
      <c r="FA10" s="183">
        <v>0</v>
      </c>
      <c r="FB10" s="183">
        <v>0</v>
      </c>
      <c r="FC10" s="183">
        <v>0</v>
      </c>
      <c r="FD10" s="183">
        <v>0</v>
      </c>
      <c r="FE10" s="183">
        <v>0</v>
      </c>
      <c r="FF10" s="183">
        <v>0</v>
      </c>
      <c r="FG10" s="183">
        <v>0</v>
      </c>
      <c r="FH10" s="183">
        <v>0</v>
      </c>
      <c r="FI10" s="183">
        <v>0</v>
      </c>
      <c r="FJ10" s="183">
        <v>0</v>
      </c>
      <c r="FK10" s="183">
        <v>0</v>
      </c>
      <c r="FL10" s="183">
        <v>0</v>
      </c>
      <c r="FM10" s="183">
        <v>0</v>
      </c>
      <c r="FN10" s="183">
        <v>0</v>
      </c>
      <c r="FO10" s="183">
        <v>0</v>
      </c>
      <c r="FP10" s="183">
        <v>0</v>
      </c>
      <c r="FQ10" s="183">
        <v>0</v>
      </c>
      <c r="FR10" s="183">
        <v>0</v>
      </c>
      <c r="FS10" s="183">
        <v>0</v>
      </c>
      <c r="FT10" s="183">
        <v>0</v>
      </c>
      <c r="FU10" s="183">
        <v>0</v>
      </c>
      <c r="FV10" s="183">
        <v>0</v>
      </c>
      <c r="FW10" s="183">
        <v>0</v>
      </c>
      <c r="FX10" s="183">
        <v>0</v>
      </c>
      <c r="FY10" s="183">
        <v>0</v>
      </c>
      <c r="FZ10" s="183">
        <v>0</v>
      </c>
      <c r="GA10" s="183">
        <v>0</v>
      </c>
      <c r="GB10" s="183">
        <v>0</v>
      </c>
      <c r="GC10" s="183">
        <v>0</v>
      </c>
      <c r="GD10" s="183">
        <v>0</v>
      </c>
      <c r="GE10" s="183">
        <v>0</v>
      </c>
      <c r="GF10" s="183">
        <v>0</v>
      </c>
      <c r="GG10" s="183">
        <v>0</v>
      </c>
      <c r="GH10" s="183">
        <v>0</v>
      </c>
      <c r="GI10" s="183">
        <v>0</v>
      </c>
      <c r="GJ10" s="183">
        <v>0</v>
      </c>
      <c r="GK10" s="183">
        <v>0</v>
      </c>
      <c r="GL10" s="183">
        <v>0</v>
      </c>
      <c r="GM10" s="183">
        <v>0</v>
      </c>
      <c r="GN10" s="183">
        <v>0</v>
      </c>
      <c r="GO10" s="183">
        <v>0</v>
      </c>
      <c r="GP10" s="183">
        <v>0</v>
      </c>
      <c r="GQ10" s="183">
        <v>0</v>
      </c>
      <c r="GR10" s="183">
        <v>0</v>
      </c>
      <c r="GS10" s="183">
        <v>0</v>
      </c>
      <c r="GT10" s="183">
        <v>0</v>
      </c>
      <c r="GU10" s="183">
        <v>0</v>
      </c>
      <c r="GV10" s="183">
        <v>0</v>
      </c>
      <c r="GW10" s="183">
        <v>0</v>
      </c>
      <c r="GX10" s="183">
        <v>0</v>
      </c>
      <c r="GY10" s="183">
        <v>0</v>
      </c>
      <c r="GZ10" s="183">
        <v>0</v>
      </c>
      <c r="HA10" s="183">
        <v>0</v>
      </c>
      <c r="HB10" s="183">
        <v>0</v>
      </c>
      <c r="HC10" s="183">
        <v>0</v>
      </c>
      <c r="HD10" s="183">
        <v>0</v>
      </c>
      <c r="HE10" s="183">
        <v>0</v>
      </c>
      <c r="HF10" s="183">
        <v>0</v>
      </c>
      <c r="HG10" s="183">
        <v>0</v>
      </c>
      <c r="HH10" s="183">
        <v>0</v>
      </c>
      <c r="HI10" s="183">
        <v>0</v>
      </c>
      <c r="HJ10" s="183">
        <v>0</v>
      </c>
      <c r="HK10" s="183">
        <v>0</v>
      </c>
      <c r="HL10" s="183">
        <v>0</v>
      </c>
      <c r="HM10" s="183">
        <v>0</v>
      </c>
      <c r="HN10" s="183">
        <v>0</v>
      </c>
      <c r="HO10" s="183">
        <v>0</v>
      </c>
      <c r="HP10" s="183">
        <v>0</v>
      </c>
      <c r="HQ10" s="183">
        <v>0</v>
      </c>
      <c r="HR10" s="183">
        <v>0</v>
      </c>
      <c r="HS10" s="183">
        <v>0</v>
      </c>
      <c r="HT10" s="183">
        <v>0</v>
      </c>
      <c r="HU10" s="183">
        <v>0</v>
      </c>
      <c r="HV10" s="183">
        <v>0</v>
      </c>
      <c r="HW10" s="183">
        <v>0</v>
      </c>
      <c r="HX10" s="183">
        <v>0</v>
      </c>
      <c r="HY10" s="183">
        <v>0</v>
      </c>
      <c r="HZ10" s="183">
        <v>0</v>
      </c>
      <c r="IA10" s="183">
        <v>0</v>
      </c>
      <c r="IB10" s="183">
        <v>0</v>
      </c>
      <c r="IC10" s="183">
        <v>0</v>
      </c>
      <c r="ID10" s="183">
        <v>0</v>
      </c>
      <c r="IE10" s="183">
        <v>0</v>
      </c>
      <c r="IF10" s="183">
        <v>0</v>
      </c>
      <c r="IG10" s="183">
        <v>0</v>
      </c>
      <c r="IH10" s="183">
        <v>0</v>
      </c>
      <c r="II10" s="183">
        <v>0</v>
      </c>
      <c r="IJ10" s="183">
        <v>0</v>
      </c>
      <c r="IK10" s="183">
        <v>0</v>
      </c>
      <c r="IL10" s="183">
        <v>0</v>
      </c>
      <c r="IM10" s="183">
        <v>0</v>
      </c>
      <c r="IN10" s="183">
        <v>0</v>
      </c>
      <c r="IO10" s="183">
        <v>0</v>
      </c>
      <c r="IP10" s="183">
        <v>0</v>
      </c>
      <c r="IQ10" s="183">
        <v>0</v>
      </c>
      <c r="IR10" s="183">
        <v>0</v>
      </c>
      <c r="IS10" s="183">
        <v>0</v>
      </c>
      <c r="IT10" s="183">
        <v>0</v>
      </c>
      <c r="IU10" s="183">
        <v>0</v>
      </c>
      <c r="IV10" s="183">
        <v>0</v>
      </c>
      <c r="IW10" s="183">
        <v>0</v>
      </c>
      <c r="IX10" s="183">
        <v>0</v>
      </c>
      <c r="IY10" s="183">
        <v>0</v>
      </c>
      <c r="IZ10" s="183">
        <v>0</v>
      </c>
      <c r="JA10" s="183">
        <v>0</v>
      </c>
      <c r="JB10" s="183">
        <v>0</v>
      </c>
      <c r="JC10" s="183">
        <v>0</v>
      </c>
      <c r="JD10" s="183">
        <v>0</v>
      </c>
      <c r="JE10" s="183">
        <v>0</v>
      </c>
      <c r="JF10" s="183">
        <v>0</v>
      </c>
      <c r="JG10" s="183">
        <v>0</v>
      </c>
      <c r="JH10" s="183">
        <v>0</v>
      </c>
      <c r="JI10" s="183">
        <v>0</v>
      </c>
      <c r="JJ10" s="183">
        <v>0</v>
      </c>
      <c r="JK10" s="183">
        <v>0</v>
      </c>
      <c r="JL10" s="183">
        <v>0</v>
      </c>
      <c r="JM10" s="183">
        <v>0</v>
      </c>
      <c r="JN10" s="183">
        <v>0</v>
      </c>
      <c r="JO10" s="183">
        <v>0</v>
      </c>
      <c r="JP10" s="183">
        <v>0</v>
      </c>
      <c r="JQ10" s="183">
        <v>0</v>
      </c>
    </row>
    <row r="11" spans="1:385" ht="15.75" thickBot="1" x14ac:dyDescent="0.3">
      <c r="A11" s="54">
        <f t="shared" si="11"/>
        <v>10</v>
      </c>
      <c r="B11" s="6"/>
      <c r="C11" s="6"/>
      <c r="D11" s="6"/>
      <c r="E11" s="6"/>
      <c r="F11" s="6" t="s">
        <v>226</v>
      </c>
      <c r="G11" s="298">
        <v>0</v>
      </c>
      <c r="H11" s="298">
        <v>0</v>
      </c>
      <c r="I11" s="298">
        <v>0</v>
      </c>
      <c r="J11" s="298">
        <v>0</v>
      </c>
      <c r="K11" s="298">
        <v>0</v>
      </c>
      <c r="L11" s="298">
        <v>0</v>
      </c>
      <c r="M11" s="298">
        <v>0</v>
      </c>
      <c r="N11" s="298">
        <v>0</v>
      </c>
      <c r="O11" s="298">
        <v>0</v>
      </c>
      <c r="P11" s="298">
        <v>0</v>
      </c>
      <c r="Q11" s="298">
        <v>0</v>
      </c>
      <c r="R11" s="298">
        <v>0</v>
      </c>
      <c r="S11" s="298">
        <v>0</v>
      </c>
      <c r="T11" s="298">
        <v>0</v>
      </c>
      <c r="U11" s="298">
        <v>0</v>
      </c>
      <c r="V11" s="298">
        <v>0</v>
      </c>
      <c r="W11" s="298">
        <v>0</v>
      </c>
      <c r="X11" s="298">
        <v>0</v>
      </c>
      <c r="Y11" s="298">
        <v>0</v>
      </c>
      <c r="Z11" s="298">
        <v>0</v>
      </c>
      <c r="AA11" s="298">
        <v>0</v>
      </c>
      <c r="AB11" s="298">
        <v>0</v>
      </c>
      <c r="AC11" s="298">
        <v>0</v>
      </c>
      <c r="AD11" s="298">
        <v>0</v>
      </c>
      <c r="AE11" s="298">
        <v>0</v>
      </c>
      <c r="AF11" s="298">
        <v>0</v>
      </c>
      <c r="AG11" s="298">
        <v>0</v>
      </c>
      <c r="AH11" s="298">
        <v>0</v>
      </c>
      <c r="AI11" s="298">
        <v>0</v>
      </c>
      <c r="AJ11" s="298">
        <v>0</v>
      </c>
      <c r="AK11" s="298">
        <v>0</v>
      </c>
      <c r="AL11" s="298">
        <v>0</v>
      </c>
      <c r="AM11" s="298">
        <v>0</v>
      </c>
      <c r="AN11" s="298">
        <v>0</v>
      </c>
      <c r="AO11" s="298">
        <v>0</v>
      </c>
      <c r="AP11" s="298">
        <v>0</v>
      </c>
      <c r="AQ11" s="298">
        <v>0</v>
      </c>
      <c r="AR11" s="298">
        <v>0</v>
      </c>
      <c r="AS11" s="298">
        <v>0</v>
      </c>
      <c r="AT11" s="298">
        <v>0</v>
      </c>
      <c r="AU11" s="298">
        <v>0</v>
      </c>
      <c r="AV11" s="298">
        <v>0</v>
      </c>
      <c r="AW11" s="298">
        <v>0</v>
      </c>
      <c r="AX11" s="298">
        <v>0</v>
      </c>
      <c r="AY11" s="298">
        <v>0</v>
      </c>
      <c r="AZ11" s="298">
        <v>0</v>
      </c>
      <c r="BA11" s="298">
        <v>0</v>
      </c>
      <c r="BB11" s="298">
        <v>0</v>
      </c>
      <c r="BC11" s="298">
        <v>0</v>
      </c>
      <c r="BD11" s="298">
        <v>0</v>
      </c>
      <c r="BE11" s="298">
        <v>0</v>
      </c>
      <c r="BF11" s="298">
        <v>0</v>
      </c>
      <c r="BG11" s="298">
        <v>0</v>
      </c>
      <c r="BH11" s="298">
        <v>0</v>
      </c>
      <c r="BI11" s="298">
        <v>0</v>
      </c>
      <c r="BJ11" s="298">
        <v>0</v>
      </c>
      <c r="BK11" s="298">
        <v>0</v>
      </c>
      <c r="BL11" s="298">
        <v>0</v>
      </c>
      <c r="BM11" s="298">
        <v>0</v>
      </c>
      <c r="BN11" s="298">
        <v>0</v>
      </c>
      <c r="BO11" s="298">
        <v>0</v>
      </c>
      <c r="BP11" s="298">
        <v>0</v>
      </c>
      <c r="BQ11" s="298">
        <v>0</v>
      </c>
      <c r="BR11" s="298">
        <v>0</v>
      </c>
      <c r="BS11" s="298">
        <v>0</v>
      </c>
      <c r="BT11" s="298">
        <v>0</v>
      </c>
      <c r="BU11" s="298">
        <v>0</v>
      </c>
      <c r="BV11" s="298">
        <v>0</v>
      </c>
      <c r="BW11" s="298">
        <v>0</v>
      </c>
      <c r="BX11" s="298">
        <v>0</v>
      </c>
      <c r="BY11" s="298">
        <v>0</v>
      </c>
      <c r="BZ11" s="298">
        <v>0</v>
      </c>
      <c r="CA11" s="298">
        <v>0</v>
      </c>
      <c r="CB11" s="298">
        <v>0</v>
      </c>
      <c r="CC11" s="298">
        <v>0</v>
      </c>
      <c r="CD11" s="298">
        <v>0</v>
      </c>
      <c r="CE11" s="298">
        <v>0</v>
      </c>
      <c r="CF11" s="298">
        <v>0</v>
      </c>
      <c r="CG11" s="298">
        <v>0</v>
      </c>
      <c r="CH11" s="298">
        <v>0</v>
      </c>
      <c r="CI11" s="298">
        <v>0</v>
      </c>
      <c r="CJ11" s="298">
        <v>0</v>
      </c>
      <c r="CK11" s="298">
        <v>0</v>
      </c>
      <c r="CL11" s="298">
        <v>0</v>
      </c>
      <c r="CM11" s="298">
        <v>0</v>
      </c>
      <c r="CN11" s="298">
        <v>0</v>
      </c>
      <c r="CO11" s="298">
        <v>0</v>
      </c>
      <c r="CP11" s="298">
        <v>0</v>
      </c>
      <c r="CQ11" s="298">
        <v>0</v>
      </c>
      <c r="CR11" s="298">
        <v>0</v>
      </c>
      <c r="CS11" s="298">
        <v>0</v>
      </c>
      <c r="CT11" s="298">
        <v>0</v>
      </c>
      <c r="CU11" s="298">
        <v>0</v>
      </c>
      <c r="CV11" s="298">
        <v>0</v>
      </c>
      <c r="CW11" s="298">
        <v>0</v>
      </c>
      <c r="CX11" s="298">
        <v>0</v>
      </c>
      <c r="CY11" s="298">
        <v>0</v>
      </c>
      <c r="CZ11" s="298">
        <v>0</v>
      </c>
      <c r="DA11" s="298">
        <v>0</v>
      </c>
      <c r="DB11" s="298">
        <v>0</v>
      </c>
      <c r="DC11" s="298">
        <v>0</v>
      </c>
      <c r="DD11" s="298">
        <v>0</v>
      </c>
      <c r="DE11" s="298">
        <v>0</v>
      </c>
      <c r="DF11" s="298">
        <v>0</v>
      </c>
      <c r="DG11" s="298">
        <v>0</v>
      </c>
      <c r="DH11" s="298">
        <v>0</v>
      </c>
      <c r="DI11" s="298">
        <v>0</v>
      </c>
      <c r="DJ11" s="298">
        <v>0</v>
      </c>
      <c r="DK11" s="298">
        <v>0</v>
      </c>
      <c r="DL11" s="298">
        <v>0</v>
      </c>
      <c r="DM11" s="298">
        <v>0</v>
      </c>
      <c r="DN11" s="298">
        <v>0</v>
      </c>
      <c r="DO11" s="298">
        <v>0</v>
      </c>
      <c r="DP11" s="298">
        <v>0</v>
      </c>
      <c r="DQ11" s="298">
        <v>0</v>
      </c>
      <c r="DR11" s="298">
        <v>0</v>
      </c>
      <c r="DS11" s="298">
        <v>0</v>
      </c>
      <c r="DT11" s="298">
        <v>0</v>
      </c>
      <c r="DU11" s="298">
        <v>0</v>
      </c>
      <c r="DV11" s="298">
        <v>0</v>
      </c>
      <c r="DW11" s="298">
        <v>0</v>
      </c>
      <c r="DX11" s="298">
        <v>0</v>
      </c>
      <c r="DY11" s="298">
        <v>0</v>
      </c>
      <c r="DZ11" s="298">
        <v>0</v>
      </c>
      <c r="EA11" s="298">
        <v>0</v>
      </c>
      <c r="EB11" s="298">
        <v>0</v>
      </c>
      <c r="EC11" s="298">
        <v>0</v>
      </c>
      <c r="ED11" s="298">
        <v>0</v>
      </c>
      <c r="EE11" s="298">
        <v>0</v>
      </c>
      <c r="EF11" s="298">
        <v>0</v>
      </c>
      <c r="EG11" s="298">
        <v>0</v>
      </c>
      <c r="EH11" s="298">
        <v>0</v>
      </c>
      <c r="EI11"/>
      <c r="EJ11" s="8">
        <f t="shared" si="15"/>
        <v>0</v>
      </c>
      <c r="EL11" s="276">
        <v>18245</v>
      </c>
      <c r="EN11" s="183">
        <v>0</v>
      </c>
      <c r="EO11" s="183">
        <v>0</v>
      </c>
      <c r="EP11" s="183">
        <v>0</v>
      </c>
      <c r="EQ11" s="183">
        <v>0</v>
      </c>
      <c r="ER11" s="183">
        <v>0</v>
      </c>
      <c r="ES11" s="183">
        <v>0</v>
      </c>
      <c r="ET11" s="183">
        <v>0</v>
      </c>
      <c r="EU11" s="183">
        <v>0</v>
      </c>
      <c r="EV11" s="183">
        <v>0</v>
      </c>
      <c r="EW11" s="183">
        <v>0</v>
      </c>
      <c r="EX11" s="183">
        <v>0</v>
      </c>
      <c r="EY11" s="183">
        <v>0</v>
      </c>
      <c r="EZ11" s="183">
        <v>0</v>
      </c>
      <c r="FA11" s="183">
        <v>0</v>
      </c>
      <c r="FB11" s="183">
        <v>0</v>
      </c>
      <c r="FC11" s="183">
        <v>0</v>
      </c>
      <c r="FD11" s="183">
        <v>0</v>
      </c>
      <c r="FE11" s="183">
        <v>0</v>
      </c>
      <c r="FF11" s="183">
        <v>0</v>
      </c>
      <c r="FG11" s="183">
        <v>0</v>
      </c>
      <c r="FH11" s="183">
        <v>0</v>
      </c>
      <c r="FI11" s="183">
        <v>0</v>
      </c>
      <c r="FJ11" s="183">
        <v>0</v>
      </c>
      <c r="FK11" s="183">
        <v>0</v>
      </c>
      <c r="FL11" s="183">
        <v>0</v>
      </c>
      <c r="FM11" s="183">
        <v>0</v>
      </c>
      <c r="FN11" s="183">
        <v>0</v>
      </c>
      <c r="FO11" s="183">
        <v>0</v>
      </c>
      <c r="FP11" s="183">
        <v>0</v>
      </c>
      <c r="FQ11" s="183">
        <v>0</v>
      </c>
      <c r="FR11" s="183">
        <v>0</v>
      </c>
      <c r="FS11" s="183">
        <v>0</v>
      </c>
      <c r="FT11" s="183">
        <v>0</v>
      </c>
      <c r="FU11" s="183">
        <v>0</v>
      </c>
      <c r="FV11" s="183">
        <v>0</v>
      </c>
      <c r="FW11" s="183">
        <v>0</v>
      </c>
      <c r="FX11" s="183">
        <v>0</v>
      </c>
      <c r="FY11" s="183">
        <v>0</v>
      </c>
      <c r="FZ11" s="183">
        <v>0</v>
      </c>
      <c r="GA11" s="183">
        <v>0</v>
      </c>
      <c r="GB11" s="183">
        <v>0</v>
      </c>
      <c r="GC11" s="183">
        <v>0</v>
      </c>
      <c r="GD11" s="183">
        <v>0</v>
      </c>
      <c r="GE11" s="183">
        <v>0</v>
      </c>
      <c r="GF11" s="183">
        <v>0</v>
      </c>
      <c r="GG11" s="183">
        <v>0</v>
      </c>
      <c r="GH11" s="183">
        <v>0</v>
      </c>
      <c r="GI11" s="183">
        <v>0</v>
      </c>
      <c r="GJ11" s="183">
        <v>0</v>
      </c>
      <c r="GK11" s="183">
        <v>0</v>
      </c>
      <c r="GL11" s="183">
        <v>0</v>
      </c>
      <c r="GM11" s="183">
        <v>0</v>
      </c>
      <c r="GN11" s="183">
        <v>0</v>
      </c>
      <c r="GO11" s="183">
        <v>0</v>
      </c>
      <c r="GP11" s="183">
        <v>0</v>
      </c>
      <c r="GQ11" s="183">
        <v>0</v>
      </c>
      <c r="GR11" s="183">
        <v>0</v>
      </c>
      <c r="GS11" s="183">
        <v>0</v>
      </c>
      <c r="GT11" s="183">
        <v>0</v>
      </c>
      <c r="GU11" s="183">
        <v>0</v>
      </c>
      <c r="GV11" s="183">
        <v>0</v>
      </c>
      <c r="GW11" s="183">
        <v>0</v>
      </c>
      <c r="GX11" s="183">
        <v>0</v>
      </c>
      <c r="GY11" s="183">
        <v>0</v>
      </c>
      <c r="GZ11" s="183">
        <v>0</v>
      </c>
      <c r="HA11" s="183">
        <v>0</v>
      </c>
      <c r="HB11" s="183">
        <v>0</v>
      </c>
      <c r="HC11" s="183">
        <v>0</v>
      </c>
      <c r="HD11" s="183">
        <v>0</v>
      </c>
      <c r="HE11" s="183">
        <v>0</v>
      </c>
      <c r="HF11" s="183">
        <v>0</v>
      </c>
      <c r="HG11" s="183">
        <v>0</v>
      </c>
      <c r="HH11" s="183">
        <v>0</v>
      </c>
      <c r="HI11" s="183">
        <v>0</v>
      </c>
      <c r="HJ11" s="183">
        <v>0</v>
      </c>
      <c r="HK11" s="183">
        <v>0</v>
      </c>
      <c r="HL11" s="183">
        <v>0</v>
      </c>
      <c r="HM11" s="183">
        <v>0</v>
      </c>
      <c r="HN11" s="183">
        <v>0</v>
      </c>
      <c r="HO11" s="183">
        <v>0</v>
      </c>
      <c r="HP11" s="183">
        <v>0</v>
      </c>
      <c r="HQ11" s="183">
        <v>0</v>
      </c>
      <c r="HR11" s="183">
        <v>0</v>
      </c>
      <c r="HS11" s="183">
        <v>0</v>
      </c>
      <c r="HT11" s="183">
        <v>0</v>
      </c>
      <c r="HU11" s="183">
        <v>0</v>
      </c>
      <c r="HV11" s="183">
        <v>0</v>
      </c>
      <c r="HW11" s="183">
        <v>0</v>
      </c>
      <c r="HX11" s="183">
        <v>0</v>
      </c>
      <c r="HY11" s="183">
        <v>0</v>
      </c>
      <c r="HZ11" s="183">
        <v>0</v>
      </c>
      <c r="IA11" s="183">
        <v>0</v>
      </c>
      <c r="IB11" s="183">
        <v>0</v>
      </c>
      <c r="IC11" s="183">
        <v>0</v>
      </c>
      <c r="ID11" s="183">
        <v>0</v>
      </c>
      <c r="IE11" s="183">
        <v>0</v>
      </c>
      <c r="IF11" s="183">
        <v>0</v>
      </c>
      <c r="IG11" s="183">
        <v>0</v>
      </c>
      <c r="IH11" s="183">
        <v>0</v>
      </c>
      <c r="II11" s="183">
        <v>0</v>
      </c>
      <c r="IJ11" s="183">
        <v>0</v>
      </c>
      <c r="IK11" s="183">
        <v>0</v>
      </c>
      <c r="IL11" s="183">
        <v>0</v>
      </c>
      <c r="IM11" s="183">
        <v>0</v>
      </c>
      <c r="IN11" s="183">
        <v>0</v>
      </c>
      <c r="IO11" s="183">
        <v>0</v>
      </c>
      <c r="IP11" s="183">
        <v>0</v>
      </c>
      <c r="IQ11" s="183">
        <v>0</v>
      </c>
      <c r="IR11" s="183">
        <v>0</v>
      </c>
      <c r="IS11" s="183">
        <v>0</v>
      </c>
      <c r="IT11" s="183">
        <v>0</v>
      </c>
      <c r="IU11" s="183">
        <v>0</v>
      </c>
      <c r="IV11" s="183">
        <v>0</v>
      </c>
      <c r="IW11" s="183">
        <v>0</v>
      </c>
      <c r="IX11" s="183">
        <v>0</v>
      </c>
      <c r="IY11" s="183">
        <v>0</v>
      </c>
      <c r="IZ11" s="183">
        <v>0</v>
      </c>
      <c r="JA11" s="183">
        <v>0</v>
      </c>
      <c r="JB11" s="183">
        <v>0</v>
      </c>
      <c r="JC11" s="183">
        <v>0</v>
      </c>
      <c r="JD11" s="183">
        <v>0</v>
      </c>
      <c r="JE11" s="183">
        <v>0</v>
      </c>
      <c r="JF11" s="183">
        <v>0</v>
      </c>
      <c r="JG11" s="183">
        <v>0</v>
      </c>
      <c r="JH11" s="183">
        <v>0</v>
      </c>
      <c r="JI11" s="183">
        <v>0</v>
      </c>
      <c r="JJ11" s="183">
        <v>0</v>
      </c>
      <c r="JK11" s="183">
        <v>0</v>
      </c>
      <c r="JL11" s="183">
        <v>0</v>
      </c>
      <c r="JM11" s="183">
        <v>0</v>
      </c>
      <c r="JN11" s="183">
        <v>0</v>
      </c>
      <c r="JO11" s="183">
        <v>0</v>
      </c>
      <c r="JP11" s="183">
        <v>0</v>
      </c>
      <c r="JQ11" s="183">
        <v>0</v>
      </c>
    </row>
    <row r="12" spans="1:385" x14ac:dyDescent="0.25">
      <c r="A12" s="54">
        <f t="shared" si="11"/>
        <v>11</v>
      </c>
      <c r="B12" s="6"/>
      <c r="C12" s="6"/>
      <c r="D12" s="6"/>
      <c r="E12" s="6" t="s">
        <v>227</v>
      </c>
      <c r="F12" s="6"/>
      <c r="G12" s="297">
        <f t="shared" ref="G12:BR12" si="16">SUM(G10:G11)</f>
        <v>55200</v>
      </c>
      <c r="H12" s="297">
        <f t="shared" si="16"/>
        <v>46100</v>
      </c>
      <c r="I12" s="297">
        <f t="shared" si="16"/>
        <v>1340077.095</v>
      </c>
      <c r="J12" s="297">
        <f t="shared" si="16"/>
        <v>3600</v>
      </c>
      <c r="K12" s="297">
        <f t="shared" si="16"/>
        <v>53249.280000000013</v>
      </c>
      <c r="L12" s="297">
        <f t="shared" si="16"/>
        <v>193150.08499500001</v>
      </c>
      <c r="M12" s="297">
        <f t="shared" si="16"/>
        <v>10800</v>
      </c>
      <c r="N12" s="297">
        <f t="shared" si="16"/>
        <v>10300</v>
      </c>
      <c r="O12" s="297">
        <f t="shared" si="16"/>
        <v>30806.975550000003</v>
      </c>
      <c r="P12" s="297">
        <f t="shared" si="16"/>
        <v>773900</v>
      </c>
      <c r="Q12" s="297">
        <f t="shared" si="16"/>
        <v>16685.222400000002</v>
      </c>
      <c r="R12" s="297">
        <f t="shared" si="16"/>
        <v>84900</v>
      </c>
      <c r="S12" s="297">
        <f t="shared" si="16"/>
        <v>4700</v>
      </c>
      <c r="T12" s="297">
        <f t="shared" si="16"/>
        <v>3700</v>
      </c>
      <c r="U12" s="297">
        <f t="shared" si="16"/>
        <v>8200</v>
      </c>
      <c r="V12" s="297">
        <f t="shared" si="16"/>
        <v>98324.992527299997</v>
      </c>
      <c r="W12" s="297">
        <f t="shared" si="16"/>
        <v>46000</v>
      </c>
      <c r="X12" s="297">
        <f t="shared" si="16"/>
        <v>32107.8948130512</v>
      </c>
      <c r="Y12" s="297">
        <f t="shared" si="16"/>
        <v>10000</v>
      </c>
      <c r="Z12" s="297">
        <f t="shared" si="16"/>
        <v>11200</v>
      </c>
      <c r="AA12" s="297">
        <f t="shared" si="16"/>
        <v>21600</v>
      </c>
      <c r="AB12" s="297">
        <f t="shared" si="16"/>
        <v>112879.76000000001</v>
      </c>
      <c r="AC12" s="297">
        <f t="shared" si="16"/>
        <v>10400</v>
      </c>
      <c r="AD12" s="297">
        <f t="shared" si="16"/>
        <v>3500</v>
      </c>
      <c r="AE12" s="297">
        <f t="shared" si="16"/>
        <v>104900</v>
      </c>
      <c r="AF12" s="297">
        <f t="shared" si="16"/>
        <v>7600</v>
      </c>
      <c r="AG12" s="297">
        <f t="shared" si="16"/>
        <v>35519.550000000003</v>
      </c>
      <c r="AH12" s="297">
        <f t="shared" si="16"/>
        <v>43854.280195000007</v>
      </c>
      <c r="AI12" s="297">
        <f t="shared" si="16"/>
        <v>26700</v>
      </c>
      <c r="AJ12" s="297">
        <f t="shared" si="16"/>
        <v>8800</v>
      </c>
      <c r="AK12" s="297">
        <f t="shared" si="16"/>
        <v>37400</v>
      </c>
      <c r="AL12" s="297">
        <f t="shared" si="16"/>
        <v>4700</v>
      </c>
      <c r="AM12" s="297">
        <f t="shared" si="16"/>
        <v>93600</v>
      </c>
      <c r="AN12" s="297">
        <f t="shared" si="16"/>
        <v>17000</v>
      </c>
      <c r="AO12" s="297">
        <f t="shared" si="16"/>
        <v>14700</v>
      </c>
      <c r="AP12" s="297">
        <f t="shared" si="16"/>
        <v>12800</v>
      </c>
      <c r="AQ12" s="297">
        <f t="shared" si="16"/>
        <v>156400</v>
      </c>
      <c r="AR12" s="297">
        <f t="shared" si="16"/>
        <v>9100</v>
      </c>
      <c r="AS12" s="297">
        <f t="shared" si="16"/>
        <v>32806</v>
      </c>
      <c r="AT12" s="297">
        <f t="shared" si="16"/>
        <v>5200</v>
      </c>
      <c r="AU12" s="297">
        <f t="shared" si="16"/>
        <v>14500</v>
      </c>
      <c r="AV12" s="297">
        <f t="shared" si="16"/>
        <v>13600</v>
      </c>
      <c r="AW12" s="297">
        <f t="shared" si="16"/>
        <v>18149.736643500004</v>
      </c>
      <c r="AX12" s="297">
        <f t="shared" si="16"/>
        <v>8400</v>
      </c>
      <c r="AY12" s="297">
        <f t="shared" si="16"/>
        <v>2403.5000000000005</v>
      </c>
      <c r="AZ12" s="297">
        <f t="shared" si="16"/>
        <v>7100</v>
      </c>
      <c r="BA12" s="297">
        <f t="shared" si="16"/>
        <v>11500</v>
      </c>
      <c r="BB12" s="297">
        <f t="shared" si="16"/>
        <v>16886.100000000002</v>
      </c>
      <c r="BC12" s="297">
        <f t="shared" si="16"/>
        <v>655711.74454278906</v>
      </c>
      <c r="BD12" s="297">
        <f t="shared" si="16"/>
        <v>12100</v>
      </c>
      <c r="BE12" s="297">
        <f t="shared" si="16"/>
        <v>9961.875</v>
      </c>
      <c r="BF12" s="297">
        <f t="shared" si="16"/>
        <v>61186.911555000006</v>
      </c>
      <c r="BG12" s="297">
        <f t="shared" si="16"/>
        <v>174780.65861592002</v>
      </c>
      <c r="BH12" s="297">
        <f t="shared" si="16"/>
        <v>101157.34944000002</v>
      </c>
      <c r="BI12" s="297">
        <f t="shared" si="16"/>
        <v>16700</v>
      </c>
      <c r="BJ12" s="297">
        <f t="shared" si="16"/>
        <v>13900</v>
      </c>
      <c r="BK12" s="297">
        <f t="shared" si="16"/>
        <v>32609.500000000004</v>
      </c>
      <c r="BL12" s="297">
        <f t="shared" si="16"/>
        <v>5900</v>
      </c>
      <c r="BM12" s="297">
        <f t="shared" si="16"/>
        <v>7300</v>
      </c>
      <c r="BN12" s="297">
        <f t="shared" si="16"/>
        <v>28700</v>
      </c>
      <c r="BO12" s="297">
        <f t="shared" si="16"/>
        <v>204971.28750000001</v>
      </c>
      <c r="BP12" s="297">
        <f t="shared" si="16"/>
        <v>79219</v>
      </c>
      <c r="BQ12" s="297">
        <f t="shared" si="16"/>
        <v>37319.154600000009</v>
      </c>
      <c r="BR12" s="297">
        <f t="shared" si="16"/>
        <v>2300</v>
      </c>
      <c r="BS12" s="297">
        <f t="shared" ref="BS12:ED12" si="17">SUM(BS10:BS11)</f>
        <v>11100</v>
      </c>
      <c r="BT12" s="297">
        <f t="shared" si="17"/>
        <v>4800</v>
      </c>
      <c r="BU12" s="297">
        <f t="shared" si="17"/>
        <v>80424.729000000007</v>
      </c>
      <c r="BV12" s="297">
        <f t="shared" si="17"/>
        <v>13312.75</v>
      </c>
      <c r="BW12" s="297">
        <f t="shared" si="17"/>
        <v>7200</v>
      </c>
      <c r="BX12" s="297">
        <f t="shared" si="17"/>
        <v>67200</v>
      </c>
      <c r="BY12" s="297">
        <f t="shared" si="17"/>
        <v>21400</v>
      </c>
      <c r="BZ12" s="297">
        <f t="shared" si="17"/>
        <v>3600</v>
      </c>
      <c r="CA12" s="297">
        <f t="shared" si="17"/>
        <v>55300</v>
      </c>
      <c r="CB12" s="297">
        <f t="shared" si="17"/>
        <v>360525.66944204801</v>
      </c>
      <c r="CC12" s="297">
        <f t="shared" si="17"/>
        <v>26700</v>
      </c>
      <c r="CD12" s="297">
        <f t="shared" si="17"/>
        <v>118501.50000000003</v>
      </c>
      <c r="CE12" s="297">
        <f t="shared" si="17"/>
        <v>8657.6490000000013</v>
      </c>
      <c r="CF12" s="297">
        <f t="shared" si="17"/>
        <v>1039839.0132</v>
      </c>
      <c r="CG12" s="297">
        <f t="shared" si="17"/>
        <v>13100</v>
      </c>
      <c r="CH12" s="297">
        <f t="shared" si="17"/>
        <v>74236.477500000008</v>
      </c>
      <c r="CI12" s="297">
        <f t="shared" si="17"/>
        <v>34200</v>
      </c>
      <c r="CJ12" s="297">
        <f t="shared" si="17"/>
        <v>409000</v>
      </c>
      <c r="CK12" s="297">
        <f t="shared" si="17"/>
        <v>78911.191049999994</v>
      </c>
      <c r="CL12" s="297">
        <f t="shared" si="17"/>
        <v>295000</v>
      </c>
      <c r="CM12" s="297">
        <f t="shared" si="17"/>
        <v>206250</v>
      </c>
      <c r="CN12" s="297">
        <f t="shared" si="17"/>
        <v>4500</v>
      </c>
      <c r="CO12" s="297">
        <f t="shared" si="17"/>
        <v>13600</v>
      </c>
      <c r="CP12" s="297">
        <f t="shared" si="17"/>
        <v>6900</v>
      </c>
      <c r="CQ12" s="297">
        <f t="shared" si="17"/>
        <v>78120.195300000007</v>
      </c>
      <c r="CR12" s="297">
        <f t="shared" si="17"/>
        <v>9800</v>
      </c>
      <c r="CS12" s="297">
        <f t="shared" si="17"/>
        <v>11700</v>
      </c>
      <c r="CT12" s="297">
        <f t="shared" si="17"/>
        <v>197225.41135500005</v>
      </c>
      <c r="CU12" s="297">
        <f t="shared" si="17"/>
        <v>33800</v>
      </c>
      <c r="CV12" s="297">
        <f t="shared" si="17"/>
        <v>89043.680250000019</v>
      </c>
      <c r="CW12" s="297">
        <f t="shared" si="17"/>
        <v>13700</v>
      </c>
      <c r="CX12" s="297">
        <f t="shared" si="17"/>
        <v>26700</v>
      </c>
      <c r="CY12" s="297">
        <f t="shared" si="17"/>
        <v>11100</v>
      </c>
      <c r="CZ12" s="297">
        <f t="shared" si="17"/>
        <v>27620.536680000001</v>
      </c>
      <c r="DA12" s="297">
        <f t="shared" si="17"/>
        <v>49588.000000000007</v>
      </c>
      <c r="DB12" s="297">
        <f t="shared" si="17"/>
        <v>90338.235750000007</v>
      </c>
      <c r="DC12" s="297">
        <f t="shared" si="17"/>
        <v>7000</v>
      </c>
      <c r="DD12" s="297">
        <f t="shared" si="17"/>
        <v>14639.990776800003</v>
      </c>
      <c r="DE12" s="297">
        <f t="shared" si="17"/>
        <v>4500</v>
      </c>
      <c r="DF12" s="297">
        <f t="shared" si="17"/>
        <v>12900</v>
      </c>
      <c r="DG12" s="297">
        <f t="shared" si="17"/>
        <v>109200</v>
      </c>
      <c r="DH12" s="297">
        <f t="shared" si="17"/>
        <v>47304.810000000005</v>
      </c>
      <c r="DI12" s="297">
        <f t="shared" si="17"/>
        <v>5500</v>
      </c>
      <c r="DJ12" s="297">
        <f t="shared" si="17"/>
        <v>6800</v>
      </c>
      <c r="DK12" s="297">
        <f t="shared" si="17"/>
        <v>18100</v>
      </c>
      <c r="DL12" s="297">
        <f t="shared" si="17"/>
        <v>8200</v>
      </c>
      <c r="DM12" s="297">
        <f t="shared" si="17"/>
        <v>38853.366614999999</v>
      </c>
      <c r="DN12" s="297">
        <f t="shared" si="17"/>
        <v>5700</v>
      </c>
      <c r="DO12" s="297">
        <f t="shared" si="17"/>
        <v>9600</v>
      </c>
      <c r="DP12" s="297">
        <f t="shared" si="17"/>
        <v>73200</v>
      </c>
      <c r="DQ12" s="297">
        <f t="shared" si="17"/>
        <v>225000</v>
      </c>
      <c r="DR12" s="297">
        <f t="shared" si="17"/>
        <v>9200</v>
      </c>
      <c r="DS12" s="297">
        <f t="shared" si="17"/>
        <v>1600</v>
      </c>
      <c r="DT12" s="297">
        <f t="shared" si="17"/>
        <v>26800</v>
      </c>
      <c r="DU12" s="297">
        <f t="shared" si="17"/>
        <v>14200</v>
      </c>
      <c r="DV12" s="297">
        <f t="shared" si="17"/>
        <v>5500</v>
      </c>
      <c r="DW12" s="297">
        <f t="shared" si="17"/>
        <v>20500</v>
      </c>
      <c r="DX12" s="297">
        <f t="shared" si="17"/>
        <v>13000</v>
      </c>
      <c r="DY12" s="297">
        <f t="shared" si="17"/>
        <v>52268.895000000019</v>
      </c>
      <c r="DZ12" s="297">
        <f t="shared" si="17"/>
        <v>5600</v>
      </c>
      <c r="EA12" s="297">
        <f t="shared" si="17"/>
        <v>8200</v>
      </c>
      <c r="EB12" s="297">
        <f t="shared" si="17"/>
        <v>366301.07909999997</v>
      </c>
      <c r="EC12" s="297">
        <f t="shared" si="17"/>
        <v>432316.75</v>
      </c>
      <c r="ED12" s="297">
        <f t="shared" si="17"/>
        <v>19400</v>
      </c>
      <c r="EE12" s="297">
        <f t="shared" ref="EE12:EH12" si="18">SUM(EE10:EE11)</f>
        <v>95011.114000000016</v>
      </c>
      <c r="EF12" s="297">
        <f t="shared" si="18"/>
        <v>11800</v>
      </c>
      <c r="EG12" s="297">
        <f t="shared" si="18"/>
        <v>132741.864646125</v>
      </c>
      <c r="EH12" s="297">
        <f t="shared" si="18"/>
        <v>50100</v>
      </c>
      <c r="EI12"/>
      <c r="EJ12" s="7">
        <f t="shared" si="15"/>
        <v>10572850.86204</v>
      </c>
      <c r="EL12" s="276">
        <v>683100</v>
      </c>
      <c r="EN12" s="183">
        <v>0</v>
      </c>
      <c r="EO12" s="183">
        <v>0</v>
      </c>
      <c r="EP12" s="183">
        <v>0</v>
      </c>
      <c r="EQ12" s="183">
        <v>0</v>
      </c>
      <c r="ER12" s="183">
        <v>0</v>
      </c>
      <c r="ES12" s="183">
        <v>0</v>
      </c>
      <c r="ET12" s="183">
        <v>0</v>
      </c>
      <c r="EU12" s="183">
        <v>0</v>
      </c>
      <c r="EV12" s="183">
        <v>0</v>
      </c>
      <c r="EW12" s="183">
        <v>0</v>
      </c>
      <c r="EX12" s="183">
        <v>0</v>
      </c>
      <c r="EY12" s="183">
        <v>0</v>
      </c>
      <c r="EZ12" s="183">
        <v>0</v>
      </c>
      <c r="FA12" s="183">
        <v>0</v>
      </c>
      <c r="FB12" s="183">
        <v>0</v>
      </c>
      <c r="FC12" s="183">
        <v>0</v>
      </c>
      <c r="FD12" s="183">
        <v>0</v>
      </c>
      <c r="FE12" s="183">
        <v>0</v>
      </c>
      <c r="FF12" s="183">
        <v>0</v>
      </c>
      <c r="FG12" s="183">
        <v>0</v>
      </c>
      <c r="FH12" s="183">
        <v>0</v>
      </c>
      <c r="FI12" s="183">
        <v>0</v>
      </c>
      <c r="FJ12" s="183">
        <v>0</v>
      </c>
      <c r="FK12" s="183">
        <v>0</v>
      </c>
      <c r="FL12" s="183">
        <v>0</v>
      </c>
      <c r="FM12" s="183">
        <v>0</v>
      </c>
      <c r="FN12" s="183">
        <v>0</v>
      </c>
      <c r="FO12" s="183">
        <v>0</v>
      </c>
      <c r="FP12" s="183">
        <v>0</v>
      </c>
      <c r="FQ12" s="183">
        <v>0</v>
      </c>
      <c r="FR12" s="183">
        <v>0</v>
      </c>
      <c r="FS12" s="183">
        <v>0</v>
      </c>
      <c r="FT12" s="183">
        <v>0</v>
      </c>
      <c r="FU12" s="183">
        <v>0</v>
      </c>
      <c r="FV12" s="183">
        <v>0</v>
      </c>
      <c r="FW12" s="183">
        <v>0</v>
      </c>
      <c r="FX12" s="183">
        <v>0</v>
      </c>
      <c r="FY12" s="183">
        <v>0</v>
      </c>
      <c r="FZ12" s="183">
        <v>0</v>
      </c>
      <c r="GA12" s="183">
        <v>0</v>
      </c>
      <c r="GB12" s="183">
        <v>0</v>
      </c>
      <c r="GC12" s="183">
        <v>0</v>
      </c>
      <c r="GD12" s="183">
        <v>0</v>
      </c>
      <c r="GE12" s="183">
        <v>0</v>
      </c>
      <c r="GF12" s="183">
        <v>0</v>
      </c>
      <c r="GG12" s="183">
        <v>0</v>
      </c>
      <c r="GH12" s="183">
        <v>0</v>
      </c>
      <c r="GI12" s="183">
        <v>0</v>
      </c>
      <c r="GJ12" s="183">
        <v>0</v>
      </c>
      <c r="GK12" s="183">
        <v>0</v>
      </c>
      <c r="GL12" s="183">
        <v>0</v>
      </c>
      <c r="GM12" s="183">
        <v>0</v>
      </c>
      <c r="GN12" s="183">
        <v>0</v>
      </c>
      <c r="GO12" s="183">
        <v>0</v>
      </c>
      <c r="GP12" s="183">
        <v>0</v>
      </c>
      <c r="GQ12" s="183">
        <v>0</v>
      </c>
      <c r="GR12" s="183">
        <v>0</v>
      </c>
      <c r="GS12" s="183">
        <v>0</v>
      </c>
      <c r="GT12" s="183">
        <v>0</v>
      </c>
      <c r="GU12" s="183">
        <v>0</v>
      </c>
      <c r="GV12" s="183">
        <v>0</v>
      </c>
      <c r="GW12" s="183">
        <v>0</v>
      </c>
      <c r="GX12" s="183">
        <v>0</v>
      </c>
      <c r="GY12" s="183">
        <v>0</v>
      </c>
      <c r="GZ12" s="183">
        <v>0</v>
      </c>
      <c r="HA12" s="183">
        <v>0</v>
      </c>
      <c r="HB12" s="183">
        <v>0</v>
      </c>
      <c r="HC12" s="183">
        <v>0</v>
      </c>
      <c r="HD12" s="183">
        <v>0</v>
      </c>
      <c r="HE12" s="183">
        <v>0</v>
      </c>
      <c r="HF12" s="183">
        <v>0</v>
      </c>
      <c r="HG12" s="183">
        <v>0</v>
      </c>
      <c r="HH12" s="183">
        <v>0</v>
      </c>
      <c r="HI12" s="183">
        <v>0</v>
      </c>
      <c r="HJ12" s="183">
        <v>0</v>
      </c>
      <c r="HK12" s="183">
        <v>0</v>
      </c>
      <c r="HL12" s="183">
        <v>0</v>
      </c>
      <c r="HM12" s="183">
        <v>0</v>
      </c>
      <c r="HN12" s="183">
        <v>0</v>
      </c>
      <c r="HO12" s="183">
        <v>0</v>
      </c>
      <c r="HP12" s="183">
        <v>0</v>
      </c>
      <c r="HQ12" s="183">
        <v>0</v>
      </c>
      <c r="HR12" s="183">
        <v>0</v>
      </c>
      <c r="HS12" s="183">
        <v>0</v>
      </c>
      <c r="HT12" s="183">
        <v>0</v>
      </c>
      <c r="HU12" s="183">
        <v>0</v>
      </c>
      <c r="HV12" s="183">
        <v>0</v>
      </c>
      <c r="HW12" s="183">
        <v>0</v>
      </c>
      <c r="HX12" s="183">
        <v>0</v>
      </c>
      <c r="HY12" s="183">
        <v>0</v>
      </c>
      <c r="HZ12" s="183">
        <v>0</v>
      </c>
      <c r="IA12" s="183">
        <v>0</v>
      </c>
      <c r="IB12" s="183">
        <v>0</v>
      </c>
      <c r="IC12" s="183">
        <v>0</v>
      </c>
      <c r="ID12" s="183">
        <v>0</v>
      </c>
      <c r="IE12" s="183">
        <v>0</v>
      </c>
      <c r="IF12" s="183">
        <v>0</v>
      </c>
      <c r="IG12" s="183">
        <v>0</v>
      </c>
      <c r="IH12" s="183">
        <v>0</v>
      </c>
      <c r="II12" s="183">
        <v>0</v>
      </c>
      <c r="IJ12" s="183">
        <v>0</v>
      </c>
      <c r="IK12" s="183">
        <v>0</v>
      </c>
      <c r="IL12" s="183">
        <v>0</v>
      </c>
      <c r="IM12" s="183">
        <v>0</v>
      </c>
      <c r="IN12" s="183">
        <v>0</v>
      </c>
      <c r="IO12" s="183">
        <v>0</v>
      </c>
      <c r="IP12" s="183">
        <v>0</v>
      </c>
      <c r="IQ12" s="183">
        <v>0</v>
      </c>
      <c r="IR12" s="183">
        <v>0</v>
      </c>
      <c r="IS12" s="183">
        <v>0</v>
      </c>
      <c r="IT12" s="183">
        <v>0</v>
      </c>
      <c r="IU12" s="183">
        <v>0</v>
      </c>
      <c r="IV12" s="183">
        <v>0</v>
      </c>
      <c r="IW12" s="183">
        <v>0</v>
      </c>
      <c r="IX12" s="183">
        <v>0</v>
      </c>
      <c r="IY12" s="183">
        <v>0</v>
      </c>
      <c r="IZ12" s="183">
        <v>0</v>
      </c>
      <c r="JA12" s="183">
        <v>0</v>
      </c>
      <c r="JB12" s="183">
        <v>0</v>
      </c>
      <c r="JC12" s="183">
        <v>0</v>
      </c>
      <c r="JD12" s="183">
        <v>0</v>
      </c>
      <c r="JE12" s="183">
        <v>0</v>
      </c>
      <c r="JF12" s="183">
        <v>0</v>
      </c>
      <c r="JG12" s="183">
        <v>0</v>
      </c>
      <c r="JH12" s="183">
        <v>0</v>
      </c>
      <c r="JI12" s="183">
        <v>0</v>
      </c>
      <c r="JJ12" s="183">
        <v>0</v>
      </c>
      <c r="JK12" s="183">
        <v>0</v>
      </c>
      <c r="JL12" s="183">
        <v>0</v>
      </c>
      <c r="JM12" s="183">
        <v>0</v>
      </c>
      <c r="JN12" s="183">
        <v>0</v>
      </c>
      <c r="JO12" s="183">
        <v>0</v>
      </c>
      <c r="JP12" s="183">
        <v>0</v>
      </c>
      <c r="JQ12" s="183">
        <v>0</v>
      </c>
    </row>
    <row r="13" spans="1:385" ht="30" customHeight="1" x14ac:dyDescent="0.25">
      <c r="A13" s="54">
        <f t="shared" si="11"/>
        <v>12</v>
      </c>
      <c r="B13" s="6"/>
      <c r="C13" s="6"/>
      <c r="D13" s="6"/>
      <c r="E13" s="6" t="s">
        <v>356</v>
      </c>
      <c r="F13" s="6"/>
      <c r="G13" s="297">
        <v>0</v>
      </c>
      <c r="H13" s="297">
        <v>0</v>
      </c>
      <c r="I13" s="297">
        <v>0</v>
      </c>
      <c r="J13" s="297">
        <v>0</v>
      </c>
      <c r="K13" s="297">
        <v>0</v>
      </c>
      <c r="L13" s="297">
        <v>0</v>
      </c>
      <c r="M13" s="297">
        <v>0</v>
      </c>
      <c r="N13" s="297">
        <v>0</v>
      </c>
      <c r="O13" s="297">
        <v>0</v>
      </c>
      <c r="P13" s="297">
        <v>0</v>
      </c>
      <c r="Q13" s="297">
        <v>0</v>
      </c>
      <c r="R13" s="297">
        <v>0</v>
      </c>
      <c r="S13" s="297">
        <v>0</v>
      </c>
      <c r="T13" s="297">
        <v>0</v>
      </c>
      <c r="U13" s="297">
        <v>0</v>
      </c>
      <c r="V13" s="297">
        <v>0</v>
      </c>
      <c r="W13" s="297">
        <v>0</v>
      </c>
      <c r="X13" s="297">
        <v>0</v>
      </c>
      <c r="Y13" s="297"/>
      <c r="Z13" s="297">
        <v>0</v>
      </c>
      <c r="AA13" s="297">
        <v>0</v>
      </c>
      <c r="AB13" s="297">
        <v>0</v>
      </c>
      <c r="AC13" s="297">
        <v>0</v>
      </c>
      <c r="AD13" s="297">
        <v>0</v>
      </c>
      <c r="AE13" s="297">
        <v>0</v>
      </c>
      <c r="AF13" s="297">
        <v>0</v>
      </c>
      <c r="AG13" s="297">
        <v>0</v>
      </c>
      <c r="AH13" s="297">
        <v>0</v>
      </c>
      <c r="AI13" s="297">
        <v>0</v>
      </c>
      <c r="AJ13" s="297">
        <v>0</v>
      </c>
      <c r="AK13" s="297">
        <v>0</v>
      </c>
      <c r="AL13" s="297">
        <v>0</v>
      </c>
      <c r="AM13" s="297">
        <v>0</v>
      </c>
      <c r="AN13" s="297">
        <v>0</v>
      </c>
      <c r="AO13" s="297">
        <v>0</v>
      </c>
      <c r="AP13" s="297">
        <v>0</v>
      </c>
      <c r="AQ13" s="297">
        <v>0</v>
      </c>
      <c r="AR13" s="297">
        <v>0</v>
      </c>
      <c r="AS13" s="297">
        <v>0</v>
      </c>
      <c r="AT13" s="297">
        <v>0</v>
      </c>
      <c r="AU13" s="297">
        <v>0</v>
      </c>
      <c r="AV13" s="297">
        <v>0</v>
      </c>
      <c r="AW13" s="297">
        <v>0</v>
      </c>
      <c r="AX13" s="297">
        <v>0</v>
      </c>
      <c r="AY13" s="297">
        <v>0</v>
      </c>
      <c r="AZ13" s="297">
        <v>0</v>
      </c>
      <c r="BA13" s="297">
        <v>0</v>
      </c>
      <c r="BB13" s="297">
        <v>0</v>
      </c>
      <c r="BC13" s="297">
        <v>0</v>
      </c>
      <c r="BD13" s="297">
        <v>0</v>
      </c>
      <c r="BE13" s="297">
        <v>0</v>
      </c>
      <c r="BF13" s="297">
        <v>0</v>
      </c>
      <c r="BG13" s="297">
        <v>0</v>
      </c>
      <c r="BH13" s="297">
        <v>0</v>
      </c>
      <c r="BI13" s="297">
        <v>0</v>
      </c>
      <c r="BJ13" s="297">
        <v>0</v>
      </c>
      <c r="BK13" s="297">
        <v>0</v>
      </c>
      <c r="BL13" s="297">
        <v>0</v>
      </c>
      <c r="BM13" s="297">
        <v>0</v>
      </c>
      <c r="BN13" s="297">
        <v>0</v>
      </c>
      <c r="BO13" s="297">
        <v>0</v>
      </c>
      <c r="BP13" s="297">
        <v>0</v>
      </c>
      <c r="BQ13" s="297">
        <v>0</v>
      </c>
      <c r="BR13" s="297">
        <v>0</v>
      </c>
      <c r="BS13" s="297">
        <v>0</v>
      </c>
      <c r="BT13" s="297">
        <v>0</v>
      </c>
      <c r="BU13" s="297">
        <v>0</v>
      </c>
      <c r="BV13" s="297">
        <v>0</v>
      </c>
      <c r="BW13" s="297">
        <v>0</v>
      </c>
      <c r="BX13" s="297">
        <v>0</v>
      </c>
      <c r="BY13" s="297">
        <v>0</v>
      </c>
      <c r="BZ13" s="297">
        <v>0</v>
      </c>
      <c r="CA13" s="297">
        <v>0</v>
      </c>
      <c r="CB13" s="297">
        <v>0</v>
      </c>
      <c r="CC13" s="297">
        <v>0</v>
      </c>
      <c r="CD13" s="297">
        <v>0</v>
      </c>
      <c r="CE13" s="297">
        <v>0</v>
      </c>
      <c r="CF13" s="297">
        <v>0</v>
      </c>
      <c r="CG13" s="297">
        <v>0</v>
      </c>
      <c r="CH13" s="297">
        <v>0</v>
      </c>
      <c r="CI13" s="297">
        <v>0</v>
      </c>
      <c r="CJ13" s="297">
        <v>0</v>
      </c>
      <c r="CK13" s="297">
        <v>0</v>
      </c>
      <c r="CL13" s="297">
        <v>0</v>
      </c>
      <c r="CM13" s="297"/>
      <c r="CN13" s="297">
        <v>0</v>
      </c>
      <c r="CO13" s="297">
        <v>0</v>
      </c>
      <c r="CP13" s="297">
        <v>0</v>
      </c>
      <c r="CQ13" s="297">
        <v>0</v>
      </c>
      <c r="CR13" s="297">
        <v>0</v>
      </c>
      <c r="CS13" s="297">
        <v>0</v>
      </c>
      <c r="CT13" s="297">
        <v>0</v>
      </c>
      <c r="CU13" s="297">
        <v>0</v>
      </c>
      <c r="CV13" s="297">
        <v>0</v>
      </c>
      <c r="CW13" s="297">
        <v>0</v>
      </c>
      <c r="CX13" s="297">
        <v>0</v>
      </c>
      <c r="CY13" s="297">
        <v>0</v>
      </c>
      <c r="CZ13" s="297">
        <v>0</v>
      </c>
      <c r="DA13" s="297">
        <v>0</v>
      </c>
      <c r="DB13" s="297">
        <v>0</v>
      </c>
      <c r="DC13" s="297">
        <v>0</v>
      </c>
      <c r="DD13" s="297">
        <v>0</v>
      </c>
      <c r="DE13" s="297">
        <v>0</v>
      </c>
      <c r="DF13" s="297">
        <v>0</v>
      </c>
      <c r="DG13" s="297">
        <v>0</v>
      </c>
      <c r="DH13" s="297">
        <v>0</v>
      </c>
      <c r="DI13" s="297">
        <v>0</v>
      </c>
      <c r="DJ13" s="297">
        <v>0</v>
      </c>
      <c r="DK13" s="297">
        <v>0</v>
      </c>
      <c r="DL13" s="297">
        <v>0</v>
      </c>
      <c r="DM13" s="297">
        <v>0</v>
      </c>
      <c r="DN13" s="297">
        <v>0</v>
      </c>
      <c r="DO13" s="297">
        <v>0</v>
      </c>
      <c r="DP13" s="297">
        <v>0</v>
      </c>
      <c r="DQ13" s="297"/>
      <c r="DR13" s="297">
        <v>0</v>
      </c>
      <c r="DS13" s="297">
        <v>0</v>
      </c>
      <c r="DT13" s="297">
        <v>0</v>
      </c>
      <c r="DU13" s="297">
        <v>0</v>
      </c>
      <c r="DV13" s="297">
        <v>0</v>
      </c>
      <c r="DW13" s="297">
        <v>0</v>
      </c>
      <c r="DX13" s="297"/>
      <c r="DY13" s="297">
        <v>0</v>
      </c>
      <c r="DZ13" s="297">
        <v>0</v>
      </c>
      <c r="EA13" s="297">
        <v>0</v>
      </c>
      <c r="EB13" s="297">
        <v>0</v>
      </c>
      <c r="EC13" s="297">
        <v>0</v>
      </c>
      <c r="ED13" s="297">
        <v>0</v>
      </c>
      <c r="EE13" s="297">
        <v>0</v>
      </c>
      <c r="EF13" s="297">
        <v>0</v>
      </c>
      <c r="EG13" s="297">
        <v>0</v>
      </c>
      <c r="EH13" s="297">
        <v>0</v>
      </c>
      <c r="EI13"/>
      <c r="EJ13" s="7">
        <f t="shared" si="15"/>
        <v>0</v>
      </c>
      <c r="EL13" s="276">
        <v>11491.199999999999</v>
      </c>
      <c r="EN13" s="183">
        <v>0</v>
      </c>
      <c r="EO13" s="183">
        <v>0</v>
      </c>
      <c r="EP13" s="183">
        <v>0</v>
      </c>
      <c r="EQ13" s="183">
        <v>0</v>
      </c>
      <c r="ER13" s="183">
        <v>0</v>
      </c>
      <c r="ES13" s="183">
        <v>0</v>
      </c>
      <c r="ET13" s="183">
        <v>0</v>
      </c>
      <c r="EU13" s="183">
        <v>0</v>
      </c>
      <c r="EV13" s="183">
        <v>0</v>
      </c>
      <c r="EW13" s="183">
        <v>0</v>
      </c>
      <c r="EX13" s="183">
        <v>0</v>
      </c>
      <c r="EY13" s="183">
        <v>0</v>
      </c>
      <c r="EZ13" s="183">
        <v>0</v>
      </c>
      <c r="FA13" s="183">
        <v>0</v>
      </c>
      <c r="FB13" s="183">
        <v>0</v>
      </c>
      <c r="FC13" s="183">
        <v>0</v>
      </c>
      <c r="FD13" s="183">
        <v>0</v>
      </c>
      <c r="FE13" s="183">
        <v>0</v>
      </c>
      <c r="FF13" s="183">
        <v>0</v>
      </c>
      <c r="FG13" s="183">
        <v>0</v>
      </c>
      <c r="FH13" s="183">
        <v>0</v>
      </c>
      <c r="FI13" s="183">
        <v>0</v>
      </c>
      <c r="FJ13" s="183">
        <v>0</v>
      </c>
      <c r="FK13" s="183">
        <v>0</v>
      </c>
      <c r="FL13" s="183">
        <v>0</v>
      </c>
      <c r="FM13" s="183">
        <v>0</v>
      </c>
      <c r="FN13" s="183">
        <v>0</v>
      </c>
      <c r="FO13" s="183">
        <v>0</v>
      </c>
      <c r="FP13" s="183">
        <v>0</v>
      </c>
      <c r="FQ13" s="183">
        <v>0</v>
      </c>
      <c r="FR13" s="183">
        <v>0</v>
      </c>
      <c r="FS13" s="183">
        <v>0</v>
      </c>
      <c r="FT13" s="183">
        <v>0</v>
      </c>
      <c r="FU13" s="183">
        <v>0</v>
      </c>
      <c r="FV13" s="183">
        <v>0</v>
      </c>
      <c r="FW13" s="183">
        <v>0</v>
      </c>
      <c r="FX13" s="183">
        <v>0</v>
      </c>
      <c r="FY13" s="183">
        <v>0</v>
      </c>
      <c r="FZ13" s="183">
        <v>0</v>
      </c>
      <c r="GA13" s="183">
        <v>0</v>
      </c>
      <c r="GB13" s="183">
        <v>0</v>
      </c>
      <c r="GC13" s="183">
        <v>0</v>
      </c>
      <c r="GD13" s="183">
        <v>0</v>
      </c>
      <c r="GE13" s="183">
        <v>0</v>
      </c>
      <c r="GF13" s="183">
        <v>0</v>
      </c>
      <c r="GG13" s="183">
        <v>0</v>
      </c>
      <c r="GH13" s="183">
        <v>0</v>
      </c>
      <c r="GI13" s="183">
        <v>0</v>
      </c>
      <c r="GJ13" s="183">
        <v>0</v>
      </c>
      <c r="GK13" s="183">
        <v>0</v>
      </c>
      <c r="GL13" s="183">
        <v>0</v>
      </c>
      <c r="GM13" s="183">
        <v>0</v>
      </c>
      <c r="GN13" s="183">
        <v>0</v>
      </c>
      <c r="GO13" s="183">
        <v>0</v>
      </c>
      <c r="GP13" s="183">
        <v>0</v>
      </c>
      <c r="GQ13" s="183">
        <v>0</v>
      </c>
      <c r="GR13" s="183">
        <v>0</v>
      </c>
      <c r="GS13" s="183">
        <v>0</v>
      </c>
      <c r="GT13" s="183">
        <v>0</v>
      </c>
      <c r="GU13" s="183">
        <v>0</v>
      </c>
      <c r="GV13" s="183">
        <v>0</v>
      </c>
      <c r="GW13" s="183">
        <v>0</v>
      </c>
      <c r="GX13" s="183">
        <v>0</v>
      </c>
      <c r="GY13" s="183">
        <v>0</v>
      </c>
      <c r="GZ13" s="183">
        <v>0</v>
      </c>
      <c r="HA13" s="183">
        <v>0</v>
      </c>
      <c r="HB13" s="183">
        <v>0</v>
      </c>
      <c r="HC13" s="183">
        <v>0</v>
      </c>
      <c r="HD13" s="183">
        <v>0</v>
      </c>
      <c r="HE13" s="183">
        <v>0</v>
      </c>
      <c r="HF13" s="183">
        <v>0</v>
      </c>
      <c r="HG13" s="183">
        <v>0</v>
      </c>
      <c r="HH13" s="183">
        <v>0</v>
      </c>
      <c r="HI13" s="183">
        <v>0</v>
      </c>
      <c r="HJ13" s="183">
        <v>0</v>
      </c>
      <c r="HK13" s="183">
        <v>0</v>
      </c>
      <c r="HL13" s="183">
        <v>0</v>
      </c>
      <c r="HM13" s="183">
        <v>0</v>
      </c>
      <c r="HN13" s="183">
        <v>0</v>
      </c>
      <c r="HO13" s="183">
        <v>0</v>
      </c>
      <c r="HP13" s="183">
        <v>0</v>
      </c>
      <c r="HQ13" s="183">
        <v>0</v>
      </c>
      <c r="HR13" s="183">
        <v>0</v>
      </c>
      <c r="HS13" s="183">
        <v>0</v>
      </c>
      <c r="HT13" s="183">
        <v>0</v>
      </c>
      <c r="HU13" s="183">
        <v>0</v>
      </c>
      <c r="HV13" s="183">
        <v>0</v>
      </c>
      <c r="HW13" s="183">
        <v>0</v>
      </c>
      <c r="HX13" s="183">
        <v>0</v>
      </c>
      <c r="HY13" s="183">
        <v>0</v>
      </c>
      <c r="HZ13" s="183">
        <v>0</v>
      </c>
      <c r="IA13" s="183">
        <v>0</v>
      </c>
      <c r="IB13" s="183">
        <v>0</v>
      </c>
      <c r="IC13" s="183">
        <v>0</v>
      </c>
      <c r="ID13" s="183">
        <v>0</v>
      </c>
      <c r="IE13" s="183">
        <v>0</v>
      </c>
      <c r="IF13" s="183">
        <v>0</v>
      </c>
      <c r="IG13" s="183">
        <v>0</v>
      </c>
      <c r="IH13" s="183">
        <v>0</v>
      </c>
      <c r="II13" s="183">
        <v>0</v>
      </c>
      <c r="IJ13" s="183">
        <v>0</v>
      </c>
      <c r="IK13" s="183">
        <v>0</v>
      </c>
      <c r="IL13" s="183">
        <v>0</v>
      </c>
      <c r="IM13" s="183">
        <v>0</v>
      </c>
      <c r="IN13" s="183">
        <v>0</v>
      </c>
      <c r="IO13" s="183">
        <v>0</v>
      </c>
      <c r="IP13" s="183">
        <v>0</v>
      </c>
      <c r="IQ13" s="183">
        <v>0</v>
      </c>
      <c r="IR13" s="183">
        <v>0</v>
      </c>
      <c r="IS13" s="183">
        <v>0</v>
      </c>
      <c r="IT13" s="183">
        <v>0</v>
      </c>
      <c r="IU13" s="183">
        <v>0</v>
      </c>
      <c r="IV13" s="183">
        <v>0</v>
      </c>
      <c r="IW13" s="183">
        <v>0</v>
      </c>
      <c r="IX13" s="183">
        <v>0</v>
      </c>
      <c r="IY13" s="183">
        <v>0</v>
      </c>
      <c r="IZ13" s="183">
        <v>0</v>
      </c>
      <c r="JA13" s="183">
        <v>0</v>
      </c>
      <c r="JB13" s="183">
        <v>0</v>
      </c>
      <c r="JC13" s="183">
        <v>0</v>
      </c>
      <c r="JD13" s="183">
        <v>0</v>
      </c>
      <c r="JE13" s="183">
        <v>0</v>
      </c>
      <c r="JF13" s="183">
        <v>0</v>
      </c>
      <c r="JG13" s="183">
        <v>0</v>
      </c>
      <c r="JH13" s="183">
        <v>0</v>
      </c>
      <c r="JI13" s="183">
        <v>0</v>
      </c>
      <c r="JJ13" s="183">
        <v>0</v>
      </c>
      <c r="JK13" s="183">
        <v>0</v>
      </c>
      <c r="JL13" s="183">
        <v>0</v>
      </c>
      <c r="JM13" s="183">
        <v>0</v>
      </c>
      <c r="JN13" s="183">
        <v>0</v>
      </c>
      <c r="JO13" s="183">
        <v>0</v>
      </c>
      <c r="JP13" s="183">
        <v>0</v>
      </c>
      <c r="JQ13" s="183">
        <v>0</v>
      </c>
    </row>
    <row r="14" spans="1:385" x14ac:dyDescent="0.25">
      <c r="A14" s="54">
        <f t="shared" si="11"/>
        <v>13</v>
      </c>
      <c r="B14" s="6"/>
      <c r="C14" s="6"/>
      <c r="D14" s="6"/>
      <c r="E14" s="6" t="s">
        <v>357</v>
      </c>
      <c r="F14" s="6"/>
      <c r="G14" s="297">
        <v>0</v>
      </c>
      <c r="H14" s="297">
        <v>0</v>
      </c>
      <c r="I14" s="297">
        <v>0</v>
      </c>
      <c r="J14" s="297">
        <v>0</v>
      </c>
      <c r="K14" s="297">
        <v>0</v>
      </c>
      <c r="L14" s="297">
        <v>0</v>
      </c>
      <c r="M14" s="297">
        <v>0</v>
      </c>
      <c r="N14" s="297">
        <v>0</v>
      </c>
      <c r="O14" s="297">
        <v>0</v>
      </c>
      <c r="P14" s="297">
        <v>0</v>
      </c>
      <c r="Q14" s="297">
        <v>0</v>
      </c>
      <c r="R14" s="297">
        <v>0</v>
      </c>
      <c r="S14" s="297">
        <v>0</v>
      </c>
      <c r="T14" s="297">
        <v>0</v>
      </c>
      <c r="U14" s="297">
        <v>0</v>
      </c>
      <c r="V14" s="297">
        <v>0</v>
      </c>
      <c r="W14" s="297">
        <v>0</v>
      </c>
      <c r="X14" s="297">
        <v>0</v>
      </c>
      <c r="Y14" s="297">
        <v>0</v>
      </c>
      <c r="Z14" s="297">
        <v>0</v>
      </c>
      <c r="AA14" s="297">
        <v>0</v>
      </c>
      <c r="AB14" s="297">
        <v>0</v>
      </c>
      <c r="AC14" s="297">
        <v>0</v>
      </c>
      <c r="AD14" s="297">
        <v>0</v>
      </c>
      <c r="AE14" s="297">
        <v>0</v>
      </c>
      <c r="AF14" s="297">
        <v>0</v>
      </c>
      <c r="AG14" s="297">
        <v>0</v>
      </c>
      <c r="AH14" s="297">
        <v>0</v>
      </c>
      <c r="AI14" s="297">
        <v>0</v>
      </c>
      <c r="AJ14" s="297">
        <v>0</v>
      </c>
      <c r="AK14" s="297">
        <v>0</v>
      </c>
      <c r="AL14" s="297">
        <v>0</v>
      </c>
      <c r="AM14" s="297">
        <v>0</v>
      </c>
      <c r="AN14" s="297">
        <v>0</v>
      </c>
      <c r="AO14" s="297">
        <v>0</v>
      </c>
      <c r="AP14" s="297">
        <v>0</v>
      </c>
      <c r="AQ14" s="297">
        <v>0</v>
      </c>
      <c r="AR14" s="297">
        <v>0</v>
      </c>
      <c r="AS14" s="297">
        <v>0</v>
      </c>
      <c r="AT14" s="297">
        <v>0</v>
      </c>
      <c r="AU14" s="297">
        <v>0</v>
      </c>
      <c r="AV14" s="297">
        <v>0</v>
      </c>
      <c r="AW14" s="297">
        <v>0</v>
      </c>
      <c r="AX14" s="297">
        <v>0</v>
      </c>
      <c r="AY14" s="297">
        <v>0</v>
      </c>
      <c r="AZ14" s="297">
        <v>0</v>
      </c>
      <c r="BA14" s="297">
        <v>0</v>
      </c>
      <c r="BB14" s="297">
        <v>0</v>
      </c>
      <c r="BC14" s="297">
        <v>0</v>
      </c>
      <c r="BD14" s="297">
        <v>0</v>
      </c>
      <c r="BE14" s="297">
        <v>0</v>
      </c>
      <c r="BF14" s="297">
        <v>0</v>
      </c>
      <c r="BG14" s="297">
        <v>0</v>
      </c>
      <c r="BH14" s="297">
        <v>0</v>
      </c>
      <c r="BI14" s="297">
        <v>0</v>
      </c>
      <c r="BJ14" s="297">
        <v>0</v>
      </c>
      <c r="BK14" s="297">
        <v>0</v>
      </c>
      <c r="BL14" s="297">
        <v>0</v>
      </c>
      <c r="BM14" s="297">
        <v>0</v>
      </c>
      <c r="BN14" s="297">
        <v>0</v>
      </c>
      <c r="BO14" s="297">
        <v>0</v>
      </c>
      <c r="BP14" s="297">
        <v>0</v>
      </c>
      <c r="BQ14" s="297">
        <v>0</v>
      </c>
      <c r="BR14" s="297">
        <v>0</v>
      </c>
      <c r="BS14" s="297">
        <v>0</v>
      </c>
      <c r="BT14" s="297">
        <v>0</v>
      </c>
      <c r="BU14" s="297">
        <v>0</v>
      </c>
      <c r="BV14" s="297">
        <v>0</v>
      </c>
      <c r="BW14" s="297">
        <v>0</v>
      </c>
      <c r="BX14" s="297">
        <v>0</v>
      </c>
      <c r="BY14" s="297">
        <v>0</v>
      </c>
      <c r="BZ14" s="297">
        <v>0</v>
      </c>
      <c r="CA14" s="297">
        <v>0</v>
      </c>
      <c r="CB14" s="297">
        <v>0</v>
      </c>
      <c r="CC14" s="297">
        <v>0</v>
      </c>
      <c r="CD14" s="297">
        <v>0</v>
      </c>
      <c r="CE14" s="297">
        <v>0</v>
      </c>
      <c r="CF14" s="297">
        <v>0</v>
      </c>
      <c r="CG14" s="297">
        <v>0</v>
      </c>
      <c r="CH14" s="297">
        <v>0</v>
      </c>
      <c r="CI14" s="297">
        <v>0</v>
      </c>
      <c r="CJ14" s="297">
        <v>0</v>
      </c>
      <c r="CK14" s="297">
        <v>0</v>
      </c>
      <c r="CL14" s="297">
        <v>0</v>
      </c>
      <c r="CM14" s="297">
        <v>0</v>
      </c>
      <c r="CN14" s="297">
        <v>0</v>
      </c>
      <c r="CO14" s="297">
        <v>0</v>
      </c>
      <c r="CP14" s="297">
        <v>0</v>
      </c>
      <c r="CQ14" s="297">
        <v>0</v>
      </c>
      <c r="CR14" s="297">
        <v>0</v>
      </c>
      <c r="CS14" s="297">
        <v>0</v>
      </c>
      <c r="CT14" s="297">
        <v>0</v>
      </c>
      <c r="CU14" s="297">
        <v>0</v>
      </c>
      <c r="CV14" s="297">
        <v>0</v>
      </c>
      <c r="CW14" s="297">
        <v>0</v>
      </c>
      <c r="CX14" s="297">
        <v>0</v>
      </c>
      <c r="CY14" s="297">
        <v>0</v>
      </c>
      <c r="CZ14" s="297">
        <v>0</v>
      </c>
      <c r="DA14" s="297">
        <v>0</v>
      </c>
      <c r="DB14" s="297">
        <v>0</v>
      </c>
      <c r="DC14" s="297">
        <v>0</v>
      </c>
      <c r="DD14" s="297">
        <v>0</v>
      </c>
      <c r="DE14" s="297">
        <v>0</v>
      </c>
      <c r="DF14" s="297">
        <v>0</v>
      </c>
      <c r="DG14" s="297">
        <v>0</v>
      </c>
      <c r="DH14" s="297">
        <v>0</v>
      </c>
      <c r="DI14" s="297">
        <v>0</v>
      </c>
      <c r="DJ14" s="297">
        <v>0</v>
      </c>
      <c r="DK14" s="297">
        <v>0</v>
      </c>
      <c r="DL14" s="297">
        <v>0</v>
      </c>
      <c r="DM14" s="297">
        <v>0</v>
      </c>
      <c r="DN14" s="297">
        <v>0</v>
      </c>
      <c r="DO14" s="297">
        <v>0</v>
      </c>
      <c r="DP14" s="297">
        <v>0</v>
      </c>
      <c r="DQ14" s="297">
        <v>0</v>
      </c>
      <c r="DR14" s="297">
        <v>0</v>
      </c>
      <c r="DS14" s="297">
        <v>0</v>
      </c>
      <c r="DT14" s="297">
        <v>0</v>
      </c>
      <c r="DU14" s="297">
        <v>0</v>
      </c>
      <c r="DV14" s="297">
        <v>0</v>
      </c>
      <c r="DW14" s="297">
        <v>0</v>
      </c>
      <c r="DX14" s="297">
        <v>0</v>
      </c>
      <c r="DY14" s="297">
        <v>0</v>
      </c>
      <c r="DZ14" s="297">
        <v>0</v>
      </c>
      <c r="EA14" s="297">
        <v>0</v>
      </c>
      <c r="EB14" s="297">
        <v>0</v>
      </c>
      <c r="EC14" s="297">
        <v>0</v>
      </c>
      <c r="ED14" s="297">
        <v>0</v>
      </c>
      <c r="EE14" s="297">
        <v>0</v>
      </c>
      <c r="EF14" s="297">
        <v>0</v>
      </c>
      <c r="EG14" s="297">
        <v>0</v>
      </c>
      <c r="EH14" s="297">
        <v>0</v>
      </c>
      <c r="EI14"/>
      <c r="EJ14" s="7">
        <f t="shared" si="15"/>
        <v>0</v>
      </c>
      <c r="EL14" s="276">
        <v>64500</v>
      </c>
      <c r="EN14" s="183">
        <v>0</v>
      </c>
      <c r="EO14" s="183">
        <v>0</v>
      </c>
      <c r="EP14" s="183">
        <v>0</v>
      </c>
      <c r="EQ14" s="183">
        <v>0</v>
      </c>
      <c r="ER14" s="183">
        <v>0</v>
      </c>
      <c r="ES14" s="183">
        <v>0</v>
      </c>
      <c r="ET14" s="183">
        <v>0</v>
      </c>
      <c r="EU14" s="183">
        <v>0</v>
      </c>
      <c r="EV14" s="183">
        <v>0</v>
      </c>
      <c r="EW14" s="183">
        <v>0</v>
      </c>
      <c r="EX14" s="183">
        <v>0</v>
      </c>
      <c r="EY14" s="183">
        <v>0</v>
      </c>
      <c r="EZ14" s="183">
        <v>0</v>
      </c>
      <c r="FA14" s="183">
        <v>0</v>
      </c>
      <c r="FB14" s="183">
        <v>0</v>
      </c>
      <c r="FC14" s="183">
        <v>0</v>
      </c>
      <c r="FD14" s="183">
        <v>0</v>
      </c>
      <c r="FE14" s="183">
        <v>0</v>
      </c>
      <c r="FF14" s="183">
        <v>0</v>
      </c>
      <c r="FG14" s="183">
        <v>0</v>
      </c>
      <c r="FH14" s="183">
        <v>0</v>
      </c>
      <c r="FI14" s="183">
        <v>0</v>
      </c>
      <c r="FJ14" s="183">
        <v>0</v>
      </c>
      <c r="FK14" s="183">
        <v>0</v>
      </c>
      <c r="FL14" s="183">
        <v>0</v>
      </c>
      <c r="FM14" s="183">
        <v>0</v>
      </c>
      <c r="FN14" s="183">
        <v>0</v>
      </c>
      <c r="FO14" s="183">
        <v>0</v>
      </c>
      <c r="FP14" s="183">
        <v>0</v>
      </c>
      <c r="FQ14" s="183">
        <v>0</v>
      </c>
      <c r="FR14" s="183">
        <v>0</v>
      </c>
      <c r="FS14" s="183">
        <v>0</v>
      </c>
      <c r="FT14" s="183">
        <v>0</v>
      </c>
      <c r="FU14" s="183">
        <v>0</v>
      </c>
      <c r="FV14" s="183">
        <v>0</v>
      </c>
      <c r="FW14" s="183">
        <v>0</v>
      </c>
      <c r="FX14" s="183">
        <v>0</v>
      </c>
      <c r="FY14" s="183">
        <v>0</v>
      </c>
      <c r="FZ14" s="183">
        <v>0</v>
      </c>
      <c r="GA14" s="183">
        <v>0</v>
      </c>
      <c r="GB14" s="183">
        <v>0</v>
      </c>
      <c r="GC14" s="183">
        <v>0</v>
      </c>
      <c r="GD14" s="183">
        <v>0</v>
      </c>
      <c r="GE14" s="183">
        <v>0</v>
      </c>
      <c r="GF14" s="183">
        <v>0</v>
      </c>
      <c r="GG14" s="183">
        <v>0</v>
      </c>
      <c r="GH14" s="183">
        <v>0</v>
      </c>
      <c r="GI14" s="183">
        <v>0</v>
      </c>
      <c r="GJ14" s="183">
        <v>0</v>
      </c>
      <c r="GK14" s="183">
        <v>0</v>
      </c>
      <c r="GL14" s="183">
        <v>0</v>
      </c>
      <c r="GM14" s="183">
        <v>0</v>
      </c>
      <c r="GN14" s="183">
        <v>0</v>
      </c>
      <c r="GO14" s="183">
        <v>0</v>
      </c>
      <c r="GP14" s="183">
        <v>0</v>
      </c>
      <c r="GQ14" s="183">
        <v>0</v>
      </c>
      <c r="GR14" s="183">
        <v>0</v>
      </c>
      <c r="GS14" s="183">
        <v>0</v>
      </c>
      <c r="GT14" s="183">
        <v>0</v>
      </c>
      <c r="GU14" s="183">
        <v>0</v>
      </c>
      <c r="GV14" s="183">
        <v>0</v>
      </c>
      <c r="GW14" s="183">
        <v>0</v>
      </c>
      <c r="GX14" s="183">
        <v>0</v>
      </c>
      <c r="GY14" s="183">
        <v>0</v>
      </c>
      <c r="GZ14" s="183">
        <v>0</v>
      </c>
      <c r="HA14" s="183">
        <v>0</v>
      </c>
      <c r="HB14" s="183">
        <v>0</v>
      </c>
      <c r="HC14" s="183">
        <v>0</v>
      </c>
      <c r="HD14" s="183">
        <v>0</v>
      </c>
      <c r="HE14" s="183">
        <v>0</v>
      </c>
      <c r="HF14" s="183">
        <v>0</v>
      </c>
      <c r="HG14" s="183">
        <v>0</v>
      </c>
      <c r="HH14" s="183">
        <v>0</v>
      </c>
      <c r="HI14" s="183">
        <v>0</v>
      </c>
      <c r="HJ14" s="183">
        <v>0</v>
      </c>
      <c r="HK14" s="183">
        <v>0</v>
      </c>
      <c r="HL14" s="183">
        <v>0</v>
      </c>
      <c r="HM14" s="183">
        <v>0</v>
      </c>
      <c r="HN14" s="183">
        <v>0</v>
      </c>
      <c r="HO14" s="183">
        <v>0</v>
      </c>
      <c r="HP14" s="183">
        <v>0</v>
      </c>
      <c r="HQ14" s="183">
        <v>0</v>
      </c>
      <c r="HR14" s="183">
        <v>0</v>
      </c>
      <c r="HS14" s="183">
        <v>0</v>
      </c>
      <c r="HT14" s="183">
        <v>0</v>
      </c>
      <c r="HU14" s="183">
        <v>0</v>
      </c>
      <c r="HV14" s="183">
        <v>0</v>
      </c>
      <c r="HW14" s="183">
        <v>0</v>
      </c>
      <c r="HX14" s="183">
        <v>0</v>
      </c>
      <c r="HY14" s="183">
        <v>0</v>
      </c>
      <c r="HZ14" s="183">
        <v>0</v>
      </c>
      <c r="IA14" s="183">
        <v>0</v>
      </c>
      <c r="IB14" s="183">
        <v>0</v>
      </c>
      <c r="IC14" s="183">
        <v>0</v>
      </c>
      <c r="ID14" s="183">
        <v>0</v>
      </c>
      <c r="IE14" s="183">
        <v>0</v>
      </c>
      <c r="IF14" s="183">
        <v>0</v>
      </c>
      <c r="IG14" s="183">
        <v>0</v>
      </c>
      <c r="IH14" s="183">
        <v>0</v>
      </c>
      <c r="II14" s="183">
        <v>0</v>
      </c>
      <c r="IJ14" s="183">
        <v>0</v>
      </c>
      <c r="IK14" s="183">
        <v>0</v>
      </c>
      <c r="IL14" s="183">
        <v>0</v>
      </c>
      <c r="IM14" s="183">
        <v>0</v>
      </c>
      <c r="IN14" s="183">
        <v>0</v>
      </c>
      <c r="IO14" s="183">
        <v>0</v>
      </c>
      <c r="IP14" s="183">
        <v>0</v>
      </c>
      <c r="IQ14" s="183">
        <v>0</v>
      </c>
      <c r="IR14" s="183">
        <v>0</v>
      </c>
      <c r="IS14" s="183">
        <v>0</v>
      </c>
      <c r="IT14" s="183">
        <v>0</v>
      </c>
      <c r="IU14" s="183">
        <v>0</v>
      </c>
      <c r="IV14" s="183">
        <v>0</v>
      </c>
      <c r="IW14" s="183">
        <v>0</v>
      </c>
      <c r="IX14" s="183">
        <v>0</v>
      </c>
      <c r="IY14" s="183">
        <v>0</v>
      </c>
      <c r="IZ14" s="183">
        <v>0</v>
      </c>
      <c r="JA14" s="183">
        <v>0</v>
      </c>
      <c r="JB14" s="183">
        <v>0</v>
      </c>
      <c r="JC14" s="183">
        <v>0</v>
      </c>
      <c r="JD14" s="183">
        <v>0</v>
      </c>
      <c r="JE14" s="183">
        <v>0</v>
      </c>
      <c r="JF14" s="183">
        <v>0</v>
      </c>
      <c r="JG14" s="183">
        <v>0</v>
      </c>
      <c r="JH14" s="183">
        <v>0</v>
      </c>
      <c r="JI14" s="183">
        <v>0</v>
      </c>
      <c r="JJ14" s="183">
        <v>0</v>
      </c>
      <c r="JK14" s="183">
        <v>0</v>
      </c>
      <c r="JL14" s="183">
        <v>0</v>
      </c>
      <c r="JM14" s="183">
        <v>0</v>
      </c>
      <c r="JN14" s="183">
        <v>0</v>
      </c>
      <c r="JO14" s="183">
        <v>0</v>
      </c>
      <c r="JP14" s="183">
        <v>0</v>
      </c>
      <c r="JQ14" s="183">
        <v>0</v>
      </c>
    </row>
    <row r="15" spans="1:385" x14ac:dyDescent="0.25">
      <c r="A15" s="54">
        <f t="shared" si="11"/>
        <v>14</v>
      </c>
      <c r="B15" s="6"/>
      <c r="C15" s="6"/>
      <c r="D15" s="6"/>
      <c r="E15" s="6" t="s">
        <v>358</v>
      </c>
      <c r="F15" s="6"/>
      <c r="G15" s="297">
        <v>0</v>
      </c>
      <c r="H15" s="297">
        <v>0</v>
      </c>
      <c r="I15" s="297">
        <v>0</v>
      </c>
      <c r="J15" s="297">
        <v>0</v>
      </c>
      <c r="K15" s="297">
        <v>0</v>
      </c>
      <c r="L15" s="297">
        <v>0</v>
      </c>
      <c r="M15" s="297">
        <v>0</v>
      </c>
      <c r="N15" s="297">
        <v>0</v>
      </c>
      <c r="O15" s="297">
        <v>0</v>
      </c>
      <c r="P15" s="297">
        <v>0</v>
      </c>
      <c r="Q15" s="297">
        <v>0</v>
      </c>
      <c r="R15" s="297">
        <v>0</v>
      </c>
      <c r="S15" s="297">
        <v>0</v>
      </c>
      <c r="T15" s="297">
        <v>0</v>
      </c>
      <c r="U15" s="297">
        <v>0</v>
      </c>
      <c r="V15" s="297">
        <v>0</v>
      </c>
      <c r="W15" s="297">
        <v>0</v>
      </c>
      <c r="X15" s="297">
        <v>0</v>
      </c>
      <c r="Y15" s="297"/>
      <c r="Z15" s="297">
        <v>0</v>
      </c>
      <c r="AA15" s="297">
        <v>0</v>
      </c>
      <c r="AB15" s="297">
        <v>0</v>
      </c>
      <c r="AC15" s="297">
        <v>0</v>
      </c>
      <c r="AD15" s="297">
        <v>0</v>
      </c>
      <c r="AE15" s="297">
        <v>0</v>
      </c>
      <c r="AF15" s="297">
        <v>0</v>
      </c>
      <c r="AG15" s="297">
        <v>0</v>
      </c>
      <c r="AH15" s="297">
        <v>0</v>
      </c>
      <c r="AI15" s="297">
        <v>0</v>
      </c>
      <c r="AJ15" s="297">
        <v>0</v>
      </c>
      <c r="AK15" s="297">
        <v>0</v>
      </c>
      <c r="AL15" s="297">
        <v>0</v>
      </c>
      <c r="AM15" s="297">
        <v>0</v>
      </c>
      <c r="AN15" s="297">
        <v>0</v>
      </c>
      <c r="AO15" s="297">
        <v>0</v>
      </c>
      <c r="AP15" s="297">
        <v>0</v>
      </c>
      <c r="AQ15" s="297">
        <v>0</v>
      </c>
      <c r="AR15" s="297">
        <v>0</v>
      </c>
      <c r="AS15" s="297">
        <v>0</v>
      </c>
      <c r="AT15" s="297">
        <v>0</v>
      </c>
      <c r="AU15" s="297">
        <v>0</v>
      </c>
      <c r="AV15" s="297">
        <v>0</v>
      </c>
      <c r="AW15" s="297">
        <v>0</v>
      </c>
      <c r="AX15" s="297">
        <v>0</v>
      </c>
      <c r="AY15" s="297">
        <v>0</v>
      </c>
      <c r="AZ15" s="297">
        <v>0</v>
      </c>
      <c r="BA15" s="297">
        <v>0</v>
      </c>
      <c r="BB15" s="297">
        <v>0</v>
      </c>
      <c r="BC15" s="297">
        <v>0</v>
      </c>
      <c r="BD15" s="297">
        <v>0</v>
      </c>
      <c r="BE15" s="297">
        <v>0</v>
      </c>
      <c r="BF15" s="297">
        <v>0</v>
      </c>
      <c r="BG15" s="297">
        <v>0</v>
      </c>
      <c r="BH15" s="297">
        <v>0</v>
      </c>
      <c r="BI15" s="297">
        <v>0</v>
      </c>
      <c r="BJ15" s="297">
        <v>0</v>
      </c>
      <c r="BK15" s="297">
        <v>0</v>
      </c>
      <c r="BL15" s="297">
        <v>0</v>
      </c>
      <c r="BM15" s="297">
        <v>0</v>
      </c>
      <c r="BN15" s="297">
        <v>0</v>
      </c>
      <c r="BO15" s="297">
        <v>0</v>
      </c>
      <c r="BP15" s="297">
        <v>0</v>
      </c>
      <c r="BQ15" s="297">
        <v>0</v>
      </c>
      <c r="BR15" s="297">
        <v>0</v>
      </c>
      <c r="BS15" s="297">
        <v>0</v>
      </c>
      <c r="BT15" s="297">
        <v>0</v>
      </c>
      <c r="BU15" s="297">
        <v>0</v>
      </c>
      <c r="BV15" s="297">
        <v>0</v>
      </c>
      <c r="BW15" s="297">
        <v>0</v>
      </c>
      <c r="BX15" s="297">
        <v>0</v>
      </c>
      <c r="BY15" s="297">
        <v>0</v>
      </c>
      <c r="BZ15" s="297">
        <v>0</v>
      </c>
      <c r="CA15" s="297">
        <v>0</v>
      </c>
      <c r="CB15" s="297">
        <v>0</v>
      </c>
      <c r="CC15" s="297">
        <v>0</v>
      </c>
      <c r="CD15" s="297">
        <v>0</v>
      </c>
      <c r="CE15" s="297">
        <v>0</v>
      </c>
      <c r="CF15" s="297">
        <v>0</v>
      </c>
      <c r="CG15" s="297">
        <v>0</v>
      </c>
      <c r="CH15" s="297">
        <v>0</v>
      </c>
      <c r="CI15" s="297">
        <v>0</v>
      </c>
      <c r="CJ15" s="297">
        <v>0</v>
      </c>
      <c r="CK15" s="297">
        <v>0</v>
      </c>
      <c r="CL15" s="297">
        <v>0</v>
      </c>
      <c r="CM15" s="297"/>
      <c r="CN15" s="297">
        <v>0</v>
      </c>
      <c r="CO15" s="297">
        <v>0</v>
      </c>
      <c r="CP15" s="297">
        <v>0</v>
      </c>
      <c r="CQ15" s="297">
        <v>0</v>
      </c>
      <c r="CR15" s="297">
        <v>0</v>
      </c>
      <c r="CS15" s="297">
        <v>0</v>
      </c>
      <c r="CT15" s="297">
        <v>0</v>
      </c>
      <c r="CU15" s="297">
        <v>0</v>
      </c>
      <c r="CV15" s="297">
        <v>0</v>
      </c>
      <c r="CW15" s="297">
        <v>0</v>
      </c>
      <c r="CX15" s="297">
        <v>0</v>
      </c>
      <c r="CY15" s="297">
        <v>0</v>
      </c>
      <c r="CZ15" s="297">
        <v>0</v>
      </c>
      <c r="DA15" s="297">
        <v>0</v>
      </c>
      <c r="DB15" s="297">
        <v>0</v>
      </c>
      <c r="DC15" s="297">
        <v>0</v>
      </c>
      <c r="DD15" s="297">
        <v>0</v>
      </c>
      <c r="DE15" s="297">
        <v>0</v>
      </c>
      <c r="DF15" s="297">
        <v>0</v>
      </c>
      <c r="DG15" s="297">
        <v>0</v>
      </c>
      <c r="DH15" s="297">
        <v>0</v>
      </c>
      <c r="DI15" s="297">
        <v>0</v>
      </c>
      <c r="DJ15" s="297">
        <v>0</v>
      </c>
      <c r="DK15" s="297">
        <v>0</v>
      </c>
      <c r="DL15" s="297">
        <v>0</v>
      </c>
      <c r="DM15" s="297">
        <v>0</v>
      </c>
      <c r="DN15" s="297">
        <v>0</v>
      </c>
      <c r="DO15" s="297">
        <v>0</v>
      </c>
      <c r="DP15" s="297">
        <v>0</v>
      </c>
      <c r="DQ15" s="297"/>
      <c r="DR15" s="297">
        <v>0</v>
      </c>
      <c r="DS15" s="297">
        <v>0</v>
      </c>
      <c r="DT15" s="297">
        <v>0</v>
      </c>
      <c r="DU15" s="297">
        <v>0</v>
      </c>
      <c r="DV15" s="297">
        <v>0</v>
      </c>
      <c r="DW15" s="297">
        <v>0</v>
      </c>
      <c r="DX15" s="297"/>
      <c r="DY15" s="297">
        <v>0</v>
      </c>
      <c r="DZ15" s="297">
        <v>0</v>
      </c>
      <c r="EA15" s="297">
        <v>0</v>
      </c>
      <c r="EB15" s="297">
        <v>0</v>
      </c>
      <c r="EC15" s="297">
        <v>0</v>
      </c>
      <c r="ED15" s="297">
        <v>0</v>
      </c>
      <c r="EE15" s="297">
        <v>0</v>
      </c>
      <c r="EF15" s="297">
        <v>0</v>
      </c>
      <c r="EG15" s="297">
        <v>0</v>
      </c>
      <c r="EH15" s="297">
        <v>0</v>
      </c>
      <c r="EI15"/>
      <c r="EJ15" s="7">
        <f t="shared" si="15"/>
        <v>0</v>
      </c>
      <c r="EL15" s="276">
        <v>3420</v>
      </c>
      <c r="EN15" s="183">
        <v>0</v>
      </c>
      <c r="EO15" s="183">
        <v>0</v>
      </c>
      <c r="EP15" s="183">
        <v>0</v>
      </c>
      <c r="EQ15" s="183">
        <v>0</v>
      </c>
      <c r="ER15" s="183">
        <v>0</v>
      </c>
      <c r="ES15" s="183">
        <v>0</v>
      </c>
      <c r="ET15" s="183">
        <v>0</v>
      </c>
      <c r="EU15" s="183">
        <v>0</v>
      </c>
      <c r="EV15" s="183">
        <v>0</v>
      </c>
      <c r="EW15" s="183">
        <v>0</v>
      </c>
      <c r="EX15" s="183">
        <v>0</v>
      </c>
      <c r="EY15" s="183">
        <v>0</v>
      </c>
      <c r="EZ15" s="183">
        <v>0</v>
      </c>
      <c r="FA15" s="183">
        <v>0</v>
      </c>
      <c r="FB15" s="183">
        <v>0</v>
      </c>
      <c r="FC15" s="183">
        <v>0</v>
      </c>
      <c r="FD15" s="183">
        <v>0</v>
      </c>
      <c r="FE15" s="183">
        <v>0</v>
      </c>
      <c r="FF15" s="183">
        <v>0</v>
      </c>
      <c r="FG15" s="183">
        <v>0</v>
      </c>
      <c r="FH15" s="183">
        <v>0</v>
      </c>
      <c r="FI15" s="183">
        <v>0</v>
      </c>
      <c r="FJ15" s="183">
        <v>0</v>
      </c>
      <c r="FK15" s="183">
        <v>0</v>
      </c>
      <c r="FL15" s="183">
        <v>0</v>
      </c>
      <c r="FM15" s="183">
        <v>0</v>
      </c>
      <c r="FN15" s="183">
        <v>0</v>
      </c>
      <c r="FO15" s="183">
        <v>0</v>
      </c>
      <c r="FP15" s="183">
        <v>0</v>
      </c>
      <c r="FQ15" s="183">
        <v>0</v>
      </c>
      <c r="FR15" s="183">
        <v>0</v>
      </c>
      <c r="FS15" s="183">
        <v>0</v>
      </c>
      <c r="FT15" s="183">
        <v>0</v>
      </c>
      <c r="FU15" s="183">
        <v>0</v>
      </c>
      <c r="FV15" s="183">
        <v>0</v>
      </c>
      <c r="FW15" s="183">
        <v>0</v>
      </c>
      <c r="FX15" s="183">
        <v>0</v>
      </c>
      <c r="FY15" s="183">
        <v>0</v>
      </c>
      <c r="FZ15" s="183">
        <v>0</v>
      </c>
      <c r="GA15" s="183">
        <v>0</v>
      </c>
      <c r="GB15" s="183">
        <v>0</v>
      </c>
      <c r="GC15" s="183">
        <v>0</v>
      </c>
      <c r="GD15" s="183">
        <v>0</v>
      </c>
      <c r="GE15" s="183">
        <v>0</v>
      </c>
      <c r="GF15" s="183">
        <v>0</v>
      </c>
      <c r="GG15" s="183">
        <v>0</v>
      </c>
      <c r="GH15" s="183">
        <v>0</v>
      </c>
      <c r="GI15" s="183">
        <v>0</v>
      </c>
      <c r="GJ15" s="183">
        <v>0</v>
      </c>
      <c r="GK15" s="183">
        <v>0</v>
      </c>
      <c r="GL15" s="183">
        <v>0</v>
      </c>
      <c r="GM15" s="183">
        <v>0</v>
      </c>
      <c r="GN15" s="183">
        <v>0</v>
      </c>
      <c r="GO15" s="183">
        <v>0</v>
      </c>
      <c r="GP15" s="183">
        <v>0</v>
      </c>
      <c r="GQ15" s="183">
        <v>0</v>
      </c>
      <c r="GR15" s="183">
        <v>0</v>
      </c>
      <c r="GS15" s="183">
        <v>0</v>
      </c>
      <c r="GT15" s="183">
        <v>0</v>
      </c>
      <c r="GU15" s="183">
        <v>0</v>
      </c>
      <c r="GV15" s="183">
        <v>0</v>
      </c>
      <c r="GW15" s="183">
        <v>0</v>
      </c>
      <c r="GX15" s="183">
        <v>0</v>
      </c>
      <c r="GY15" s="183">
        <v>0</v>
      </c>
      <c r="GZ15" s="183">
        <v>0</v>
      </c>
      <c r="HA15" s="183">
        <v>0</v>
      </c>
      <c r="HB15" s="183">
        <v>0</v>
      </c>
      <c r="HC15" s="183">
        <v>0</v>
      </c>
      <c r="HD15" s="183">
        <v>0</v>
      </c>
      <c r="HE15" s="183">
        <v>0</v>
      </c>
      <c r="HF15" s="183">
        <v>0</v>
      </c>
      <c r="HG15" s="183">
        <v>0</v>
      </c>
      <c r="HH15" s="183">
        <v>0</v>
      </c>
      <c r="HI15" s="183">
        <v>0</v>
      </c>
      <c r="HJ15" s="183">
        <v>0</v>
      </c>
      <c r="HK15" s="183">
        <v>0</v>
      </c>
      <c r="HL15" s="183">
        <v>0</v>
      </c>
      <c r="HM15" s="183">
        <v>0</v>
      </c>
      <c r="HN15" s="183">
        <v>0</v>
      </c>
      <c r="HO15" s="183">
        <v>0</v>
      </c>
      <c r="HP15" s="183">
        <v>0</v>
      </c>
      <c r="HQ15" s="183">
        <v>0</v>
      </c>
      <c r="HR15" s="183">
        <v>0</v>
      </c>
      <c r="HS15" s="183">
        <v>0</v>
      </c>
      <c r="HT15" s="183">
        <v>0</v>
      </c>
      <c r="HU15" s="183">
        <v>0</v>
      </c>
      <c r="HV15" s="183">
        <v>0</v>
      </c>
      <c r="HW15" s="183">
        <v>0</v>
      </c>
      <c r="HX15" s="183">
        <v>0</v>
      </c>
      <c r="HY15" s="183">
        <v>0</v>
      </c>
      <c r="HZ15" s="183">
        <v>0</v>
      </c>
      <c r="IA15" s="183">
        <v>0</v>
      </c>
      <c r="IB15" s="183">
        <v>0</v>
      </c>
      <c r="IC15" s="183">
        <v>0</v>
      </c>
      <c r="ID15" s="183">
        <v>0</v>
      </c>
      <c r="IE15" s="183">
        <v>0</v>
      </c>
      <c r="IF15" s="183">
        <v>0</v>
      </c>
      <c r="IG15" s="183">
        <v>0</v>
      </c>
      <c r="IH15" s="183">
        <v>0</v>
      </c>
      <c r="II15" s="183">
        <v>0</v>
      </c>
      <c r="IJ15" s="183">
        <v>0</v>
      </c>
      <c r="IK15" s="183">
        <v>0</v>
      </c>
      <c r="IL15" s="183">
        <v>0</v>
      </c>
      <c r="IM15" s="183">
        <v>0</v>
      </c>
      <c r="IN15" s="183">
        <v>0</v>
      </c>
      <c r="IO15" s="183">
        <v>0</v>
      </c>
      <c r="IP15" s="183">
        <v>0</v>
      </c>
      <c r="IQ15" s="183">
        <v>0</v>
      </c>
      <c r="IR15" s="183">
        <v>0</v>
      </c>
      <c r="IS15" s="183">
        <v>0</v>
      </c>
      <c r="IT15" s="183">
        <v>0</v>
      </c>
      <c r="IU15" s="183">
        <v>0</v>
      </c>
      <c r="IV15" s="183">
        <v>0</v>
      </c>
      <c r="IW15" s="183">
        <v>0</v>
      </c>
      <c r="IX15" s="183">
        <v>0</v>
      </c>
      <c r="IY15" s="183">
        <v>0</v>
      </c>
      <c r="IZ15" s="183">
        <v>0</v>
      </c>
      <c r="JA15" s="183">
        <v>0</v>
      </c>
      <c r="JB15" s="183">
        <v>0</v>
      </c>
      <c r="JC15" s="183">
        <v>0</v>
      </c>
      <c r="JD15" s="183">
        <v>0</v>
      </c>
      <c r="JE15" s="183">
        <v>0</v>
      </c>
      <c r="JF15" s="183">
        <v>0</v>
      </c>
      <c r="JG15" s="183">
        <v>0</v>
      </c>
      <c r="JH15" s="183">
        <v>0</v>
      </c>
      <c r="JI15" s="183">
        <v>0</v>
      </c>
      <c r="JJ15" s="183">
        <v>0</v>
      </c>
      <c r="JK15" s="183">
        <v>0</v>
      </c>
      <c r="JL15" s="183">
        <v>0</v>
      </c>
      <c r="JM15" s="183">
        <v>0</v>
      </c>
      <c r="JN15" s="183">
        <v>0</v>
      </c>
      <c r="JO15" s="183">
        <v>0</v>
      </c>
      <c r="JP15" s="183">
        <v>0</v>
      </c>
      <c r="JQ15" s="183">
        <v>0</v>
      </c>
    </row>
    <row r="16" spans="1:385" x14ac:dyDescent="0.25">
      <c r="A16" s="54">
        <f t="shared" si="11"/>
        <v>15</v>
      </c>
      <c r="B16" s="6"/>
      <c r="C16" s="6"/>
      <c r="D16" s="6"/>
      <c r="E16" s="6" t="s">
        <v>228</v>
      </c>
      <c r="F16" s="6"/>
      <c r="G16" s="297"/>
      <c r="H16" s="297"/>
      <c r="I16" s="297"/>
      <c r="J16" s="297"/>
      <c r="K16" s="297"/>
      <c r="L16" s="297"/>
      <c r="M16" s="297"/>
      <c r="N16" s="297"/>
      <c r="O16" s="297"/>
      <c r="P16" s="297"/>
      <c r="Q16" s="297"/>
      <c r="R16" s="297"/>
      <c r="S16" s="297"/>
      <c r="T16" s="297"/>
      <c r="U16" s="297"/>
      <c r="V16" s="297"/>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c r="EJ16" s="7"/>
      <c r="EL16" s="276">
        <v>2563.6000000000004</v>
      </c>
      <c r="EN16" s="183">
        <v>0</v>
      </c>
      <c r="EO16" s="183">
        <v>0</v>
      </c>
      <c r="EP16" s="183">
        <v>0</v>
      </c>
      <c r="EQ16" s="183">
        <v>0</v>
      </c>
      <c r="ER16" s="183">
        <v>0</v>
      </c>
      <c r="ES16" s="183">
        <v>0</v>
      </c>
      <c r="ET16" s="183">
        <v>0</v>
      </c>
      <c r="EU16" s="183">
        <v>0</v>
      </c>
      <c r="EV16" s="183">
        <v>0</v>
      </c>
      <c r="EW16" s="183">
        <v>0</v>
      </c>
      <c r="EX16" s="183">
        <v>0</v>
      </c>
      <c r="EY16" s="183">
        <v>0</v>
      </c>
      <c r="EZ16" s="183">
        <v>0</v>
      </c>
      <c r="FA16" s="183">
        <v>0</v>
      </c>
      <c r="FB16" s="183">
        <v>0</v>
      </c>
      <c r="FC16" s="183">
        <v>0</v>
      </c>
      <c r="FD16" s="183">
        <v>0</v>
      </c>
      <c r="FE16" s="183">
        <v>0</v>
      </c>
      <c r="FF16" s="183">
        <v>0</v>
      </c>
      <c r="FG16" s="183">
        <v>0</v>
      </c>
      <c r="FH16" s="183">
        <v>0</v>
      </c>
      <c r="FI16" s="183">
        <v>0</v>
      </c>
      <c r="FJ16" s="183">
        <v>0</v>
      </c>
      <c r="FK16" s="183">
        <v>0</v>
      </c>
      <c r="FL16" s="183">
        <v>0</v>
      </c>
      <c r="FM16" s="183">
        <v>0</v>
      </c>
      <c r="FN16" s="183">
        <v>0</v>
      </c>
      <c r="FO16" s="183">
        <v>0</v>
      </c>
      <c r="FP16" s="183">
        <v>0</v>
      </c>
      <c r="FQ16" s="183">
        <v>0</v>
      </c>
      <c r="FR16" s="183">
        <v>0</v>
      </c>
      <c r="FS16" s="183">
        <v>0</v>
      </c>
      <c r="FT16" s="183">
        <v>0</v>
      </c>
      <c r="FU16" s="183">
        <v>0</v>
      </c>
      <c r="FV16" s="183">
        <v>0</v>
      </c>
      <c r="FW16" s="183">
        <v>0</v>
      </c>
      <c r="FX16" s="183">
        <v>0</v>
      </c>
      <c r="FY16" s="183">
        <v>0</v>
      </c>
      <c r="FZ16" s="183">
        <v>0</v>
      </c>
      <c r="GA16" s="183">
        <v>0</v>
      </c>
      <c r="GB16" s="183">
        <v>0</v>
      </c>
      <c r="GC16" s="183">
        <v>0</v>
      </c>
      <c r="GD16" s="183">
        <v>0</v>
      </c>
      <c r="GE16" s="183">
        <v>0</v>
      </c>
      <c r="GF16" s="183">
        <v>0</v>
      </c>
      <c r="GG16" s="183">
        <v>0</v>
      </c>
      <c r="GH16" s="183">
        <v>0</v>
      </c>
      <c r="GI16" s="183">
        <v>0</v>
      </c>
      <c r="GJ16" s="183">
        <v>0</v>
      </c>
      <c r="GK16" s="183">
        <v>0</v>
      </c>
      <c r="GL16" s="183">
        <v>0</v>
      </c>
      <c r="GM16" s="183">
        <v>0</v>
      </c>
      <c r="GN16" s="183">
        <v>0</v>
      </c>
      <c r="GO16" s="183">
        <v>0</v>
      </c>
      <c r="GP16" s="183">
        <v>0</v>
      </c>
      <c r="GQ16" s="183">
        <v>0</v>
      </c>
      <c r="GR16" s="183">
        <v>0</v>
      </c>
      <c r="GS16" s="183">
        <v>0</v>
      </c>
      <c r="GT16" s="183">
        <v>0</v>
      </c>
      <c r="GU16" s="183">
        <v>0</v>
      </c>
      <c r="GV16" s="183">
        <v>0</v>
      </c>
      <c r="GW16" s="183">
        <v>0</v>
      </c>
      <c r="GX16" s="183">
        <v>0</v>
      </c>
      <c r="GY16" s="183">
        <v>0</v>
      </c>
      <c r="GZ16" s="183">
        <v>0</v>
      </c>
      <c r="HA16" s="183">
        <v>0</v>
      </c>
      <c r="HB16" s="183">
        <v>0</v>
      </c>
      <c r="HC16" s="183">
        <v>0</v>
      </c>
      <c r="HD16" s="183">
        <v>0</v>
      </c>
      <c r="HE16" s="183">
        <v>0</v>
      </c>
      <c r="HF16" s="183">
        <v>0</v>
      </c>
      <c r="HG16" s="183">
        <v>0</v>
      </c>
      <c r="HH16" s="183">
        <v>0</v>
      </c>
      <c r="HI16" s="183">
        <v>0</v>
      </c>
      <c r="HJ16" s="183">
        <v>0</v>
      </c>
      <c r="HK16" s="183">
        <v>0</v>
      </c>
      <c r="HL16" s="183">
        <v>0</v>
      </c>
      <c r="HM16" s="183">
        <v>0</v>
      </c>
      <c r="HN16" s="183">
        <v>0</v>
      </c>
      <c r="HO16" s="183">
        <v>0</v>
      </c>
      <c r="HP16" s="183">
        <v>0</v>
      </c>
      <c r="HQ16" s="183">
        <v>0</v>
      </c>
      <c r="HR16" s="183">
        <v>0</v>
      </c>
      <c r="HS16" s="183">
        <v>0</v>
      </c>
      <c r="HT16" s="183">
        <v>0</v>
      </c>
      <c r="HU16" s="183">
        <v>0</v>
      </c>
      <c r="HV16" s="183">
        <v>0</v>
      </c>
      <c r="HW16" s="183">
        <v>0</v>
      </c>
      <c r="HX16" s="183">
        <v>0</v>
      </c>
      <c r="HY16" s="183">
        <v>0</v>
      </c>
      <c r="HZ16" s="183">
        <v>0</v>
      </c>
      <c r="IA16" s="183">
        <v>0</v>
      </c>
      <c r="IB16" s="183">
        <v>0</v>
      </c>
      <c r="IC16" s="183">
        <v>0</v>
      </c>
      <c r="ID16" s="183">
        <v>0</v>
      </c>
      <c r="IE16" s="183">
        <v>0</v>
      </c>
      <c r="IF16" s="183">
        <v>0</v>
      </c>
      <c r="IG16" s="183">
        <v>0</v>
      </c>
      <c r="IH16" s="183">
        <v>0</v>
      </c>
      <c r="II16" s="183">
        <v>0</v>
      </c>
      <c r="IJ16" s="183">
        <v>0</v>
      </c>
      <c r="IK16" s="183">
        <v>0</v>
      </c>
      <c r="IL16" s="183">
        <v>0</v>
      </c>
      <c r="IM16" s="183">
        <v>0</v>
      </c>
      <c r="IN16" s="183">
        <v>0</v>
      </c>
      <c r="IO16" s="183">
        <v>0</v>
      </c>
      <c r="IP16" s="183">
        <v>0</v>
      </c>
      <c r="IQ16" s="183">
        <v>0</v>
      </c>
      <c r="IR16" s="183">
        <v>0</v>
      </c>
      <c r="IS16" s="183">
        <v>0</v>
      </c>
      <c r="IT16" s="183">
        <v>0</v>
      </c>
      <c r="IU16" s="183">
        <v>0</v>
      </c>
      <c r="IV16" s="183">
        <v>0</v>
      </c>
      <c r="IW16" s="183">
        <v>0</v>
      </c>
      <c r="IX16" s="183">
        <v>0</v>
      </c>
      <c r="IY16" s="183">
        <v>0</v>
      </c>
      <c r="IZ16" s="183">
        <v>0</v>
      </c>
      <c r="JA16" s="183">
        <v>0</v>
      </c>
      <c r="JB16" s="183">
        <v>0</v>
      </c>
      <c r="JC16" s="183">
        <v>0</v>
      </c>
      <c r="JD16" s="183">
        <v>0</v>
      </c>
      <c r="JE16" s="183">
        <v>0</v>
      </c>
      <c r="JF16" s="183">
        <v>0</v>
      </c>
      <c r="JG16" s="183">
        <v>0</v>
      </c>
      <c r="JH16" s="183">
        <v>0</v>
      </c>
      <c r="JI16" s="183">
        <v>0</v>
      </c>
      <c r="JJ16" s="183">
        <v>0</v>
      </c>
      <c r="JK16" s="183">
        <v>0</v>
      </c>
      <c r="JL16" s="183">
        <v>0</v>
      </c>
      <c r="JM16" s="183">
        <v>0</v>
      </c>
      <c r="JN16" s="183">
        <v>0</v>
      </c>
      <c r="JO16" s="183">
        <v>0</v>
      </c>
      <c r="JP16" s="183">
        <v>0</v>
      </c>
      <c r="JQ16" s="183">
        <v>0</v>
      </c>
    </row>
    <row r="17" spans="1:277" x14ac:dyDescent="0.25">
      <c r="A17" s="54">
        <f t="shared" si="11"/>
        <v>16</v>
      </c>
      <c r="B17" s="6"/>
      <c r="C17" s="6"/>
      <c r="D17" s="6"/>
      <c r="E17" s="6"/>
      <c r="F17" s="6" t="s">
        <v>359</v>
      </c>
      <c r="G17" s="297">
        <v>0</v>
      </c>
      <c r="H17" s="297">
        <v>0</v>
      </c>
      <c r="I17" s="297">
        <v>0</v>
      </c>
      <c r="J17" s="297">
        <v>0</v>
      </c>
      <c r="K17" s="297">
        <v>0</v>
      </c>
      <c r="L17" s="297">
        <v>0</v>
      </c>
      <c r="M17" s="297">
        <v>0</v>
      </c>
      <c r="N17" s="297">
        <v>0</v>
      </c>
      <c r="O17" s="297">
        <v>0</v>
      </c>
      <c r="P17" s="297">
        <v>0</v>
      </c>
      <c r="Q17" s="297">
        <v>0</v>
      </c>
      <c r="R17" s="297">
        <v>0</v>
      </c>
      <c r="S17" s="297">
        <v>0</v>
      </c>
      <c r="T17" s="297">
        <v>0</v>
      </c>
      <c r="U17" s="297">
        <v>0</v>
      </c>
      <c r="V17" s="297">
        <v>0</v>
      </c>
      <c r="W17" s="297">
        <v>0</v>
      </c>
      <c r="X17" s="297">
        <v>0</v>
      </c>
      <c r="Y17" s="297">
        <v>0</v>
      </c>
      <c r="Z17" s="297">
        <v>0</v>
      </c>
      <c r="AA17" s="297">
        <v>0</v>
      </c>
      <c r="AB17" s="297">
        <v>0</v>
      </c>
      <c r="AC17" s="297">
        <v>0</v>
      </c>
      <c r="AD17" s="297">
        <v>0</v>
      </c>
      <c r="AE17" s="297">
        <v>0</v>
      </c>
      <c r="AF17" s="297">
        <v>0</v>
      </c>
      <c r="AG17" s="297">
        <v>0</v>
      </c>
      <c r="AH17" s="297">
        <v>0</v>
      </c>
      <c r="AI17" s="297">
        <v>0</v>
      </c>
      <c r="AJ17" s="297">
        <v>0</v>
      </c>
      <c r="AK17" s="297">
        <v>0</v>
      </c>
      <c r="AL17" s="297">
        <v>0</v>
      </c>
      <c r="AM17" s="297">
        <v>0</v>
      </c>
      <c r="AN17" s="297">
        <v>0</v>
      </c>
      <c r="AO17" s="297">
        <v>0</v>
      </c>
      <c r="AP17" s="297">
        <v>0</v>
      </c>
      <c r="AQ17" s="297">
        <v>0</v>
      </c>
      <c r="AR17" s="297">
        <v>0</v>
      </c>
      <c r="AS17" s="297">
        <v>0</v>
      </c>
      <c r="AT17" s="297">
        <v>0</v>
      </c>
      <c r="AU17" s="297">
        <v>0</v>
      </c>
      <c r="AV17" s="297">
        <v>0</v>
      </c>
      <c r="AW17" s="297">
        <v>0</v>
      </c>
      <c r="AX17" s="297">
        <v>0</v>
      </c>
      <c r="AY17" s="297">
        <v>0</v>
      </c>
      <c r="AZ17" s="297">
        <v>0</v>
      </c>
      <c r="BA17" s="297">
        <v>0</v>
      </c>
      <c r="BB17" s="297">
        <v>0</v>
      </c>
      <c r="BC17" s="297">
        <v>0</v>
      </c>
      <c r="BD17" s="297">
        <v>0</v>
      </c>
      <c r="BE17" s="297">
        <v>0</v>
      </c>
      <c r="BF17" s="297">
        <v>0</v>
      </c>
      <c r="BG17" s="297">
        <v>0</v>
      </c>
      <c r="BH17" s="297">
        <v>0</v>
      </c>
      <c r="BI17" s="297">
        <v>0</v>
      </c>
      <c r="BJ17" s="297">
        <v>0</v>
      </c>
      <c r="BK17" s="297">
        <v>0</v>
      </c>
      <c r="BL17" s="297">
        <v>0</v>
      </c>
      <c r="BM17" s="297">
        <v>0</v>
      </c>
      <c r="BN17" s="297">
        <v>0</v>
      </c>
      <c r="BO17" s="297">
        <v>0</v>
      </c>
      <c r="BP17" s="297">
        <v>0</v>
      </c>
      <c r="BQ17" s="297">
        <v>0</v>
      </c>
      <c r="BR17" s="297">
        <v>0</v>
      </c>
      <c r="BS17" s="297">
        <v>0</v>
      </c>
      <c r="BT17" s="297">
        <v>0</v>
      </c>
      <c r="BU17" s="297">
        <v>0</v>
      </c>
      <c r="BV17" s="297">
        <v>0</v>
      </c>
      <c r="BW17" s="297">
        <v>0</v>
      </c>
      <c r="BX17" s="297">
        <v>0</v>
      </c>
      <c r="BY17" s="297">
        <v>0</v>
      </c>
      <c r="BZ17" s="297">
        <v>0</v>
      </c>
      <c r="CA17" s="297">
        <v>0</v>
      </c>
      <c r="CB17" s="297">
        <v>0</v>
      </c>
      <c r="CC17" s="297">
        <v>0</v>
      </c>
      <c r="CD17" s="297">
        <v>0</v>
      </c>
      <c r="CE17" s="297">
        <v>0</v>
      </c>
      <c r="CF17" s="297">
        <v>0</v>
      </c>
      <c r="CG17" s="297">
        <v>0</v>
      </c>
      <c r="CH17" s="297">
        <v>0</v>
      </c>
      <c r="CI17" s="297">
        <v>0</v>
      </c>
      <c r="CJ17" s="297">
        <v>0</v>
      </c>
      <c r="CK17" s="297">
        <v>0</v>
      </c>
      <c r="CL17" s="297">
        <v>0</v>
      </c>
      <c r="CM17" s="297">
        <v>0</v>
      </c>
      <c r="CN17" s="297">
        <v>0</v>
      </c>
      <c r="CO17" s="297">
        <v>0</v>
      </c>
      <c r="CP17" s="297">
        <v>0</v>
      </c>
      <c r="CQ17" s="297">
        <v>0</v>
      </c>
      <c r="CR17" s="297">
        <v>0</v>
      </c>
      <c r="CS17" s="297">
        <v>0</v>
      </c>
      <c r="CT17" s="297">
        <v>0</v>
      </c>
      <c r="CU17" s="297">
        <v>0</v>
      </c>
      <c r="CV17" s="297">
        <v>0</v>
      </c>
      <c r="CW17" s="297">
        <v>0</v>
      </c>
      <c r="CX17" s="297">
        <v>0</v>
      </c>
      <c r="CY17" s="297">
        <v>0</v>
      </c>
      <c r="CZ17" s="297">
        <v>0</v>
      </c>
      <c r="DA17" s="297">
        <v>0</v>
      </c>
      <c r="DB17" s="297">
        <v>0</v>
      </c>
      <c r="DC17" s="297">
        <v>0</v>
      </c>
      <c r="DD17" s="297">
        <v>0</v>
      </c>
      <c r="DE17" s="297">
        <v>0</v>
      </c>
      <c r="DF17" s="297">
        <v>0</v>
      </c>
      <c r="DG17" s="297">
        <v>0</v>
      </c>
      <c r="DH17" s="297">
        <v>0</v>
      </c>
      <c r="DI17" s="297">
        <v>0</v>
      </c>
      <c r="DJ17" s="297">
        <v>0</v>
      </c>
      <c r="DK17" s="297">
        <v>0</v>
      </c>
      <c r="DL17" s="297">
        <v>0</v>
      </c>
      <c r="DM17" s="297">
        <v>0</v>
      </c>
      <c r="DN17" s="297">
        <v>0</v>
      </c>
      <c r="DO17" s="297">
        <v>0</v>
      </c>
      <c r="DP17" s="297">
        <v>0</v>
      </c>
      <c r="DQ17" s="297">
        <v>0</v>
      </c>
      <c r="DR17" s="297">
        <v>0</v>
      </c>
      <c r="DS17" s="297">
        <v>0</v>
      </c>
      <c r="DT17" s="297">
        <v>0</v>
      </c>
      <c r="DU17" s="297">
        <v>0</v>
      </c>
      <c r="DV17" s="297">
        <v>0</v>
      </c>
      <c r="DW17" s="297">
        <v>0</v>
      </c>
      <c r="DX17" s="297">
        <v>0</v>
      </c>
      <c r="DY17" s="297">
        <v>0</v>
      </c>
      <c r="DZ17" s="297">
        <v>0</v>
      </c>
      <c r="EA17" s="297">
        <v>0</v>
      </c>
      <c r="EB17" s="297">
        <v>0</v>
      </c>
      <c r="EC17" s="297">
        <v>0</v>
      </c>
      <c r="ED17" s="297">
        <v>0</v>
      </c>
      <c r="EE17" s="297">
        <v>0</v>
      </c>
      <c r="EF17" s="297">
        <v>0</v>
      </c>
      <c r="EG17" s="297">
        <v>0</v>
      </c>
      <c r="EH17" s="297">
        <v>0</v>
      </c>
      <c r="EI17"/>
      <c r="EJ17" s="7">
        <f t="shared" ref="EJ17:EJ38" si="19">ROUND(SUM(G17:EH17),5)</f>
        <v>0</v>
      </c>
      <c r="EL17" s="276">
        <v>54691</v>
      </c>
      <c r="EN17" s="183">
        <v>0</v>
      </c>
      <c r="EO17" s="183">
        <v>0</v>
      </c>
      <c r="EP17" s="183">
        <v>0</v>
      </c>
      <c r="EQ17" s="183">
        <v>0</v>
      </c>
      <c r="ER17" s="183">
        <v>0</v>
      </c>
      <c r="ES17" s="183">
        <v>0</v>
      </c>
      <c r="ET17" s="183">
        <v>0</v>
      </c>
      <c r="EU17" s="183">
        <v>0</v>
      </c>
      <c r="EV17" s="183">
        <v>0</v>
      </c>
      <c r="EW17" s="183">
        <v>0</v>
      </c>
      <c r="EX17" s="183">
        <v>0</v>
      </c>
      <c r="EY17" s="183">
        <v>0</v>
      </c>
      <c r="EZ17" s="183">
        <v>0</v>
      </c>
      <c r="FA17" s="183">
        <v>0</v>
      </c>
      <c r="FB17" s="183">
        <v>0</v>
      </c>
      <c r="FC17" s="183">
        <v>0</v>
      </c>
      <c r="FD17" s="183">
        <v>0</v>
      </c>
      <c r="FE17" s="183">
        <v>0</v>
      </c>
      <c r="FF17" s="183">
        <v>0</v>
      </c>
      <c r="FG17" s="183">
        <v>0</v>
      </c>
      <c r="FH17" s="183">
        <v>0</v>
      </c>
      <c r="FI17" s="183">
        <v>0</v>
      </c>
      <c r="FJ17" s="183">
        <v>0</v>
      </c>
      <c r="FK17" s="183">
        <v>0</v>
      </c>
      <c r="FL17" s="183">
        <v>0</v>
      </c>
      <c r="FM17" s="183">
        <v>0</v>
      </c>
      <c r="FN17" s="183">
        <v>0</v>
      </c>
      <c r="FO17" s="183">
        <v>0</v>
      </c>
      <c r="FP17" s="183">
        <v>0</v>
      </c>
      <c r="FQ17" s="183">
        <v>0</v>
      </c>
      <c r="FR17" s="183">
        <v>0</v>
      </c>
      <c r="FS17" s="183">
        <v>0</v>
      </c>
      <c r="FT17" s="183">
        <v>0</v>
      </c>
      <c r="FU17" s="183">
        <v>0</v>
      </c>
      <c r="FV17" s="183">
        <v>0</v>
      </c>
      <c r="FW17" s="183">
        <v>0</v>
      </c>
      <c r="FX17" s="183">
        <v>0</v>
      </c>
      <c r="FY17" s="183">
        <v>0</v>
      </c>
      <c r="FZ17" s="183">
        <v>0</v>
      </c>
      <c r="GA17" s="183">
        <v>0</v>
      </c>
      <c r="GB17" s="183">
        <v>0</v>
      </c>
      <c r="GC17" s="183">
        <v>0</v>
      </c>
      <c r="GD17" s="183">
        <v>0</v>
      </c>
      <c r="GE17" s="183">
        <v>0</v>
      </c>
      <c r="GF17" s="183">
        <v>0</v>
      </c>
      <c r="GG17" s="183">
        <v>0</v>
      </c>
      <c r="GH17" s="183">
        <v>0</v>
      </c>
      <c r="GI17" s="183">
        <v>0</v>
      </c>
      <c r="GJ17" s="183">
        <v>0</v>
      </c>
      <c r="GK17" s="183">
        <v>0</v>
      </c>
      <c r="GL17" s="183">
        <v>0</v>
      </c>
      <c r="GM17" s="183">
        <v>0</v>
      </c>
      <c r="GN17" s="183">
        <v>0</v>
      </c>
      <c r="GO17" s="183">
        <v>0</v>
      </c>
      <c r="GP17" s="183">
        <v>0</v>
      </c>
      <c r="GQ17" s="183">
        <v>0</v>
      </c>
      <c r="GR17" s="183">
        <v>0</v>
      </c>
      <c r="GS17" s="183">
        <v>0</v>
      </c>
      <c r="GT17" s="183">
        <v>0</v>
      </c>
      <c r="GU17" s="183">
        <v>0</v>
      </c>
      <c r="GV17" s="183">
        <v>0</v>
      </c>
      <c r="GW17" s="183">
        <v>0</v>
      </c>
      <c r="GX17" s="183">
        <v>0</v>
      </c>
      <c r="GY17" s="183">
        <v>0</v>
      </c>
      <c r="GZ17" s="183">
        <v>0</v>
      </c>
      <c r="HA17" s="183">
        <v>0</v>
      </c>
      <c r="HB17" s="183">
        <v>0</v>
      </c>
      <c r="HC17" s="183">
        <v>0</v>
      </c>
      <c r="HD17" s="183">
        <v>0</v>
      </c>
      <c r="HE17" s="183">
        <v>0</v>
      </c>
      <c r="HF17" s="183">
        <v>0</v>
      </c>
      <c r="HG17" s="183">
        <v>0</v>
      </c>
      <c r="HH17" s="183">
        <v>0</v>
      </c>
      <c r="HI17" s="183">
        <v>0</v>
      </c>
      <c r="HJ17" s="183">
        <v>0</v>
      </c>
      <c r="HK17" s="183">
        <v>0</v>
      </c>
      <c r="HL17" s="183">
        <v>0</v>
      </c>
      <c r="HM17" s="183">
        <v>0</v>
      </c>
      <c r="HN17" s="183">
        <v>0</v>
      </c>
      <c r="HO17" s="183">
        <v>0</v>
      </c>
      <c r="HP17" s="183">
        <v>0</v>
      </c>
      <c r="HQ17" s="183">
        <v>0</v>
      </c>
      <c r="HR17" s="183">
        <v>0</v>
      </c>
      <c r="HS17" s="183">
        <v>0</v>
      </c>
      <c r="HT17" s="183">
        <v>0</v>
      </c>
      <c r="HU17" s="183">
        <v>0</v>
      </c>
      <c r="HV17" s="183">
        <v>0</v>
      </c>
      <c r="HW17" s="183">
        <v>0</v>
      </c>
      <c r="HX17" s="183">
        <v>0</v>
      </c>
      <c r="HY17" s="183">
        <v>0</v>
      </c>
      <c r="HZ17" s="183">
        <v>0</v>
      </c>
      <c r="IA17" s="183">
        <v>0</v>
      </c>
      <c r="IB17" s="183">
        <v>0</v>
      </c>
      <c r="IC17" s="183">
        <v>0</v>
      </c>
      <c r="ID17" s="183">
        <v>0</v>
      </c>
      <c r="IE17" s="183">
        <v>0</v>
      </c>
      <c r="IF17" s="183">
        <v>0</v>
      </c>
      <c r="IG17" s="183">
        <v>0</v>
      </c>
      <c r="IH17" s="183">
        <v>0</v>
      </c>
      <c r="II17" s="183">
        <v>0</v>
      </c>
      <c r="IJ17" s="183">
        <v>0</v>
      </c>
      <c r="IK17" s="183">
        <v>0</v>
      </c>
      <c r="IL17" s="183">
        <v>0</v>
      </c>
      <c r="IM17" s="183">
        <v>0</v>
      </c>
      <c r="IN17" s="183">
        <v>0</v>
      </c>
      <c r="IO17" s="183">
        <v>0</v>
      </c>
      <c r="IP17" s="183">
        <v>0</v>
      </c>
      <c r="IQ17" s="183">
        <v>0</v>
      </c>
      <c r="IR17" s="183">
        <v>0</v>
      </c>
      <c r="IS17" s="183">
        <v>0</v>
      </c>
      <c r="IT17" s="183">
        <v>0</v>
      </c>
      <c r="IU17" s="183">
        <v>0</v>
      </c>
      <c r="IV17" s="183">
        <v>0</v>
      </c>
      <c r="IW17" s="183">
        <v>0</v>
      </c>
      <c r="IX17" s="183">
        <v>0</v>
      </c>
      <c r="IY17" s="183">
        <v>0</v>
      </c>
      <c r="IZ17" s="183">
        <v>0</v>
      </c>
      <c r="JA17" s="183">
        <v>0</v>
      </c>
      <c r="JB17" s="183">
        <v>0</v>
      </c>
      <c r="JC17" s="183">
        <v>0</v>
      </c>
      <c r="JD17" s="183">
        <v>0</v>
      </c>
      <c r="JE17" s="183">
        <v>0</v>
      </c>
      <c r="JF17" s="183">
        <v>0</v>
      </c>
      <c r="JG17" s="183">
        <v>0</v>
      </c>
      <c r="JH17" s="183">
        <v>0</v>
      </c>
      <c r="JI17" s="183">
        <v>0</v>
      </c>
      <c r="JJ17" s="183">
        <v>0</v>
      </c>
      <c r="JK17" s="183">
        <v>0</v>
      </c>
      <c r="JL17" s="183">
        <v>0</v>
      </c>
      <c r="JM17" s="183">
        <v>0</v>
      </c>
      <c r="JN17" s="183">
        <v>0</v>
      </c>
      <c r="JO17" s="183">
        <v>0</v>
      </c>
      <c r="JP17" s="183">
        <v>0</v>
      </c>
      <c r="JQ17" s="183">
        <v>0</v>
      </c>
    </row>
    <row r="18" spans="1:277" x14ac:dyDescent="0.25">
      <c r="A18" s="54">
        <f t="shared" si="11"/>
        <v>17</v>
      </c>
      <c r="B18" s="6"/>
      <c r="C18" s="6"/>
      <c r="D18" s="6"/>
      <c r="E18" s="6"/>
      <c r="F18" s="6" t="s">
        <v>229</v>
      </c>
      <c r="G18" s="297">
        <v>3750</v>
      </c>
      <c r="H18" s="297">
        <v>10000</v>
      </c>
      <c r="I18" s="297">
        <v>45325</v>
      </c>
      <c r="J18" s="297">
        <v>1600</v>
      </c>
      <c r="K18" s="297">
        <v>13780</v>
      </c>
      <c r="L18" s="297">
        <v>17393.75</v>
      </c>
      <c r="M18" s="297">
        <v>1893.22</v>
      </c>
      <c r="N18" s="297">
        <v>2900</v>
      </c>
      <c r="O18" s="297">
        <v>4999.8</v>
      </c>
      <c r="P18" s="297">
        <v>51489.07</v>
      </c>
      <c r="Q18" s="297">
        <v>4400</v>
      </c>
      <c r="R18" s="297">
        <v>12225</v>
      </c>
      <c r="S18" s="297">
        <v>850</v>
      </c>
      <c r="T18" s="297">
        <v>1600</v>
      </c>
      <c r="U18" s="297">
        <v>2000</v>
      </c>
      <c r="V18" s="297">
        <v>9825</v>
      </c>
      <c r="W18" s="297">
        <v>9000</v>
      </c>
      <c r="X18" s="297">
        <v>14900</v>
      </c>
      <c r="Y18" s="297">
        <v>1250</v>
      </c>
      <c r="Z18" s="297">
        <v>2400</v>
      </c>
      <c r="AA18" s="297">
        <v>12675</v>
      </c>
      <c r="AB18" s="297">
        <v>10950</v>
      </c>
      <c r="AC18" s="297">
        <v>3000</v>
      </c>
      <c r="AD18" s="297">
        <v>1400</v>
      </c>
      <c r="AE18" s="297">
        <v>26000</v>
      </c>
      <c r="AF18" s="297">
        <v>3100</v>
      </c>
      <c r="AG18" s="297">
        <v>8400</v>
      </c>
      <c r="AH18" s="297">
        <v>6625</v>
      </c>
      <c r="AI18" s="297">
        <v>20253.330000000002</v>
      </c>
      <c r="AJ18" s="297">
        <v>8250</v>
      </c>
      <c r="AK18" s="297">
        <v>12500</v>
      </c>
      <c r="AL18" s="297">
        <v>1600</v>
      </c>
      <c r="AM18" s="297">
        <v>1600</v>
      </c>
      <c r="AN18" s="297">
        <v>4500</v>
      </c>
      <c r="AO18" s="297">
        <v>4425</v>
      </c>
      <c r="AP18" s="297">
        <v>3599.98</v>
      </c>
      <c r="AQ18" s="297">
        <v>3200</v>
      </c>
      <c r="AR18" s="297">
        <v>4883</v>
      </c>
      <c r="AS18" s="297">
        <v>3125</v>
      </c>
      <c r="AT18" s="297">
        <v>1000</v>
      </c>
      <c r="AU18" s="297">
        <v>5300</v>
      </c>
      <c r="AV18" s="297">
        <v>8400</v>
      </c>
      <c r="AW18" s="297">
        <v>2000</v>
      </c>
      <c r="AX18" s="297">
        <v>2700</v>
      </c>
      <c r="AY18" s="297">
        <v>600</v>
      </c>
      <c r="AZ18" s="297">
        <v>2350</v>
      </c>
      <c r="BA18" s="297">
        <v>9600</v>
      </c>
      <c r="BB18" s="297">
        <v>7600</v>
      </c>
      <c r="BC18" s="297">
        <v>23250.16</v>
      </c>
      <c r="BD18" s="297">
        <v>1415</v>
      </c>
      <c r="BE18" s="297">
        <v>6100</v>
      </c>
      <c r="BF18" s="297">
        <v>18000</v>
      </c>
      <c r="BG18" s="297">
        <v>14310</v>
      </c>
      <c r="BH18" s="297">
        <v>9075</v>
      </c>
      <c r="BI18" s="297">
        <v>2900</v>
      </c>
      <c r="BJ18" s="297">
        <v>3840</v>
      </c>
      <c r="BK18" s="297">
        <v>10300</v>
      </c>
      <c r="BL18" s="297">
        <v>2637.5</v>
      </c>
      <c r="BM18" s="297">
        <v>800</v>
      </c>
      <c r="BN18" s="297">
        <v>8800</v>
      </c>
      <c r="BO18" s="297">
        <v>23000</v>
      </c>
      <c r="BP18" s="297">
        <v>5200</v>
      </c>
      <c r="BQ18" s="297">
        <v>8550</v>
      </c>
      <c r="BR18" s="297">
        <v>787.5</v>
      </c>
      <c r="BS18" s="297">
        <v>6450</v>
      </c>
      <c r="BT18" s="297">
        <v>1200</v>
      </c>
      <c r="BU18" s="297">
        <v>6000</v>
      </c>
      <c r="BV18" s="297">
        <v>1600</v>
      </c>
      <c r="BW18" s="297">
        <v>5149.96</v>
      </c>
      <c r="BX18" s="297">
        <v>11400</v>
      </c>
      <c r="BY18" s="297">
        <v>11392.5</v>
      </c>
      <c r="BZ18" s="297">
        <v>1000</v>
      </c>
      <c r="CA18" s="297">
        <v>14082.87</v>
      </c>
      <c r="CB18" s="297">
        <v>30100</v>
      </c>
      <c r="CC18" s="297">
        <v>4800</v>
      </c>
      <c r="CD18" s="297">
        <v>3750</v>
      </c>
      <c r="CE18" s="297">
        <v>4316.68</v>
      </c>
      <c r="CF18" s="297">
        <v>67750</v>
      </c>
      <c r="CG18" s="297">
        <v>4725</v>
      </c>
      <c r="CH18" s="297">
        <v>9149.9699999999993</v>
      </c>
      <c r="CI18" s="297">
        <v>5800</v>
      </c>
      <c r="CJ18" s="297">
        <v>32625</v>
      </c>
      <c r="CK18" s="297">
        <v>8903.4699999999993</v>
      </c>
      <c r="CL18" s="297">
        <v>12450</v>
      </c>
      <c r="CM18" s="297">
        <v>12500</v>
      </c>
      <c r="CN18" s="297">
        <v>1000</v>
      </c>
      <c r="CO18" s="297">
        <v>4100</v>
      </c>
      <c r="CP18" s="297">
        <v>3300</v>
      </c>
      <c r="CQ18" s="297">
        <v>14100</v>
      </c>
      <c r="CR18" s="297">
        <v>0</v>
      </c>
      <c r="CS18" s="297">
        <v>3800</v>
      </c>
      <c r="CT18" s="297">
        <v>12874.16</v>
      </c>
      <c r="CU18" s="297">
        <v>6850</v>
      </c>
      <c r="CV18" s="297">
        <v>12900</v>
      </c>
      <c r="CW18" s="297">
        <v>3387.5</v>
      </c>
      <c r="CX18" s="297">
        <v>7600</v>
      </c>
      <c r="CY18" s="297">
        <v>4900</v>
      </c>
      <c r="CZ18" s="297">
        <v>6447.5</v>
      </c>
      <c r="DA18" s="297">
        <v>4600</v>
      </c>
      <c r="DB18" s="297">
        <v>10560</v>
      </c>
      <c r="DC18" s="297">
        <v>2320</v>
      </c>
      <c r="DD18" s="297">
        <v>0</v>
      </c>
      <c r="DE18" s="297">
        <v>1800</v>
      </c>
      <c r="DF18" s="297">
        <v>8400</v>
      </c>
      <c r="DG18" s="297">
        <v>10800</v>
      </c>
      <c r="DH18" s="297">
        <v>6750</v>
      </c>
      <c r="DI18" s="297">
        <v>1200</v>
      </c>
      <c r="DJ18" s="297">
        <v>1500</v>
      </c>
      <c r="DK18" s="297">
        <v>10760</v>
      </c>
      <c r="DL18" s="297">
        <v>4400</v>
      </c>
      <c r="DM18" s="297">
        <v>3000</v>
      </c>
      <c r="DN18" s="297">
        <v>1500</v>
      </c>
      <c r="DO18" s="297">
        <v>3240</v>
      </c>
      <c r="DP18" s="297">
        <v>3600</v>
      </c>
      <c r="DQ18" s="297">
        <v>15000</v>
      </c>
      <c r="DR18" s="297">
        <v>5330</v>
      </c>
      <c r="DS18" s="297">
        <v>250</v>
      </c>
      <c r="DT18" s="297">
        <v>4850</v>
      </c>
      <c r="DU18" s="297">
        <v>7500</v>
      </c>
      <c r="DV18" s="297">
        <v>1400</v>
      </c>
      <c r="DW18" s="297">
        <v>3750</v>
      </c>
      <c r="DX18" s="297">
        <v>3250</v>
      </c>
      <c r="DY18" s="297">
        <v>15000</v>
      </c>
      <c r="DZ18" s="297">
        <v>2300</v>
      </c>
      <c r="EA18" s="297">
        <v>3100</v>
      </c>
      <c r="EB18" s="297">
        <v>36337.5</v>
      </c>
      <c r="EC18" s="297">
        <v>57118.33</v>
      </c>
      <c r="ED18" s="297">
        <v>4187.5</v>
      </c>
      <c r="EE18" s="297">
        <v>44100</v>
      </c>
      <c r="EF18" s="297">
        <v>5250</v>
      </c>
      <c r="EG18" s="297">
        <v>17750</v>
      </c>
      <c r="EH18" s="297">
        <v>19150</v>
      </c>
      <c r="EI18"/>
      <c r="EJ18" s="7">
        <f t="shared" si="19"/>
        <v>1186640.25</v>
      </c>
      <c r="EL18" s="276">
        <v>113759.36</v>
      </c>
      <c r="EN18" s="183">
        <v>0</v>
      </c>
      <c r="EO18" s="183">
        <v>0</v>
      </c>
      <c r="EP18" s="183">
        <v>0</v>
      </c>
      <c r="EQ18" s="183">
        <v>0</v>
      </c>
      <c r="ER18" s="183">
        <v>0</v>
      </c>
      <c r="ES18" s="183">
        <v>0</v>
      </c>
      <c r="ET18" s="183">
        <v>0</v>
      </c>
      <c r="EU18" s="183">
        <v>0</v>
      </c>
      <c r="EV18" s="183">
        <v>0</v>
      </c>
      <c r="EW18" s="183">
        <v>0</v>
      </c>
      <c r="EX18" s="183">
        <v>0</v>
      </c>
      <c r="EY18" s="183">
        <v>0</v>
      </c>
      <c r="EZ18" s="183">
        <v>0</v>
      </c>
      <c r="FA18" s="183">
        <v>0</v>
      </c>
      <c r="FB18" s="183">
        <v>0</v>
      </c>
      <c r="FC18" s="183">
        <v>0</v>
      </c>
      <c r="FD18" s="183">
        <v>0</v>
      </c>
      <c r="FE18" s="183">
        <v>0</v>
      </c>
      <c r="FF18" s="183">
        <v>0</v>
      </c>
      <c r="FG18" s="183">
        <v>0</v>
      </c>
      <c r="FH18" s="183">
        <v>0</v>
      </c>
      <c r="FI18" s="183">
        <v>0</v>
      </c>
      <c r="FJ18" s="183">
        <v>0</v>
      </c>
      <c r="FK18" s="183">
        <v>0</v>
      </c>
      <c r="FL18" s="183">
        <v>0</v>
      </c>
      <c r="FM18" s="183">
        <v>0</v>
      </c>
      <c r="FN18" s="183">
        <v>0</v>
      </c>
      <c r="FO18" s="183">
        <v>0</v>
      </c>
      <c r="FP18" s="183">
        <v>0</v>
      </c>
      <c r="FQ18" s="183">
        <v>0</v>
      </c>
      <c r="FR18" s="183">
        <v>0</v>
      </c>
      <c r="FS18" s="183">
        <v>0</v>
      </c>
      <c r="FT18" s="183">
        <v>0</v>
      </c>
      <c r="FU18" s="183">
        <v>0</v>
      </c>
      <c r="FV18" s="183">
        <v>0</v>
      </c>
      <c r="FW18" s="183">
        <v>0</v>
      </c>
      <c r="FX18" s="183">
        <v>0</v>
      </c>
      <c r="FY18" s="183">
        <v>0</v>
      </c>
      <c r="FZ18" s="183">
        <v>0</v>
      </c>
      <c r="GA18" s="183">
        <v>0</v>
      </c>
      <c r="GB18" s="183">
        <v>0</v>
      </c>
      <c r="GC18" s="183">
        <v>0</v>
      </c>
      <c r="GD18" s="183">
        <v>0</v>
      </c>
      <c r="GE18" s="183">
        <v>0</v>
      </c>
      <c r="GF18" s="183">
        <v>0</v>
      </c>
      <c r="GG18" s="183">
        <v>0</v>
      </c>
      <c r="GH18" s="183">
        <v>0</v>
      </c>
      <c r="GI18" s="183">
        <v>0</v>
      </c>
      <c r="GJ18" s="183">
        <v>0</v>
      </c>
      <c r="GK18" s="183">
        <v>0</v>
      </c>
      <c r="GL18" s="183">
        <v>0</v>
      </c>
      <c r="GM18" s="183">
        <v>0</v>
      </c>
      <c r="GN18" s="183">
        <v>0</v>
      </c>
      <c r="GO18" s="183">
        <v>0</v>
      </c>
      <c r="GP18" s="183">
        <v>0</v>
      </c>
      <c r="GQ18" s="183">
        <v>0</v>
      </c>
      <c r="GR18" s="183">
        <v>0</v>
      </c>
      <c r="GS18" s="183">
        <v>0</v>
      </c>
      <c r="GT18" s="183">
        <v>0</v>
      </c>
      <c r="GU18" s="183">
        <v>0</v>
      </c>
      <c r="GV18" s="183">
        <v>0</v>
      </c>
      <c r="GW18" s="183">
        <v>0</v>
      </c>
      <c r="GX18" s="183">
        <v>0</v>
      </c>
      <c r="GY18" s="183">
        <v>0</v>
      </c>
      <c r="GZ18" s="183">
        <v>0</v>
      </c>
      <c r="HA18" s="183">
        <v>0</v>
      </c>
      <c r="HB18" s="183">
        <v>0</v>
      </c>
      <c r="HC18" s="183">
        <v>0</v>
      </c>
      <c r="HD18" s="183">
        <v>0</v>
      </c>
      <c r="HE18" s="183">
        <v>0</v>
      </c>
      <c r="HF18" s="183">
        <v>0</v>
      </c>
      <c r="HG18" s="183">
        <v>0</v>
      </c>
      <c r="HH18" s="183">
        <v>0</v>
      </c>
      <c r="HI18" s="183">
        <v>0</v>
      </c>
      <c r="HJ18" s="183">
        <v>0</v>
      </c>
      <c r="HK18" s="183">
        <v>0</v>
      </c>
      <c r="HL18" s="183">
        <v>0</v>
      </c>
      <c r="HM18" s="183">
        <v>0</v>
      </c>
      <c r="HN18" s="183">
        <v>0</v>
      </c>
      <c r="HO18" s="183">
        <v>0</v>
      </c>
      <c r="HP18" s="183">
        <v>0</v>
      </c>
      <c r="HQ18" s="183">
        <v>0</v>
      </c>
      <c r="HR18" s="183">
        <v>0</v>
      </c>
      <c r="HS18" s="183">
        <v>0</v>
      </c>
      <c r="HT18" s="183">
        <v>0</v>
      </c>
      <c r="HU18" s="183">
        <v>0</v>
      </c>
      <c r="HV18" s="183">
        <v>0</v>
      </c>
      <c r="HW18" s="183">
        <v>0</v>
      </c>
      <c r="HX18" s="183">
        <v>0</v>
      </c>
      <c r="HY18" s="183">
        <v>0</v>
      </c>
      <c r="HZ18" s="183">
        <v>0</v>
      </c>
      <c r="IA18" s="183">
        <v>0</v>
      </c>
      <c r="IB18" s="183">
        <v>0</v>
      </c>
      <c r="IC18" s="183">
        <v>0</v>
      </c>
      <c r="ID18" s="183">
        <v>0</v>
      </c>
      <c r="IE18" s="183">
        <v>0</v>
      </c>
      <c r="IF18" s="183">
        <v>0</v>
      </c>
      <c r="IG18" s="183">
        <v>0</v>
      </c>
      <c r="IH18" s="183">
        <v>0</v>
      </c>
      <c r="II18" s="183">
        <v>0</v>
      </c>
      <c r="IJ18" s="183">
        <v>0</v>
      </c>
      <c r="IK18" s="183">
        <v>0</v>
      </c>
      <c r="IL18" s="183">
        <v>0</v>
      </c>
      <c r="IM18" s="183">
        <v>0</v>
      </c>
      <c r="IN18" s="183">
        <v>0</v>
      </c>
      <c r="IO18" s="183">
        <v>0</v>
      </c>
      <c r="IP18" s="183">
        <v>0</v>
      </c>
      <c r="IQ18" s="183">
        <v>0</v>
      </c>
      <c r="IR18" s="183">
        <v>0</v>
      </c>
      <c r="IS18" s="183">
        <v>0</v>
      </c>
      <c r="IT18" s="183">
        <v>0</v>
      </c>
      <c r="IU18" s="183">
        <v>0</v>
      </c>
      <c r="IV18" s="183">
        <v>0</v>
      </c>
      <c r="IW18" s="183">
        <v>0</v>
      </c>
      <c r="IX18" s="183">
        <v>0</v>
      </c>
      <c r="IY18" s="183">
        <v>0</v>
      </c>
      <c r="IZ18" s="183">
        <v>0</v>
      </c>
      <c r="JA18" s="183">
        <v>0</v>
      </c>
      <c r="JB18" s="183">
        <v>0</v>
      </c>
      <c r="JC18" s="183">
        <v>0</v>
      </c>
      <c r="JD18" s="183">
        <v>0</v>
      </c>
      <c r="JE18" s="183">
        <v>0</v>
      </c>
      <c r="JF18" s="183">
        <v>0</v>
      </c>
      <c r="JG18" s="183">
        <v>0</v>
      </c>
      <c r="JH18" s="183">
        <v>0</v>
      </c>
      <c r="JI18" s="183">
        <v>0</v>
      </c>
      <c r="JJ18" s="183">
        <v>0</v>
      </c>
      <c r="JK18" s="183">
        <v>0</v>
      </c>
      <c r="JL18" s="183">
        <v>0</v>
      </c>
      <c r="JM18" s="183">
        <v>0</v>
      </c>
      <c r="JN18" s="183">
        <v>0</v>
      </c>
      <c r="JO18" s="183">
        <v>0</v>
      </c>
      <c r="JP18" s="183">
        <v>0</v>
      </c>
      <c r="JQ18" s="183">
        <v>0</v>
      </c>
    </row>
    <row r="19" spans="1:277" x14ac:dyDescent="0.25">
      <c r="A19" s="54">
        <f t="shared" si="11"/>
        <v>18</v>
      </c>
      <c r="B19" s="6"/>
      <c r="C19" s="6"/>
      <c r="D19" s="6"/>
      <c r="E19" s="6"/>
      <c r="F19" s="6" t="s">
        <v>360</v>
      </c>
      <c r="G19" s="297">
        <v>0</v>
      </c>
      <c r="H19" s="297">
        <v>0</v>
      </c>
      <c r="I19" s="297">
        <v>0</v>
      </c>
      <c r="J19" s="297">
        <v>0</v>
      </c>
      <c r="K19" s="297">
        <v>0</v>
      </c>
      <c r="L19" s="297">
        <v>0</v>
      </c>
      <c r="M19" s="297">
        <v>0</v>
      </c>
      <c r="N19" s="297">
        <v>0</v>
      </c>
      <c r="O19" s="297">
        <v>0</v>
      </c>
      <c r="P19" s="297">
        <v>0</v>
      </c>
      <c r="Q19" s="297">
        <v>0</v>
      </c>
      <c r="R19" s="297">
        <v>0</v>
      </c>
      <c r="S19" s="297">
        <v>0</v>
      </c>
      <c r="T19" s="297">
        <v>0</v>
      </c>
      <c r="U19" s="297">
        <v>0</v>
      </c>
      <c r="V19" s="297">
        <v>0</v>
      </c>
      <c r="W19" s="297">
        <v>0</v>
      </c>
      <c r="X19" s="297">
        <v>0</v>
      </c>
      <c r="Y19" s="297">
        <v>0</v>
      </c>
      <c r="Z19" s="297">
        <v>0</v>
      </c>
      <c r="AA19" s="297">
        <v>0</v>
      </c>
      <c r="AB19" s="297">
        <v>0</v>
      </c>
      <c r="AC19" s="297">
        <v>0</v>
      </c>
      <c r="AD19" s="297">
        <v>0</v>
      </c>
      <c r="AE19" s="297">
        <v>0</v>
      </c>
      <c r="AF19" s="297">
        <v>0</v>
      </c>
      <c r="AG19" s="297">
        <v>0</v>
      </c>
      <c r="AH19" s="297">
        <v>0</v>
      </c>
      <c r="AI19" s="297">
        <v>0</v>
      </c>
      <c r="AJ19" s="297">
        <v>0</v>
      </c>
      <c r="AK19" s="297">
        <v>0</v>
      </c>
      <c r="AL19" s="297">
        <v>0</v>
      </c>
      <c r="AM19" s="297">
        <v>0</v>
      </c>
      <c r="AN19" s="297">
        <v>0</v>
      </c>
      <c r="AO19" s="297">
        <v>0</v>
      </c>
      <c r="AP19" s="297">
        <v>0</v>
      </c>
      <c r="AQ19" s="297">
        <v>0</v>
      </c>
      <c r="AR19" s="297">
        <v>0</v>
      </c>
      <c r="AS19" s="297">
        <v>0</v>
      </c>
      <c r="AT19" s="297">
        <v>0</v>
      </c>
      <c r="AU19" s="297">
        <v>0</v>
      </c>
      <c r="AV19" s="297">
        <v>0</v>
      </c>
      <c r="AW19" s="297">
        <v>0</v>
      </c>
      <c r="AX19" s="297">
        <v>0</v>
      </c>
      <c r="AY19" s="297">
        <v>0</v>
      </c>
      <c r="AZ19" s="297">
        <v>0</v>
      </c>
      <c r="BA19" s="297">
        <v>0</v>
      </c>
      <c r="BB19" s="297">
        <v>0</v>
      </c>
      <c r="BC19" s="297">
        <v>0</v>
      </c>
      <c r="BD19" s="297">
        <v>0</v>
      </c>
      <c r="BE19" s="297">
        <v>0</v>
      </c>
      <c r="BF19" s="297">
        <v>0</v>
      </c>
      <c r="BG19" s="297">
        <v>0</v>
      </c>
      <c r="BH19" s="297">
        <v>0</v>
      </c>
      <c r="BI19" s="297">
        <v>0</v>
      </c>
      <c r="BJ19" s="297">
        <v>0</v>
      </c>
      <c r="BK19" s="297">
        <v>0</v>
      </c>
      <c r="BL19" s="297">
        <v>0</v>
      </c>
      <c r="BM19" s="297">
        <v>0</v>
      </c>
      <c r="BN19" s="297">
        <v>0</v>
      </c>
      <c r="BO19" s="297">
        <v>0</v>
      </c>
      <c r="BP19" s="297">
        <v>0</v>
      </c>
      <c r="BQ19" s="297">
        <v>0</v>
      </c>
      <c r="BR19" s="297">
        <v>0</v>
      </c>
      <c r="BS19" s="297">
        <v>0</v>
      </c>
      <c r="BT19" s="297">
        <v>0</v>
      </c>
      <c r="BU19" s="297">
        <v>0</v>
      </c>
      <c r="BV19" s="297">
        <v>0</v>
      </c>
      <c r="BW19" s="297">
        <v>0</v>
      </c>
      <c r="BX19" s="297">
        <v>0</v>
      </c>
      <c r="BY19" s="297">
        <v>0</v>
      </c>
      <c r="BZ19" s="297">
        <v>0</v>
      </c>
      <c r="CA19" s="297">
        <v>0</v>
      </c>
      <c r="CB19" s="297">
        <v>0</v>
      </c>
      <c r="CC19" s="297">
        <v>0</v>
      </c>
      <c r="CD19" s="297">
        <v>0</v>
      </c>
      <c r="CE19" s="297">
        <v>0</v>
      </c>
      <c r="CF19" s="297">
        <v>0</v>
      </c>
      <c r="CG19" s="297">
        <v>0</v>
      </c>
      <c r="CH19" s="297">
        <v>0</v>
      </c>
      <c r="CI19" s="297">
        <v>0</v>
      </c>
      <c r="CJ19" s="297">
        <v>0</v>
      </c>
      <c r="CK19" s="297">
        <v>0</v>
      </c>
      <c r="CL19" s="297">
        <v>0</v>
      </c>
      <c r="CM19" s="297"/>
      <c r="CN19" s="297">
        <v>0</v>
      </c>
      <c r="CO19" s="297">
        <v>0</v>
      </c>
      <c r="CP19" s="297">
        <v>0</v>
      </c>
      <c r="CQ19" s="297">
        <v>0</v>
      </c>
      <c r="CR19" s="297">
        <v>0</v>
      </c>
      <c r="CS19" s="297">
        <v>0</v>
      </c>
      <c r="CT19" s="297">
        <v>0</v>
      </c>
      <c r="CU19" s="297">
        <v>0</v>
      </c>
      <c r="CV19" s="297">
        <v>0</v>
      </c>
      <c r="CW19" s="297">
        <v>0</v>
      </c>
      <c r="CX19" s="297">
        <v>0</v>
      </c>
      <c r="CY19" s="297">
        <v>0</v>
      </c>
      <c r="CZ19" s="297">
        <v>0</v>
      </c>
      <c r="DA19" s="297">
        <v>0</v>
      </c>
      <c r="DB19" s="297">
        <v>0</v>
      </c>
      <c r="DC19" s="297">
        <v>0</v>
      </c>
      <c r="DD19" s="297">
        <v>0</v>
      </c>
      <c r="DE19" s="297">
        <v>0</v>
      </c>
      <c r="DF19" s="297">
        <v>0</v>
      </c>
      <c r="DG19" s="297">
        <v>0</v>
      </c>
      <c r="DH19" s="297">
        <v>0</v>
      </c>
      <c r="DI19" s="297">
        <v>0</v>
      </c>
      <c r="DJ19" s="297">
        <v>0</v>
      </c>
      <c r="DK19" s="297">
        <v>0</v>
      </c>
      <c r="DL19" s="297">
        <v>0</v>
      </c>
      <c r="DM19" s="297">
        <v>0</v>
      </c>
      <c r="DN19" s="297">
        <v>0</v>
      </c>
      <c r="DO19" s="297">
        <v>0</v>
      </c>
      <c r="DP19" s="297">
        <v>0</v>
      </c>
      <c r="DQ19" s="297"/>
      <c r="DR19" s="297">
        <v>0</v>
      </c>
      <c r="DS19" s="297">
        <v>0</v>
      </c>
      <c r="DT19" s="297">
        <v>0</v>
      </c>
      <c r="DU19" s="297">
        <v>0</v>
      </c>
      <c r="DV19" s="297">
        <v>0</v>
      </c>
      <c r="DW19" s="297">
        <v>0</v>
      </c>
      <c r="DX19" s="297"/>
      <c r="DY19" s="297">
        <v>0</v>
      </c>
      <c r="DZ19" s="297">
        <v>0</v>
      </c>
      <c r="EA19" s="297">
        <v>0</v>
      </c>
      <c r="EB19" s="297">
        <v>0</v>
      </c>
      <c r="EC19" s="297">
        <v>0</v>
      </c>
      <c r="ED19" s="297">
        <v>0</v>
      </c>
      <c r="EE19" s="297">
        <v>0</v>
      </c>
      <c r="EF19" s="297">
        <v>0</v>
      </c>
      <c r="EG19" s="297">
        <v>0</v>
      </c>
      <c r="EH19" s="297">
        <v>0</v>
      </c>
      <c r="EI19"/>
      <c r="EJ19" s="7">
        <f t="shared" si="19"/>
        <v>0</v>
      </c>
      <c r="EL19" s="276">
        <v>9900</v>
      </c>
      <c r="EN19" s="183">
        <v>0</v>
      </c>
      <c r="EO19" s="183">
        <v>0</v>
      </c>
      <c r="EP19" s="183">
        <v>0</v>
      </c>
      <c r="EQ19" s="183">
        <v>0</v>
      </c>
      <c r="ER19" s="183">
        <v>0</v>
      </c>
      <c r="ES19" s="183">
        <v>0</v>
      </c>
      <c r="ET19" s="183">
        <v>0</v>
      </c>
      <c r="EU19" s="183">
        <v>0</v>
      </c>
      <c r="EV19" s="183">
        <v>0</v>
      </c>
      <c r="EW19" s="183">
        <v>0</v>
      </c>
      <c r="EX19" s="183">
        <v>0</v>
      </c>
      <c r="EY19" s="183">
        <v>0</v>
      </c>
      <c r="EZ19" s="183">
        <v>0</v>
      </c>
      <c r="FA19" s="183">
        <v>0</v>
      </c>
      <c r="FB19" s="183">
        <v>0</v>
      </c>
      <c r="FC19" s="183">
        <v>0</v>
      </c>
      <c r="FD19" s="183">
        <v>0</v>
      </c>
      <c r="FE19" s="183">
        <v>0</v>
      </c>
      <c r="FF19" s="183">
        <v>0</v>
      </c>
      <c r="FG19" s="183">
        <v>0</v>
      </c>
      <c r="FH19" s="183">
        <v>0</v>
      </c>
      <c r="FI19" s="183">
        <v>0</v>
      </c>
      <c r="FJ19" s="183">
        <v>0</v>
      </c>
      <c r="FK19" s="183">
        <v>0</v>
      </c>
      <c r="FL19" s="183">
        <v>0</v>
      </c>
      <c r="FM19" s="183">
        <v>0</v>
      </c>
      <c r="FN19" s="183">
        <v>0</v>
      </c>
      <c r="FO19" s="183">
        <v>0</v>
      </c>
      <c r="FP19" s="183">
        <v>0</v>
      </c>
      <c r="FQ19" s="183">
        <v>0</v>
      </c>
      <c r="FR19" s="183">
        <v>0</v>
      </c>
      <c r="FS19" s="183">
        <v>0</v>
      </c>
      <c r="FT19" s="183">
        <v>0</v>
      </c>
      <c r="FU19" s="183">
        <v>0</v>
      </c>
      <c r="FV19" s="183">
        <v>0</v>
      </c>
      <c r="FW19" s="183">
        <v>0</v>
      </c>
      <c r="FX19" s="183">
        <v>0</v>
      </c>
      <c r="FY19" s="183">
        <v>0</v>
      </c>
      <c r="FZ19" s="183">
        <v>0</v>
      </c>
      <c r="GA19" s="183">
        <v>0</v>
      </c>
      <c r="GB19" s="183">
        <v>0</v>
      </c>
      <c r="GC19" s="183">
        <v>0</v>
      </c>
      <c r="GD19" s="183">
        <v>0</v>
      </c>
      <c r="GE19" s="183">
        <v>0</v>
      </c>
      <c r="GF19" s="183">
        <v>0</v>
      </c>
      <c r="GG19" s="183">
        <v>0</v>
      </c>
      <c r="GH19" s="183">
        <v>0</v>
      </c>
      <c r="GI19" s="183">
        <v>0</v>
      </c>
      <c r="GJ19" s="183">
        <v>0</v>
      </c>
      <c r="GK19" s="183">
        <v>0</v>
      </c>
      <c r="GL19" s="183">
        <v>0</v>
      </c>
      <c r="GM19" s="183">
        <v>0</v>
      </c>
      <c r="GN19" s="183">
        <v>0</v>
      </c>
      <c r="GO19" s="183">
        <v>0</v>
      </c>
      <c r="GP19" s="183">
        <v>0</v>
      </c>
      <c r="GQ19" s="183">
        <v>0</v>
      </c>
      <c r="GR19" s="183">
        <v>0</v>
      </c>
      <c r="GS19" s="183">
        <v>0</v>
      </c>
      <c r="GT19" s="183">
        <v>0</v>
      </c>
      <c r="GU19" s="183">
        <v>0</v>
      </c>
      <c r="GV19" s="183">
        <v>0</v>
      </c>
      <c r="GW19" s="183">
        <v>0</v>
      </c>
      <c r="GX19" s="183">
        <v>0</v>
      </c>
      <c r="GY19" s="183">
        <v>0</v>
      </c>
      <c r="GZ19" s="183">
        <v>0</v>
      </c>
      <c r="HA19" s="183">
        <v>0</v>
      </c>
      <c r="HB19" s="183">
        <v>0</v>
      </c>
      <c r="HC19" s="183">
        <v>0</v>
      </c>
      <c r="HD19" s="183">
        <v>0</v>
      </c>
      <c r="HE19" s="183">
        <v>0</v>
      </c>
      <c r="HF19" s="183">
        <v>0</v>
      </c>
      <c r="HG19" s="183">
        <v>0</v>
      </c>
      <c r="HH19" s="183">
        <v>0</v>
      </c>
      <c r="HI19" s="183">
        <v>0</v>
      </c>
      <c r="HJ19" s="183">
        <v>0</v>
      </c>
      <c r="HK19" s="183">
        <v>0</v>
      </c>
      <c r="HL19" s="183">
        <v>0</v>
      </c>
      <c r="HM19" s="183">
        <v>0</v>
      </c>
      <c r="HN19" s="183">
        <v>0</v>
      </c>
      <c r="HO19" s="183">
        <v>0</v>
      </c>
      <c r="HP19" s="183">
        <v>0</v>
      </c>
      <c r="HQ19" s="183">
        <v>0</v>
      </c>
      <c r="HR19" s="183">
        <v>0</v>
      </c>
      <c r="HS19" s="183">
        <v>0</v>
      </c>
      <c r="HT19" s="183">
        <v>0</v>
      </c>
      <c r="HU19" s="183">
        <v>0</v>
      </c>
      <c r="HV19" s="183">
        <v>0</v>
      </c>
      <c r="HW19" s="183">
        <v>0</v>
      </c>
      <c r="HX19" s="183">
        <v>0</v>
      </c>
      <c r="HY19" s="183">
        <v>0</v>
      </c>
      <c r="HZ19" s="183">
        <v>0</v>
      </c>
      <c r="IA19" s="183">
        <v>0</v>
      </c>
      <c r="IB19" s="183">
        <v>0</v>
      </c>
      <c r="IC19" s="183">
        <v>0</v>
      </c>
      <c r="ID19" s="183">
        <v>0</v>
      </c>
      <c r="IE19" s="183">
        <v>0</v>
      </c>
      <c r="IF19" s="183">
        <v>0</v>
      </c>
      <c r="IG19" s="183">
        <v>0</v>
      </c>
      <c r="IH19" s="183">
        <v>0</v>
      </c>
      <c r="II19" s="183">
        <v>0</v>
      </c>
      <c r="IJ19" s="183">
        <v>0</v>
      </c>
      <c r="IK19" s="183">
        <v>0</v>
      </c>
      <c r="IL19" s="183">
        <v>0</v>
      </c>
      <c r="IM19" s="183">
        <v>0</v>
      </c>
      <c r="IN19" s="183">
        <v>0</v>
      </c>
      <c r="IO19" s="183">
        <v>0</v>
      </c>
      <c r="IP19" s="183">
        <v>0</v>
      </c>
      <c r="IQ19" s="183">
        <v>0</v>
      </c>
      <c r="IR19" s="183">
        <v>0</v>
      </c>
      <c r="IS19" s="183">
        <v>0</v>
      </c>
      <c r="IT19" s="183">
        <v>0</v>
      </c>
      <c r="IU19" s="183">
        <v>0</v>
      </c>
      <c r="IV19" s="183">
        <v>0</v>
      </c>
      <c r="IW19" s="183">
        <v>0</v>
      </c>
      <c r="IX19" s="183">
        <v>0</v>
      </c>
      <c r="IY19" s="183">
        <v>0</v>
      </c>
      <c r="IZ19" s="183">
        <v>0</v>
      </c>
      <c r="JA19" s="183">
        <v>0</v>
      </c>
      <c r="JB19" s="183">
        <v>0</v>
      </c>
      <c r="JC19" s="183">
        <v>0</v>
      </c>
      <c r="JD19" s="183">
        <v>0</v>
      </c>
      <c r="JE19" s="183">
        <v>0</v>
      </c>
      <c r="JF19" s="183">
        <v>0</v>
      </c>
      <c r="JG19" s="183">
        <v>0</v>
      </c>
      <c r="JH19" s="183">
        <v>0</v>
      </c>
      <c r="JI19" s="183">
        <v>0</v>
      </c>
      <c r="JJ19" s="183">
        <v>0</v>
      </c>
      <c r="JK19" s="183">
        <v>0</v>
      </c>
      <c r="JL19" s="183">
        <v>0</v>
      </c>
      <c r="JM19" s="183">
        <v>0</v>
      </c>
      <c r="JN19" s="183">
        <v>0</v>
      </c>
      <c r="JO19" s="183">
        <v>0</v>
      </c>
      <c r="JP19" s="183">
        <v>0</v>
      </c>
      <c r="JQ19" s="183">
        <v>0</v>
      </c>
    </row>
    <row r="20" spans="1:277" x14ac:dyDescent="0.25">
      <c r="A20" s="54">
        <f t="shared" si="11"/>
        <v>19</v>
      </c>
      <c r="B20" s="6"/>
      <c r="C20" s="6"/>
      <c r="D20" s="6"/>
      <c r="E20" s="6"/>
      <c r="F20" s="6" t="s">
        <v>222</v>
      </c>
      <c r="G20" s="297">
        <v>0</v>
      </c>
      <c r="H20" s="297">
        <v>0</v>
      </c>
      <c r="I20" s="297">
        <v>0</v>
      </c>
      <c r="J20" s="297">
        <v>0</v>
      </c>
      <c r="K20" s="297">
        <v>0</v>
      </c>
      <c r="L20" s="297">
        <v>0</v>
      </c>
      <c r="M20" s="297">
        <v>0</v>
      </c>
      <c r="N20" s="297">
        <v>0</v>
      </c>
      <c r="O20" s="297">
        <v>0</v>
      </c>
      <c r="P20" s="297">
        <v>0</v>
      </c>
      <c r="Q20" s="297">
        <v>0</v>
      </c>
      <c r="R20" s="297">
        <v>0</v>
      </c>
      <c r="S20" s="297">
        <v>0</v>
      </c>
      <c r="T20" s="297">
        <v>0</v>
      </c>
      <c r="U20" s="297">
        <v>0</v>
      </c>
      <c r="V20" s="297">
        <v>0</v>
      </c>
      <c r="W20" s="297">
        <v>0</v>
      </c>
      <c r="X20" s="297">
        <v>0</v>
      </c>
      <c r="Y20" s="297">
        <v>0</v>
      </c>
      <c r="Z20" s="297">
        <v>0</v>
      </c>
      <c r="AA20" s="297">
        <v>0</v>
      </c>
      <c r="AB20" s="297">
        <v>0</v>
      </c>
      <c r="AC20" s="297">
        <v>0</v>
      </c>
      <c r="AD20" s="297">
        <v>0</v>
      </c>
      <c r="AE20" s="297">
        <v>0</v>
      </c>
      <c r="AF20" s="297">
        <v>0</v>
      </c>
      <c r="AG20" s="297">
        <v>0</v>
      </c>
      <c r="AH20" s="297">
        <v>0</v>
      </c>
      <c r="AI20" s="297">
        <v>0</v>
      </c>
      <c r="AJ20" s="297">
        <v>0</v>
      </c>
      <c r="AK20" s="297">
        <v>0</v>
      </c>
      <c r="AL20" s="297">
        <v>0</v>
      </c>
      <c r="AM20" s="297">
        <v>0</v>
      </c>
      <c r="AN20" s="297">
        <v>0</v>
      </c>
      <c r="AO20" s="297">
        <v>0</v>
      </c>
      <c r="AP20" s="297">
        <v>0</v>
      </c>
      <c r="AQ20" s="297">
        <v>0</v>
      </c>
      <c r="AR20" s="297">
        <v>0</v>
      </c>
      <c r="AS20" s="297">
        <v>0</v>
      </c>
      <c r="AT20" s="297">
        <v>0</v>
      </c>
      <c r="AU20" s="297">
        <v>0</v>
      </c>
      <c r="AV20" s="297">
        <v>0</v>
      </c>
      <c r="AW20" s="297">
        <v>0</v>
      </c>
      <c r="AX20" s="297">
        <v>0</v>
      </c>
      <c r="AY20" s="297">
        <v>0</v>
      </c>
      <c r="AZ20" s="297">
        <v>0</v>
      </c>
      <c r="BA20" s="297">
        <v>0</v>
      </c>
      <c r="BB20" s="297">
        <v>0</v>
      </c>
      <c r="BC20" s="297">
        <v>0</v>
      </c>
      <c r="BD20" s="297">
        <v>0</v>
      </c>
      <c r="BE20" s="297">
        <v>0</v>
      </c>
      <c r="BF20" s="297">
        <v>0</v>
      </c>
      <c r="BG20" s="297">
        <v>0</v>
      </c>
      <c r="BH20" s="297">
        <v>0</v>
      </c>
      <c r="BI20" s="297">
        <v>0</v>
      </c>
      <c r="BJ20" s="297">
        <v>0</v>
      </c>
      <c r="BK20" s="297">
        <v>0</v>
      </c>
      <c r="BL20" s="297">
        <v>0</v>
      </c>
      <c r="BM20" s="297">
        <v>0</v>
      </c>
      <c r="BN20" s="297">
        <v>0</v>
      </c>
      <c r="BO20" s="297">
        <v>0</v>
      </c>
      <c r="BP20" s="297">
        <v>0</v>
      </c>
      <c r="BQ20" s="297">
        <v>0</v>
      </c>
      <c r="BR20" s="297">
        <v>0</v>
      </c>
      <c r="BS20" s="297">
        <v>0</v>
      </c>
      <c r="BT20" s="297">
        <v>0</v>
      </c>
      <c r="BU20" s="297">
        <v>0</v>
      </c>
      <c r="BV20" s="297">
        <v>0</v>
      </c>
      <c r="BW20" s="297">
        <v>0</v>
      </c>
      <c r="BX20" s="297">
        <v>0</v>
      </c>
      <c r="BY20" s="297">
        <v>0</v>
      </c>
      <c r="BZ20" s="297">
        <v>0</v>
      </c>
      <c r="CA20" s="297">
        <v>0</v>
      </c>
      <c r="CB20" s="297">
        <v>0</v>
      </c>
      <c r="CC20" s="297">
        <v>0</v>
      </c>
      <c r="CD20" s="297">
        <v>0</v>
      </c>
      <c r="CE20" s="297">
        <v>0</v>
      </c>
      <c r="CF20" s="297">
        <v>0</v>
      </c>
      <c r="CG20" s="297">
        <v>0</v>
      </c>
      <c r="CH20" s="297">
        <v>0</v>
      </c>
      <c r="CI20" s="297">
        <v>0</v>
      </c>
      <c r="CJ20" s="297">
        <v>0</v>
      </c>
      <c r="CK20" s="297">
        <v>0</v>
      </c>
      <c r="CL20" s="297">
        <v>0</v>
      </c>
      <c r="CM20" s="297"/>
      <c r="CN20" s="297">
        <v>0</v>
      </c>
      <c r="CO20" s="297">
        <v>0</v>
      </c>
      <c r="CP20" s="297">
        <v>0</v>
      </c>
      <c r="CQ20" s="297">
        <v>0</v>
      </c>
      <c r="CR20" s="297">
        <v>0</v>
      </c>
      <c r="CS20" s="297">
        <v>0</v>
      </c>
      <c r="CT20" s="297">
        <v>0</v>
      </c>
      <c r="CU20" s="297">
        <v>0</v>
      </c>
      <c r="CV20" s="297">
        <v>0</v>
      </c>
      <c r="CW20" s="297">
        <v>0</v>
      </c>
      <c r="CX20" s="297">
        <v>0</v>
      </c>
      <c r="CY20" s="297">
        <v>0</v>
      </c>
      <c r="CZ20" s="297">
        <v>0</v>
      </c>
      <c r="DA20" s="297">
        <v>0</v>
      </c>
      <c r="DB20" s="297">
        <v>0</v>
      </c>
      <c r="DC20" s="297">
        <v>0</v>
      </c>
      <c r="DD20" s="297">
        <v>0</v>
      </c>
      <c r="DE20" s="297">
        <v>0</v>
      </c>
      <c r="DF20" s="297">
        <v>0</v>
      </c>
      <c r="DG20" s="297">
        <v>0</v>
      </c>
      <c r="DH20" s="297">
        <v>0</v>
      </c>
      <c r="DI20" s="297">
        <v>0</v>
      </c>
      <c r="DJ20" s="297">
        <v>0</v>
      </c>
      <c r="DK20" s="297">
        <v>0</v>
      </c>
      <c r="DL20" s="297">
        <v>0</v>
      </c>
      <c r="DM20" s="297">
        <v>0</v>
      </c>
      <c r="DN20" s="297">
        <v>0</v>
      </c>
      <c r="DO20" s="297">
        <v>0</v>
      </c>
      <c r="DP20" s="297">
        <v>0</v>
      </c>
      <c r="DQ20" s="297"/>
      <c r="DR20" s="297">
        <v>0</v>
      </c>
      <c r="DS20" s="297">
        <v>0</v>
      </c>
      <c r="DT20" s="297">
        <v>0</v>
      </c>
      <c r="DU20" s="297">
        <v>0</v>
      </c>
      <c r="DV20" s="297">
        <v>0</v>
      </c>
      <c r="DW20" s="297">
        <v>0</v>
      </c>
      <c r="DX20" s="297"/>
      <c r="DY20" s="297">
        <v>0</v>
      </c>
      <c r="DZ20" s="297">
        <v>0</v>
      </c>
      <c r="EA20" s="297">
        <v>0</v>
      </c>
      <c r="EB20" s="297">
        <v>0</v>
      </c>
      <c r="EC20" s="297">
        <v>0</v>
      </c>
      <c r="ED20" s="297">
        <v>0</v>
      </c>
      <c r="EE20" s="297">
        <v>0</v>
      </c>
      <c r="EF20" s="297">
        <v>0</v>
      </c>
      <c r="EG20" s="297">
        <v>0</v>
      </c>
      <c r="EH20" s="297">
        <v>0</v>
      </c>
      <c r="EI20"/>
      <c r="EJ20" s="7">
        <f t="shared" si="19"/>
        <v>0</v>
      </c>
      <c r="EL20" s="276">
        <v>16071.02</v>
      </c>
      <c r="EN20" s="183">
        <v>0</v>
      </c>
      <c r="EO20" s="183">
        <v>0</v>
      </c>
      <c r="EP20" s="183">
        <v>0</v>
      </c>
      <c r="EQ20" s="183">
        <v>0</v>
      </c>
      <c r="ER20" s="183">
        <v>0</v>
      </c>
      <c r="ES20" s="183">
        <v>0</v>
      </c>
      <c r="ET20" s="183">
        <v>0</v>
      </c>
      <c r="EU20" s="183">
        <v>0</v>
      </c>
      <c r="EV20" s="183">
        <v>0</v>
      </c>
      <c r="EW20" s="183">
        <v>0</v>
      </c>
      <c r="EX20" s="183">
        <v>0</v>
      </c>
      <c r="EY20" s="183">
        <v>0</v>
      </c>
      <c r="EZ20" s="183">
        <v>0</v>
      </c>
      <c r="FA20" s="183">
        <v>0</v>
      </c>
      <c r="FB20" s="183">
        <v>0</v>
      </c>
      <c r="FC20" s="183">
        <v>0</v>
      </c>
      <c r="FD20" s="183">
        <v>0</v>
      </c>
      <c r="FE20" s="183">
        <v>0</v>
      </c>
      <c r="FF20" s="183">
        <v>0</v>
      </c>
      <c r="FG20" s="183">
        <v>0</v>
      </c>
      <c r="FH20" s="183">
        <v>0</v>
      </c>
      <c r="FI20" s="183">
        <v>0</v>
      </c>
      <c r="FJ20" s="183">
        <v>0</v>
      </c>
      <c r="FK20" s="183">
        <v>0</v>
      </c>
      <c r="FL20" s="183">
        <v>0</v>
      </c>
      <c r="FM20" s="183">
        <v>0</v>
      </c>
      <c r="FN20" s="183">
        <v>0</v>
      </c>
      <c r="FO20" s="183">
        <v>0</v>
      </c>
      <c r="FP20" s="183">
        <v>0</v>
      </c>
      <c r="FQ20" s="183">
        <v>0</v>
      </c>
      <c r="FR20" s="183">
        <v>0</v>
      </c>
      <c r="FS20" s="183">
        <v>0</v>
      </c>
      <c r="FT20" s="183">
        <v>0</v>
      </c>
      <c r="FU20" s="183">
        <v>0</v>
      </c>
      <c r="FV20" s="183">
        <v>0</v>
      </c>
      <c r="FW20" s="183">
        <v>0</v>
      </c>
      <c r="FX20" s="183">
        <v>0</v>
      </c>
      <c r="FY20" s="183">
        <v>0</v>
      </c>
      <c r="FZ20" s="183">
        <v>0</v>
      </c>
      <c r="GA20" s="183">
        <v>0</v>
      </c>
      <c r="GB20" s="183">
        <v>0</v>
      </c>
      <c r="GC20" s="183">
        <v>0</v>
      </c>
      <c r="GD20" s="183">
        <v>0</v>
      </c>
      <c r="GE20" s="183">
        <v>0</v>
      </c>
      <c r="GF20" s="183">
        <v>0</v>
      </c>
      <c r="GG20" s="183">
        <v>0</v>
      </c>
      <c r="GH20" s="183">
        <v>0</v>
      </c>
      <c r="GI20" s="183">
        <v>0</v>
      </c>
      <c r="GJ20" s="183">
        <v>0</v>
      </c>
      <c r="GK20" s="183">
        <v>0</v>
      </c>
      <c r="GL20" s="183">
        <v>0</v>
      </c>
      <c r="GM20" s="183">
        <v>0</v>
      </c>
      <c r="GN20" s="183">
        <v>0</v>
      </c>
      <c r="GO20" s="183">
        <v>0</v>
      </c>
      <c r="GP20" s="183">
        <v>0</v>
      </c>
      <c r="GQ20" s="183">
        <v>0</v>
      </c>
      <c r="GR20" s="183">
        <v>0</v>
      </c>
      <c r="GS20" s="183">
        <v>0</v>
      </c>
      <c r="GT20" s="183">
        <v>0</v>
      </c>
      <c r="GU20" s="183">
        <v>0</v>
      </c>
      <c r="GV20" s="183">
        <v>0</v>
      </c>
      <c r="GW20" s="183">
        <v>0</v>
      </c>
      <c r="GX20" s="183">
        <v>0</v>
      </c>
      <c r="GY20" s="183">
        <v>0</v>
      </c>
      <c r="GZ20" s="183">
        <v>0</v>
      </c>
      <c r="HA20" s="183">
        <v>0</v>
      </c>
      <c r="HB20" s="183">
        <v>0</v>
      </c>
      <c r="HC20" s="183">
        <v>0</v>
      </c>
      <c r="HD20" s="183">
        <v>0</v>
      </c>
      <c r="HE20" s="183">
        <v>0</v>
      </c>
      <c r="HF20" s="183">
        <v>0</v>
      </c>
      <c r="HG20" s="183">
        <v>0</v>
      </c>
      <c r="HH20" s="183">
        <v>0</v>
      </c>
      <c r="HI20" s="183">
        <v>0</v>
      </c>
      <c r="HJ20" s="183">
        <v>0</v>
      </c>
      <c r="HK20" s="183">
        <v>0</v>
      </c>
      <c r="HL20" s="183">
        <v>0</v>
      </c>
      <c r="HM20" s="183">
        <v>0</v>
      </c>
      <c r="HN20" s="183">
        <v>0</v>
      </c>
      <c r="HO20" s="183">
        <v>0</v>
      </c>
      <c r="HP20" s="183">
        <v>0</v>
      </c>
      <c r="HQ20" s="183">
        <v>0</v>
      </c>
      <c r="HR20" s="183">
        <v>0</v>
      </c>
      <c r="HS20" s="183">
        <v>0</v>
      </c>
      <c r="HT20" s="183">
        <v>0</v>
      </c>
      <c r="HU20" s="183">
        <v>0</v>
      </c>
      <c r="HV20" s="183">
        <v>0</v>
      </c>
      <c r="HW20" s="183">
        <v>0</v>
      </c>
      <c r="HX20" s="183">
        <v>0</v>
      </c>
      <c r="HY20" s="183">
        <v>0</v>
      </c>
      <c r="HZ20" s="183">
        <v>0</v>
      </c>
      <c r="IA20" s="183">
        <v>0</v>
      </c>
      <c r="IB20" s="183">
        <v>0</v>
      </c>
      <c r="IC20" s="183">
        <v>0</v>
      </c>
      <c r="ID20" s="183">
        <v>0</v>
      </c>
      <c r="IE20" s="183">
        <v>0</v>
      </c>
      <c r="IF20" s="183">
        <v>0</v>
      </c>
      <c r="IG20" s="183">
        <v>0</v>
      </c>
      <c r="IH20" s="183">
        <v>0</v>
      </c>
      <c r="II20" s="183">
        <v>0</v>
      </c>
      <c r="IJ20" s="183">
        <v>0</v>
      </c>
      <c r="IK20" s="183">
        <v>0</v>
      </c>
      <c r="IL20" s="183">
        <v>0</v>
      </c>
      <c r="IM20" s="183">
        <v>0</v>
      </c>
      <c r="IN20" s="183">
        <v>0</v>
      </c>
      <c r="IO20" s="183">
        <v>0</v>
      </c>
      <c r="IP20" s="183">
        <v>0</v>
      </c>
      <c r="IQ20" s="183">
        <v>0</v>
      </c>
      <c r="IR20" s="183">
        <v>0</v>
      </c>
      <c r="IS20" s="183">
        <v>0</v>
      </c>
      <c r="IT20" s="183">
        <v>0</v>
      </c>
      <c r="IU20" s="183">
        <v>0</v>
      </c>
      <c r="IV20" s="183">
        <v>0</v>
      </c>
      <c r="IW20" s="183">
        <v>0</v>
      </c>
      <c r="IX20" s="183">
        <v>0</v>
      </c>
      <c r="IY20" s="183">
        <v>0</v>
      </c>
      <c r="IZ20" s="183">
        <v>0</v>
      </c>
      <c r="JA20" s="183">
        <v>0</v>
      </c>
      <c r="JB20" s="183">
        <v>0</v>
      </c>
      <c r="JC20" s="183">
        <v>0</v>
      </c>
      <c r="JD20" s="183">
        <v>0</v>
      </c>
      <c r="JE20" s="183">
        <v>0</v>
      </c>
      <c r="JF20" s="183">
        <v>0</v>
      </c>
      <c r="JG20" s="183">
        <v>0</v>
      </c>
      <c r="JH20" s="183">
        <v>0</v>
      </c>
      <c r="JI20" s="183">
        <v>0</v>
      </c>
      <c r="JJ20" s="183">
        <v>0</v>
      </c>
      <c r="JK20" s="183">
        <v>0</v>
      </c>
      <c r="JL20" s="183">
        <v>0</v>
      </c>
      <c r="JM20" s="183">
        <v>0</v>
      </c>
      <c r="JN20" s="183">
        <v>0</v>
      </c>
      <c r="JO20" s="183">
        <v>0</v>
      </c>
      <c r="JP20" s="183">
        <v>0</v>
      </c>
      <c r="JQ20" s="183">
        <v>0</v>
      </c>
    </row>
    <row r="21" spans="1:277" x14ac:dyDescent="0.25">
      <c r="A21" s="54">
        <f t="shared" si="11"/>
        <v>20</v>
      </c>
      <c r="B21" s="6"/>
      <c r="C21" s="6"/>
      <c r="D21" s="6"/>
      <c r="E21" s="6"/>
      <c r="F21" s="6" t="s">
        <v>230</v>
      </c>
      <c r="G21" s="297">
        <v>0</v>
      </c>
      <c r="H21" s="297">
        <v>0</v>
      </c>
      <c r="I21" s="297">
        <v>0</v>
      </c>
      <c r="J21" s="297">
        <v>0</v>
      </c>
      <c r="K21" s="297">
        <v>0</v>
      </c>
      <c r="L21" s="297">
        <v>0</v>
      </c>
      <c r="M21" s="297">
        <v>0</v>
      </c>
      <c r="N21" s="297">
        <v>0</v>
      </c>
      <c r="O21" s="297">
        <v>0</v>
      </c>
      <c r="P21" s="297">
        <v>0</v>
      </c>
      <c r="Q21" s="297">
        <v>0</v>
      </c>
      <c r="R21" s="297">
        <v>0</v>
      </c>
      <c r="S21" s="297">
        <v>0</v>
      </c>
      <c r="T21" s="297">
        <v>0</v>
      </c>
      <c r="U21" s="297">
        <v>0</v>
      </c>
      <c r="V21" s="297">
        <v>0</v>
      </c>
      <c r="W21" s="297">
        <v>0</v>
      </c>
      <c r="X21" s="297">
        <v>0</v>
      </c>
      <c r="Y21" s="297">
        <v>0</v>
      </c>
      <c r="Z21" s="297">
        <v>0</v>
      </c>
      <c r="AA21" s="297">
        <v>0</v>
      </c>
      <c r="AB21" s="297">
        <v>0</v>
      </c>
      <c r="AC21" s="297">
        <v>0</v>
      </c>
      <c r="AD21" s="297">
        <v>0</v>
      </c>
      <c r="AE21" s="297">
        <v>0</v>
      </c>
      <c r="AF21" s="297">
        <v>0</v>
      </c>
      <c r="AG21" s="297">
        <v>0</v>
      </c>
      <c r="AH21" s="297">
        <v>0</v>
      </c>
      <c r="AI21" s="297">
        <v>0</v>
      </c>
      <c r="AJ21" s="297">
        <v>0</v>
      </c>
      <c r="AK21" s="297">
        <v>0</v>
      </c>
      <c r="AL21" s="297">
        <v>0</v>
      </c>
      <c r="AM21" s="297">
        <v>0</v>
      </c>
      <c r="AN21" s="297">
        <v>0</v>
      </c>
      <c r="AO21" s="297">
        <v>0</v>
      </c>
      <c r="AP21" s="297">
        <v>0</v>
      </c>
      <c r="AQ21" s="297">
        <v>0</v>
      </c>
      <c r="AR21" s="297">
        <v>0</v>
      </c>
      <c r="AS21" s="297">
        <v>0</v>
      </c>
      <c r="AT21" s="297">
        <v>0</v>
      </c>
      <c r="AU21" s="297">
        <v>0</v>
      </c>
      <c r="AV21" s="297">
        <v>0</v>
      </c>
      <c r="AW21" s="297">
        <v>0</v>
      </c>
      <c r="AX21" s="297">
        <v>0</v>
      </c>
      <c r="AY21" s="297">
        <v>0</v>
      </c>
      <c r="AZ21" s="297">
        <v>0</v>
      </c>
      <c r="BA21" s="297">
        <v>0</v>
      </c>
      <c r="BB21" s="297">
        <v>0</v>
      </c>
      <c r="BC21" s="297">
        <v>0</v>
      </c>
      <c r="BD21" s="297">
        <v>0</v>
      </c>
      <c r="BE21" s="297">
        <v>0</v>
      </c>
      <c r="BF21" s="297">
        <v>0</v>
      </c>
      <c r="BG21" s="297">
        <v>0</v>
      </c>
      <c r="BH21" s="297">
        <v>0</v>
      </c>
      <c r="BI21" s="297">
        <v>0</v>
      </c>
      <c r="BJ21" s="297">
        <v>0</v>
      </c>
      <c r="BK21" s="297">
        <v>0</v>
      </c>
      <c r="BL21" s="297">
        <v>0</v>
      </c>
      <c r="BM21" s="297">
        <v>0</v>
      </c>
      <c r="BN21" s="297">
        <v>0</v>
      </c>
      <c r="BO21" s="297">
        <v>0</v>
      </c>
      <c r="BP21" s="297">
        <v>0</v>
      </c>
      <c r="BQ21" s="297">
        <v>0</v>
      </c>
      <c r="BR21" s="297">
        <v>0</v>
      </c>
      <c r="BS21" s="297">
        <v>0</v>
      </c>
      <c r="BT21" s="297">
        <v>0</v>
      </c>
      <c r="BU21" s="297">
        <v>0</v>
      </c>
      <c r="BV21" s="297">
        <v>0</v>
      </c>
      <c r="BW21" s="297">
        <v>0</v>
      </c>
      <c r="BX21" s="297">
        <v>0</v>
      </c>
      <c r="BY21" s="297">
        <v>0</v>
      </c>
      <c r="BZ21" s="297">
        <v>0</v>
      </c>
      <c r="CA21" s="297">
        <v>0</v>
      </c>
      <c r="CB21" s="297">
        <v>0</v>
      </c>
      <c r="CC21" s="297">
        <v>0</v>
      </c>
      <c r="CD21" s="297">
        <v>0</v>
      </c>
      <c r="CE21" s="297">
        <v>0</v>
      </c>
      <c r="CF21" s="297">
        <v>0</v>
      </c>
      <c r="CG21" s="297">
        <v>0</v>
      </c>
      <c r="CH21" s="297">
        <v>0</v>
      </c>
      <c r="CI21" s="297">
        <v>0</v>
      </c>
      <c r="CJ21" s="297">
        <v>0</v>
      </c>
      <c r="CK21" s="297">
        <v>0</v>
      </c>
      <c r="CL21" s="297">
        <v>0</v>
      </c>
      <c r="CM21" s="297">
        <v>0</v>
      </c>
      <c r="CN21" s="297">
        <v>0</v>
      </c>
      <c r="CO21" s="297">
        <v>0</v>
      </c>
      <c r="CP21" s="297">
        <v>0</v>
      </c>
      <c r="CQ21" s="297">
        <v>0</v>
      </c>
      <c r="CR21" s="297">
        <v>0</v>
      </c>
      <c r="CS21" s="297">
        <v>0</v>
      </c>
      <c r="CT21" s="297">
        <v>0</v>
      </c>
      <c r="CU21" s="297">
        <v>0</v>
      </c>
      <c r="CV21" s="297">
        <v>0</v>
      </c>
      <c r="CW21" s="297">
        <v>0</v>
      </c>
      <c r="CX21" s="297">
        <v>0</v>
      </c>
      <c r="CY21" s="297">
        <v>0</v>
      </c>
      <c r="CZ21" s="297">
        <v>0</v>
      </c>
      <c r="DA21" s="297">
        <v>0</v>
      </c>
      <c r="DB21" s="297">
        <v>0</v>
      </c>
      <c r="DC21" s="297">
        <v>0</v>
      </c>
      <c r="DD21" s="297">
        <v>0</v>
      </c>
      <c r="DE21" s="297">
        <v>0</v>
      </c>
      <c r="DF21" s="297">
        <v>0</v>
      </c>
      <c r="DG21" s="297">
        <v>0</v>
      </c>
      <c r="DH21" s="297">
        <v>0</v>
      </c>
      <c r="DI21" s="297">
        <v>0</v>
      </c>
      <c r="DJ21" s="297">
        <v>0</v>
      </c>
      <c r="DK21" s="297">
        <v>0</v>
      </c>
      <c r="DL21" s="297">
        <v>0</v>
      </c>
      <c r="DM21" s="297">
        <v>0</v>
      </c>
      <c r="DN21" s="297">
        <v>0</v>
      </c>
      <c r="DO21" s="297">
        <v>0</v>
      </c>
      <c r="DP21" s="297">
        <v>0</v>
      </c>
      <c r="DQ21" s="297">
        <v>0</v>
      </c>
      <c r="DR21" s="297">
        <v>0</v>
      </c>
      <c r="DS21" s="297">
        <v>0</v>
      </c>
      <c r="DT21" s="297">
        <v>0</v>
      </c>
      <c r="DU21" s="297">
        <v>0</v>
      </c>
      <c r="DV21" s="297">
        <v>0</v>
      </c>
      <c r="DW21" s="297">
        <v>0</v>
      </c>
      <c r="DX21" s="297">
        <v>0</v>
      </c>
      <c r="DY21" s="297">
        <v>0</v>
      </c>
      <c r="DZ21" s="297">
        <v>0</v>
      </c>
      <c r="EA21" s="297">
        <v>0</v>
      </c>
      <c r="EB21" s="297">
        <v>0</v>
      </c>
      <c r="EC21" s="297">
        <v>0</v>
      </c>
      <c r="ED21" s="297">
        <v>0</v>
      </c>
      <c r="EE21" s="297">
        <v>0</v>
      </c>
      <c r="EF21" s="297">
        <v>0</v>
      </c>
      <c r="EG21" s="297">
        <v>0</v>
      </c>
      <c r="EH21" s="297">
        <v>0</v>
      </c>
      <c r="EI21"/>
      <c r="EJ21" s="7">
        <f t="shared" si="19"/>
        <v>0</v>
      </c>
      <c r="EL21" s="276">
        <v>109592</v>
      </c>
      <c r="EN21" s="183">
        <v>0</v>
      </c>
      <c r="EO21" s="183">
        <v>0</v>
      </c>
      <c r="EP21" s="183">
        <v>0</v>
      </c>
      <c r="EQ21" s="183">
        <v>0</v>
      </c>
      <c r="ER21" s="183">
        <v>0</v>
      </c>
      <c r="ES21" s="183">
        <v>0</v>
      </c>
      <c r="ET21" s="183">
        <v>0</v>
      </c>
      <c r="EU21" s="183">
        <v>0</v>
      </c>
      <c r="EV21" s="183">
        <v>0</v>
      </c>
      <c r="EW21" s="183">
        <v>0</v>
      </c>
      <c r="EX21" s="183">
        <v>0</v>
      </c>
      <c r="EY21" s="183">
        <v>0</v>
      </c>
      <c r="EZ21" s="183">
        <v>0</v>
      </c>
      <c r="FA21" s="183">
        <v>0</v>
      </c>
      <c r="FB21" s="183">
        <v>0</v>
      </c>
      <c r="FC21" s="183">
        <v>0</v>
      </c>
      <c r="FD21" s="183">
        <v>0</v>
      </c>
      <c r="FE21" s="183">
        <v>0</v>
      </c>
      <c r="FF21" s="183">
        <v>0</v>
      </c>
      <c r="FG21" s="183">
        <v>0</v>
      </c>
      <c r="FH21" s="183">
        <v>0</v>
      </c>
      <c r="FI21" s="183">
        <v>0</v>
      </c>
      <c r="FJ21" s="183">
        <v>0</v>
      </c>
      <c r="FK21" s="183">
        <v>0</v>
      </c>
      <c r="FL21" s="183">
        <v>0</v>
      </c>
      <c r="FM21" s="183">
        <v>0</v>
      </c>
      <c r="FN21" s="183">
        <v>0</v>
      </c>
      <c r="FO21" s="183">
        <v>0</v>
      </c>
      <c r="FP21" s="183">
        <v>0</v>
      </c>
      <c r="FQ21" s="183">
        <v>0</v>
      </c>
      <c r="FR21" s="183">
        <v>0</v>
      </c>
      <c r="FS21" s="183">
        <v>0</v>
      </c>
      <c r="FT21" s="183">
        <v>0</v>
      </c>
      <c r="FU21" s="183">
        <v>0</v>
      </c>
      <c r="FV21" s="183">
        <v>0</v>
      </c>
      <c r="FW21" s="183">
        <v>0</v>
      </c>
      <c r="FX21" s="183">
        <v>0</v>
      </c>
      <c r="FY21" s="183">
        <v>0</v>
      </c>
      <c r="FZ21" s="183">
        <v>0</v>
      </c>
      <c r="GA21" s="183">
        <v>0</v>
      </c>
      <c r="GB21" s="183">
        <v>0</v>
      </c>
      <c r="GC21" s="183">
        <v>0</v>
      </c>
      <c r="GD21" s="183">
        <v>0</v>
      </c>
      <c r="GE21" s="183">
        <v>0</v>
      </c>
      <c r="GF21" s="183">
        <v>0</v>
      </c>
      <c r="GG21" s="183">
        <v>0</v>
      </c>
      <c r="GH21" s="183">
        <v>0</v>
      </c>
      <c r="GI21" s="183">
        <v>0</v>
      </c>
      <c r="GJ21" s="183">
        <v>0</v>
      </c>
      <c r="GK21" s="183">
        <v>0</v>
      </c>
      <c r="GL21" s="183">
        <v>0</v>
      </c>
      <c r="GM21" s="183">
        <v>0</v>
      </c>
      <c r="GN21" s="183">
        <v>0</v>
      </c>
      <c r="GO21" s="183">
        <v>0</v>
      </c>
      <c r="GP21" s="183">
        <v>0</v>
      </c>
      <c r="GQ21" s="183">
        <v>0</v>
      </c>
      <c r="GR21" s="183">
        <v>0</v>
      </c>
      <c r="GS21" s="183">
        <v>0</v>
      </c>
      <c r="GT21" s="183">
        <v>0</v>
      </c>
      <c r="GU21" s="183">
        <v>0</v>
      </c>
      <c r="GV21" s="183">
        <v>0</v>
      </c>
      <c r="GW21" s="183">
        <v>0</v>
      </c>
      <c r="GX21" s="183">
        <v>0</v>
      </c>
      <c r="GY21" s="183">
        <v>0</v>
      </c>
      <c r="GZ21" s="183">
        <v>0</v>
      </c>
      <c r="HA21" s="183">
        <v>0</v>
      </c>
      <c r="HB21" s="183">
        <v>0</v>
      </c>
      <c r="HC21" s="183">
        <v>0</v>
      </c>
      <c r="HD21" s="183">
        <v>0</v>
      </c>
      <c r="HE21" s="183">
        <v>0</v>
      </c>
      <c r="HF21" s="183">
        <v>0</v>
      </c>
      <c r="HG21" s="183">
        <v>0</v>
      </c>
      <c r="HH21" s="183">
        <v>0</v>
      </c>
      <c r="HI21" s="183">
        <v>0</v>
      </c>
      <c r="HJ21" s="183">
        <v>0</v>
      </c>
      <c r="HK21" s="183">
        <v>0</v>
      </c>
      <c r="HL21" s="183">
        <v>0</v>
      </c>
      <c r="HM21" s="183">
        <v>0</v>
      </c>
      <c r="HN21" s="183">
        <v>0</v>
      </c>
      <c r="HO21" s="183">
        <v>0</v>
      </c>
      <c r="HP21" s="183">
        <v>0</v>
      </c>
      <c r="HQ21" s="183">
        <v>0</v>
      </c>
      <c r="HR21" s="183">
        <v>0</v>
      </c>
      <c r="HS21" s="183">
        <v>0</v>
      </c>
      <c r="HT21" s="183">
        <v>0</v>
      </c>
      <c r="HU21" s="183">
        <v>0</v>
      </c>
      <c r="HV21" s="183">
        <v>0</v>
      </c>
      <c r="HW21" s="183">
        <v>0</v>
      </c>
      <c r="HX21" s="183">
        <v>0</v>
      </c>
      <c r="HY21" s="183">
        <v>0</v>
      </c>
      <c r="HZ21" s="183">
        <v>0</v>
      </c>
      <c r="IA21" s="183">
        <v>0</v>
      </c>
      <c r="IB21" s="183">
        <v>0</v>
      </c>
      <c r="IC21" s="183">
        <v>0</v>
      </c>
      <c r="ID21" s="183">
        <v>0</v>
      </c>
      <c r="IE21" s="183">
        <v>0</v>
      </c>
      <c r="IF21" s="183">
        <v>0</v>
      </c>
      <c r="IG21" s="183">
        <v>0</v>
      </c>
      <c r="IH21" s="183">
        <v>0</v>
      </c>
      <c r="II21" s="183">
        <v>0</v>
      </c>
      <c r="IJ21" s="183">
        <v>0</v>
      </c>
      <c r="IK21" s="183">
        <v>0</v>
      </c>
      <c r="IL21" s="183">
        <v>0</v>
      </c>
      <c r="IM21" s="183">
        <v>0</v>
      </c>
      <c r="IN21" s="183">
        <v>0</v>
      </c>
      <c r="IO21" s="183">
        <v>0</v>
      </c>
      <c r="IP21" s="183">
        <v>0</v>
      </c>
      <c r="IQ21" s="183">
        <v>0</v>
      </c>
      <c r="IR21" s="183">
        <v>0</v>
      </c>
      <c r="IS21" s="183">
        <v>0</v>
      </c>
      <c r="IT21" s="183">
        <v>0</v>
      </c>
      <c r="IU21" s="183">
        <v>0</v>
      </c>
      <c r="IV21" s="183">
        <v>0</v>
      </c>
      <c r="IW21" s="183">
        <v>0</v>
      </c>
      <c r="IX21" s="183">
        <v>0</v>
      </c>
      <c r="IY21" s="183">
        <v>0</v>
      </c>
      <c r="IZ21" s="183">
        <v>0</v>
      </c>
      <c r="JA21" s="183">
        <v>0</v>
      </c>
      <c r="JB21" s="183">
        <v>0</v>
      </c>
      <c r="JC21" s="183">
        <v>0</v>
      </c>
      <c r="JD21" s="183">
        <v>0</v>
      </c>
      <c r="JE21" s="183">
        <v>0</v>
      </c>
      <c r="JF21" s="183">
        <v>0</v>
      </c>
      <c r="JG21" s="183">
        <v>0</v>
      </c>
      <c r="JH21" s="183">
        <v>0</v>
      </c>
      <c r="JI21" s="183">
        <v>0</v>
      </c>
      <c r="JJ21" s="183">
        <v>0</v>
      </c>
      <c r="JK21" s="183">
        <v>0</v>
      </c>
      <c r="JL21" s="183">
        <v>0</v>
      </c>
      <c r="JM21" s="183">
        <v>0</v>
      </c>
      <c r="JN21" s="183">
        <v>0</v>
      </c>
      <c r="JO21" s="183">
        <v>0</v>
      </c>
      <c r="JP21" s="183">
        <v>0</v>
      </c>
      <c r="JQ21" s="183">
        <v>0</v>
      </c>
    </row>
    <row r="22" spans="1:277" x14ac:dyDescent="0.25">
      <c r="A22" s="54">
        <f t="shared" si="11"/>
        <v>21</v>
      </c>
      <c r="B22" s="6"/>
      <c r="C22" s="6"/>
      <c r="D22" s="6"/>
      <c r="E22" s="6"/>
      <c r="F22" s="6" t="s">
        <v>231</v>
      </c>
      <c r="G22" s="297">
        <v>0</v>
      </c>
      <c r="H22" s="297">
        <v>0</v>
      </c>
      <c r="I22" s="297">
        <v>0</v>
      </c>
      <c r="J22" s="297">
        <v>0</v>
      </c>
      <c r="K22" s="297">
        <v>0</v>
      </c>
      <c r="L22" s="297">
        <v>0</v>
      </c>
      <c r="M22" s="297">
        <v>0</v>
      </c>
      <c r="N22" s="297">
        <v>0</v>
      </c>
      <c r="O22" s="297">
        <v>0</v>
      </c>
      <c r="P22" s="297">
        <v>0</v>
      </c>
      <c r="Q22" s="297">
        <v>0</v>
      </c>
      <c r="R22" s="297">
        <v>0</v>
      </c>
      <c r="S22" s="297">
        <v>0</v>
      </c>
      <c r="T22" s="297">
        <v>0</v>
      </c>
      <c r="U22" s="297">
        <v>0</v>
      </c>
      <c r="V22" s="297">
        <v>0</v>
      </c>
      <c r="W22" s="297">
        <v>0</v>
      </c>
      <c r="X22" s="297">
        <v>0</v>
      </c>
      <c r="Y22" s="297">
        <v>0</v>
      </c>
      <c r="Z22" s="297">
        <v>0</v>
      </c>
      <c r="AA22" s="297">
        <v>0</v>
      </c>
      <c r="AB22" s="297">
        <v>0</v>
      </c>
      <c r="AC22" s="297">
        <v>0</v>
      </c>
      <c r="AD22" s="297">
        <v>0</v>
      </c>
      <c r="AE22" s="297">
        <v>0</v>
      </c>
      <c r="AF22" s="297">
        <v>0</v>
      </c>
      <c r="AG22" s="297">
        <v>0</v>
      </c>
      <c r="AH22" s="297">
        <v>0</v>
      </c>
      <c r="AI22" s="297">
        <v>0</v>
      </c>
      <c r="AJ22" s="297">
        <v>0</v>
      </c>
      <c r="AK22" s="297">
        <v>0</v>
      </c>
      <c r="AL22" s="297">
        <v>0</v>
      </c>
      <c r="AM22" s="297">
        <v>0</v>
      </c>
      <c r="AN22" s="297">
        <v>0</v>
      </c>
      <c r="AO22" s="297">
        <v>0</v>
      </c>
      <c r="AP22" s="297">
        <v>0</v>
      </c>
      <c r="AQ22" s="297">
        <v>0</v>
      </c>
      <c r="AR22" s="297">
        <v>0</v>
      </c>
      <c r="AS22" s="297">
        <v>0</v>
      </c>
      <c r="AT22" s="297">
        <v>0</v>
      </c>
      <c r="AU22" s="297">
        <v>0</v>
      </c>
      <c r="AV22" s="297">
        <v>0</v>
      </c>
      <c r="AW22" s="297">
        <v>0</v>
      </c>
      <c r="AX22" s="297">
        <v>0</v>
      </c>
      <c r="AY22" s="297">
        <v>0</v>
      </c>
      <c r="AZ22" s="297">
        <v>0</v>
      </c>
      <c r="BA22" s="297">
        <v>0</v>
      </c>
      <c r="BB22" s="297">
        <v>0</v>
      </c>
      <c r="BC22" s="297">
        <v>0</v>
      </c>
      <c r="BD22" s="297">
        <v>0</v>
      </c>
      <c r="BE22" s="297">
        <v>0</v>
      </c>
      <c r="BF22" s="297">
        <v>0</v>
      </c>
      <c r="BG22" s="297">
        <v>0</v>
      </c>
      <c r="BH22" s="297">
        <v>0</v>
      </c>
      <c r="BI22" s="297">
        <v>0</v>
      </c>
      <c r="BJ22" s="297">
        <v>0</v>
      </c>
      <c r="BK22" s="297">
        <v>0</v>
      </c>
      <c r="BL22" s="297">
        <v>0</v>
      </c>
      <c r="BM22" s="297">
        <v>0</v>
      </c>
      <c r="BN22" s="297">
        <v>0</v>
      </c>
      <c r="BO22" s="297">
        <v>0</v>
      </c>
      <c r="BP22" s="297">
        <v>0</v>
      </c>
      <c r="BQ22" s="297">
        <v>0</v>
      </c>
      <c r="BR22" s="297">
        <v>0</v>
      </c>
      <c r="BS22" s="297">
        <v>0</v>
      </c>
      <c r="BT22" s="297">
        <v>0</v>
      </c>
      <c r="BU22" s="297">
        <v>0</v>
      </c>
      <c r="BV22" s="297">
        <v>0</v>
      </c>
      <c r="BW22" s="297">
        <v>0</v>
      </c>
      <c r="BX22" s="297">
        <v>0</v>
      </c>
      <c r="BY22" s="297">
        <v>0</v>
      </c>
      <c r="BZ22" s="297">
        <v>0</v>
      </c>
      <c r="CA22" s="297">
        <v>0</v>
      </c>
      <c r="CB22" s="297">
        <v>0</v>
      </c>
      <c r="CC22" s="297">
        <v>0</v>
      </c>
      <c r="CD22" s="297">
        <v>0</v>
      </c>
      <c r="CE22" s="297">
        <v>0</v>
      </c>
      <c r="CF22" s="297">
        <v>0</v>
      </c>
      <c r="CG22" s="297">
        <v>0</v>
      </c>
      <c r="CH22" s="297">
        <v>0</v>
      </c>
      <c r="CI22" s="297">
        <v>0</v>
      </c>
      <c r="CJ22" s="297">
        <v>0</v>
      </c>
      <c r="CK22" s="297">
        <v>0</v>
      </c>
      <c r="CL22" s="297">
        <v>0</v>
      </c>
      <c r="CM22" s="297"/>
      <c r="CN22" s="297">
        <v>0</v>
      </c>
      <c r="CO22" s="297">
        <v>0</v>
      </c>
      <c r="CP22" s="297">
        <v>0</v>
      </c>
      <c r="CQ22" s="297">
        <v>0</v>
      </c>
      <c r="CR22" s="297">
        <v>0</v>
      </c>
      <c r="CS22" s="297">
        <v>0</v>
      </c>
      <c r="CT22" s="297">
        <v>0</v>
      </c>
      <c r="CU22" s="297">
        <v>0</v>
      </c>
      <c r="CV22" s="297">
        <v>0</v>
      </c>
      <c r="CW22" s="297">
        <v>0</v>
      </c>
      <c r="CX22" s="297">
        <v>0</v>
      </c>
      <c r="CY22" s="297">
        <v>0</v>
      </c>
      <c r="CZ22" s="297">
        <v>0</v>
      </c>
      <c r="DA22" s="297">
        <v>0</v>
      </c>
      <c r="DB22" s="297">
        <v>0</v>
      </c>
      <c r="DC22" s="297">
        <v>0</v>
      </c>
      <c r="DD22" s="297">
        <v>0</v>
      </c>
      <c r="DE22" s="297">
        <v>0</v>
      </c>
      <c r="DF22" s="297">
        <v>0</v>
      </c>
      <c r="DG22" s="297">
        <v>0</v>
      </c>
      <c r="DH22" s="297">
        <v>0</v>
      </c>
      <c r="DI22" s="297">
        <v>0</v>
      </c>
      <c r="DJ22" s="297">
        <v>0</v>
      </c>
      <c r="DK22" s="297">
        <v>0</v>
      </c>
      <c r="DL22" s="297">
        <v>0</v>
      </c>
      <c r="DM22" s="297">
        <v>0</v>
      </c>
      <c r="DN22" s="297">
        <v>0</v>
      </c>
      <c r="DO22" s="297">
        <v>0</v>
      </c>
      <c r="DP22" s="297">
        <v>0</v>
      </c>
      <c r="DQ22" s="297"/>
      <c r="DR22" s="297">
        <v>0</v>
      </c>
      <c r="DS22" s="297">
        <v>0</v>
      </c>
      <c r="DT22" s="297">
        <v>0</v>
      </c>
      <c r="DU22" s="297">
        <v>0</v>
      </c>
      <c r="DV22" s="297">
        <v>0</v>
      </c>
      <c r="DW22" s="297">
        <v>0</v>
      </c>
      <c r="DX22" s="297"/>
      <c r="DY22" s="297">
        <v>0</v>
      </c>
      <c r="DZ22" s="297">
        <v>0</v>
      </c>
      <c r="EA22" s="297">
        <v>0</v>
      </c>
      <c r="EB22" s="297">
        <v>0</v>
      </c>
      <c r="EC22" s="297">
        <v>0</v>
      </c>
      <c r="ED22" s="297">
        <v>0</v>
      </c>
      <c r="EE22" s="297">
        <v>0</v>
      </c>
      <c r="EF22" s="297">
        <v>0</v>
      </c>
      <c r="EG22" s="297">
        <v>0</v>
      </c>
      <c r="EH22" s="297">
        <v>0</v>
      </c>
      <c r="EI22"/>
      <c r="EJ22" s="7">
        <f t="shared" si="19"/>
        <v>0</v>
      </c>
      <c r="EL22" s="276">
        <v>9199.6</v>
      </c>
      <c r="EN22" s="183">
        <v>0</v>
      </c>
      <c r="EO22" s="183">
        <v>0</v>
      </c>
      <c r="EP22" s="183">
        <v>0</v>
      </c>
      <c r="EQ22" s="183">
        <v>0</v>
      </c>
      <c r="ER22" s="183">
        <v>0</v>
      </c>
      <c r="ES22" s="183">
        <v>0</v>
      </c>
      <c r="ET22" s="183">
        <v>0</v>
      </c>
      <c r="EU22" s="183">
        <v>0</v>
      </c>
      <c r="EV22" s="183">
        <v>0</v>
      </c>
      <c r="EW22" s="183">
        <v>0</v>
      </c>
      <c r="EX22" s="183">
        <v>0</v>
      </c>
      <c r="EY22" s="183">
        <v>0</v>
      </c>
      <c r="EZ22" s="183">
        <v>0</v>
      </c>
      <c r="FA22" s="183">
        <v>0</v>
      </c>
      <c r="FB22" s="183">
        <v>0</v>
      </c>
      <c r="FC22" s="183">
        <v>0</v>
      </c>
      <c r="FD22" s="183">
        <v>0</v>
      </c>
      <c r="FE22" s="183">
        <v>0</v>
      </c>
      <c r="FF22" s="183">
        <v>0</v>
      </c>
      <c r="FG22" s="183">
        <v>0</v>
      </c>
      <c r="FH22" s="183">
        <v>0</v>
      </c>
      <c r="FI22" s="183">
        <v>0</v>
      </c>
      <c r="FJ22" s="183">
        <v>0</v>
      </c>
      <c r="FK22" s="183">
        <v>0</v>
      </c>
      <c r="FL22" s="183">
        <v>0</v>
      </c>
      <c r="FM22" s="183">
        <v>0</v>
      </c>
      <c r="FN22" s="183">
        <v>0</v>
      </c>
      <c r="FO22" s="183">
        <v>0</v>
      </c>
      <c r="FP22" s="183">
        <v>0</v>
      </c>
      <c r="FQ22" s="183">
        <v>0</v>
      </c>
      <c r="FR22" s="183">
        <v>0</v>
      </c>
      <c r="FS22" s="183">
        <v>0</v>
      </c>
      <c r="FT22" s="183">
        <v>0</v>
      </c>
      <c r="FU22" s="183">
        <v>0</v>
      </c>
      <c r="FV22" s="183">
        <v>0</v>
      </c>
      <c r="FW22" s="183">
        <v>0</v>
      </c>
      <c r="FX22" s="183">
        <v>0</v>
      </c>
      <c r="FY22" s="183">
        <v>0</v>
      </c>
      <c r="FZ22" s="183">
        <v>0</v>
      </c>
      <c r="GA22" s="183">
        <v>0</v>
      </c>
      <c r="GB22" s="183">
        <v>0</v>
      </c>
      <c r="GC22" s="183">
        <v>0</v>
      </c>
      <c r="GD22" s="183">
        <v>0</v>
      </c>
      <c r="GE22" s="183">
        <v>0</v>
      </c>
      <c r="GF22" s="183">
        <v>0</v>
      </c>
      <c r="GG22" s="183">
        <v>0</v>
      </c>
      <c r="GH22" s="183">
        <v>0</v>
      </c>
      <c r="GI22" s="183">
        <v>0</v>
      </c>
      <c r="GJ22" s="183">
        <v>0</v>
      </c>
      <c r="GK22" s="183">
        <v>0</v>
      </c>
      <c r="GL22" s="183">
        <v>0</v>
      </c>
      <c r="GM22" s="183">
        <v>0</v>
      </c>
      <c r="GN22" s="183">
        <v>0</v>
      </c>
      <c r="GO22" s="183">
        <v>0</v>
      </c>
      <c r="GP22" s="183">
        <v>0</v>
      </c>
      <c r="GQ22" s="183">
        <v>0</v>
      </c>
      <c r="GR22" s="183">
        <v>0</v>
      </c>
      <c r="GS22" s="183">
        <v>0</v>
      </c>
      <c r="GT22" s="183">
        <v>0</v>
      </c>
      <c r="GU22" s="183">
        <v>0</v>
      </c>
      <c r="GV22" s="183">
        <v>0</v>
      </c>
      <c r="GW22" s="183">
        <v>0</v>
      </c>
      <c r="GX22" s="183">
        <v>0</v>
      </c>
      <c r="GY22" s="183">
        <v>0</v>
      </c>
      <c r="GZ22" s="183">
        <v>0</v>
      </c>
      <c r="HA22" s="183">
        <v>0</v>
      </c>
      <c r="HB22" s="183">
        <v>0</v>
      </c>
      <c r="HC22" s="183">
        <v>0</v>
      </c>
      <c r="HD22" s="183">
        <v>0</v>
      </c>
      <c r="HE22" s="183">
        <v>0</v>
      </c>
      <c r="HF22" s="183">
        <v>0</v>
      </c>
      <c r="HG22" s="183">
        <v>0</v>
      </c>
      <c r="HH22" s="183">
        <v>0</v>
      </c>
      <c r="HI22" s="183">
        <v>0</v>
      </c>
      <c r="HJ22" s="183">
        <v>0</v>
      </c>
      <c r="HK22" s="183">
        <v>0</v>
      </c>
      <c r="HL22" s="183">
        <v>0</v>
      </c>
      <c r="HM22" s="183">
        <v>0</v>
      </c>
      <c r="HN22" s="183">
        <v>0</v>
      </c>
      <c r="HO22" s="183">
        <v>0</v>
      </c>
      <c r="HP22" s="183">
        <v>0</v>
      </c>
      <c r="HQ22" s="183">
        <v>0</v>
      </c>
      <c r="HR22" s="183">
        <v>0</v>
      </c>
      <c r="HS22" s="183">
        <v>0</v>
      </c>
      <c r="HT22" s="183">
        <v>0</v>
      </c>
      <c r="HU22" s="183">
        <v>0</v>
      </c>
      <c r="HV22" s="183">
        <v>0</v>
      </c>
      <c r="HW22" s="183">
        <v>0</v>
      </c>
      <c r="HX22" s="183">
        <v>0</v>
      </c>
      <c r="HY22" s="183">
        <v>0</v>
      </c>
      <c r="HZ22" s="183">
        <v>0</v>
      </c>
      <c r="IA22" s="183">
        <v>0</v>
      </c>
      <c r="IB22" s="183">
        <v>0</v>
      </c>
      <c r="IC22" s="183">
        <v>0</v>
      </c>
      <c r="ID22" s="183">
        <v>0</v>
      </c>
      <c r="IE22" s="183">
        <v>0</v>
      </c>
      <c r="IF22" s="183">
        <v>0</v>
      </c>
      <c r="IG22" s="183">
        <v>0</v>
      </c>
      <c r="IH22" s="183">
        <v>0</v>
      </c>
      <c r="II22" s="183">
        <v>0</v>
      </c>
      <c r="IJ22" s="183">
        <v>0</v>
      </c>
      <c r="IK22" s="183">
        <v>0</v>
      </c>
      <c r="IL22" s="183">
        <v>0</v>
      </c>
      <c r="IM22" s="183">
        <v>0</v>
      </c>
      <c r="IN22" s="183">
        <v>0</v>
      </c>
      <c r="IO22" s="183">
        <v>0</v>
      </c>
      <c r="IP22" s="183">
        <v>0</v>
      </c>
      <c r="IQ22" s="183">
        <v>0</v>
      </c>
      <c r="IR22" s="183">
        <v>0</v>
      </c>
      <c r="IS22" s="183">
        <v>0</v>
      </c>
      <c r="IT22" s="183">
        <v>0</v>
      </c>
      <c r="IU22" s="183">
        <v>0</v>
      </c>
      <c r="IV22" s="183">
        <v>0</v>
      </c>
      <c r="IW22" s="183">
        <v>0</v>
      </c>
      <c r="IX22" s="183">
        <v>0</v>
      </c>
      <c r="IY22" s="183">
        <v>0</v>
      </c>
      <c r="IZ22" s="183">
        <v>0</v>
      </c>
      <c r="JA22" s="183">
        <v>0</v>
      </c>
      <c r="JB22" s="183">
        <v>0</v>
      </c>
      <c r="JC22" s="183">
        <v>0</v>
      </c>
      <c r="JD22" s="183">
        <v>0</v>
      </c>
      <c r="JE22" s="183">
        <v>0</v>
      </c>
      <c r="JF22" s="183">
        <v>0</v>
      </c>
      <c r="JG22" s="183">
        <v>0</v>
      </c>
      <c r="JH22" s="183">
        <v>0</v>
      </c>
      <c r="JI22" s="183">
        <v>0</v>
      </c>
      <c r="JJ22" s="183">
        <v>0</v>
      </c>
      <c r="JK22" s="183">
        <v>0</v>
      </c>
      <c r="JL22" s="183">
        <v>0</v>
      </c>
      <c r="JM22" s="183">
        <v>0</v>
      </c>
      <c r="JN22" s="183">
        <v>0</v>
      </c>
      <c r="JO22" s="183">
        <v>0</v>
      </c>
      <c r="JP22" s="183">
        <v>0</v>
      </c>
      <c r="JQ22" s="183">
        <v>0</v>
      </c>
    </row>
    <row r="23" spans="1:277" x14ac:dyDescent="0.25">
      <c r="A23" s="54">
        <f t="shared" si="11"/>
        <v>22</v>
      </c>
      <c r="B23" s="6"/>
      <c r="C23" s="6"/>
      <c r="D23" s="6"/>
      <c r="E23" s="6"/>
      <c r="F23" s="6" t="s">
        <v>232</v>
      </c>
      <c r="G23" s="297">
        <v>0</v>
      </c>
      <c r="H23" s="297">
        <v>0</v>
      </c>
      <c r="I23" s="297">
        <v>0</v>
      </c>
      <c r="J23" s="297">
        <v>0</v>
      </c>
      <c r="K23" s="297">
        <v>0</v>
      </c>
      <c r="L23" s="297">
        <v>0</v>
      </c>
      <c r="M23" s="297">
        <v>0</v>
      </c>
      <c r="N23" s="297">
        <v>0</v>
      </c>
      <c r="O23" s="297">
        <v>0</v>
      </c>
      <c r="P23" s="297">
        <v>0</v>
      </c>
      <c r="Q23" s="297">
        <v>0</v>
      </c>
      <c r="R23" s="297">
        <v>0</v>
      </c>
      <c r="S23" s="297">
        <v>0</v>
      </c>
      <c r="T23" s="297">
        <v>0</v>
      </c>
      <c r="U23" s="297">
        <v>0</v>
      </c>
      <c r="V23" s="297">
        <v>0</v>
      </c>
      <c r="W23" s="297">
        <v>0</v>
      </c>
      <c r="X23" s="297">
        <v>0</v>
      </c>
      <c r="Y23" s="297">
        <v>0</v>
      </c>
      <c r="Z23" s="297">
        <v>0</v>
      </c>
      <c r="AA23" s="297">
        <v>0</v>
      </c>
      <c r="AB23" s="297">
        <v>0</v>
      </c>
      <c r="AC23" s="297">
        <v>0</v>
      </c>
      <c r="AD23" s="297">
        <v>0</v>
      </c>
      <c r="AE23" s="297">
        <v>0</v>
      </c>
      <c r="AF23" s="297">
        <v>0</v>
      </c>
      <c r="AG23" s="297">
        <v>0</v>
      </c>
      <c r="AH23" s="297">
        <v>0</v>
      </c>
      <c r="AI23" s="297">
        <v>0</v>
      </c>
      <c r="AJ23" s="297">
        <v>0</v>
      </c>
      <c r="AK23" s="297">
        <v>0</v>
      </c>
      <c r="AL23" s="297">
        <v>0</v>
      </c>
      <c r="AM23" s="297">
        <v>0</v>
      </c>
      <c r="AN23" s="297">
        <v>0</v>
      </c>
      <c r="AO23" s="297">
        <v>0</v>
      </c>
      <c r="AP23" s="297">
        <v>0</v>
      </c>
      <c r="AQ23" s="297">
        <v>0</v>
      </c>
      <c r="AR23" s="297">
        <v>0</v>
      </c>
      <c r="AS23" s="297">
        <v>0</v>
      </c>
      <c r="AT23" s="297">
        <v>0</v>
      </c>
      <c r="AU23" s="297">
        <v>0</v>
      </c>
      <c r="AV23" s="297">
        <v>0</v>
      </c>
      <c r="AW23" s="297">
        <v>0</v>
      </c>
      <c r="AX23" s="297">
        <v>0</v>
      </c>
      <c r="AY23" s="297">
        <v>0</v>
      </c>
      <c r="AZ23" s="297">
        <v>0</v>
      </c>
      <c r="BA23" s="297">
        <v>0</v>
      </c>
      <c r="BB23" s="297">
        <v>0</v>
      </c>
      <c r="BC23" s="297">
        <v>0</v>
      </c>
      <c r="BD23" s="297">
        <v>0</v>
      </c>
      <c r="BE23" s="297">
        <v>0</v>
      </c>
      <c r="BF23" s="297">
        <v>0</v>
      </c>
      <c r="BG23" s="297">
        <v>0</v>
      </c>
      <c r="BH23" s="297">
        <v>0</v>
      </c>
      <c r="BI23" s="297">
        <v>0</v>
      </c>
      <c r="BJ23" s="297">
        <v>0</v>
      </c>
      <c r="BK23" s="297">
        <v>0</v>
      </c>
      <c r="BL23" s="297">
        <v>0</v>
      </c>
      <c r="BM23" s="297">
        <v>0</v>
      </c>
      <c r="BN23" s="297">
        <v>0</v>
      </c>
      <c r="BO23" s="297">
        <v>0</v>
      </c>
      <c r="BP23" s="297">
        <v>0</v>
      </c>
      <c r="BQ23" s="297">
        <v>0</v>
      </c>
      <c r="BR23" s="297">
        <v>0</v>
      </c>
      <c r="BS23" s="297">
        <v>0</v>
      </c>
      <c r="BT23" s="297">
        <v>0</v>
      </c>
      <c r="BU23" s="297">
        <v>0</v>
      </c>
      <c r="BV23" s="297">
        <v>0</v>
      </c>
      <c r="BW23" s="297">
        <v>0</v>
      </c>
      <c r="BX23" s="297">
        <v>0</v>
      </c>
      <c r="BY23" s="297">
        <v>0</v>
      </c>
      <c r="BZ23" s="297">
        <v>0</v>
      </c>
      <c r="CA23" s="297">
        <v>0</v>
      </c>
      <c r="CB23" s="297">
        <v>0</v>
      </c>
      <c r="CC23" s="297">
        <v>0</v>
      </c>
      <c r="CD23" s="297">
        <v>0</v>
      </c>
      <c r="CE23" s="297">
        <v>0</v>
      </c>
      <c r="CF23" s="297">
        <v>0</v>
      </c>
      <c r="CG23" s="297">
        <v>0</v>
      </c>
      <c r="CH23" s="297">
        <v>0</v>
      </c>
      <c r="CI23" s="297">
        <v>0</v>
      </c>
      <c r="CJ23" s="297">
        <v>0</v>
      </c>
      <c r="CK23" s="297">
        <v>0</v>
      </c>
      <c r="CL23" s="297">
        <v>0</v>
      </c>
      <c r="CM23" s="297"/>
      <c r="CN23" s="297">
        <v>0</v>
      </c>
      <c r="CO23" s="297">
        <v>0</v>
      </c>
      <c r="CP23" s="297">
        <v>0</v>
      </c>
      <c r="CQ23" s="297">
        <v>0</v>
      </c>
      <c r="CR23" s="297">
        <v>0</v>
      </c>
      <c r="CS23" s="297">
        <v>0</v>
      </c>
      <c r="CT23" s="297">
        <v>0</v>
      </c>
      <c r="CU23" s="297">
        <v>0</v>
      </c>
      <c r="CV23" s="297">
        <v>0</v>
      </c>
      <c r="CW23" s="297">
        <v>0</v>
      </c>
      <c r="CX23" s="297">
        <v>0</v>
      </c>
      <c r="CY23" s="297">
        <v>0</v>
      </c>
      <c r="CZ23" s="297">
        <v>0</v>
      </c>
      <c r="DA23" s="297">
        <v>0</v>
      </c>
      <c r="DB23" s="297">
        <v>0</v>
      </c>
      <c r="DC23" s="297">
        <v>0</v>
      </c>
      <c r="DD23" s="297">
        <v>0</v>
      </c>
      <c r="DE23" s="297">
        <v>0</v>
      </c>
      <c r="DF23" s="297">
        <v>0</v>
      </c>
      <c r="DG23" s="297">
        <v>0</v>
      </c>
      <c r="DH23" s="297">
        <v>0</v>
      </c>
      <c r="DI23" s="297">
        <v>0</v>
      </c>
      <c r="DJ23" s="297">
        <v>0</v>
      </c>
      <c r="DK23" s="297">
        <v>0</v>
      </c>
      <c r="DL23" s="297">
        <v>0</v>
      </c>
      <c r="DM23" s="297">
        <v>0</v>
      </c>
      <c r="DN23" s="297">
        <v>0</v>
      </c>
      <c r="DO23" s="297">
        <v>0</v>
      </c>
      <c r="DP23" s="297">
        <v>0</v>
      </c>
      <c r="DQ23" s="297"/>
      <c r="DR23" s="297">
        <v>0</v>
      </c>
      <c r="DS23" s="297">
        <v>0</v>
      </c>
      <c r="DT23" s="297">
        <v>0</v>
      </c>
      <c r="DU23" s="297">
        <v>0</v>
      </c>
      <c r="DV23" s="297">
        <v>0</v>
      </c>
      <c r="DW23" s="297">
        <v>0</v>
      </c>
      <c r="DX23" s="297"/>
      <c r="DY23" s="297">
        <v>0</v>
      </c>
      <c r="DZ23" s="297">
        <v>0</v>
      </c>
      <c r="EA23" s="297">
        <v>0</v>
      </c>
      <c r="EB23" s="297">
        <v>0</v>
      </c>
      <c r="EC23" s="297">
        <v>0</v>
      </c>
      <c r="ED23" s="297">
        <v>0</v>
      </c>
      <c r="EE23" s="297">
        <v>0</v>
      </c>
      <c r="EF23" s="297">
        <v>0</v>
      </c>
      <c r="EG23" s="297">
        <v>0</v>
      </c>
      <c r="EH23" s="297">
        <v>0</v>
      </c>
      <c r="EI23"/>
      <c r="EJ23" s="7">
        <f t="shared" si="19"/>
        <v>0</v>
      </c>
      <c r="EL23" s="276">
        <v>2100.1302000000001</v>
      </c>
      <c r="EN23" s="183">
        <v>0</v>
      </c>
      <c r="EO23" s="183">
        <v>0</v>
      </c>
      <c r="EP23" s="183">
        <v>0</v>
      </c>
      <c r="EQ23" s="183">
        <v>0</v>
      </c>
      <c r="ER23" s="183">
        <v>0</v>
      </c>
      <c r="ES23" s="183">
        <v>0</v>
      </c>
      <c r="ET23" s="183">
        <v>0</v>
      </c>
      <c r="EU23" s="183">
        <v>0</v>
      </c>
      <c r="EV23" s="183">
        <v>0</v>
      </c>
      <c r="EW23" s="183">
        <v>0</v>
      </c>
      <c r="EX23" s="183">
        <v>0</v>
      </c>
      <c r="EY23" s="183">
        <v>0</v>
      </c>
      <c r="EZ23" s="183">
        <v>0</v>
      </c>
      <c r="FA23" s="183">
        <v>0</v>
      </c>
      <c r="FB23" s="183">
        <v>0</v>
      </c>
      <c r="FC23" s="183">
        <v>0</v>
      </c>
      <c r="FD23" s="183">
        <v>0</v>
      </c>
      <c r="FE23" s="183">
        <v>0</v>
      </c>
      <c r="FF23" s="183">
        <v>0</v>
      </c>
      <c r="FG23" s="183">
        <v>0</v>
      </c>
      <c r="FH23" s="183">
        <v>0</v>
      </c>
      <c r="FI23" s="183">
        <v>0</v>
      </c>
      <c r="FJ23" s="183">
        <v>0</v>
      </c>
      <c r="FK23" s="183">
        <v>0</v>
      </c>
      <c r="FL23" s="183">
        <v>0</v>
      </c>
      <c r="FM23" s="183">
        <v>0</v>
      </c>
      <c r="FN23" s="183">
        <v>0</v>
      </c>
      <c r="FO23" s="183">
        <v>0</v>
      </c>
      <c r="FP23" s="183">
        <v>0</v>
      </c>
      <c r="FQ23" s="183">
        <v>0</v>
      </c>
      <c r="FR23" s="183">
        <v>0</v>
      </c>
      <c r="FS23" s="183">
        <v>0</v>
      </c>
      <c r="FT23" s="183">
        <v>0</v>
      </c>
      <c r="FU23" s="183">
        <v>0</v>
      </c>
      <c r="FV23" s="183">
        <v>0</v>
      </c>
      <c r="FW23" s="183">
        <v>0</v>
      </c>
      <c r="FX23" s="183">
        <v>0</v>
      </c>
      <c r="FY23" s="183">
        <v>0</v>
      </c>
      <c r="FZ23" s="183">
        <v>0</v>
      </c>
      <c r="GA23" s="183">
        <v>0</v>
      </c>
      <c r="GB23" s="183">
        <v>0</v>
      </c>
      <c r="GC23" s="183">
        <v>0</v>
      </c>
      <c r="GD23" s="183">
        <v>0</v>
      </c>
      <c r="GE23" s="183">
        <v>0</v>
      </c>
      <c r="GF23" s="183">
        <v>0</v>
      </c>
      <c r="GG23" s="183">
        <v>0</v>
      </c>
      <c r="GH23" s="183">
        <v>0</v>
      </c>
      <c r="GI23" s="183">
        <v>0</v>
      </c>
      <c r="GJ23" s="183">
        <v>0</v>
      </c>
      <c r="GK23" s="183">
        <v>0</v>
      </c>
      <c r="GL23" s="183">
        <v>0</v>
      </c>
      <c r="GM23" s="183">
        <v>0</v>
      </c>
      <c r="GN23" s="183">
        <v>0</v>
      </c>
      <c r="GO23" s="183">
        <v>0</v>
      </c>
      <c r="GP23" s="183">
        <v>0</v>
      </c>
      <c r="GQ23" s="183">
        <v>0</v>
      </c>
      <c r="GR23" s="183">
        <v>0</v>
      </c>
      <c r="GS23" s="183">
        <v>0</v>
      </c>
      <c r="GT23" s="183">
        <v>0</v>
      </c>
      <c r="GU23" s="183">
        <v>0</v>
      </c>
      <c r="GV23" s="183">
        <v>0</v>
      </c>
      <c r="GW23" s="183">
        <v>0</v>
      </c>
      <c r="GX23" s="183">
        <v>0</v>
      </c>
      <c r="GY23" s="183">
        <v>0</v>
      </c>
      <c r="GZ23" s="183">
        <v>0</v>
      </c>
      <c r="HA23" s="183">
        <v>0</v>
      </c>
      <c r="HB23" s="183">
        <v>0</v>
      </c>
      <c r="HC23" s="183">
        <v>0</v>
      </c>
      <c r="HD23" s="183">
        <v>0</v>
      </c>
      <c r="HE23" s="183">
        <v>0</v>
      </c>
      <c r="HF23" s="183">
        <v>0</v>
      </c>
      <c r="HG23" s="183">
        <v>0</v>
      </c>
      <c r="HH23" s="183">
        <v>0</v>
      </c>
      <c r="HI23" s="183">
        <v>0</v>
      </c>
      <c r="HJ23" s="183">
        <v>0</v>
      </c>
      <c r="HK23" s="183">
        <v>0</v>
      </c>
      <c r="HL23" s="183">
        <v>0</v>
      </c>
      <c r="HM23" s="183">
        <v>0</v>
      </c>
      <c r="HN23" s="183">
        <v>0</v>
      </c>
      <c r="HO23" s="183">
        <v>0</v>
      </c>
      <c r="HP23" s="183">
        <v>0</v>
      </c>
      <c r="HQ23" s="183">
        <v>0</v>
      </c>
      <c r="HR23" s="183">
        <v>0</v>
      </c>
      <c r="HS23" s="183">
        <v>0</v>
      </c>
      <c r="HT23" s="183">
        <v>0</v>
      </c>
      <c r="HU23" s="183">
        <v>0</v>
      </c>
      <c r="HV23" s="183">
        <v>0</v>
      </c>
      <c r="HW23" s="183">
        <v>0</v>
      </c>
      <c r="HX23" s="183">
        <v>0</v>
      </c>
      <c r="HY23" s="183">
        <v>0</v>
      </c>
      <c r="HZ23" s="183">
        <v>0</v>
      </c>
      <c r="IA23" s="183">
        <v>0</v>
      </c>
      <c r="IB23" s="183">
        <v>0</v>
      </c>
      <c r="IC23" s="183">
        <v>0</v>
      </c>
      <c r="ID23" s="183">
        <v>0</v>
      </c>
      <c r="IE23" s="183">
        <v>0</v>
      </c>
      <c r="IF23" s="183">
        <v>0</v>
      </c>
      <c r="IG23" s="183">
        <v>0</v>
      </c>
      <c r="IH23" s="183">
        <v>0</v>
      </c>
      <c r="II23" s="183">
        <v>0</v>
      </c>
      <c r="IJ23" s="183">
        <v>0</v>
      </c>
      <c r="IK23" s="183">
        <v>0</v>
      </c>
      <c r="IL23" s="183">
        <v>0</v>
      </c>
      <c r="IM23" s="183">
        <v>0</v>
      </c>
      <c r="IN23" s="183">
        <v>0</v>
      </c>
      <c r="IO23" s="183">
        <v>0</v>
      </c>
      <c r="IP23" s="183">
        <v>0</v>
      </c>
      <c r="IQ23" s="183">
        <v>0</v>
      </c>
      <c r="IR23" s="183">
        <v>0</v>
      </c>
      <c r="IS23" s="183">
        <v>0</v>
      </c>
      <c r="IT23" s="183">
        <v>0</v>
      </c>
      <c r="IU23" s="183">
        <v>0</v>
      </c>
      <c r="IV23" s="183">
        <v>0</v>
      </c>
      <c r="IW23" s="183">
        <v>0</v>
      </c>
      <c r="IX23" s="183">
        <v>0</v>
      </c>
      <c r="IY23" s="183">
        <v>0</v>
      </c>
      <c r="IZ23" s="183">
        <v>0</v>
      </c>
      <c r="JA23" s="183">
        <v>0</v>
      </c>
      <c r="JB23" s="183">
        <v>0</v>
      </c>
      <c r="JC23" s="183">
        <v>0</v>
      </c>
      <c r="JD23" s="183">
        <v>0</v>
      </c>
      <c r="JE23" s="183">
        <v>0</v>
      </c>
      <c r="JF23" s="183">
        <v>0</v>
      </c>
      <c r="JG23" s="183">
        <v>0</v>
      </c>
      <c r="JH23" s="183">
        <v>0</v>
      </c>
      <c r="JI23" s="183">
        <v>0</v>
      </c>
      <c r="JJ23" s="183">
        <v>0</v>
      </c>
      <c r="JK23" s="183">
        <v>0</v>
      </c>
      <c r="JL23" s="183">
        <v>0</v>
      </c>
      <c r="JM23" s="183">
        <v>0</v>
      </c>
      <c r="JN23" s="183">
        <v>0</v>
      </c>
      <c r="JO23" s="183">
        <v>0</v>
      </c>
      <c r="JP23" s="183">
        <v>0</v>
      </c>
      <c r="JQ23" s="183">
        <v>0</v>
      </c>
    </row>
    <row r="24" spans="1:277" x14ac:dyDescent="0.25">
      <c r="A24" s="54">
        <f t="shared" si="11"/>
        <v>23</v>
      </c>
      <c r="B24" s="6"/>
      <c r="C24" s="6"/>
      <c r="D24" s="6"/>
      <c r="E24" s="6"/>
      <c r="F24" s="6" t="s">
        <v>233</v>
      </c>
      <c r="G24" s="297">
        <v>0</v>
      </c>
      <c r="H24" s="297">
        <v>0</v>
      </c>
      <c r="I24" s="297">
        <v>0</v>
      </c>
      <c r="J24" s="297">
        <v>0</v>
      </c>
      <c r="K24" s="297">
        <v>0</v>
      </c>
      <c r="L24" s="297">
        <v>0</v>
      </c>
      <c r="M24" s="297">
        <v>0</v>
      </c>
      <c r="N24" s="297">
        <v>0</v>
      </c>
      <c r="O24" s="297">
        <v>0</v>
      </c>
      <c r="P24" s="297">
        <v>0</v>
      </c>
      <c r="Q24" s="297">
        <v>0</v>
      </c>
      <c r="R24" s="297">
        <v>0</v>
      </c>
      <c r="S24" s="297">
        <v>0</v>
      </c>
      <c r="T24" s="297">
        <v>0</v>
      </c>
      <c r="U24" s="297">
        <v>0</v>
      </c>
      <c r="V24" s="297">
        <v>0</v>
      </c>
      <c r="W24" s="297">
        <v>0</v>
      </c>
      <c r="X24" s="297">
        <v>0</v>
      </c>
      <c r="Y24" s="297">
        <v>0</v>
      </c>
      <c r="Z24" s="297">
        <v>0</v>
      </c>
      <c r="AA24" s="297">
        <v>0</v>
      </c>
      <c r="AB24" s="297">
        <v>0</v>
      </c>
      <c r="AC24" s="297">
        <v>0</v>
      </c>
      <c r="AD24" s="297">
        <v>0</v>
      </c>
      <c r="AE24" s="297">
        <v>0</v>
      </c>
      <c r="AF24" s="297">
        <v>0</v>
      </c>
      <c r="AG24" s="297">
        <v>0</v>
      </c>
      <c r="AH24" s="297">
        <v>0</v>
      </c>
      <c r="AI24" s="297">
        <v>0</v>
      </c>
      <c r="AJ24" s="297">
        <v>0</v>
      </c>
      <c r="AK24" s="297">
        <v>0</v>
      </c>
      <c r="AL24" s="297">
        <v>0</v>
      </c>
      <c r="AM24" s="297">
        <v>0</v>
      </c>
      <c r="AN24" s="297">
        <v>0</v>
      </c>
      <c r="AO24" s="297">
        <v>0</v>
      </c>
      <c r="AP24" s="297">
        <v>0</v>
      </c>
      <c r="AQ24" s="297">
        <v>0</v>
      </c>
      <c r="AR24" s="297">
        <v>0</v>
      </c>
      <c r="AS24" s="297">
        <v>0</v>
      </c>
      <c r="AT24" s="297">
        <v>0</v>
      </c>
      <c r="AU24" s="297">
        <v>0</v>
      </c>
      <c r="AV24" s="297">
        <v>0</v>
      </c>
      <c r="AW24" s="297">
        <v>0</v>
      </c>
      <c r="AX24" s="297">
        <v>0</v>
      </c>
      <c r="AY24" s="297">
        <v>0</v>
      </c>
      <c r="AZ24" s="297">
        <v>0</v>
      </c>
      <c r="BA24" s="297">
        <v>0</v>
      </c>
      <c r="BB24" s="297">
        <v>0</v>
      </c>
      <c r="BC24" s="297">
        <v>0</v>
      </c>
      <c r="BD24" s="297">
        <v>0</v>
      </c>
      <c r="BE24" s="297">
        <v>0</v>
      </c>
      <c r="BF24" s="297">
        <v>0</v>
      </c>
      <c r="BG24" s="297">
        <v>0</v>
      </c>
      <c r="BH24" s="297">
        <v>0</v>
      </c>
      <c r="BI24" s="297">
        <v>0</v>
      </c>
      <c r="BJ24" s="297">
        <v>0</v>
      </c>
      <c r="BK24" s="297">
        <v>0</v>
      </c>
      <c r="BL24" s="297">
        <v>0</v>
      </c>
      <c r="BM24" s="297">
        <v>0</v>
      </c>
      <c r="BN24" s="297">
        <v>0</v>
      </c>
      <c r="BO24" s="297">
        <v>0</v>
      </c>
      <c r="BP24" s="297">
        <v>0</v>
      </c>
      <c r="BQ24" s="297">
        <v>0</v>
      </c>
      <c r="BR24" s="297">
        <v>0</v>
      </c>
      <c r="BS24" s="297">
        <v>0</v>
      </c>
      <c r="BT24" s="297">
        <v>0</v>
      </c>
      <c r="BU24" s="297">
        <v>0</v>
      </c>
      <c r="BV24" s="297">
        <v>0</v>
      </c>
      <c r="BW24" s="297">
        <v>0</v>
      </c>
      <c r="BX24" s="297">
        <v>0</v>
      </c>
      <c r="BY24" s="297">
        <v>0</v>
      </c>
      <c r="BZ24" s="297">
        <v>0</v>
      </c>
      <c r="CA24" s="297">
        <v>0</v>
      </c>
      <c r="CB24" s="297">
        <v>0</v>
      </c>
      <c r="CC24" s="297">
        <v>0</v>
      </c>
      <c r="CD24" s="297">
        <v>0</v>
      </c>
      <c r="CE24" s="297">
        <v>0</v>
      </c>
      <c r="CF24" s="297">
        <v>0</v>
      </c>
      <c r="CG24" s="297">
        <v>0</v>
      </c>
      <c r="CH24" s="297">
        <v>0</v>
      </c>
      <c r="CI24" s="297">
        <v>0</v>
      </c>
      <c r="CJ24" s="297">
        <v>0</v>
      </c>
      <c r="CK24" s="297">
        <v>0</v>
      </c>
      <c r="CL24" s="297">
        <v>0</v>
      </c>
      <c r="CM24" s="297"/>
      <c r="CN24" s="297">
        <v>0</v>
      </c>
      <c r="CO24" s="297">
        <v>0</v>
      </c>
      <c r="CP24" s="297">
        <v>0</v>
      </c>
      <c r="CQ24" s="297">
        <v>0</v>
      </c>
      <c r="CR24" s="297">
        <v>0</v>
      </c>
      <c r="CS24" s="297">
        <v>0</v>
      </c>
      <c r="CT24" s="297">
        <v>0</v>
      </c>
      <c r="CU24" s="297">
        <v>0</v>
      </c>
      <c r="CV24" s="297">
        <v>0</v>
      </c>
      <c r="CW24" s="297">
        <v>0</v>
      </c>
      <c r="CX24" s="297">
        <v>0</v>
      </c>
      <c r="CY24" s="297">
        <v>0</v>
      </c>
      <c r="CZ24" s="297">
        <v>0</v>
      </c>
      <c r="DA24" s="297">
        <v>0</v>
      </c>
      <c r="DB24" s="297">
        <v>0</v>
      </c>
      <c r="DC24" s="297">
        <v>0</v>
      </c>
      <c r="DD24" s="297">
        <v>0</v>
      </c>
      <c r="DE24" s="297">
        <v>0</v>
      </c>
      <c r="DF24" s="297">
        <v>0</v>
      </c>
      <c r="DG24" s="297">
        <v>0</v>
      </c>
      <c r="DH24" s="297">
        <v>0</v>
      </c>
      <c r="DI24" s="297">
        <v>0</v>
      </c>
      <c r="DJ24" s="297">
        <v>0</v>
      </c>
      <c r="DK24" s="297">
        <v>0</v>
      </c>
      <c r="DL24" s="297">
        <v>0</v>
      </c>
      <c r="DM24" s="297">
        <v>0</v>
      </c>
      <c r="DN24" s="297">
        <v>0</v>
      </c>
      <c r="DO24" s="297">
        <v>0</v>
      </c>
      <c r="DP24" s="297">
        <v>0</v>
      </c>
      <c r="DQ24" s="297"/>
      <c r="DR24" s="297">
        <v>0</v>
      </c>
      <c r="DS24" s="297">
        <v>0</v>
      </c>
      <c r="DT24" s="297">
        <v>0</v>
      </c>
      <c r="DU24" s="297">
        <v>0</v>
      </c>
      <c r="DV24" s="297">
        <v>0</v>
      </c>
      <c r="DW24" s="297">
        <v>0</v>
      </c>
      <c r="DX24" s="297"/>
      <c r="DY24" s="297">
        <v>0</v>
      </c>
      <c r="DZ24" s="297">
        <v>0</v>
      </c>
      <c r="EA24" s="297">
        <v>0</v>
      </c>
      <c r="EB24" s="297">
        <v>0</v>
      </c>
      <c r="EC24" s="297">
        <v>0</v>
      </c>
      <c r="ED24" s="297">
        <v>0</v>
      </c>
      <c r="EE24" s="297">
        <v>0</v>
      </c>
      <c r="EF24" s="297">
        <v>0</v>
      </c>
      <c r="EG24" s="297">
        <v>0</v>
      </c>
      <c r="EH24" s="297">
        <v>0</v>
      </c>
      <c r="EI24"/>
      <c r="EJ24" s="7">
        <f t="shared" si="19"/>
        <v>0</v>
      </c>
      <c r="EL24" s="276">
        <v>88440.364799999996</v>
      </c>
      <c r="EN24" s="183">
        <v>0</v>
      </c>
      <c r="EO24" s="183">
        <v>0</v>
      </c>
      <c r="EP24" s="183">
        <v>0</v>
      </c>
      <c r="EQ24" s="183">
        <v>0</v>
      </c>
      <c r="ER24" s="183">
        <v>0</v>
      </c>
      <c r="ES24" s="183">
        <v>0</v>
      </c>
      <c r="ET24" s="183">
        <v>0</v>
      </c>
      <c r="EU24" s="183">
        <v>0</v>
      </c>
      <c r="EV24" s="183">
        <v>0</v>
      </c>
      <c r="EW24" s="183">
        <v>0</v>
      </c>
      <c r="EX24" s="183">
        <v>0</v>
      </c>
      <c r="EY24" s="183">
        <v>0</v>
      </c>
      <c r="EZ24" s="183">
        <v>0</v>
      </c>
      <c r="FA24" s="183">
        <v>0</v>
      </c>
      <c r="FB24" s="183">
        <v>0</v>
      </c>
      <c r="FC24" s="183">
        <v>0</v>
      </c>
      <c r="FD24" s="183">
        <v>0</v>
      </c>
      <c r="FE24" s="183">
        <v>0</v>
      </c>
      <c r="FF24" s="183">
        <v>0</v>
      </c>
      <c r="FG24" s="183">
        <v>0</v>
      </c>
      <c r="FH24" s="183">
        <v>0</v>
      </c>
      <c r="FI24" s="183">
        <v>0</v>
      </c>
      <c r="FJ24" s="183">
        <v>0</v>
      </c>
      <c r="FK24" s="183">
        <v>0</v>
      </c>
      <c r="FL24" s="183">
        <v>0</v>
      </c>
      <c r="FM24" s="183">
        <v>0</v>
      </c>
      <c r="FN24" s="183">
        <v>0</v>
      </c>
      <c r="FO24" s="183">
        <v>0</v>
      </c>
      <c r="FP24" s="183">
        <v>0</v>
      </c>
      <c r="FQ24" s="183">
        <v>0</v>
      </c>
      <c r="FR24" s="183">
        <v>0</v>
      </c>
      <c r="FS24" s="183">
        <v>0</v>
      </c>
      <c r="FT24" s="183">
        <v>0</v>
      </c>
      <c r="FU24" s="183">
        <v>0</v>
      </c>
      <c r="FV24" s="183">
        <v>0</v>
      </c>
      <c r="FW24" s="183">
        <v>0</v>
      </c>
      <c r="FX24" s="183">
        <v>0</v>
      </c>
      <c r="FY24" s="183">
        <v>0</v>
      </c>
      <c r="FZ24" s="183">
        <v>0</v>
      </c>
      <c r="GA24" s="183">
        <v>0</v>
      </c>
      <c r="GB24" s="183">
        <v>0</v>
      </c>
      <c r="GC24" s="183">
        <v>0</v>
      </c>
      <c r="GD24" s="183">
        <v>0</v>
      </c>
      <c r="GE24" s="183">
        <v>0</v>
      </c>
      <c r="GF24" s="183">
        <v>0</v>
      </c>
      <c r="GG24" s="183">
        <v>0</v>
      </c>
      <c r="GH24" s="183">
        <v>0</v>
      </c>
      <c r="GI24" s="183">
        <v>0</v>
      </c>
      <c r="GJ24" s="183">
        <v>0</v>
      </c>
      <c r="GK24" s="183">
        <v>0</v>
      </c>
      <c r="GL24" s="183">
        <v>0</v>
      </c>
      <c r="GM24" s="183">
        <v>0</v>
      </c>
      <c r="GN24" s="183">
        <v>0</v>
      </c>
      <c r="GO24" s="183">
        <v>0</v>
      </c>
      <c r="GP24" s="183">
        <v>0</v>
      </c>
      <c r="GQ24" s="183">
        <v>0</v>
      </c>
      <c r="GR24" s="183">
        <v>0</v>
      </c>
      <c r="GS24" s="183">
        <v>0</v>
      </c>
      <c r="GT24" s="183">
        <v>0</v>
      </c>
      <c r="GU24" s="183">
        <v>0</v>
      </c>
      <c r="GV24" s="183">
        <v>0</v>
      </c>
      <c r="GW24" s="183">
        <v>0</v>
      </c>
      <c r="GX24" s="183">
        <v>0</v>
      </c>
      <c r="GY24" s="183">
        <v>0</v>
      </c>
      <c r="GZ24" s="183">
        <v>0</v>
      </c>
      <c r="HA24" s="183">
        <v>0</v>
      </c>
      <c r="HB24" s="183">
        <v>0</v>
      </c>
      <c r="HC24" s="183">
        <v>0</v>
      </c>
      <c r="HD24" s="183">
        <v>0</v>
      </c>
      <c r="HE24" s="183">
        <v>0</v>
      </c>
      <c r="HF24" s="183">
        <v>0</v>
      </c>
      <c r="HG24" s="183">
        <v>0</v>
      </c>
      <c r="HH24" s="183">
        <v>0</v>
      </c>
      <c r="HI24" s="183">
        <v>0</v>
      </c>
      <c r="HJ24" s="183">
        <v>0</v>
      </c>
      <c r="HK24" s="183">
        <v>0</v>
      </c>
      <c r="HL24" s="183">
        <v>0</v>
      </c>
      <c r="HM24" s="183">
        <v>0</v>
      </c>
      <c r="HN24" s="183">
        <v>0</v>
      </c>
      <c r="HO24" s="183">
        <v>0</v>
      </c>
      <c r="HP24" s="183">
        <v>0</v>
      </c>
      <c r="HQ24" s="183">
        <v>0</v>
      </c>
      <c r="HR24" s="183">
        <v>0</v>
      </c>
      <c r="HS24" s="183">
        <v>0</v>
      </c>
      <c r="HT24" s="183">
        <v>0</v>
      </c>
      <c r="HU24" s="183">
        <v>0</v>
      </c>
      <c r="HV24" s="183">
        <v>0</v>
      </c>
      <c r="HW24" s="183">
        <v>0</v>
      </c>
      <c r="HX24" s="183">
        <v>0</v>
      </c>
      <c r="HY24" s="183">
        <v>0</v>
      </c>
      <c r="HZ24" s="183">
        <v>0</v>
      </c>
      <c r="IA24" s="183">
        <v>0</v>
      </c>
      <c r="IB24" s="183">
        <v>0</v>
      </c>
      <c r="IC24" s="183">
        <v>0</v>
      </c>
      <c r="ID24" s="183">
        <v>0</v>
      </c>
      <c r="IE24" s="183">
        <v>0</v>
      </c>
      <c r="IF24" s="183">
        <v>0</v>
      </c>
      <c r="IG24" s="183">
        <v>0</v>
      </c>
      <c r="IH24" s="183">
        <v>0</v>
      </c>
      <c r="II24" s="183">
        <v>0</v>
      </c>
      <c r="IJ24" s="183">
        <v>0</v>
      </c>
      <c r="IK24" s="183">
        <v>0</v>
      </c>
      <c r="IL24" s="183">
        <v>0</v>
      </c>
      <c r="IM24" s="183">
        <v>0</v>
      </c>
      <c r="IN24" s="183">
        <v>0</v>
      </c>
      <c r="IO24" s="183">
        <v>0</v>
      </c>
      <c r="IP24" s="183">
        <v>0</v>
      </c>
      <c r="IQ24" s="183">
        <v>0</v>
      </c>
      <c r="IR24" s="183">
        <v>0</v>
      </c>
      <c r="IS24" s="183">
        <v>0</v>
      </c>
      <c r="IT24" s="183">
        <v>0</v>
      </c>
      <c r="IU24" s="183">
        <v>0</v>
      </c>
      <c r="IV24" s="183">
        <v>0</v>
      </c>
      <c r="IW24" s="183">
        <v>0</v>
      </c>
      <c r="IX24" s="183">
        <v>0</v>
      </c>
      <c r="IY24" s="183">
        <v>0</v>
      </c>
      <c r="IZ24" s="183">
        <v>0</v>
      </c>
      <c r="JA24" s="183">
        <v>0</v>
      </c>
      <c r="JB24" s="183">
        <v>0</v>
      </c>
      <c r="JC24" s="183">
        <v>0</v>
      </c>
      <c r="JD24" s="183">
        <v>0</v>
      </c>
      <c r="JE24" s="183">
        <v>0</v>
      </c>
      <c r="JF24" s="183">
        <v>0</v>
      </c>
      <c r="JG24" s="183">
        <v>0</v>
      </c>
      <c r="JH24" s="183">
        <v>0</v>
      </c>
      <c r="JI24" s="183">
        <v>0</v>
      </c>
      <c r="JJ24" s="183">
        <v>0</v>
      </c>
      <c r="JK24" s="183">
        <v>0</v>
      </c>
      <c r="JL24" s="183">
        <v>0</v>
      </c>
      <c r="JM24" s="183">
        <v>0</v>
      </c>
      <c r="JN24" s="183">
        <v>0</v>
      </c>
      <c r="JO24" s="183">
        <v>0</v>
      </c>
      <c r="JP24" s="183">
        <v>0</v>
      </c>
      <c r="JQ24" s="183">
        <v>0</v>
      </c>
    </row>
    <row r="25" spans="1:277" x14ac:dyDescent="0.25">
      <c r="A25" s="54">
        <f t="shared" si="11"/>
        <v>24</v>
      </c>
      <c r="B25" s="6"/>
      <c r="C25" s="6"/>
      <c r="D25" s="6"/>
      <c r="E25" s="6"/>
      <c r="F25" s="6" t="s">
        <v>234</v>
      </c>
      <c r="G25" s="297">
        <v>0</v>
      </c>
      <c r="H25" s="297">
        <v>0</v>
      </c>
      <c r="I25" s="297">
        <v>0</v>
      </c>
      <c r="J25" s="297">
        <v>0</v>
      </c>
      <c r="K25" s="297">
        <v>0</v>
      </c>
      <c r="L25" s="297">
        <v>0</v>
      </c>
      <c r="M25" s="297">
        <v>0</v>
      </c>
      <c r="N25" s="297">
        <v>0</v>
      </c>
      <c r="O25" s="297">
        <v>0</v>
      </c>
      <c r="P25" s="297">
        <v>0</v>
      </c>
      <c r="Q25" s="297">
        <v>0</v>
      </c>
      <c r="R25" s="297">
        <v>0</v>
      </c>
      <c r="S25" s="297">
        <v>0</v>
      </c>
      <c r="T25" s="297">
        <v>0</v>
      </c>
      <c r="U25" s="297">
        <v>0</v>
      </c>
      <c r="V25" s="297">
        <v>0</v>
      </c>
      <c r="W25" s="297">
        <v>0</v>
      </c>
      <c r="X25" s="297">
        <v>0</v>
      </c>
      <c r="Y25" s="297">
        <v>0</v>
      </c>
      <c r="Z25" s="297">
        <v>0</v>
      </c>
      <c r="AA25" s="297">
        <v>0</v>
      </c>
      <c r="AB25" s="297">
        <v>0</v>
      </c>
      <c r="AC25" s="297">
        <v>0</v>
      </c>
      <c r="AD25" s="297">
        <v>0</v>
      </c>
      <c r="AE25" s="297">
        <v>0</v>
      </c>
      <c r="AF25" s="297">
        <v>0</v>
      </c>
      <c r="AG25" s="297">
        <v>0</v>
      </c>
      <c r="AH25" s="297">
        <v>0</v>
      </c>
      <c r="AI25" s="297">
        <v>0</v>
      </c>
      <c r="AJ25" s="297">
        <v>0</v>
      </c>
      <c r="AK25" s="297">
        <v>0</v>
      </c>
      <c r="AL25" s="297">
        <v>0</v>
      </c>
      <c r="AM25" s="297">
        <v>0</v>
      </c>
      <c r="AN25" s="297">
        <v>0</v>
      </c>
      <c r="AO25" s="297">
        <v>0</v>
      </c>
      <c r="AP25" s="297">
        <v>0</v>
      </c>
      <c r="AQ25" s="297">
        <v>0</v>
      </c>
      <c r="AR25" s="297">
        <v>0</v>
      </c>
      <c r="AS25" s="297">
        <v>0</v>
      </c>
      <c r="AT25" s="297">
        <v>0</v>
      </c>
      <c r="AU25" s="297">
        <v>0</v>
      </c>
      <c r="AV25" s="297">
        <v>0</v>
      </c>
      <c r="AW25" s="297">
        <v>0</v>
      </c>
      <c r="AX25" s="297">
        <v>0</v>
      </c>
      <c r="AY25" s="297">
        <v>0</v>
      </c>
      <c r="AZ25" s="297">
        <v>0</v>
      </c>
      <c r="BA25" s="297">
        <v>0</v>
      </c>
      <c r="BB25" s="297">
        <v>0</v>
      </c>
      <c r="BC25" s="297">
        <v>0</v>
      </c>
      <c r="BD25" s="297">
        <v>0</v>
      </c>
      <c r="BE25" s="297">
        <v>0</v>
      </c>
      <c r="BF25" s="297">
        <v>0</v>
      </c>
      <c r="BG25" s="297">
        <v>0</v>
      </c>
      <c r="BH25" s="297">
        <v>0</v>
      </c>
      <c r="BI25" s="297">
        <v>0</v>
      </c>
      <c r="BJ25" s="297">
        <v>0</v>
      </c>
      <c r="BK25" s="297">
        <v>0</v>
      </c>
      <c r="BL25" s="297">
        <v>0</v>
      </c>
      <c r="BM25" s="297">
        <v>0</v>
      </c>
      <c r="BN25" s="297">
        <v>0</v>
      </c>
      <c r="BO25" s="297">
        <v>0</v>
      </c>
      <c r="BP25" s="297">
        <v>0</v>
      </c>
      <c r="BQ25" s="297">
        <v>0</v>
      </c>
      <c r="BR25" s="297">
        <v>0</v>
      </c>
      <c r="BS25" s="297">
        <v>0</v>
      </c>
      <c r="BT25" s="297">
        <v>0</v>
      </c>
      <c r="BU25" s="297">
        <v>0</v>
      </c>
      <c r="BV25" s="297">
        <v>0</v>
      </c>
      <c r="BW25" s="297">
        <v>0</v>
      </c>
      <c r="BX25" s="297">
        <v>0</v>
      </c>
      <c r="BY25" s="297">
        <v>0</v>
      </c>
      <c r="BZ25" s="297">
        <v>0</v>
      </c>
      <c r="CA25" s="297">
        <v>0</v>
      </c>
      <c r="CB25" s="297">
        <v>0</v>
      </c>
      <c r="CC25" s="297">
        <v>0</v>
      </c>
      <c r="CD25" s="297">
        <v>0</v>
      </c>
      <c r="CE25" s="297">
        <v>0</v>
      </c>
      <c r="CF25" s="297">
        <v>0</v>
      </c>
      <c r="CG25" s="297">
        <v>0</v>
      </c>
      <c r="CH25" s="297">
        <v>0</v>
      </c>
      <c r="CI25" s="297">
        <v>0</v>
      </c>
      <c r="CJ25" s="297">
        <v>0</v>
      </c>
      <c r="CK25" s="297">
        <v>0</v>
      </c>
      <c r="CL25" s="297">
        <v>0</v>
      </c>
      <c r="CM25" s="297"/>
      <c r="CN25" s="297">
        <v>0</v>
      </c>
      <c r="CO25" s="297">
        <v>0</v>
      </c>
      <c r="CP25" s="297">
        <v>0</v>
      </c>
      <c r="CQ25" s="297">
        <v>0</v>
      </c>
      <c r="CR25" s="297">
        <v>0</v>
      </c>
      <c r="CS25" s="297">
        <v>0</v>
      </c>
      <c r="CT25" s="297">
        <v>0</v>
      </c>
      <c r="CU25" s="297">
        <v>0</v>
      </c>
      <c r="CV25" s="297">
        <v>0</v>
      </c>
      <c r="CW25" s="297">
        <v>0</v>
      </c>
      <c r="CX25" s="297">
        <v>0</v>
      </c>
      <c r="CY25" s="297">
        <v>0</v>
      </c>
      <c r="CZ25" s="297">
        <v>0</v>
      </c>
      <c r="DA25" s="297">
        <v>0</v>
      </c>
      <c r="DB25" s="297">
        <v>0</v>
      </c>
      <c r="DC25" s="297">
        <v>0</v>
      </c>
      <c r="DD25" s="297">
        <v>0</v>
      </c>
      <c r="DE25" s="297">
        <v>0</v>
      </c>
      <c r="DF25" s="297">
        <v>0</v>
      </c>
      <c r="DG25" s="297">
        <v>0</v>
      </c>
      <c r="DH25" s="297">
        <v>0</v>
      </c>
      <c r="DI25" s="297">
        <v>0</v>
      </c>
      <c r="DJ25" s="297">
        <v>0</v>
      </c>
      <c r="DK25" s="297">
        <v>0</v>
      </c>
      <c r="DL25" s="297">
        <v>0</v>
      </c>
      <c r="DM25" s="297">
        <v>0</v>
      </c>
      <c r="DN25" s="297">
        <v>0</v>
      </c>
      <c r="DO25" s="297">
        <v>0</v>
      </c>
      <c r="DP25" s="297">
        <v>0</v>
      </c>
      <c r="DQ25" s="297"/>
      <c r="DR25" s="297">
        <v>0</v>
      </c>
      <c r="DS25" s="297">
        <v>0</v>
      </c>
      <c r="DT25" s="297">
        <v>0</v>
      </c>
      <c r="DU25" s="297">
        <v>0</v>
      </c>
      <c r="DV25" s="297">
        <v>0</v>
      </c>
      <c r="DW25" s="297">
        <v>0</v>
      </c>
      <c r="DX25" s="297"/>
      <c r="DY25" s="297">
        <v>0</v>
      </c>
      <c r="DZ25" s="297">
        <v>0</v>
      </c>
      <c r="EA25" s="297">
        <v>0</v>
      </c>
      <c r="EB25" s="297">
        <v>0</v>
      </c>
      <c r="EC25" s="297">
        <v>0</v>
      </c>
      <c r="ED25" s="297">
        <v>0</v>
      </c>
      <c r="EE25" s="297">
        <v>0</v>
      </c>
      <c r="EF25" s="297">
        <v>0</v>
      </c>
      <c r="EG25" s="297">
        <v>0</v>
      </c>
      <c r="EH25" s="297">
        <v>0</v>
      </c>
      <c r="EI25"/>
      <c r="EJ25" s="7">
        <f t="shared" si="19"/>
        <v>0</v>
      </c>
      <c r="EL25" s="276">
        <v>5796</v>
      </c>
      <c r="EN25" s="183">
        <v>0</v>
      </c>
      <c r="EO25" s="183">
        <v>0</v>
      </c>
      <c r="EP25" s="183">
        <v>0</v>
      </c>
      <c r="EQ25" s="183">
        <v>0</v>
      </c>
      <c r="ER25" s="183">
        <v>0</v>
      </c>
      <c r="ES25" s="183">
        <v>0</v>
      </c>
      <c r="ET25" s="183">
        <v>0</v>
      </c>
      <c r="EU25" s="183">
        <v>0</v>
      </c>
      <c r="EV25" s="183">
        <v>0</v>
      </c>
      <c r="EW25" s="183">
        <v>0</v>
      </c>
      <c r="EX25" s="183">
        <v>0</v>
      </c>
      <c r="EY25" s="183">
        <v>0</v>
      </c>
      <c r="EZ25" s="183">
        <v>0</v>
      </c>
      <c r="FA25" s="183">
        <v>0</v>
      </c>
      <c r="FB25" s="183">
        <v>0</v>
      </c>
      <c r="FC25" s="183">
        <v>0</v>
      </c>
      <c r="FD25" s="183">
        <v>0</v>
      </c>
      <c r="FE25" s="183">
        <v>0</v>
      </c>
      <c r="FF25" s="183">
        <v>0</v>
      </c>
      <c r="FG25" s="183">
        <v>0</v>
      </c>
      <c r="FH25" s="183">
        <v>0</v>
      </c>
      <c r="FI25" s="183">
        <v>0</v>
      </c>
      <c r="FJ25" s="183">
        <v>0</v>
      </c>
      <c r="FK25" s="183">
        <v>0</v>
      </c>
      <c r="FL25" s="183">
        <v>0</v>
      </c>
      <c r="FM25" s="183">
        <v>0</v>
      </c>
      <c r="FN25" s="183">
        <v>0</v>
      </c>
      <c r="FO25" s="183">
        <v>0</v>
      </c>
      <c r="FP25" s="183">
        <v>0</v>
      </c>
      <c r="FQ25" s="183">
        <v>0</v>
      </c>
      <c r="FR25" s="183">
        <v>0</v>
      </c>
      <c r="FS25" s="183">
        <v>0</v>
      </c>
      <c r="FT25" s="183">
        <v>0</v>
      </c>
      <c r="FU25" s="183">
        <v>0</v>
      </c>
      <c r="FV25" s="183">
        <v>0</v>
      </c>
      <c r="FW25" s="183">
        <v>0</v>
      </c>
      <c r="FX25" s="183">
        <v>0</v>
      </c>
      <c r="FY25" s="183">
        <v>0</v>
      </c>
      <c r="FZ25" s="183">
        <v>0</v>
      </c>
      <c r="GA25" s="183">
        <v>0</v>
      </c>
      <c r="GB25" s="183">
        <v>0</v>
      </c>
      <c r="GC25" s="183">
        <v>0</v>
      </c>
      <c r="GD25" s="183">
        <v>0</v>
      </c>
      <c r="GE25" s="183">
        <v>0</v>
      </c>
      <c r="GF25" s="183">
        <v>0</v>
      </c>
      <c r="GG25" s="183">
        <v>0</v>
      </c>
      <c r="GH25" s="183">
        <v>0</v>
      </c>
      <c r="GI25" s="183">
        <v>0</v>
      </c>
      <c r="GJ25" s="183">
        <v>0</v>
      </c>
      <c r="GK25" s="183">
        <v>0</v>
      </c>
      <c r="GL25" s="183">
        <v>0</v>
      </c>
      <c r="GM25" s="183">
        <v>0</v>
      </c>
      <c r="GN25" s="183">
        <v>0</v>
      </c>
      <c r="GO25" s="183">
        <v>0</v>
      </c>
      <c r="GP25" s="183">
        <v>0</v>
      </c>
      <c r="GQ25" s="183">
        <v>0</v>
      </c>
      <c r="GR25" s="183">
        <v>0</v>
      </c>
      <c r="GS25" s="183">
        <v>0</v>
      </c>
      <c r="GT25" s="183">
        <v>0</v>
      </c>
      <c r="GU25" s="183">
        <v>0</v>
      </c>
      <c r="GV25" s="183">
        <v>0</v>
      </c>
      <c r="GW25" s="183">
        <v>0</v>
      </c>
      <c r="GX25" s="183">
        <v>0</v>
      </c>
      <c r="GY25" s="183">
        <v>0</v>
      </c>
      <c r="GZ25" s="183">
        <v>0</v>
      </c>
      <c r="HA25" s="183">
        <v>0</v>
      </c>
      <c r="HB25" s="183">
        <v>0</v>
      </c>
      <c r="HC25" s="183">
        <v>0</v>
      </c>
      <c r="HD25" s="183">
        <v>0</v>
      </c>
      <c r="HE25" s="183">
        <v>0</v>
      </c>
      <c r="HF25" s="183">
        <v>0</v>
      </c>
      <c r="HG25" s="183">
        <v>0</v>
      </c>
      <c r="HH25" s="183">
        <v>0</v>
      </c>
      <c r="HI25" s="183">
        <v>0</v>
      </c>
      <c r="HJ25" s="183">
        <v>0</v>
      </c>
      <c r="HK25" s="183">
        <v>0</v>
      </c>
      <c r="HL25" s="183">
        <v>0</v>
      </c>
      <c r="HM25" s="183">
        <v>0</v>
      </c>
      <c r="HN25" s="183">
        <v>0</v>
      </c>
      <c r="HO25" s="183">
        <v>0</v>
      </c>
      <c r="HP25" s="183">
        <v>0</v>
      </c>
      <c r="HQ25" s="183">
        <v>0</v>
      </c>
      <c r="HR25" s="183">
        <v>0</v>
      </c>
      <c r="HS25" s="183">
        <v>0</v>
      </c>
      <c r="HT25" s="183">
        <v>0</v>
      </c>
      <c r="HU25" s="183">
        <v>0</v>
      </c>
      <c r="HV25" s="183">
        <v>0</v>
      </c>
      <c r="HW25" s="183">
        <v>0</v>
      </c>
      <c r="HX25" s="183">
        <v>0</v>
      </c>
      <c r="HY25" s="183">
        <v>0</v>
      </c>
      <c r="HZ25" s="183">
        <v>0</v>
      </c>
      <c r="IA25" s="183">
        <v>0</v>
      </c>
      <c r="IB25" s="183">
        <v>0</v>
      </c>
      <c r="IC25" s="183">
        <v>0</v>
      </c>
      <c r="ID25" s="183">
        <v>0</v>
      </c>
      <c r="IE25" s="183">
        <v>0</v>
      </c>
      <c r="IF25" s="183">
        <v>0</v>
      </c>
      <c r="IG25" s="183">
        <v>0</v>
      </c>
      <c r="IH25" s="183">
        <v>0</v>
      </c>
      <c r="II25" s="183">
        <v>0</v>
      </c>
      <c r="IJ25" s="183">
        <v>0</v>
      </c>
      <c r="IK25" s="183">
        <v>0</v>
      </c>
      <c r="IL25" s="183">
        <v>0</v>
      </c>
      <c r="IM25" s="183">
        <v>0</v>
      </c>
      <c r="IN25" s="183">
        <v>0</v>
      </c>
      <c r="IO25" s="183">
        <v>0</v>
      </c>
      <c r="IP25" s="183">
        <v>0</v>
      </c>
      <c r="IQ25" s="183">
        <v>0</v>
      </c>
      <c r="IR25" s="183">
        <v>0</v>
      </c>
      <c r="IS25" s="183">
        <v>0</v>
      </c>
      <c r="IT25" s="183">
        <v>0</v>
      </c>
      <c r="IU25" s="183">
        <v>0</v>
      </c>
      <c r="IV25" s="183">
        <v>0</v>
      </c>
      <c r="IW25" s="183">
        <v>0</v>
      </c>
      <c r="IX25" s="183">
        <v>0</v>
      </c>
      <c r="IY25" s="183">
        <v>0</v>
      </c>
      <c r="IZ25" s="183">
        <v>0</v>
      </c>
      <c r="JA25" s="183">
        <v>0</v>
      </c>
      <c r="JB25" s="183">
        <v>0</v>
      </c>
      <c r="JC25" s="183">
        <v>0</v>
      </c>
      <c r="JD25" s="183">
        <v>0</v>
      </c>
      <c r="JE25" s="183">
        <v>0</v>
      </c>
      <c r="JF25" s="183">
        <v>0</v>
      </c>
      <c r="JG25" s="183">
        <v>0</v>
      </c>
      <c r="JH25" s="183">
        <v>0</v>
      </c>
      <c r="JI25" s="183">
        <v>0</v>
      </c>
      <c r="JJ25" s="183">
        <v>0</v>
      </c>
      <c r="JK25" s="183">
        <v>0</v>
      </c>
      <c r="JL25" s="183">
        <v>0</v>
      </c>
      <c r="JM25" s="183">
        <v>0</v>
      </c>
      <c r="JN25" s="183">
        <v>0</v>
      </c>
      <c r="JO25" s="183">
        <v>0</v>
      </c>
      <c r="JP25" s="183">
        <v>0</v>
      </c>
      <c r="JQ25" s="183">
        <v>0</v>
      </c>
    </row>
    <row r="26" spans="1:277" x14ac:dyDescent="0.25">
      <c r="A26" s="54">
        <f t="shared" si="11"/>
        <v>25</v>
      </c>
      <c r="B26" s="6"/>
      <c r="C26" s="6"/>
      <c r="D26" s="6"/>
      <c r="E26" s="6"/>
      <c r="F26" s="6" t="s">
        <v>361</v>
      </c>
      <c r="G26" s="297">
        <v>0</v>
      </c>
      <c r="H26" s="297">
        <v>0</v>
      </c>
      <c r="I26" s="297">
        <v>0</v>
      </c>
      <c r="J26" s="297">
        <v>0</v>
      </c>
      <c r="K26" s="297">
        <v>0</v>
      </c>
      <c r="L26" s="297">
        <v>0</v>
      </c>
      <c r="M26" s="297">
        <v>0</v>
      </c>
      <c r="N26" s="297">
        <v>0</v>
      </c>
      <c r="O26" s="297">
        <v>0</v>
      </c>
      <c r="P26" s="297">
        <v>0</v>
      </c>
      <c r="Q26" s="297">
        <v>0</v>
      </c>
      <c r="R26" s="297">
        <v>0</v>
      </c>
      <c r="S26" s="297">
        <v>0</v>
      </c>
      <c r="T26" s="297">
        <v>0</v>
      </c>
      <c r="U26" s="297">
        <v>0</v>
      </c>
      <c r="V26" s="297">
        <v>0</v>
      </c>
      <c r="W26" s="297">
        <v>0</v>
      </c>
      <c r="X26" s="297">
        <v>0</v>
      </c>
      <c r="Y26" s="297">
        <v>0</v>
      </c>
      <c r="Z26" s="297">
        <v>0</v>
      </c>
      <c r="AA26" s="297">
        <v>0</v>
      </c>
      <c r="AB26" s="297">
        <v>0</v>
      </c>
      <c r="AC26" s="297">
        <v>0</v>
      </c>
      <c r="AD26" s="297">
        <v>0</v>
      </c>
      <c r="AE26" s="297">
        <v>0</v>
      </c>
      <c r="AF26" s="297">
        <v>0</v>
      </c>
      <c r="AG26" s="297">
        <v>0</v>
      </c>
      <c r="AH26" s="297">
        <v>0</v>
      </c>
      <c r="AI26" s="297">
        <v>0</v>
      </c>
      <c r="AJ26" s="297">
        <v>0</v>
      </c>
      <c r="AK26" s="297">
        <v>0</v>
      </c>
      <c r="AL26" s="297">
        <v>0</v>
      </c>
      <c r="AM26" s="297">
        <v>0</v>
      </c>
      <c r="AN26" s="297">
        <v>0</v>
      </c>
      <c r="AO26" s="297">
        <v>0</v>
      </c>
      <c r="AP26" s="297">
        <v>0</v>
      </c>
      <c r="AQ26" s="297">
        <v>0</v>
      </c>
      <c r="AR26" s="297">
        <v>0</v>
      </c>
      <c r="AS26" s="297">
        <v>0</v>
      </c>
      <c r="AT26" s="297">
        <v>0</v>
      </c>
      <c r="AU26" s="297">
        <v>0</v>
      </c>
      <c r="AV26" s="297">
        <v>0</v>
      </c>
      <c r="AW26" s="297">
        <v>0</v>
      </c>
      <c r="AX26" s="297">
        <v>0</v>
      </c>
      <c r="AY26" s="297">
        <v>0</v>
      </c>
      <c r="AZ26" s="297">
        <v>0</v>
      </c>
      <c r="BA26" s="297">
        <v>0</v>
      </c>
      <c r="BB26" s="297">
        <v>0</v>
      </c>
      <c r="BC26" s="297">
        <v>0</v>
      </c>
      <c r="BD26" s="297">
        <v>0</v>
      </c>
      <c r="BE26" s="297">
        <v>0</v>
      </c>
      <c r="BF26" s="297">
        <v>0</v>
      </c>
      <c r="BG26" s="297">
        <v>0</v>
      </c>
      <c r="BH26" s="297">
        <v>0</v>
      </c>
      <c r="BI26" s="297">
        <v>0</v>
      </c>
      <c r="BJ26" s="297">
        <v>0</v>
      </c>
      <c r="BK26" s="297">
        <v>0</v>
      </c>
      <c r="BL26" s="297">
        <v>0</v>
      </c>
      <c r="BM26" s="297">
        <v>0</v>
      </c>
      <c r="BN26" s="297">
        <v>0</v>
      </c>
      <c r="BO26" s="297">
        <v>0</v>
      </c>
      <c r="BP26" s="297">
        <v>0</v>
      </c>
      <c r="BQ26" s="297">
        <v>0</v>
      </c>
      <c r="BR26" s="297">
        <v>0</v>
      </c>
      <c r="BS26" s="297">
        <v>0</v>
      </c>
      <c r="BT26" s="297">
        <v>0</v>
      </c>
      <c r="BU26" s="297">
        <v>0</v>
      </c>
      <c r="BV26" s="297">
        <v>0</v>
      </c>
      <c r="BW26" s="297">
        <v>0</v>
      </c>
      <c r="BX26" s="297">
        <v>0</v>
      </c>
      <c r="BY26" s="297">
        <v>0</v>
      </c>
      <c r="BZ26" s="297">
        <v>0</v>
      </c>
      <c r="CA26" s="297">
        <v>0</v>
      </c>
      <c r="CB26" s="297">
        <v>0</v>
      </c>
      <c r="CC26" s="297">
        <v>0</v>
      </c>
      <c r="CD26" s="297">
        <v>0</v>
      </c>
      <c r="CE26" s="297">
        <v>0</v>
      </c>
      <c r="CF26" s="297">
        <v>0</v>
      </c>
      <c r="CG26" s="297">
        <v>0</v>
      </c>
      <c r="CH26" s="297">
        <v>0</v>
      </c>
      <c r="CI26" s="297">
        <v>0</v>
      </c>
      <c r="CJ26" s="297">
        <v>0</v>
      </c>
      <c r="CK26" s="297">
        <v>0</v>
      </c>
      <c r="CL26" s="297">
        <v>0</v>
      </c>
      <c r="CM26" s="297">
        <v>0</v>
      </c>
      <c r="CN26" s="297">
        <v>0</v>
      </c>
      <c r="CO26" s="297">
        <v>0</v>
      </c>
      <c r="CP26" s="297">
        <v>0</v>
      </c>
      <c r="CQ26" s="297">
        <v>0</v>
      </c>
      <c r="CR26" s="297">
        <v>0</v>
      </c>
      <c r="CS26" s="297">
        <v>0</v>
      </c>
      <c r="CT26" s="297">
        <v>0</v>
      </c>
      <c r="CU26" s="297">
        <v>0</v>
      </c>
      <c r="CV26" s="297">
        <v>0</v>
      </c>
      <c r="CW26" s="297">
        <v>0</v>
      </c>
      <c r="CX26" s="297">
        <v>0</v>
      </c>
      <c r="CY26" s="297">
        <v>0</v>
      </c>
      <c r="CZ26" s="297">
        <v>0</v>
      </c>
      <c r="DA26" s="297">
        <v>0</v>
      </c>
      <c r="DB26" s="297">
        <v>0</v>
      </c>
      <c r="DC26" s="297">
        <v>0</v>
      </c>
      <c r="DD26" s="297">
        <v>0</v>
      </c>
      <c r="DE26" s="297">
        <v>0</v>
      </c>
      <c r="DF26" s="297">
        <v>0</v>
      </c>
      <c r="DG26" s="297">
        <v>0</v>
      </c>
      <c r="DH26" s="297">
        <v>0</v>
      </c>
      <c r="DI26" s="297">
        <v>0</v>
      </c>
      <c r="DJ26" s="297">
        <v>0</v>
      </c>
      <c r="DK26" s="297">
        <v>0</v>
      </c>
      <c r="DL26" s="297">
        <v>0</v>
      </c>
      <c r="DM26" s="297">
        <v>0</v>
      </c>
      <c r="DN26" s="297">
        <v>0</v>
      </c>
      <c r="DO26" s="297">
        <v>0</v>
      </c>
      <c r="DP26" s="297">
        <v>0</v>
      </c>
      <c r="DQ26" s="297">
        <v>0</v>
      </c>
      <c r="DR26" s="297">
        <v>0</v>
      </c>
      <c r="DS26" s="297">
        <v>0</v>
      </c>
      <c r="DT26" s="297">
        <v>0</v>
      </c>
      <c r="DU26" s="297">
        <v>0</v>
      </c>
      <c r="DV26" s="297">
        <v>0</v>
      </c>
      <c r="DW26" s="297">
        <v>0</v>
      </c>
      <c r="DX26" s="297">
        <v>0</v>
      </c>
      <c r="DY26" s="297">
        <v>0</v>
      </c>
      <c r="DZ26" s="297">
        <v>0</v>
      </c>
      <c r="EA26" s="297">
        <v>0</v>
      </c>
      <c r="EB26" s="297">
        <v>0</v>
      </c>
      <c r="EC26" s="297">
        <v>0</v>
      </c>
      <c r="ED26" s="297">
        <v>0</v>
      </c>
      <c r="EE26" s="297">
        <v>0</v>
      </c>
      <c r="EF26" s="297">
        <v>0</v>
      </c>
      <c r="EG26" s="297">
        <v>0</v>
      </c>
      <c r="EH26" s="297">
        <v>0</v>
      </c>
      <c r="EI26"/>
      <c r="EJ26" s="7">
        <f t="shared" si="19"/>
        <v>0</v>
      </c>
      <c r="EL26" s="276">
        <v>31350</v>
      </c>
      <c r="EN26" s="183">
        <v>0</v>
      </c>
      <c r="EO26" s="183">
        <v>0</v>
      </c>
      <c r="EP26" s="183">
        <v>0</v>
      </c>
      <c r="EQ26" s="183">
        <v>0</v>
      </c>
      <c r="ER26" s="183">
        <v>0</v>
      </c>
      <c r="ES26" s="183">
        <v>0</v>
      </c>
      <c r="ET26" s="183">
        <v>0</v>
      </c>
      <c r="EU26" s="183">
        <v>0</v>
      </c>
      <c r="EV26" s="183">
        <v>0</v>
      </c>
      <c r="EW26" s="183">
        <v>0</v>
      </c>
      <c r="EX26" s="183">
        <v>0</v>
      </c>
      <c r="EY26" s="183">
        <v>0</v>
      </c>
      <c r="EZ26" s="183">
        <v>0</v>
      </c>
      <c r="FA26" s="183">
        <v>0</v>
      </c>
      <c r="FB26" s="183">
        <v>0</v>
      </c>
      <c r="FC26" s="183">
        <v>0</v>
      </c>
      <c r="FD26" s="183">
        <v>0</v>
      </c>
      <c r="FE26" s="183">
        <v>0</v>
      </c>
      <c r="FF26" s="183">
        <v>0</v>
      </c>
      <c r="FG26" s="183">
        <v>0</v>
      </c>
      <c r="FH26" s="183">
        <v>0</v>
      </c>
      <c r="FI26" s="183">
        <v>0</v>
      </c>
      <c r="FJ26" s="183">
        <v>0</v>
      </c>
      <c r="FK26" s="183">
        <v>0</v>
      </c>
      <c r="FL26" s="183">
        <v>0</v>
      </c>
      <c r="FM26" s="183">
        <v>0</v>
      </c>
      <c r="FN26" s="183">
        <v>0</v>
      </c>
      <c r="FO26" s="183">
        <v>0</v>
      </c>
      <c r="FP26" s="183">
        <v>0</v>
      </c>
      <c r="FQ26" s="183">
        <v>0</v>
      </c>
      <c r="FR26" s="183">
        <v>0</v>
      </c>
      <c r="FS26" s="183">
        <v>0</v>
      </c>
      <c r="FT26" s="183">
        <v>0</v>
      </c>
      <c r="FU26" s="183">
        <v>0</v>
      </c>
      <c r="FV26" s="183">
        <v>0</v>
      </c>
      <c r="FW26" s="183">
        <v>0</v>
      </c>
      <c r="FX26" s="183">
        <v>0</v>
      </c>
      <c r="FY26" s="183">
        <v>0</v>
      </c>
      <c r="FZ26" s="183">
        <v>0</v>
      </c>
      <c r="GA26" s="183">
        <v>0</v>
      </c>
      <c r="GB26" s="183">
        <v>0</v>
      </c>
      <c r="GC26" s="183">
        <v>0</v>
      </c>
      <c r="GD26" s="183">
        <v>0</v>
      </c>
      <c r="GE26" s="183">
        <v>0</v>
      </c>
      <c r="GF26" s="183">
        <v>0</v>
      </c>
      <c r="GG26" s="183">
        <v>0</v>
      </c>
      <c r="GH26" s="183">
        <v>0</v>
      </c>
      <c r="GI26" s="183">
        <v>0</v>
      </c>
      <c r="GJ26" s="183">
        <v>0</v>
      </c>
      <c r="GK26" s="183">
        <v>0</v>
      </c>
      <c r="GL26" s="183">
        <v>0</v>
      </c>
      <c r="GM26" s="183">
        <v>0</v>
      </c>
      <c r="GN26" s="183">
        <v>0</v>
      </c>
      <c r="GO26" s="183">
        <v>0</v>
      </c>
      <c r="GP26" s="183">
        <v>0</v>
      </c>
      <c r="GQ26" s="183">
        <v>0</v>
      </c>
      <c r="GR26" s="183">
        <v>0</v>
      </c>
      <c r="GS26" s="183">
        <v>0</v>
      </c>
      <c r="GT26" s="183">
        <v>0</v>
      </c>
      <c r="GU26" s="183">
        <v>0</v>
      </c>
      <c r="GV26" s="183">
        <v>0</v>
      </c>
      <c r="GW26" s="183">
        <v>0</v>
      </c>
      <c r="GX26" s="183">
        <v>0</v>
      </c>
      <c r="GY26" s="183">
        <v>0</v>
      </c>
      <c r="GZ26" s="183">
        <v>0</v>
      </c>
      <c r="HA26" s="183">
        <v>0</v>
      </c>
      <c r="HB26" s="183">
        <v>0</v>
      </c>
      <c r="HC26" s="183">
        <v>0</v>
      </c>
      <c r="HD26" s="183">
        <v>0</v>
      </c>
      <c r="HE26" s="183">
        <v>0</v>
      </c>
      <c r="HF26" s="183">
        <v>0</v>
      </c>
      <c r="HG26" s="183">
        <v>0</v>
      </c>
      <c r="HH26" s="183">
        <v>0</v>
      </c>
      <c r="HI26" s="183">
        <v>0</v>
      </c>
      <c r="HJ26" s="183">
        <v>0</v>
      </c>
      <c r="HK26" s="183">
        <v>0</v>
      </c>
      <c r="HL26" s="183">
        <v>0</v>
      </c>
      <c r="HM26" s="183">
        <v>0</v>
      </c>
      <c r="HN26" s="183">
        <v>0</v>
      </c>
      <c r="HO26" s="183">
        <v>0</v>
      </c>
      <c r="HP26" s="183">
        <v>0</v>
      </c>
      <c r="HQ26" s="183">
        <v>0</v>
      </c>
      <c r="HR26" s="183">
        <v>0</v>
      </c>
      <c r="HS26" s="183">
        <v>0</v>
      </c>
      <c r="HT26" s="183">
        <v>0</v>
      </c>
      <c r="HU26" s="183">
        <v>0</v>
      </c>
      <c r="HV26" s="183">
        <v>0</v>
      </c>
      <c r="HW26" s="183">
        <v>0</v>
      </c>
      <c r="HX26" s="183">
        <v>0</v>
      </c>
      <c r="HY26" s="183">
        <v>0</v>
      </c>
      <c r="HZ26" s="183">
        <v>0</v>
      </c>
      <c r="IA26" s="183">
        <v>0</v>
      </c>
      <c r="IB26" s="183">
        <v>0</v>
      </c>
      <c r="IC26" s="183">
        <v>0</v>
      </c>
      <c r="ID26" s="183">
        <v>0</v>
      </c>
      <c r="IE26" s="183">
        <v>0</v>
      </c>
      <c r="IF26" s="183">
        <v>0</v>
      </c>
      <c r="IG26" s="183">
        <v>0</v>
      </c>
      <c r="IH26" s="183">
        <v>0</v>
      </c>
      <c r="II26" s="183">
        <v>0</v>
      </c>
      <c r="IJ26" s="183">
        <v>0</v>
      </c>
      <c r="IK26" s="183">
        <v>0</v>
      </c>
      <c r="IL26" s="183">
        <v>0</v>
      </c>
      <c r="IM26" s="183">
        <v>0</v>
      </c>
      <c r="IN26" s="183">
        <v>0</v>
      </c>
      <c r="IO26" s="183">
        <v>0</v>
      </c>
      <c r="IP26" s="183">
        <v>0</v>
      </c>
      <c r="IQ26" s="183">
        <v>0</v>
      </c>
      <c r="IR26" s="183">
        <v>0</v>
      </c>
      <c r="IS26" s="183">
        <v>0</v>
      </c>
      <c r="IT26" s="183">
        <v>0</v>
      </c>
      <c r="IU26" s="183">
        <v>0</v>
      </c>
      <c r="IV26" s="183">
        <v>0</v>
      </c>
      <c r="IW26" s="183">
        <v>0</v>
      </c>
      <c r="IX26" s="183">
        <v>0</v>
      </c>
      <c r="IY26" s="183">
        <v>0</v>
      </c>
      <c r="IZ26" s="183">
        <v>0</v>
      </c>
      <c r="JA26" s="183">
        <v>0</v>
      </c>
      <c r="JB26" s="183">
        <v>0</v>
      </c>
      <c r="JC26" s="183">
        <v>0</v>
      </c>
      <c r="JD26" s="183">
        <v>0</v>
      </c>
      <c r="JE26" s="183">
        <v>0</v>
      </c>
      <c r="JF26" s="183">
        <v>0</v>
      </c>
      <c r="JG26" s="183">
        <v>0</v>
      </c>
      <c r="JH26" s="183">
        <v>0</v>
      </c>
      <c r="JI26" s="183">
        <v>0</v>
      </c>
      <c r="JJ26" s="183">
        <v>0</v>
      </c>
      <c r="JK26" s="183">
        <v>0</v>
      </c>
      <c r="JL26" s="183">
        <v>0</v>
      </c>
      <c r="JM26" s="183">
        <v>0</v>
      </c>
      <c r="JN26" s="183">
        <v>0</v>
      </c>
      <c r="JO26" s="183">
        <v>0</v>
      </c>
      <c r="JP26" s="183">
        <v>0</v>
      </c>
      <c r="JQ26" s="183">
        <v>0</v>
      </c>
    </row>
    <row r="27" spans="1:277" x14ac:dyDescent="0.25">
      <c r="A27" s="54">
        <f t="shared" si="11"/>
        <v>26</v>
      </c>
      <c r="B27" s="6"/>
      <c r="C27" s="6"/>
      <c r="D27" s="6"/>
      <c r="E27" s="6"/>
      <c r="F27" s="6" t="s">
        <v>235</v>
      </c>
      <c r="G27" s="297">
        <v>0</v>
      </c>
      <c r="H27" s="297">
        <v>0</v>
      </c>
      <c r="I27" s="297">
        <v>0</v>
      </c>
      <c r="J27" s="297">
        <v>0</v>
      </c>
      <c r="K27" s="297">
        <v>0</v>
      </c>
      <c r="L27" s="297">
        <v>0</v>
      </c>
      <c r="M27" s="297">
        <v>0</v>
      </c>
      <c r="N27" s="297">
        <v>0</v>
      </c>
      <c r="O27" s="297">
        <v>0</v>
      </c>
      <c r="P27" s="297">
        <v>0</v>
      </c>
      <c r="Q27" s="297">
        <v>0</v>
      </c>
      <c r="R27" s="297">
        <v>0</v>
      </c>
      <c r="S27" s="297">
        <v>0</v>
      </c>
      <c r="T27" s="297">
        <v>0</v>
      </c>
      <c r="U27" s="297">
        <v>0</v>
      </c>
      <c r="V27" s="297">
        <v>0</v>
      </c>
      <c r="W27" s="297">
        <v>0</v>
      </c>
      <c r="X27" s="297">
        <v>0</v>
      </c>
      <c r="Y27" s="297">
        <v>0</v>
      </c>
      <c r="Z27" s="297">
        <v>0</v>
      </c>
      <c r="AA27" s="297">
        <v>0</v>
      </c>
      <c r="AB27" s="297">
        <v>0</v>
      </c>
      <c r="AC27" s="297">
        <v>0</v>
      </c>
      <c r="AD27" s="297">
        <v>0</v>
      </c>
      <c r="AE27" s="297">
        <v>0</v>
      </c>
      <c r="AF27" s="297">
        <v>0</v>
      </c>
      <c r="AG27" s="297">
        <v>0</v>
      </c>
      <c r="AH27" s="297">
        <v>0</v>
      </c>
      <c r="AI27" s="297">
        <v>0</v>
      </c>
      <c r="AJ27" s="297">
        <v>0</v>
      </c>
      <c r="AK27" s="297">
        <v>0</v>
      </c>
      <c r="AL27" s="297">
        <v>0</v>
      </c>
      <c r="AM27" s="297">
        <v>0</v>
      </c>
      <c r="AN27" s="297">
        <v>0</v>
      </c>
      <c r="AO27" s="297">
        <v>0</v>
      </c>
      <c r="AP27" s="297">
        <v>0</v>
      </c>
      <c r="AQ27" s="297">
        <v>0</v>
      </c>
      <c r="AR27" s="297">
        <v>0</v>
      </c>
      <c r="AS27" s="297">
        <v>0</v>
      </c>
      <c r="AT27" s="297">
        <v>0</v>
      </c>
      <c r="AU27" s="297">
        <v>0</v>
      </c>
      <c r="AV27" s="297">
        <v>0</v>
      </c>
      <c r="AW27" s="297">
        <v>0</v>
      </c>
      <c r="AX27" s="297">
        <v>0</v>
      </c>
      <c r="AY27" s="297">
        <v>0</v>
      </c>
      <c r="AZ27" s="297">
        <v>0</v>
      </c>
      <c r="BA27" s="297">
        <v>0</v>
      </c>
      <c r="BB27" s="297">
        <v>0</v>
      </c>
      <c r="BC27" s="297">
        <v>0</v>
      </c>
      <c r="BD27" s="297">
        <v>0</v>
      </c>
      <c r="BE27" s="297">
        <v>0</v>
      </c>
      <c r="BF27" s="297">
        <v>0</v>
      </c>
      <c r="BG27" s="297">
        <v>0</v>
      </c>
      <c r="BH27" s="297">
        <v>0</v>
      </c>
      <c r="BI27" s="297">
        <v>0</v>
      </c>
      <c r="BJ27" s="297">
        <v>0</v>
      </c>
      <c r="BK27" s="297">
        <v>0</v>
      </c>
      <c r="BL27" s="297">
        <v>0</v>
      </c>
      <c r="BM27" s="297">
        <v>0</v>
      </c>
      <c r="BN27" s="297">
        <v>0</v>
      </c>
      <c r="BO27" s="297">
        <v>0</v>
      </c>
      <c r="BP27" s="297">
        <v>0</v>
      </c>
      <c r="BQ27" s="297">
        <v>0</v>
      </c>
      <c r="BR27" s="297">
        <v>0</v>
      </c>
      <c r="BS27" s="297">
        <v>0</v>
      </c>
      <c r="BT27" s="297">
        <v>0</v>
      </c>
      <c r="BU27" s="297">
        <v>0</v>
      </c>
      <c r="BV27" s="297">
        <v>0</v>
      </c>
      <c r="BW27" s="297">
        <v>0</v>
      </c>
      <c r="BX27" s="297">
        <v>0</v>
      </c>
      <c r="BY27" s="297">
        <v>0</v>
      </c>
      <c r="BZ27" s="297">
        <v>0</v>
      </c>
      <c r="CA27" s="297">
        <v>0</v>
      </c>
      <c r="CB27" s="297">
        <v>0</v>
      </c>
      <c r="CC27" s="297">
        <v>0</v>
      </c>
      <c r="CD27" s="297">
        <v>0</v>
      </c>
      <c r="CE27" s="297">
        <v>0</v>
      </c>
      <c r="CF27" s="297">
        <v>0</v>
      </c>
      <c r="CG27" s="297">
        <v>0</v>
      </c>
      <c r="CH27" s="297">
        <v>0</v>
      </c>
      <c r="CI27" s="297">
        <v>0</v>
      </c>
      <c r="CJ27" s="297">
        <v>0</v>
      </c>
      <c r="CK27" s="297">
        <v>0</v>
      </c>
      <c r="CL27" s="297">
        <v>0</v>
      </c>
      <c r="CM27" s="297"/>
      <c r="CN27" s="297">
        <v>0</v>
      </c>
      <c r="CO27" s="297">
        <v>0</v>
      </c>
      <c r="CP27" s="297">
        <v>0</v>
      </c>
      <c r="CQ27" s="297">
        <v>0</v>
      </c>
      <c r="CR27" s="297">
        <v>0</v>
      </c>
      <c r="CS27" s="297">
        <v>0</v>
      </c>
      <c r="CT27" s="297">
        <v>0</v>
      </c>
      <c r="CU27" s="297">
        <v>0</v>
      </c>
      <c r="CV27" s="297">
        <v>0</v>
      </c>
      <c r="CW27" s="297">
        <v>0</v>
      </c>
      <c r="CX27" s="297">
        <v>0</v>
      </c>
      <c r="CY27" s="297">
        <v>0</v>
      </c>
      <c r="CZ27" s="297">
        <v>0</v>
      </c>
      <c r="DA27" s="297">
        <v>0</v>
      </c>
      <c r="DB27" s="297">
        <v>0</v>
      </c>
      <c r="DC27" s="297">
        <v>0</v>
      </c>
      <c r="DD27" s="297">
        <v>0</v>
      </c>
      <c r="DE27" s="297">
        <v>0</v>
      </c>
      <c r="DF27" s="297">
        <v>0</v>
      </c>
      <c r="DG27" s="297">
        <v>0</v>
      </c>
      <c r="DH27" s="297">
        <v>0</v>
      </c>
      <c r="DI27" s="297">
        <v>0</v>
      </c>
      <c r="DJ27" s="297">
        <v>0</v>
      </c>
      <c r="DK27" s="297">
        <v>0</v>
      </c>
      <c r="DL27" s="297">
        <v>0</v>
      </c>
      <c r="DM27" s="297">
        <v>0</v>
      </c>
      <c r="DN27" s="297">
        <v>0</v>
      </c>
      <c r="DO27" s="297">
        <v>0</v>
      </c>
      <c r="DP27" s="297">
        <v>0</v>
      </c>
      <c r="DQ27" s="297"/>
      <c r="DR27" s="297">
        <v>0</v>
      </c>
      <c r="DS27" s="297">
        <v>0</v>
      </c>
      <c r="DT27" s="297">
        <v>0</v>
      </c>
      <c r="DU27" s="297">
        <v>0</v>
      </c>
      <c r="DV27" s="297">
        <v>0</v>
      </c>
      <c r="DW27" s="297">
        <v>0</v>
      </c>
      <c r="DX27" s="297"/>
      <c r="DY27" s="297">
        <v>0</v>
      </c>
      <c r="DZ27" s="297">
        <v>0</v>
      </c>
      <c r="EA27" s="297">
        <v>0</v>
      </c>
      <c r="EB27" s="297">
        <v>0</v>
      </c>
      <c r="EC27" s="297">
        <v>0</v>
      </c>
      <c r="ED27" s="297">
        <v>0</v>
      </c>
      <c r="EE27" s="297">
        <v>0</v>
      </c>
      <c r="EF27" s="297">
        <v>0</v>
      </c>
      <c r="EG27" s="297">
        <v>0</v>
      </c>
      <c r="EH27" s="297">
        <v>0</v>
      </c>
      <c r="EI27"/>
      <c r="EJ27" s="7">
        <f t="shared" si="19"/>
        <v>0</v>
      </c>
      <c r="EL27" s="276">
        <v>30551</v>
      </c>
      <c r="EN27" s="183">
        <v>0</v>
      </c>
      <c r="EO27" s="183">
        <v>0</v>
      </c>
      <c r="EP27" s="183">
        <v>0</v>
      </c>
      <c r="EQ27" s="183">
        <v>0</v>
      </c>
      <c r="ER27" s="183">
        <v>0</v>
      </c>
      <c r="ES27" s="183">
        <v>0</v>
      </c>
      <c r="ET27" s="183">
        <v>0</v>
      </c>
      <c r="EU27" s="183">
        <v>0</v>
      </c>
      <c r="EV27" s="183">
        <v>0</v>
      </c>
      <c r="EW27" s="183">
        <v>0</v>
      </c>
      <c r="EX27" s="183">
        <v>0</v>
      </c>
      <c r="EY27" s="183">
        <v>0</v>
      </c>
      <c r="EZ27" s="183">
        <v>0</v>
      </c>
      <c r="FA27" s="183">
        <v>0</v>
      </c>
      <c r="FB27" s="183">
        <v>0</v>
      </c>
      <c r="FC27" s="183">
        <v>0</v>
      </c>
      <c r="FD27" s="183">
        <v>0</v>
      </c>
      <c r="FE27" s="183">
        <v>0</v>
      </c>
      <c r="FF27" s="183">
        <v>0</v>
      </c>
      <c r="FG27" s="183">
        <v>0</v>
      </c>
      <c r="FH27" s="183">
        <v>0</v>
      </c>
      <c r="FI27" s="183">
        <v>0</v>
      </c>
      <c r="FJ27" s="183">
        <v>0</v>
      </c>
      <c r="FK27" s="183">
        <v>0</v>
      </c>
      <c r="FL27" s="183">
        <v>0</v>
      </c>
      <c r="FM27" s="183">
        <v>0</v>
      </c>
      <c r="FN27" s="183">
        <v>0</v>
      </c>
      <c r="FO27" s="183">
        <v>0</v>
      </c>
      <c r="FP27" s="183">
        <v>0</v>
      </c>
      <c r="FQ27" s="183">
        <v>0</v>
      </c>
      <c r="FR27" s="183">
        <v>0</v>
      </c>
      <c r="FS27" s="183">
        <v>0</v>
      </c>
      <c r="FT27" s="183">
        <v>0</v>
      </c>
      <c r="FU27" s="183">
        <v>0</v>
      </c>
      <c r="FV27" s="183">
        <v>0</v>
      </c>
      <c r="FW27" s="183">
        <v>0</v>
      </c>
      <c r="FX27" s="183">
        <v>0</v>
      </c>
      <c r="FY27" s="183">
        <v>0</v>
      </c>
      <c r="FZ27" s="183">
        <v>0</v>
      </c>
      <c r="GA27" s="183">
        <v>0</v>
      </c>
      <c r="GB27" s="183">
        <v>0</v>
      </c>
      <c r="GC27" s="183">
        <v>0</v>
      </c>
      <c r="GD27" s="183">
        <v>0</v>
      </c>
      <c r="GE27" s="183">
        <v>0</v>
      </c>
      <c r="GF27" s="183">
        <v>0</v>
      </c>
      <c r="GG27" s="183">
        <v>0</v>
      </c>
      <c r="GH27" s="183">
        <v>0</v>
      </c>
      <c r="GI27" s="183">
        <v>0</v>
      </c>
      <c r="GJ27" s="183">
        <v>0</v>
      </c>
      <c r="GK27" s="183">
        <v>0</v>
      </c>
      <c r="GL27" s="183">
        <v>0</v>
      </c>
      <c r="GM27" s="183">
        <v>0</v>
      </c>
      <c r="GN27" s="183">
        <v>0</v>
      </c>
      <c r="GO27" s="183">
        <v>0</v>
      </c>
      <c r="GP27" s="183">
        <v>0</v>
      </c>
      <c r="GQ27" s="183">
        <v>0</v>
      </c>
      <c r="GR27" s="183">
        <v>0</v>
      </c>
      <c r="GS27" s="183">
        <v>0</v>
      </c>
      <c r="GT27" s="183">
        <v>0</v>
      </c>
      <c r="GU27" s="183">
        <v>0</v>
      </c>
      <c r="GV27" s="183">
        <v>0</v>
      </c>
      <c r="GW27" s="183">
        <v>0</v>
      </c>
      <c r="GX27" s="183">
        <v>0</v>
      </c>
      <c r="GY27" s="183">
        <v>0</v>
      </c>
      <c r="GZ27" s="183">
        <v>0</v>
      </c>
      <c r="HA27" s="183">
        <v>0</v>
      </c>
      <c r="HB27" s="183">
        <v>0</v>
      </c>
      <c r="HC27" s="183">
        <v>0</v>
      </c>
      <c r="HD27" s="183">
        <v>0</v>
      </c>
      <c r="HE27" s="183">
        <v>0</v>
      </c>
      <c r="HF27" s="183">
        <v>0</v>
      </c>
      <c r="HG27" s="183">
        <v>0</v>
      </c>
      <c r="HH27" s="183">
        <v>0</v>
      </c>
      <c r="HI27" s="183">
        <v>0</v>
      </c>
      <c r="HJ27" s="183">
        <v>0</v>
      </c>
      <c r="HK27" s="183">
        <v>0</v>
      </c>
      <c r="HL27" s="183">
        <v>0</v>
      </c>
      <c r="HM27" s="183">
        <v>0</v>
      </c>
      <c r="HN27" s="183">
        <v>0</v>
      </c>
      <c r="HO27" s="183">
        <v>0</v>
      </c>
      <c r="HP27" s="183">
        <v>0</v>
      </c>
      <c r="HQ27" s="183">
        <v>0</v>
      </c>
      <c r="HR27" s="183">
        <v>0</v>
      </c>
      <c r="HS27" s="183">
        <v>0</v>
      </c>
      <c r="HT27" s="183">
        <v>0</v>
      </c>
      <c r="HU27" s="183">
        <v>0</v>
      </c>
      <c r="HV27" s="183">
        <v>0</v>
      </c>
      <c r="HW27" s="183">
        <v>0</v>
      </c>
      <c r="HX27" s="183">
        <v>0</v>
      </c>
      <c r="HY27" s="183">
        <v>0</v>
      </c>
      <c r="HZ27" s="183">
        <v>0</v>
      </c>
      <c r="IA27" s="183">
        <v>0</v>
      </c>
      <c r="IB27" s="183">
        <v>0</v>
      </c>
      <c r="IC27" s="183">
        <v>0</v>
      </c>
      <c r="ID27" s="183">
        <v>0</v>
      </c>
      <c r="IE27" s="183">
        <v>0</v>
      </c>
      <c r="IF27" s="183">
        <v>0</v>
      </c>
      <c r="IG27" s="183">
        <v>0</v>
      </c>
      <c r="IH27" s="183">
        <v>0</v>
      </c>
      <c r="II27" s="183">
        <v>0</v>
      </c>
      <c r="IJ27" s="183">
        <v>0</v>
      </c>
      <c r="IK27" s="183">
        <v>0</v>
      </c>
      <c r="IL27" s="183">
        <v>0</v>
      </c>
      <c r="IM27" s="183">
        <v>0</v>
      </c>
      <c r="IN27" s="183">
        <v>0</v>
      </c>
      <c r="IO27" s="183">
        <v>0</v>
      </c>
      <c r="IP27" s="183">
        <v>0</v>
      </c>
      <c r="IQ27" s="183">
        <v>0</v>
      </c>
      <c r="IR27" s="183">
        <v>0</v>
      </c>
      <c r="IS27" s="183">
        <v>0</v>
      </c>
      <c r="IT27" s="183">
        <v>0</v>
      </c>
      <c r="IU27" s="183">
        <v>0</v>
      </c>
      <c r="IV27" s="183">
        <v>0</v>
      </c>
      <c r="IW27" s="183">
        <v>0</v>
      </c>
      <c r="IX27" s="183">
        <v>0</v>
      </c>
      <c r="IY27" s="183">
        <v>0</v>
      </c>
      <c r="IZ27" s="183">
        <v>0</v>
      </c>
      <c r="JA27" s="183">
        <v>0</v>
      </c>
      <c r="JB27" s="183">
        <v>0</v>
      </c>
      <c r="JC27" s="183">
        <v>0</v>
      </c>
      <c r="JD27" s="183">
        <v>0</v>
      </c>
      <c r="JE27" s="183">
        <v>0</v>
      </c>
      <c r="JF27" s="183">
        <v>0</v>
      </c>
      <c r="JG27" s="183">
        <v>0</v>
      </c>
      <c r="JH27" s="183">
        <v>0</v>
      </c>
      <c r="JI27" s="183">
        <v>0</v>
      </c>
      <c r="JJ27" s="183">
        <v>0</v>
      </c>
      <c r="JK27" s="183">
        <v>0</v>
      </c>
      <c r="JL27" s="183">
        <v>0</v>
      </c>
      <c r="JM27" s="183">
        <v>0</v>
      </c>
      <c r="JN27" s="183">
        <v>0</v>
      </c>
      <c r="JO27" s="183">
        <v>0</v>
      </c>
      <c r="JP27" s="183">
        <v>0</v>
      </c>
      <c r="JQ27" s="183">
        <v>0</v>
      </c>
    </row>
    <row r="28" spans="1:277" x14ac:dyDescent="0.25">
      <c r="A28" s="54">
        <f t="shared" si="11"/>
        <v>27</v>
      </c>
      <c r="B28" s="6"/>
      <c r="C28" s="6"/>
      <c r="D28" s="6"/>
      <c r="E28" s="6"/>
      <c r="F28" s="6" t="s">
        <v>236</v>
      </c>
      <c r="G28" s="297">
        <v>0</v>
      </c>
      <c r="H28" s="297">
        <v>0</v>
      </c>
      <c r="I28" s="297">
        <v>0</v>
      </c>
      <c r="J28" s="297">
        <v>0</v>
      </c>
      <c r="K28" s="297">
        <v>0</v>
      </c>
      <c r="L28" s="297">
        <v>0</v>
      </c>
      <c r="M28" s="297">
        <v>0</v>
      </c>
      <c r="N28" s="297">
        <v>0</v>
      </c>
      <c r="O28" s="297">
        <v>0</v>
      </c>
      <c r="P28" s="297">
        <v>0</v>
      </c>
      <c r="Q28" s="297">
        <v>0</v>
      </c>
      <c r="R28" s="297">
        <v>0</v>
      </c>
      <c r="S28" s="297">
        <v>0</v>
      </c>
      <c r="T28" s="297">
        <v>0</v>
      </c>
      <c r="U28" s="297">
        <v>0</v>
      </c>
      <c r="V28" s="297">
        <v>0</v>
      </c>
      <c r="W28" s="297">
        <v>0</v>
      </c>
      <c r="X28" s="297">
        <v>0</v>
      </c>
      <c r="Y28" s="297">
        <v>0</v>
      </c>
      <c r="Z28" s="297">
        <v>0</v>
      </c>
      <c r="AA28" s="297">
        <v>0</v>
      </c>
      <c r="AB28" s="297">
        <v>0</v>
      </c>
      <c r="AC28" s="297">
        <v>0</v>
      </c>
      <c r="AD28" s="297">
        <v>0</v>
      </c>
      <c r="AE28" s="297">
        <v>0</v>
      </c>
      <c r="AF28" s="297">
        <v>0</v>
      </c>
      <c r="AG28" s="297">
        <v>0</v>
      </c>
      <c r="AH28" s="297">
        <v>0</v>
      </c>
      <c r="AI28" s="297">
        <v>0</v>
      </c>
      <c r="AJ28" s="297">
        <v>0</v>
      </c>
      <c r="AK28" s="297">
        <v>0</v>
      </c>
      <c r="AL28" s="297">
        <v>0</v>
      </c>
      <c r="AM28" s="297">
        <v>0</v>
      </c>
      <c r="AN28" s="297">
        <v>0</v>
      </c>
      <c r="AO28" s="297">
        <v>0</v>
      </c>
      <c r="AP28" s="297">
        <v>0</v>
      </c>
      <c r="AQ28" s="297">
        <v>0</v>
      </c>
      <c r="AR28" s="297">
        <v>0</v>
      </c>
      <c r="AS28" s="297">
        <v>0</v>
      </c>
      <c r="AT28" s="297">
        <v>0</v>
      </c>
      <c r="AU28" s="297">
        <v>0</v>
      </c>
      <c r="AV28" s="297">
        <v>0</v>
      </c>
      <c r="AW28" s="297">
        <v>0</v>
      </c>
      <c r="AX28" s="297">
        <v>0</v>
      </c>
      <c r="AY28" s="297">
        <v>0</v>
      </c>
      <c r="AZ28" s="297">
        <v>0</v>
      </c>
      <c r="BA28" s="297">
        <v>0</v>
      </c>
      <c r="BB28" s="297">
        <v>0</v>
      </c>
      <c r="BC28" s="297">
        <v>0</v>
      </c>
      <c r="BD28" s="297">
        <v>0</v>
      </c>
      <c r="BE28" s="297">
        <v>0</v>
      </c>
      <c r="BF28" s="297">
        <v>0</v>
      </c>
      <c r="BG28" s="297">
        <v>0</v>
      </c>
      <c r="BH28" s="297">
        <v>0</v>
      </c>
      <c r="BI28" s="297">
        <v>0</v>
      </c>
      <c r="BJ28" s="297">
        <v>0</v>
      </c>
      <c r="BK28" s="297">
        <v>0</v>
      </c>
      <c r="BL28" s="297">
        <v>0</v>
      </c>
      <c r="BM28" s="297">
        <v>0</v>
      </c>
      <c r="BN28" s="297">
        <v>0</v>
      </c>
      <c r="BO28" s="297">
        <v>0</v>
      </c>
      <c r="BP28" s="297">
        <v>0</v>
      </c>
      <c r="BQ28" s="297">
        <v>0</v>
      </c>
      <c r="BR28" s="297">
        <v>0</v>
      </c>
      <c r="BS28" s="297">
        <v>0</v>
      </c>
      <c r="BT28" s="297">
        <v>0</v>
      </c>
      <c r="BU28" s="297">
        <v>0</v>
      </c>
      <c r="BV28" s="297">
        <v>0</v>
      </c>
      <c r="BW28" s="297">
        <v>0</v>
      </c>
      <c r="BX28" s="297">
        <v>0</v>
      </c>
      <c r="BY28" s="297">
        <v>0</v>
      </c>
      <c r="BZ28" s="297">
        <v>0</v>
      </c>
      <c r="CA28" s="297">
        <v>0</v>
      </c>
      <c r="CB28" s="297">
        <v>0</v>
      </c>
      <c r="CC28" s="297">
        <v>0</v>
      </c>
      <c r="CD28" s="297">
        <v>0</v>
      </c>
      <c r="CE28" s="297">
        <v>0</v>
      </c>
      <c r="CF28" s="297">
        <v>0</v>
      </c>
      <c r="CG28" s="297">
        <v>0</v>
      </c>
      <c r="CH28" s="297">
        <v>0</v>
      </c>
      <c r="CI28" s="297">
        <v>0</v>
      </c>
      <c r="CJ28" s="297">
        <v>0</v>
      </c>
      <c r="CK28" s="297">
        <v>0</v>
      </c>
      <c r="CL28" s="297">
        <v>0</v>
      </c>
      <c r="CM28" s="297"/>
      <c r="CN28" s="297">
        <v>0</v>
      </c>
      <c r="CO28" s="297">
        <v>0</v>
      </c>
      <c r="CP28" s="297">
        <v>0</v>
      </c>
      <c r="CQ28" s="297">
        <v>0</v>
      </c>
      <c r="CR28" s="297">
        <v>0</v>
      </c>
      <c r="CS28" s="297">
        <v>0</v>
      </c>
      <c r="CT28" s="297">
        <v>0</v>
      </c>
      <c r="CU28" s="297">
        <v>0</v>
      </c>
      <c r="CV28" s="297">
        <v>0</v>
      </c>
      <c r="CW28" s="297">
        <v>0</v>
      </c>
      <c r="CX28" s="297">
        <v>0</v>
      </c>
      <c r="CY28" s="297">
        <v>0</v>
      </c>
      <c r="CZ28" s="297">
        <v>0</v>
      </c>
      <c r="DA28" s="297">
        <v>0</v>
      </c>
      <c r="DB28" s="297">
        <v>0</v>
      </c>
      <c r="DC28" s="297">
        <v>0</v>
      </c>
      <c r="DD28" s="297">
        <v>0</v>
      </c>
      <c r="DE28" s="297">
        <v>0</v>
      </c>
      <c r="DF28" s="297">
        <v>0</v>
      </c>
      <c r="DG28" s="297">
        <v>0</v>
      </c>
      <c r="DH28" s="297">
        <v>0</v>
      </c>
      <c r="DI28" s="297">
        <v>0</v>
      </c>
      <c r="DJ28" s="297">
        <v>0</v>
      </c>
      <c r="DK28" s="297">
        <v>0</v>
      </c>
      <c r="DL28" s="297">
        <v>0</v>
      </c>
      <c r="DM28" s="297">
        <v>0</v>
      </c>
      <c r="DN28" s="297">
        <v>0</v>
      </c>
      <c r="DO28" s="297">
        <v>0</v>
      </c>
      <c r="DP28" s="297">
        <v>0</v>
      </c>
      <c r="DQ28" s="297"/>
      <c r="DR28" s="297">
        <v>0</v>
      </c>
      <c r="DS28" s="297">
        <v>0</v>
      </c>
      <c r="DT28" s="297">
        <v>0</v>
      </c>
      <c r="DU28" s="297">
        <v>0</v>
      </c>
      <c r="DV28" s="297">
        <v>0</v>
      </c>
      <c r="DW28" s="297">
        <v>0</v>
      </c>
      <c r="DX28" s="297"/>
      <c r="DY28" s="297">
        <v>0</v>
      </c>
      <c r="DZ28" s="297">
        <v>0</v>
      </c>
      <c r="EA28" s="297">
        <v>0</v>
      </c>
      <c r="EB28" s="297">
        <v>0</v>
      </c>
      <c r="EC28" s="297">
        <v>0</v>
      </c>
      <c r="ED28" s="297">
        <v>0</v>
      </c>
      <c r="EE28" s="297">
        <v>0</v>
      </c>
      <c r="EF28" s="297">
        <v>0</v>
      </c>
      <c r="EG28" s="297">
        <v>0</v>
      </c>
      <c r="EH28" s="297">
        <v>0</v>
      </c>
      <c r="EI28"/>
      <c r="EJ28" s="7">
        <f t="shared" si="19"/>
        <v>0</v>
      </c>
      <c r="EL28" s="276">
        <v>18225</v>
      </c>
      <c r="EN28" s="183">
        <v>0</v>
      </c>
      <c r="EO28" s="183">
        <v>0</v>
      </c>
      <c r="EP28" s="183">
        <v>0</v>
      </c>
      <c r="EQ28" s="183">
        <v>0</v>
      </c>
      <c r="ER28" s="183">
        <v>0</v>
      </c>
      <c r="ES28" s="183">
        <v>0</v>
      </c>
      <c r="ET28" s="183">
        <v>0</v>
      </c>
      <c r="EU28" s="183">
        <v>0</v>
      </c>
      <c r="EV28" s="183">
        <v>0</v>
      </c>
      <c r="EW28" s="183">
        <v>0</v>
      </c>
      <c r="EX28" s="183">
        <v>0</v>
      </c>
      <c r="EY28" s="183">
        <v>0</v>
      </c>
      <c r="EZ28" s="183">
        <v>0</v>
      </c>
      <c r="FA28" s="183">
        <v>0</v>
      </c>
      <c r="FB28" s="183">
        <v>0</v>
      </c>
      <c r="FC28" s="183">
        <v>0</v>
      </c>
      <c r="FD28" s="183">
        <v>0</v>
      </c>
      <c r="FE28" s="183">
        <v>0</v>
      </c>
      <c r="FF28" s="183">
        <v>0</v>
      </c>
      <c r="FG28" s="183">
        <v>0</v>
      </c>
      <c r="FH28" s="183">
        <v>0</v>
      </c>
      <c r="FI28" s="183">
        <v>0</v>
      </c>
      <c r="FJ28" s="183">
        <v>0</v>
      </c>
      <c r="FK28" s="183">
        <v>0</v>
      </c>
      <c r="FL28" s="183">
        <v>0</v>
      </c>
      <c r="FM28" s="183">
        <v>0</v>
      </c>
      <c r="FN28" s="183">
        <v>0</v>
      </c>
      <c r="FO28" s="183">
        <v>0</v>
      </c>
      <c r="FP28" s="183">
        <v>0</v>
      </c>
      <c r="FQ28" s="183">
        <v>0</v>
      </c>
      <c r="FR28" s="183">
        <v>0</v>
      </c>
      <c r="FS28" s="183">
        <v>0</v>
      </c>
      <c r="FT28" s="183">
        <v>0</v>
      </c>
      <c r="FU28" s="183">
        <v>0</v>
      </c>
      <c r="FV28" s="183">
        <v>0</v>
      </c>
      <c r="FW28" s="183">
        <v>0</v>
      </c>
      <c r="FX28" s="183">
        <v>0</v>
      </c>
      <c r="FY28" s="183">
        <v>0</v>
      </c>
      <c r="FZ28" s="183">
        <v>0</v>
      </c>
      <c r="GA28" s="183">
        <v>0</v>
      </c>
      <c r="GB28" s="183">
        <v>0</v>
      </c>
      <c r="GC28" s="183">
        <v>0</v>
      </c>
      <c r="GD28" s="183">
        <v>0</v>
      </c>
      <c r="GE28" s="183">
        <v>0</v>
      </c>
      <c r="GF28" s="183">
        <v>0</v>
      </c>
      <c r="GG28" s="183">
        <v>0</v>
      </c>
      <c r="GH28" s="183">
        <v>0</v>
      </c>
      <c r="GI28" s="183">
        <v>0</v>
      </c>
      <c r="GJ28" s="183">
        <v>0</v>
      </c>
      <c r="GK28" s="183">
        <v>0</v>
      </c>
      <c r="GL28" s="183">
        <v>0</v>
      </c>
      <c r="GM28" s="183">
        <v>0</v>
      </c>
      <c r="GN28" s="183">
        <v>0</v>
      </c>
      <c r="GO28" s="183">
        <v>0</v>
      </c>
      <c r="GP28" s="183">
        <v>0</v>
      </c>
      <c r="GQ28" s="183">
        <v>0</v>
      </c>
      <c r="GR28" s="183">
        <v>0</v>
      </c>
      <c r="GS28" s="183">
        <v>0</v>
      </c>
      <c r="GT28" s="183">
        <v>0</v>
      </c>
      <c r="GU28" s="183">
        <v>0</v>
      </c>
      <c r="GV28" s="183">
        <v>0</v>
      </c>
      <c r="GW28" s="183">
        <v>0</v>
      </c>
      <c r="GX28" s="183">
        <v>0</v>
      </c>
      <c r="GY28" s="183">
        <v>0</v>
      </c>
      <c r="GZ28" s="183">
        <v>0</v>
      </c>
      <c r="HA28" s="183">
        <v>0</v>
      </c>
      <c r="HB28" s="183">
        <v>0</v>
      </c>
      <c r="HC28" s="183">
        <v>0</v>
      </c>
      <c r="HD28" s="183">
        <v>0</v>
      </c>
      <c r="HE28" s="183">
        <v>0</v>
      </c>
      <c r="HF28" s="183">
        <v>0</v>
      </c>
      <c r="HG28" s="183">
        <v>0</v>
      </c>
      <c r="HH28" s="183">
        <v>0</v>
      </c>
      <c r="HI28" s="183">
        <v>0</v>
      </c>
      <c r="HJ28" s="183">
        <v>0</v>
      </c>
      <c r="HK28" s="183">
        <v>0</v>
      </c>
      <c r="HL28" s="183">
        <v>0</v>
      </c>
      <c r="HM28" s="183">
        <v>0</v>
      </c>
      <c r="HN28" s="183">
        <v>0</v>
      </c>
      <c r="HO28" s="183">
        <v>0</v>
      </c>
      <c r="HP28" s="183">
        <v>0</v>
      </c>
      <c r="HQ28" s="183">
        <v>0</v>
      </c>
      <c r="HR28" s="183">
        <v>0</v>
      </c>
      <c r="HS28" s="183">
        <v>0</v>
      </c>
      <c r="HT28" s="183">
        <v>0</v>
      </c>
      <c r="HU28" s="183">
        <v>0</v>
      </c>
      <c r="HV28" s="183">
        <v>0</v>
      </c>
      <c r="HW28" s="183">
        <v>0</v>
      </c>
      <c r="HX28" s="183">
        <v>0</v>
      </c>
      <c r="HY28" s="183">
        <v>0</v>
      </c>
      <c r="HZ28" s="183">
        <v>0</v>
      </c>
      <c r="IA28" s="183">
        <v>0</v>
      </c>
      <c r="IB28" s="183">
        <v>0</v>
      </c>
      <c r="IC28" s="183">
        <v>0</v>
      </c>
      <c r="ID28" s="183">
        <v>0</v>
      </c>
      <c r="IE28" s="183">
        <v>0</v>
      </c>
      <c r="IF28" s="183">
        <v>0</v>
      </c>
      <c r="IG28" s="183">
        <v>0</v>
      </c>
      <c r="IH28" s="183">
        <v>0</v>
      </c>
      <c r="II28" s="183">
        <v>0</v>
      </c>
      <c r="IJ28" s="183">
        <v>0</v>
      </c>
      <c r="IK28" s="183">
        <v>0</v>
      </c>
      <c r="IL28" s="183">
        <v>0</v>
      </c>
      <c r="IM28" s="183">
        <v>0</v>
      </c>
      <c r="IN28" s="183">
        <v>0</v>
      </c>
      <c r="IO28" s="183">
        <v>0</v>
      </c>
      <c r="IP28" s="183">
        <v>0</v>
      </c>
      <c r="IQ28" s="183">
        <v>0</v>
      </c>
      <c r="IR28" s="183">
        <v>0</v>
      </c>
      <c r="IS28" s="183">
        <v>0</v>
      </c>
      <c r="IT28" s="183">
        <v>0</v>
      </c>
      <c r="IU28" s="183">
        <v>0</v>
      </c>
      <c r="IV28" s="183">
        <v>0</v>
      </c>
      <c r="IW28" s="183">
        <v>0</v>
      </c>
      <c r="IX28" s="183">
        <v>0</v>
      </c>
      <c r="IY28" s="183">
        <v>0</v>
      </c>
      <c r="IZ28" s="183">
        <v>0</v>
      </c>
      <c r="JA28" s="183">
        <v>0</v>
      </c>
      <c r="JB28" s="183">
        <v>0</v>
      </c>
      <c r="JC28" s="183">
        <v>0</v>
      </c>
      <c r="JD28" s="183">
        <v>0</v>
      </c>
      <c r="JE28" s="183">
        <v>0</v>
      </c>
      <c r="JF28" s="183">
        <v>0</v>
      </c>
      <c r="JG28" s="183">
        <v>0</v>
      </c>
      <c r="JH28" s="183">
        <v>0</v>
      </c>
      <c r="JI28" s="183">
        <v>0</v>
      </c>
      <c r="JJ28" s="183">
        <v>0</v>
      </c>
      <c r="JK28" s="183">
        <v>0</v>
      </c>
      <c r="JL28" s="183">
        <v>0</v>
      </c>
      <c r="JM28" s="183">
        <v>0</v>
      </c>
      <c r="JN28" s="183">
        <v>0</v>
      </c>
      <c r="JO28" s="183">
        <v>0</v>
      </c>
      <c r="JP28" s="183">
        <v>0</v>
      </c>
      <c r="JQ28" s="183">
        <v>0</v>
      </c>
    </row>
    <row r="29" spans="1:277" x14ac:dyDescent="0.25">
      <c r="A29" s="54">
        <f t="shared" si="11"/>
        <v>28</v>
      </c>
      <c r="B29" s="6"/>
      <c r="C29" s="6"/>
      <c r="D29" s="6"/>
      <c r="E29" s="6"/>
      <c r="F29" s="6" t="s">
        <v>237</v>
      </c>
      <c r="G29" s="297">
        <v>0</v>
      </c>
      <c r="H29" s="297">
        <v>0</v>
      </c>
      <c r="I29" s="297">
        <v>0</v>
      </c>
      <c r="J29" s="297">
        <v>0</v>
      </c>
      <c r="K29" s="297">
        <v>0</v>
      </c>
      <c r="L29" s="297">
        <v>0</v>
      </c>
      <c r="M29" s="297">
        <v>0</v>
      </c>
      <c r="N29" s="297">
        <v>0</v>
      </c>
      <c r="O29" s="297">
        <v>0</v>
      </c>
      <c r="P29" s="297">
        <v>0</v>
      </c>
      <c r="Q29" s="297">
        <v>0</v>
      </c>
      <c r="R29" s="297">
        <v>0</v>
      </c>
      <c r="S29" s="297">
        <v>0</v>
      </c>
      <c r="T29" s="297">
        <v>0</v>
      </c>
      <c r="U29" s="297">
        <v>0</v>
      </c>
      <c r="V29" s="297">
        <v>0</v>
      </c>
      <c r="W29" s="297">
        <v>0</v>
      </c>
      <c r="X29" s="297">
        <v>0</v>
      </c>
      <c r="Y29" s="297">
        <v>0</v>
      </c>
      <c r="Z29" s="297">
        <v>0</v>
      </c>
      <c r="AA29" s="297">
        <v>0</v>
      </c>
      <c r="AB29" s="297">
        <v>0</v>
      </c>
      <c r="AC29" s="297">
        <v>0</v>
      </c>
      <c r="AD29" s="297">
        <v>0</v>
      </c>
      <c r="AE29" s="297">
        <v>0</v>
      </c>
      <c r="AF29" s="297">
        <v>0</v>
      </c>
      <c r="AG29" s="297">
        <v>0</v>
      </c>
      <c r="AH29" s="297">
        <v>0</v>
      </c>
      <c r="AI29" s="297">
        <v>0</v>
      </c>
      <c r="AJ29" s="297">
        <v>0</v>
      </c>
      <c r="AK29" s="297">
        <v>0</v>
      </c>
      <c r="AL29" s="297">
        <v>0</v>
      </c>
      <c r="AM29" s="297">
        <v>0</v>
      </c>
      <c r="AN29" s="297">
        <v>0</v>
      </c>
      <c r="AO29" s="297">
        <v>0</v>
      </c>
      <c r="AP29" s="297">
        <v>0</v>
      </c>
      <c r="AQ29" s="297">
        <v>0</v>
      </c>
      <c r="AR29" s="297">
        <v>0</v>
      </c>
      <c r="AS29" s="297">
        <v>0</v>
      </c>
      <c r="AT29" s="297">
        <v>0</v>
      </c>
      <c r="AU29" s="297">
        <v>0</v>
      </c>
      <c r="AV29" s="297">
        <v>0</v>
      </c>
      <c r="AW29" s="297">
        <v>0</v>
      </c>
      <c r="AX29" s="297">
        <v>0</v>
      </c>
      <c r="AY29" s="297">
        <v>0</v>
      </c>
      <c r="AZ29" s="297">
        <v>0</v>
      </c>
      <c r="BA29" s="297">
        <v>0</v>
      </c>
      <c r="BB29" s="297">
        <v>0</v>
      </c>
      <c r="BC29" s="297">
        <v>0</v>
      </c>
      <c r="BD29" s="297">
        <v>0</v>
      </c>
      <c r="BE29" s="297">
        <v>0</v>
      </c>
      <c r="BF29" s="297">
        <v>0</v>
      </c>
      <c r="BG29" s="297">
        <v>0</v>
      </c>
      <c r="BH29" s="297">
        <v>0</v>
      </c>
      <c r="BI29" s="297">
        <v>0</v>
      </c>
      <c r="BJ29" s="297">
        <v>0</v>
      </c>
      <c r="BK29" s="297">
        <v>0</v>
      </c>
      <c r="BL29" s="297">
        <v>0</v>
      </c>
      <c r="BM29" s="297">
        <v>0</v>
      </c>
      <c r="BN29" s="297">
        <v>0</v>
      </c>
      <c r="BO29" s="297">
        <v>0</v>
      </c>
      <c r="BP29" s="297">
        <v>0</v>
      </c>
      <c r="BQ29" s="297">
        <v>0</v>
      </c>
      <c r="BR29" s="297">
        <v>0</v>
      </c>
      <c r="BS29" s="297">
        <v>0</v>
      </c>
      <c r="BT29" s="297">
        <v>0</v>
      </c>
      <c r="BU29" s="297">
        <v>0</v>
      </c>
      <c r="BV29" s="297">
        <v>0</v>
      </c>
      <c r="BW29" s="297">
        <v>0</v>
      </c>
      <c r="BX29" s="297">
        <v>0</v>
      </c>
      <c r="BY29" s="297">
        <v>0</v>
      </c>
      <c r="BZ29" s="297">
        <v>0</v>
      </c>
      <c r="CA29" s="297">
        <v>0</v>
      </c>
      <c r="CB29" s="297">
        <v>0</v>
      </c>
      <c r="CC29" s="297">
        <v>0</v>
      </c>
      <c r="CD29" s="297">
        <v>0</v>
      </c>
      <c r="CE29" s="297">
        <v>0</v>
      </c>
      <c r="CF29" s="297">
        <v>0</v>
      </c>
      <c r="CG29" s="297">
        <v>0</v>
      </c>
      <c r="CH29" s="297">
        <v>0</v>
      </c>
      <c r="CI29" s="297">
        <v>0</v>
      </c>
      <c r="CJ29" s="297">
        <v>0</v>
      </c>
      <c r="CK29" s="297">
        <v>0</v>
      </c>
      <c r="CL29" s="297">
        <v>0</v>
      </c>
      <c r="CM29" s="297">
        <v>0</v>
      </c>
      <c r="CN29" s="297">
        <v>0</v>
      </c>
      <c r="CO29" s="297">
        <v>0</v>
      </c>
      <c r="CP29" s="297">
        <v>0</v>
      </c>
      <c r="CQ29" s="297">
        <v>0</v>
      </c>
      <c r="CR29" s="297">
        <v>0</v>
      </c>
      <c r="CS29" s="297">
        <v>0</v>
      </c>
      <c r="CT29" s="297">
        <v>0</v>
      </c>
      <c r="CU29" s="297">
        <v>0</v>
      </c>
      <c r="CV29" s="297">
        <v>0</v>
      </c>
      <c r="CW29" s="297">
        <v>0</v>
      </c>
      <c r="CX29" s="297">
        <v>0</v>
      </c>
      <c r="CY29" s="297">
        <v>0</v>
      </c>
      <c r="CZ29" s="297">
        <v>0</v>
      </c>
      <c r="DA29" s="297">
        <v>0</v>
      </c>
      <c r="DB29" s="297">
        <v>0</v>
      </c>
      <c r="DC29" s="297">
        <v>0</v>
      </c>
      <c r="DD29" s="297">
        <v>0</v>
      </c>
      <c r="DE29" s="297">
        <v>0</v>
      </c>
      <c r="DF29" s="297">
        <v>0</v>
      </c>
      <c r="DG29" s="297">
        <v>0</v>
      </c>
      <c r="DH29" s="297">
        <v>0</v>
      </c>
      <c r="DI29" s="297">
        <v>0</v>
      </c>
      <c r="DJ29" s="297">
        <v>0</v>
      </c>
      <c r="DK29" s="297">
        <v>0</v>
      </c>
      <c r="DL29" s="297">
        <v>0</v>
      </c>
      <c r="DM29" s="297">
        <v>0</v>
      </c>
      <c r="DN29" s="297">
        <v>0</v>
      </c>
      <c r="DO29" s="297">
        <v>0</v>
      </c>
      <c r="DP29" s="297">
        <v>0</v>
      </c>
      <c r="DQ29" s="297">
        <v>0</v>
      </c>
      <c r="DR29" s="297">
        <v>0</v>
      </c>
      <c r="DS29" s="297">
        <v>0</v>
      </c>
      <c r="DT29" s="297">
        <v>0</v>
      </c>
      <c r="DU29" s="297">
        <v>0</v>
      </c>
      <c r="DV29" s="297">
        <v>0</v>
      </c>
      <c r="DW29" s="297">
        <v>0</v>
      </c>
      <c r="DX29" s="297">
        <v>0</v>
      </c>
      <c r="DY29" s="297">
        <v>0</v>
      </c>
      <c r="DZ29" s="297">
        <v>0</v>
      </c>
      <c r="EA29" s="297">
        <v>0</v>
      </c>
      <c r="EB29" s="297">
        <v>0</v>
      </c>
      <c r="EC29" s="297">
        <v>0</v>
      </c>
      <c r="ED29" s="297">
        <v>0</v>
      </c>
      <c r="EE29" s="297">
        <v>0</v>
      </c>
      <c r="EF29" s="297">
        <v>0</v>
      </c>
      <c r="EG29" s="297">
        <v>0</v>
      </c>
      <c r="EH29" s="297">
        <v>0</v>
      </c>
      <c r="EI29"/>
      <c r="EJ29" s="7">
        <f t="shared" si="19"/>
        <v>0</v>
      </c>
      <c r="EL29" s="276">
        <v>6000</v>
      </c>
      <c r="EN29" s="183">
        <v>0</v>
      </c>
      <c r="EO29" s="183">
        <v>0</v>
      </c>
      <c r="EP29" s="183">
        <v>0</v>
      </c>
      <c r="EQ29" s="183">
        <v>0</v>
      </c>
      <c r="ER29" s="183">
        <v>0</v>
      </c>
      <c r="ES29" s="183">
        <v>0</v>
      </c>
      <c r="ET29" s="183">
        <v>0</v>
      </c>
      <c r="EU29" s="183">
        <v>0</v>
      </c>
      <c r="EV29" s="183">
        <v>0</v>
      </c>
      <c r="EW29" s="183">
        <v>0</v>
      </c>
      <c r="EX29" s="183">
        <v>0</v>
      </c>
      <c r="EY29" s="183">
        <v>0</v>
      </c>
      <c r="EZ29" s="183">
        <v>0</v>
      </c>
      <c r="FA29" s="183">
        <v>0</v>
      </c>
      <c r="FB29" s="183">
        <v>0</v>
      </c>
      <c r="FC29" s="183">
        <v>0</v>
      </c>
      <c r="FD29" s="183">
        <v>0</v>
      </c>
      <c r="FE29" s="183">
        <v>0</v>
      </c>
      <c r="FF29" s="183">
        <v>0</v>
      </c>
      <c r="FG29" s="183">
        <v>0</v>
      </c>
      <c r="FH29" s="183">
        <v>0</v>
      </c>
      <c r="FI29" s="183">
        <v>0</v>
      </c>
      <c r="FJ29" s="183">
        <v>0</v>
      </c>
      <c r="FK29" s="183">
        <v>0</v>
      </c>
      <c r="FL29" s="183">
        <v>0</v>
      </c>
      <c r="FM29" s="183">
        <v>0</v>
      </c>
      <c r="FN29" s="183">
        <v>0</v>
      </c>
      <c r="FO29" s="183">
        <v>0</v>
      </c>
      <c r="FP29" s="183">
        <v>0</v>
      </c>
      <c r="FQ29" s="183">
        <v>0</v>
      </c>
      <c r="FR29" s="183">
        <v>0</v>
      </c>
      <c r="FS29" s="183">
        <v>0</v>
      </c>
      <c r="FT29" s="183">
        <v>0</v>
      </c>
      <c r="FU29" s="183">
        <v>0</v>
      </c>
      <c r="FV29" s="183">
        <v>0</v>
      </c>
      <c r="FW29" s="183">
        <v>0</v>
      </c>
      <c r="FX29" s="183">
        <v>0</v>
      </c>
      <c r="FY29" s="183">
        <v>0</v>
      </c>
      <c r="FZ29" s="183">
        <v>0</v>
      </c>
      <c r="GA29" s="183">
        <v>0</v>
      </c>
      <c r="GB29" s="183">
        <v>0</v>
      </c>
      <c r="GC29" s="183">
        <v>0</v>
      </c>
      <c r="GD29" s="183">
        <v>0</v>
      </c>
      <c r="GE29" s="183">
        <v>0</v>
      </c>
      <c r="GF29" s="183">
        <v>0</v>
      </c>
      <c r="GG29" s="183">
        <v>0</v>
      </c>
      <c r="GH29" s="183">
        <v>0</v>
      </c>
      <c r="GI29" s="183">
        <v>0</v>
      </c>
      <c r="GJ29" s="183">
        <v>0</v>
      </c>
      <c r="GK29" s="183">
        <v>0</v>
      </c>
      <c r="GL29" s="183">
        <v>0</v>
      </c>
      <c r="GM29" s="183">
        <v>0</v>
      </c>
      <c r="GN29" s="183">
        <v>0</v>
      </c>
      <c r="GO29" s="183">
        <v>0</v>
      </c>
      <c r="GP29" s="183">
        <v>0</v>
      </c>
      <c r="GQ29" s="183">
        <v>0</v>
      </c>
      <c r="GR29" s="183">
        <v>0</v>
      </c>
      <c r="GS29" s="183">
        <v>0</v>
      </c>
      <c r="GT29" s="183">
        <v>0</v>
      </c>
      <c r="GU29" s="183">
        <v>0</v>
      </c>
      <c r="GV29" s="183">
        <v>0</v>
      </c>
      <c r="GW29" s="183">
        <v>0</v>
      </c>
      <c r="GX29" s="183">
        <v>0</v>
      </c>
      <c r="GY29" s="183">
        <v>0</v>
      </c>
      <c r="GZ29" s="183">
        <v>0</v>
      </c>
      <c r="HA29" s="183">
        <v>0</v>
      </c>
      <c r="HB29" s="183">
        <v>0</v>
      </c>
      <c r="HC29" s="183">
        <v>0</v>
      </c>
      <c r="HD29" s="183">
        <v>0</v>
      </c>
      <c r="HE29" s="183">
        <v>0</v>
      </c>
      <c r="HF29" s="183">
        <v>0</v>
      </c>
      <c r="HG29" s="183">
        <v>0</v>
      </c>
      <c r="HH29" s="183">
        <v>0</v>
      </c>
      <c r="HI29" s="183">
        <v>0</v>
      </c>
      <c r="HJ29" s="183">
        <v>0</v>
      </c>
      <c r="HK29" s="183">
        <v>0</v>
      </c>
      <c r="HL29" s="183">
        <v>0</v>
      </c>
      <c r="HM29" s="183">
        <v>0</v>
      </c>
      <c r="HN29" s="183">
        <v>0</v>
      </c>
      <c r="HO29" s="183">
        <v>0</v>
      </c>
      <c r="HP29" s="183">
        <v>0</v>
      </c>
      <c r="HQ29" s="183">
        <v>0</v>
      </c>
      <c r="HR29" s="183">
        <v>0</v>
      </c>
      <c r="HS29" s="183">
        <v>0</v>
      </c>
      <c r="HT29" s="183">
        <v>0</v>
      </c>
      <c r="HU29" s="183">
        <v>0</v>
      </c>
      <c r="HV29" s="183">
        <v>0</v>
      </c>
      <c r="HW29" s="183">
        <v>0</v>
      </c>
      <c r="HX29" s="183">
        <v>0</v>
      </c>
      <c r="HY29" s="183">
        <v>0</v>
      </c>
      <c r="HZ29" s="183">
        <v>0</v>
      </c>
      <c r="IA29" s="183">
        <v>0</v>
      </c>
      <c r="IB29" s="183">
        <v>0</v>
      </c>
      <c r="IC29" s="183">
        <v>0</v>
      </c>
      <c r="ID29" s="183">
        <v>0</v>
      </c>
      <c r="IE29" s="183">
        <v>0</v>
      </c>
      <c r="IF29" s="183">
        <v>0</v>
      </c>
      <c r="IG29" s="183">
        <v>0</v>
      </c>
      <c r="IH29" s="183">
        <v>0</v>
      </c>
      <c r="II29" s="183">
        <v>0</v>
      </c>
      <c r="IJ29" s="183">
        <v>0</v>
      </c>
      <c r="IK29" s="183">
        <v>0</v>
      </c>
      <c r="IL29" s="183">
        <v>0</v>
      </c>
      <c r="IM29" s="183">
        <v>0</v>
      </c>
      <c r="IN29" s="183">
        <v>0</v>
      </c>
      <c r="IO29" s="183">
        <v>0</v>
      </c>
      <c r="IP29" s="183">
        <v>0</v>
      </c>
      <c r="IQ29" s="183">
        <v>0</v>
      </c>
      <c r="IR29" s="183">
        <v>0</v>
      </c>
      <c r="IS29" s="183">
        <v>0</v>
      </c>
      <c r="IT29" s="183">
        <v>0</v>
      </c>
      <c r="IU29" s="183">
        <v>0</v>
      </c>
      <c r="IV29" s="183">
        <v>0</v>
      </c>
      <c r="IW29" s="183">
        <v>0</v>
      </c>
      <c r="IX29" s="183">
        <v>0</v>
      </c>
      <c r="IY29" s="183">
        <v>0</v>
      </c>
      <c r="IZ29" s="183">
        <v>0</v>
      </c>
      <c r="JA29" s="183">
        <v>0</v>
      </c>
      <c r="JB29" s="183">
        <v>0</v>
      </c>
      <c r="JC29" s="183">
        <v>0</v>
      </c>
      <c r="JD29" s="183">
        <v>0</v>
      </c>
      <c r="JE29" s="183">
        <v>0</v>
      </c>
      <c r="JF29" s="183">
        <v>0</v>
      </c>
      <c r="JG29" s="183">
        <v>0</v>
      </c>
      <c r="JH29" s="183">
        <v>0</v>
      </c>
      <c r="JI29" s="183">
        <v>0</v>
      </c>
      <c r="JJ29" s="183">
        <v>0</v>
      </c>
      <c r="JK29" s="183">
        <v>0</v>
      </c>
      <c r="JL29" s="183">
        <v>0</v>
      </c>
      <c r="JM29" s="183">
        <v>0</v>
      </c>
      <c r="JN29" s="183">
        <v>0</v>
      </c>
      <c r="JO29" s="183">
        <v>0</v>
      </c>
      <c r="JP29" s="183">
        <v>0</v>
      </c>
      <c r="JQ29" s="183">
        <v>0</v>
      </c>
    </row>
    <row r="30" spans="1:277" x14ac:dyDescent="0.25">
      <c r="A30" s="54">
        <f t="shared" si="11"/>
        <v>29</v>
      </c>
      <c r="B30" s="6"/>
      <c r="C30" s="6"/>
      <c r="D30" s="6"/>
      <c r="E30" s="6"/>
      <c r="F30" s="6" t="s">
        <v>238</v>
      </c>
      <c r="G30" s="297">
        <v>0</v>
      </c>
      <c r="H30" s="297">
        <v>0</v>
      </c>
      <c r="I30" s="297">
        <v>0</v>
      </c>
      <c r="J30" s="297">
        <v>0</v>
      </c>
      <c r="K30" s="297">
        <v>0</v>
      </c>
      <c r="L30" s="297">
        <v>0</v>
      </c>
      <c r="M30" s="297">
        <v>0</v>
      </c>
      <c r="N30" s="297">
        <v>0</v>
      </c>
      <c r="O30" s="297">
        <v>0</v>
      </c>
      <c r="P30" s="297">
        <v>0</v>
      </c>
      <c r="Q30" s="297">
        <v>0</v>
      </c>
      <c r="R30" s="297">
        <v>0</v>
      </c>
      <c r="S30" s="297">
        <v>0</v>
      </c>
      <c r="T30" s="297">
        <v>0</v>
      </c>
      <c r="U30" s="297">
        <v>0</v>
      </c>
      <c r="V30" s="297">
        <v>0</v>
      </c>
      <c r="W30" s="297">
        <v>0</v>
      </c>
      <c r="X30" s="297">
        <v>0</v>
      </c>
      <c r="Y30" s="297">
        <v>0</v>
      </c>
      <c r="Z30" s="297">
        <v>0</v>
      </c>
      <c r="AA30" s="297">
        <v>0</v>
      </c>
      <c r="AB30" s="297">
        <v>0</v>
      </c>
      <c r="AC30" s="297">
        <v>0</v>
      </c>
      <c r="AD30" s="297">
        <v>0</v>
      </c>
      <c r="AE30" s="297">
        <v>0</v>
      </c>
      <c r="AF30" s="297">
        <v>0</v>
      </c>
      <c r="AG30" s="297">
        <v>0</v>
      </c>
      <c r="AH30" s="297">
        <v>0</v>
      </c>
      <c r="AI30" s="297">
        <v>0</v>
      </c>
      <c r="AJ30" s="297">
        <v>0</v>
      </c>
      <c r="AK30" s="297">
        <v>0</v>
      </c>
      <c r="AL30" s="297">
        <v>0</v>
      </c>
      <c r="AM30" s="297">
        <v>0</v>
      </c>
      <c r="AN30" s="297">
        <v>0</v>
      </c>
      <c r="AO30" s="297">
        <v>0</v>
      </c>
      <c r="AP30" s="297">
        <v>0</v>
      </c>
      <c r="AQ30" s="297">
        <v>0</v>
      </c>
      <c r="AR30" s="297">
        <v>0</v>
      </c>
      <c r="AS30" s="297">
        <v>0</v>
      </c>
      <c r="AT30" s="297">
        <v>0</v>
      </c>
      <c r="AU30" s="297">
        <v>0</v>
      </c>
      <c r="AV30" s="297">
        <v>0</v>
      </c>
      <c r="AW30" s="297">
        <v>0</v>
      </c>
      <c r="AX30" s="297">
        <v>0</v>
      </c>
      <c r="AY30" s="297">
        <v>0</v>
      </c>
      <c r="AZ30" s="297">
        <v>0</v>
      </c>
      <c r="BA30" s="297">
        <v>0</v>
      </c>
      <c r="BB30" s="297">
        <v>0</v>
      </c>
      <c r="BC30" s="297">
        <v>0</v>
      </c>
      <c r="BD30" s="297">
        <v>0</v>
      </c>
      <c r="BE30" s="297">
        <v>0</v>
      </c>
      <c r="BF30" s="297">
        <v>0</v>
      </c>
      <c r="BG30" s="297">
        <v>0</v>
      </c>
      <c r="BH30" s="297">
        <v>0</v>
      </c>
      <c r="BI30" s="297">
        <v>0</v>
      </c>
      <c r="BJ30" s="297">
        <v>0</v>
      </c>
      <c r="BK30" s="297">
        <v>0</v>
      </c>
      <c r="BL30" s="297">
        <v>0</v>
      </c>
      <c r="BM30" s="297">
        <v>0</v>
      </c>
      <c r="BN30" s="297">
        <v>0</v>
      </c>
      <c r="BO30" s="297">
        <v>0</v>
      </c>
      <c r="BP30" s="297">
        <v>0</v>
      </c>
      <c r="BQ30" s="297">
        <v>0</v>
      </c>
      <c r="BR30" s="297">
        <v>0</v>
      </c>
      <c r="BS30" s="297">
        <v>0</v>
      </c>
      <c r="BT30" s="297">
        <v>0</v>
      </c>
      <c r="BU30" s="297">
        <v>0</v>
      </c>
      <c r="BV30" s="297">
        <v>0</v>
      </c>
      <c r="BW30" s="297">
        <v>0</v>
      </c>
      <c r="BX30" s="297">
        <v>0</v>
      </c>
      <c r="BY30" s="297">
        <v>0</v>
      </c>
      <c r="BZ30" s="297">
        <v>0</v>
      </c>
      <c r="CA30" s="297">
        <v>0</v>
      </c>
      <c r="CB30" s="297">
        <v>0</v>
      </c>
      <c r="CC30" s="297">
        <v>0</v>
      </c>
      <c r="CD30" s="297">
        <v>0</v>
      </c>
      <c r="CE30" s="297">
        <v>0</v>
      </c>
      <c r="CF30" s="297">
        <v>0</v>
      </c>
      <c r="CG30" s="297">
        <v>0</v>
      </c>
      <c r="CH30" s="297">
        <v>0</v>
      </c>
      <c r="CI30" s="297">
        <v>0</v>
      </c>
      <c r="CJ30" s="297">
        <v>0</v>
      </c>
      <c r="CK30" s="297">
        <v>0</v>
      </c>
      <c r="CL30" s="297">
        <v>0</v>
      </c>
      <c r="CM30" s="297"/>
      <c r="CN30" s="297">
        <v>0</v>
      </c>
      <c r="CO30" s="297">
        <v>0</v>
      </c>
      <c r="CP30" s="297">
        <v>0</v>
      </c>
      <c r="CQ30" s="297">
        <v>0</v>
      </c>
      <c r="CR30" s="297">
        <v>0</v>
      </c>
      <c r="CS30" s="297">
        <v>0</v>
      </c>
      <c r="CT30" s="297">
        <v>0</v>
      </c>
      <c r="CU30" s="297">
        <v>0</v>
      </c>
      <c r="CV30" s="297">
        <v>0</v>
      </c>
      <c r="CW30" s="297">
        <v>0</v>
      </c>
      <c r="CX30" s="297">
        <v>0</v>
      </c>
      <c r="CY30" s="297">
        <v>0</v>
      </c>
      <c r="CZ30" s="297">
        <v>0</v>
      </c>
      <c r="DA30" s="297">
        <v>0</v>
      </c>
      <c r="DB30" s="297">
        <v>0</v>
      </c>
      <c r="DC30" s="297">
        <v>0</v>
      </c>
      <c r="DD30" s="297">
        <v>0</v>
      </c>
      <c r="DE30" s="297">
        <v>0</v>
      </c>
      <c r="DF30" s="297">
        <v>0</v>
      </c>
      <c r="DG30" s="297">
        <v>0</v>
      </c>
      <c r="DH30" s="297">
        <v>0</v>
      </c>
      <c r="DI30" s="297">
        <v>0</v>
      </c>
      <c r="DJ30" s="297">
        <v>0</v>
      </c>
      <c r="DK30" s="297">
        <v>0</v>
      </c>
      <c r="DL30" s="297">
        <v>0</v>
      </c>
      <c r="DM30" s="297">
        <v>0</v>
      </c>
      <c r="DN30" s="297">
        <v>0</v>
      </c>
      <c r="DO30" s="297">
        <v>0</v>
      </c>
      <c r="DP30" s="297">
        <v>0</v>
      </c>
      <c r="DQ30" s="297"/>
      <c r="DR30" s="297">
        <v>0</v>
      </c>
      <c r="DS30" s="297">
        <v>0</v>
      </c>
      <c r="DT30" s="297">
        <v>0</v>
      </c>
      <c r="DU30" s="297">
        <v>0</v>
      </c>
      <c r="DV30" s="297">
        <v>0</v>
      </c>
      <c r="DW30" s="297">
        <v>0</v>
      </c>
      <c r="DX30" s="297"/>
      <c r="DY30" s="297">
        <v>0</v>
      </c>
      <c r="DZ30" s="297">
        <v>0</v>
      </c>
      <c r="EA30" s="297">
        <v>0</v>
      </c>
      <c r="EB30" s="297">
        <v>0</v>
      </c>
      <c r="EC30" s="297">
        <v>0</v>
      </c>
      <c r="ED30" s="297">
        <v>0</v>
      </c>
      <c r="EE30" s="297">
        <v>0</v>
      </c>
      <c r="EF30" s="297">
        <v>0</v>
      </c>
      <c r="EG30" s="297">
        <v>0</v>
      </c>
      <c r="EH30" s="297">
        <v>0</v>
      </c>
      <c r="EI30"/>
      <c r="EJ30" s="7">
        <f t="shared" si="19"/>
        <v>0</v>
      </c>
      <c r="EL30" s="276">
        <v>27192.000000000004</v>
      </c>
      <c r="EN30" s="183">
        <v>0</v>
      </c>
      <c r="EO30" s="183">
        <v>0</v>
      </c>
      <c r="EP30" s="183">
        <v>0</v>
      </c>
      <c r="EQ30" s="183">
        <v>0</v>
      </c>
      <c r="ER30" s="183">
        <v>0</v>
      </c>
      <c r="ES30" s="183">
        <v>0</v>
      </c>
      <c r="ET30" s="183">
        <v>0</v>
      </c>
      <c r="EU30" s="183">
        <v>0</v>
      </c>
      <c r="EV30" s="183">
        <v>0</v>
      </c>
      <c r="EW30" s="183">
        <v>0</v>
      </c>
      <c r="EX30" s="183">
        <v>0</v>
      </c>
      <c r="EY30" s="183">
        <v>0</v>
      </c>
      <c r="EZ30" s="183">
        <v>0</v>
      </c>
      <c r="FA30" s="183">
        <v>0</v>
      </c>
      <c r="FB30" s="183">
        <v>0</v>
      </c>
      <c r="FC30" s="183">
        <v>0</v>
      </c>
      <c r="FD30" s="183">
        <v>0</v>
      </c>
      <c r="FE30" s="183">
        <v>0</v>
      </c>
      <c r="FF30" s="183">
        <v>0</v>
      </c>
      <c r="FG30" s="183">
        <v>0</v>
      </c>
      <c r="FH30" s="183">
        <v>0</v>
      </c>
      <c r="FI30" s="183">
        <v>0</v>
      </c>
      <c r="FJ30" s="183">
        <v>0</v>
      </c>
      <c r="FK30" s="183">
        <v>0</v>
      </c>
      <c r="FL30" s="183">
        <v>0</v>
      </c>
      <c r="FM30" s="183">
        <v>0</v>
      </c>
      <c r="FN30" s="183">
        <v>0</v>
      </c>
      <c r="FO30" s="183">
        <v>0</v>
      </c>
      <c r="FP30" s="183">
        <v>0</v>
      </c>
      <c r="FQ30" s="183">
        <v>0</v>
      </c>
      <c r="FR30" s="183">
        <v>0</v>
      </c>
      <c r="FS30" s="183">
        <v>0</v>
      </c>
      <c r="FT30" s="183">
        <v>0</v>
      </c>
      <c r="FU30" s="183">
        <v>0</v>
      </c>
      <c r="FV30" s="183">
        <v>0</v>
      </c>
      <c r="FW30" s="183">
        <v>0</v>
      </c>
      <c r="FX30" s="183">
        <v>0</v>
      </c>
      <c r="FY30" s="183">
        <v>0</v>
      </c>
      <c r="FZ30" s="183">
        <v>0</v>
      </c>
      <c r="GA30" s="183">
        <v>0</v>
      </c>
      <c r="GB30" s="183">
        <v>0</v>
      </c>
      <c r="GC30" s="183">
        <v>0</v>
      </c>
      <c r="GD30" s="183">
        <v>0</v>
      </c>
      <c r="GE30" s="183">
        <v>0</v>
      </c>
      <c r="GF30" s="183">
        <v>0</v>
      </c>
      <c r="GG30" s="183">
        <v>0</v>
      </c>
      <c r="GH30" s="183">
        <v>0</v>
      </c>
      <c r="GI30" s="183">
        <v>0</v>
      </c>
      <c r="GJ30" s="183">
        <v>0</v>
      </c>
      <c r="GK30" s="183">
        <v>0</v>
      </c>
      <c r="GL30" s="183">
        <v>0</v>
      </c>
      <c r="GM30" s="183">
        <v>0</v>
      </c>
      <c r="GN30" s="183">
        <v>0</v>
      </c>
      <c r="GO30" s="183">
        <v>0</v>
      </c>
      <c r="GP30" s="183">
        <v>0</v>
      </c>
      <c r="GQ30" s="183">
        <v>0</v>
      </c>
      <c r="GR30" s="183">
        <v>0</v>
      </c>
      <c r="GS30" s="183">
        <v>0</v>
      </c>
      <c r="GT30" s="183">
        <v>0</v>
      </c>
      <c r="GU30" s="183">
        <v>0</v>
      </c>
      <c r="GV30" s="183">
        <v>0</v>
      </c>
      <c r="GW30" s="183">
        <v>0</v>
      </c>
      <c r="GX30" s="183">
        <v>0</v>
      </c>
      <c r="GY30" s="183">
        <v>0</v>
      </c>
      <c r="GZ30" s="183">
        <v>0</v>
      </c>
      <c r="HA30" s="183">
        <v>0</v>
      </c>
      <c r="HB30" s="183">
        <v>0</v>
      </c>
      <c r="HC30" s="183">
        <v>0</v>
      </c>
      <c r="HD30" s="183">
        <v>0</v>
      </c>
      <c r="HE30" s="183">
        <v>0</v>
      </c>
      <c r="HF30" s="183">
        <v>0</v>
      </c>
      <c r="HG30" s="183">
        <v>0</v>
      </c>
      <c r="HH30" s="183">
        <v>0</v>
      </c>
      <c r="HI30" s="183">
        <v>0</v>
      </c>
      <c r="HJ30" s="183">
        <v>0</v>
      </c>
      <c r="HK30" s="183">
        <v>0</v>
      </c>
      <c r="HL30" s="183">
        <v>0</v>
      </c>
      <c r="HM30" s="183">
        <v>0</v>
      </c>
      <c r="HN30" s="183">
        <v>0</v>
      </c>
      <c r="HO30" s="183">
        <v>0</v>
      </c>
      <c r="HP30" s="183">
        <v>0</v>
      </c>
      <c r="HQ30" s="183">
        <v>0</v>
      </c>
      <c r="HR30" s="183">
        <v>0</v>
      </c>
      <c r="HS30" s="183">
        <v>0</v>
      </c>
      <c r="HT30" s="183">
        <v>0</v>
      </c>
      <c r="HU30" s="183">
        <v>0</v>
      </c>
      <c r="HV30" s="183">
        <v>0</v>
      </c>
      <c r="HW30" s="183">
        <v>0</v>
      </c>
      <c r="HX30" s="183">
        <v>0</v>
      </c>
      <c r="HY30" s="183">
        <v>0</v>
      </c>
      <c r="HZ30" s="183">
        <v>0</v>
      </c>
      <c r="IA30" s="183">
        <v>0</v>
      </c>
      <c r="IB30" s="183">
        <v>0</v>
      </c>
      <c r="IC30" s="183">
        <v>0</v>
      </c>
      <c r="ID30" s="183">
        <v>0</v>
      </c>
      <c r="IE30" s="183">
        <v>0</v>
      </c>
      <c r="IF30" s="183">
        <v>0</v>
      </c>
      <c r="IG30" s="183">
        <v>0</v>
      </c>
      <c r="IH30" s="183">
        <v>0</v>
      </c>
      <c r="II30" s="183">
        <v>0</v>
      </c>
      <c r="IJ30" s="183">
        <v>0</v>
      </c>
      <c r="IK30" s="183">
        <v>0</v>
      </c>
      <c r="IL30" s="183">
        <v>0</v>
      </c>
      <c r="IM30" s="183">
        <v>0</v>
      </c>
      <c r="IN30" s="183">
        <v>0</v>
      </c>
      <c r="IO30" s="183">
        <v>0</v>
      </c>
      <c r="IP30" s="183">
        <v>0</v>
      </c>
      <c r="IQ30" s="183">
        <v>0</v>
      </c>
      <c r="IR30" s="183">
        <v>0</v>
      </c>
      <c r="IS30" s="183">
        <v>0</v>
      </c>
      <c r="IT30" s="183">
        <v>0</v>
      </c>
      <c r="IU30" s="183">
        <v>0</v>
      </c>
      <c r="IV30" s="183">
        <v>0</v>
      </c>
      <c r="IW30" s="183">
        <v>0</v>
      </c>
      <c r="IX30" s="183">
        <v>0</v>
      </c>
      <c r="IY30" s="183">
        <v>0</v>
      </c>
      <c r="IZ30" s="183">
        <v>0</v>
      </c>
      <c r="JA30" s="183">
        <v>0</v>
      </c>
      <c r="JB30" s="183">
        <v>0</v>
      </c>
      <c r="JC30" s="183">
        <v>0</v>
      </c>
      <c r="JD30" s="183">
        <v>0</v>
      </c>
      <c r="JE30" s="183">
        <v>0</v>
      </c>
      <c r="JF30" s="183">
        <v>0</v>
      </c>
      <c r="JG30" s="183">
        <v>0</v>
      </c>
      <c r="JH30" s="183">
        <v>0</v>
      </c>
      <c r="JI30" s="183">
        <v>0</v>
      </c>
      <c r="JJ30" s="183">
        <v>0</v>
      </c>
      <c r="JK30" s="183">
        <v>0</v>
      </c>
      <c r="JL30" s="183">
        <v>0</v>
      </c>
      <c r="JM30" s="183">
        <v>0</v>
      </c>
      <c r="JN30" s="183">
        <v>0</v>
      </c>
      <c r="JO30" s="183">
        <v>0</v>
      </c>
      <c r="JP30" s="183">
        <v>0</v>
      </c>
      <c r="JQ30" s="183">
        <v>0</v>
      </c>
    </row>
    <row r="31" spans="1:277" x14ac:dyDescent="0.25">
      <c r="A31" s="54">
        <f t="shared" si="11"/>
        <v>30</v>
      </c>
      <c r="B31" s="6"/>
      <c r="C31" s="6"/>
      <c r="D31" s="6"/>
      <c r="E31" s="6"/>
      <c r="F31" s="6" t="s">
        <v>239</v>
      </c>
      <c r="G31" s="297">
        <v>0</v>
      </c>
      <c r="H31" s="297">
        <v>0</v>
      </c>
      <c r="I31" s="297">
        <v>0</v>
      </c>
      <c r="J31" s="297">
        <v>0</v>
      </c>
      <c r="K31" s="297">
        <v>0</v>
      </c>
      <c r="L31" s="297">
        <v>0</v>
      </c>
      <c r="M31" s="297">
        <v>0</v>
      </c>
      <c r="N31" s="297">
        <v>0</v>
      </c>
      <c r="O31" s="297">
        <v>0</v>
      </c>
      <c r="P31" s="297">
        <v>0</v>
      </c>
      <c r="Q31" s="297">
        <v>0</v>
      </c>
      <c r="R31" s="297">
        <v>0</v>
      </c>
      <c r="S31" s="297">
        <v>0</v>
      </c>
      <c r="T31" s="297">
        <v>0</v>
      </c>
      <c r="U31" s="297">
        <v>0</v>
      </c>
      <c r="V31" s="297">
        <v>0</v>
      </c>
      <c r="W31" s="297">
        <v>0</v>
      </c>
      <c r="X31" s="297">
        <v>0</v>
      </c>
      <c r="Y31" s="297">
        <v>0</v>
      </c>
      <c r="Z31" s="297">
        <v>0</v>
      </c>
      <c r="AA31" s="297">
        <v>0</v>
      </c>
      <c r="AB31" s="297">
        <v>0</v>
      </c>
      <c r="AC31" s="297">
        <v>0</v>
      </c>
      <c r="AD31" s="297">
        <v>0</v>
      </c>
      <c r="AE31" s="297">
        <v>0</v>
      </c>
      <c r="AF31" s="297">
        <v>0</v>
      </c>
      <c r="AG31" s="297">
        <v>0</v>
      </c>
      <c r="AH31" s="297">
        <v>0</v>
      </c>
      <c r="AI31" s="297">
        <v>0</v>
      </c>
      <c r="AJ31" s="297">
        <v>0</v>
      </c>
      <c r="AK31" s="297">
        <v>0</v>
      </c>
      <c r="AL31" s="297">
        <v>0</v>
      </c>
      <c r="AM31" s="297">
        <v>0</v>
      </c>
      <c r="AN31" s="297">
        <v>0</v>
      </c>
      <c r="AO31" s="297">
        <v>0</v>
      </c>
      <c r="AP31" s="297">
        <v>0</v>
      </c>
      <c r="AQ31" s="297">
        <v>0</v>
      </c>
      <c r="AR31" s="297">
        <v>0</v>
      </c>
      <c r="AS31" s="297">
        <v>0</v>
      </c>
      <c r="AT31" s="297">
        <v>0</v>
      </c>
      <c r="AU31" s="297">
        <v>0</v>
      </c>
      <c r="AV31" s="297">
        <v>0</v>
      </c>
      <c r="AW31" s="297">
        <v>0</v>
      </c>
      <c r="AX31" s="297">
        <v>0</v>
      </c>
      <c r="AY31" s="297">
        <v>0</v>
      </c>
      <c r="AZ31" s="297">
        <v>0</v>
      </c>
      <c r="BA31" s="297">
        <v>0</v>
      </c>
      <c r="BB31" s="297">
        <v>0</v>
      </c>
      <c r="BC31" s="297">
        <v>0</v>
      </c>
      <c r="BD31" s="297">
        <v>0</v>
      </c>
      <c r="BE31" s="297">
        <v>0</v>
      </c>
      <c r="BF31" s="297">
        <v>0</v>
      </c>
      <c r="BG31" s="297">
        <v>0</v>
      </c>
      <c r="BH31" s="297">
        <v>0</v>
      </c>
      <c r="BI31" s="297">
        <v>0</v>
      </c>
      <c r="BJ31" s="297">
        <v>0</v>
      </c>
      <c r="BK31" s="297">
        <v>0</v>
      </c>
      <c r="BL31" s="297">
        <v>0</v>
      </c>
      <c r="BM31" s="297">
        <v>0</v>
      </c>
      <c r="BN31" s="297">
        <v>0</v>
      </c>
      <c r="BO31" s="297">
        <v>0</v>
      </c>
      <c r="BP31" s="297">
        <v>0</v>
      </c>
      <c r="BQ31" s="297">
        <v>0</v>
      </c>
      <c r="BR31" s="297">
        <v>0</v>
      </c>
      <c r="BS31" s="297">
        <v>0</v>
      </c>
      <c r="BT31" s="297">
        <v>0</v>
      </c>
      <c r="BU31" s="297">
        <v>0</v>
      </c>
      <c r="BV31" s="297">
        <v>0</v>
      </c>
      <c r="BW31" s="297">
        <v>0</v>
      </c>
      <c r="BX31" s="297">
        <v>0</v>
      </c>
      <c r="BY31" s="297">
        <v>0</v>
      </c>
      <c r="BZ31" s="297">
        <v>0</v>
      </c>
      <c r="CA31" s="297">
        <v>0</v>
      </c>
      <c r="CB31" s="297">
        <v>0</v>
      </c>
      <c r="CC31" s="297">
        <v>0</v>
      </c>
      <c r="CD31" s="297">
        <v>0</v>
      </c>
      <c r="CE31" s="297">
        <v>0</v>
      </c>
      <c r="CF31" s="297">
        <v>0</v>
      </c>
      <c r="CG31" s="297">
        <v>0</v>
      </c>
      <c r="CH31" s="297">
        <v>2850</v>
      </c>
      <c r="CI31" s="297">
        <v>0</v>
      </c>
      <c r="CJ31" s="297">
        <v>0</v>
      </c>
      <c r="CK31" s="297">
        <v>0</v>
      </c>
      <c r="CL31" s="297">
        <v>0</v>
      </c>
      <c r="CM31" s="297"/>
      <c r="CN31" s="297">
        <v>0</v>
      </c>
      <c r="CO31" s="297">
        <v>0</v>
      </c>
      <c r="CP31" s="297">
        <v>0</v>
      </c>
      <c r="CQ31" s="297">
        <v>0</v>
      </c>
      <c r="CR31" s="297">
        <v>0</v>
      </c>
      <c r="CS31" s="297">
        <v>0</v>
      </c>
      <c r="CT31" s="297">
        <v>0</v>
      </c>
      <c r="CU31" s="297">
        <v>0</v>
      </c>
      <c r="CV31" s="297">
        <v>0</v>
      </c>
      <c r="CW31" s="297">
        <v>0</v>
      </c>
      <c r="CX31" s="297">
        <v>0</v>
      </c>
      <c r="CY31" s="297">
        <v>0</v>
      </c>
      <c r="CZ31" s="297">
        <v>0</v>
      </c>
      <c r="DA31" s="297">
        <v>0</v>
      </c>
      <c r="DB31" s="297">
        <v>0</v>
      </c>
      <c r="DC31" s="297">
        <v>0</v>
      </c>
      <c r="DD31" s="297">
        <v>0</v>
      </c>
      <c r="DE31" s="297">
        <v>0</v>
      </c>
      <c r="DF31" s="297">
        <v>0</v>
      </c>
      <c r="DG31" s="297">
        <v>0</v>
      </c>
      <c r="DH31" s="297">
        <v>0</v>
      </c>
      <c r="DI31" s="297">
        <v>0</v>
      </c>
      <c r="DJ31" s="297">
        <v>0</v>
      </c>
      <c r="DK31" s="297">
        <v>0</v>
      </c>
      <c r="DL31" s="297">
        <v>0</v>
      </c>
      <c r="DM31" s="297">
        <v>0</v>
      </c>
      <c r="DN31" s="297">
        <v>0</v>
      </c>
      <c r="DO31" s="297">
        <v>0</v>
      </c>
      <c r="DP31" s="297">
        <v>0</v>
      </c>
      <c r="DQ31" s="297"/>
      <c r="DR31" s="297">
        <v>0</v>
      </c>
      <c r="DS31" s="297">
        <v>0</v>
      </c>
      <c r="DT31" s="297">
        <v>0</v>
      </c>
      <c r="DU31" s="297">
        <v>0</v>
      </c>
      <c r="DV31" s="297">
        <v>0</v>
      </c>
      <c r="DW31" s="297">
        <v>0</v>
      </c>
      <c r="DX31" s="297"/>
      <c r="DY31" s="297">
        <v>0</v>
      </c>
      <c r="DZ31" s="297">
        <v>0</v>
      </c>
      <c r="EA31" s="297">
        <v>0</v>
      </c>
      <c r="EB31" s="297">
        <v>0</v>
      </c>
      <c r="EC31" s="297">
        <v>0</v>
      </c>
      <c r="ED31" s="297">
        <v>0</v>
      </c>
      <c r="EE31" s="297">
        <v>0</v>
      </c>
      <c r="EF31" s="297">
        <v>0</v>
      </c>
      <c r="EG31" s="297">
        <v>0</v>
      </c>
      <c r="EH31" s="297">
        <v>0</v>
      </c>
      <c r="EI31"/>
      <c r="EJ31" s="7">
        <f t="shared" si="19"/>
        <v>2850</v>
      </c>
      <c r="EL31" s="276">
        <v>4130.75</v>
      </c>
      <c r="EN31" s="183">
        <v>0</v>
      </c>
      <c r="EO31" s="183">
        <v>0</v>
      </c>
      <c r="EP31" s="183">
        <v>0</v>
      </c>
      <c r="EQ31" s="183">
        <v>0</v>
      </c>
      <c r="ER31" s="183">
        <v>0</v>
      </c>
      <c r="ES31" s="183">
        <v>0</v>
      </c>
      <c r="ET31" s="183">
        <v>0</v>
      </c>
      <c r="EU31" s="183">
        <v>0</v>
      </c>
      <c r="EV31" s="183">
        <v>0</v>
      </c>
      <c r="EW31" s="183">
        <v>0</v>
      </c>
      <c r="EX31" s="183">
        <v>0</v>
      </c>
      <c r="EY31" s="183">
        <v>0</v>
      </c>
      <c r="EZ31" s="183">
        <v>0</v>
      </c>
      <c r="FA31" s="183">
        <v>0</v>
      </c>
      <c r="FB31" s="183">
        <v>0</v>
      </c>
      <c r="FC31" s="183">
        <v>0</v>
      </c>
      <c r="FD31" s="183">
        <v>0</v>
      </c>
      <c r="FE31" s="183">
        <v>0</v>
      </c>
      <c r="FF31" s="183">
        <v>0</v>
      </c>
      <c r="FG31" s="183">
        <v>0</v>
      </c>
      <c r="FH31" s="183">
        <v>0</v>
      </c>
      <c r="FI31" s="183">
        <v>0</v>
      </c>
      <c r="FJ31" s="183">
        <v>0</v>
      </c>
      <c r="FK31" s="183">
        <v>0</v>
      </c>
      <c r="FL31" s="183">
        <v>0</v>
      </c>
      <c r="FM31" s="183">
        <v>0</v>
      </c>
      <c r="FN31" s="183">
        <v>0</v>
      </c>
      <c r="FO31" s="183">
        <v>0</v>
      </c>
      <c r="FP31" s="183">
        <v>0</v>
      </c>
      <c r="FQ31" s="183">
        <v>0</v>
      </c>
      <c r="FR31" s="183">
        <v>0</v>
      </c>
      <c r="FS31" s="183">
        <v>0</v>
      </c>
      <c r="FT31" s="183">
        <v>0</v>
      </c>
      <c r="FU31" s="183">
        <v>0</v>
      </c>
      <c r="FV31" s="183">
        <v>0</v>
      </c>
      <c r="FW31" s="183">
        <v>0</v>
      </c>
      <c r="FX31" s="183">
        <v>0</v>
      </c>
      <c r="FY31" s="183">
        <v>0</v>
      </c>
      <c r="FZ31" s="183">
        <v>0</v>
      </c>
      <c r="GA31" s="183">
        <v>0</v>
      </c>
      <c r="GB31" s="183">
        <v>0</v>
      </c>
      <c r="GC31" s="183">
        <v>0</v>
      </c>
      <c r="GD31" s="183">
        <v>0</v>
      </c>
      <c r="GE31" s="183">
        <v>0</v>
      </c>
      <c r="GF31" s="183">
        <v>0</v>
      </c>
      <c r="GG31" s="183">
        <v>0</v>
      </c>
      <c r="GH31" s="183">
        <v>0</v>
      </c>
      <c r="GI31" s="183">
        <v>0</v>
      </c>
      <c r="GJ31" s="183">
        <v>0</v>
      </c>
      <c r="GK31" s="183">
        <v>0</v>
      </c>
      <c r="GL31" s="183">
        <v>0</v>
      </c>
      <c r="GM31" s="183">
        <v>0</v>
      </c>
      <c r="GN31" s="183">
        <v>0</v>
      </c>
      <c r="GO31" s="183">
        <v>0</v>
      </c>
      <c r="GP31" s="183">
        <v>0</v>
      </c>
      <c r="GQ31" s="183">
        <v>0</v>
      </c>
      <c r="GR31" s="183">
        <v>0</v>
      </c>
      <c r="GS31" s="183">
        <v>0</v>
      </c>
      <c r="GT31" s="183">
        <v>0</v>
      </c>
      <c r="GU31" s="183">
        <v>0</v>
      </c>
      <c r="GV31" s="183">
        <v>0</v>
      </c>
      <c r="GW31" s="183">
        <v>0</v>
      </c>
      <c r="GX31" s="183">
        <v>0</v>
      </c>
      <c r="GY31" s="183">
        <v>0</v>
      </c>
      <c r="GZ31" s="183">
        <v>0</v>
      </c>
      <c r="HA31" s="183">
        <v>0</v>
      </c>
      <c r="HB31" s="183">
        <v>0</v>
      </c>
      <c r="HC31" s="183">
        <v>0</v>
      </c>
      <c r="HD31" s="183">
        <v>0</v>
      </c>
      <c r="HE31" s="183">
        <v>0</v>
      </c>
      <c r="HF31" s="183">
        <v>0</v>
      </c>
      <c r="HG31" s="183">
        <v>0</v>
      </c>
      <c r="HH31" s="183">
        <v>0</v>
      </c>
      <c r="HI31" s="183">
        <v>0</v>
      </c>
      <c r="HJ31" s="183">
        <v>0</v>
      </c>
      <c r="HK31" s="183">
        <v>0</v>
      </c>
      <c r="HL31" s="183">
        <v>0</v>
      </c>
      <c r="HM31" s="183">
        <v>0</v>
      </c>
      <c r="HN31" s="183">
        <v>0</v>
      </c>
      <c r="HO31" s="183">
        <v>0</v>
      </c>
      <c r="HP31" s="183">
        <v>0</v>
      </c>
      <c r="HQ31" s="183">
        <v>0</v>
      </c>
      <c r="HR31" s="183">
        <v>0</v>
      </c>
      <c r="HS31" s="183">
        <v>0</v>
      </c>
      <c r="HT31" s="183">
        <v>0</v>
      </c>
      <c r="HU31" s="183">
        <v>0</v>
      </c>
      <c r="HV31" s="183">
        <v>0</v>
      </c>
      <c r="HW31" s="183">
        <v>0</v>
      </c>
      <c r="HX31" s="183">
        <v>0</v>
      </c>
      <c r="HY31" s="183">
        <v>0</v>
      </c>
      <c r="HZ31" s="183">
        <v>0</v>
      </c>
      <c r="IA31" s="183">
        <v>0</v>
      </c>
      <c r="IB31" s="183">
        <v>0</v>
      </c>
      <c r="IC31" s="183">
        <v>0</v>
      </c>
      <c r="ID31" s="183">
        <v>0</v>
      </c>
      <c r="IE31" s="183">
        <v>0</v>
      </c>
      <c r="IF31" s="183">
        <v>0</v>
      </c>
      <c r="IG31" s="183">
        <v>0</v>
      </c>
      <c r="IH31" s="183">
        <v>0</v>
      </c>
      <c r="II31" s="183">
        <v>0</v>
      </c>
      <c r="IJ31" s="183">
        <v>0</v>
      </c>
      <c r="IK31" s="183">
        <v>0</v>
      </c>
      <c r="IL31" s="183">
        <v>0</v>
      </c>
      <c r="IM31" s="183">
        <v>0</v>
      </c>
      <c r="IN31" s="183">
        <v>0</v>
      </c>
      <c r="IO31" s="183">
        <v>0</v>
      </c>
      <c r="IP31" s="183">
        <v>0</v>
      </c>
      <c r="IQ31" s="183">
        <v>0</v>
      </c>
      <c r="IR31" s="183">
        <v>0</v>
      </c>
      <c r="IS31" s="183">
        <v>0</v>
      </c>
      <c r="IT31" s="183">
        <v>0</v>
      </c>
      <c r="IU31" s="183">
        <v>0</v>
      </c>
      <c r="IV31" s="183">
        <v>0</v>
      </c>
      <c r="IW31" s="183">
        <v>0</v>
      </c>
      <c r="IX31" s="183">
        <v>0</v>
      </c>
      <c r="IY31" s="183">
        <v>0</v>
      </c>
      <c r="IZ31" s="183">
        <v>0</v>
      </c>
      <c r="JA31" s="183">
        <v>0</v>
      </c>
      <c r="JB31" s="183">
        <v>0</v>
      </c>
      <c r="JC31" s="183">
        <v>0</v>
      </c>
      <c r="JD31" s="183">
        <v>0</v>
      </c>
      <c r="JE31" s="183">
        <v>0</v>
      </c>
      <c r="JF31" s="183">
        <v>0</v>
      </c>
      <c r="JG31" s="183">
        <v>0</v>
      </c>
      <c r="JH31" s="183">
        <v>0</v>
      </c>
      <c r="JI31" s="183">
        <v>0</v>
      </c>
      <c r="JJ31" s="183">
        <v>0</v>
      </c>
      <c r="JK31" s="183">
        <v>0</v>
      </c>
      <c r="JL31" s="183">
        <v>0</v>
      </c>
      <c r="JM31" s="183">
        <v>0</v>
      </c>
      <c r="JN31" s="183">
        <v>0</v>
      </c>
      <c r="JO31" s="183">
        <v>0</v>
      </c>
      <c r="JP31" s="183">
        <v>0</v>
      </c>
      <c r="JQ31" s="183">
        <v>0</v>
      </c>
    </row>
    <row r="32" spans="1:277" x14ac:dyDescent="0.25">
      <c r="A32" s="54">
        <f t="shared" si="11"/>
        <v>31</v>
      </c>
      <c r="B32" s="6"/>
      <c r="C32" s="6"/>
      <c r="D32" s="6"/>
      <c r="E32" s="6"/>
      <c r="F32" s="6" t="s">
        <v>240</v>
      </c>
      <c r="G32" s="297">
        <v>0</v>
      </c>
      <c r="H32" s="297">
        <v>0</v>
      </c>
      <c r="I32" s="297">
        <v>0</v>
      </c>
      <c r="J32" s="297">
        <v>0</v>
      </c>
      <c r="K32" s="297">
        <v>0</v>
      </c>
      <c r="L32" s="297">
        <v>0</v>
      </c>
      <c r="M32" s="297">
        <v>0</v>
      </c>
      <c r="N32" s="297">
        <v>0</v>
      </c>
      <c r="O32" s="297">
        <v>0</v>
      </c>
      <c r="P32" s="297">
        <v>0</v>
      </c>
      <c r="Q32" s="297">
        <v>0</v>
      </c>
      <c r="R32" s="297">
        <v>0</v>
      </c>
      <c r="S32" s="297">
        <v>0</v>
      </c>
      <c r="T32" s="297">
        <v>0</v>
      </c>
      <c r="U32" s="297">
        <v>0</v>
      </c>
      <c r="V32" s="297">
        <v>0</v>
      </c>
      <c r="W32" s="297">
        <v>0</v>
      </c>
      <c r="X32" s="297">
        <v>0</v>
      </c>
      <c r="Y32" s="297">
        <v>0</v>
      </c>
      <c r="Z32" s="297">
        <v>0</v>
      </c>
      <c r="AA32" s="297">
        <v>0</v>
      </c>
      <c r="AB32" s="297">
        <v>0</v>
      </c>
      <c r="AC32" s="297">
        <v>0</v>
      </c>
      <c r="AD32" s="297">
        <v>0</v>
      </c>
      <c r="AE32" s="297">
        <v>0</v>
      </c>
      <c r="AF32" s="297">
        <v>0</v>
      </c>
      <c r="AG32" s="297">
        <v>0</v>
      </c>
      <c r="AH32" s="297">
        <v>0</v>
      </c>
      <c r="AI32" s="297">
        <v>0</v>
      </c>
      <c r="AJ32" s="297">
        <v>0</v>
      </c>
      <c r="AK32" s="297">
        <v>0</v>
      </c>
      <c r="AL32" s="297">
        <v>0</v>
      </c>
      <c r="AM32" s="297">
        <v>0</v>
      </c>
      <c r="AN32" s="297">
        <v>0</v>
      </c>
      <c r="AO32" s="297">
        <v>0</v>
      </c>
      <c r="AP32" s="297">
        <v>0</v>
      </c>
      <c r="AQ32" s="297">
        <v>0</v>
      </c>
      <c r="AR32" s="297">
        <v>0</v>
      </c>
      <c r="AS32" s="297">
        <v>0</v>
      </c>
      <c r="AT32" s="297">
        <v>0</v>
      </c>
      <c r="AU32" s="297">
        <v>0</v>
      </c>
      <c r="AV32" s="297">
        <v>0</v>
      </c>
      <c r="AW32" s="297">
        <v>0</v>
      </c>
      <c r="AX32" s="297">
        <v>0</v>
      </c>
      <c r="AY32" s="297">
        <v>0</v>
      </c>
      <c r="AZ32" s="297">
        <v>0</v>
      </c>
      <c r="BA32" s="297">
        <v>0</v>
      </c>
      <c r="BB32" s="297">
        <v>0</v>
      </c>
      <c r="BC32" s="297">
        <v>0</v>
      </c>
      <c r="BD32" s="297">
        <v>0</v>
      </c>
      <c r="BE32" s="297">
        <v>0</v>
      </c>
      <c r="BF32" s="297">
        <v>0</v>
      </c>
      <c r="BG32" s="297">
        <v>0</v>
      </c>
      <c r="BH32" s="297">
        <v>0</v>
      </c>
      <c r="BI32" s="297">
        <v>0</v>
      </c>
      <c r="BJ32" s="297">
        <v>0</v>
      </c>
      <c r="BK32" s="297">
        <v>0</v>
      </c>
      <c r="BL32" s="297">
        <v>0</v>
      </c>
      <c r="BM32" s="297">
        <v>0</v>
      </c>
      <c r="BN32" s="297">
        <v>0</v>
      </c>
      <c r="BO32" s="297">
        <v>0</v>
      </c>
      <c r="BP32" s="297">
        <v>0</v>
      </c>
      <c r="BQ32" s="297">
        <v>0</v>
      </c>
      <c r="BR32" s="297">
        <v>0</v>
      </c>
      <c r="BS32" s="297">
        <v>0</v>
      </c>
      <c r="BT32" s="297">
        <v>0</v>
      </c>
      <c r="BU32" s="297">
        <v>0</v>
      </c>
      <c r="BV32" s="297">
        <v>0</v>
      </c>
      <c r="BW32" s="297">
        <v>0</v>
      </c>
      <c r="BX32" s="297">
        <v>0</v>
      </c>
      <c r="BY32" s="297">
        <v>0</v>
      </c>
      <c r="BZ32" s="297">
        <v>0</v>
      </c>
      <c r="CA32" s="297">
        <v>0</v>
      </c>
      <c r="CB32" s="297">
        <v>0</v>
      </c>
      <c r="CC32" s="297">
        <v>0</v>
      </c>
      <c r="CD32" s="297">
        <v>0</v>
      </c>
      <c r="CE32" s="297">
        <v>0</v>
      </c>
      <c r="CF32" s="297">
        <v>0</v>
      </c>
      <c r="CG32" s="297">
        <v>0</v>
      </c>
      <c r="CH32" s="297">
        <v>0</v>
      </c>
      <c r="CI32" s="297">
        <v>0</v>
      </c>
      <c r="CJ32" s="297">
        <v>0</v>
      </c>
      <c r="CK32" s="297">
        <v>0</v>
      </c>
      <c r="CL32" s="297">
        <v>0</v>
      </c>
      <c r="CM32" s="297"/>
      <c r="CN32" s="297">
        <v>0</v>
      </c>
      <c r="CO32" s="297">
        <v>0</v>
      </c>
      <c r="CP32" s="297">
        <v>0</v>
      </c>
      <c r="CQ32" s="297">
        <v>0</v>
      </c>
      <c r="CR32" s="297">
        <v>0</v>
      </c>
      <c r="CS32" s="297">
        <v>0</v>
      </c>
      <c r="CT32" s="297">
        <v>0</v>
      </c>
      <c r="CU32" s="297">
        <v>0</v>
      </c>
      <c r="CV32" s="297">
        <v>0</v>
      </c>
      <c r="CW32" s="297">
        <v>0</v>
      </c>
      <c r="CX32" s="297">
        <v>0</v>
      </c>
      <c r="CY32" s="297">
        <v>0</v>
      </c>
      <c r="CZ32" s="297">
        <v>0</v>
      </c>
      <c r="DA32" s="297">
        <v>0</v>
      </c>
      <c r="DB32" s="297">
        <v>0</v>
      </c>
      <c r="DC32" s="297">
        <v>0</v>
      </c>
      <c r="DD32" s="297">
        <v>0</v>
      </c>
      <c r="DE32" s="297">
        <v>0</v>
      </c>
      <c r="DF32" s="297">
        <v>0</v>
      </c>
      <c r="DG32" s="297">
        <v>0</v>
      </c>
      <c r="DH32" s="297">
        <v>0</v>
      </c>
      <c r="DI32" s="297">
        <v>0</v>
      </c>
      <c r="DJ32" s="297">
        <v>0</v>
      </c>
      <c r="DK32" s="297">
        <v>0</v>
      </c>
      <c r="DL32" s="297">
        <v>0</v>
      </c>
      <c r="DM32" s="297">
        <v>0</v>
      </c>
      <c r="DN32" s="297">
        <v>0</v>
      </c>
      <c r="DO32" s="297">
        <v>0</v>
      </c>
      <c r="DP32" s="297">
        <v>0</v>
      </c>
      <c r="DQ32" s="297"/>
      <c r="DR32" s="297">
        <v>0</v>
      </c>
      <c r="DS32" s="297">
        <v>0</v>
      </c>
      <c r="DT32" s="297">
        <v>0</v>
      </c>
      <c r="DU32" s="297">
        <v>0</v>
      </c>
      <c r="DV32" s="297">
        <v>0</v>
      </c>
      <c r="DW32" s="297">
        <v>0</v>
      </c>
      <c r="DX32" s="297"/>
      <c r="DY32" s="297">
        <v>0</v>
      </c>
      <c r="DZ32" s="297">
        <v>0</v>
      </c>
      <c r="EA32" s="297">
        <v>0</v>
      </c>
      <c r="EB32" s="297">
        <v>0</v>
      </c>
      <c r="EC32" s="297">
        <v>0</v>
      </c>
      <c r="ED32" s="297">
        <v>0</v>
      </c>
      <c r="EE32" s="297">
        <v>0</v>
      </c>
      <c r="EF32" s="297">
        <v>0</v>
      </c>
      <c r="EG32" s="297">
        <v>0</v>
      </c>
      <c r="EH32" s="297">
        <v>0</v>
      </c>
      <c r="EI32"/>
      <c r="EJ32" s="7">
        <f t="shared" si="19"/>
        <v>0</v>
      </c>
      <c r="EL32" s="276">
        <v>0</v>
      </c>
      <c r="EN32" s="183">
        <v>0</v>
      </c>
      <c r="EO32" s="183">
        <v>0</v>
      </c>
      <c r="EP32" s="183">
        <v>0</v>
      </c>
      <c r="EQ32" s="183">
        <v>0</v>
      </c>
      <c r="ER32" s="183">
        <v>0</v>
      </c>
      <c r="ES32" s="183">
        <v>0</v>
      </c>
      <c r="ET32" s="183">
        <v>0</v>
      </c>
      <c r="EU32" s="183">
        <v>0</v>
      </c>
      <c r="EV32" s="183">
        <v>0</v>
      </c>
      <c r="EW32" s="183">
        <v>0</v>
      </c>
      <c r="EX32" s="183">
        <v>0</v>
      </c>
      <c r="EY32" s="183">
        <v>0</v>
      </c>
      <c r="EZ32" s="183">
        <v>0</v>
      </c>
      <c r="FA32" s="183">
        <v>0</v>
      </c>
      <c r="FB32" s="183">
        <v>0</v>
      </c>
      <c r="FC32" s="183">
        <v>0</v>
      </c>
      <c r="FD32" s="183">
        <v>0</v>
      </c>
      <c r="FE32" s="183">
        <v>0</v>
      </c>
      <c r="FF32" s="183">
        <v>0</v>
      </c>
      <c r="FG32" s="183">
        <v>0</v>
      </c>
      <c r="FH32" s="183">
        <v>0</v>
      </c>
      <c r="FI32" s="183">
        <v>0</v>
      </c>
      <c r="FJ32" s="183">
        <v>0</v>
      </c>
      <c r="FK32" s="183">
        <v>0</v>
      </c>
      <c r="FL32" s="183">
        <v>0</v>
      </c>
      <c r="FM32" s="183">
        <v>0</v>
      </c>
      <c r="FN32" s="183">
        <v>0</v>
      </c>
      <c r="FO32" s="183">
        <v>0</v>
      </c>
      <c r="FP32" s="183">
        <v>0</v>
      </c>
      <c r="FQ32" s="183">
        <v>0</v>
      </c>
      <c r="FR32" s="183">
        <v>0</v>
      </c>
      <c r="FS32" s="183">
        <v>0</v>
      </c>
      <c r="FT32" s="183">
        <v>0</v>
      </c>
      <c r="FU32" s="183">
        <v>0</v>
      </c>
      <c r="FV32" s="183">
        <v>0</v>
      </c>
      <c r="FW32" s="183">
        <v>0</v>
      </c>
      <c r="FX32" s="183">
        <v>0</v>
      </c>
      <c r="FY32" s="183">
        <v>0</v>
      </c>
      <c r="FZ32" s="183">
        <v>0</v>
      </c>
      <c r="GA32" s="183">
        <v>0</v>
      </c>
      <c r="GB32" s="183">
        <v>0</v>
      </c>
      <c r="GC32" s="183">
        <v>0</v>
      </c>
      <c r="GD32" s="183">
        <v>0</v>
      </c>
      <c r="GE32" s="183">
        <v>0</v>
      </c>
      <c r="GF32" s="183">
        <v>0</v>
      </c>
      <c r="GG32" s="183">
        <v>0</v>
      </c>
      <c r="GH32" s="183">
        <v>0</v>
      </c>
      <c r="GI32" s="183">
        <v>0</v>
      </c>
      <c r="GJ32" s="183">
        <v>0</v>
      </c>
      <c r="GK32" s="183">
        <v>0</v>
      </c>
      <c r="GL32" s="183">
        <v>0</v>
      </c>
      <c r="GM32" s="183">
        <v>0</v>
      </c>
      <c r="GN32" s="183">
        <v>0</v>
      </c>
      <c r="GO32" s="183">
        <v>0</v>
      </c>
      <c r="GP32" s="183">
        <v>0</v>
      </c>
      <c r="GQ32" s="183">
        <v>0</v>
      </c>
      <c r="GR32" s="183">
        <v>0</v>
      </c>
      <c r="GS32" s="183">
        <v>0</v>
      </c>
      <c r="GT32" s="183">
        <v>0</v>
      </c>
      <c r="GU32" s="183">
        <v>0</v>
      </c>
      <c r="GV32" s="183">
        <v>0</v>
      </c>
      <c r="GW32" s="183">
        <v>0</v>
      </c>
      <c r="GX32" s="183">
        <v>0</v>
      </c>
      <c r="GY32" s="183">
        <v>0</v>
      </c>
      <c r="GZ32" s="183">
        <v>0</v>
      </c>
      <c r="HA32" s="183">
        <v>0</v>
      </c>
      <c r="HB32" s="183">
        <v>0</v>
      </c>
      <c r="HC32" s="183">
        <v>0</v>
      </c>
      <c r="HD32" s="183">
        <v>0</v>
      </c>
      <c r="HE32" s="183">
        <v>0</v>
      </c>
      <c r="HF32" s="183">
        <v>0</v>
      </c>
      <c r="HG32" s="183">
        <v>0</v>
      </c>
      <c r="HH32" s="183">
        <v>0</v>
      </c>
      <c r="HI32" s="183">
        <v>0</v>
      </c>
      <c r="HJ32" s="183">
        <v>0</v>
      </c>
      <c r="HK32" s="183">
        <v>0</v>
      </c>
      <c r="HL32" s="183">
        <v>0</v>
      </c>
      <c r="HM32" s="183">
        <v>0</v>
      </c>
      <c r="HN32" s="183">
        <v>0</v>
      </c>
      <c r="HO32" s="183">
        <v>0</v>
      </c>
      <c r="HP32" s="183">
        <v>0</v>
      </c>
      <c r="HQ32" s="183">
        <v>0</v>
      </c>
      <c r="HR32" s="183">
        <v>0</v>
      </c>
      <c r="HS32" s="183">
        <v>0</v>
      </c>
      <c r="HT32" s="183">
        <v>0</v>
      </c>
      <c r="HU32" s="183">
        <v>0</v>
      </c>
      <c r="HV32" s="183">
        <v>0</v>
      </c>
      <c r="HW32" s="183">
        <v>0</v>
      </c>
      <c r="HX32" s="183">
        <v>0</v>
      </c>
      <c r="HY32" s="183">
        <v>0</v>
      </c>
      <c r="HZ32" s="183">
        <v>0</v>
      </c>
      <c r="IA32" s="183">
        <v>0</v>
      </c>
      <c r="IB32" s="183">
        <v>0</v>
      </c>
      <c r="IC32" s="183">
        <v>0</v>
      </c>
      <c r="ID32" s="183">
        <v>0</v>
      </c>
      <c r="IE32" s="183">
        <v>0</v>
      </c>
      <c r="IF32" s="183">
        <v>0</v>
      </c>
      <c r="IG32" s="183">
        <v>0</v>
      </c>
      <c r="IH32" s="183">
        <v>0</v>
      </c>
      <c r="II32" s="183">
        <v>0</v>
      </c>
      <c r="IJ32" s="183">
        <v>0</v>
      </c>
      <c r="IK32" s="183">
        <v>0</v>
      </c>
      <c r="IL32" s="183">
        <v>0</v>
      </c>
      <c r="IM32" s="183">
        <v>0</v>
      </c>
      <c r="IN32" s="183">
        <v>0</v>
      </c>
      <c r="IO32" s="183">
        <v>0</v>
      </c>
      <c r="IP32" s="183">
        <v>0</v>
      </c>
      <c r="IQ32" s="183">
        <v>0</v>
      </c>
      <c r="IR32" s="183">
        <v>0</v>
      </c>
      <c r="IS32" s="183">
        <v>0</v>
      </c>
      <c r="IT32" s="183">
        <v>0</v>
      </c>
      <c r="IU32" s="183">
        <v>0</v>
      </c>
      <c r="IV32" s="183">
        <v>0</v>
      </c>
      <c r="IW32" s="183">
        <v>0</v>
      </c>
      <c r="IX32" s="183">
        <v>0</v>
      </c>
      <c r="IY32" s="183">
        <v>0</v>
      </c>
      <c r="IZ32" s="183">
        <v>0</v>
      </c>
      <c r="JA32" s="183">
        <v>0</v>
      </c>
      <c r="JB32" s="183">
        <v>0</v>
      </c>
      <c r="JC32" s="183">
        <v>0</v>
      </c>
      <c r="JD32" s="183">
        <v>0</v>
      </c>
      <c r="JE32" s="183">
        <v>0</v>
      </c>
      <c r="JF32" s="183">
        <v>0</v>
      </c>
      <c r="JG32" s="183">
        <v>0</v>
      </c>
      <c r="JH32" s="183">
        <v>0</v>
      </c>
      <c r="JI32" s="183">
        <v>0</v>
      </c>
      <c r="JJ32" s="183">
        <v>0</v>
      </c>
      <c r="JK32" s="183">
        <v>0</v>
      </c>
      <c r="JL32" s="183">
        <v>0</v>
      </c>
      <c r="JM32" s="183">
        <v>0</v>
      </c>
      <c r="JN32" s="183">
        <v>0</v>
      </c>
      <c r="JO32" s="183">
        <v>0</v>
      </c>
      <c r="JP32" s="183">
        <v>0</v>
      </c>
      <c r="JQ32" s="183">
        <v>0</v>
      </c>
    </row>
    <row r="33" spans="1:277" x14ac:dyDescent="0.25">
      <c r="A33" s="54">
        <f t="shared" si="11"/>
        <v>32</v>
      </c>
      <c r="B33" s="6"/>
      <c r="C33" s="6"/>
      <c r="D33" s="6"/>
      <c r="E33" s="6"/>
      <c r="F33" s="6" t="s">
        <v>241</v>
      </c>
      <c r="G33" s="297">
        <v>0</v>
      </c>
      <c r="H33" s="297">
        <v>0</v>
      </c>
      <c r="I33" s="297">
        <v>0</v>
      </c>
      <c r="J33" s="297">
        <v>0</v>
      </c>
      <c r="K33" s="297">
        <v>0</v>
      </c>
      <c r="L33" s="297">
        <v>0</v>
      </c>
      <c r="M33" s="297">
        <v>0</v>
      </c>
      <c r="N33" s="297">
        <v>0</v>
      </c>
      <c r="O33" s="297">
        <v>0</v>
      </c>
      <c r="P33" s="297">
        <v>0</v>
      </c>
      <c r="Q33" s="297">
        <v>0</v>
      </c>
      <c r="R33" s="297">
        <v>0</v>
      </c>
      <c r="S33" s="297">
        <v>0</v>
      </c>
      <c r="T33" s="297">
        <v>0</v>
      </c>
      <c r="U33" s="297">
        <v>0</v>
      </c>
      <c r="V33" s="297">
        <v>0</v>
      </c>
      <c r="W33" s="297">
        <v>0</v>
      </c>
      <c r="X33" s="297">
        <v>0</v>
      </c>
      <c r="Y33" s="297">
        <v>0</v>
      </c>
      <c r="Z33" s="297">
        <v>0</v>
      </c>
      <c r="AA33" s="297">
        <v>0</v>
      </c>
      <c r="AB33" s="297">
        <v>0</v>
      </c>
      <c r="AC33" s="297">
        <v>0</v>
      </c>
      <c r="AD33" s="297">
        <v>0</v>
      </c>
      <c r="AE33" s="297">
        <v>0</v>
      </c>
      <c r="AF33" s="297">
        <v>0</v>
      </c>
      <c r="AG33" s="297">
        <v>0</v>
      </c>
      <c r="AH33" s="297">
        <v>0</v>
      </c>
      <c r="AI33" s="297">
        <v>0</v>
      </c>
      <c r="AJ33" s="297">
        <v>0</v>
      </c>
      <c r="AK33" s="297">
        <v>0</v>
      </c>
      <c r="AL33" s="297">
        <v>0</v>
      </c>
      <c r="AM33" s="297">
        <v>0</v>
      </c>
      <c r="AN33" s="297">
        <v>0</v>
      </c>
      <c r="AO33" s="297">
        <v>0</v>
      </c>
      <c r="AP33" s="297">
        <v>0</v>
      </c>
      <c r="AQ33" s="297">
        <v>0</v>
      </c>
      <c r="AR33" s="297">
        <v>0</v>
      </c>
      <c r="AS33" s="297">
        <v>0</v>
      </c>
      <c r="AT33" s="297">
        <v>0</v>
      </c>
      <c r="AU33" s="297">
        <v>0</v>
      </c>
      <c r="AV33" s="297">
        <v>0</v>
      </c>
      <c r="AW33" s="297">
        <v>0</v>
      </c>
      <c r="AX33" s="297">
        <v>0</v>
      </c>
      <c r="AY33" s="297">
        <v>0</v>
      </c>
      <c r="AZ33" s="297">
        <v>0</v>
      </c>
      <c r="BA33" s="297">
        <v>0</v>
      </c>
      <c r="BB33" s="297">
        <v>0</v>
      </c>
      <c r="BC33" s="297">
        <v>0</v>
      </c>
      <c r="BD33" s="297">
        <v>0</v>
      </c>
      <c r="BE33" s="297">
        <v>0</v>
      </c>
      <c r="BF33" s="297">
        <v>0</v>
      </c>
      <c r="BG33" s="297">
        <v>0</v>
      </c>
      <c r="BH33" s="297">
        <v>0</v>
      </c>
      <c r="BI33" s="297">
        <v>0</v>
      </c>
      <c r="BJ33" s="297">
        <v>0</v>
      </c>
      <c r="BK33" s="297">
        <v>0</v>
      </c>
      <c r="BL33" s="297">
        <v>0</v>
      </c>
      <c r="BM33" s="297">
        <v>0</v>
      </c>
      <c r="BN33" s="297">
        <v>0</v>
      </c>
      <c r="BO33" s="297">
        <v>0</v>
      </c>
      <c r="BP33" s="297">
        <v>0</v>
      </c>
      <c r="BQ33" s="297">
        <v>0</v>
      </c>
      <c r="BR33" s="297">
        <v>0</v>
      </c>
      <c r="BS33" s="297">
        <v>0</v>
      </c>
      <c r="BT33" s="297">
        <v>0</v>
      </c>
      <c r="BU33" s="297">
        <v>0</v>
      </c>
      <c r="BV33" s="297">
        <v>0</v>
      </c>
      <c r="BW33" s="297">
        <v>0</v>
      </c>
      <c r="BX33" s="297">
        <v>0</v>
      </c>
      <c r="BY33" s="297">
        <v>0</v>
      </c>
      <c r="BZ33" s="297">
        <v>0</v>
      </c>
      <c r="CA33" s="297">
        <v>0</v>
      </c>
      <c r="CB33" s="297">
        <v>0</v>
      </c>
      <c r="CC33" s="297">
        <v>0</v>
      </c>
      <c r="CD33" s="297">
        <v>0</v>
      </c>
      <c r="CE33" s="297">
        <v>0</v>
      </c>
      <c r="CF33" s="297">
        <v>0</v>
      </c>
      <c r="CG33" s="297">
        <v>0</v>
      </c>
      <c r="CH33" s="297">
        <v>0</v>
      </c>
      <c r="CI33" s="297">
        <v>0</v>
      </c>
      <c r="CJ33" s="297">
        <v>0</v>
      </c>
      <c r="CK33" s="297">
        <v>0</v>
      </c>
      <c r="CL33" s="297">
        <v>0</v>
      </c>
      <c r="CM33" s="297"/>
      <c r="CN33" s="297">
        <v>0</v>
      </c>
      <c r="CO33" s="297">
        <v>0</v>
      </c>
      <c r="CP33" s="297">
        <v>0</v>
      </c>
      <c r="CQ33" s="297">
        <v>0</v>
      </c>
      <c r="CR33" s="297">
        <v>0</v>
      </c>
      <c r="CS33" s="297">
        <v>0</v>
      </c>
      <c r="CT33" s="297">
        <v>0</v>
      </c>
      <c r="CU33" s="297">
        <v>0</v>
      </c>
      <c r="CV33" s="297">
        <v>0</v>
      </c>
      <c r="CW33" s="297">
        <v>0</v>
      </c>
      <c r="CX33" s="297">
        <v>0</v>
      </c>
      <c r="CY33" s="297">
        <v>0</v>
      </c>
      <c r="CZ33" s="297">
        <v>0</v>
      </c>
      <c r="DA33" s="297">
        <v>0</v>
      </c>
      <c r="DB33" s="297">
        <v>0</v>
      </c>
      <c r="DC33" s="297">
        <v>0</v>
      </c>
      <c r="DD33" s="297">
        <v>0</v>
      </c>
      <c r="DE33" s="297">
        <v>0</v>
      </c>
      <c r="DF33" s="297">
        <v>0</v>
      </c>
      <c r="DG33" s="297">
        <v>0</v>
      </c>
      <c r="DH33" s="297">
        <v>0</v>
      </c>
      <c r="DI33" s="297">
        <v>0</v>
      </c>
      <c r="DJ33" s="297">
        <v>0</v>
      </c>
      <c r="DK33" s="297">
        <v>0</v>
      </c>
      <c r="DL33" s="297">
        <v>0</v>
      </c>
      <c r="DM33" s="297">
        <v>0</v>
      </c>
      <c r="DN33" s="297">
        <v>0</v>
      </c>
      <c r="DO33" s="297">
        <v>0</v>
      </c>
      <c r="DP33" s="297">
        <v>0</v>
      </c>
      <c r="DQ33" s="297"/>
      <c r="DR33" s="297">
        <v>0</v>
      </c>
      <c r="DS33" s="297">
        <v>0</v>
      </c>
      <c r="DT33" s="297">
        <v>0</v>
      </c>
      <c r="DU33" s="297">
        <v>0</v>
      </c>
      <c r="DV33" s="297">
        <v>0</v>
      </c>
      <c r="DW33" s="297">
        <v>0</v>
      </c>
      <c r="DX33" s="297"/>
      <c r="DY33" s="297">
        <v>0</v>
      </c>
      <c r="DZ33" s="297">
        <v>0</v>
      </c>
      <c r="EA33" s="297">
        <v>0</v>
      </c>
      <c r="EB33" s="297">
        <v>0</v>
      </c>
      <c r="EC33" s="297">
        <v>0</v>
      </c>
      <c r="ED33" s="297">
        <v>0</v>
      </c>
      <c r="EE33" s="297">
        <v>0</v>
      </c>
      <c r="EF33" s="297">
        <v>0</v>
      </c>
      <c r="EG33" s="297">
        <v>0</v>
      </c>
      <c r="EH33" s="297">
        <v>0</v>
      </c>
      <c r="EI33"/>
      <c r="EJ33" s="7">
        <f t="shared" si="19"/>
        <v>0</v>
      </c>
      <c r="EL33" s="276">
        <v>15015</v>
      </c>
      <c r="EN33" s="183">
        <v>0</v>
      </c>
      <c r="EO33" s="183">
        <v>0</v>
      </c>
      <c r="EP33" s="183">
        <v>0</v>
      </c>
      <c r="EQ33" s="183">
        <v>0</v>
      </c>
      <c r="ER33" s="183">
        <v>0</v>
      </c>
      <c r="ES33" s="183">
        <v>0</v>
      </c>
      <c r="ET33" s="183">
        <v>0</v>
      </c>
      <c r="EU33" s="183">
        <v>0</v>
      </c>
      <c r="EV33" s="183">
        <v>0</v>
      </c>
      <c r="EW33" s="183">
        <v>0</v>
      </c>
      <c r="EX33" s="183">
        <v>0</v>
      </c>
      <c r="EY33" s="183">
        <v>0</v>
      </c>
      <c r="EZ33" s="183">
        <v>0</v>
      </c>
      <c r="FA33" s="183">
        <v>0</v>
      </c>
      <c r="FB33" s="183">
        <v>0</v>
      </c>
      <c r="FC33" s="183">
        <v>0</v>
      </c>
      <c r="FD33" s="183">
        <v>0</v>
      </c>
      <c r="FE33" s="183">
        <v>0</v>
      </c>
      <c r="FF33" s="183">
        <v>0</v>
      </c>
      <c r="FG33" s="183">
        <v>0</v>
      </c>
      <c r="FH33" s="183">
        <v>0</v>
      </c>
      <c r="FI33" s="183">
        <v>0</v>
      </c>
      <c r="FJ33" s="183">
        <v>0</v>
      </c>
      <c r="FK33" s="183">
        <v>0</v>
      </c>
      <c r="FL33" s="183">
        <v>0</v>
      </c>
      <c r="FM33" s="183">
        <v>0</v>
      </c>
      <c r="FN33" s="183">
        <v>0</v>
      </c>
      <c r="FO33" s="183">
        <v>0</v>
      </c>
      <c r="FP33" s="183">
        <v>0</v>
      </c>
      <c r="FQ33" s="183">
        <v>0</v>
      </c>
      <c r="FR33" s="183">
        <v>0</v>
      </c>
      <c r="FS33" s="183">
        <v>0</v>
      </c>
      <c r="FT33" s="183">
        <v>0</v>
      </c>
      <c r="FU33" s="183">
        <v>0</v>
      </c>
      <c r="FV33" s="183">
        <v>0</v>
      </c>
      <c r="FW33" s="183">
        <v>0</v>
      </c>
      <c r="FX33" s="183">
        <v>0</v>
      </c>
      <c r="FY33" s="183">
        <v>0</v>
      </c>
      <c r="FZ33" s="183">
        <v>0</v>
      </c>
      <c r="GA33" s="183">
        <v>0</v>
      </c>
      <c r="GB33" s="183">
        <v>0</v>
      </c>
      <c r="GC33" s="183">
        <v>0</v>
      </c>
      <c r="GD33" s="183">
        <v>0</v>
      </c>
      <c r="GE33" s="183">
        <v>0</v>
      </c>
      <c r="GF33" s="183">
        <v>0</v>
      </c>
      <c r="GG33" s="183">
        <v>0</v>
      </c>
      <c r="GH33" s="183">
        <v>0</v>
      </c>
      <c r="GI33" s="183">
        <v>0</v>
      </c>
      <c r="GJ33" s="183">
        <v>0</v>
      </c>
      <c r="GK33" s="183">
        <v>0</v>
      </c>
      <c r="GL33" s="183">
        <v>0</v>
      </c>
      <c r="GM33" s="183">
        <v>0</v>
      </c>
      <c r="GN33" s="183">
        <v>0</v>
      </c>
      <c r="GO33" s="183">
        <v>0</v>
      </c>
      <c r="GP33" s="183">
        <v>0</v>
      </c>
      <c r="GQ33" s="183">
        <v>0</v>
      </c>
      <c r="GR33" s="183">
        <v>0</v>
      </c>
      <c r="GS33" s="183">
        <v>0</v>
      </c>
      <c r="GT33" s="183">
        <v>0</v>
      </c>
      <c r="GU33" s="183">
        <v>0</v>
      </c>
      <c r="GV33" s="183">
        <v>0</v>
      </c>
      <c r="GW33" s="183">
        <v>0</v>
      </c>
      <c r="GX33" s="183">
        <v>0</v>
      </c>
      <c r="GY33" s="183">
        <v>0</v>
      </c>
      <c r="GZ33" s="183">
        <v>0</v>
      </c>
      <c r="HA33" s="183">
        <v>0</v>
      </c>
      <c r="HB33" s="183">
        <v>0</v>
      </c>
      <c r="HC33" s="183">
        <v>0</v>
      </c>
      <c r="HD33" s="183">
        <v>0</v>
      </c>
      <c r="HE33" s="183">
        <v>0</v>
      </c>
      <c r="HF33" s="183">
        <v>0</v>
      </c>
      <c r="HG33" s="183">
        <v>0</v>
      </c>
      <c r="HH33" s="183">
        <v>0</v>
      </c>
      <c r="HI33" s="183">
        <v>0</v>
      </c>
      <c r="HJ33" s="183">
        <v>0</v>
      </c>
      <c r="HK33" s="183">
        <v>0</v>
      </c>
      <c r="HL33" s="183">
        <v>0</v>
      </c>
      <c r="HM33" s="183">
        <v>0</v>
      </c>
      <c r="HN33" s="183">
        <v>0</v>
      </c>
      <c r="HO33" s="183">
        <v>0</v>
      </c>
      <c r="HP33" s="183">
        <v>0</v>
      </c>
      <c r="HQ33" s="183">
        <v>0</v>
      </c>
      <c r="HR33" s="183">
        <v>0</v>
      </c>
      <c r="HS33" s="183">
        <v>0</v>
      </c>
      <c r="HT33" s="183">
        <v>0</v>
      </c>
      <c r="HU33" s="183">
        <v>0</v>
      </c>
      <c r="HV33" s="183">
        <v>0</v>
      </c>
      <c r="HW33" s="183">
        <v>0</v>
      </c>
      <c r="HX33" s="183">
        <v>0</v>
      </c>
      <c r="HY33" s="183">
        <v>0</v>
      </c>
      <c r="HZ33" s="183">
        <v>0</v>
      </c>
      <c r="IA33" s="183">
        <v>0</v>
      </c>
      <c r="IB33" s="183">
        <v>0</v>
      </c>
      <c r="IC33" s="183">
        <v>0</v>
      </c>
      <c r="ID33" s="183">
        <v>0</v>
      </c>
      <c r="IE33" s="183">
        <v>0</v>
      </c>
      <c r="IF33" s="183">
        <v>0</v>
      </c>
      <c r="IG33" s="183">
        <v>0</v>
      </c>
      <c r="IH33" s="183">
        <v>0</v>
      </c>
      <c r="II33" s="183">
        <v>0</v>
      </c>
      <c r="IJ33" s="183">
        <v>0</v>
      </c>
      <c r="IK33" s="183">
        <v>0</v>
      </c>
      <c r="IL33" s="183">
        <v>0</v>
      </c>
      <c r="IM33" s="183">
        <v>0</v>
      </c>
      <c r="IN33" s="183">
        <v>0</v>
      </c>
      <c r="IO33" s="183">
        <v>0</v>
      </c>
      <c r="IP33" s="183">
        <v>0</v>
      </c>
      <c r="IQ33" s="183">
        <v>0</v>
      </c>
      <c r="IR33" s="183">
        <v>0</v>
      </c>
      <c r="IS33" s="183">
        <v>0</v>
      </c>
      <c r="IT33" s="183">
        <v>0</v>
      </c>
      <c r="IU33" s="183">
        <v>0</v>
      </c>
      <c r="IV33" s="183">
        <v>0</v>
      </c>
      <c r="IW33" s="183">
        <v>0</v>
      </c>
      <c r="IX33" s="183">
        <v>0</v>
      </c>
      <c r="IY33" s="183">
        <v>0</v>
      </c>
      <c r="IZ33" s="183">
        <v>0</v>
      </c>
      <c r="JA33" s="183">
        <v>0</v>
      </c>
      <c r="JB33" s="183">
        <v>0</v>
      </c>
      <c r="JC33" s="183">
        <v>0</v>
      </c>
      <c r="JD33" s="183">
        <v>0</v>
      </c>
      <c r="JE33" s="183">
        <v>0</v>
      </c>
      <c r="JF33" s="183">
        <v>0</v>
      </c>
      <c r="JG33" s="183">
        <v>0</v>
      </c>
      <c r="JH33" s="183">
        <v>0</v>
      </c>
      <c r="JI33" s="183">
        <v>0</v>
      </c>
      <c r="JJ33" s="183">
        <v>0</v>
      </c>
      <c r="JK33" s="183">
        <v>0</v>
      </c>
      <c r="JL33" s="183">
        <v>0</v>
      </c>
      <c r="JM33" s="183">
        <v>0</v>
      </c>
      <c r="JN33" s="183">
        <v>0</v>
      </c>
      <c r="JO33" s="183">
        <v>0</v>
      </c>
      <c r="JP33" s="183">
        <v>0</v>
      </c>
      <c r="JQ33" s="183">
        <v>0</v>
      </c>
    </row>
    <row r="34" spans="1:277" x14ac:dyDescent="0.25">
      <c r="A34" s="54">
        <f t="shared" si="11"/>
        <v>33</v>
      </c>
      <c r="B34" s="6"/>
      <c r="C34" s="6"/>
      <c r="D34" s="6"/>
      <c r="E34" s="6"/>
      <c r="F34" s="6" t="s">
        <v>362</v>
      </c>
      <c r="G34" s="297">
        <v>0</v>
      </c>
      <c r="H34" s="297">
        <v>0</v>
      </c>
      <c r="I34" s="297">
        <v>0</v>
      </c>
      <c r="J34" s="297">
        <v>0</v>
      </c>
      <c r="K34" s="297">
        <v>0</v>
      </c>
      <c r="L34" s="297">
        <v>0</v>
      </c>
      <c r="M34" s="297">
        <v>0</v>
      </c>
      <c r="N34" s="297">
        <v>0</v>
      </c>
      <c r="O34" s="297">
        <v>0</v>
      </c>
      <c r="P34" s="297">
        <v>0</v>
      </c>
      <c r="Q34" s="297">
        <v>0</v>
      </c>
      <c r="R34" s="297">
        <v>0</v>
      </c>
      <c r="S34" s="297">
        <v>0</v>
      </c>
      <c r="T34" s="297">
        <v>0</v>
      </c>
      <c r="U34" s="297">
        <v>0</v>
      </c>
      <c r="V34" s="297">
        <v>0</v>
      </c>
      <c r="W34" s="297">
        <v>0</v>
      </c>
      <c r="X34" s="297">
        <v>0</v>
      </c>
      <c r="Y34" s="297">
        <v>0</v>
      </c>
      <c r="Z34" s="297">
        <v>0</v>
      </c>
      <c r="AA34" s="297">
        <v>0</v>
      </c>
      <c r="AB34" s="297">
        <v>0</v>
      </c>
      <c r="AC34" s="297">
        <v>0</v>
      </c>
      <c r="AD34" s="297">
        <v>0</v>
      </c>
      <c r="AE34" s="297">
        <v>0</v>
      </c>
      <c r="AF34" s="297">
        <v>0</v>
      </c>
      <c r="AG34" s="297">
        <v>0</v>
      </c>
      <c r="AH34" s="297">
        <v>0</v>
      </c>
      <c r="AI34" s="297">
        <v>0</v>
      </c>
      <c r="AJ34" s="297">
        <v>0</v>
      </c>
      <c r="AK34" s="297">
        <v>0</v>
      </c>
      <c r="AL34" s="297">
        <v>0</v>
      </c>
      <c r="AM34" s="297">
        <v>0</v>
      </c>
      <c r="AN34" s="297">
        <v>0</v>
      </c>
      <c r="AO34" s="297">
        <v>0</v>
      </c>
      <c r="AP34" s="297">
        <v>0</v>
      </c>
      <c r="AQ34" s="297">
        <v>0</v>
      </c>
      <c r="AR34" s="297">
        <v>0</v>
      </c>
      <c r="AS34" s="297">
        <v>0</v>
      </c>
      <c r="AT34" s="297">
        <v>0</v>
      </c>
      <c r="AU34" s="297">
        <v>0</v>
      </c>
      <c r="AV34" s="297">
        <v>0</v>
      </c>
      <c r="AW34" s="297">
        <v>0</v>
      </c>
      <c r="AX34" s="297">
        <v>0</v>
      </c>
      <c r="AY34" s="297">
        <v>0</v>
      </c>
      <c r="AZ34" s="297">
        <v>0</v>
      </c>
      <c r="BA34" s="297">
        <v>0</v>
      </c>
      <c r="BB34" s="297">
        <v>0</v>
      </c>
      <c r="BC34" s="297">
        <v>0</v>
      </c>
      <c r="BD34" s="297">
        <v>0</v>
      </c>
      <c r="BE34" s="297">
        <v>0</v>
      </c>
      <c r="BF34" s="297">
        <v>0</v>
      </c>
      <c r="BG34" s="297">
        <v>0</v>
      </c>
      <c r="BH34" s="297">
        <v>0</v>
      </c>
      <c r="BI34" s="297">
        <v>0</v>
      </c>
      <c r="BJ34" s="297">
        <v>0</v>
      </c>
      <c r="BK34" s="297">
        <v>0</v>
      </c>
      <c r="BL34" s="297">
        <v>0</v>
      </c>
      <c r="BM34" s="297">
        <v>0</v>
      </c>
      <c r="BN34" s="297">
        <v>0</v>
      </c>
      <c r="BO34" s="297">
        <v>0</v>
      </c>
      <c r="BP34" s="297">
        <v>0</v>
      </c>
      <c r="BQ34" s="297">
        <v>0</v>
      </c>
      <c r="BR34" s="297">
        <v>0</v>
      </c>
      <c r="BS34" s="297">
        <v>0</v>
      </c>
      <c r="BT34" s="297">
        <v>0</v>
      </c>
      <c r="BU34" s="297">
        <v>0</v>
      </c>
      <c r="BV34" s="297">
        <v>0</v>
      </c>
      <c r="BW34" s="297">
        <v>0</v>
      </c>
      <c r="BX34" s="297">
        <v>0</v>
      </c>
      <c r="BY34" s="297">
        <v>0</v>
      </c>
      <c r="BZ34" s="297">
        <v>0</v>
      </c>
      <c r="CA34" s="297">
        <v>0</v>
      </c>
      <c r="CB34" s="297">
        <v>0</v>
      </c>
      <c r="CC34" s="297">
        <v>0</v>
      </c>
      <c r="CD34" s="297">
        <v>0</v>
      </c>
      <c r="CE34" s="297">
        <v>0</v>
      </c>
      <c r="CF34" s="297">
        <v>0</v>
      </c>
      <c r="CG34" s="297">
        <v>0</v>
      </c>
      <c r="CH34" s="297">
        <v>0</v>
      </c>
      <c r="CI34" s="297">
        <v>0</v>
      </c>
      <c r="CJ34" s="297">
        <v>0</v>
      </c>
      <c r="CK34" s="297">
        <v>0</v>
      </c>
      <c r="CL34" s="297">
        <v>0</v>
      </c>
      <c r="CM34" s="297">
        <v>0</v>
      </c>
      <c r="CN34" s="297">
        <v>0</v>
      </c>
      <c r="CO34" s="297">
        <v>0</v>
      </c>
      <c r="CP34" s="297">
        <v>0</v>
      </c>
      <c r="CQ34" s="297">
        <v>0</v>
      </c>
      <c r="CR34" s="297">
        <v>0</v>
      </c>
      <c r="CS34" s="297">
        <v>0</v>
      </c>
      <c r="CT34" s="297">
        <v>0</v>
      </c>
      <c r="CU34" s="297">
        <v>0</v>
      </c>
      <c r="CV34" s="297">
        <v>0</v>
      </c>
      <c r="CW34" s="297">
        <v>0</v>
      </c>
      <c r="CX34" s="297">
        <v>0</v>
      </c>
      <c r="CY34" s="297">
        <v>0</v>
      </c>
      <c r="CZ34" s="297">
        <v>0</v>
      </c>
      <c r="DA34" s="297">
        <v>0</v>
      </c>
      <c r="DB34" s="297">
        <v>0</v>
      </c>
      <c r="DC34" s="297">
        <v>0</v>
      </c>
      <c r="DD34" s="297">
        <v>0</v>
      </c>
      <c r="DE34" s="297">
        <v>0</v>
      </c>
      <c r="DF34" s="297">
        <v>0</v>
      </c>
      <c r="DG34" s="297">
        <v>0</v>
      </c>
      <c r="DH34" s="297">
        <v>0</v>
      </c>
      <c r="DI34" s="297">
        <v>0</v>
      </c>
      <c r="DJ34" s="297">
        <v>0</v>
      </c>
      <c r="DK34" s="297">
        <v>0</v>
      </c>
      <c r="DL34" s="297">
        <v>0</v>
      </c>
      <c r="DM34" s="297">
        <v>0</v>
      </c>
      <c r="DN34" s="297">
        <v>0</v>
      </c>
      <c r="DO34" s="297">
        <v>0</v>
      </c>
      <c r="DP34" s="297">
        <v>0</v>
      </c>
      <c r="DQ34" s="297">
        <v>0</v>
      </c>
      <c r="DR34" s="297">
        <v>0</v>
      </c>
      <c r="DS34" s="297">
        <v>0</v>
      </c>
      <c r="DT34" s="297">
        <v>0</v>
      </c>
      <c r="DU34" s="297">
        <v>0</v>
      </c>
      <c r="DV34" s="297">
        <v>0</v>
      </c>
      <c r="DW34" s="297">
        <v>0</v>
      </c>
      <c r="DX34" s="297">
        <v>0</v>
      </c>
      <c r="DY34" s="297">
        <v>0</v>
      </c>
      <c r="DZ34" s="297">
        <v>0</v>
      </c>
      <c r="EA34" s="297">
        <v>0</v>
      </c>
      <c r="EB34" s="297">
        <v>0</v>
      </c>
      <c r="EC34" s="297">
        <v>0</v>
      </c>
      <c r="ED34" s="297">
        <v>0</v>
      </c>
      <c r="EE34" s="297">
        <v>0</v>
      </c>
      <c r="EF34" s="297">
        <v>0</v>
      </c>
      <c r="EG34" s="297">
        <v>0</v>
      </c>
      <c r="EH34" s="297">
        <v>0</v>
      </c>
      <c r="EI34"/>
      <c r="EJ34" s="7">
        <f t="shared" si="19"/>
        <v>0</v>
      </c>
      <c r="EL34" s="276">
        <v>8879.4449999999997</v>
      </c>
      <c r="EN34" s="183">
        <v>0</v>
      </c>
      <c r="EO34" s="183">
        <v>0</v>
      </c>
      <c r="EP34" s="183">
        <v>0</v>
      </c>
      <c r="EQ34" s="183">
        <v>0</v>
      </c>
      <c r="ER34" s="183">
        <v>0</v>
      </c>
      <c r="ES34" s="183">
        <v>0</v>
      </c>
      <c r="ET34" s="183">
        <v>0</v>
      </c>
      <c r="EU34" s="183">
        <v>0</v>
      </c>
      <c r="EV34" s="183">
        <v>0</v>
      </c>
      <c r="EW34" s="183">
        <v>0</v>
      </c>
      <c r="EX34" s="183">
        <v>0</v>
      </c>
      <c r="EY34" s="183">
        <v>0</v>
      </c>
      <c r="EZ34" s="183">
        <v>0</v>
      </c>
      <c r="FA34" s="183">
        <v>0</v>
      </c>
      <c r="FB34" s="183">
        <v>0</v>
      </c>
      <c r="FC34" s="183">
        <v>0</v>
      </c>
      <c r="FD34" s="183">
        <v>0</v>
      </c>
      <c r="FE34" s="183">
        <v>0</v>
      </c>
      <c r="FF34" s="183">
        <v>0</v>
      </c>
      <c r="FG34" s="183">
        <v>0</v>
      </c>
      <c r="FH34" s="183">
        <v>0</v>
      </c>
      <c r="FI34" s="183">
        <v>0</v>
      </c>
      <c r="FJ34" s="183">
        <v>0</v>
      </c>
      <c r="FK34" s="183">
        <v>0</v>
      </c>
      <c r="FL34" s="183">
        <v>0</v>
      </c>
      <c r="FM34" s="183">
        <v>0</v>
      </c>
      <c r="FN34" s="183">
        <v>0</v>
      </c>
      <c r="FO34" s="183">
        <v>0</v>
      </c>
      <c r="FP34" s="183">
        <v>0</v>
      </c>
      <c r="FQ34" s="183">
        <v>0</v>
      </c>
      <c r="FR34" s="183">
        <v>0</v>
      </c>
      <c r="FS34" s="183">
        <v>0</v>
      </c>
      <c r="FT34" s="183">
        <v>0</v>
      </c>
      <c r="FU34" s="183">
        <v>0</v>
      </c>
      <c r="FV34" s="183">
        <v>0</v>
      </c>
      <c r="FW34" s="183">
        <v>0</v>
      </c>
      <c r="FX34" s="183">
        <v>0</v>
      </c>
      <c r="FY34" s="183">
        <v>0</v>
      </c>
      <c r="FZ34" s="183">
        <v>0</v>
      </c>
      <c r="GA34" s="183">
        <v>0</v>
      </c>
      <c r="GB34" s="183">
        <v>0</v>
      </c>
      <c r="GC34" s="183">
        <v>0</v>
      </c>
      <c r="GD34" s="183">
        <v>0</v>
      </c>
      <c r="GE34" s="183">
        <v>0</v>
      </c>
      <c r="GF34" s="183">
        <v>0</v>
      </c>
      <c r="GG34" s="183">
        <v>0</v>
      </c>
      <c r="GH34" s="183">
        <v>0</v>
      </c>
      <c r="GI34" s="183">
        <v>0</v>
      </c>
      <c r="GJ34" s="183">
        <v>0</v>
      </c>
      <c r="GK34" s="183">
        <v>0</v>
      </c>
      <c r="GL34" s="183">
        <v>0</v>
      </c>
      <c r="GM34" s="183">
        <v>0</v>
      </c>
      <c r="GN34" s="183">
        <v>0</v>
      </c>
      <c r="GO34" s="183">
        <v>0</v>
      </c>
      <c r="GP34" s="183">
        <v>0</v>
      </c>
      <c r="GQ34" s="183">
        <v>0</v>
      </c>
      <c r="GR34" s="183">
        <v>0</v>
      </c>
      <c r="GS34" s="183">
        <v>0</v>
      </c>
      <c r="GT34" s="183">
        <v>0</v>
      </c>
      <c r="GU34" s="183">
        <v>0</v>
      </c>
      <c r="GV34" s="183">
        <v>0</v>
      </c>
      <c r="GW34" s="183">
        <v>0</v>
      </c>
      <c r="GX34" s="183">
        <v>0</v>
      </c>
      <c r="GY34" s="183">
        <v>0</v>
      </c>
      <c r="GZ34" s="183">
        <v>0</v>
      </c>
      <c r="HA34" s="183">
        <v>0</v>
      </c>
      <c r="HB34" s="183">
        <v>0</v>
      </c>
      <c r="HC34" s="183">
        <v>0</v>
      </c>
      <c r="HD34" s="183">
        <v>0</v>
      </c>
      <c r="HE34" s="183">
        <v>0</v>
      </c>
      <c r="HF34" s="183">
        <v>0</v>
      </c>
      <c r="HG34" s="183">
        <v>0</v>
      </c>
      <c r="HH34" s="183">
        <v>0</v>
      </c>
      <c r="HI34" s="183">
        <v>0</v>
      </c>
      <c r="HJ34" s="183">
        <v>0</v>
      </c>
      <c r="HK34" s="183">
        <v>0</v>
      </c>
      <c r="HL34" s="183">
        <v>0</v>
      </c>
      <c r="HM34" s="183">
        <v>0</v>
      </c>
      <c r="HN34" s="183">
        <v>0</v>
      </c>
      <c r="HO34" s="183">
        <v>0</v>
      </c>
      <c r="HP34" s="183">
        <v>0</v>
      </c>
      <c r="HQ34" s="183">
        <v>0</v>
      </c>
      <c r="HR34" s="183">
        <v>0</v>
      </c>
      <c r="HS34" s="183">
        <v>0</v>
      </c>
      <c r="HT34" s="183">
        <v>0</v>
      </c>
      <c r="HU34" s="183">
        <v>0</v>
      </c>
      <c r="HV34" s="183">
        <v>0</v>
      </c>
      <c r="HW34" s="183">
        <v>0</v>
      </c>
      <c r="HX34" s="183">
        <v>0</v>
      </c>
      <c r="HY34" s="183">
        <v>0</v>
      </c>
      <c r="HZ34" s="183">
        <v>0</v>
      </c>
      <c r="IA34" s="183">
        <v>0</v>
      </c>
      <c r="IB34" s="183">
        <v>0</v>
      </c>
      <c r="IC34" s="183">
        <v>0</v>
      </c>
      <c r="ID34" s="183">
        <v>0</v>
      </c>
      <c r="IE34" s="183">
        <v>0</v>
      </c>
      <c r="IF34" s="183">
        <v>0</v>
      </c>
      <c r="IG34" s="183">
        <v>0</v>
      </c>
      <c r="IH34" s="183">
        <v>0</v>
      </c>
      <c r="II34" s="183">
        <v>0</v>
      </c>
      <c r="IJ34" s="183">
        <v>0</v>
      </c>
      <c r="IK34" s="183">
        <v>0</v>
      </c>
      <c r="IL34" s="183">
        <v>0</v>
      </c>
      <c r="IM34" s="183">
        <v>0</v>
      </c>
      <c r="IN34" s="183">
        <v>0</v>
      </c>
      <c r="IO34" s="183">
        <v>0</v>
      </c>
      <c r="IP34" s="183">
        <v>0</v>
      </c>
      <c r="IQ34" s="183">
        <v>0</v>
      </c>
      <c r="IR34" s="183">
        <v>0</v>
      </c>
      <c r="IS34" s="183">
        <v>0</v>
      </c>
      <c r="IT34" s="183">
        <v>0</v>
      </c>
      <c r="IU34" s="183">
        <v>0</v>
      </c>
      <c r="IV34" s="183">
        <v>0</v>
      </c>
      <c r="IW34" s="183">
        <v>0</v>
      </c>
      <c r="IX34" s="183">
        <v>0</v>
      </c>
      <c r="IY34" s="183">
        <v>0</v>
      </c>
      <c r="IZ34" s="183">
        <v>0</v>
      </c>
      <c r="JA34" s="183">
        <v>0</v>
      </c>
      <c r="JB34" s="183">
        <v>0</v>
      </c>
      <c r="JC34" s="183">
        <v>0</v>
      </c>
      <c r="JD34" s="183">
        <v>0</v>
      </c>
      <c r="JE34" s="183">
        <v>0</v>
      </c>
      <c r="JF34" s="183">
        <v>0</v>
      </c>
      <c r="JG34" s="183">
        <v>0</v>
      </c>
      <c r="JH34" s="183">
        <v>0</v>
      </c>
      <c r="JI34" s="183">
        <v>0</v>
      </c>
      <c r="JJ34" s="183">
        <v>0</v>
      </c>
      <c r="JK34" s="183">
        <v>0</v>
      </c>
      <c r="JL34" s="183">
        <v>0</v>
      </c>
      <c r="JM34" s="183">
        <v>0</v>
      </c>
      <c r="JN34" s="183">
        <v>0</v>
      </c>
      <c r="JO34" s="183">
        <v>0</v>
      </c>
      <c r="JP34" s="183">
        <v>0</v>
      </c>
      <c r="JQ34" s="183">
        <v>0</v>
      </c>
    </row>
    <row r="35" spans="1:277" x14ac:dyDescent="0.25">
      <c r="A35" s="54">
        <f t="shared" si="11"/>
        <v>34</v>
      </c>
      <c r="B35" s="6"/>
      <c r="C35" s="6"/>
      <c r="D35" s="6"/>
      <c r="E35" s="6"/>
      <c r="F35" s="6" t="s">
        <v>363</v>
      </c>
      <c r="G35" s="297">
        <v>0</v>
      </c>
      <c r="H35" s="297">
        <v>0</v>
      </c>
      <c r="I35" s="297">
        <v>0</v>
      </c>
      <c r="J35" s="297">
        <v>0</v>
      </c>
      <c r="K35" s="297">
        <v>0</v>
      </c>
      <c r="L35" s="297">
        <v>0</v>
      </c>
      <c r="M35" s="297">
        <v>0</v>
      </c>
      <c r="N35" s="297">
        <v>0</v>
      </c>
      <c r="O35" s="297">
        <v>0</v>
      </c>
      <c r="P35" s="297">
        <v>0</v>
      </c>
      <c r="Q35" s="297">
        <v>0</v>
      </c>
      <c r="R35" s="297">
        <v>0</v>
      </c>
      <c r="S35" s="297">
        <v>0</v>
      </c>
      <c r="T35" s="297">
        <v>0</v>
      </c>
      <c r="U35" s="297">
        <v>0</v>
      </c>
      <c r="V35" s="297">
        <v>0</v>
      </c>
      <c r="W35" s="297">
        <v>0</v>
      </c>
      <c r="X35" s="297">
        <v>0</v>
      </c>
      <c r="Y35" s="297">
        <v>0</v>
      </c>
      <c r="Z35" s="297">
        <v>0</v>
      </c>
      <c r="AA35" s="297">
        <v>0</v>
      </c>
      <c r="AB35" s="297">
        <v>0</v>
      </c>
      <c r="AC35" s="297">
        <v>0</v>
      </c>
      <c r="AD35" s="297">
        <v>0</v>
      </c>
      <c r="AE35" s="297">
        <v>0</v>
      </c>
      <c r="AF35" s="297">
        <v>0</v>
      </c>
      <c r="AG35" s="297">
        <v>0</v>
      </c>
      <c r="AH35" s="297">
        <v>0</v>
      </c>
      <c r="AI35" s="297">
        <v>0</v>
      </c>
      <c r="AJ35" s="297">
        <v>0</v>
      </c>
      <c r="AK35" s="297">
        <v>0</v>
      </c>
      <c r="AL35" s="297">
        <v>0</v>
      </c>
      <c r="AM35" s="297">
        <v>0</v>
      </c>
      <c r="AN35" s="297">
        <v>0</v>
      </c>
      <c r="AO35" s="297">
        <v>0</v>
      </c>
      <c r="AP35" s="297">
        <v>0</v>
      </c>
      <c r="AQ35" s="297">
        <v>0</v>
      </c>
      <c r="AR35" s="297">
        <v>0</v>
      </c>
      <c r="AS35" s="297">
        <v>0</v>
      </c>
      <c r="AT35" s="297">
        <v>0</v>
      </c>
      <c r="AU35" s="297">
        <v>0</v>
      </c>
      <c r="AV35" s="297">
        <v>0</v>
      </c>
      <c r="AW35" s="297">
        <v>0</v>
      </c>
      <c r="AX35" s="297">
        <v>0</v>
      </c>
      <c r="AY35" s="297">
        <v>0</v>
      </c>
      <c r="AZ35" s="297">
        <v>0</v>
      </c>
      <c r="BA35" s="297">
        <v>0</v>
      </c>
      <c r="BB35" s="297">
        <v>0</v>
      </c>
      <c r="BC35" s="297">
        <v>0</v>
      </c>
      <c r="BD35" s="297">
        <v>0</v>
      </c>
      <c r="BE35" s="297">
        <v>0</v>
      </c>
      <c r="BF35" s="297">
        <v>0</v>
      </c>
      <c r="BG35" s="297">
        <v>0</v>
      </c>
      <c r="BH35" s="297">
        <v>0</v>
      </c>
      <c r="BI35" s="297">
        <v>0</v>
      </c>
      <c r="BJ35" s="297">
        <v>0</v>
      </c>
      <c r="BK35" s="297">
        <v>0</v>
      </c>
      <c r="BL35" s="297">
        <v>0</v>
      </c>
      <c r="BM35" s="297">
        <v>0</v>
      </c>
      <c r="BN35" s="297">
        <v>0</v>
      </c>
      <c r="BO35" s="297">
        <v>0</v>
      </c>
      <c r="BP35" s="297">
        <v>0</v>
      </c>
      <c r="BQ35" s="297">
        <v>0</v>
      </c>
      <c r="BR35" s="297">
        <v>0</v>
      </c>
      <c r="BS35" s="297">
        <v>0</v>
      </c>
      <c r="BT35" s="297">
        <v>0</v>
      </c>
      <c r="BU35" s="297">
        <v>0</v>
      </c>
      <c r="BV35" s="297">
        <v>0</v>
      </c>
      <c r="BW35" s="297">
        <v>0</v>
      </c>
      <c r="BX35" s="297">
        <v>0</v>
      </c>
      <c r="BY35" s="297">
        <v>0</v>
      </c>
      <c r="BZ35" s="297">
        <v>0</v>
      </c>
      <c r="CA35" s="297">
        <v>0</v>
      </c>
      <c r="CB35" s="297">
        <v>0</v>
      </c>
      <c r="CC35" s="297">
        <v>0</v>
      </c>
      <c r="CD35" s="297">
        <v>0</v>
      </c>
      <c r="CE35" s="297">
        <v>0</v>
      </c>
      <c r="CF35" s="297">
        <v>0</v>
      </c>
      <c r="CG35" s="297">
        <v>0</v>
      </c>
      <c r="CH35" s="297">
        <v>0</v>
      </c>
      <c r="CI35" s="297">
        <v>0</v>
      </c>
      <c r="CJ35" s="297">
        <v>0</v>
      </c>
      <c r="CK35" s="297">
        <v>0</v>
      </c>
      <c r="CL35" s="297">
        <v>0</v>
      </c>
      <c r="CM35" s="297"/>
      <c r="CN35" s="297">
        <v>0</v>
      </c>
      <c r="CO35" s="297">
        <v>0</v>
      </c>
      <c r="CP35" s="297">
        <v>0</v>
      </c>
      <c r="CQ35" s="297">
        <v>0</v>
      </c>
      <c r="CR35" s="297">
        <v>0</v>
      </c>
      <c r="CS35" s="297">
        <v>0</v>
      </c>
      <c r="CT35" s="297">
        <v>0</v>
      </c>
      <c r="CU35" s="297">
        <v>0</v>
      </c>
      <c r="CV35" s="297">
        <v>0</v>
      </c>
      <c r="CW35" s="297">
        <v>0</v>
      </c>
      <c r="CX35" s="297">
        <v>0</v>
      </c>
      <c r="CY35" s="297">
        <v>0</v>
      </c>
      <c r="CZ35" s="297">
        <v>0</v>
      </c>
      <c r="DA35" s="297">
        <v>0</v>
      </c>
      <c r="DB35" s="297">
        <v>0</v>
      </c>
      <c r="DC35" s="297">
        <v>0</v>
      </c>
      <c r="DD35" s="297">
        <v>0</v>
      </c>
      <c r="DE35" s="297">
        <v>0</v>
      </c>
      <c r="DF35" s="297">
        <v>0</v>
      </c>
      <c r="DG35" s="297">
        <v>0</v>
      </c>
      <c r="DH35" s="297">
        <v>0</v>
      </c>
      <c r="DI35" s="297">
        <v>0</v>
      </c>
      <c r="DJ35" s="297">
        <v>0</v>
      </c>
      <c r="DK35" s="297">
        <v>0</v>
      </c>
      <c r="DL35" s="297">
        <v>0</v>
      </c>
      <c r="DM35" s="297">
        <v>0</v>
      </c>
      <c r="DN35" s="297">
        <v>0</v>
      </c>
      <c r="DO35" s="297">
        <v>0</v>
      </c>
      <c r="DP35" s="297">
        <v>0</v>
      </c>
      <c r="DQ35" s="297"/>
      <c r="DR35" s="297">
        <v>0</v>
      </c>
      <c r="DS35" s="297">
        <v>0</v>
      </c>
      <c r="DT35" s="297">
        <v>0</v>
      </c>
      <c r="DU35" s="297">
        <v>0</v>
      </c>
      <c r="DV35" s="297">
        <v>0</v>
      </c>
      <c r="DW35" s="297">
        <v>0</v>
      </c>
      <c r="DX35" s="297"/>
      <c r="DY35" s="297">
        <v>0</v>
      </c>
      <c r="DZ35" s="297">
        <v>0</v>
      </c>
      <c r="EA35" s="297">
        <v>0</v>
      </c>
      <c r="EB35" s="297">
        <v>0</v>
      </c>
      <c r="EC35" s="297">
        <v>0</v>
      </c>
      <c r="ED35" s="297">
        <v>0</v>
      </c>
      <c r="EE35" s="297">
        <v>0</v>
      </c>
      <c r="EF35" s="297">
        <v>0</v>
      </c>
      <c r="EG35" s="297">
        <v>0</v>
      </c>
      <c r="EH35" s="297">
        <v>0</v>
      </c>
      <c r="EI35"/>
      <c r="EJ35" s="7">
        <f t="shared" si="19"/>
        <v>0</v>
      </c>
      <c r="EL35" s="276">
        <v>8699.4431999999997</v>
      </c>
      <c r="EN35" s="183">
        <v>0</v>
      </c>
      <c r="EO35" s="183">
        <v>0</v>
      </c>
      <c r="EP35" s="183">
        <v>0</v>
      </c>
      <c r="EQ35" s="183">
        <v>0</v>
      </c>
      <c r="ER35" s="183">
        <v>0</v>
      </c>
      <c r="ES35" s="183">
        <v>0</v>
      </c>
      <c r="ET35" s="183">
        <v>0</v>
      </c>
      <c r="EU35" s="183">
        <v>0</v>
      </c>
      <c r="EV35" s="183">
        <v>0</v>
      </c>
      <c r="EW35" s="183">
        <v>0</v>
      </c>
      <c r="EX35" s="183">
        <v>0</v>
      </c>
      <c r="EY35" s="183">
        <v>0</v>
      </c>
      <c r="EZ35" s="183">
        <v>0</v>
      </c>
      <c r="FA35" s="183">
        <v>0</v>
      </c>
      <c r="FB35" s="183">
        <v>0</v>
      </c>
      <c r="FC35" s="183">
        <v>0</v>
      </c>
      <c r="FD35" s="183">
        <v>0</v>
      </c>
      <c r="FE35" s="183">
        <v>0</v>
      </c>
      <c r="FF35" s="183">
        <v>0</v>
      </c>
      <c r="FG35" s="183">
        <v>0</v>
      </c>
      <c r="FH35" s="183">
        <v>0</v>
      </c>
      <c r="FI35" s="183">
        <v>0</v>
      </c>
      <c r="FJ35" s="183">
        <v>0</v>
      </c>
      <c r="FK35" s="183">
        <v>0</v>
      </c>
      <c r="FL35" s="183">
        <v>0</v>
      </c>
      <c r="FM35" s="183">
        <v>0</v>
      </c>
      <c r="FN35" s="183">
        <v>0</v>
      </c>
      <c r="FO35" s="183">
        <v>0</v>
      </c>
      <c r="FP35" s="183">
        <v>0</v>
      </c>
      <c r="FQ35" s="183">
        <v>0</v>
      </c>
      <c r="FR35" s="183">
        <v>0</v>
      </c>
      <c r="FS35" s="183">
        <v>0</v>
      </c>
      <c r="FT35" s="183">
        <v>0</v>
      </c>
      <c r="FU35" s="183">
        <v>0</v>
      </c>
      <c r="FV35" s="183">
        <v>0</v>
      </c>
      <c r="FW35" s="183">
        <v>0</v>
      </c>
      <c r="FX35" s="183">
        <v>0</v>
      </c>
      <c r="FY35" s="183">
        <v>0</v>
      </c>
      <c r="FZ35" s="183">
        <v>0</v>
      </c>
      <c r="GA35" s="183">
        <v>0</v>
      </c>
      <c r="GB35" s="183">
        <v>0</v>
      </c>
      <c r="GC35" s="183">
        <v>0</v>
      </c>
      <c r="GD35" s="183">
        <v>0</v>
      </c>
      <c r="GE35" s="183">
        <v>0</v>
      </c>
      <c r="GF35" s="183">
        <v>0</v>
      </c>
      <c r="GG35" s="183">
        <v>0</v>
      </c>
      <c r="GH35" s="183">
        <v>0</v>
      </c>
      <c r="GI35" s="183">
        <v>0</v>
      </c>
      <c r="GJ35" s="183">
        <v>0</v>
      </c>
      <c r="GK35" s="183">
        <v>0</v>
      </c>
      <c r="GL35" s="183">
        <v>0</v>
      </c>
      <c r="GM35" s="183">
        <v>0</v>
      </c>
      <c r="GN35" s="183">
        <v>0</v>
      </c>
      <c r="GO35" s="183">
        <v>0</v>
      </c>
      <c r="GP35" s="183">
        <v>0</v>
      </c>
      <c r="GQ35" s="183">
        <v>0</v>
      </c>
      <c r="GR35" s="183">
        <v>0</v>
      </c>
      <c r="GS35" s="183">
        <v>0</v>
      </c>
      <c r="GT35" s="183">
        <v>0</v>
      </c>
      <c r="GU35" s="183">
        <v>0</v>
      </c>
      <c r="GV35" s="183">
        <v>0</v>
      </c>
      <c r="GW35" s="183">
        <v>0</v>
      </c>
      <c r="GX35" s="183">
        <v>0</v>
      </c>
      <c r="GY35" s="183">
        <v>0</v>
      </c>
      <c r="GZ35" s="183">
        <v>0</v>
      </c>
      <c r="HA35" s="183">
        <v>0</v>
      </c>
      <c r="HB35" s="183">
        <v>0</v>
      </c>
      <c r="HC35" s="183">
        <v>0</v>
      </c>
      <c r="HD35" s="183">
        <v>0</v>
      </c>
      <c r="HE35" s="183">
        <v>0</v>
      </c>
      <c r="HF35" s="183">
        <v>0</v>
      </c>
      <c r="HG35" s="183">
        <v>0</v>
      </c>
      <c r="HH35" s="183">
        <v>0</v>
      </c>
      <c r="HI35" s="183">
        <v>0</v>
      </c>
      <c r="HJ35" s="183">
        <v>0</v>
      </c>
      <c r="HK35" s="183">
        <v>0</v>
      </c>
      <c r="HL35" s="183">
        <v>0</v>
      </c>
      <c r="HM35" s="183">
        <v>0</v>
      </c>
      <c r="HN35" s="183">
        <v>0</v>
      </c>
      <c r="HO35" s="183">
        <v>0</v>
      </c>
      <c r="HP35" s="183">
        <v>0</v>
      </c>
      <c r="HQ35" s="183">
        <v>0</v>
      </c>
      <c r="HR35" s="183">
        <v>0</v>
      </c>
      <c r="HS35" s="183">
        <v>0</v>
      </c>
      <c r="HT35" s="183">
        <v>0</v>
      </c>
      <c r="HU35" s="183">
        <v>0</v>
      </c>
      <c r="HV35" s="183">
        <v>0</v>
      </c>
      <c r="HW35" s="183">
        <v>0</v>
      </c>
      <c r="HX35" s="183">
        <v>0</v>
      </c>
      <c r="HY35" s="183">
        <v>0</v>
      </c>
      <c r="HZ35" s="183">
        <v>0</v>
      </c>
      <c r="IA35" s="183">
        <v>0</v>
      </c>
      <c r="IB35" s="183">
        <v>0</v>
      </c>
      <c r="IC35" s="183">
        <v>0</v>
      </c>
      <c r="ID35" s="183">
        <v>0</v>
      </c>
      <c r="IE35" s="183">
        <v>0</v>
      </c>
      <c r="IF35" s="183">
        <v>0</v>
      </c>
      <c r="IG35" s="183">
        <v>0</v>
      </c>
      <c r="IH35" s="183">
        <v>0</v>
      </c>
      <c r="II35" s="183">
        <v>0</v>
      </c>
      <c r="IJ35" s="183">
        <v>0</v>
      </c>
      <c r="IK35" s="183">
        <v>0</v>
      </c>
      <c r="IL35" s="183">
        <v>0</v>
      </c>
      <c r="IM35" s="183">
        <v>0</v>
      </c>
      <c r="IN35" s="183">
        <v>0</v>
      </c>
      <c r="IO35" s="183">
        <v>0</v>
      </c>
      <c r="IP35" s="183">
        <v>0</v>
      </c>
      <c r="IQ35" s="183">
        <v>0</v>
      </c>
      <c r="IR35" s="183">
        <v>0</v>
      </c>
      <c r="IS35" s="183">
        <v>0</v>
      </c>
      <c r="IT35" s="183">
        <v>0</v>
      </c>
      <c r="IU35" s="183">
        <v>0</v>
      </c>
      <c r="IV35" s="183">
        <v>0</v>
      </c>
      <c r="IW35" s="183">
        <v>0</v>
      </c>
      <c r="IX35" s="183">
        <v>0</v>
      </c>
      <c r="IY35" s="183">
        <v>0</v>
      </c>
      <c r="IZ35" s="183">
        <v>0</v>
      </c>
      <c r="JA35" s="183">
        <v>0</v>
      </c>
      <c r="JB35" s="183">
        <v>0</v>
      </c>
      <c r="JC35" s="183">
        <v>0</v>
      </c>
      <c r="JD35" s="183">
        <v>0</v>
      </c>
      <c r="JE35" s="183">
        <v>0</v>
      </c>
      <c r="JF35" s="183">
        <v>0</v>
      </c>
      <c r="JG35" s="183">
        <v>0</v>
      </c>
      <c r="JH35" s="183">
        <v>0</v>
      </c>
      <c r="JI35" s="183">
        <v>0</v>
      </c>
      <c r="JJ35" s="183">
        <v>0</v>
      </c>
      <c r="JK35" s="183">
        <v>0</v>
      </c>
      <c r="JL35" s="183">
        <v>0</v>
      </c>
      <c r="JM35" s="183">
        <v>0</v>
      </c>
      <c r="JN35" s="183">
        <v>0</v>
      </c>
      <c r="JO35" s="183">
        <v>0</v>
      </c>
      <c r="JP35" s="183">
        <v>0</v>
      </c>
      <c r="JQ35" s="183">
        <v>0</v>
      </c>
    </row>
    <row r="36" spans="1:277" x14ac:dyDescent="0.25">
      <c r="A36" s="54">
        <f t="shared" si="11"/>
        <v>35</v>
      </c>
      <c r="B36" s="6"/>
      <c r="C36" s="6"/>
      <c r="D36" s="6"/>
      <c r="E36" s="6"/>
      <c r="F36" s="6" t="s">
        <v>242</v>
      </c>
      <c r="G36" s="297">
        <v>0</v>
      </c>
      <c r="H36" s="297">
        <v>0</v>
      </c>
      <c r="I36" s="297">
        <v>0</v>
      </c>
      <c r="J36" s="297">
        <v>0</v>
      </c>
      <c r="K36" s="297">
        <v>0</v>
      </c>
      <c r="L36" s="297">
        <v>0</v>
      </c>
      <c r="M36" s="297">
        <v>0</v>
      </c>
      <c r="N36" s="297">
        <v>0</v>
      </c>
      <c r="O36" s="297">
        <v>0</v>
      </c>
      <c r="P36" s="297">
        <v>0</v>
      </c>
      <c r="Q36" s="297">
        <v>0</v>
      </c>
      <c r="R36" s="297">
        <v>0</v>
      </c>
      <c r="S36" s="297">
        <v>0</v>
      </c>
      <c r="T36" s="297">
        <v>0</v>
      </c>
      <c r="U36" s="297">
        <v>0</v>
      </c>
      <c r="V36" s="297">
        <v>0</v>
      </c>
      <c r="W36" s="297">
        <v>0</v>
      </c>
      <c r="X36" s="297">
        <v>0</v>
      </c>
      <c r="Y36" s="297">
        <v>0</v>
      </c>
      <c r="Z36" s="297">
        <v>0</v>
      </c>
      <c r="AA36" s="297">
        <v>0</v>
      </c>
      <c r="AB36" s="297">
        <v>0</v>
      </c>
      <c r="AC36" s="297">
        <v>0</v>
      </c>
      <c r="AD36" s="297">
        <v>0</v>
      </c>
      <c r="AE36" s="297">
        <v>0</v>
      </c>
      <c r="AF36" s="297">
        <v>0</v>
      </c>
      <c r="AG36" s="297">
        <v>0</v>
      </c>
      <c r="AH36" s="297">
        <v>0</v>
      </c>
      <c r="AI36" s="297">
        <v>0</v>
      </c>
      <c r="AJ36" s="297">
        <v>0</v>
      </c>
      <c r="AK36" s="297">
        <v>0</v>
      </c>
      <c r="AL36" s="297">
        <v>0</v>
      </c>
      <c r="AM36" s="297">
        <v>0</v>
      </c>
      <c r="AN36" s="297">
        <v>0</v>
      </c>
      <c r="AO36" s="297">
        <v>0</v>
      </c>
      <c r="AP36" s="297">
        <v>0</v>
      </c>
      <c r="AQ36" s="297">
        <v>0</v>
      </c>
      <c r="AR36" s="297">
        <v>0</v>
      </c>
      <c r="AS36" s="297">
        <v>0</v>
      </c>
      <c r="AT36" s="297">
        <v>0</v>
      </c>
      <c r="AU36" s="297">
        <v>0</v>
      </c>
      <c r="AV36" s="297">
        <v>0</v>
      </c>
      <c r="AW36" s="297">
        <v>0</v>
      </c>
      <c r="AX36" s="297">
        <v>0</v>
      </c>
      <c r="AY36" s="297">
        <v>0</v>
      </c>
      <c r="AZ36" s="297">
        <v>0</v>
      </c>
      <c r="BA36" s="297">
        <v>0</v>
      </c>
      <c r="BB36" s="297">
        <v>0</v>
      </c>
      <c r="BC36" s="297">
        <v>0</v>
      </c>
      <c r="BD36" s="297">
        <v>0</v>
      </c>
      <c r="BE36" s="297">
        <v>0</v>
      </c>
      <c r="BF36" s="297">
        <v>0</v>
      </c>
      <c r="BG36" s="297">
        <v>0</v>
      </c>
      <c r="BH36" s="297">
        <v>0</v>
      </c>
      <c r="BI36" s="297">
        <v>0</v>
      </c>
      <c r="BJ36" s="297">
        <v>0</v>
      </c>
      <c r="BK36" s="297">
        <v>0</v>
      </c>
      <c r="BL36" s="297">
        <v>0</v>
      </c>
      <c r="BM36" s="297">
        <v>0</v>
      </c>
      <c r="BN36" s="297">
        <v>0</v>
      </c>
      <c r="BO36" s="297">
        <v>0</v>
      </c>
      <c r="BP36" s="297">
        <v>0</v>
      </c>
      <c r="BQ36" s="297">
        <v>0</v>
      </c>
      <c r="BR36" s="297">
        <v>0</v>
      </c>
      <c r="BS36" s="297">
        <v>0</v>
      </c>
      <c r="BT36" s="297">
        <v>0</v>
      </c>
      <c r="BU36" s="297">
        <v>0</v>
      </c>
      <c r="BV36" s="297">
        <v>0</v>
      </c>
      <c r="BW36" s="297">
        <v>0</v>
      </c>
      <c r="BX36" s="297">
        <v>0</v>
      </c>
      <c r="BY36" s="297">
        <v>0</v>
      </c>
      <c r="BZ36" s="297">
        <v>0</v>
      </c>
      <c r="CA36" s="297">
        <v>0</v>
      </c>
      <c r="CB36" s="297">
        <v>0</v>
      </c>
      <c r="CC36" s="297">
        <v>0</v>
      </c>
      <c r="CD36" s="297">
        <v>0</v>
      </c>
      <c r="CE36" s="297">
        <v>0</v>
      </c>
      <c r="CF36" s="297">
        <v>0</v>
      </c>
      <c r="CG36" s="297">
        <v>0</v>
      </c>
      <c r="CH36" s="297">
        <v>0</v>
      </c>
      <c r="CI36" s="297">
        <v>0</v>
      </c>
      <c r="CJ36" s="297">
        <v>0</v>
      </c>
      <c r="CK36" s="297">
        <v>0</v>
      </c>
      <c r="CL36" s="297">
        <v>0</v>
      </c>
      <c r="CM36" s="297">
        <v>0</v>
      </c>
      <c r="CN36" s="297">
        <v>0</v>
      </c>
      <c r="CO36" s="297">
        <v>0</v>
      </c>
      <c r="CP36" s="297">
        <v>0</v>
      </c>
      <c r="CQ36" s="297">
        <v>0</v>
      </c>
      <c r="CR36" s="297">
        <v>0</v>
      </c>
      <c r="CS36" s="297">
        <v>0</v>
      </c>
      <c r="CT36" s="297">
        <v>0</v>
      </c>
      <c r="CU36" s="297">
        <v>0</v>
      </c>
      <c r="CV36" s="297">
        <v>0</v>
      </c>
      <c r="CW36" s="297">
        <v>0</v>
      </c>
      <c r="CX36" s="297">
        <v>0</v>
      </c>
      <c r="CY36" s="297">
        <v>0</v>
      </c>
      <c r="CZ36" s="297">
        <v>0</v>
      </c>
      <c r="DA36" s="297">
        <v>0</v>
      </c>
      <c r="DB36" s="297">
        <v>0</v>
      </c>
      <c r="DC36" s="297">
        <v>0</v>
      </c>
      <c r="DD36" s="297">
        <v>0</v>
      </c>
      <c r="DE36" s="297">
        <v>0</v>
      </c>
      <c r="DF36" s="297">
        <v>0</v>
      </c>
      <c r="DG36" s="297">
        <v>0</v>
      </c>
      <c r="DH36" s="297">
        <v>0</v>
      </c>
      <c r="DI36" s="297">
        <v>0</v>
      </c>
      <c r="DJ36" s="297">
        <v>0</v>
      </c>
      <c r="DK36" s="297">
        <v>0</v>
      </c>
      <c r="DL36" s="297">
        <v>0</v>
      </c>
      <c r="DM36" s="297">
        <v>0</v>
      </c>
      <c r="DN36" s="297">
        <v>0</v>
      </c>
      <c r="DO36" s="297">
        <v>0</v>
      </c>
      <c r="DP36" s="297">
        <v>0</v>
      </c>
      <c r="DQ36" s="297">
        <v>0</v>
      </c>
      <c r="DR36" s="297">
        <v>0</v>
      </c>
      <c r="DS36" s="297">
        <v>0</v>
      </c>
      <c r="DT36" s="297">
        <v>0</v>
      </c>
      <c r="DU36" s="297">
        <v>0</v>
      </c>
      <c r="DV36" s="297">
        <v>0</v>
      </c>
      <c r="DW36" s="297">
        <v>0</v>
      </c>
      <c r="DX36" s="297">
        <v>0</v>
      </c>
      <c r="DY36" s="297">
        <v>0</v>
      </c>
      <c r="DZ36" s="297">
        <v>0</v>
      </c>
      <c r="EA36" s="297">
        <v>0</v>
      </c>
      <c r="EB36" s="297">
        <v>0</v>
      </c>
      <c r="EC36" s="297">
        <v>0</v>
      </c>
      <c r="ED36" s="297">
        <v>0</v>
      </c>
      <c r="EE36" s="297">
        <v>0</v>
      </c>
      <c r="EF36" s="297">
        <v>0</v>
      </c>
      <c r="EG36" s="297">
        <v>0</v>
      </c>
      <c r="EH36" s="297">
        <v>0</v>
      </c>
      <c r="EI36" s="264"/>
      <c r="EJ36" s="263">
        <f t="shared" si="19"/>
        <v>0</v>
      </c>
      <c r="EL36" s="276">
        <v>137605.94</v>
      </c>
      <c r="EN36" s="183">
        <v>0</v>
      </c>
      <c r="EO36" s="183">
        <v>0</v>
      </c>
      <c r="EP36" s="183">
        <v>0</v>
      </c>
      <c r="EQ36" s="183">
        <v>0</v>
      </c>
      <c r="ER36" s="183">
        <v>0</v>
      </c>
      <c r="ES36" s="183">
        <v>0</v>
      </c>
      <c r="ET36" s="183">
        <v>0</v>
      </c>
      <c r="EU36" s="183">
        <v>0</v>
      </c>
      <c r="EV36" s="183">
        <v>0</v>
      </c>
      <c r="EW36" s="183">
        <v>0</v>
      </c>
      <c r="EX36" s="183">
        <v>0</v>
      </c>
      <c r="EY36" s="183">
        <v>0</v>
      </c>
      <c r="EZ36" s="183">
        <v>0</v>
      </c>
      <c r="FA36" s="183">
        <v>0</v>
      </c>
      <c r="FB36" s="183">
        <v>0</v>
      </c>
      <c r="FC36" s="183">
        <v>0</v>
      </c>
      <c r="FD36" s="183">
        <v>0</v>
      </c>
      <c r="FE36" s="183">
        <v>0</v>
      </c>
      <c r="FF36" s="183">
        <v>0</v>
      </c>
      <c r="FG36" s="183">
        <v>0</v>
      </c>
      <c r="FH36" s="183">
        <v>0</v>
      </c>
      <c r="FI36" s="183">
        <v>0</v>
      </c>
      <c r="FJ36" s="183">
        <v>0</v>
      </c>
      <c r="FK36" s="183">
        <v>0</v>
      </c>
      <c r="FL36" s="183">
        <v>0</v>
      </c>
      <c r="FM36" s="183">
        <v>0</v>
      </c>
      <c r="FN36" s="183">
        <v>0</v>
      </c>
      <c r="FO36" s="183">
        <v>0</v>
      </c>
      <c r="FP36" s="183">
        <v>0</v>
      </c>
      <c r="FQ36" s="183">
        <v>0</v>
      </c>
      <c r="FR36" s="183">
        <v>0</v>
      </c>
      <c r="FS36" s="183">
        <v>0</v>
      </c>
      <c r="FT36" s="183">
        <v>0</v>
      </c>
      <c r="FU36" s="183">
        <v>0</v>
      </c>
      <c r="FV36" s="183">
        <v>0</v>
      </c>
      <c r="FW36" s="183">
        <v>0</v>
      </c>
      <c r="FX36" s="183">
        <v>0</v>
      </c>
      <c r="FY36" s="183">
        <v>0</v>
      </c>
      <c r="FZ36" s="183">
        <v>0</v>
      </c>
      <c r="GA36" s="183">
        <v>0</v>
      </c>
      <c r="GB36" s="183">
        <v>0</v>
      </c>
      <c r="GC36" s="183">
        <v>0</v>
      </c>
      <c r="GD36" s="183">
        <v>0</v>
      </c>
      <c r="GE36" s="183">
        <v>0</v>
      </c>
      <c r="GF36" s="183">
        <v>0</v>
      </c>
      <c r="GG36" s="183">
        <v>0</v>
      </c>
      <c r="GH36" s="183">
        <v>0</v>
      </c>
      <c r="GI36" s="183">
        <v>0</v>
      </c>
      <c r="GJ36" s="183">
        <v>0</v>
      </c>
      <c r="GK36" s="183">
        <v>0</v>
      </c>
      <c r="GL36" s="183">
        <v>0</v>
      </c>
      <c r="GM36" s="183">
        <v>0</v>
      </c>
      <c r="GN36" s="183">
        <v>0</v>
      </c>
      <c r="GO36" s="183">
        <v>0</v>
      </c>
      <c r="GP36" s="183">
        <v>0</v>
      </c>
      <c r="GQ36" s="183">
        <v>0</v>
      </c>
      <c r="GR36" s="183">
        <v>0</v>
      </c>
      <c r="GS36" s="183">
        <v>0</v>
      </c>
      <c r="GT36" s="183">
        <v>0</v>
      </c>
      <c r="GU36" s="183">
        <v>0</v>
      </c>
      <c r="GV36" s="183">
        <v>0</v>
      </c>
      <c r="GW36" s="183">
        <v>0</v>
      </c>
      <c r="GX36" s="183">
        <v>0</v>
      </c>
      <c r="GY36" s="183">
        <v>0</v>
      </c>
      <c r="GZ36" s="183">
        <v>0</v>
      </c>
      <c r="HA36" s="183">
        <v>0</v>
      </c>
      <c r="HB36" s="183">
        <v>0</v>
      </c>
      <c r="HC36" s="183">
        <v>0</v>
      </c>
      <c r="HD36" s="183">
        <v>0</v>
      </c>
      <c r="HE36" s="183">
        <v>0</v>
      </c>
      <c r="HF36" s="183">
        <v>0</v>
      </c>
      <c r="HG36" s="183">
        <v>0</v>
      </c>
      <c r="HH36" s="183">
        <v>0</v>
      </c>
      <c r="HI36" s="183">
        <v>0</v>
      </c>
      <c r="HJ36" s="183">
        <v>0</v>
      </c>
      <c r="HK36" s="183">
        <v>0</v>
      </c>
      <c r="HL36" s="183">
        <v>0</v>
      </c>
      <c r="HM36" s="183">
        <v>0</v>
      </c>
      <c r="HN36" s="183">
        <v>0</v>
      </c>
      <c r="HO36" s="183">
        <v>0</v>
      </c>
      <c r="HP36" s="183">
        <v>0</v>
      </c>
      <c r="HQ36" s="183">
        <v>0</v>
      </c>
      <c r="HR36" s="183">
        <v>0</v>
      </c>
      <c r="HS36" s="183">
        <v>0</v>
      </c>
      <c r="HT36" s="183">
        <v>0</v>
      </c>
      <c r="HU36" s="183">
        <v>0</v>
      </c>
      <c r="HV36" s="183">
        <v>0</v>
      </c>
      <c r="HW36" s="183">
        <v>0</v>
      </c>
      <c r="HX36" s="183">
        <v>0</v>
      </c>
      <c r="HY36" s="183">
        <v>0</v>
      </c>
      <c r="HZ36" s="183">
        <v>0</v>
      </c>
      <c r="IA36" s="183">
        <v>0</v>
      </c>
      <c r="IB36" s="183">
        <v>0</v>
      </c>
      <c r="IC36" s="183">
        <v>0</v>
      </c>
      <c r="ID36" s="183">
        <v>0</v>
      </c>
      <c r="IE36" s="183">
        <v>0</v>
      </c>
      <c r="IF36" s="183">
        <v>0</v>
      </c>
      <c r="IG36" s="183">
        <v>0</v>
      </c>
      <c r="IH36" s="183">
        <v>0</v>
      </c>
      <c r="II36" s="183">
        <v>0</v>
      </c>
      <c r="IJ36" s="183">
        <v>0</v>
      </c>
      <c r="IK36" s="183">
        <v>0</v>
      </c>
      <c r="IL36" s="183">
        <v>0</v>
      </c>
      <c r="IM36" s="183">
        <v>0</v>
      </c>
      <c r="IN36" s="183">
        <v>0</v>
      </c>
      <c r="IO36" s="183">
        <v>0</v>
      </c>
      <c r="IP36" s="183">
        <v>0</v>
      </c>
      <c r="IQ36" s="183">
        <v>0</v>
      </c>
      <c r="IR36" s="183">
        <v>0</v>
      </c>
      <c r="IS36" s="183">
        <v>0</v>
      </c>
      <c r="IT36" s="183">
        <v>0</v>
      </c>
      <c r="IU36" s="183">
        <v>0</v>
      </c>
      <c r="IV36" s="183">
        <v>0</v>
      </c>
      <c r="IW36" s="183">
        <v>0</v>
      </c>
      <c r="IX36" s="183">
        <v>0</v>
      </c>
      <c r="IY36" s="183">
        <v>0</v>
      </c>
      <c r="IZ36" s="183">
        <v>0</v>
      </c>
      <c r="JA36" s="183">
        <v>0</v>
      </c>
      <c r="JB36" s="183">
        <v>0</v>
      </c>
      <c r="JC36" s="183">
        <v>0</v>
      </c>
      <c r="JD36" s="183">
        <v>0</v>
      </c>
      <c r="JE36" s="183">
        <v>0</v>
      </c>
      <c r="JF36" s="183">
        <v>0</v>
      </c>
      <c r="JG36" s="183">
        <v>0</v>
      </c>
      <c r="JH36" s="183">
        <v>0</v>
      </c>
      <c r="JI36" s="183">
        <v>0</v>
      </c>
      <c r="JJ36" s="183">
        <v>0</v>
      </c>
      <c r="JK36" s="183">
        <v>0</v>
      </c>
      <c r="JL36" s="183">
        <v>0</v>
      </c>
      <c r="JM36" s="183">
        <v>0</v>
      </c>
      <c r="JN36" s="183">
        <v>0</v>
      </c>
      <c r="JO36" s="183">
        <v>0</v>
      </c>
      <c r="JP36" s="183">
        <v>0</v>
      </c>
      <c r="JQ36" s="183">
        <v>0</v>
      </c>
    </row>
    <row r="37" spans="1:277" ht="15.75" thickBot="1" x14ac:dyDescent="0.3">
      <c r="A37" s="54">
        <f t="shared" si="11"/>
        <v>36</v>
      </c>
      <c r="B37" s="6"/>
      <c r="C37" s="6"/>
      <c r="D37" s="6"/>
      <c r="E37" s="6"/>
      <c r="F37" s="6" t="s">
        <v>364</v>
      </c>
      <c r="G37" s="298">
        <v>0</v>
      </c>
      <c r="H37" s="298">
        <v>0</v>
      </c>
      <c r="I37" s="298">
        <v>0</v>
      </c>
      <c r="J37" s="298">
        <v>0</v>
      </c>
      <c r="K37" s="298">
        <v>0</v>
      </c>
      <c r="L37" s="298">
        <v>0</v>
      </c>
      <c r="M37" s="298">
        <v>0</v>
      </c>
      <c r="N37" s="298">
        <v>0</v>
      </c>
      <c r="O37" s="298">
        <v>0</v>
      </c>
      <c r="P37" s="298">
        <v>0</v>
      </c>
      <c r="Q37" s="298">
        <v>0</v>
      </c>
      <c r="R37" s="298">
        <v>0</v>
      </c>
      <c r="S37" s="298">
        <v>0</v>
      </c>
      <c r="T37" s="298">
        <v>0</v>
      </c>
      <c r="U37" s="298">
        <v>0</v>
      </c>
      <c r="V37" s="298">
        <v>0</v>
      </c>
      <c r="W37" s="298">
        <v>0</v>
      </c>
      <c r="X37" s="298">
        <v>0</v>
      </c>
      <c r="Y37" s="298">
        <v>0</v>
      </c>
      <c r="Z37" s="298">
        <v>0</v>
      </c>
      <c r="AA37" s="298">
        <v>0</v>
      </c>
      <c r="AB37" s="298">
        <v>0</v>
      </c>
      <c r="AC37" s="298">
        <v>0</v>
      </c>
      <c r="AD37" s="298">
        <v>0</v>
      </c>
      <c r="AE37" s="298">
        <v>0</v>
      </c>
      <c r="AF37" s="298">
        <v>0</v>
      </c>
      <c r="AG37" s="298">
        <v>0</v>
      </c>
      <c r="AH37" s="298">
        <v>0</v>
      </c>
      <c r="AI37" s="298">
        <v>0</v>
      </c>
      <c r="AJ37" s="298">
        <v>0</v>
      </c>
      <c r="AK37" s="298">
        <v>0</v>
      </c>
      <c r="AL37" s="298">
        <v>0</v>
      </c>
      <c r="AM37" s="298">
        <v>0</v>
      </c>
      <c r="AN37" s="298">
        <v>0</v>
      </c>
      <c r="AO37" s="298">
        <v>0</v>
      </c>
      <c r="AP37" s="298">
        <v>0</v>
      </c>
      <c r="AQ37" s="298">
        <v>0</v>
      </c>
      <c r="AR37" s="298">
        <v>0</v>
      </c>
      <c r="AS37" s="298">
        <v>0</v>
      </c>
      <c r="AT37" s="298">
        <v>0</v>
      </c>
      <c r="AU37" s="298">
        <v>0</v>
      </c>
      <c r="AV37" s="298">
        <v>0</v>
      </c>
      <c r="AW37" s="298">
        <v>0</v>
      </c>
      <c r="AX37" s="298">
        <v>0</v>
      </c>
      <c r="AY37" s="298">
        <v>0</v>
      </c>
      <c r="AZ37" s="298">
        <v>0</v>
      </c>
      <c r="BA37" s="298">
        <v>0</v>
      </c>
      <c r="BB37" s="298">
        <v>0</v>
      </c>
      <c r="BC37" s="298">
        <v>0</v>
      </c>
      <c r="BD37" s="298">
        <v>0</v>
      </c>
      <c r="BE37" s="298">
        <v>0</v>
      </c>
      <c r="BF37" s="298">
        <v>0</v>
      </c>
      <c r="BG37" s="298">
        <v>0</v>
      </c>
      <c r="BH37" s="298">
        <v>0</v>
      </c>
      <c r="BI37" s="298">
        <v>0</v>
      </c>
      <c r="BJ37" s="298">
        <v>0</v>
      </c>
      <c r="BK37" s="298">
        <v>0</v>
      </c>
      <c r="BL37" s="298">
        <v>0</v>
      </c>
      <c r="BM37" s="298">
        <v>0</v>
      </c>
      <c r="BN37" s="298">
        <v>0</v>
      </c>
      <c r="BO37" s="298">
        <v>0</v>
      </c>
      <c r="BP37" s="298">
        <v>0</v>
      </c>
      <c r="BQ37" s="298">
        <v>0</v>
      </c>
      <c r="BR37" s="298">
        <v>0</v>
      </c>
      <c r="BS37" s="298">
        <v>0</v>
      </c>
      <c r="BT37" s="298">
        <v>0</v>
      </c>
      <c r="BU37" s="298">
        <v>0</v>
      </c>
      <c r="BV37" s="298">
        <v>0</v>
      </c>
      <c r="BW37" s="298">
        <v>0</v>
      </c>
      <c r="BX37" s="298">
        <v>0</v>
      </c>
      <c r="BY37" s="298">
        <v>0</v>
      </c>
      <c r="BZ37" s="298">
        <v>0</v>
      </c>
      <c r="CA37" s="298">
        <v>0</v>
      </c>
      <c r="CB37" s="298">
        <v>0</v>
      </c>
      <c r="CC37" s="298">
        <v>0</v>
      </c>
      <c r="CD37" s="298">
        <v>0</v>
      </c>
      <c r="CE37" s="298">
        <v>0</v>
      </c>
      <c r="CF37" s="298">
        <v>0</v>
      </c>
      <c r="CG37" s="298">
        <v>0</v>
      </c>
      <c r="CH37" s="298">
        <v>0</v>
      </c>
      <c r="CI37" s="298">
        <v>0</v>
      </c>
      <c r="CJ37" s="298">
        <v>0</v>
      </c>
      <c r="CK37" s="298">
        <v>0</v>
      </c>
      <c r="CL37" s="298">
        <v>0</v>
      </c>
      <c r="CM37" s="298"/>
      <c r="CN37" s="298">
        <v>0</v>
      </c>
      <c r="CO37" s="298">
        <v>0</v>
      </c>
      <c r="CP37" s="298">
        <v>0</v>
      </c>
      <c r="CQ37" s="298">
        <v>0</v>
      </c>
      <c r="CR37" s="298">
        <v>0</v>
      </c>
      <c r="CS37" s="298">
        <v>0</v>
      </c>
      <c r="CT37" s="298">
        <v>0</v>
      </c>
      <c r="CU37" s="298">
        <v>0</v>
      </c>
      <c r="CV37" s="298">
        <v>0</v>
      </c>
      <c r="CW37" s="298">
        <v>0</v>
      </c>
      <c r="CX37" s="298">
        <v>0</v>
      </c>
      <c r="CY37" s="298">
        <v>0</v>
      </c>
      <c r="CZ37" s="298">
        <v>0</v>
      </c>
      <c r="DA37" s="298">
        <v>0</v>
      </c>
      <c r="DB37" s="298">
        <v>0</v>
      </c>
      <c r="DC37" s="298">
        <v>0</v>
      </c>
      <c r="DD37" s="298">
        <v>0</v>
      </c>
      <c r="DE37" s="298">
        <v>0</v>
      </c>
      <c r="DF37" s="298">
        <v>0</v>
      </c>
      <c r="DG37" s="298">
        <v>0</v>
      </c>
      <c r="DH37" s="298">
        <v>0</v>
      </c>
      <c r="DI37" s="298">
        <v>0</v>
      </c>
      <c r="DJ37" s="298">
        <v>0</v>
      </c>
      <c r="DK37" s="298">
        <v>0</v>
      </c>
      <c r="DL37" s="298">
        <v>0</v>
      </c>
      <c r="DM37" s="298">
        <v>0</v>
      </c>
      <c r="DN37" s="298">
        <v>0</v>
      </c>
      <c r="DO37" s="298">
        <v>0</v>
      </c>
      <c r="DP37" s="298">
        <v>0</v>
      </c>
      <c r="DQ37" s="298"/>
      <c r="DR37" s="298">
        <v>0</v>
      </c>
      <c r="DS37" s="298">
        <v>0</v>
      </c>
      <c r="DT37" s="298">
        <v>0</v>
      </c>
      <c r="DU37" s="298">
        <v>0</v>
      </c>
      <c r="DV37" s="298">
        <v>0</v>
      </c>
      <c r="DW37" s="298">
        <v>0</v>
      </c>
      <c r="DX37" s="298"/>
      <c r="DY37" s="298">
        <v>0</v>
      </c>
      <c r="DZ37" s="298">
        <v>0</v>
      </c>
      <c r="EA37" s="298">
        <v>0</v>
      </c>
      <c r="EB37" s="298">
        <v>0</v>
      </c>
      <c r="EC37" s="298">
        <v>0</v>
      </c>
      <c r="ED37" s="298">
        <v>0</v>
      </c>
      <c r="EE37" s="298">
        <v>0</v>
      </c>
      <c r="EF37" s="298">
        <v>0</v>
      </c>
      <c r="EG37" s="298">
        <v>0</v>
      </c>
      <c r="EH37" s="298">
        <v>0</v>
      </c>
      <c r="EI37" s="260"/>
      <c r="EJ37" s="262">
        <f t="shared" si="19"/>
        <v>0</v>
      </c>
      <c r="EL37" s="276">
        <v>8036</v>
      </c>
      <c r="EN37" s="183">
        <v>0</v>
      </c>
      <c r="EO37" s="183">
        <v>0</v>
      </c>
      <c r="EP37" s="183">
        <v>0</v>
      </c>
      <c r="EQ37" s="183">
        <v>0</v>
      </c>
      <c r="ER37" s="183">
        <v>0</v>
      </c>
      <c r="ES37" s="183">
        <v>0</v>
      </c>
      <c r="ET37" s="183">
        <v>0</v>
      </c>
      <c r="EU37" s="183">
        <v>0</v>
      </c>
      <c r="EV37" s="183">
        <v>0</v>
      </c>
      <c r="EW37" s="183">
        <v>0</v>
      </c>
      <c r="EX37" s="183">
        <v>0</v>
      </c>
      <c r="EY37" s="183">
        <v>0</v>
      </c>
      <c r="EZ37" s="183">
        <v>0</v>
      </c>
      <c r="FA37" s="183">
        <v>0</v>
      </c>
      <c r="FB37" s="183">
        <v>0</v>
      </c>
      <c r="FC37" s="183">
        <v>0</v>
      </c>
      <c r="FD37" s="183">
        <v>0</v>
      </c>
      <c r="FE37" s="183">
        <v>0</v>
      </c>
      <c r="FF37" s="183">
        <v>0</v>
      </c>
      <c r="FG37" s="183">
        <v>0</v>
      </c>
      <c r="FH37" s="183">
        <v>0</v>
      </c>
      <c r="FI37" s="183">
        <v>0</v>
      </c>
      <c r="FJ37" s="183">
        <v>0</v>
      </c>
      <c r="FK37" s="183">
        <v>0</v>
      </c>
      <c r="FL37" s="183">
        <v>0</v>
      </c>
      <c r="FM37" s="183">
        <v>0</v>
      </c>
      <c r="FN37" s="183">
        <v>0</v>
      </c>
      <c r="FO37" s="183">
        <v>0</v>
      </c>
      <c r="FP37" s="183">
        <v>0</v>
      </c>
      <c r="FQ37" s="183">
        <v>0</v>
      </c>
      <c r="FR37" s="183">
        <v>0</v>
      </c>
      <c r="FS37" s="183">
        <v>0</v>
      </c>
      <c r="FT37" s="183">
        <v>0</v>
      </c>
      <c r="FU37" s="183">
        <v>0</v>
      </c>
      <c r="FV37" s="183">
        <v>0</v>
      </c>
      <c r="FW37" s="183">
        <v>0</v>
      </c>
      <c r="FX37" s="183">
        <v>0</v>
      </c>
      <c r="FY37" s="183">
        <v>0</v>
      </c>
      <c r="FZ37" s="183">
        <v>0</v>
      </c>
      <c r="GA37" s="183">
        <v>0</v>
      </c>
      <c r="GB37" s="183">
        <v>0</v>
      </c>
      <c r="GC37" s="183">
        <v>0</v>
      </c>
      <c r="GD37" s="183">
        <v>0</v>
      </c>
      <c r="GE37" s="183">
        <v>0</v>
      </c>
      <c r="GF37" s="183">
        <v>0</v>
      </c>
      <c r="GG37" s="183">
        <v>0</v>
      </c>
      <c r="GH37" s="183">
        <v>0</v>
      </c>
      <c r="GI37" s="183">
        <v>0</v>
      </c>
      <c r="GJ37" s="183">
        <v>0</v>
      </c>
      <c r="GK37" s="183">
        <v>0</v>
      </c>
      <c r="GL37" s="183">
        <v>0</v>
      </c>
      <c r="GM37" s="183">
        <v>0</v>
      </c>
      <c r="GN37" s="183">
        <v>0</v>
      </c>
      <c r="GO37" s="183">
        <v>0</v>
      </c>
      <c r="GP37" s="183">
        <v>0</v>
      </c>
      <c r="GQ37" s="183">
        <v>0</v>
      </c>
      <c r="GR37" s="183">
        <v>0</v>
      </c>
      <c r="GS37" s="183">
        <v>0</v>
      </c>
      <c r="GT37" s="183">
        <v>0</v>
      </c>
      <c r="GU37" s="183">
        <v>0</v>
      </c>
      <c r="GV37" s="183">
        <v>0</v>
      </c>
      <c r="GW37" s="183">
        <v>0</v>
      </c>
      <c r="GX37" s="183">
        <v>0</v>
      </c>
      <c r="GY37" s="183">
        <v>0</v>
      </c>
      <c r="GZ37" s="183">
        <v>0</v>
      </c>
      <c r="HA37" s="183">
        <v>0</v>
      </c>
      <c r="HB37" s="183">
        <v>0</v>
      </c>
      <c r="HC37" s="183">
        <v>0</v>
      </c>
      <c r="HD37" s="183">
        <v>0</v>
      </c>
      <c r="HE37" s="183">
        <v>0</v>
      </c>
      <c r="HF37" s="183">
        <v>0</v>
      </c>
      <c r="HG37" s="183">
        <v>0</v>
      </c>
      <c r="HH37" s="183">
        <v>0</v>
      </c>
      <c r="HI37" s="183">
        <v>0</v>
      </c>
      <c r="HJ37" s="183">
        <v>0</v>
      </c>
      <c r="HK37" s="183">
        <v>0</v>
      </c>
      <c r="HL37" s="183">
        <v>0</v>
      </c>
      <c r="HM37" s="183">
        <v>0</v>
      </c>
      <c r="HN37" s="183">
        <v>0</v>
      </c>
      <c r="HO37" s="183">
        <v>0</v>
      </c>
      <c r="HP37" s="183">
        <v>0</v>
      </c>
      <c r="HQ37" s="183">
        <v>0</v>
      </c>
      <c r="HR37" s="183">
        <v>0</v>
      </c>
      <c r="HS37" s="183">
        <v>0</v>
      </c>
      <c r="HT37" s="183">
        <v>0</v>
      </c>
      <c r="HU37" s="183">
        <v>0</v>
      </c>
      <c r="HV37" s="183">
        <v>0</v>
      </c>
      <c r="HW37" s="183">
        <v>0</v>
      </c>
      <c r="HX37" s="183">
        <v>0</v>
      </c>
      <c r="HY37" s="183">
        <v>0</v>
      </c>
      <c r="HZ37" s="183">
        <v>0</v>
      </c>
      <c r="IA37" s="183">
        <v>0</v>
      </c>
      <c r="IB37" s="183">
        <v>0</v>
      </c>
      <c r="IC37" s="183">
        <v>0</v>
      </c>
      <c r="ID37" s="183">
        <v>0</v>
      </c>
      <c r="IE37" s="183">
        <v>0</v>
      </c>
      <c r="IF37" s="183">
        <v>0</v>
      </c>
      <c r="IG37" s="183">
        <v>0</v>
      </c>
      <c r="IH37" s="183">
        <v>0</v>
      </c>
      <c r="II37" s="183">
        <v>0</v>
      </c>
      <c r="IJ37" s="183">
        <v>0</v>
      </c>
      <c r="IK37" s="183">
        <v>0</v>
      </c>
      <c r="IL37" s="183">
        <v>0</v>
      </c>
      <c r="IM37" s="183">
        <v>0</v>
      </c>
      <c r="IN37" s="183">
        <v>0</v>
      </c>
      <c r="IO37" s="183">
        <v>0</v>
      </c>
      <c r="IP37" s="183">
        <v>0</v>
      </c>
      <c r="IQ37" s="183">
        <v>0</v>
      </c>
      <c r="IR37" s="183">
        <v>0</v>
      </c>
      <c r="IS37" s="183">
        <v>0</v>
      </c>
      <c r="IT37" s="183">
        <v>0</v>
      </c>
      <c r="IU37" s="183">
        <v>0</v>
      </c>
      <c r="IV37" s="183">
        <v>0</v>
      </c>
      <c r="IW37" s="183">
        <v>0</v>
      </c>
      <c r="IX37" s="183">
        <v>0</v>
      </c>
      <c r="IY37" s="183">
        <v>0</v>
      </c>
      <c r="IZ37" s="183">
        <v>0</v>
      </c>
      <c r="JA37" s="183">
        <v>0</v>
      </c>
      <c r="JB37" s="183">
        <v>0</v>
      </c>
      <c r="JC37" s="183">
        <v>0</v>
      </c>
      <c r="JD37" s="183">
        <v>0</v>
      </c>
      <c r="JE37" s="183">
        <v>0</v>
      </c>
      <c r="JF37" s="183">
        <v>0</v>
      </c>
      <c r="JG37" s="183">
        <v>0</v>
      </c>
      <c r="JH37" s="183">
        <v>0</v>
      </c>
      <c r="JI37" s="183">
        <v>0</v>
      </c>
      <c r="JJ37" s="183">
        <v>0</v>
      </c>
      <c r="JK37" s="183">
        <v>0</v>
      </c>
      <c r="JL37" s="183">
        <v>0</v>
      </c>
      <c r="JM37" s="183">
        <v>0</v>
      </c>
      <c r="JN37" s="183">
        <v>0</v>
      </c>
      <c r="JO37" s="183">
        <v>0</v>
      </c>
      <c r="JP37" s="183">
        <v>0</v>
      </c>
      <c r="JQ37" s="183">
        <v>0</v>
      </c>
    </row>
    <row r="38" spans="1:277" x14ac:dyDescent="0.25">
      <c r="A38" s="54">
        <f t="shared" si="11"/>
        <v>37</v>
      </c>
      <c r="B38" s="6"/>
      <c r="C38" s="6"/>
      <c r="D38" s="6"/>
      <c r="E38" s="6" t="s">
        <v>243</v>
      </c>
      <c r="F38" s="6"/>
      <c r="G38" s="297">
        <f>SUM(G17:G37)</f>
        <v>3750</v>
      </c>
      <c r="H38" s="297">
        <f t="shared" ref="H38:BS38" si="20">SUM(H17:H37)</f>
        <v>10000</v>
      </c>
      <c r="I38" s="297">
        <f t="shared" si="20"/>
        <v>45325</v>
      </c>
      <c r="J38" s="297">
        <f t="shared" si="20"/>
        <v>1600</v>
      </c>
      <c r="K38" s="297">
        <f t="shared" si="20"/>
        <v>13780</v>
      </c>
      <c r="L38" s="297">
        <f t="shared" si="20"/>
        <v>17393.75</v>
      </c>
      <c r="M38" s="297">
        <f t="shared" si="20"/>
        <v>1893.22</v>
      </c>
      <c r="N38" s="297">
        <f t="shared" si="20"/>
        <v>2900</v>
      </c>
      <c r="O38" s="297">
        <f t="shared" si="20"/>
        <v>4999.8</v>
      </c>
      <c r="P38" s="297">
        <f t="shared" si="20"/>
        <v>51489.07</v>
      </c>
      <c r="Q38" s="297">
        <f t="shared" si="20"/>
        <v>4400</v>
      </c>
      <c r="R38" s="297">
        <f t="shared" si="20"/>
        <v>12225</v>
      </c>
      <c r="S38" s="297">
        <f t="shared" si="20"/>
        <v>850</v>
      </c>
      <c r="T38" s="297">
        <f t="shared" si="20"/>
        <v>1600</v>
      </c>
      <c r="U38" s="297">
        <f t="shared" si="20"/>
        <v>2000</v>
      </c>
      <c r="V38" s="297">
        <f t="shared" si="20"/>
        <v>9825</v>
      </c>
      <c r="W38" s="297">
        <f t="shared" si="20"/>
        <v>9000</v>
      </c>
      <c r="X38" s="297">
        <f t="shared" si="20"/>
        <v>14900</v>
      </c>
      <c r="Y38" s="297">
        <f t="shared" si="20"/>
        <v>1250</v>
      </c>
      <c r="Z38" s="297">
        <f t="shared" si="20"/>
        <v>2400</v>
      </c>
      <c r="AA38" s="297">
        <f t="shared" si="20"/>
        <v>12675</v>
      </c>
      <c r="AB38" s="297">
        <f t="shared" si="20"/>
        <v>10950</v>
      </c>
      <c r="AC38" s="297">
        <f t="shared" si="20"/>
        <v>3000</v>
      </c>
      <c r="AD38" s="297">
        <f t="shared" si="20"/>
        <v>1400</v>
      </c>
      <c r="AE38" s="297">
        <f t="shared" si="20"/>
        <v>26000</v>
      </c>
      <c r="AF38" s="297">
        <f t="shared" si="20"/>
        <v>3100</v>
      </c>
      <c r="AG38" s="297">
        <f t="shared" si="20"/>
        <v>8400</v>
      </c>
      <c r="AH38" s="297">
        <f t="shared" si="20"/>
        <v>6625</v>
      </c>
      <c r="AI38" s="297">
        <f t="shared" si="20"/>
        <v>20253.330000000002</v>
      </c>
      <c r="AJ38" s="297">
        <f t="shared" si="20"/>
        <v>8250</v>
      </c>
      <c r="AK38" s="297">
        <f t="shared" si="20"/>
        <v>12500</v>
      </c>
      <c r="AL38" s="297">
        <f t="shared" si="20"/>
        <v>1600</v>
      </c>
      <c r="AM38" s="297">
        <f t="shared" si="20"/>
        <v>1600</v>
      </c>
      <c r="AN38" s="297">
        <f t="shared" si="20"/>
        <v>4500</v>
      </c>
      <c r="AO38" s="297">
        <f t="shared" si="20"/>
        <v>4425</v>
      </c>
      <c r="AP38" s="297">
        <f t="shared" si="20"/>
        <v>3599.98</v>
      </c>
      <c r="AQ38" s="297">
        <f t="shared" si="20"/>
        <v>3200</v>
      </c>
      <c r="AR38" s="297">
        <f t="shared" si="20"/>
        <v>4883</v>
      </c>
      <c r="AS38" s="297">
        <f t="shared" si="20"/>
        <v>3125</v>
      </c>
      <c r="AT38" s="297">
        <f t="shared" si="20"/>
        <v>1000</v>
      </c>
      <c r="AU38" s="297">
        <f t="shared" si="20"/>
        <v>5300</v>
      </c>
      <c r="AV38" s="297">
        <f t="shared" si="20"/>
        <v>8400</v>
      </c>
      <c r="AW38" s="297">
        <f t="shared" si="20"/>
        <v>2000</v>
      </c>
      <c r="AX38" s="297">
        <f t="shared" si="20"/>
        <v>2700</v>
      </c>
      <c r="AY38" s="297">
        <f t="shared" si="20"/>
        <v>600</v>
      </c>
      <c r="AZ38" s="297">
        <f t="shared" si="20"/>
        <v>2350</v>
      </c>
      <c r="BA38" s="297">
        <f t="shared" si="20"/>
        <v>9600</v>
      </c>
      <c r="BB38" s="297">
        <f t="shared" si="20"/>
        <v>7600</v>
      </c>
      <c r="BC38" s="297">
        <f t="shared" si="20"/>
        <v>23250.16</v>
      </c>
      <c r="BD38" s="297">
        <f t="shared" si="20"/>
        <v>1415</v>
      </c>
      <c r="BE38" s="297">
        <f t="shared" si="20"/>
        <v>6100</v>
      </c>
      <c r="BF38" s="297">
        <f t="shared" si="20"/>
        <v>18000</v>
      </c>
      <c r="BG38" s="297">
        <f t="shared" si="20"/>
        <v>14310</v>
      </c>
      <c r="BH38" s="297">
        <f t="shared" si="20"/>
        <v>9075</v>
      </c>
      <c r="BI38" s="297">
        <f t="shared" si="20"/>
        <v>2900</v>
      </c>
      <c r="BJ38" s="297">
        <f t="shared" si="20"/>
        <v>3840</v>
      </c>
      <c r="BK38" s="297">
        <f t="shared" si="20"/>
        <v>10300</v>
      </c>
      <c r="BL38" s="297">
        <f t="shared" si="20"/>
        <v>2637.5</v>
      </c>
      <c r="BM38" s="297">
        <f t="shared" si="20"/>
        <v>800</v>
      </c>
      <c r="BN38" s="297">
        <f t="shared" si="20"/>
        <v>8800</v>
      </c>
      <c r="BO38" s="297">
        <f t="shared" si="20"/>
        <v>23000</v>
      </c>
      <c r="BP38" s="297">
        <f t="shared" si="20"/>
        <v>5200</v>
      </c>
      <c r="BQ38" s="297">
        <f t="shared" si="20"/>
        <v>8550</v>
      </c>
      <c r="BR38" s="297">
        <f t="shared" si="20"/>
        <v>787.5</v>
      </c>
      <c r="BS38" s="297">
        <f t="shared" si="20"/>
        <v>6450</v>
      </c>
      <c r="BT38" s="297">
        <f t="shared" ref="BT38:EE38" si="21">SUM(BT17:BT37)</f>
        <v>1200</v>
      </c>
      <c r="BU38" s="297">
        <f t="shared" si="21"/>
        <v>6000</v>
      </c>
      <c r="BV38" s="297">
        <f t="shared" si="21"/>
        <v>1600</v>
      </c>
      <c r="BW38" s="297">
        <f t="shared" si="21"/>
        <v>5149.96</v>
      </c>
      <c r="BX38" s="297">
        <f t="shared" si="21"/>
        <v>11400</v>
      </c>
      <c r="BY38" s="297">
        <f t="shared" si="21"/>
        <v>11392.5</v>
      </c>
      <c r="BZ38" s="297">
        <f t="shared" si="21"/>
        <v>1000</v>
      </c>
      <c r="CA38" s="297">
        <f t="shared" si="21"/>
        <v>14082.87</v>
      </c>
      <c r="CB38" s="297">
        <f t="shared" si="21"/>
        <v>30100</v>
      </c>
      <c r="CC38" s="297">
        <f t="shared" si="21"/>
        <v>4800</v>
      </c>
      <c r="CD38" s="297">
        <f t="shared" si="21"/>
        <v>3750</v>
      </c>
      <c r="CE38" s="297">
        <f t="shared" si="21"/>
        <v>4316.68</v>
      </c>
      <c r="CF38" s="297">
        <f t="shared" si="21"/>
        <v>67750</v>
      </c>
      <c r="CG38" s="297">
        <f t="shared" si="21"/>
        <v>4725</v>
      </c>
      <c r="CH38" s="297">
        <f t="shared" si="21"/>
        <v>11999.97</v>
      </c>
      <c r="CI38" s="297">
        <f t="shared" si="21"/>
        <v>5800</v>
      </c>
      <c r="CJ38" s="297">
        <f t="shared" si="21"/>
        <v>32625</v>
      </c>
      <c r="CK38" s="297">
        <f t="shared" si="21"/>
        <v>8903.4699999999993</v>
      </c>
      <c r="CL38" s="297">
        <f t="shared" si="21"/>
        <v>12450</v>
      </c>
      <c r="CM38" s="297">
        <f t="shared" si="21"/>
        <v>12500</v>
      </c>
      <c r="CN38" s="297">
        <f t="shared" si="21"/>
        <v>1000</v>
      </c>
      <c r="CO38" s="297">
        <f t="shared" si="21"/>
        <v>4100</v>
      </c>
      <c r="CP38" s="297">
        <f t="shared" si="21"/>
        <v>3300</v>
      </c>
      <c r="CQ38" s="297">
        <f t="shared" si="21"/>
        <v>14100</v>
      </c>
      <c r="CR38" s="297">
        <f t="shared" si="21"/>
        <v>0</v>
      </c>
      <c r="CS38" s="297">
        <f t="shared" si="21"/>
        <v>3800</v>
      </c>
      <c r="CT38" s="297">
        <f t="shared" si="21"/>
        <v>12874.16</v>
      </c>
      <c r="CU38" s="297">
        <f t="shared" si="21"/>
        <v>6850</v>
      </c>
      <c r="CV38" s="297">
        <f t="shared" si="21"/>
        <v>12900</v>
      </c>
      <c r="CW38" s="297">
        <f t="shared" si="21"/>
        <v>3387.5</v>
      </c>
      <c r="CX38" s="297">
        <f t="shared" si="21"/>
        <v>7600</v>
      </c>
      <c r="CY38" s="297">
        <f t="shared" si="21"/>
        <v>4900</v>
      </c>
      <c r="CZ38" s="297">
        <f t="shared" si="21"/>
        <v>6447.5</v>
      </c>
      <c r="DA38" s="297">
        <f t="shared" si="21"/>
        <v>4600</v>
      </c>
      <c r="DB38" s="297">
        <f t="shared" si="21"/>
        <v>10560</v>
      </c>
      <c r="DC38" s="297">
        <f t="shared" si="21"/>
        <v>2320</v>
      </c>
      <c r="DD38" s="297">
        <f t="shared" si="21"/>
        <v>0</v>
      </c>
      <c r="DE38" s="297">
        <f t="shared" si="21"/>
        <v>1800</v>
      </c>
      <c r="DF38" s="297">
        <f t="shared" si="21"/>
        <v>8400</v>
      </c>
      <c r="DG38" s="297">
        <f t="shared" si="21"/>
        <v>10800</v>
      </c>
      <c r="DH38" s="297">
        <f t="shared" si="21"/>
        <v>6750</v>
      </c>
      <c r="DI38" s="297">
        <f t="shared" si="21"/>
        <v>1200</v>
      </c>
      <c r="DJ38" s="297">
        <f t="shared" si="21"/>
        <v>1500</v>
      </c>
      <c r="DK38" s="297">
        <f t="shared" si="21"/>
        <v>10760</v>
      </c>
      <c r="DL38" s="297">
        <f t="shared" si="21"/>
        <v>4400</v>
      </c>
      <c r="DM38" s="297">
        <f t="shared" si="21"/>
        <v>3000</v>
      </c>
      <c r="DN38" s="297">
        <f t="shared" si="21"/>
        <v>1500</v>
      </c>
      <c r="DO38" s="297">
        <f t="shared" si="21"/>
        <v>3240</v>
      </c>
      <c r="DP38" s="297">
        <f t="shared" si="21"/>
        <v>3600</v>
      </c>
      <c r="DQ38" s="297">
        <f t="shared" si="21"/>
        <v>15000</v>
      </c>
      <c r="DR38" s="297">
        <f t="shared" si="21"/>
        <v>5330</v>
      </c>
      <c r="DS38" s="297">
        <f t="shared" si="21"/>
        <v>250</v>
      </c>
      <c r="DT38" s="297">
        <f t="shared" si="21"/>
        <v>4850</v>
      </c>
      <c r="DU38" s="297">
        <f t="shared" si="21"/>
        <v>7500</v>
      </c>
      <c r="DV38" s="297">
        <f t="shared" si="21"/>
        <v>1400</v>
      </c>
      <c r="DW38" s="297">
        <f t="shared" si="21"/>
        <v>3750</v>
      </c>
      <c r="DX38" s="297">
        <f t="shared" si="21"/>
        <v>3250</v>
      </c>
      <c r="DY38" s="297">
        <f t="shared" si="21"/>
        <v>15000</v>
      </c>
      <c r="DZ38" s="297">
        <f t="shared" si="21"/>
        <v>2300</v>
      </c>
      <c r="EA38" s="297">
        <f t="shared" si="21"/>
        <v>3100</v>
      </c>
      <c r="EB38" s="297">
        <f t="shared" si="21"/>
        <v>36337.5</v>
      </c>
      <c r="EC38" s="297">
        <f t="shared" si="21"/>
        <v>57118.33</v>
      </c>
      <c r="ED38" s="297">
        <f t="shared" si="21"/>
        <v>4187.5</v>
      </c>
      <c r="EE38" s="297">
        <f t="shared" si="21"/>
        <v>44100</v>
      </c>
      <c r="EF38" s="297">
        <f t="shared" ref="EF38:EH38" si="22">SUM(EF17:EF37)</f>
        <v>5250</v>
      </c>
      <c r="EG38" s="297">
        <f t="shared" si="22"/>
        <v>17750</v>
      </c>
      <c r="EH38" s="297">
        <f t="shared" si="22"/>
        <v>19150</v>
      </c>
      <c r="EI38"/>
      <c r="EJ38" s="261">
        <f t="shared" si="19"/>
        <v>1189490.25</v>
      </c>
      <c r="EL38" s="276">
        <v>27758.5</v>
      </c>
      <c r="EN38" s="183">
        <v>0</v>
      </c>
      <c r="EO38" s="183">
        <v>0</v>
      </c>
      <c r="EP38" s="183">
        <v>0</v>
      </c>
      <c r="EQ38" s="183">
        <v>0</v>
      </c>
      <c r="ER38" s="183">
        <v>0</v>
      </c>
      <c r="ES38" s="183">
        <v>0</v>
      </c>
      <c r="ET38" s="183">
        <v>0</v>
      </c>
      <c r="EU38" s="183">
        <v>0</v>
      </c>
      <c r="EV38" s="183">
        <v>0</v>
      </c>
      <c r="EW38" s="183">
        <v>0</v>
      </c>
      <c r="EX38" s="183">
        <v>0</v>
      </c>
      <c r="EY38" s="183">
        <v>0</v>
      </c>
      <c r="EZ38" s="183">
        <v>0</v>
      </c>
      <c r="FA38" s="183">
        <v>0</v>
      </c>
      <c r="FB38" s="183">
        <v>0</v>
      </c>
      <c r="FC38" s="183">
        <v>0</v>
      </c>
      <c r="FD38" s="183">
        <v>0</v>
      </c>
      <c r="FE38" s="183">
        <v>0</v>
      </c>
      <c r="FF38" s="183">
        <v>0</v>
      </c>
      <c r="FG38" s="183">
        <v>0</v>
      </c>
      <c r="FH38" s="183">
        <v>0</v>
      </c>
      <c r="FI38" s="183">
        <v>0</v>
      </c>
      <c r="FJ38" s="183">
        <v>0</v>
      </c>
      <c r="FK38" s="183">
        <v>0</v>
      </c>
      <c r="FL38" s="183">
        <v>0</v>
      </c>
      <c r="FM38" s="183">
        <v>0</v>
      </c>
      <c r="FN38" s="183">
        <v>0</v>
      </c>
      <c r="FO38" s="183">
        <v>0</v>
      </c>
      <c r="FP38" s="183">
        <v>0</v>
      </c>
      <c r="FQ38" s="183">
        <v>0</v>
      </c>
      <c r="FR38" s="183">
        <v>0</v>
      </c>
      <c r="FS38" s="183">
        <v>0</v>
      </c>
      <c r="FT38" s="183">
        <v>0</v>
      </c>
      <c r="FU38" s="183">
        <v>0</v>
      </c>
      <c r="FV38" s="183">
        <v>0</v>
      </c>
      <c r="FW38" s="183">
        <v>0</v>
      </c>
      <c r="FX38" s="183">
        <v>0</v>
      </c>
      <c r="FY38" s="183">
        <v>0</v>
      </c>
      <c r="FZ38" s="183">
        <v>0</v>
      </c>
      <c r="GA38" s="183">
        <v>0</v>
      </c>
      <c r="GB38" s="183">
        <v>0</v>
      </c>
      <c r="GC38" s="183">
        <v>0</v>
      </c>
      <c r="GD38" s="183">
        <v>0</v>
      </c>
      <c r="GE38" s="183">
        <v>0</v>
      </c>
      <c r="GF38" s="183">
        <v>0</v>
      </c>
      <c r="GG38" s="183">
        <v>0</v>
      </c>
      <c r="GH38" s="183">
        <v>0</v>
      </c>
      <c r="GI38" s="183">
        <v>0</v>
      </c>
      <c r="GJ38" s="183">
        <v>0</v>
      </c>
      <c r="GK38" s="183">
        <v>0</v>
      </c>
      <c r="GL38" s="183">
        <v>0</v>
      </c>
      <c r="GM38" s="183">
        <v>0</v>
      </c>
      <c r="GN38" s="183">
        <v>0</v>
      </c>
      <c r="GO38" s="183">
        <v>0</v>
      </c>
      <c r="GP38" s="183">
        <v>0</v>
      </c>
      <c r="GQ38" s="183">
        <v>0</v>
      </c>
      <c r="GR38" s="183">
        <v>0</v>
      </c>
      <c r="GS38" s="183">
        <v>0</v>
      </c>
      <c r="GT38" s="183">
        <v>0</v>
      </c>
      <c r="GU38" s="183">
        <v>0</v>
      </c>
      <c r="GV38" s="183">
        <v>0</v>
      </c>
      <c r="GW38" s="183">
        <v>0</v>
      </c>
      <c r="GX38" s="183">
        <v>0</v>
      </c>
      <c r="GY38" s="183">
        <v>0</v>
      </c>
      <c r="GZ38" s="183">
        <v>0</v>
      </c>
      <c r="HA38" s="183">
        <v>0</v>
      </c>
      <c r="HB38" s="183">
        <v>0</v>
      </c>
      <c r="HC38" s="183">
        <v>0</v>
      </c>
      <c r="HD38" s="183">
        <v>0</v>
      </c>
      <c r="HE38" s="183">
        <v>0</v>
      </c>
      <c r="HF38" s="183">
        <v>0</v>
      </c>
      <c r="HG38" s="183">
        <v>0</v>
      </c>
      <c r="HH38" s="183">
        <v>0</v>
      </c>
      <c r="HI38" s="183">
        <v>0</v>
      </c>
      <c r="HJ38" s="183">
        <v>0</v>
      </c>
      <c r="HK38" s="183">
        <v>0</v>
      </c>
      <c r="HL38" s="183">
        <v>0</v>
      </c>
      <c r="HM38" s="183">
        <v>0</v>
      </c>
      <c r="HN38" s="183">
        <v>0</v>
      </c>
      <c r="HO38" s="183">
        <v>0</v>
      </c>
      <c r="HP38" s="183">
        <v>0</v>
      </c>
      <c r="HQ38" s="183">
        <v>0</v>
      </c>
      <c r="HR38" s="183">
        <v>0</v>
      </c>
      <c r="HS38" s="183">
        <v>0</v>
      </c>
      <c r="HT38" s="183">
        <v>0</v>
      </c>
      <c r="HU38" s="183">
        <v>0</v>
      </c>
      <c r="HV38" s="183">
        <v>0</v>
      </c>
      <c r="HW38" s="183">
        <v>0</v>
      </c>
      <c r="HX38" s="183">
        <v>0</v>
      </c>
      <c r="HY38" s="183">
        <v>0</v>
      </c>
      <c r="HZ38" s="183">
        <v>0</v>
      </c>
      <c r="IA38" s="183">
        <v>0</v>
      </c>
      <c r="IB38" s="183">
        <v>0</v>
      </c>
      <c r="IC38" s="183">
        <v>0</v>
      </c>
      <c r="ID38" s="183">
        <v>0</v>
      </c>
      <c r="IE38" s="183">
        <v>0</v>
      </c>
      <c r="IF38" s="183">
        <v>0</v>
      </c>
      <c r="IG38" s="183">
        <v>0</v>
      </c>
      <c r="IH38" s="183">
        <v>0</v>
      </c>
      <c r="II38" s="183">
        <v>0</v>
      </c>
      <c r="IJ38" s="183">
        <v>0</v>
      </c>
      <c r="IK38" s="183">
        <v>0</v>
      </c>
      <c r="IL38" s="183">
        <v>0</v>
      </c>
      <c r="IM38" s="183">
        <v>0</v>
      </c>
      <c r="IN38" s="183">
        <v>0</v>
      </c>
      <c r="IO38" s="183">
        <v>0</v>
      </c>
      <c r="IP38" s="183">
        <v>0</v>
      </c>
      <c r="IQ38" s="183">
        <v>0</v>
      </c>
      <c r="IR38" s="183">
        <v>0</v>
      </c>
      <c r="IS38" s="183">
        <v>0</v>
      </c>
      <c r="IT38" s="183">
        <v>0</v>
      </c>
      <c r="IU38" s="183">
        <v>0</v>
      </c>
      <c r="IV38" s="183">
        <v>0</v>
      </c>
      <c r="IW38" s="183">
        <v>0</v>
      </c>
      <c r="IX38" s="183">
        <v>0</v>
      </c>
      <c r="IY38" s="183">
        <v>0</v>
      </c>
      <c r="IZ38" s="183">
        <v>0</v>
      </c>
      <c r="JA38" s="183">
        <v>0</v>
      </c>
      <c r="JB38" s="183">
        <v>0</v>
      </c>
      <c r="JC38" s="183">
        <v>0</v>
      </c>
      <c r="JD38" s="183">
        <v>0</v>
      </c>
      <c r="JE38" s="183">
        <v>0</v>
      </c>
      <c r="JF38" s="183">
        <v>0</v>
      </c>
      <c r="JG38" s="183">
        <v>0</v>
      </c>
      <c r="JH38" s="183">
        <v>0</v>
      </c>
      <c r="JI38" s="183">
        <v>0</v>
      </c>
      <c r="JJ38" s="183">
        <v>0</v>
      </c>
      <c r="JK38" s="183">
        <v>0</v>
      </c>
      <c r="JL38" s="183">
        <v>0</v>
      </c>
      <c r="JM38" s="183">
        <v>0</v>
      </c>
      <c r="JN38" s="183">
        <v>0</v>
      </c>
      <c r="JO38" s="183">
        <v>0</v>
      </c>
      <c r="JP38" s="183">
        <v>0</v>
      </c>
      <c r="JQ38" s="183">
        <v>0</v>
      </c>
    </row>
    <row r="39" spans="1:277" ht="30" customHeight="1" x14ac:dyDescent="0.25">
      <c r="A39" s="54">
        <f t="shared" si="11"/>
        <v>38</v>
      </c>
      <c r="B39" s="6"/>
      <c r="C39" s="6"/>
      <c r="D39" s="6"/>
      <c r="E39" s="6" t="s">
        <v>244</v>
      </c>
      <c r="F39" s="6"/>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c r="EJ39" s="7"/>
      <c r="EL39" s="276">
        <v>3830.4412499999999</v>
      </c>
      <c r="EN39" s="183">
        <v>0</v>
      </c>
      <c r="EO39" s="183">
        <v>0</v>
      </c>
      <c r="EP39" s="183">
        <v>0</v>
      </c>
      <c r="EQ39" s="183">
        <v>0</v>
      </c>
      <c r="ER39" s="183">
        <v>0</v>
      </c>
      <c r="ES39" s="183">
        <v>0</v>
      </c>
      <c r="ET39" s="183">
        <v>0</v>
      </c>
      <c r="EU39" s="183">
        <v>0</v>
      </c>
      <c r="EV39" s="183">
        <v>0</v>
      </c>
      <c r="EW39" s="183">
        <v>0</v>
      </c>
      <c r="EX39" s="183">
        <v>0</v>
      </c>
      <c r="EY39" s="183">
        <v>0</v>
      </c>
      <c r="EZ39" s="183">
        <v>0</v>
      </c>
      <c r="FA39" s="183">
        <v>0</v>
      </c>
      <c r="FB39" s="183">
        <v>0</v>
      </c>
      <c r="FC39" s="183">
        <v>0</v>
      </c>
      <c r="FD39" s="183">
        <v>0</v>
      </c>
      <c r="FE39" s="183">
        <v>0</v>
      </c>
      <c r="FF39" s="183">
        <v>0</v>
      </c>
      <c r="FG39" s="183">
        <v>0</v>
      </c>
      <c r="FH39" s="183">
        <v>0</v>
      </c>
      <c r="FI39" s="183">
        <v>0</v>
      </c>
      <c r="FJ39" s="183">
        <v>0</v>
      </c>
      <c r="FK39" s="183">
        <v>0</v>
      </c>
      <c r="FL39" s="183">
        <v>0</v>
      </c>
      <c r="FM39" s="183">
        <v>0</v>
      </c>
      <c r="FN39" s="183">
        <v>0</v>
      </c>
      <c r="FO39" s="183">
        <v>0</v>
      </c>
      <c r="FP39" s="183">
        <v>0</v>
      </c>
      <c r="FQ39" s="183">
        <v>0</v>
      </c>
      <c r="FR39" s="183">
        <v>0</v>
      </c>
      <c r="FS39" s="183">
        <v>0</v>
      </c>
      <c r="FT39" s="183">
        <v>0</v>
      </c>
      <c r="FU39" s="183">
        <v>0</v>
      </c>
      <c r="FV39" s="183">
        <v>0</v>
      </c>
      <c r="FW39" s="183">
        <v>0</v>
      </c>
      <c r="FX39" s="183">
        <v>0</v>
      </c>
      <c r="FY39" s="183">
        <v>0</v>
      </c>
      <c r="FZ39" s="183">
        <v>0</v>
      </c>
      <c r="GA39" s="183">
        <v>0</v>
      </c>
      <c r="GB39" s="183">
        <v>0</v>
      </c>
      <c r="GC39" s="183">
        <v>0</v>
      </c>
      <c r="GD39" s="183">
        <v>0</v>
      </c>
      <c r="GE39" s="183">
        <v>0</v>
      </c>
      <c r="GF39" s="183">
        <v>0</v>
      </c>
      <c r="GG39" s="183">
        <v>0</v>
      </c>
      <c r="GH39" s="183">
        <v>0</v>
      </c>
      <c r="GI39" s="183">
        <v>0</v>
      </c>
      <c r="GJ39" s="183">
        <v>0</v>
      </c>
      <c r="GK39" s="183">
        <v>0</v>
      </c>
      <c r="GL39" s="183">
        <v>0</v>
      </c>
      <c r="GM39" s="183">
        <v>0</v>
      </c>
      <c r="GN39" s="183">
        <v>0</v>
      </c>
      <c r="GO39" s="183">
        <v>0</v>
      </c>
      <c r="GP39" s="183">
        <v>0</v>
      </c>
      <c r="GQ39" s="183">
        <v>0</v>
      </c>
      <c r="GR39" s="183">
        <v>0</v>
      </c>
      <c r="GS39" s="183">
        <v>0</v>
      </c>
      <c r="GT39" s="183">
        <v>0</v>
      </c>
      <c r="GU39" s="183">
        <v>0</v>
      </c>
      <c r="GV39" s="183">
        <v>0</v>
      </c>
      <c r="GW39" s="183">
        <v>0</v>
      </c>
      <c r="GX39" s="183">
        <v>0</v>
      </c>
      <c r="GY39" s="183">
        <v>0</v>
      </c>
      <c r="GZ39" s="183">
        <v>0</v>
      </c>
      <c r="HA39" s="183">
        <v>0</v>
      </c>
      <c r="HB39" s="183">
        <v>0</v>
      </c>
      <c r="HC39" s="183">
        <v>0</v>
      </c>
      <c r="HD39" s="183">
        <v>0</v>
      </c>
      <c r="HE39" s="183">
        <v>0</v>
      </c>
      <c r="HF39" s="183">
        <v>0</v>
      </c>
      <c r="HG39" s="183">
        <v>0</v>
      </c>
      <c r="HH39" s="183">
        <v>0</v>
      </c>
      <c r="HI39" s="183">
        <v>0</v>
      </c>
      <c r="HJ39" s="183">
        <v>0</v>
      </c>
      <c r="HK39" s="183">
        <v>0</v>
      </c>
      <c r="HL39" s="183">
        <v>0</v>
      </c>
      <c r="HM39" s="183">
        <v>0</v>
      </c>
      <c r="HN39" s="183">
        <v>0</v>
      </c>
      <c r="HO39" s="183">
        <v>0</v>
      </c>
      <c r="HP39" s="183">
        <v>0</v>
      </c>
      <c r="HQ39" s="183">
        <v>0</v>
      </c>
      <c r="HR39" s="183">
        <v>0</v>
      </c>
      <c r="HS39" s="183">
        <v>0</v>
      </c>
      <c r="HT39" s="183">
        <v>0</v>
      </c>
      <c r="HU39" s="183">
        <v>0</v>
      </c>
      <c r="HV39" s="183">
        <v>0</v>
      </c>
      <c r="HW39" s="183">
        <v>0</v>
      </c>
      <c r="HX39" s="183">
        <v>0</v>
      </c>
      <c r="HY39" s="183">
        <v>0</v>
      </c>
      <c r="HZ39" s="183">
        <v>0</v>
      </c>
      <c r="IA39" s="183">
        <v>0</v>
      </c>
      <c r="IB39" s="183">
        <v>0</v>
      </c>
      <c r="IC39" s="183">
        <v>0</v>
      </c>
      <c r="ID39" s="183">
        <v>0</v>
      </c>
      <c r="IE39" s="183">
        <v>0</v>
      </c>
      <c r="IF39" s="183">
        <v>0</v>
      </c>
      <c r="IG39" s="183">
        <v>0</v>
      </c>
      <c r="IH39" s="183">
        <v>0</v>
      </c>
      <c r="II39" s="183">
        <v>0</v>
      </c>
      <c r="IJ39" s="183">
        <v>0</v>
      </c>
      <c r="IK39" s="183">
        <v>0</v>
      </c>
      <c r="IL39" s="183">
        <v>0</v>
      </c>
      <c r="IM39" s="183">
        <v>0</v>
      </c>
      <c r="IN39" s="183">
        <v>0</v>
      </c>
      <c r="IO39" s="183">
        <v>0</v>
      </c>
      <c r="IP39" s="183">
        <v>0</v>
      </c>
      <c r="IQ39" s="183">
        <v>0</v>
      </c>
      <c r="IR39" s="183">
        <v>0</v>
      </c>
      <c r="IS39" s="183">
        <v>0</v>
      </c>
      <c r="IT39" s="183">
        <v>0</v>
      </c>
      <c r="IU39" s="183">
        <v>0</v>
      </c>
      <c r="IV39" s="183">
        <v>0</v>
      </c>
      <c r="IW39" s="183">
        <v>0</v>
      </c>
      <c r="IX39" s="183">
        <v>0</v>
      </c>
      <c r="IY39" s="183">
        <v>0</v>
      </c>
      <c r="IZ39" s="183">
        <v>0</v>
      </c>
      <c r="JA39" s="183">
        <v>0</v>
      </c>
      <c r="JB39" s="183">
        <v>0</v>
      </c>
      <c r="JC39" s="183">
        <v>0</v>
      </c>
      <c r="JD39" s="183">
        <v>0</v>
      </c>
      <c r="JE39" s="183">
        <v>0</v>
      </c>
      <c r="JF39" s="183">
        <v>0</v>
      </c>
      <c r="JG39" s="183">
        <v>0</v>
      </c>
      <c r="JH39" s="183">
        <v>0</v>
      </c>
      <c r="JI39" s="183">
        <v>0</v>
      </c>
      <c r="JJ39" s="183">
        <v>0</v>
      </c>
      <c r="JK39" s="183">
        <v>0</v>
      </c>
      <c r="JL39" s="183">
        <v>0</v>
      </c>
      <c r="JM39" s="183">
        <v>0</v>
      </c>
      <c r="JN39" s="183">
        <v>0</v>
      </c>
      <c r="JO39" s="183">
        <v>0</v>
      </c>
      <c r="JP39" s="183">
        <v>0</v>
      </c>
      <c r="JQ39" s="183">
        <v>0</v>
      </c>
    </row>
    <row r="40" spans="1:277" x14ac:dyDescent="0.25">
      <c r="A40" s="54">
        <f t="shared" si="11"/>
        <v>39</v>
      </c>
      <c r="B40" s="6"/>
      <c r="C40" s="6"/>
      <c r="D40" s="6"/>
      <c r="E40" s="6"/>
      <c r="F40" s="6" t="s">
        <v>245</v>
      </c>
      <c r="G40" s="299">
        <v>0</v>
      </c>
      <c r="H40" s="299">
        <v>38852.252</v>
      </c>
      <c r="I40" s="299">
        <v>375850.39999999997</v>
      </c>
      <c r="J40" s="299">
        <v>0</v>
      </c>
      <c r="K40" s="299">
        <v>372016</v>
      </c>
      <c r="L40" s="299">
        <v>50028.421999999999</v>
      </c>
      <c r="M40" s="299">
        <v>0</v>
      </c>
      <c r="N40" s="299">
        <v>0</v>
      </c>
      <c r="O40" s="299">
        <v>234372.62191039999</v>
      </c>
      <c r="P40" s="299">
        <v>275520</v>
      </c>
      <c r="Q40" s="299">
        <v>0</v>
      </c>
      <c r="R40" s="299">
        <v>85349.966275000013</v>
      </c>
      <c r="S40" s="299">
        <v>0</v>
      </c>
      <c r="T40" s="299">
        <v>0</v>
      </c>
      <c r="U40" s="299">
        <v>0</v>
      </c>
      <c r="V40" s="299">
        <v>273499.94876199996</v>
      </c>
      <c r="W40" s="299">
        <v>0</v>
      </c>
      <c r="X40" s="299">
        <v>913851.38164134393</v>
      </c>
      <c r="Y40" s="299"/>
      <c r="Z40" s="299">
        <v>0</v>
      </c>
      <c r="AA40" s="299">
        <v>0</v>
      </c>
      <c r="AB40" s="299">
        <v>306706.27500000002</v>
      </c>
      <c r="AC40" s="299">
        <v>0</v>
      </c>
      <c r="AD40" s="299">
        <v>0</v>
      </c>
      <c r="AE40" s="299">
        <v>49440</v>
      </c>
      <c r="AF40" s="299">
        <v>0</v>
      </c>
      <c r="AG40" s="299">
        <v>0</v>
      </c>
      <c r="AH40" s="299">
        <v>0</v>
      </c>
      <c r="AI40" s="299">
        <v>0</v>
      </c>
      <c r="AJ40" s="299">
        <v>0</v>
      </c>
      <c r="AK40" s="299">
        <v>0</v>
      </c>
      <c r="AL40" s="299">
        <v>0</v>
      </c>
      <c r="AM40" s="299">
        <v>0</v>
      </c>
      <c r="AN40" s="299">
        <v>0</v>
      </c>
      <c r="AO40" s="299">
        <v>0</v>
      </c>
      <c r="AP40" s="299">
        <v>0</v>
      </c>
      <c r="AQ40" s="299">
        <v>375200.12821600004</v>
      </c>
      <c r="AR40" s="299">
        <v>0</v>
      </c>
      <c r="AS40" s="299">
        <v>0</v>
      </c>
      <c r="AT40" s="299">
        <v>0</v>
      </c>
      <c r="AU40" s="299">
        <v>0</v>
      </c>
      <c r="AV40" s="299">
        <v>0</v>
      </c>
      <c r="AW40" s="299">
        <v>65835.492799999993</v>
      </c>
      <c r="AX40" s="299">
        <v>0</v>
      </c>
      <c r="AY40" s="299">
        <v>0</v>
      </c>
      <c r="AZ40" s="299">
        <v>0</v>
      </c>
      <c r="BA40" s="299">
        <v>0</v>
      </c>
      <c r="BB40" s="299">
        <v>0</v>
      </c>
      <c r="BC40" s="299">
        <v>297199.84601500002</v>
      </c>
      <c r="BD40" s="299">
        <v>0</v>
      </c>
      <c r="BE40" s="299">
        <v>0</v>
      </c>
      <c r="BF40" s="299">
        <v>0</v>
      </c>
      <c r="BG40" s="299">
        <v>537147.40295316</v>
      </c>
      <c r="BH40" s="299">
        <v>363000.08349749999</v>
      </c>
      <c r="BI40" s="299">
        <v>0</v>
      </c>
      <c r="BJ40" s="299">
        <v>0</v>
      </c>
      <c r="BK40" s="299">
        <v>0</v>
      </c>
      <c r="BL40" s="299">
        <v>0</v>
      </c>
      <c r="BM40" s="299">
        <v>0</v>
      </c>
      <c r="BN40" s="299">
        <v>0</v>
      </c>
      <c r="BO40" s="299">
        <v>314674.22079999995</v>
      </c>
      <c r="BP40" s="299">
        <v>0</v>
      </c>
      <c r="BQ40" s="299">
        <v>262471.45600000001</v>
      </c>
      <c r="BR40" s="299">
        <v>0</v>
      </c>
      <c r="BS40" s="299">
        <v>0</v>
      </c>
      <c r="BT40" s="299">
        <v>0</v>
      </c>
      <c r="BU40" s="299">
        <v>66879</v>
      </c>
      <c r="BV40" s="299">
        <v>0</v>
      </c>
      <c r="BW40" s="299">
        <v>0</v>
      </c>
      <c r="BX40" s="299">
        <v>145861.91999999998</v>
      </c>
      <c r="BY40" s="299">
        <v>0</v>
      </c>
      <c r="BZ40" s="299">
        <v>0</v>
      </c>
      <c r="CA40" s="299">
        <v>0</v>
      </c>
      <c r="CB40" s="299">
        <v>401310.09332550003</v>
      </c>
      <c r="CC40" s="299">
        <v>0</v>
      </c>
      <c r="CD40" s="299">
        <v>179426</v>
      </c>
      <c r="CE40" s="299">
        <v>0</v>
      </c>
      <c r="CF40" s="299">
        <v>372683.46600000001</v>
      </c>
      <c r="CG40" s="299">
        <v>0</v>
      </c>
      <c r="CH40" s="299">
        <v>54925.14</v>
      </c>
      <c r="CI40" s="299">
        <v>0</v>
      </c>
      <c r="CJ40" s="299">
        <v>574009.16</v>
      </c>
      <c r="CK40" s="299">
        <v>440846.54725</v>
      </c>
      <c r="CL40" s="299">
        <v>145450</v>
      </c>
      <c r="CM40" s="299"/>
      <c r="CN40" s="299">
        <v>0</v>
      </c>
      <c r="CO40" s="299">
        <v>0</v>
      </c>
      <c r="CP40" s="299">
        <v>0</v>
      </c>
      <c r="CQ40" s="299">
        <v>15750</v>
      </c>
      <c r="CR40" s="299">
        <v>0</v>
      </c>
      <c r="CS40" s="299">
        <v>0</v>
      </c>
      <c r="CT40" s="299">
        <v>561350</v>
      </c>
      <c r="CU40" s="299">
        <v>0</v>
      </c>
      <c r="CV40" s="299">
        <v>460296.39400000003</v>
      </c>
      <c r="CW40" s="299">
        <v>0</v>
      </c>
      <c r="CX40" s="299">
        <v>0</v>
      </c>
      <c r="CY40" s="299">
        <v>0</v>
      </c>
      <c r="CZ40" s="299">
        <v>0</v>
      </c>
      <c r="DA40" s="299">
        <v>0</v>
      </c>
      <c r="DB40" s="299">
        <v>220218.91199999998</v>
      </c>
      <c r="DC40" s="299">
        <v>0</v>
      </c>
      <c r="DD40" s="299">
        <v>165510.0771804</v>
      </c>
      <c r="DE40" s="299">
        <v>0</v>
      </c>
      <c r="DF40" s="299">
        <v>0</v>
      </c>
      <c r="DG40" s="299">
        <v>0</v>
      </c>
      <c r="DH40" s="299">
        <v>32122.674999999999</v>
      </c>
      <c r="DI40" s="299">
        <v>0</v>
      </c>
      <c r="DJ40" s="299">
        <v>0</v>
      </c>
      <c r="DK40" s="299">
        <v>0</v>
      </c>
      <c r="DL40" s="299">
        <v>0</v>
      </c>
      <c r="DM40" s="299">
        <v>65440.061548915997</v>
      </c>
      <c r="DN40" s="299">
        <v>0</v>
      </c>
      <c r="DO40" s="299">
        <v>0</v>
      </c>
      <c r="DP40" s="299">
        <v>0</v>
      </c>
      <c r="DQ40" s="299"/>
      <c r="DR40" s="299">
        <v>0</v>
      </c>
      <c r="DS40" s="299">
        <v>0</v>
      </c>
      <c r="DT40" s="299">
        <v>0</v>
      </c>
      <c r="DU40" s="299">
        <v>0</v>
      </c>
      <c r="DV40" s="299">
        <v>0</v>
      </c>
      <c r="DW40" s="299">
        <v>0</v>
      </c>
      <c r="DX40" s="299"/>
      <c r="DY40" s="299">
        <v>858135.5</v>
      </c>
      <c r="DZ40" s="299">
        <v>0</v>
      </c>
      <c r="EA40" s="299">
        <v>0</v>
      </c>
      <c r="EB40" s="299">
        <v>465225.17258999997</v>
      </c>
      <c r="EC40" s="299">
        <v>592148</v>
      </c>
      <c r="ED40" s="299">
        <v>0</v>
      </c>
      <c r="EE40" s="299">
        <v>321597</v>
      </c>
      <c r="EF40" s="299">
        <v>0</v>
      </c>
      <c r="EG40" s="299">
        <v>186124.96567374998</v>
      </c>
      <c r="EH40" s="299">
        <v>107520</v>
      </c>
      <c r="EI40"/>
      <c r="EJ40" s="7">
        <f>ROUND(SUM(G40:EH40),5)</f>
        <v>11623845.98244</v>
      </c>
      <c r="EL40" s="276">
        <v>9680</v>
      </c>
      <c r="EN40" s="183">
        <v>0</v>
      </c>
      <c r="EO40" s="183">
        <v>0</v>
      </c>
      <c r="EP40" s="183">
        <v>0</v>
      </c>
      <c r="EQ40" s="183">
        <v>0</v>
      </c>
      <c r="ER40" s="183">
        <v>0</v>
      </c>
      <c r="ES40" s="183">
        <v>0</v>
      </c>
      <c r="ET40" s="183">
        <v>0</v>
      </c>
      <c r="EU40" s="183">
        <v>0</v>
      </c>
      <c r="EV40" s="183">
        <v>0</v>
      </c>
      <c r="EW40" s="183">
        <v>0</v>
      </c>
      <c r="EX40" s="183">
        <v>0</v>
      </c>
      <c r="EY40" s="183">
        <v>0</v>
      </c>
      <c r="EZ40" s="183">
        <v>0</v>
      </c>
      <c r="FA40" s="183">
        <v>0</v>
      </c>
      <c r="FB40" s="183">
        <v>0</v>
      </c>
      <c r="FC40" s="183">
        <v>0</v>
      </c>
      <c r="FD40" s="183">
        <v>0</v>
      </c>
      <c r="FE40" s="183">
        <v>0</v>
      </c>
      <c r="FF40" s="183">
        <v>0</v>
      </c>
      <c r="FG40" s="183">
        <v>0</v>
      </c>
      <c r="FH40" s="183">
        <v>0</v>
      </c>
      <c r="FI40" s="183">
        <v>0</v>
      </c>
      <c r="FJ40" s="183">
        <v>0</v>
      </c>
      <c r="FK40" s="183">
        <v>0</v>
      </c>
      <c r="FL40" s="183">
        <v>0</v>
      </c>
      <c r="FM40" s="183">
        <v>0</v>
      </c>
      <c r="FN40" s="183">
        <v>0</v>
      </c>
      <c r="FO40" s="183">
        <v>0</v>
      </c>
      <c r="FP40" s="183">
        <v>0</v>
      </c>
      <c r="FQ40" s="183">
        <v>0</v>
      </c>
      <c r="FR40" s="183">
        <v>0</v>
      </c>
      <c r="FS40" s="183">
        <v>0</v>
      </c>
      <c r="FT40" s="183">
        <v>0</v>
      </c>
      <c r="FU40" s="183">
        <v>0</v>
      </c>
      <c r="FV40" s="183">
        <v>0</v>
      </c>
      <c r="FW40" s="183">
        <v>0</v>
      </c>
      <c r="FX40" s="183">
        <v>0</v>
      </c>
      <c r="FY40" s="183">
        <v>0</v>
      </c>
      <c r="FZ40" s="183">
        <v>0</v>
      </c>
      <c r="GA40" s="183">
        <v>0</v>
      </c>
      <c r="GB40" s="183">
        <v>0</v>
      </c>
      <c r="GC40" s="183">
        <v>0</v>
      </c>
      <c r="GD40" s="183">
        <v>0</v>
      </c>
      <c r="GE40" s="183">
        <v>0</v>
      </c>
      <c r="GF40" s="183">
        <v>0</v>
      </c>
      <c r="GG40" s="183">
        <v>0</v>
      </c>
      <c r="GH40" s="183">
        <v>0</v>
      </c>
      <c r="GI40" s="183">
        <v>0</v>
      </c>
      <c r="GJ40" s="183">
        <v>0</v>
      </c>
      <c r="GK40" s="183">
        <v>0</v>
      </c>
      <c r="GL40" s="183">
        <v>0</v>
      </c>
      <c r="GM40" s="183">
        <v>0</v>
      </c>
      <c r="GN40" s="183">
        <v>0</v>
      </c>
      <c r="GO40" s="183">
        <v>0</v>
      </c>
      <c r="GP40" s="183">
        <v>0</v>
      </c>
      <c r="GQ40" s="183">
        <v>0</v>
      </c>
      <c r="GR40" s="183">
        <v>0</v>
      </c>
      <c r="GS40" s="183">
        <v>0</v>
      </c>
      <c r="GT40" s="183">
        <v>0</v>
      </c>
      <c r="GU40" s="183">
        <v>0</v>
      </c>
      <c r="GV40" s="183">
        <v>0</v>
      </c>
      <c r="GW40" s="183">
        <v>0</v>
      </c>
      <c r="GX40" s="183">
        <v>0</v>
      </c>
      <c r="GY40" s="183">
        <v>0</v>
      </c>
      <c r="GZ40" s="183">
        <v>0</v>
      </c>
      <c r="HA40" s="183">
        <v>0</v>
      </c>
      <c r="HB40" s="183">
        <v>0</v>
      </c>
      <c r="HC40" s="183">
        <v>0</v>
      </c>
      <c r="HD40" s="183">
        <v>0</v>
      </c>
      <c r="HE40" s="183">
        <v>0</v>
      </c>
      <c r="HF40" s="183">
        <v>0</v>
      </c>
      <c r="HG40" s="183">
        <v>0</v>
      </c>
      <c r="HH40" s="183">
        <v>0</v>
      </c>
      <c r="HI40" s="183">
        <v>0</v>
      </c>
      <c r="HJ40" s="183">
        <v>0</v>
      </c>
      <c r="HK40" s="183">
        <v>0</v>
      </c>
      <c r="HL40" s="183">
        <v>0</v>
      </c>
      <c r="HM40" s="183">
        <v>0</v>
      </c>
      <c r="HN40" s="183">
        <v>0</v>
      </c>
      <c r="HO40" s="183">
        <v>0</v>
      </c>
      <c r="HP40" s="183">
        <v>0</v>
      </c>
      <c r="HQ40" s="183">
        <v>0</v>
      </c>
      <c r="HR40" s="183">
        <v>0</v>
      </c>
      <c r="HS40" s="183">
        <v>0</v>
      </c>
      <c r="HT40" s="183">
        <v>0</v>
      </c>
      <c r="HU40" s="183">
        <v>0</v>
      </c>
      <c r="HV40" s="183">
        <v>0</v>
      </c>
      <c r="HW40" s="183">
        <v>0</v>
      </c>
      <c r="HX40" s="183">
        <v>0</v>
      </c>
      <c r="HY40" s="183">
        <v>0</v>
      </c>
      <c r="HZ40" s="183">
        <v>0</v>
      </c>
      <c r="IA40" s="183">
        <v>0</v>
      </c>
      <c r="IB40" s="183">
        <v>0</v>
      </c>
      <c r="IC40" s="183">
        <v>0</v>
      </c>
      <c r="ID40" s="183">
        <v>0</v>
      </c>
      <c r="IE40" s="183">
        <v>0</v>
      </c>
      <c r="IF40" s="183">
        <v>0</v>
      </c>
      <c r="IG40" s="183">
        <v>0</v>
      </c>
      <c r="IH40" s="183">
        <v>0</v>
      </c>
      <c r="II40" s="183">
        <v>0</v>
      </c>
      <c r="IJ40" s="183">
        <v>0</v>
      </c>
      <c r="IK40" s="183">
        <v>0</v>
      </c>
      <c r="IL40" s="183">
        <v>0</v>
      </c>
      <c r="IM40" s="183">
        <v>0</v>
      </c>
      <c r="IN40" s="183">
        <v>0</v>
      </c>
      <c r="IO40" s="183">
        <v>0</v>
      </c>
      <c r="IP40" s="183">
        <v>0</v>
      </c>
      <c r="IQ40" s="183">
        <v>0</v>
      </c>
      <c r="IR40" s="183">
        <v>0</v>
      </c>
      <c r="IS40" s="183">
        <v>0</v>
      </c>
      <c r="IT40" s="183">
        <v>0</v>
      </c>
      <c r="IU40" s="183">
        <v>0</v>
      </c>
      <c r="IV40" s="183">
        <v>0</v>
      </c>
      <c r="IW40" s="183">
        <v>0</v>
      </c>
      <c r="IX40" s="183">
        <v>0</v>
      </c>
      <c r="IY40" s="183">
        <v>0</v>
      </c>
      <c r="IZ40" s="183">
        <v>0</v>
      </c>
      <c r="JA40" s="183">
        <v>0</v>
      </c>
      <c r="JB40" s="183">
        <v>0</v>
      </c>
      <c r="JC40" s="183">
        <v>0</v>
      </c>
      <c r="JD40" s="183">
        <v>0</v>
      </c>
      <c r="JE40" s="183">
        <v>0</v>
      </c>
      <c r="JF40" s="183">
        <v>0</v>
      </c>
      <c r="JG40" s="183">
        <v>0</v>
      </c>
      <c r="JH40" s="183">
        <v>0</v>
      </c>
      <c r="JI40" s="183">
        <v>0</v>
      </c>
      <c r="JJ40" s="183">
        <v>0</v>
      </c>
      <c r="JK40" s="183">
        <v>0</v>
      </c>
      <c r="JL40" s="183">
        <v>0</v>
      </c>
      <c r="JM40" s="183">
        <v>0</v>
      </c>
      <c r="JN40" s="183">
        <v>0</v>
      </c>
      <c r="JO40" s="183">
        <v>0</v>
      </c>
      <c r="JP40" s="183">
        <v>0</v>
      </c>
      <c r="JQ40" s="183">
        <v>0</v>
      </c>
    </row>
    <row r="41" spans="1:277" ht="15.75" thickBot="1" x14ac:dyDescent="0.3">
      <c r="A41" s="54">
        <f t="shared" si="11"/>
        <v>40</v>
      </c>
      <c r="B41" s="6"/>
      <c r="C41" s="6"/>
      <c r="D41" s="6"/>
      <c r="E41" s="6"/>
      <c r="F41" s="6" t="s">
        <v>365</v>
      </c>
      <c r="G41" s="298">
        <v>0</v>
      </c>
      <c r="H41" s="298">
        <v>0</v>
      </c>
      <c r="I41" s="298">
        <v>0</v>
      </c>
      <c r="J41" s="298">
        <v>0</v>
      </c>
      <c r="K41" s="298">
        <v>0</v>
      </c>
      <c r="L41" s="298">
        <v>0</v>
      </c>
      <c r="M41" s="298">
        <v>0</v>
      </c>
      <c r="N41" s="298">
        <v>0</v>
      </c>
      <c r="O41" s="298">
        <v>0</v>
      </c>
      <c r="P41" s="298">
        <v>0</v>
      </c>
      <c r="Q41" s="298">
        <v>0</v>
      </c>
      <c r="R41" s="298">
        <v>0</v>
      </c>
      <c r="S41" s="298">
        <v>0</v>
      </c>
      <c r="T41" s="298">
        <v>0</v>
      </c>
      <c r="U41" s="298">
        <v>0</v>
      </c>
      <c r="V41" s="298">
        <v>0</v>
      </c>
      <c r="W41" s="298">
        <v>0</v>
      </c>
      <c r="X41" s="298">
        <v>0</v>
      </c>
      <c r="Y41" s="298">
        <v>0</v>
      </c>
      <c r="Z41" s="298">
        <v>0</v>
      </c>
      <c r="AA41" s="298">
        <v>0</v>
      </c>
      <c r="AB41" s="298">
        <v>0</v>
      </c>
      <c r="AC41" s="298">
        <v>0</v>
      </c>
      <c r="AD41" s="298">
        <v>0</v>
      </c>
      <c r="AE41" s="298">
        <v>0</v>
      </c>
      <c r="AF41" s="298">
        <v>0</v>
      </c>
      <c r="AG41" s="298">
        <v>0</v>
      </c>
      <c r="AH41" s="298">
        <v>0</v>
      </c>
      <c r="AI41" s="298">
        <v>0</v>
      </c>
      <c r="AJ41" s="298">
        <v>0</v>
      </c>
      <c r="AK41" s="298">
        <v>0</v>
      </c>
      <c r="AL41" s="298">
        <v>0</v>
      </c>
      <c r="AM41" s="298">
        <v>0</v>
      </c>
      <c r="AN41" s="298">
        <v>0</v>
      </c>
      <c r="AO41" s="298">
        <v>0</v>
      </c>
      <c r="AP41" s="298">
        <v>0</v>
      </c>
      <c r="AQ41" s="298">
        <v>0</v>
      </c>
      <c r="AR41" s="298">
        <v>0</v>
      </c>
      <c r="AS41" s="298">
        <v>0</v>
      </c>
      <c r="AT41" s="298">
        <v>0</v>
      </c>
      <c r="AU41" s="298">
        <v>0</v>
      </c>
      <c r="AV41" s="298">
        <v>0</v>
      </c>
      <c r="AW41" s="298">
        <v>0</v>
      </c>
      <c r="AX41" s="298">
        <v>0</v>
      </c>
      <c r="AY41" s="298">
        <v>0</v>
      </c>
      <c r="AZ41" s="298">
        <v>0</v>
      </c>
      <c r="BA41" s="298">
        <v>0</v>
      </c>
      <c r="BB41" s="298">
        <v>0</v>
      </c>
      <c r="BC41" s="298">
        <v>0</v>
      </c>
      <c r="BD41" s="298">
        <v>0</v>
      </c>
      <c r="BE41" s="298">
        <v>0</v>
      </c>
      <c r="BF41" s="298">
        <v>0</v>
      </c>
      <c r="BG41" s="298">
        <v>0</v>
      </c>
      <c r="BH41" s="298">
        <v>0</v>
      </c>
      <c r="BI41" s="298">
        <v>0</v>
      </c>
      <c r="BJ41" s="298">
        <v>0</v>
      </c>
      <c r="BK41" s="298">
        <v>0</v>
      </c>
      <c r="BL41" s="298">
        <v>0</v>
      </c>
      <c r="BM41" s="298">
        <v>0</v>
      </c>
      <c r="BN41" s="298">
        <v>0</v>
      </c>
      <c r="BO41" s="298">
        <v>0</v>
      </c>
      <c r="BP41" s="298">
        <v>0</v>
      </c>
      <c r="BQ41" s="298">
        <v>0</v>
      </c>
      <c r="BR41" s="298">
        <v>0</v>
      </c>
      <c r="BS41" s="298">
        <v>0</v>
      </c>
      <c r="BT41" s="298">
        <v>0</v>
      </c>
      <c r="BU41" s="298">
        <v>0</v>
      </c>
      <c r="BV41" s="298">
        <v>0</v>
      </c>
      <c r="BW41" s="298">
        <v>0</v>
      </c>
      <c r="BX41" s="298">
        <v>0</v>
      </c>
      <c r="BY41" s="298">
        <v>0</v>
      </c>
      <c r="BZ41" s="298">
        <v>0</v>
      </c>
      <c r="CA41" s="298">
        <v>0</v>
      </c>
      <c r="CB41" s="298">
        <v>0</v>
      </c>
      <c r="CC41" s="298">
        <v>0</v>
      </c>
      <c r="CD41" s="298">
        <v>0</v>
      </c>
      <c r="CE41" s="298">
        <v>0</v>
      </c>
      <c r="CF41" s="298">
        <v>0</v>
      </c>
      <c r="CG41" s="298">
        <v>0</v>
      </c>
      <c r="CH41" s="298">
        <v>0</v>
      </c>
      <c r="CI41" s="298">
        <v>0</v>
      </c>
      <c r="CJ41" s="298">
        <v>0</v>
      </c>
      <c r="CK41" s="298">
        <v>0</v>
      </c>
      <c r="CL41" s="298">
        <v>0</v>
      </c>
      <c r="CM41" s="298">
        <v>0</v>
      </c>
      <c r="CN41" s="298">
        <v>0</v>
      </c>
      <c r="CO41" s="298">
        <v>0</v>
      </c>
      <c r="CP41" s="298">
        <v>0</v>
      </c>
      <c r="CQ41" s="298">
        <v>0</v>
      </c>
      <c r="CR41" s="298">
        <v>0</v>
      </c>
      <c r="CS41" s="298">
        <v>0</v>
      </c>
      <c r="CT41" s="298">
        <v>0</v>
      </c>
      <c r="CU41" s="298">
        <v>0</v>
      </c>
      <c r="CV41" s="298">
        <v>0</v>
      </c>
      <c r="CW41" s="298">
        <v>0</v>
      </c>
      <c r="CX41" s="298">
        <v>0</v>
      </c>
      <c r="CY41" s="298">
        <v>0</v>
      </c>
      <c r="CZ41" s="298">
        <v>0</v>
      </c>
      <c r="DA41" s="298">
        <v>0</v>
      </c>
      <c r="DB41" s="298">
        <v>0</v>
      </c>
      <c r="DC41" s="298">
        <v>0</v>
      </c>
      <c r="DD41" s="298">
        <v>0</v>
      </c>
      <c r="DE41" s="298">
        <v>0</v>
      </c>
      <c r="DF41" s="298">
        <v>0</v>
      </c>
      <c r="DG41" s="298">
        <v>0</v>
      </c>
      <c r="DH41" s="298">
        <v>0</v>
      </c>
      <c r="DI41" s="298">
        <v>0</v>
      </c>
      <c r="DJ41" s="298">
        <v>0</v>
      </c>
      <c r="DK41" s="298">
        <v>0</v>
      </c>
      <c r="DL41" s="298">
        <v>0</v>
      </c>
      <c r="DM41" s="298">
        <v>0</v>
      </c>
      <c r="DN41" s="298">
        <v>0</v>
      </c>
      <c r="DO41" s="298">
        <v>0</v>
      </c>
      <c r="DP41" s="298">
        <v>0</v>
      </c>
      <c r="DQ41" s="298">
        <v>0</v>
      </c>
      <c r="DR41" s="298">
        <v>0</v>
      </c>
      <c r="DS41" s="298">
        <v>0</v>
      </c>
      <c r="DT41" s="298">
        <v>0</v>
      </c>
      <c r="DU41" s="298">
        <v>0</v>
      </c>
      <c r="DV41" s="298">
        <v>0</v>
      </c>
      <c r="DW41" s="298">
        <v>0</v>
      </c>
      <c r="DX41" s="298">
        <v>0</v>
      </c>
      <c r="DY41" s="298">
        <v>0</v>
      </c>
      <c r="DZ41" s="298">
        <v>0</v>
      </c>
      <c r="EA41" s="298">
        <v>0</v>
      </c>
      <c r="EB41" s="298">
        <v>0</v>
      </c>
      <c r="EC41" s="298">
        <v>0</v>
      </c>
      <c r="ED41" s="298">
        <v>0</v>
      </c>
      <c r="EE41" s="298">
        <v>0</v>
      </c>
      <c r="EF41" s="298">
        <v>0</v>
      </c>
      <c r="EG41" s="298">
        <v>0</v>
      </c>
      <c r="EH41" s="298">
        <v>0</v>
      </c>
      <c r="EI41"/>
      <c r="EJ41" s="8">
        <f>ROUND(SUM(G41:EH41),5)</f>
        <v>0</v>
      </c>
      <c r="EL41" s="276">
        <v>12000</v>
      </c>
      <c r="EN41" s="183">
        <v>0</v>
      </c>
      <c r="EO41" s="183">
        <v>0</v>
      </c>
      <c r="EP41" s="183">
        <v>0</v>
      </c>
      <c r="EQ41" s="183">
        <v>0</v>
      </c>
      <c r="ER41" s="183">
        <v>0</v>
      </c>
      <c r="ES41" s="183">
        <v>0</v>
      </c>
      <c r="ET41" s="183">
        <v>0</v>
      </c>
      <c r="EU41" s="183">
        <v>0</v>
      </c>
      <c r="EV41" s="183">
        <v>0</v>
      </c>
      <c r="EW41" s="183">
        <v>0</v>
      </c>
      <c r="EX41" s="183">
        <v>0</v>
      </c>
      <c r="EY41" s="183">
        <v>0</v>
      </c>
      <c r="EZ41" s="183">
        <v>0</v>
      </c>
      <c r="FA41" s="183">
        <v>0</v>
      </c>
      <c r="FB41" s="183">
        <v>0</v>
      </c>
      <c r="FC41" s="183">
        <v>0</v>
      </c>
      <c r="FD41" s="183">
        <v>0</v>
      </c>
      <c r="FE41" s="183">
        <v>0</v>
      </c>
      <c r="FF41" s="183">
        <v>0</v>
      </c>
      <c r="FG41" s="183">
        <v>0</v>
      </c>
      <c r="FH41" s="183">
        <v>0</v>
      </c>
      <c r="FI41" s="183">
        <v>0</v>
      </c>
      <c r="FJ41" s="183">
        <v>0</v>
      </c>
      <c r="FK41" s="183">
        <v>0</v>
      </c>
      <c r="FL41" s="183">
        <v>0</v>
      </c>
      <c r="FM41" s="183">
        <v>0</v>
      </c>
      <c r="FN41" s="183">
        <v>0</v>
      </c>
      <c r="FO41" s="183">
        <v>0</v>
      </c>
      <c r="FP41" s="183">
        <v>0</v>
      </c>
      <c r="FQ41" s="183">
        <v>0</v>
      </c>
      <c r="FR41" s="183">
        <v>0</v>
      </c>
      <c r="FS41" s="183">
        <v>0</v>
      </c>
      <c r="FT41" s="183">
        <v>0</v>
      </c>
      <c r="FU41" s="183">
        <v>0</v>
      </c>
      <c r="FV41" s="183">
        <v>0</v>
      </c>
      <c r="FW41" s="183">
        <v>0</v>
      </c>
      <c r="FX41" s="183">
        <v>0</v>
      </c>
      <c r="FY41" s="183">
        <v>0</v>
      </c>
      <c r="FZ41" s="183">
        <v>0</v>
      </c>
      <c r="GA41" s="183">
        <v>0</v>
      </c>
      <c r="GB41" s="183">
        <v>0</v>
      </c>
      <c r="GC41" s="183">
        <v>0</v>
      </c>
      <c r="GD41" s="183">
        <v>0</v>
      </c>
      <c r="GE41" s="183">
        <v>0</v>
      </c>
      <c r="GF41" s="183">
        <v>0</v>
      </c>
      <c r="GG41" s="183">
        <v>0</v>
      </c>
      <c r="GH41" s="183">
        <v>0</v>
      </c>
      <c r="GI41" s="183">
        <v>0</v>
      </c>
      <c r="GJ41" s="183">
        <v>0</v>
      </c>
      <c r="GK41" s="183">
        <v>0</v>
      </c>
      <c r="GL41" s="183">
        <v>0</v>
      </c>
      <c r="GM41" s="183">
        <v>0</v>
      </c>
      <c r="GN41" s="183">
        <v>0</v>
      </c>
      <c r="GO41" s="183">
        <v>0</v>
      </c>
      <c r="GP41" s="183">
        <v>0</v>
      </c>
      <c r="GQ41" s="183">
        <v>0</v>
      </c>
      <c r="GR41" s="183">
        <v>0</v>
      </c>
      <c r="GS41" s="183">
        <v>0</v>
      </c>
      <c r="GT41" s="183">
        <v>0</v>
      </c>
      <c r="GU41" s="183">
        <v>0</v>
      </c>
      <c r="GV41" s="183">
        <v>0</v>
      </c>
      <c r="GW41" s="183">
        <v>0</v>
      </c>
      <c r="GX41" s="183">
        <v>0</v>
      </c>
      <c r="GY41" s="183">
        <v>0</v>
      </c>
      <c r="GZ41" s="183">
        <v>0</v>
      </c>
      <c r="HA41" s="183">
        <v>0</v>
      </c>
      <c r="HB41" s="183">
        <v>0</v>
      </c>
      <c r="HC41" s="183">
        <v>0</v>
      </c>
      <c r="HD41" s="183">
        <v>0</v>
      </c>
      <c r="HE41" s="183">
        <v>0</v>
      </c>
      <c r="HF41" s="183">
        <v>0</v>
      </c>
      <c r="HG41" s="183">
        <v>0</v>
      </c>
      <c r="HH41" s="183">
        <v>0</v>
      </c>
      <c r="HI41" s="183">
        <v>0</v>
      </c>
      <c r="HJ41" s="183">
        <v>0</v>
      </c>
      <c r="HK41" s="183">
        <v>0</v>
      </c>
      <c r="HL41" s="183">
        <v>0</v>
      </c>
      <c r="HM41" s="183">
        <v>0</v>
      </c>
      <c r="HN41" s="183">
        <v>0</v>
      </c>
      <c r="HO41" s="183">
        <v>0</v>
      </c>
      <c r="HP41" s="183">
        <v>0</v>
      </c>
      <c r="HQ41" s="183">
        <v>0</v>
      </c>
      <c r="HR41" s="183">
        <v>0</v>
      </c>
      <c r="HS41" s="183">
        <v>0</v>
      </c>
      <c r="HT41" s="183">
        <v>0</v>
      </c>
      <c r="HU41" s="183">
        <v>0</v>
      </c>
      <c r="HV41" s="183">
        <v>0</v>
      </c>
      <c r="HW41" s="183">
        <v>0</v>
      </c>
      <c r="HX41" s="183">
        <v>0</v>
      </c>
      <c r="HY41" s="183">
        <v>0</v>
      </c>
      <c r="HZ41" s="183">
        <v>0</v>
      </c>
      <c r="IA41" s="183">
        <v>0</v>
      </c>
      <c r="IB41" s="183">
        <v>0</v>
      </c>
      <c r="IC41" s="183">
        <v>0</v>
      </c>
      <c r="ID41" s="183">
        <v>0</v>
      </c>
      <c r="IE41" s="183">
        <v>0</v>
      </c>
      <c r="IF41" s="183">
        <v>0</v>
      </c>
      <c r="IG41" s="183">
        <v>0</v>
      </c>
      <c r="IH41" s="183">
        <v>0</v>
      </c>
      <c r="II41" s="183">
        <v>0</v>
      </c>
      <c r="IJ41" s="183">
        <v>0</v>
      </c>
      <c r="IK41" s="183">
        <v>0</v>
      </c>
      <c r="IL41" s="183">
        <v>0</v>
      </c>
      <c r="IM41" s="183">
        <v>0</v>
      </c>
      <c r="IN41" s="183">
        <v>0</v>
      </c>
      <c r="IO41" s="183">
        <v>0</v>
      </c>
      <c r="IP41" s="183">
        <v>0</v>
      </c>
      <c r="IQ41" s="183">
        <v>0</v>
      </c>
      <c r="IR41" s="183">
        <v>0</v>
      </c>
      <c r="IS41" s="183">
        <v>0</v>
      </c>
      <c r="IT41" s="183">
        <v>0</v>
      </c>
      <c r="IU41" s="183">
        <v>0</v>
      </c>
      <c r="IV41" s="183">
        <v>0</v>
      </c>
      <c r="IW41" s="183">
        <v>0</v>
      </c>
      <c r="IX41" s="183">
        <v>0</v>
      </c>
      <c r="IY41" s="183">
        <v>0</v>
      </c>
      <c r="IZ41" s="183">
        <v>0</v>
      </c>
      <c r="JA41" s="183">
        <v>0</v>
      </c>
      <c r="JB41" s="183">
        <v>0</v>
      </c>
      <c r="JC41" s="183">
        <v>0</v>
      </c>
      <c r="JD41" s="183">
        <v>0</v>
      </c>
      <c r="JE41" s="183">
        <v>0</v>
      </c>
      <c r="JF41" s="183">
        <v>0</v>
      </c>
      <c r="JG41" s="183">
        <v>0</v>
      </c>
      <c r="JH41" s="183">
        <v>0</v>
      </c>
      <c r="JI41" s="183">
        <v>0</v>
      </c>
      <c r="JJ41" s="183">
        <v>0</v>
      </c>
      <c r="JK41" s="183">
        <v>0</v>
      </c>
      <c r="JL41" s="183">
        <v>0</v>
      </c>
      <c r="JM41" s="183">
        <v>0</v>
      </c>
      <c r="JN41" s="183">
        <v>0</v>
      </c>
      <c r="JO41" s="183">
        <v>0</v>
      </c>
      <c r="JP41" s="183">
        <v>0</v>
      </c>
      <c r="JQ41" s="183">
        <v>0</v>
      </c>
    </row>
    <row r="42" spans="1:277" x14ac:dyDescent="0.25">
      <c r="A42" s="54">
        <f t="shared" si="11"/>
        <v>41</v>
      </c>
      <c r="B42" s="6"/>
      <c r="C42" s="6"/>
      <c r="D42" s="6"/>
      <c r="E42" s="6" t="s">
        <v>246</v>
      </c>
      <c r="F42" s="6"/>
      <c r="G42" s="297">
        <f t="shared" ref="G42:BR42" si="23">SUM(G40:G41)</f>
        <v>0</v>
      </c>
      <c r="H42" s="297">
        <f t="shared" si="23"/>
        <v>38852.252</v>
      </c>
      <c r="I42" s="297">
        <f t="shared" si="23"/>
        <v>375850.39999999997</v>
      </c>
      <c r="J42" s="297">
        <f t="shared" si="23"/>
        <v>0</v>
      </c>
      <c r="K42" s="297">
        <f t="shared" si="23"/>
        <v>372016</v>
      </c>
      <c r="L42" s="297">
        <f t="shared" si="23"/>
        <v>50028.421999999999</v>
      </c>
      <c r="M42" s="297">
        <f t="shared" si="23"/>
        <v>0</v>
      </c>
      <c r="N42" s="297">
        <f t="shared" si="23"/>
        <v>0</v>
      </c>
      <c r="O42" s="297">
        <f t="shared" si="23"/>
        <v>234372.62191039999</v>
      </c>
      <c r="P42" s="297">
        <f t="shared" si="23"/>
        <v>275520</v>
      </c>
      <c r="Q42" s="297">
        <f t="shared" si="23"/>
        <v>0</v>
      </c>
      <c r="R42" s="297">
        <f t="shared" si="23"/>
        <v>85349.966275000013</v>
      </c>
      <c r="S42" s="297">
        <f t="shared" si="23"/>
        <v>0</v>
      </c>
      <c r="T42" s="297">
        <f t="shared" si="23"/>
        <v>0</v>
      </c>
      <c r="U42" s="297">
        <f t="shared" si="23"/>
        <v>0</v>
      </c>
      <c r="V42" s="297">
        <f t="shared" si="23"/>
        <v>273499.94876199996</v>
      </c>
      <c r="W42" s="297">
        <f t="shared" si="23"/>
        <v>0</v>
      </c>
      <c r="X42" s="297">
        <f t="shared" si="23"/>
        <v>913851.38164134393</v>
      </c>
      <c r="Y42" s="297">
        <f t="shared" si="23"/>
        <v>0</v>
      </c>
      <c r="Z42" s="297">
        <f t="shared" si="23"/>
        <v>0</v>
      </c>
      <c r="AA42" s="297">
        <f t="shared" si="23"/>
        <v>0</v>
      </c>
      <c r="AB42" s="297">
        <f t="shared" si="23"/>
        <v>306706.27500000002</v>
      </c>
      <c r="AC42" s="297">
        <f t="shared" si="23"/>
        <v>0</v>
      </c>
      <c r="AD42" s="297">
        <f t="shared" si="23"/>
        <v>0</v>
      </c>
      <c r="AE42" s="297">
        <f t="shared" si="23"/>
        <v>49440</v>
      </c>
      <c r="AF42" s="297">
        <f t="shared" si="23"/>
        <v>0</v>
      </c>
      <c r="AG42" s="297">
        <f t="shared" si="23"/>
        <v>0</v>
      </c>
      <c r="AH42" s="297">
        <f t="shared" si="23"/>
        <v>0</v>
      </c>
      <c r="AI42" s="297">
        <f t="shared" si="23"/>
        <v>0</v>
      </c>
      <c r="AJ42" s="297">
        <f t="shared" si="23"/>
        <v>0</v>
      </c>
      <c r="AK42" s="297">
        <f t="shared" si="23"/>
        <v>0</v>
      </c>
      <c r="AL42" s="297">
        <f t="shared" si="23"/>
        <v>0</v>
      </c>
      <c r="AM42" s="297">
        <f t="shared" si="23"/>
        <v>0</v>
      </c>
      <c r="AN42" s="297">
        <f t="shared" si="23"/>
        <v>0</v>
      </c>
      <c r="AO42" s="297">
        <f t="shared" si="23"/>
        <v>0</v>
      </c>
      <c r="AP42" s="297">
        <f t="shared" si="23"/>
        <v>0</v>
      </c>
      <c r="AQ42" s="297">
        <f t="shared" si="23"/>
        <v>375200.12821600004</v>
      </c>
      <c r="AR42" s="297">
        <f t="shared" si="23"/>
        <v>0</v>
      </c>
      <c r="AS42" s="297">
        <f t="shared" si="23"/>
        <v>0</v>
      </c>
      <c r="AT42" s="297">
        <f t="shared" si="23"/>
        <v>0</v>
      </c>
      <c r="AU42" s="297">
        <f t="shared" si="23"/>
        <v>0</v>
      </c>
      <c r="AV42" s="297">
        <f t="shared" si="23"/>
        <v>0</v>
      </c>
      <c r="AW42" s="297">
        <f t="shared" si="23"/>
        <v>65835.492799999993</v>
      </c>
      <c r="AX42" s="297">
        <f t="shared" si="23"/>
        <v>0</v>
      </c>
      <c r="AY42" s="297">
        <f t="shared" si="23"/>
        <v>0</v>
      </c>
      <c r="AZ42" s="297">
        <f t="shared" si="23"/>
        <v>0</v>
      </c>
      <c r="BA42" s="297">
        <f t="shared" si="23"/>
        <v>0</v>
      </c>
      <c r="BB42" s="297">
        <f t="shared" si="23"/>
        <v>0</v>
      </c>
      <c r="BC42" s="297">
        <f t="shared" si="23"/>
        <v>297199.84601500002</v>
      </c>
      <c r="BD42" s="297">
        <f t="shared" si="23"/>
        <v>0</v>
      </c>
      <c r="BE42" s="297">
        <f t="shared" si="23"/>
        <v>0</v>
      </c>
      <c r="BF42" s="297">
        <f t="shared" si="23"/>
        <v>0</v>
      </c>
      <c r="BG42" s="297">
        <f t="shared" si="23"/>
        <v>537147.40295316</v>
      </c>
      <c r="BH42" s="297">
        <f t="shared" si="23"/>
        <v>363000.08349749999</v>
      </c>
      <c r="BI42" s="297">
        <f t="shared" si="23"/>
        <v>0</v>
      </c>
      <c r="BJ42" s="297">
        <f t="shared" si="23"/>
        <v>0</v>
      </c>
      <c r="BK42" s="297">
        <f t="shared" si="23"/>
        <v>0</v>
      </c>
      <c r="BL42" s="297">
        <f t="shared" si="23"/>
        <v>0</v>
      </c>
      <c r="BM42" s="297">
        <f t="shared" si="23"/>
        <v>0</v>
      </c>
      <c r="BN42" s="297">
        <f t="shared" si="23"/>
        <v>0</v>
      </c>
      <c r="BO42" s="297">
        <f t="shared" si="23"/>
        <v>314674.22079999995</v>
      </c>
      <c r="BP42" s="297">
        <f t="shared" si="23"/>
        <v>0</v>
      </c>
      <c r="BQ42" s="297">
        <f t="shared" si="23"/>
        <v>262471.45600000001</v>
      </c>
      <c r="BR42" s="297">
        <f t="shared" si="23"/>
        <v>0</v>
      </c>
      <c r="BS42" s="297">
        <f t="shared" ref="BS42:ED42" si="24">SUM(BS40:BS41)</f>
        <v>0</v>
      </c>
      <c r="BT42" s="297">
        <f t="shared" si="24"/>
        <v>0</v>
      </c>
      <c r="BU42" s="297">
        <f t="shared" si="24"/>
        <v>66879</v>
      </c>
      <c r="BV42" s="297">
        <f t="shared" si="24"/>
        <v>0</v>
      </c>
      <c r="BW42" s="297">
        <f t="shared" si="24"/>
        <v>0</v>
      </c>
      <c r="BX42" s="297">
        <f t="shared" si="24"/>
        <v>145861.91999999998</v>
      </c>
      <c r="BY42" s="297">
        <f t="shared" si="24"/>
        <v>0</v>
      </c>
      <c r="BZ42" s="297">
        <f t="shared" si="24"/>
        <v>0</v>
      </c>
      <c r="CA42" s="297">
        <f t="shared" si="24"/>
        <v>0</v>
      </c>
      <c r="CB42" s="297">
        <f t="shared" si="24"/>
        <v>401310.09332550003</v>
      </c>
      <c r="CC42" s="297">
        <f t="shared" si="24"/>
        <v>0</v>
      </c>
      <c r="CD42" s="297">
        <f t="shared" si="24"/>
        <v>179426</v>
      </c>
      <c r="CE42" s="297">
        <f t="shared" si="24"/>
        <v>0</v>
      </c>
      <c r="CF42" s="297">
        <f t="shared" si="24"/>
        <v>372683.46600000001</v>
      </c>
      <c r="CG42" s="297">
        <f t="shared" si="24"/>
        <v>0</v>
      </c>
      <c r="CH42" s="297">
        <f t="shared" si="24"/>
        <v>54925.14</v>
      </c>
      <c r="CI42" s="297">
        <f t="shared" si="24"/>
        <v>0</v>
      </c>
      <c r="CJ42" s="297">
        <f t="shared" si="24"/>
        <v>574009.16</v>
      </c>
      <c r="CK42" s="297">
        <f t="shared" si="24"/>
        <v>440846.54725</v>
      </c>
      <c r="CL42" s="297">
        <f t="shared" si="24"/>
        <v>145450</v>
      </c>
      <c r="CM42" s="297">
        <f t="shared" si="24"/>
        <v>0</v>
      </c>
      <c r="CN42" s="297">
        <f t="shared" si="24"/>
        <v>0</v>
      </c>
      <c r="CO42" s="297">
        <f t="shared" si="24"/>
        <v>0</v>
      </c>
      <c r="CP42" s="297">
        <f t="shared" si="24"/>
        <v>0</v>
      </c>
      <c r="CQ42" s="297">
        <f t="shared" si="24"/>
        <v>15750</v>
      </c>
      <c r="CR42" s="297">
        <f t="shared" si="24"/>
        <v>0</v>
      </c>
      <c r="CS42" s="297">
        <f t="shared" si="24"/>
        <v>0</v>
      </c>
      <c r="CT42" s="297">
        <f t="shared" si="24"/>
        <v>561350</v>
      </c>
      <c r="CU42" s="297">
        <f t="shared" si="24"/>
        <v>0</v>
      </c>
      <c r="CV42" s="297">
        <f t="shared" si="24"/>
        <v>460296.39400000003</v>
      </c>
      <c r="CW42" s="297">
        <f t="shared" si="24"/>
        <v>0</v>
      </c>
      <c r="CX42" s="297">
        <f t="shared" si="24"/>
        <v>0</v>
      </c>
      <c r="CY42" s="297">
        <f t="shared" si="24"/>
        <v>0</v>
      </c>
      <c r="CZ42" s="297">
        <f t="shared" si="24"/>
        <v>0</v>
      </c>
      <c r="DA42" s="297">
        <f t="shared" si="24"/>
        <v>0</v>
      </c>
      <c r="DB42" s="297">
        <f t="shared" si="24"/>
        <v>220218.91199999998</v>
      </c>
      <c r="DC42" s="297">
        <f t="shared" si="24"/>
        <v>0</v>
      </c>
      <c r="DD42" s="297">
        <f t="shared" si="24"/>
        <v>165510.0771804</v>
      </c>
      <c r="DE42" s="297">
        <f t="shared" si="24"/>
        <v>0</v>
      </c>
      <c r="DF42" s="297">
        <f t="shared" si="24"/>
        <v>0</v>
      </c>
      <c r="DG42" s="297">
        <f t="shared" si="24"/>
        <v>0</v>
      </c>
      <c r="DH42" s="297">
        <f t="shared" si="24"/>
        <v>32122.674999999999</v>
      </c>
      <c r="DI42" s="297">
        <f t="shared" si="24"/>
        <v>0</v>
      </c>
      <c r="DJ42" s="297">
        <f t="shared" si="24"/>
        <v>0</v>
      </c>
      <c r="DK42" s="297">
        <f t="shared" si="24"/>
        <v>0</v>
      </c>
      <c r="DL42" s="297">
        <f t="shared" si="24"/>
        <v>0</v>
      </c>
      <c r="DM42" s="297">
        <f t="shared" si="24"/>
        <v>65440.061548915997</v>
      </c>
      <c r="DN42" s="297">
        <f t="shared" si="24"/>
        <v>0</v>
      </c>
      <c r="DO42" s="297">
        <f t="shared" si="24"/>
        <v>0</v>
      </c>
      <c r="DP42" s="297">
        <f t="shared" si="24"/>
        <v>0</v>
      </c>
      <c r="DQ42" s="297">
        <f t="shared" si="24"/>
        <v>0</v>
      </c>
      <c r="DR42" s="297">
        <f t="shared" si="24"/>
        <v>0</v>
      </c>
      <c r="DS42" s="297">
        <f t="shared" si="24"/>
        <v>0</v>
      </c>
      <c r="DT42" s="297">
        <f t="shared" si="24"/>
        <v>0</v>
      </c>
      <c r="DU42" s="297">
        <f t="shared" si="24"/>
        <v>0</v>
      </c>
      <c r="DV42" s="297">
        <f t="shared" si="24"/>
        <v>0</v>
      </c>
      <c r="DW42" s="297">
        <f t="shared" si="24"/>
        <v>0</v>
      </c>
      <c r="DX42" s="297">
        <f t="shared" si="24"/>
        <v>0</v>
      </c>
      <c r="DY42" s="297">
        <f t="shared" si="24"/>
        <v>858135.5</v>
      </c>
      <c r="DZ42" s="297">
        <f t="shared" si="24"/>
        <v>0</v>
      </c>
      <c r="EA42" s="297">
        <f t="shared" si="24"/>
        <v>0</v>
      </c>
      <c r="EB42" s="297">
        <f t="shared" si="24"/>
        <v>465225.17258999997</v>
      </c>
      <c r="EC42" s="297">
        <f t="shared" si="24"/>
        <v>592148</v>
      </c>
      <c r="ED42" s="297">
        <f t="shared" si="24"/>
        <v>0</v>
      </c>
      <c r="EE42" s="297">
        <f t="shared" ref="EE42:EH42" si="25">SUM(EE40:EE41)</f>
        <v>321597</v>
      </c>
      <c r="EF42" s="297">
        <f t="shared" si="25"/>
        <v>0</v>
      </c>
      <c r="EG42" s="297">
        <f t="shared" si="25"/>
        <v>186124.96567374998</v>
      </c>
      <c r="EH42" s="297">
        <f t="shared" si="25"/>
        <v>107520</v>
      </c>
      <c r="EI42"/>
      <c r="EJ42" s="7">
        <f>ROUND(SUM(G42:EH42),5)</f>
        <v>11623845.98244</v>
      </c>
      <c r="EL42" s="276">
        <v>13325.1196</v>
      </c>
      <c r="EN42" s="183">
        <v>0</v>
      </c>
      <c r="EO42" s="183">
        <v>0</v>
      </c>
      <c r="EP42" s="183">
        <v>0</v>
      </c>
      <c r="EQ42" s="183">
        <v>0</v>
      </c>
      <c r="ER42" s="183">
        <v>0</v>
      </c>
      <c r="ES42" s="183">
        <v>0</v>
      </c>
      <c r="ET42" s="183">
        <v>0</v>
      </c>
      <c r="EU42" s="183">
        <v>0</v>
      </c>
      <c r="EV42" s="183">
        <v>0</v>
      </c>
      <c r="EW42" s="183">
        <v>0</v>
      </c>
      <c r="EX42" s="183">
        <v>0</v>
      </c>
      <c r="EY42" s="183">
        <v>0</v>
      </c>
      <c r="EZ42" s="183">
        <v>0</v>
      </c>
      <c r="FA42" s="183">
        <v>0</v>
      </c>
      <c r="FB42" s="183">
        <v>0</v>
      </c>
      <c r="FC42" s="183">
        <v>0</v>
      </c>
      <c r="FD42" s="183">
        <v>0</v>
      </c>
      <c r="FE42" s="183">
        <v>0</v>
      </c>
      <c r="FF42" s="183">
        <v>0</v>
      </c>
      <c r="FG42" s="183">
        <v>0</v>
      </c>
      <c r="FH42" s="183">
        <v>0</v>
      </c>
      <c r="FI42" s="183">
        <v>0</v>
      </c>
      <c r="FJ42" s="183">
        <v>0</v>
      </c>
      <c r="FK42" s="183">
        <v>0</v>
      </c>
      <c r="FL42" s="183">
        <v>0</v>
      </c>
      <c r="FM42" s="183">
        <v>0</v>
      </c>
      <c r="FN42" s="183">
        <v>0</v>
      </c>
      <c r="FO42" s="183">
        <v>0</v>
      </c>
      <c r="FP42" s="183">
        <v>0</v>
      </c>
      <c r="FQ42" s="183">
        <v>0</v>
      </c>
      <c r="FR42" s="183">
        <v>0</v>
      </c>
      <c r="FS42" s="183">
        <v>0</v>
      </c>
      <c r="FT42" s="183">
        <v>0</v>
      </c>
      <c r="FU42" s="183">
        <v>0</v>
      </c>
      <c r="FV42" s="183">
        <v>0</v>
      </c>
      <c r="FW42" s="183">
        <v>0</v>
      </c>
      <c r="FX42" s="183">
        <v>0</v>
      </c>
      <c r="FY42" s="183">
        <v>0</v>
      </c>
      <c r="FZ42" s="183">
        <v>0</v>
      </c>
      <c r="GA42" s="183">
        <v>0</v>
      </c>
      <c r="GB42" s="183">
        <v>0</v>
      </c>
      <c r="GC42" s="183">
        <v>0</v>
      </c>
      <c r="GD42" s="183">
        <v>0</v>
      </c>
      <c r="GE42" s="183">
        <v>0</v>
      </c>
      <c r="GF42" s="183">
        <v>0</v>
      </c>
      <c r="GG42" s="183">
        <v>0</v>
      </c>
      <c r="GH42" s="183">
        <v>0</v>
      </c>
      <c r="GI42" s="183">
        <v>0</v>
      </c>
      <c r="GJ42" s="183">
        <v>0</v>
      </c>
      <c r="GK42" s="183">
        <v>0</v>
      </c>
      <c r="GL42" s="183">
        <v>0</v>
      </c>
      <c r="GM42" s="183">
        <v>0</v>
      </c>
      <c r="GN42" s="183">
        <v>0</v>
      </c>
      <c r="GO42" s="183">
        <v>0</v>
      </c>
      <c r="GP42" s="183">
        <v>0</v>
      </c>
      <c r="GQ42" s="183">
        <v>0</v>
      </c>
      <c r="GR42" s="183">
        <v>0</v>
      </c>
      <c r="GS42" s="183">
        <v>0</v>
      </c>
      <c r="GT42" s="183">
        <v>0</v>
      </c>
      <c r="GU42" s="183">
        <v>0</v>
      </c>
      <c r="GV42" s="183">
        <v>0</v>
      </c>
      <c r="GW42" s="183">
        <v>0</v>
      </c>
      <c r="GX42" s="183">
        <v>0</v>
      </c>
      <c r="GY42" s="183">
        <v>0</v>
      </c>
      <c r="GZ42" s="183">
        <v>0</v>
      </c>
      <c r="HA42" s="183">
        <v>0</v>
      </c>
      <c r="HB42" s="183">
        <v>0</v>
      </c>
      <c r="HC42" s="183">
        <v>0</v>
      </c>
      <c r="HD42" s="183">
        <v>0</v>
      </c>
      <c r="HE42" s="183">
        <v>0</v>
      </c>
      <c r="HF42" s="183">
        <v>0</v>
      </c>
      <c r="HG42" s="183">
        <v>0</v>
      </c>
      <c r="HH42" s="183">
        <v>0</v>
      </c>
      <c r="HI42" s="183">
        <v>0</v>
      </c>
      <c r="HJ42" s="183">
        <v>0</v>
      </c>
      <c r="HK42" s="183">
        <v>0</v>
      </c>
      <c r="HL42" s="183">
        <v>0</v>
      </c>
      <c r="HM42" s="183">
        <v>0</v>
      </c>
      <c r="HN42" s="183">
        <v>0</v>
      </c>
      <c r="HO42" s="183">
        <v>0</v>
      </c>
      <c r="HP42" s="183">
        <v>0</v>
      </c>
      <c r="HQ42" s="183">
        <v>0</v>
      </c>
      <c r="HR42" s="183">
        <v>0</v>
      </c>
      <c r="HS42" s="183">
        <v>0</v>
      </c>
      <c r="HT42" s="183">
        <v>0</v>
      </c>
      <c r="HU42" s="183">
        <v>0</v>
      </c>
      <c r="HV42" s="183">
        <v>0</v>
      </c>
      <c r="HW42" s="183">
        <v>0</v>
      </c>
      <c r="HX42" s="183">
        <v>0</v>
      </c>
      <c r="HY42" s="183">
        <v>0</v>
      </c>
      <c r="HZ42" s="183">
        <v>0</v>
      </c>
      <c r="IA42" s="183">
        <v>0</v>
      </c>
      <c r="IB42" s="183">
        <v>0</v>
      </c>
      <c r="IC42" s="183">
        <v>0</v>
      </c>
      <c r="ID42" s="183">
        <v>0</v>
      </c>
      <c r="IE42" s="183">
        <v>0</v>
      </c>
      <c r="IF42" s="183">
        <v>0</v>
      </c>
      <c r="IG42" s="183">
        <v>0</v>
      </c>
      <c r="IH42" s="183">
        <v>0</v>
      </c>
      <c r="II42" s="183">
        <v>0</v>
      </c>
      <c r="IJ42" s="183">
        <v>0</v>
      </c>
      <c r="IK42" s="183">
        <v>0</v>
      </c>
      <c r="IL42" s="183">
        <v>0</v>
      </c>
      <c r="IM42" s="183">
        <v>0</v>
      </c>
      <c r="IN42" s="183">
        <v>0</v>
      </c>
      <c r="IO42" s="183">
        <v>0</v>
      </c>
      <c r="IP42" s="183">
        <v>0</v>
      </c>
      <c r="IQ42" s="183">
        <v>0</v>
      </c>
      <c r="IR42" s="183">
        <v>0</v>
      </c>
      <c r="IS42" s="183">
        <v>0</v>
      </c>
      <c r="IT42" s="183">
        <v>0</v>
      </c>
      <c r="IU42" s="183">
        <v>0</v>
      </c>
      <c r="IV42" s="183">
        <v>0</v>
      </c>
      <c r="IW42" s="183">
        <v>0</v>
      </c>
      <c r="IX42" s="183">
        <v>0</v>
      </c>
      <c r="IY42" s="183">
        <v>0</v>
      </c>
      <c r="IZ42" s="183">
        <v>0</v>
      </c>
      <c r="JA42" s="183">
        <v>0</v>
      </c>
      <c r="JB42" s="183">
        <v>0</v>
      </c>
      <c r="JC42" s="183">
        <v>0</v>
      </c>
      <c r="JD42" s="183">
        <v>0</v>
      </c>
      <c r="JE42" s="183">
        <v>0</v>
      </c>
      <c r="JF42" s="183">
        <v>0</v>
      </c>
      <c r="JG42" s="183">
        <v>0</v>
      </c>
      <c r="JH42" s="183">
        <v>0</v>
      </c>
      <c r="JI42" s="183">
        <v>0</v>
      </c>
      <c r="JJ42" s="183">
        <v>0</v>
      </c>
      <c r="JK42" s="183">
        <v>0</v>
      </c>
      <c r="JL42" s="183">
        <v>0</v>
      </c>
      <c r="JM42" s="183">
        <v>0</v>
      </c>
      <c r="JN42" s="183">
        <v>0</v>
      </c>
      <c r="JO42" s="183">
        <v>0</v>
      </c>
      <c r="JP42" s="183">
        <v>0</v>
      </c>
      <c r="JQ42" s="183">
        <v>0</v>
      </c>
    </row>
    <row r="43" spans="1:277" ht="30" customHeight="1" thickBot="1" x14ac:dyDescent="0.3">
      <c r="A43" s="54">
        <f t="shared" si="11"/>
        <v>42</v>
      </c>
      <c r="B43" s="6"/>
      <c r="C43" s="6"/>
      <c r="D43" s="6"/>
      <c r="E43" s="6" t="s">
        <v>366</v>
      </c>
      <c r="F43" s="6"/>
      <c r="G43" s="298">
        <v>0</v>
      </c>
      <c r="H43" s="298">
        <v>0</v>
      </c>
      <c r="I43" s="298">
        <v>0</v>
      </c>
      <c r="J43" s="298">
        <v>0</v>
      </c>
      <c r="K43" s="298">
        <v>0</v>
      </c>
      <c r="L43" s="298">
        <v>0</v>
      </c>
      <c r="M43" s="298">
        <v>0</v>
      </c>
      <c r="N43" s="298">
        <v>0</v>
      </c>
      <c r="O43" s="298">
        <v>0</v>
      </c>
      <c r="P43" s="298">
        <v>0</v>
      </c>
      <c r="Q43" s="298">
        <v>0</v>
      </c>
      <c r="R43" s="298">
        <v>0</v>
      </c>
      <c r="S43" s="298">
        <v>0</v>
      </c>
      <c r="T43" s="298">
        <v>0</v>
      </c>
      <c r="U43" s="298">
        <v>0</v>
      </c>
      <c r="V43" s="298">
        <v>0</v>
      </c>
      <c r="W43" s="298"/>
      <c r="X43" s="298">
        <v>0</v>
      </c>
      <c r="Y43" s="298"/>
      <c r="Z43" s="298">
        <v>0</v>
      </c>
      <c r="AA43" s="298">
        <v>0</v>
      </c>
      <c r="AB43" s="298">
        <v>0</v>
      </c>
      <c r="AC43" s="298">
        <v>0</v>
      </c>
      <c r="AD43" s="298">
        <v>0</v>
      </c>
      <c r="AE43" s="298">
        <v>0</v>
      </c>
      <c r="AF43" s="298">
        <v>0</v>
      </c>
      <c r="AG43" s="298">
        <v>0</v>
      </c>
      <c r="AH43" s="298">
        <v>0</v>
      </c>
      <c r="AI43" s="298">
        <v>0</v>
      </c>
      <c r="AJ43" s="298">
        <v>0</v>
      </c>
      <c r="AK43" s="298">
        <v>0</v>
      </c>
      <c r="AL43" s="298">
        <v>0</v>
      </c>
      <c r="AM43" s="298">
        <v>0</v>
      </c>
      <c r="AN43" s="298">
        <v>0</v>
      </c>
      <c r="AO43" s="298">
        <v>0</v>
      </c>
      <c r="AP43" s="298">
        <v>0</v>
      </c>
      <c r="AQ43" s="298">
        <v>0</v>
      </c>
      <c r="AR43" s="298">
        <v>0</v>
      </c>
      <c r="AS43" s="298">
        <v>0</v>
      </c>
      <c r="AT43" s="298">
        <v>0</v>
      </c>
      <c r="AU43" s="298">
        <v>0</v>
      </c>
      <c r="AV43" s="298">
        <v>0</v>
      </c>
      <c r="AW43" s="298">
        <v>0</v>
      </c>
      <c r="AX43" s="298">
        <v>0</v>
      </c>
      <c r="AY43" s="298">
        <v>0</v>
      </c>
      <c r="AZ43" s="298">
        <v>0</v>
      </c>
      <c r="BA43" s="298">
        <v>0</v>
      </c>
      <c r="BB43" s="298">
        <v>0</v>
      </c>
      <c r="BC43" s="298">
        <v>0</v>
      </c>
      <c r="BD43" s="298">
        <v>0</v>
      </c>
      <c r="BE43" s="298">
        <v>0</v>
      </c>
      <c r="BF43" s="298">
        <v>0</v>
      </c>
      <c r="BG43" s="298">
        <v>0</v>
      </c>
      <c r="BH43" s="298">
        <v>0</v>
      </c>
      <c r="BI43" s="298">
        <v>0</v>
      </c>
      <c r="BJ43" s="298">
        <v>0</v>
      </c>
      <c r="BK43" s="298">
        <v>0</v>
      </c>
      <c r="BL43" s="298">
        <v>0</v>
      </c>
      <c r="BM43" s="298">
        <v>0</v>
      </c>
      <c r="BN43" s="298">
        <v>0</v>
      </c>
      <c r="BO43" s="298">
        <v>0</v>
      </c>
      <c r="BP43" s="298">
        <v>0</v>
      </c>
      <c r="BQ43" s="298">
        <v>0</v>
      </c>
      <c r="BR43" s="298">
        <v>0</v>
      </c>
      <c r="BS43" s="298">
        <v>0</v>
      </c>
      <c r="BT43" s="298">
        <v>0</v>
      </c>
      <c r="BU43" s="298">
        <v>0</v>
      </c>
      <c r="BV43" s="298">
        <v>0</v>
      </c>
      <c r="BW43" s="298">
        <v>0</v>
      </c>
      <c r="BX43" s="298">
        <v>0</v>
      </c>
      <c r="BY43" s="298">
        <v>0</v>
      </c>
      <c r="BZ43" s="298">
        <v>0</v>
      </c>
      <c r="CA43" s="298">
        <v>0</v>
      </c>
      <c r="CB43" s="298">
        <v>0</v>
      </c>
      <c r="CC43" s="298">
        <v>0</v>
      </c>
      <c r="CD43" s="298">
        <v>0</v>
      </c>
      <c r="CE43" s="298">
        <v>0</v>
      </c>
      <c r="CF43" s="298">
        <v>0</v>
      </c>
      <c r="CG43" s="298">
        <v>0</v>
      </c>
      <c r="CH43" s="298">
        <v>0</v>
      </c>
      <c r="CI43" s="298">
        <v>0</v>
      </c>
      <c r="CJ43" s="298">
        <v>0</v>
      </c>
      <c r="CK43" s="298">
        <v>0</v>
      </c>
      <c r="CL43" s="298">
        <v>0</v>
      </c>
      <c r="CM43" s="298"/>
      <c r="CN43" s="298">
        <v>0</v>
      </c>
      <c r="CO43" s="298">
        <v>0</v>
      </c>
      <c r="CP43" s="298">
        <v>0</v>
      </c>
      <c r="CQ43" s="298">
        <v>0</v>
      </c>
      <c r="CR43" s="298">
        <v>0</v>
      </c>
      <c r="CS43" s="298">
        <v>0</v>
      </c>
      <c r="CT43" s="298">
        <v>0</v>
      </c>
      <c r="CU43" s="298">
        <v>0</v>
      </c>
      <c r="CV43" s="298">
        <v>0</v>
      </c>
      <c r="CW43" s="298">
        <v>0</v>
      </c>
      <c r="CX43" s="298">
        <v>0</v>
      </c>
      <c r="CY43" s="298">
        <v>0</v>
      </c>
      <c r="CZ43" s="298">
        <v>0</v>
      </c>
      <c r="DA43" s="298">
        <v>0</v>
      </c>
      <c r="DB43" s="298">
        <v>0</v>
      </c>
      <c r="DC43" s="298">
        <v>0</v>
      </c>
      <c r="DD43" s="298">
        <v>0</v>
      </c>
      <c r="DE43" s="298">
        <v>0</v>
      </c>
      <c r="DF43" s="298">
        <v>0</v>
      </c>
      <c r="DG43" s="298">
        <v>0</v>
      </c>
      <c r="DH43" s="298">
        <v>0</v>
      </c>
      <c r="DI43" s="298">
        <v>0</v>
      </c>
      <c r="DJ43" s="298">
        <v>0</v>
      </c>
      <c r="DK43" s="298">
        <v>0</v>
      </c>
      <c r="DL43" s="298">
        <v>0</v>
      </c>
      <c r="DM43" s="298">
        <v>0</v>
      </c>
      <c r="DN43" s="298">
        <v>0</v>
      </c>
      <c r="DO43" s="298">
        <v>0</v>
      </c>
      <c r="DP43" s="298">
        <v>0</v>
      </c>
      <c r="DQ43" s="298"/>
      <c r="DR43" s="298">
        <v>0</v>
      </c>
      <c r="DS43" s="298">
        <v>0</v>
      </c>
      <c r="DT43" s="298">
        <v>0</v>
      </c>
      <c r="DU43" s="298">
        <v>0</v>
      </c>
      <c r="DV43" s="298">
        <v>0</v>
      </c>
      <c r="DW43" s="298">
        <v>0</v>
      </c>
      <c r="DX43" s="298"/>
      <c r="DY43" s="298">
        <v>0</v>
      </c>
      <c r="DZ43" s="298">
        <v>0</v>
      </c>
      <c r="EA43" s="298">
        <v>0</v>
      </c>
      <c r="EB43" s="298">
        <v>0</v>
      </c>
      <c r="EC43" s="298">
        <v>0</v>
      </c>
      <c r="ED43" s="298">
        <v>0</v>
      </c>
      <c r="EE43" s="298">
        <v>0</v>
      </c>
      <c r="EF43" s="298">
        <v>0</v>
      </c>
      <c r="EG43" s="298">
        <v>0</v>
      </c>
      <c r="EH43" s="298">
        <v>0</v>
      </c>
      <c r="EI43"/>
      <c r="EJ43" s="8">
        <f>ROUND(SUM(G43:EH43),5)</f>
        <v>0</v>
      </c>
      <c r="EL43" s="276">
        <v>5871</v>
      </c>
      <c r="EN43" s="183">
        <v>0</v>
      </c>
      <c r="EO43" s="183">
        <v>0</v>
      </c>
      <c r="EP43" s="183">
        <v>0</v>
      </c>
      <c r="EQ43" s="183">
        <v>0</v>
      </c>
      <c r="ER43" s="183">
        <v>0</v>
      </c>
      <c r="ES43" s="183">
        <v>0</v>
      </c>
      <c r="ET43" s="183">
        <v>0</v>
      </c>
      <c r="EU43" s="183">
        <v>0</v>
      </c>
      <c r="EV43" s="183">
        <v>0</v>
      </c>
      <c r="EW43" s="183">
        <v>0</v>
      </c>
      <c r="EX43" s="183">
        <v>0</v>
      </c>
      <c r="EY43" s="183">
        <v>0</v>
      </c>
      <c r="EZ43" s="183">
        <v>0</v>
      </c>
      <c r="FA43" s="183">
        <v>0</v>
      </c>
      <c r="FB43" s="183">
        <v>0</v>
      </c>
      <c r="FC43" s="183">
        <v>0</v>
      </c>
      <c r="FD43" s="183">
        <v>0</v>
      </c>
      <c r="FE43" s="183">
        <v>0</v>
      </c>
      <c r="FF43" s="183">
        <v>0</v>
      </c>
      <c r="FG43" s="183">
        <v>0</v>
      </c>
      <c r="FH43" s="183">
        <v>0</v>
      </c>
      <c r="FI43" s="183">
        <v>0</v>
      </c>
      <c r="FJ43" s="183">
        <v>0</v>
      </c>
      <c r="FK43" s="183">
        <v>0</v>
      </c>
      <c r="FL43" s="183">
        <v>0</v>
      </c>
      <c r="FM43" s="183">
        <v>0</v>
      </c>
      <c r="FN43" s="183">
        <v>0</v>
      </c>
      <c r="FO43" s="183">
        <v>0</v>
      </c>
      <c r="FP43" s="183">
        <v>0</v>
      </c>
      <c r="FQ43" s="183">
        <v>0</v>
      </c>
      <c r="FR43" s="183">
        <v>0</v>
      </c>
      <c r="FS43" s="183">
        <v>0</v>
      </c>
      <c r="FT43" s="183">
        <v>0</v>
      </c>
      <c r="FU43" s="183">
        <v>0</v>
      </c>
      <c r="FV43" s="183">
        <v>0</v>
      </c>
      <c r="FW43" s="183">
        <v>0</v>
      </c>
      <c r="FX43" s="183">
        <v>0</v>
      </c>
      <c r="FY43" s="183">
        <v>0</v>
      </c>
      <c r="FZ43" s="183">
        <v>0</v>
      </c>
      <c r="GA43" s="183">
        <v>0</v>
      </c>
      <c r="GB43" s="183">
        <v>0</v>
      </c>
      <c r="GC43" s="183">
        <v>0</v>
      </c>
      <c r="GD43" s="183">
        <v>0</v>
      </c>
      <c r="GE43" s="183">
        <v>0</v>
      </c>
      <c r="GF43" s="183">
        <v>0</v>
      </c>
      <c r="GG43" s="183">
        <v>0</v>
      </c>
      <c r="GH43" s="183">
        <v>0</v>
      </c>
      <c r="GI43" s="183">
        <v>0</v>
      </c>
      <c r="GJ43" s="183">
        <v>0</v>
      </c>
      <c r="GK43" s="183">
        <v>0</v>
      </c>
      <c r="GL43" s="183">
        <v>0</v>
      </c>
      <c r="GM43" s="183">
        <v>0</v>
      </c>
      <c r="GN43" s="183">
        <v>0</v>
      </c>
      <c r="GO43" s="183">
        <v>0</v>
      </c>
      <c r="GP43" s="183">
        <v>0</v>
      </c>
      <c r="GQ43" s="183">
        <v>0</v>
      </c>
      <c r="GR43" s="183">
        <v>0</v>
      </c>
      <c r="GS43" s="183">
        <v>0</v>
      </c>
      <c r="GT43" s="183">
        <v>0</v>
      </c>
      <c r="GU43" s="183">
        <v>0</v>
      </c>
      <c r="GV43" s="183">
        <v>0</v>
      </c>
      <c r="GW43" s="183">
        <v>0</v>
      </c>
      <c r="GX43" s="183">
        <v>0</v>
      </c>
      <c r="GY43" s="183">
        <v>0</v>
      </c>
      <c r="GZ43" s="183">
        <v>0</v>
      </c>
      <c r="HA43" s="183">
        <v>0</v>
      </c>
      <c r="HB43" s="183">
        <v>0</v>
      </c>
      <c r="HC43" s="183">
        <v>0</v>
      </c>
      <c r="HD43" s="183">
        <v>0</v>
      </c>
      <c r="HE43" s="183">
        <v>0</v>
      </c>
      <c r="HF43" s="183">
        <v>0</v>
      </c>
      <c r="HG43" s="183">
        <v>0</v>
      </c>
      <c r="HH43" s="183">
        <v>0</v>
      </c>
      <c r="HI43" s="183">
        <v>0</v>
      </c>
      <c r="HJ43" s="183">
        <v>0</v>
      </c>
      <c r="HK43" s="183">
        <v>0</v>
      </c>
      <c r="HL43" s="183">
        <v>0</v>
      </c>
      <c r="HM43" s="183">
        <v>0</v>
      </c>
      <c r="HN43" s="183">
        <v>0</v>
      </c>
      <c r="HO43" s="183">
        <v>0</v>
      </c>
      <c r="HP43" s="183">
        <v>0</v>
      </c>
      <c r="HQ43" s="183">
        <v>0</v>
      </c>
      <c r="HR43" s="183">
        <v>0</v>
      </c>
      <c r="HS43" s="183">
        <v>0</v>
      </c>
      <c r="HT43" s="183">
        <v>0</v>
      </c>
      <c r="HU43" s="183">
        <v>0</v>
      </c>
      <c r="HV43" s="183">
        <v>0</v>
      </c>
      <c r="HW43" s="183">
        <v>0</v>
      </c>
      <c r="HX43" s="183">
        <v>0</v>
      </c>
      <c r="HY43" s="183">
        <v>0</v>
      </c>
      <c r="HZ43" s="183">
        <v>0</v>
      </c>
      <c r="IA43" s="183">
        <v>0</v>
      </c>
      <c r="IB43" s="183">
        <v>0</v>
      </c>
      <c r="IC43" s="183">
        <v>0</v>
      </c>
      <c r="ID43" s="183">
        <v>0</v>
      </c>
      <c r="IE43" s="183">
        <v>0</v>
      </c>
      <c r="IF43" s="183">
        <v>0</v>
      </c>
      <c r="IG43" s="183">
        <v>0</v>
      </c>
      <c r="IH43" s="183">
        <v>0</v>
      </c>
      <c r="II43" s="183">
        <v>0</v>
      </c>
      <c r="IJ43" s="183">
        <v>0</v>
      </c>
      <c r="IK43" s="183">
        <v>0</v>
      </c>
      <c r="IL43" s="183">
        <v>0</v>
      </c>
      <c r="IM43" s="183">
        <v>0</v>
      </c>
      <c r="IN43" s="183">
        <v>0</v>
      </c>
      <c r="IO43" s="183">
        <v>0</v>
      </c>
      <c r="IP43" s="183">
        <v>0</v>
      </c>
      <c r="IQ43" s="183">
        <v>0</v>
      </c>
      <c r="IR43" s="183">
        <v>0</v>
      </c>
      <c r="IS43" s="183">
        <v>0</v>
      </c>
      <c r="IT43" s="183">
        <v>0</v>
      </c>
      <c r="IU43" s="183">
        <v>0</v>
      </c>
      <c r="IV43" s="183">
        <v>0</v>
      </c>
      <c r="IW43" s="183">
        <v>0</v>
      </c>
      <c r="IX43" s="183">
        <v>0</v>
      </c>
      <c r="IY43" s="183">
        <v>0</v>
      </c>
      <c r="IZ43" s="183">
        <v>0</v>
      </c>
      <c r="JA43" s="183">
        <v>0</v>
      </c>
      <c r="JB43" s="183">
        <v>0</v>
      </c>
      <c r="JC43" s="183">
        <v>0</v>
      </c>
      <c r="JD43" s="183">
        <v>0</v>
      </c>
      <c r="JE43" s="183">
        <v>0</v>
      </c>
      <c r="JF43" s="183">
        <v>0</v>
      </c>
      <c r="JG43" s="183">
        <v>0</v>
      </c>
      <c r="JH43" s="183">
        <v>0</v>
      </c>
      <c r="JI43" s="183">
        <v>0</v>
      </c>
      <c r="JJ43" s="183">
        <v>0</v>
      </c>
      <c r="JK43" s="183">
        <v>0</v>
      </c>
      <c r="JL43" s="183">
        <v>0</v>
      </c>
      <c r="JM43" s="183">
        <v>0</v>
      </c>
      <c r="JN43" s="183">
        <v>0</v>
      </c>
      <c r="JO43" s="183">
        <v>0</v>
      </c>
      <c r="JP43" s="183">
        <v>0</v>
      </c>
      <c r="JQ43" s="183">
        <v>0</v>
      </c>
    </row>
    <row r="44" spans="1:277" ht="15.75" thickBot="1" x14ac:dyDescent="0.3">
      <c r="A44" s="54">
        <f t="shared" si="11"/>
        <v>43</v>
      </c>
      <c r="B44" s="6"/>
      <c r="C44" s="6"/>
      <c r="D44" s="6" t="s">
        <v>247</v>
      </c>
      <c r="E44" s="6"/>
      <c r="F44" s="6"/>
      <c r="G44" s="300">
        <f>G8+G12+G13+G14+G15+G38+G42+G43</f>
        <v>58950</v>
      </c>
      <c r="H44" s="300">
        <f t="shared" ref="H44:BS44" si="26">H8+H12+H13+H14+H15+H38+H42+H43</f>
        <v>100452.25200000001</v>
      </c>
      <c r="I44" s="300">
        <f t="shared" si="26"/>
        <v>1780252.4949999999</v>
      </c>
      <c r="J44" s="300">
        <f t="shared" si="26"/>
        <v>5200</v>
      </c>
      <c r="K44" s="300">
        <f t="shared" si="26"/>
        <v>459045.28</v>
      </c>
      <c r="L44" s="300">
        <f t="shared" si="26"/>
        <v>267572.256995</v>
      </c>
      <c r="M44" s="300">
        <f t="shared" si="26"/>
        <v>12693.22</v>
      </c>
      <c r="N44" s="300">
        <f t="shared" si="26"/>
        <v>13200</v>
      </c>
      <c r="O44" s="300">
        <f t="shared" si="26"/>
        <v>287179.40746040002</v>
      </c>
      <c r="P44" s="300">
        <f t="shared" si="26"/>
        <v>1100909.0699999998</v>
      </c>
      <c r="Q44" s="300">
        <f t="shared" si="26"/>
        <v>21085.222400000002</v>
      </c>
      <c r="R44" s="300">
        <f t="shared" si="26"/>
        <v>184474.96627500001</v>
      </c>
      <c r="S44" s="300">
        <f t="shared" si="26"/>
        <v>5550</v>
      </c>
      <c r="T44" s="300">
        <f t="shared" si="26"/>
        <v>5300</v>
      </c>
      <c r="U44" s="300">
        <f t="shared" si="26"/>
        <v>10200</v>
      </c>
      <c r="V44" s="300">
        <f t="shared" si="26"/>
        <v>397149.94128929998</v>
      </c>
      <c r="W44" s="300">
        <f t="shared" si="26"/>
        <v>55000</v>
      </c>
      <c r="X44" s="300">
        <f t="shared" si="26"/>
        <v>1013271.7764543951</v>
      </c>
      <c r="Y44" s="300">
        <f t="shared" si="26"/>
        <v>11250</v>
      </c>
      <c r="Z44" s="300">
        <f t="shared" si="26"/>
        <v>13600</v>
      </c>
      <c r="AA44" s="300">
        <f t="shared" si="26"/>
        <v>34275</v>
      </c>
      <c r="AB44" s="300">
        <f t="shared" si="26"/>
        <v>447036.03500000003</v>
      </c>
      <c r="AC44" s="300">
        <f t="shared" si="26"/>
        <v>13400</v>
      </c>
      <c r="AD44" s="300">
        <f t="shared" si="26"/>
        <v>4900</v>
      </c>
      <c r="AE44" s="300">
        <f t="shared" si="26"/>
        <v>182840</v>
      </c>
      <c r="AF44" s="300">
        <f t="shared" si="26"/>
        <v>10700</v>
      </c>
      <c r="AG44" s="300">
        <f t="shared" si="26"/>
        <v>43919.55</v>
      </c>
      <c r="AH44" s="300">
        <f t="shared" si="26"/>
        <v>50479.280195000007</v>
      </c>
      <c r="AI44" s="300">
        <f t="shared" si="26"/>
        <v>46953.33</v>
      </c>
      <c r="AJ44" s="300">
        <f t="shared" si="26"/>
        <v>17050</v>
      </c>
      <c r="AK44" s="300">
        <f t="shared" si="26"/>
        <v>49900</v>
      </c>
      <c r="AL44" s="300">
        <f t="shared" si="26"/>
        <v>6300</v>
      </c>
      <c r="AM44" s="300">
        <f t="shared" si="26"/>
        <v>95200</v>
      </c>
      <c r="AN44" s="300">
        <f t="shared" si="26"/>
        <v>21500</v>
      </c>
      <c r="AO44" s="300">
        <f t="shared" si="26"/>
        <v>19125</v>
      </c>
      <c r="AP44" s="300">
        <f t="shared" si="26"/>
        <v>16399.98</v>
      </c>
      <c r="AQ44" s="300">
        <f t="shared" si="26"/>
        <v>557800.12821600004</v>
      </c>
      <c r="AR44" s="300">
        <f t="shared" si="26"/>
        <v>13983</v>
      </c>
      <c r="AS44" s="300">
        <f t="shared" si="26"/>
        <v>35931</v>
      </c>
      <c r="AT44" s="300">
        <f t="shared" si="26"/>
        <v>6200</v>
      </c>
      <c r="AU44" s="300">
        <f t="shared" si="26"/>
        <v>19800</v>
      </c>
      <c r="AV44" s="300">
        <f t="shared" si="26"/>
        <v>22000</v>
      </c>
      <c r="AW44" s="300">
        <f t="shared" si="26"/>
        <v>91485.229443499993</v>
      </c>
      <c r="AX44" s="300">
        <f t="shared" si="26"/>
        <v>11100</v>
      </c>
      <c r="AY44" s="300">
        <f t="shared" si="26"/>
        <v>3003.5000000000005</v>
      </c>
      <c r="AZ44" s="300">
        <f t="shared" si="26"/>
        <v>9450</v>
      </c>
      <c r="BA44" s="300">
        <f t="shared" si="26"/>
        <v>21100</v>
      </c>
      <c r="BB44" s="300">
        <f t="shared" si="26"/>
        <v>24486.100000000002</v>
      </c>
      <c r="BC44" s="300">
        <f t="shared" si="26"/>
        <v>998661.75055778911</v>
      </c>
      <c r="BD44" s="300">
        <f t="shared" si="26"/>
        <v>13515</v>
      </c>
      <c r="BE44" s="300">
        <f t="shared" si="26"/>
        <v>16061.875</v>
      </c>
      <c r="BF44" s="300">
        <f t="shared" si="26"/>
        <v>79186.911554999999</v>
      </c>
      <c r="BG44" s="300">
        <f t="shared" si="26"/>
        <v>756788.44156907999</v>
      </c>
      <c r="BH44" s="300">
        <f t="shared" si="26"/>
        <v>500232.43293750001</v>
      </c>
      <c r="BI44" s="300">
        <f t="shared" si="26"/>
        <v>19600</v>
      </c>
      <c r="BJ44" s="300">
        <f t="shared" si="26"/>
        <v>17740</v>
      </c>
      <c r="BK44" s="300">
        <f t="shared" si="26"/>
        <v>42909.5</v>
      </c>
      <c r="BL44" s="300">
        <f t="shared" si="26"/>
        <v>8537.5</v>
      </c>
      <c r="BM44" s="300">
        <f t="shared" si="26"/>
        <v>8100</v>
      </c>
      <c r="BN44" s="300">
        <f t="shared" si="26"/>
        <v>37500</v>
      </c>
      <c r="BO44" s="300">
        <f t="shared" si="26"/>
        <v>567145.50829999999</v>
      </c>
      <c r="BP44" s="300">
        <f t="shared" si="26"/>
        <v>84419</v>
      </c>
      <c r="BQ44" s="300">
        <f t="shared" si="26"/>
        <v>323840.61060000001</v>
      </c>
      <c r="BR44" s="300">
        <f t="shared" si="26"/>
        <v>3087.5</v>
      </c>
      <c r="BS44" s="300">
        <f t="shared" si="26"/>
        <v>17550</v>
      </c>
      <c r="BT44" s="300">
        <f t="shared" ref="BT44:EE44" si="27">BT8+BT12+BT13+BT14+BT15+BT38+BT42+BT43</f>
        <v>6000</v>
      </c>
      <c r="BU44" s="300">
        <f t="shared" si="27"/>
        <v>157803.72899999999</v>
      </c>
      <c r="BV44" s="300">
        <f t="shared" si="27"/>
        <v>14912.75</v>
      </c>
      <c r="BW44" s="300">
        <f t="shared" si="27"/>
        <v>12349.96</v>
      </c>
      <c r="BX44" s="300">
        <f t="shared" si="27"/>
        <v>236461.91999999998</v>
      </c>
      <c r="BY44" s="300">
        <f t="shared" si="27"/>
        <v>32792.5</v>
      </c>
      <c r="BZ44" s="300">
        <f t="shared" si="27"/>
        <v>4600</v>
      </c>
      <c r="CA44" s="300">
        <f t="shared" si="27"/>
        <v>69382.87</v>
      </c>
      <c r="CB44" s="300">
        <f t="shared" si="27"/>
        <v>824935.76276754797</v>
      </c>
      <c r="CC44" s="300">
        <f t="shared" si="27"/>
        <v>31500</v>
      </c>
      <c r="CD44" s="300">
        <f t="shared" si="27"/>
        <v>301677.5</v>
      </c>
      <c r="CE44" s="300">
        <f t="shared" si="27"/>
        <v>12974.329000000002</v>
      </c>
      <c r="CF44" s="300">
        <f t="shared" si="27"/>
        <v>1507272.4791999999</v>
      </c>
      <c r="CG44" s="300">
        <f t="shared" si="27"/>
        <v>17825</v>
      </c>
      <c r="CH44" s="300">
        <f t="shared" si="27"/>
        <v>144161.58750000002</v>
      </c>
      <c r="CI44" s="300">
        <f t="shared" si="27"/>
        <v>40000</v>
      </c>
      <c r="CJ44" s="300">
        <f t="shared" si="27"/>
        <v>1048884.1600000001</v>
      </c>
      <c r="CK44" s="300">
        <f t="shared" si="27"/>
        <v>554661.20830000006</v>
      </c>
      <c r="CL44" s="300">
        <f t="shared" si="27"/>
        <v>477400</v>
      </c>
      <c r="CM44" s="300">
        <f t="shared" si="27"/>
        <v>218750</v>
      </c>
      <c r="CN44" s="300">
        <f t="shared" si="27"/>
        <v>5500</v>
      </c>
      <c r="CO44" s="300">
        <f t="shared" si="27"/>
        <v>17700</v>
      </c>
      <c r="CP44" s="300">
        <f t="shared" si="27"/>
        <v>10200</v>
      </c>
      <c r="CQ44" s="300">
        <f t="shared" si="27"/>
        <v>107970.19530000001</v>
      </c>
      <c r="CR44" s="300">
        <f t="shared" si="27"/>
        <v>9800</v>
      </c>
      <c r="CS44" s="300">
        <f t="shared" si="27"/>
        <v>15500</v>
      </c>
      <c r="CT44" s="300">
        <f t="shared" si="27"/>
        <v>797199.57135500002</v>
      </c>
      <c r="CU44" s="300">
        <f t="shared" si="27"/>
        <v>40650</v>
      </c>
      <c r="CV44" s="300">
        <f t="shared" si="27"/>
        <v>585240.07425000006</v>
      </c>
      <c r="CW44" s="300">
        <f t="shared" si="27"/>
        <v>17087.5</v>
      </c>
      <c r="CX44" s="300">
        <f t="shared" si="27"/>
        <v>34300</v>
      </c>
      <c r="CY44" s="300">
        <f t="shared" si="27"/>
        <v>16000</v>
      </c>
      <c r="CZ44" s="300">
        <f t="shared" si="27"/>
        <v>34068.036680000005</v>
      </c>
      <c r="DA44" s="300">
        <f t="shared" si="27"/>
        <v>54188.000000000007</v>
      </c>
      <c r="DB44" s="300">
        <f t="shared" si="27"/>
        <v>336717.14775</v>
      </c>
      <c r="DC44" s="300">
        <f t="shared" si="27"/>
        <v>9320</v>
      </c>
      <c r="DD44" s="300">
        <f t="shared" si="27"/>
        <v>190050.06795719999</v>
      </c>
      <c r="DE44" s="300">
        <f t="shared" si="27"/>
        <v>6300</v>
      </c>
      <c r="DF44" s="300">
        <f t="shared" si="27"/>
        <v>21300</v>
      </c>
      <c r="DG44" s="300">
        <f t="shared" si="27"/>
        <v>120000</v>
      </c>
      <c r="DH44" s="300">
        <f t="shared" si="27"/>
        <v>86677.485000000001</v>
      </c>
      <c r="DI44" s="300">
        <f t="shared" si="27"/>
        <v>6700</v>
      </c>
      <c r="DJ44" s="300">
        <f t="shared" si="27"/>
        <v>8300</v>
      </c>
      <c r="DK44" s="300">
        <f t="shared" si="27"/>
        <v>28860</v>
      </c>
      <c r="DL44" s="300">
        <f t="shared" si="27"/>
        <v>12600</v>
      </c>
      <c r="DM44" s="300">
        <f t="shared" si="27"/>
        <v>113293.42816391599</v>
      </c>
      <c r="DN44" s="300">
        <f t="shared" si="27"/>
        <v>7200</v>
      </c>
      <c r="DO44" s="300">
        <f t="shared" si="27"/>
        <v>12840</v>
      </c>
      <c r="DP44" s="300">
        <f t="shared" si="27"/>
        <v>76800</v>
      </c>
      <c r="DQ44" s="300">
        <f t="shared" si="27"/>
        <v>240000</v>
      </c>
      <c r="DR44" s="300">
        <f t="shared" si="27"/>
        <v>14530</v>
      </c>
      <c r="DS44" s="300">
        <f t="shared" si="27"/>
        <v>1850</v>
      </c>
      <c r="DT44" s="300">
        <f t="shared" si="27"/>
        <v>31650</v>
      </c>
      <c r="DU44" s="300">
        <f t="shared" si="27"/>
        <v>21700</v>
      </c>
      <c r="DV44" s="300">
        <f t="shared" si="27"/>
        <v>6900</v>
      </c>
      <c r="DW44" s="300">
        <f t="shared" si="27"/>
        <v>24250</v>
      </c>
      <c r="DX44" s="300">
        <f t="shared" si="27"/>
        <v>16250</v>
      </c>
      <c r="DY44" s="300">
        <f t="shared" si="27"/>
        <v>950854.39500000002</v>
      </c>
      <c r="DZ44" s="300">
        <f t="shared" si="27"/>
        <v>7900</v>
      </c>
      <c r="EA44" s="300">
        <f t="shared" si="27"/>
        <v>11300</v>
      </c>
      <c r="EB44" s="300">
        <f t="shared" si="27"/>
        <v>891863.75168999995</v>
      </c>
      <c r="EC44" s="300">
        <f t="shared" si="27"/>
        <v>1120333.08</v>
      </c>
      <c r="ED44" s="300">
        <f t="shared" si="27"/>
        <v>23587.5</v>
      </c>
      <c r="EE44" s="300">
        <f t="shared" si="27"/>
        <v>489208.114</v>
      </c>
      <c r="EF44" s="300">
        <f t="shared" ref="EF44:EH44" si="28">EF8+EF12+EF13+EF14+EF15+EF38+EF42+EF43</f>
        <v>17050</v>
      </c>
      <c r="EG44" s="300">
        <f t="shared" si="28"/>
        <v>349116.83031987498</v>
      </c>
      <c r="EH44" s="300">
        <f t="shared" si="28"/>
        <v>176770</v>
      </c>
      <c r="EI44"/>
      <c r="EJ44" s="7">
        <f>ROUND(SUM(G44:EH44),5)</f>
        <v>24065349.984480001</v>
      </c>
      <c r="EL44" s="276">
        <v>1900</v>
      </c>
      <c r="EN44" s="183">
        <v>0</v>
      </c>
      <c r="EO44" s="183">
        <v>0</v>
      </c>
      <c r="EP44" s="183">
        <v>0</v>
      </c>
      <c r="EQ44" s="183">
        <v>0</v>
      </c>
      <c r="ER44" s="183">
        <v>0</v>
      </c>
      <c r="ES44" s="183">
        <v>0</v>
      </c>
      <c r="ET44" s="183">
        <v>0</v>
      </c>
      <c r="EU44" s="183">
        <v>0</v>
      </c>
      <c r="EV44" s="183">
        <v>0</v>
      </c>
      <c r="EW44" s="183">
        <v>0</v>
      </c>
      <c r="EX44" s="183">
        <v>0</v>
      </c>
      <c r="EY44" s="183">
        <v>0</v>
      </c>
      <c r="EZ44" s="183">
        <v>0</v>
      </c>
      <c r="FA44" s="183">
        <v>0</v>
      </c>
      <c r="FB44" s="183">
        <v>0</v>
      </c>
      <c r="FC44" s="183">
        <v>0</v>
      </c>
      <c r="FD44" s="183">
        <v>0</v>
      </c>
      <c r="FE44" s="183">
        <v>0</v>
      </c>
      <c r="FF44" s="183">
        <v>0</v>
      </c>
      <c r="FG44" s="183">
        <v>0</v>
      </c>
      <c r="FH44" s="183">
        <v>0</v>
      </c>
      <c r="FI44" s="183">
        <v>0</v>
      </c>
      <c r="FJ44" s="183">
        <v>0</v>
      </c>
      <c r="FK44" s="183">
        <v>0</v>
      </c>
      <c r="FL44" s="183">
        <v>0</v>
      </c>
      <c r="FM44" s="183">
        <v>0</v>
      </c>
      <c r="FN44" s="183">
        <v>0</v>
      </c>
      <c r="FO44" s="183">
        <v>0</v>
      </c>
      <c r="FP44" s="183">
        <v>0</v>
      </c>
      <c r="FQ44" s="183">
        <v>0</v>
      </c>
      <c r="FR44" s="183">
        <v>0</v>
      </c>
      <c r="FS44" s="183">
        <v>0</v>
      </c>
      <c r="FT44" s="183">
        <v>0</v>
      </c>
      <c r="FU44" s="183">
        <v>0</v>
      </c>
      <c r="FV44" s="183">
        <v>0</v>
      </c>
      <c r="FW44" s="183">
        <v>0</v>
      </c>
      <c r="FX44" s="183">
        <v>0</v>
      </c>
      <c r="FY44" s="183">
        <v>0</v>
      </c>
      <c r="FZ44" s="183">
        <v>0</v>
      </c>
      <c r="GA44" s="183">
        <v>0</v>
      </c>
      <c r="GB44" s="183">
        <v>0</v>
      </c>
      <c r="GC44" s="183">
        <v>0</v>
      </c>
      <c r="GD44" s="183">
        <v>0</v>
      </c>
      <c r="GE44" s="183">
        <v>0</v>
      </c>
      <c r="GF44" s="183">
        <v>0</v>
      </c>
      <c r="GG44" s="183">
        <v>0</v>
      </c>
      <c r="GH44" s="183">
        <v>0</v>
      </c>
      <c r="GI44" s="183">
        <v>0</v>
      </c>
      <c r="GJ44" s="183">
        <v>0</v>
      </c>
      <c r="GK44" s="183">
        <v>0</v>
      </c>
      <c r="GL44" s="183">
        <v>0</v>
      </c>
      <c r="GM44" s="183">
        <v>0</v>
      </c>
      <c r="GN44" s="183">
        <v>0</v>
      </c>
      <c r="GO44" s="183">
        <v>0</v>
      </c>
      <c r="GP44" s="183">
        <v>0</v>
      </c>
      <c r="GQ44" s="183">
        <v>0</v>
      </c>
      <c r="GR44" s="183">
        <v>0</v>
      </c>
      <c r="GS44" s="183">
        <v>0</v>
      </c>
      <c r="GT44" s="183">
        <v>0</v>
      </c>
      <c r="GU44" s="183">
        <v>0</v>
      </c>
      <c r="GV44" s="183">
        <v>0</v>
      </c>
      <c r="GW44" s="183">
        <v>0</v>
      </c>
      <c r="GX44" s="183">
        <v>0</v>
      </c>
      <c r="GY44" s="183">
        <v>0</v>
      </c>
      <c r="GZ44" s="183">
        <v>0</v>
      </c>
      <c r="HA44" s="183">
        <v>0</v>
      </c>
      <c r="HB44" s="183">
        <v>0</v>
      </c>
      <c r="HC44" s="183">
        <v>0</v>
      </c>
      <c r="HD44" s="183">
        <v>0</v>
      </c>
      <c r="HE44" s="183">
        <v>0</v>
      </c>
      <c r="HF44" s="183">
        <v>0</v>
      </c>
      <c r="HG44" s="183">
        <v>0</v>
      </c>
      <c r="HH44" s="183">
        <v>0</v>
      </c>
      <c r="HI44" s="183">
        <v>0</v>
      </c>
      <c r="HJ44" s="183">
        <v>0</v>
      </c>
      <c r="HK44" s="183">
        <v>0</v>
      </c>
      <c r="HL44" s="183">
        <v>0</v>
      </c>
      <c r="HM44" s="183">
        <v>0</v>
      </c>
      <c r="HN44" s="183">
        <v>0</v>
      </c>
      <c r="HO44" s="183">
        <v>0</v>
      </c>
      <c r="HP44" s="183">
        <v>0</v>
      </c>
      <c r="HQ44" s="183">
        <v>0</v>
      </c>
      <c r="HR44" s="183">
        <v>0</v>
      </c>
      <c r="HS44" s="183">
        <v>0</v>
      </c>
      <c r="HT44" s="183">
        <v>0</v>
      </c>
      <c r="HU44" s="183">
        <v>0</v>
      </c>
      <c r="HV44" s="183">
        <v>0</v>
      </c>
      <c r="HW44" s="183">
        <v>0</v>
      </c>
      <c r="HX44" s="183">
        <v>0</v>
      </c>
      <c r="HY44" s="183">
        <v>0</v>
      </c>
      <c r="HZ44" s="183">
        <v>0</v>
      </c>
      <c r="IA44" s="183">
        <v>0</v>
      </c>
      <c r="IB44" s="183">
        <v>0</v>
      </c>
      <c r="IC44" s="183">
        <v>0</v>
      </c>
      <c r="ID44" s="183">
        <v>0</v>
      </c>
      <c r="IE44" s="183">
        <v>0</v>
      </c>
      <c r="IF44" s="183">
        <v>0</v>
      </c>
      <c r="IG44" s="183">
        <v>0</v>
      </c>
      <c r="IH44" s="183">
        <v>0</v>
      </c>
      <c r="II44" s="183">
        <v>0</v>
      </c>
      <c r="IJ44" s="183">
        <v>0</v>
      </c>
      <c r="IK44" s="183">
        <v>0</v>
      </c>
      <c r="IL44" s="183">
        <v>0</v>
      </c>
      <c r="IM44" s="183">
        <v>0</v>
      </c>
      <c r="IN44" s="183">
        <v>0</v>
      </c>
      <c r="IO44" s="183">
        <v>0</v>
      </c>
      <c r="IP44" s="183">
        <v>0</v>
      </c>
      <c r="IQ44" s="183">
        <v>0</v>
      </c>
      <c r="IR44" s="183">
        <v>0</v>
      </c>
      <c r="IS44" s="183">
        <v>0</v>
      </c>
      <c r="IT44" s="183">
        <v>0</v>
      </c>
      <c r="IU44" s="183">
        <v>0</v>
      </c>
      <c r="IV44" s="183">
        <v>0</v>
      </c>
      <c r="IW44" s="183">
        <v>0</v>
      </c>
      <c r="IX44" s="183">
        <v>0</v>
      </c>
      <c r="IY44" s="183">
        <v>0</v>
      </c>
      <c r="IZ44" s="183">
        <v>0</v>
      </c>
      <c r="JA44" s="183">
        <v>0</v>
      </c>
      <c r="JB44" s="183">
        <v>0</v>
      </c>
      <c r="JC44" s="183">
        <v>0</v>
      </c>
      <c r="JD44" s="183">
        <v>0</v>
      </c>
      <c r="JE44" s="183">
        <v>0</v>
      </c>
      <c r="JF44" s="183">
        <v>0</v>
      </c>
      <c r="JG44" s="183">
        <v>0</v>
      </c>
      <c r="JH44" s="183">
        <v>0</v>
      </c>
      <c r="JI44" s="183">
        <v>0</v>
      </c>
      <c r="JJ44" s="183">
        <v>0</v>
      </c>
      <c r="JK44" s="183">
        <v>0</v>
      </c>
      <c r="JL44" s="183">
        <v>0</v>
      </c>
      <c r="JM44" s="183">
        <v>0</v>
      </c>
      <c r="JN44" s="183">
        <v>0</v>
      </c>
      <c r="JO44" s="183">
        <v>0</v>
      </c>
      <c r="JP44" s="183">
        <v>0</v>
      </c>
      <c r="JQ44" s="183">
        <v>0</v>
      </c>
    </row>
    <row r="45" spans="1:277" ht="30" customHeight="1" x14ac:dyDescent="0.25">
      <c r="A45" s="54">
        <f t="shared" si="11"/>
        <v>44</v>
      </c>
      <c r="B45" s="6"/>
      <c r="C45" s="6"/>
      <c r="D45" s="6" t="s">
        <v>367</v>
      </c>
      <c r="E45" s="6"/>
      <c r="F45" s="6"/>
      <c r="G45" s="29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29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c r="EJ45" s="7"/>
      <c r="EL45" s="276">
        <v>4875</v>
      </c>
      <c r="EN45" s="183">
        <v>0</v>
      </c>
      <c r="EO45" s="183">
        <v>0</v>
      </c>
      <c r="EP45" s="183">
        <v>0</v>
      </c>
      <c r="EQ45" s="183">
        <v>0</v>
      </c>
      <c r="ER45" s="183">
        <v>0</v>
      </c>
      <c r="ES45" s="183">
        <v>0</v>
      </c>
      <c r="ET45" s="183">
        <v>0</v>
      </c>
      <c r="EU45" s="183">
        <v>0</v>
      </c>
      <c r="EV45" s="183">
        <v>0</v>
      </c>
      <c r="EW45" s="183">
        <v>0</v>
      </c>
      <c r="EX45" s="183">
        <v>0</v>
      </c>
      <c r="EY45" s="183">
        <v>0</v>
      </c>
      <c r="EZ45" s="183">
        <v>0</v>
      </c>
      <c r="FA45" s="183">
        <v>0</v>
      </c>
      <c r="FB45" s="183">
        <v>0</v>
      </c>
      <c r="FC45" s="183">
        <v>0</v>
      </c>
      <c r="FD45" s="183">
        <v>0</v>
      </c>
      <c r="FE45" s="183">
        <v>0</v>
      </c>
      <c r="FF45" s="183">
        <v>0</v>
      </c>
      <c r="FG45" s="183">
        <v>0</v>
      </c>
      <c r="FH45" s="183">
        <v>0</v>
      </c>
      <c r="FI45" s="183">
        <v>0</v>
      </c>
      <c r="FJ45" s="183">
        <v>0</v>
      </c>
      <c r="FK45" s="183">
        <v>0</v>
      </c>
      <c r="FL45" s="183">
        <v>0</v>
      </c>
      <c r="FM45" s="183">
        <v>0</v>
      </c>
      <c r="FN45" s="183">
        <v>0</v>
      </c>
      <c r="FO45" s="183">
        <v>0</v>
      </c>
      <c r="FP45" s="183">
        <v>0</v>
      </c>
      <c r="FQ45" s="183">
        <v>0</v>
      </c>
      <c r="FR45" s="183">
        <v>0</v>
      </c>
      <c r="FS45" s="183">
        <v>0</v>
      </c>
      <c r="FT45" s="183">
        <v>0</v>
      </c>
      <c r="FU45" s="183">
        <v>0</v>
      </c>
      <c r="FV45" s="183">
        <v>0</v>
      </c>
      <c r="FW45" s="183">
        <v>0</v>
      </c>
      <c r="FX45" s="183">
        <v>0</v>
      </c>
      <c r="FY45" s="183">
        <v>0</v>
      </c>
      <c r="FZ45" s="183">
        <v>0</v>
      </c>
      <c r="GA45" s="183">
        <v>0</v>
      </c>
      <c r="GB45" s="183">
        <v>0</v>
      </c>
      <c r="GC45" s="183">
        <v>0</v>
      </c>
      <c r="GD45" s="183">
        <v>0</v>
      </c>
      <c r="GE45" s="183">
        <v>0</v>
      </c>
      <c r="GF45" s="183">
        <v>0</v>
      </c>
      <c r="GG45" s="183">
        <v>0</v>
      </c>
      <c r="GH45" s="183">
        <v>0</v>
      </c>
      <c r="GI45" s="183">
        <v>0</v>
      </c>
      <c r="GJ45" s="183">
        <v>0</v>
      </c>
      <c r="GK45" s="183">
        <v>0</v>
      </c>
      <c r="GL45" s="183">
        <v>0</v>
      </c>
      <c r="GM45" s="183">
        <v>0</v>
      </c>
      <c r="GN45" s="183">
        <v>0</v>
      </c>
      <c r="GO45" s="183">
        <v>0</v>
      </c>
      <c r="GP45" s="183">
        <v>0</v>
      </c>
      <c r="GQ45" s="183">
        <v>0</v>
      </c>
      <c r="GR45" s="183">
        <v>0</v>
      </c>
      <c r="GS45" s="183">
        <v>0</v>
      </c>
      <c r="GT45" s="183">
        <v>0</v>
      </c>
      <c r="GU45" s="183">
        <v>0</v>
      </c>
      <c r="GV45" s="183">
        <v>0</v>
      </c>
      <c r="GW45" s="183">
        <v>0</v>
      </c>
      <c r="GX45" s="183">
        <v>0</v>
      </c>
      <c r="GY45" s="183">
        <v>0</v>
      </c>
      <c r="GZ45" s="183">
        <v>0</v>
      </c>
      <c r="HA45" s="183">
        <v>0</v>
      </c>
      <c r="HB45" s="183">
        <v>0</v>
      </c>
      <c r="HC45" s="183">
        <v>0</v>
      </c>
      <c r="HD45" s="183">
        <v>0</v>
      </c>
      <c r="HE45" s="183">
        <v>0</v>
      </c>
      <c r="HF45" s="183">
        <v>0</v>
      </c>
      <c r="HG45" s="183">
        <v>0</v>
      </c>
      <c r="HH45" s="183">
        <v>0</v>
      </c>
      <c r="HI45" s="183">
        <v>0</v>
      </c>
      <c r="HJ45" s="183">
        <v>0</v>
      </c>
      <c r="HK45" s="183">
        <v>0</v>
      </c>
      <c r="HL45" s="183">
        <v>0</v>
      </c>
      <c r="HM45" s="183">
        <v>0</v>
      </c>
      <c r="HN45" s="183">
        <v>0</v>
      </c>
      <c r="HO45" s="183">
        <v>0</v>
      </c>
      <c r="HP45" s="183">
        <v>0</v>
      </c>
      <c r="HQ45" s="183">
        <v>0</v>
      </c>
      <c r="HR45" s="183">
        <v>0</v>
      </c>
      <c r="HS45" s="183">
        <v>0</v>
      </c>
      <c r="HT45" s="183">
        <v>0</v>
      </c>
      <c r="HU45" s="183">
        <v>0</v>
      </c>
      <c r="HV45" s="183">
        <v>0</v>
      </c>
      <c r="HW45" s="183">
        <v>0</v>
      </c>
      <c r="HX45" s="183">
        <v>0</v>
      </c>
      <c r="HY45" s="183">
        <v>0</v>
      </c>
      <c r="HZ45" s="183">
        <v>0</v>
      </c>
      <c r="IA45" s="183">
        <v>0</v>
      </c>
      <c r="IB45" s="183">
        <v>0</v>
      </c>
      <c r="IC45" s="183">
        <v>0</v>
      </c>
      <c r="ID45" s="183">
        <v>0</v>
      </c>
      <c r="IE45" s="183">
        <v>0</v>
      </c>
      <c r="IF45" s="183">
        <v>0</v>
      </c>
      <c r="IG45" s="183">
        <v>0</v>
      </c>
      <c r="IH45" s="183">
        <v>0</v>
      </c>
      <c r="II45" s="183">
        <v>0</v>
      </c>
      <c r="IJ45" s="183">
        <v>0</v>
      </c>
      <c r="IK45" s="183">
        <v>0</v>
      </c>
      <c r="IL45" s="183">
        <v>0</v>
      </c>
      <c r="IM45" s="183">
        <v>0</v>
      </c>
      <c r="IN45" s="183">
        <v>0</v>
      </c>
      <c r="IO45" s="183">
        <v>0</v>
      </c>
      <c r="IP45" s="183">
        <v>0</v>
      </c>
      <c r="IQ45" s="183">
        <v>0</v>
      </c>
      <c r="IR45" s="183">
        <v>0</v>
      </c>
      <c r="IS45" s="183">
        <v>0</v>
      </c>
      <c r="IT45" s="183">
        <v>0</v>
      </c>
      <c r="IU45" s="183">
        <v>0</v>
      </c>
      <c r="IV45" s="183">
        <v>0</v>
      </c>
      <c r="IW45" s="183">
        <v>0</v>
      </c>
      <c r="IX45" s="183">
        <v>0</v>
      </c>
      <c r="IY45" s="183">
        <v>0</v>
      </c>
      <c r="IZ45" s="183">
        <v>0</v>
      </c>
      <c r="JA45" s="183">
        <v>0</v>
      </c>
      <c r="JB45" s="183">
        <v>0</v>
      </c>
      <c r="JC45" s="183">
        <v>0</v>
      </c>
      <c r="JD45" s="183">
        <v>0</v>
      </c>
      <c r="JE45" s="183">
        <v>0</v>
      </c>
      <c r="JF45" s="183">
        <v>0</v>
      </c>
      <c r="JG45" s="183">
        <v>0</v>
      </c>
      <c r="JH45" s="183">
        <v>0</v>
      </c>
      <c r="JI45" s="183">
        <v>0</v>
      </c>
      <c r="JJ45" s="183">
        <v>0</v>
      </c>
      <c r="JK45" s="183">
        <v>0</v>
      </c>
      <c r="JL45" s="183">
        <v>0</v>
      </c>
      <c r="JM45" s="183">
        <v>0</v>
      </c>
      <c r="JN45" s="183">
        <v>0</v>
      </c>
      <c r="JO45" s="183">
        <v>0</v>
      </c>
      <c r="JP45" s="183">
        <v>0</v>
      </c>
      <c r="JQ45" s="183">
        <v>0</v>
      </c>
    </row>
    <row r="46" spans="1:277" ht="15.75" thickBot="1" x14ac:dyDescent="0.3">
      <c r="A46" s="54">
        <f t="shared" si="11"/>
        <v>45</v>
      </c>
      <c r="B46" s="6"/>
      <c r="C46" s="6"/>
      <c r="D46" s="6"/>
      <c r="E46" s="6" t="s">
        <v>367</v>
      </c>
      <c r="F46" s="6"/>
      <c r="G46" s="29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299"/>
      <c r="DI46" s="29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c r="EJ46" s="9">
        <f>ROUND(SUM(G46:EH46),5)</f>
        <v>0</v>
      </c>
      <c r="EL46" s="276">
        <v>2502</v>
      </c>
      <c r="EN46" s="183">
        <v>0</v>
      </c>
      <c r="EO46" s="183">
        <v>0</v>
      </c>
      <c r="EP46" s="183">
        <v>0</v>
      </c>
      <c r="EQ46" s="183">
        <v>0</v>
      </c>
      <c r="ER46" s="183">
        <v>0</v>
      </c>
      <c r="ES46" s="183">
        <v>0</v>
      </c>
      <c r="ET46" s="183">
        <v>0</v>
      </c>
      <c r="EU46" s="183">
        <v>0</v>
      </c>
      <c r="EV46" s="183">
        <v>0</v>
      </c>
      <c r="EW46" s="183">
        <v>0</v>
      </c>
      <c r="EX46" s="183">
        <v>0</v>
      </c>
      <c r="EY46" s="183">
        <v>0</v>
      </c>
      <c r="EZ46" s="183">
        <v>0</v>
      </c>
      <c r="FA46" s="183">
        <v>0</v>
      </c>
      <c r="FB46" s="183">
        <v>0</v>
      </c>
      <c r="FC46" s="183">
        <v>0</v>
      </c>
      <c r="FD46" s="183">
        <v>0</v>
      </c>
      <c r="FE46" s="183">
        <v>0</v>
      </c>
      <c r="FF46" s="183">
        <v>0</v>
      </c>
      <c r="FG46" s="183">
        <v>0</v>
      </c>
      <c r="FH46" s="183">
        <v>0</v>
      </c>
      <c r="FI46" s="183">
        <v>0</v>
      </c>
      <c r="FJ46" s="183">
        <v>0</v>
      </c>
      <c r="FK46" s="183">
        <v>0</v>
      </c>
      <c r="FL46" s="183">
        <v>0</v>
      </c>
      <c r="FM46" s="183">
        <v>0</v>
      </c>
      <c r="FN46" s="183">
        <v>0</v>
      </c>
      <c r="FO46" s="183">
        <v>0</v>
      </c>
      <c r="FP46" s="183">
        <v>0</v>
      </c>
      <c r="FQ46" s="183">
        <v>0</v>
      </c>
      <c r="FR46" s="183">
        <v>0</v>
      </c>
      <c r="FS46" s="183">
        <v>0</v>
      </c>
      <c r="FT46" s="183">
        <v>0</v>
      </c>
      <c r="FU46" s="183">
        <v>0</v>
      </c>
      <c r="FV46" s="183">
        <v>0</v>
      </c>
      <c r="FW46" s="183">
        <v>0</v>
      </c>
      <c r="FX46" s="183">
        <v>0</v>
      </c>
      <c r="FY46" s="183">
        <v>0</v>
      </c>
      <c r="FZ46" s="183">
        <v>0</v>
      </c>
      <c r="GA46" s="183">
        <v>0</v>
      </c>
      <c r="GB46" s="183">
        <v>0</v>
      </c>
      <c r="GC46" s="183">
        <v>0</v>
      </c>
      <c r="GD46" s="183">
        <v>0</v>
      </c>
      <c r="GE46" s="183">
        <v>0</v>
      </c>
      <c r="GF46" s="183">
        <v>0</v>
      </c>
      <c r="GG46" s="183">
        <v>0</v>
      </c>
      <c r="GH46" s="183">
        <v>0</v>
      </c>
      <c r="GI46" s="183">
        <v>0</v>
      </c>
      <c r="GJ46" s="183">
        <v>0</v>
      </c>
      <c r="GK46" s="183">
        <v>0</v>
      </c>
      <c r="GL46" s="183">
        <v>0</v>
      </c>
      <c r="GM46" s="183">
        <v>0</v>
      </c>
      <c r="GN46" s="183">
        <v>0</v>
      </c>
      <c r="GO46" s="183">
        <v>0</v>
      </c>
      <c r="GP46" s="183">
        <v>0</v>
      </c>
      <c r="GQ46" s="183">
        <v>0</v>
      </c>
      <c r="GR46" s="183">
        <v>0</v>
      </c>
      <c r="GS46" s="183">
        <v>0</v>
      </c>
      <c r="GT46" s="183">
        <v>0</v>
      </c>
      <c r="GU46" s="183">
        <v>0</v>
      </c>
      <c r="GV46" s="183">
        <v>0</v>
      </c>
      <c r="GW46" s="183">
        <v>0</v>
      </c>
      <c r="GX46" s="183">
        <v>0</v>
      </c>
      <c r="GY46" s="183">
        <v>0</v>
      </c>
      <c r="GZ46" s="183">
        <v>0</v>
      </c>
      <c r="HA46" s="183">
        <v>0</v>
      </c>
      <c r="HB46" s="183">
        <v>0</v>
      </c>
      <c r="HC46" s="183">
        <v>0</v>
      </c>
      <c r="HD46" s="183">
        <v>0</v>
      </c>
      <c r="HE46" s="183">
        <v>0</v>
      </c>
      <c r="HF46" s="183">
        <v>0</v>
      </c>
      <c r="HG46" s="183">
        <v>0</v>
      </c>
      <c r="HH46" s="183">
        <v>0</v>
      </c>
      <c r="HI46" s="183">
        <v>0</v>
      </c>
      <c r="HJ46" s="183">
        <v>0</v>
      </c>
      <c r="HK46" s="183">
        <v>0</v>
      </c>
      <c r="HL46" s="183">
        <v>0</v>
      </c>
      <c r="HM46" s="183">
        <v>0</v>
      </c>
      <c r="HN46" s="183">
        <v>0</v>
      </c>
      <c r="HO46" s="183">
        <v>0</v>
      </c>
      <c r="HP46" s="183">
        <v>0</v>
      </c>
      <c r="HQ46" s="183">
        <v>0</v>
      </c>
      <c r="HR46" s="183">
        <v>0</v>
      </c>
      <c r="HS46" s="183">
        <v>0</v>
      </c>
      <c r="HT46" s="183">
        <v>0</v>
      </c>
      <c r="HU46" s="183">
        <v>0</v>
      </c>
      <c r="HV46" s="183">
        <v>0</v>
      </c>
      <c r="HW46" s="183">
        <v>0</v>
      </c>
      <c r="HX46" s="183">
        <v>0</v>
      </c>
      <c r="HY46" s="183">
        <v>0</v>
      </c>
      <c r="HZ46" s="183">
        <v>0</v>
      </c>
      <c r="IA46" s="183">
        <v>0</v>
      </c>
      <c r="IB46" s="183">
        <v>0</v>
      </c>
      <c r="IC46" s="183">
        <v>0</v>
      </c>
      <c r="ID46" s="183">
        <v>0</v>
      </c>
      <c r="IE46" s="183">
        <v>0</v>
      </c>
      <c r="IF46" s="183">
        <v>0</v>
      </c>
      <c r="IG46" s="183">
        <v>0</v>
      </c>
      <c r="IH46" s="183">
        <v>0</v>
      </c>
      <c r="II46" s="183">
        <v>0</v>
      </c>
      <c r="IJ46" s="183">
        <v>0</v>
      </c>
      <c r="IK46" s="183">
        <v>0</v>
      </c>
      <c r="IL46" s="183">
        <v>0</v>
      </c>
      <c r="IM46" s="183">
        <v>0</v>
      </c>
      <c r="IN46" s="183">
        <v>0</v>
      </c>
      <c r="IO46" s="183">
        <v>0</v>
      </c>
      <c r="IP46" s="183">
        <v>0</v>
      </c>
      <c r="IQ46" s="183">
        <v>0</v>
      </c>
      <c r="IR46" s="183">
        <v>0</v>
      </c>
      <c r="IS46" s="183">
        <v>0</v>
      </c>
      <c r="IT46" s="183">
        <v>0</v>
      </c>
      <c r="IU46" s="183">
        <v>0</v>
      </c>
      <c r="IV46" s="183">
        <v>0</v>
      </c>
      <c r="IW46" s="183">
        <v>0</v>
      </c>
      <c r="IX46" s="183">
        <v>0</v>
      </c>
      <c r="IY46" s="183">
        <v>0</v>
      </c>
      <c r="IZ46" s="183">
        <v>0</v>
      </c>
      <c r="JA46" s="183">
        <v>0</v>
      </c>
      <c r="JB46" s="183">
        <v>0</v>
      </c>
      <c r="JC46" s="183">
        <v>0</v>
      </c>
      <c r="JD46" s="183">
        <v>0</v>
      </c>
      <c r="JE46" s="183">
        <v>0</v>
      </c>
      <c r="JF46" s="183">
        <v>0</v>
      </c>
      <c r="JG46" s="183">
        <v>0</v>
      </c>
      <c r="JH46" s="183">
        <v>0</v>
      </c>
      <c r="JI46" s="183">
        <v>0</v>
      </c>
      <c r="JJ46" s="183">
        <v>0</v>
      </c>
      <c r="JK46" s="183">
        <v>0</v>
      </c>
      <c r="JL46" s="183">
        <v>0</v>
      </c>
      <c r="JM46" s="183">
        <v>0</v>
      </c>
      <c r="JN46" s="183">
        <v>0</v>
      </c>
      <c r="JO46" s="183">
        <v>0</v>
      </c>
      <c r="JP46" s="183">
        <v>0</v>
      </c>
      <c r="JQ46" s="183">
        <v>0</v>
      </c>
    </row>
    <row r="47" spans="1:277" ht="15.75" thickBot="1" x14ac:dyDescent="0.3">
      <c r="A47" s="54">
        <f t="shared" si="11"/>
        <v>46</v>
      </c>
      <c r="B47" s="6"/>
      <c r="C47" s="6"/>
      <c r="D47" s="6" t="s">
        <v>368</v>
      </c>
      <c r="E47" s="6"/>
      <c r="F47" s="6"/>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299"/>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29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299"/>
      <c r="DI47" s="299"/>
      <c r="DJ47" s="299"/>
      <c r="DK47" s="299"/>
      <c r="DL47" s="299"/>
      <c r="DM47" s="299"/>
      <c r="DN47" s="299"/>
      <c r="DO47" s="299"/>
      <c r="DP47" s="299"/>
      <c r="DQ47" s="299"/>
      <c r="DR47" s="299"/>
      <c r="DS47" s="299"/>
      <c r="DT47" s="299"/>
      <c r="DU47" s="299"/>
      <c r="DV47" s="299"/>
      <c r="DW47" s="299"/>
      <c r="DX47" s="299"/>
      <c r="DY47" s="299"/>
      <c r="DZ47" s="299"/>
      <c r="EA47" s="299"/>
      <c r="EB47" s="299"/>
      <c r="EC47" s="299"/>
      <c r="ED47" s="299"/>
      <c r="EE47" s="299"/>
      <c r="EF47" s="299"/>
      <c r="EG47" s="299"/>
      <c r="EH47" s="299"/>
      <c r="EI47"/>
      <c r="EJ47" s="10">
        <f>ROUND(SUM(G47:EH47),5)</f>
        <v>0</v>
      </c>
      <c r="EL47" s="276">
        <v>14620</v>
      </c>
      <c r="EN47" s="183">
        <v>0</v>
      </c>
      <c r="EO47" s="183">
        <v>0</v>
      </c>
      <c r="EP47" s="183">
        <v>0</v>
      </c>
      <c r="EQ47" s="183">
        <v>0</v>
      </c>
      <c r="ER47" s="183">
        <v>0</v>
      </c>
      <c r="ES47" s="183">
        <v>0</v>
      </c>
      <c r="ET47" s="183">
        <v>0</v>
      </c>
      <c r="EU47" s="183">
        <v>0</v>
      </c>
      <c r="EV47" s="183">
        <v>0</v>
      </c>
      <c r="EW47" s="183">
        <v>0</v>
      </c>
      <c r="EX47" s="183">
        <v>0</v>
      </c>
      <c r="EY47" s="183">
        <v>0</v>
      </c>
      <c r="EZ47" s="183">
        <v>0</v>
      </c>
      <c r="FA47" s="183">
        <v>0</v>
      </c>
      <c r="FB47" s="183">
        <v>0</v>
      </c>
      <c r="FC47" s="183">
        <v>0</v>
      </c>
      <c r="FD47" s="183">
        <v>0</v>
      </c>
      <c r="FE47" s="183">
        <v>0</v>
      </c>
      <c r="FF47" s="183">
        <v>0</v>
      </c>
      <c r="FG47" s="183">
        <v>0</v>
      </c>
      <c r="FH47" s="183">
        <v>0</v>
      </c>
      <c r="FI47" s="183">
        <v>0</v>
      </c>
      <c r="FJ47" s="183">
        <v>0</v>
      </c>
      <c r="FK47" s="183">
        <v>0</v>
      </c>
      <c r="FL47" s="183">
        <v>0</v>
      </c>
      <c r="FM47" s="183">
        <v>0</v>
      </c>
      <c r="FN47" s="183">
        <v>0</v>
      </c>
      <c r="FO47" s="183">
        <v>0</v>
      </c>
      <c r="FP47" s="183">
        <v>0</v>
      </c>
      <c r="FQ47" s="183">
        <v>0</v>
      </c>
      <c r="FR47" s="183">
        <v>0</v>
      </c>
      <c r="FS47" s="183">
        <v>0</v>
      </c>
      <c r="FT47" s="183">
        <v>0</v>
      </c>
      <c r="FU47" s="183">
        <v>0</v>
      </c>
      <c r="FV47" s="183">
        <v>0</v>
      </c>
      <c r="FW47" s="183">
        <v>0</v>
      </c>
      <c r="FX47" s="183">
        <v>0</v>
      </c>
      <c r="FY47" s="183">
        <v>0</v>
      </c>
      <c r="FZ47" s="183">
        <v>0</v>
      </c>
      <c r="GA47" s="183">
        <v>0</v>
      </c>
      <c r="GB47" s="183">
        <v>0</v>
      </c>
      <c r="GC47" s="183">
        <v>0</v>
      </c>
      <c r="GD47" s="183">
        <v>0</v>
      </c>
      <c r="GE47" s="183">
        <v>0</v>
      </c>
      <c r="GF47" s="183">
        <v>0</v>
      </c>
      <c r="GG47" s="183">
        <v>0</v>
      </c>
      <c r="GH47" s="183">
        <v>0</v>
      </c>
      <c r="GI47" s="183">
        <v>0</v>
      </c>
      <c r="GJ47" s="183">
        <v>0</v>
      </c>
      <c r="GK47" s="183">
        <v>0</v>
      </c>
      <c r="GL47" s="183">
        <v>0</v>
      </c>
      <c r="GM47" s="183">
        <v>0</v>
      </c>
      <c r="GN47" s="183">
        <v>0</v>
      </c>
      <c r="GO47" s="183">
        <v>0</v>
      </c>
      <c r="GP47" s="183">
        <v>0</v>
      </c>
      <c r="GQ47" s="183">
        <v>0</v>
      </c>
      <c r="GR47" s="183">
        <v>0</v>
      </c>
      <c r="GS47" s="183">
        <v>0</v>
      </c>
      <c r="GT47" s="183">
        <v>0</v>
      </c>
      <c r="GU47" s="183">
        <v>0</v>
      </c>
      <c r="GV47" s="183">
        <v>0</v>
      </c>
      <c r="GW47" s="183">
        <v>0</v>
      </c>
      <c r="GX47" s="183">
        <v>0</v>
      </c>
      <c r="GY47" s="183">
        <v>0</v>
      </c>
      <c r="GZ47" s="183">
        <v>0</v>
      </c>
      <c r="HA47" s="183">
        <v>0</v>
      </c>
      <c r="HB47" s="183">
        <v>0</v>
      </c>
      <c r="HC47" s="183">
        <v>0</v>
      </c>
      <c r="HD47" s="183">
        <v>0</v>
      </c>
      <c r="HE47" s="183">
        <v>0</v>
      </c>
      <c r="HF47" s="183">
        <v>0</v>
      </c>
      <c r="HG47" s="183">
        <v>0</v>
      </c>
      <c r="HH47" s="183">
        <v>0</v>
      </c>
      <c r="HI47" s="183">
        <v>0</v>
      </c>
      <c r="HJ47" s="183">
        <v>0</v>
      </c>
      <c r="HK47" s="183">
        <v>0</v>
      </c>
      <c r="HL47" s="183">
        <v>0</v>
      </c>
      <c r="HM47" s="183">
        <v>0</v>
      </c>
      <c r="HN47" s="183">
        <v>0</v>
      </c>
      <c r="HO47" s="183">
        <v>0</v>
      </c>
      <c r="HP47" s="183">
        <v>0</v>
      </c>
      <c r="HQ47" s="183">
        <v>0</v>
      </c>
      <c r="HR47" s="183">
        <v>0</v>
      </c>
      <c r="HS47" s="183">
        <v>0</v>
      </c>
      <c r="HT47" s="183">
        <v>0</v>
      </c>
      <c r="HU47" s="183">
        <v>0</v>
      </c>
      <c r="HV47" s="183">
        <v>0</v>
      </c>
      <c r="HW47" s="183">
        <v>0</v>
      </c>
      <c r="HX47" s="183">
        <v>0</v>
      </c>
      <c r="HY47" s="183">
        <v>0</v>
      </c>
      <c r="HZ47" s="183">
        <v>0</v>
      </c>
      <c r="IA47" s="183">
        <v>0</v>
      </c>
      <c r="IB47" s="183">
        <v>0</v>
      </c>
      <c r="IC47" s="183">
        <v>0</v>
      </c>
      <c r="ID47" s="183">
        <v>0</v>
      </c>
      <c r="IE47" s="183">
        <v>0</v>
      </c>
      <c r="IF47" s="183">
        <v>0</v>
      </c>
      <c r="IG47" s="183">
        <v>0</v>
      </c>
      <c r="IH47" s="183">
        <v>0</v>
      </c>
      <c r="II47" s="183">
        <v>0</v>
      </c>
      <c r="IJ47" s="183">
        <v>0</v>
      </c>
      <c r="IK47" s="183">
        <v>0</v>
      </c>
      <c r="IL47" s="183">
        <v>0</v>
      </c>
      <c r="IM47" s="183">
        <v>0</v>
      </c>
      <c r="IN47" s="183">
        <v>0</v>
      </c>
      <c r="IO47" s="183">
        <v>0</v>
      </c>
      <c r="IP47" s="183">
        <v>0</v>
      </c>
      <c r="IQ47" s="183">
        <v>0</v>
      </c>
      <c r="IR47" s="183">
        <v>0</v>
      </c>
      <c r="IS47" s="183">
        <v>0</v>
      </c>
      <c r="IT47" s="183">
        <v>0</v>
      </c>
      <c r="IU47" s="183">
        <v>0</v>
      </c>
      <c r="IV47" s="183">
        <v>0</v>
      </c>
      <c r="IW47" s="183">
        <v>0</v>
      </c>
      <c r="IX47" s="183">
        <v>0</v>
      </c>
      <c r="IY47" s="183">
        <v>0</v>
      </c>
      <c r="IZ47" s="183">
        <v>0</v>
      </c>
      <c r="JA47" s="183">
        <v>0</v>
      </c>
      <c r="JB47" s="183">
        <v>0</v>
      </c>
      <c r="JC47" s="183">
        <v>0</v>
      </c>
      <c r="JD47" s="183">
        <v>0</v>
      </c>
      <c r="JE47" s="183">
        <v>0</v>
      </c>
      <c r="JF47" s="183">
        <v>0</v>
      </c>
      <c r="JG47" s="183">
        <v>0</v>
      </c>
      <c r="JH47" s="183">
        <v>0</v>
      </c>
      <c r="JI47" s="183">
        <v>0</v>
      </c>
      <c r="JJ47" s="183">
        <v>0</v>
      </c>
      <c r="JK47" s="183">
        <v>0</v>
      </c>
      <c r="JL47" s="183">
        <v>0</v>
      </c>
      <c r="JM47" s="183">
        <v>0</v>
      </c>
      <c r="JN47" s="183">
        <v>0</v>
      </c>
      <c r="JO47" s="183">
        <v>0</v>
      </c>
      <c r="JP47" s="183">
        <v>0</v>
      </c>
      <c r="JQ47" s="183">
        <v>0</v>
      </c>
    </row>
    <row r="48" spans="1:277" ht="30" customHeight="1" x14ac:dyDescent="0.25">
      <c r="A48" s="54">
        <f t="shared" si="11"/>
        <v>47</v>
      </c>
      <c r="B48" s="6"/>
      <c r="C48" s="6" t="s">
        <v>248</v>
      </c>
      <c r="D48" s="6"/>
      <c r="E48" s="6"/>
      <c r="F48" s="6"/>
      <c r="G48" s="297">
        <f>G44</f>
        <v>58950</v>
      </c>
      <c r="H48" s="297">
        <f t="shared" ref="H48:BS48" si="29">H44</f>
        <v>100452.25200000001</v>
      </c>
      <c r="I48" s="297">
        <f t="shared" si="29"/>
        <v>1780252.4949999999</v>
      </c>
      <c r="J48" s="297">
        <f t="shared" si="29"/>
        <v>5200</v>
      </c>
      <c r="K48" s="297">
        <f t="shared" si="29"/>
        <v>459045.28</v>
      </c>
      <c r="L48" s="297">
        <f t="shared" si="29"/>
        <v>267572.256995</v>
      </c>
      <c r="M48" s="297">
        <f t="shared" si="29"/>
        <v>12693.22</v>
      </c>
      <c r="N48" s="297">
        <f t="shared" si="29"/>
        <v>13200</v>
      </c>
      <c r="O48" s="297">
        <f t="shared" si="29"/>
        <v>287179.40746040002</v>
      </c>
      <c r="P48" s="297">
        <f t="shared" si="29"/>
        <v>1100909.0699999998</v>
      </c>
      <c r="Q48" s="297">
        <f t="shared" si="29"/>
        <v>21085.222400000002</v>
      </c>
      <c r="R48" s="297">
        <f t="shared" si="29"/>
        <v>184474.96627500001</v>
      </c>
      <c r="S48" s="297">
        <f t="shared" si="29"/>
        <v>5550</v>
      </c>
      <c r="T48" s="297">
        <f t="shared" si="29"/>
        <v>5300</v>
      </c>
      <c r="U48" s="297">
        <f t="shared" si="29"/>
        <v>10200</v>
      </c>
      <c r="V48" s="297">
        <f t="shared" si="29"/>
        <v>397149.94128929998</v>
      </c>
      <c r="W48" s="297">
        <f t="shared" si="29"/>
        <v>55000</v>
      </c>
      <c r="X48" s="297">
        <f t="shared" si="29"/>
        <v>1013271.7764543951</v>
      </c>
      <c r="Y48" s="297">
        <f t="shared" si="29"/>
        <v>11250</v>
      </c>
      <c r="Z48" s="297">
        <f t="shared" si="29"/>
        <v>13600</v>
      </c>
      <c r="AA48" s="297">
        <f t="shared" si="29"/>
        <v>34275</v>
      </c>
      <c r="AB48" s="297">
        <f t="shared" si="29"/>
        <v>447036.03500000003</v>
      </c>
      <c r="AC48" s="297">
        <f t="shared" si="29"/>
        <v>13400</v>
      </c>
      <c r="AD48" s="297">
        <f t="shared" si="29"/>
        <v>4900</v>
      </c>
      <c r="AE48" s="297">
        <f t="shared" si="29"/>
        <v>182840</v>
      </c>
      <c r="AF48" s="297">
        <f t="shared" si="29"/>
        <v>10700</v>
      </c>
      <c r="AG48" s="297">
        <f t="shared" si="29"/>
        <v>43919.55</v>
      </c>
      <c r="AH48" s="297">
        <f t="shared" si="29"/>
        <v>50479.280195000007</v>
      </c>
      <c r="AI48" s="297">
        <f t="shared" si="29"/>
        <v>46953.33</v>
      </c>
      <c r="AJ48" s="297">
        <f t="shared" si="29"/>
        <v>17050</v>
      </c>
      <c r="AK48" s="297">
        <f t="shared" si="29"/>
        <v>49900</v>
      </c>
      <c r="AL48" s="297">
        <f t="shared" si="29"/>
        <v>6300</v>
      </c>
      <c r="AM48" s="297">
        <f t="shared" si="29"/>
        <v>95200</v>
      </c>
      <c r="AN48" s="297">
        <f t="shared" si="29"/>
        <v>21500</v>
      </c>
      <c r="AO48" s="297">
        <f t="shared" si="29"/>
        <v>19125</v>
      </c>
      <c r="AP48" s="297">
        <f t="shared" si="29"/>
        <v>16399.98</v>
      </c>
      <c r="AQ48" s="297">
        <f t="shared" si="29"/>
        <v>557800.12821600004</v>
      </c>
      <c r="AR48" s="297">
        <f t="shared" si="29"/>
        <v>13983</v>
      </c>
      <c r="AS48" s="297">
        <f t="shared" si="29"/>
        <v>35931</v>
      </c>
      <c r="AT48" s="297">
        <f t="shared" si="29"/>
        <v>6200</v>
      </c>
      <c r="AU48" s="297">
        <f t="shared" si="29"/>
        <v>19800</v>
      </c>
      <c r="AV48" s="297">
        <f t="shared" si="29"/>
        <v>22000</v>
      </c>
      <c r="AW48" s="297">
        <f t="shared" si="29"/>
        <v>91485.229443499993</v>
      </c>
      <c r="AX48" s="297">
        <f t="shared" si="29"/>
        <v>11100</v>
      </c>
      <c r="AY48" s="297">
        <f t="shared" si="29"/>
        <v>3003.5000000000005</v>
      </c>
      <c r="AZ48" s="297">
        <f t="shared" si="29"/>
        <v>9450</v>
      </c>
      <c r="BA48" s="297">
        <f t="shared" si="29"/>
        <v>21100</v>
      </c>
      <c r="BB48" s="297">
        <f t="shared" si="29"/>
        <v>24486.100000000002</v>
      </c>
      <c r="BC48" s="297">
        <f t="shared" si="29"/>
        <v>998661.75055778911</v>
      </c>
      <c r="BD48" s="297">
        <f t="shared" si="29"/>
        <v>13515</v>
      </c>
      <c r="BE48" s="297">
        <f t="shared" si="29"/>
        <v>16061.875</v>
      </c>
      <c r="BF48" s="297">
        <f t="shared" si="29"/>
        <v>79186.911554999999</v>
      </c>
      <c r="BG48" s="297">
        <f t="shared" si="29"/>
        <v>756788.44156907999</v>
      </c>
      <c r="BH48" s="297">
        <f t="shared" si="29"/>
        <v>500232.43293750001</v>
      </c>
      <c r="BI48" s="297">
        <f t="shared" si="29"/>
        <v>19600</v>
      </c>
      <c r="BJ48" s="297">
        <f t="shared" si="29"/>
        <v>17740</v>
      </c>
      <c r="BK48" s="297">
        <f t="shared" si="29"/>
        <v>42909.5</v>
      </c>
      <c r="BL48" s="297">
        <f t="shared" si="29"/>
        <v>8537.5</v>
      </c>
      <c r="BM48" s="297">
        <f t="shared" si="29"/>
        <v>8100</v>
      </c>
      <c r="BN48" s="297">
        <f t="shared" si="29"/>
        <v>37500</v>
      </c>
      <c r="BO48" s="297">
        <f t="shared" si="29"/>
        <v>567145.50829999999</v>
      </c>
      <c r="BP48" s="297">
        <f t="shared" si="29"/>
        <v>84419</v>
      </c>
      <c r="BQ48" s="297">
        <f t="shared" si="29"/>
        <v>323840.61060000001</v>
      </c>
      <c r="BR48" s="297">
        <f t="shared" si="29"/>
        <v>3087.5</v>
      </c>
      <c r="BS48" s="297">
        <f t="shared" si="29"/>
        <v>17550</v>
      </c>
      <c r="BT48" s="297">
        <f t="shared" ref="BT48:EE48" si="30">BT44</f>
        <v>6000</v>
      </c>
      <c r="BU48" s="297">
        <f t="shared" si="30"/>
        <v>157803.72899999999</v>
      </c>
      <c r="BV48" s="297">
        <f t="shared" si="30"/>
        <v>14912.75</v>
      </c>
      <c r="BW48" s="297">
        <f t="shared" si="30"/>
        <v>12349.96</v>
      </c>
      <c r="BX48" s="297">
        <f t="shared" si="30"/>
        <v>236461.91999999998</v>
      </c>
      <c r="BY48" s="297">
        <f t="shared" si="30"/>
        <v>32792.5</v>
      </c>
      <c r="BZ48" s="297">
        <f t="shared" si="30"/>
        <v>4600</v>
      </c>
      <c r="CA48" s="297">
        <f t="shared" si="30"/>
        <v>69382.87</v>
      </c>
      <c r="CB48" s="297">
        <f t="shared" si="30"/>
        <v>824935.76276754797</v>
      </c>
      <c r="CC48" s="297">
        <f t="shared" si="30"/>
        <v>31500</v>
      </c>
      <c r="CD48" s="297">
        <f t="shared" si="30"/>
        <v>301677.5</v>
      </c>
      <c r="CE48" s="297">
        <f t="shared" si="30"/>
        <v>12974.329000000002</v>
      </c>
      <c r="CF48" s="297">
        <f t="shared" si="30"/>
        <v>1507272.4791999999</v>
      </c>
      <c r="CG48" s="297">
        <f t="shared" si="30"/>
        <v>17825</v>
      </c>
      <c r="CH48" s="297">
        <f t="shared" si="30"/>
        <v>144161.58750000002</v>
      </c>
      <c r="CI48" s="297">
        <f t="shared" si="30"/>
        <v>40000</v>
      </c>
      <c r="CJ48" s="297">
        <f t="shared" si="30"/>
        <v>1048884.1600000001</v>
      </c>
      <c r="CK48" s="297">
        <f t="shared" si="30"/>
        <v>554661.20830000006</v>
      </c>
      <c r="CL48" s="297">
        <f t="shared" si="30"/>
        <v>477400</v>
      </c>
      <c r="CM48" s="297">
        <f t="shared" si="30"/>
        <v>218750</v>
      </c>
      <c r="CN48" s="297">
        <f t="shared" si="30"/>
        <v>5500</v>
      </c>
      <c r="CO48" s="297">
        <f t="shared" si="30"/>
        <v>17700</v>
      </c>
      <c r="CP48" s="297">
        <f t="shared" si="30"/>
        <v>10200</v>
      </c>
      <c r="CQ48" s="297">
        <f t="shared" si="30"/>
        <v>107970.19530000001</v>
      </c>
      <c r="CR48" s="297">
        <f t="shared" si="30"/>
        <v>9800</v>
      </c>
      <c r="CS48" s="297">
        <f t="shared" si="30"/>
        <v>15500</v>
      </c>
      <c r="CT48" s="297">
        <f t="shared" si="30"/>
        <v>797199.57135500002</v>
      </c>
      <c r="CU48" s="297">
        <f t="shared" si="30"/>
        <v>40650</v>
      </c>
      <c r="CV48" s="297">
        <f t="shared" si="30"/>
        <v>585240.07425000006</v>
      </c>
      <c r="CW48" s="297">
        <f t="shared" si="30"/>
        <v>17087.5</v>
      </c>
      <c r="CX48" s="297">
        <f t="shared" si="30"/>
        <v>34300</v>
      </c>
      <c r="CY48" s="297">
        <f t="shared" si="30"/>
        <v>16000</v>
      </c>
      <c r="CZ48" s="297">
        <f t="shared" si="30"/>
        <v>34068.036680000005</v>
      </c>
      <c r="DA48" s="297">
        <f t="shared" si="30"/>
        <v>54188.000000000007</v>
      </c>
      <c r="DB48" s="297">
        <f t="shared" si="30"/>
        <v>336717.14775</v>
      </c>
      <c r="DC48" s="297">
        <f t="shared" si="30"/>
        <v>9320</v>
      </c>
      <c r="DD48" s="297">
        <f t="shared" si="30"/>
        <v>190050.06795719999</v>
      </c>
      <c r="DE48" s="297">
        <f t="shared" si="30"/>
        <v>6300</v>
      </c>
      <c r="DF48" s="297">
        <f t="shared" si="30"/>
        <v>21300</v>
      </c>
      <c r="DG48" s="297">
        <f t="shared" si="30"/>
        <v>120000</v>
      </c>
      <c r="DH48" s="297">
        <f t="shared" si="30"/>
        <v>86677.485000000001</v>
      </c>
      <c r="DI48" s="297">
        <f t="shared" si="30"/>
        <v>6700</v>
      </c>
      <c r="DJ48" s="297">
        <f t="shared" si="30"/>
        <v>8300</v>
      </c>
      <c r="DK48" s="297">
        <f t="shared" si="30"/>
        <v>28860</v>
      </c>
      <c r="DL48" s="297">
        <f t="shared" si="30"/>
        <v>12600</v>
      </c>
      <c r="DM48" s="297">
        <f t="shared" si="30"/>
        <v>113293.42816391599</v>
      </c>
      <c r="DN48" s="297">
        <f t="shared" si="30"/>
        <v>7200</v>
      </c>
      <c r="DO48" s="297">
        <f t="shared" si="30"/>
        <v>12840</v>
      </c>
      <c r="DP48" s="297">
        <f t="shared" si="30"/>
        <v>76800</v>
      </c>
      <c r="DQ48" s="297">
        <f t="shared" si="30"/>
        <v>240000</v>
      </c>
      <c r="DR48" s="297">
        <f t="shared" si="30"/>
        <v>14530</v>
      </c>
      <c r="DS48" s="297">
        <f t="shared" si="30"/>
        <v>1850</v>
      </c>
      <c r="DT48" s="297">
        <f t="shared" si="30"/>
        <v>31650</v>
      </c>
      <c r="DU48" s="297">
        <f t="shared" si="30"/>
        <v>21700</v>
      </c>
      <c r="DV48" s="297">
        <f t="shared" si="30"/>
        <v>6900</v>
      </c>
      <c r="DW48" s="297">
        <f t="shared" si="30"/>
        <v>24250</v>
      </c>
      <c r="DX48" s="297">
        <f t="shared" si="30"/>
        <v>16250</v>
      </c>
      <c r="DY48" s="297">
        <f t="shared" si="30"/>
        <v>950854.39500000002</v>
      </c>
      <c r="DZ48" s="297">
        <f t="shared" si="30"/>
        <v>7900</v>
      </c>
      <c r="EA48" s="297">
        <f t="shared" si="30"/>
        <v>11300</v>
      </c>
      <c r="EB48" s="297">
        <f t="shared" si="30"/>
        <v>891863.75168999995</v>
      </c>
      <c r="EC48" s="297">
        <f t="shared" si="30"/>
        <v>1120333.08</v>
      </c>
      <c r="ED48" s="297">
        <f t="shared" si="30"/>
        <v>23587.5</v>
      </c>
      <c r="EE48" s="297">
        <f t="shared" si="30"/>
        <v>489208.114</v>
      </c>
      <c r="EF48" s="297">
        <f t="shared" ref="EF48:EH48" si="31">EF44</f>
        <v>17050</v>
      </c>
      <c r="EG48" s="297">
        <f t="shared" si="31"/>
        <v>349116.83031987498</v>
      </c>
      <c r="EH48" s="297">
        <f t="shared" si="31"/>
        <v>176770</v>
      </c>
      <c r="EI48"/>
      <c r="EJ48" s="7">
        <f>ROUND(SUM(G48:EH48),5)</f>
        <v>24065349.984480001</v>
      </c>
      <c r="EL48" s="276">
        <v>569677.4375</v>
      </c>
      <c r="EN48" s="183">
        <v>0</v>
      </c>
      <c r="EO48" s="183">
        <v>0</v>
      </c>
      <c r="EP48" s="183">
        <v>0</v>
      </c>
      <c r="EQ48" s="183">
        <v>0</v>
      </c>
      <c r="ER48" s="183">
        <v>0</v>
      </c>
      <c r="ES48" s="183">
        <v>0</v>
      </c>
      <c r="ET48" s="183">
        <v>0</v>
      </c>
      <c r="EU48" s="183">
        <v>0</v>
      </c>
      <c r="EV48" s="183">
        <v>0</v>
      </c>
      <c r="EW48" s="183">
        <v>0</v>
      </c>
      <c r="EX48" s="183">
        <v>0</v>
      </c>
      <c r="EY48" s="183">
        <v>0</v>
      </c>
      <c r="EZ48" s="183">
        <v>0</v>
      </c>
      <c r="FA48" s="183">
        <v>0</v>
      </c>
      <c r="FB48" s="183">
        <v>0</v>
      </c>
      <c r="FC48" s="183">
        <v>0</v>
      </c>
      <c r="FD48" s="183">
        <v>0</v>
      </c>
      <c r="FE48" s="183">
        <v>0</v>
      </c>
      <c r="FF48" s="183">
        <v>0</v>
      </c>
      <c r="FG48" s="183">
        <v>0</v>
      </c>
      <c r="FH48" s="183">
        <v>0</v>
      </c>
      <c r="FI48" s="183">
        <v>0</v>
      </c>
      <c r="FJ48" s="183">
        <v>0</v>
      </c>
      <c r="FK48" s="183">
        <v>0</v>
      </c>
      <c r="FL48" s="183">
        <v>0</v>
      </c>
      <c r="FM48" s="183">
        <v>0</v>
      </c>
      <c r="FN48" s="183">
        <v>0</v>
      </c>
      <c r="FO48" s="183">
        <v>0</v>
      </c>
      <c r="FP48" s="183">
        <v>0</v>
      </c>
      <c r="FQ48" s="183">
        <v>0</v>
      </c>
      <c r="FR48" s="183">
        <v>0</v>
      </c>
      <c r="FS48" s="183">
        <v>0</v>
      </c>
      <c r="FT48" s="183">
        <v>0</v>
      </c>
      <c r="FU48" s="183">
        <v>0</v>
      </c>
      <c r="FV48" s="183">
        <v>0</v>
      </c>
      <c r="FW48" s="183">
        <v>0</v>
      </c>
      <c r="FX48" s="183">
        <v>0</v>
      </c>
      <c r="FY48" s="183">
        <v>0</v>
      </c>
      <c r="FZ48" s="183">
        <v>0</v>
      </c>
      <c r="GA48" s="183">
        <v>0</v>
      </c>
      <c r="GB48" s="183">
        <v>0</v>
      </c>
      <c r="GC48" s="183">
        <v>0</v>
      </c>
      <c r="GD48" s="183">
        <v>0</v>
      </c>
      <c r="GE48" s="183">
        <v>0</v>
      </c>
      <c r="GF48" s="183">
        <v>0</v>
      </c>
      <c r="GG48" s="183">
        <v>0</v>
      </c>
      <c r="GH48" s="183">
        <v>0</v>
      </c>
      <c r="GI48" s="183">
        <v>0</v>
      </c>
      <c r="GJ48" s="183">
        <v>0</v>
      </c>
      <c r="GK48" s="183">
        <v>0</v>
      </c>
      <c r="GL48" s="183">
        <v>0</v>
      </c>
      <c r="GM48" s="183">
        <v>0</v>
      </c>
      <c r="GN48" s="183">
        <v>0</v>
      </c>
      <c r="GO48" s="183">
        <v>0</v>
      </c>
      <c r="GP48" s="183">
        <v>0</v>
      </c>
      <c r="GQ48" s="183">
        <v>0</v>
      </c>
      <c r="GR48" s="183">
        <v>0</v>
      </c>
      <c r="GS48" s="183">
        <v>0</v>
      </c>
      <c r="GT48" s="183">
        <v>0</v>
      </c>
      <c r="GU48" s="183">
        <v>0</v>
      </c>
      <c r="GV48" s="183">
        <v>0</v>
      </c>
      <c r="GW48" s="183">
        <v>0</v>
      </c>
      <c r="GX48" s="183">
        <v>0</v>
      </c>
      <c r="GY48" s="183">
        <v>0</v>
      </c>
      <c r="GZ48" s="183">
        <v>0</v>
      </c>
      <c r="HA48" s="183">
        <v>0</v>
      </c>
      <c r="HB48" s="183">
        <v>0</v>
      </c>
      <c r="HC48" s="183">
        <v>0</v>
      </c>
      <c r="HD48" s="183">
        <v>0</v>
      </c>
      <c r="HE48" s="183">
        <v>0</v>
      </c>
      <c r="HF48" s="183">
        <v>0</v>
      </c>
      <c r="HG48" s="183">
        <v>0</v>
      </c>
      <c r="HH48" s="183">
        <v>0</v>
      </c>
      <c r="HI48" s="183">
        <v>0</v>
      </c>
      <c r="HJ48" s="183">
        <v>0</v>
      </c>
      <c r="HK48" s="183">
        <v>0</v>
      </c>
      <c r="HL48" s="183">
        <v>0</v>
      </c>
      <c r="HM48" s="183">
        <v>0</v>
      </c>
      <c r="HN48" s="183">
        <v>0</v>
      </c>
      <c r="HO48" s="183">
        <v>0</v>
      </c>
      <c r="HP48" s="183">
        <v>0</v>
      </c>
      <c r="HQ48" s="183">
        <v>0</v>
      </c>
      <c r="HR48" s="183">
        <v>0</v>
      </c>
      <c r="HS48" s="183">
        <v>0</v>
      </c>
      <c r="HT48" s="183">
        <v>0</v>
      </c>
      <c r="HU48" s="183">
        <v>0</v>
      </c>
      <c r="HV48" s="183">
        <v>0</v>
      </c>
      <c r="HW48" s="183">
        <v>0</v>
      </c>
      <c r="HX48" s="183">
        <v>0</v>
      </c>
      <c r="HY48" s="183">
        <v>0</v>
      </c>
      <c r="HZ48" s="183">
        <v>0</v>
      </c>
      <c r="IA48" s="183">
        <v>0</v>
      </c>
      <c r="IB48" s="183">
        <v>0</v>
      </c>
      <c r="IC48" s="183">
        <v>0</v>
      </c>
      <c r="ID48" s="183">
        <v>0</v>
      </c>
      <c r="IE48" s="183">
        <v>0</v>
      </c>
      <c r="IF48" s="183">
        <v>0</v>
      </c>
      <c r="IG48" s="183">
        <v>0</v>
      </c>
      <c r="IH48" s="183">
        <v>0</v>
      </c>
      <c r="II48" s="183">
        <v>0</v>
      </c>
      <c r="IJ48" s="183">
        <v>0</v>
      </c>
      <c r="IK48" s="183">
        <v>0</v>
      </c>
      <c r="IL48" s="183">
        <v>0</v>
      </c>
      <c r="IM48" s="183">
        <v>0</v>
      </c>
      <c r="IN48" s="183">
        <v>0</v>
      </c>
      <c r="IO48" s="183">
        <v>0</v>
      </c>
      <c r="IP48" s="183">
        <v>0</v>
      </c>
      <c r="IQ48" s="183">
        <v>0</v>
      </c>
      <c r="IR48" s="183">
        <v>0</v>
      </c>
      <c r="IS48" s="183">
        <v>0</v>
      </c>
      <c r="IT48" s="183">
        <v>0</v>
      </c>
      <c r="IU48" s="183">
        <v>0</v>
      </c>
      <c r="IV48" s="183">
        <v>0</v>
      </c>
      <c r="IW48" s="183">
        <v>0</v>
      </c>
      <c r="IX48" s="183">
        <v>0</v>
      </c>
      <c r="IY48" s="183">
        <v>0</v>
      </c>
      <c r="IZ48" s="183">
        <v>0</v>
      </c>
      <c r="JA48" s="183">
        <v>0</v>
      </c>
      <c r="JB48" s="183">
        <v>0</v>
      </c>
      <c r="JC48" s="183">
        <v>0</v>
      </c>
      <c r="JD48" s="183">
        <v>0</v>
      </c>
      <c r="JE48" s="183">
        <v>0</v>
      </c>
      <c r="JF48" s="183">
        <v>0</v>
      </c>
      <c r="JG48" s="183">
        <v>0</v>
      </c>
      <c r="JH48" s="183">
        <v>0</v>
      </c>
      <c r="JI48" s="183">
        <v>0</v>
      </c>
      <c r="JJ48" s="183">
        <v>0</v>
      </c>
      <c r="JK48" s="183">
        <v>0</v>
      </c>
      <c r="JL48" s="183">
        <v>0</v>
      </c>
      <c r="JM48" s="183">
        <v>0</v>
      </c>
      <c r="JN48" s="183">
        <v>0</v>
      </c>
      <c r="JO48" s="183">
        <v>0</v>
      </c>
      <c r="JP48" s="183">
        <v>0</v>
      </c>
      <c r="JQ48" s="183">
        <v>0</v>
      </c>
    </row>
    <row r="49" spans="1:277" ht="30" customHeight="1" x14ac:dyDescent="0.25">
      <c r="A49" s="54">
        <f t="shared" si="11"/>
        <v>48</v>
      </c>
      <c r="B49" s="6"/>
      <c r="C49" s="6"/>
      <c r="D49" s="6" t="s">
        <v>249</v>
      </c>
      <c r="E49" s="6"/>
      <c r="F49" s="6"/>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c r="EJ49" s="7"/>
      <c r="EL49" s="276">
        <v>8470</v>
      </c>
      <c r="EN49" s="183">
        <v>0</v>
      </c>
      <c r="EO49" s="183">
        <v>0</v>
      </c>
      <c r="EP49" s="183">
        <v>0</v>
      </c>
      <c r="EQ49" s="183">
        <v>0</v>
      </c>
      <c r="ER49" s="183">
        <v>0</v>
      </c>
      <c r="ES49" s="183">
        <v>0</v>
      </c>
      <c r="ET49" s="183">
        <v>0</v>
      </c>
      <c r="EU49" s="183">
        <v>0</v>
      </c>
      <c r="EV49" s="183">
        <v>0</v>
      </c>
      <c r="EW49" s="183">
        <v>0</v>
      </c>
      <c r="EX49" s="183">
        <v>0</v>
      </c>
      <c r="EY49" s="183">
        <v>0</v>
      </c>
      <c r="EZ49" s="183">
        <v>0</v>
      </c>
      <c r="FA49" s="183">
        <v>0</v>
      </c>
      <c r="FB49" s="183">
        <v>0</v>
      </c>
      <c r="FC49" s="183">
        <v>0</v>
      </c>
      <c r="FD49" s="183">
        <v>0</v>
      </c>
      <c r="FE49" s="183">
        <v>0</v>
      </c>
      <c r="FF49" s="183">
        <v>0</v>
      </c>
      <c r="FG49" s="183">
        <v>0</v>
      </c>
      <c r="FH49" s="183">
        <v>0</v>
      </c>
      <c r="FI49" s="183">
        <v>0</v>
      </c>
      <c r="FJ49" s="183">
        <v>0</v>
      </c>
      <c r="FK49" s="183">
        <v>0</v>
      </c>
      <c r="FL49" s="183">
        <v>0</v>
      </c>
      <c r="FM49" s="183">
        <v>0</v>
      </c>
      <c r="FN49" s="183">
        <v>0</v>
      </c>
      <c r="FO49" s="183">
        <v>0</v>
      </c>
      <c r="FP49" s="183">
        <v>0</v>
      </c>
      <c r="FQ49" s="183">
        <v>0</v>
      </c>
      <c r="FR49" s="183">
        <v>0</v>
      </c>
      <c r="FS49" s="183">
        <v>0</v>
      </c>
      <c r="FT49" s="183">
        <v>0</v>
      </c>
      <c r="FU49" s="183">
        <v>0</v>
      </c>
      <c r="FV49" s="183">
        <v>0</v>
      </c>
      <c r="FW49" s="183">
        <v>0</v>
      </c>
      <c r="FX49" s="183">
        <v>0</v>
      </c>
      <c r="FY49" s="183">
        <v>0</v>
      </c>
      <c r="FZ49" s="183">
        <v>0</v>
      </c>
      <c r="GA49" s="183">
        <v>0</v>
      </c>
      <c r="GB49" s="183">
        <v>0</v>
      </c>
      <c r="GC49" s="183">
        <v>0</v>
      </c>
      <c r="GD49" s="183">
        <v>0</v>
      </c>
      <c r="GE49" s="183">
        <v>0</v>
      </c>
      <c r="GF49" s="183">
        <v>0</v>
      </c>
      <c r="GG49" s="183">
        <v>0</v>
      </c>
      <c r="GH49" s="183">
        <v>0</v>
      </c>
      <c r="GI49" s="183">
        <v>0</v>
      </c>
      <c r="GJ49" s="183">
        <v>0</v>
      </c>
      <c r="GK49" s="183">
        <v>0</v>
      </c>
      <c r="GL49" s="183">
        <v>0</v>
      </c>
      <c r="GM49" s="183">
        <v>0</v>
      </c>
      <c r="GN49" s="183">
        <v>0</v>
      </c>
      <c r="GO49" s="183">
        <v>0</v>
      </c>
      <c r="GP49" s="183">
        <v>0</v>
      </c>
      <c r="GQ49" s="183">
        <v>0</v>
      </c>
      <c r="GR49" s="183">
        <v>0</v>
      </c>
      <c r="GS49" s="183">
        <v>0</v>
      </c>
      <c r="GT49" s="183">
        <v>0</v>
      </c>
      <c r="GU49" s="183">
        <v>0</v>
      </c>
      <c r="GV49" s="183">
        <v>0</v>
      </c>
      <c r="GW49" s="183">
        <v>0</v>
      </c>
      <c r="GX49" s="183">
        <v>0</v>
      </c>
      <c r="GY49" s="183">
        <v>0</v>
      </c>
      <c r="GZ49" s="183">
        <v>0</v>
      </c>
      <c r="HA49" s="183">
        <v>0</v>
      </c>
      <c r="HB49" s="183">
        <v>0</v>
      </c>
      <c r="HC49" s="183">
        <v>0</v>
      </c>
      <c r="HD49" s="183">
        <v>0</v>
      </c>
      <c r="HE49" s="183">
        <v>0</v>
      </c>
      <c r="HF49" s="183">
        <v>0</v>
      </c>
      <c r="HG49" s="183">
        <v>0</v>
      </c>
      <c r="HH49" s="183">
        <v>0</v>
      </c>
      <c r="HI49" s="183">
        <v>0</v>
      </c>
      <c r="HJ49" s="183">
        <v>0</v>
      </c>
      <c r="HK49" s="183">
        <v>0</v>
      </c>
      <c r="HL49" s="183">
        <v>0</v>
      </c>
      <c r="HM49" s="183">
        <v>0</v>
      </c>
      <c r="HN49" s="183">
        <v>0</v>
      </c>
      <c r="HO49" s="183">
        <v>0</v>
      </c>
      <c r="HP49" s="183">
        <v>0</v>
      </c>
      <c r="HQ49" s="183">
        <v>0</v>
      </c>
      <c r="HR49" s="183">
        <v>0</v>
      </c>
      <c r="HS49" s="183">
        <v>0</v>
      </c>
      <c r="HT49" s="183">
        <v>0</v>
      </c>
      <c r="HU49" s="183">
        <v>0</v>
      </c>
      <c r="HV49" s="183">
        <v>0</v>
      </c>
      <c r="HW49" s="183">
        <v>0</v>
      </c>
      <c r="HX49" s="183">
        <v>0</v>
      </c>
      <c r="HY49" s="183">
        <v>0</v>
      </c>
      <c r="HZ49" s="183">
        <v>0</v>
      </c>
      <c r="IA49" s="183">
        <v>0</v>
      </c>
      <c r="IB49" s="183">
        <v>0</v>
      </c>
      <c r="IC49" s="183">
        <v>0</v>
      </c>
      <c r="ID49" s="183">
        <v>0</v>
      </c>
      <c r="IE49" s="183">
        <v>0</v>
      </c>
      <c r="IF49" s="183">
        <v>0</v>
      </c>
      <c r="IG49" s="183">
        <v>0</v>
      </c>
      <c r="IH49" s="183">
        <v>0</v>
      </c>
      <c r="II49" s="183">
        <v>0</v>
      </c>
      <c r="IJ49" s="183">
        <v>0</v>
      </c>
      <c r="IK49" s="183">
        <v>0</v>
      </c>
      <c r="IL49" s="183">
        <v>0</v>
      </c>
      <c r="IM49" s="183">
        <v>0</v>
      </c>
      <c r="IN49" s="183">
        <v>0</v>
      </c>
      <c r="IO49" s="183">
        <v>0</v>
      </c>
      <c r="IP49" s="183">
        <v>0</v>
      </c>
      <c r="IQ49" s="183">
        <v>0</v>
      </c>
      <c r="IR49" s="183">
        <v>0</v>
      </c>
      <c r="IS49" s="183">
        <v>0</v>
      </c>
      <c r="IT49" s="183">
        <v>0</v>
      </c>
      <c r="IU49" s="183">
        <v>0</v>
      </c>
      <c r="IV49" s="183">
        <v>0</v>
      </c>
      <c r="IW49" s="183">
        <v>0</v>
      </c>
      <c r="IX49" s="183">
        <v>0</v>
      </c>
      <c r="IY49" s="183">
        <v>0</v>
      </c>
      <c r="IZ49" s="183">
        <v>0</v>
      </c>
      <c r="JA49" s="183">
        <v>0</v>
      </c>
      <c r="JB49" s="183">
        <v>0</v>
      </c>
      <c r="JC49" s="183">
        <v>0</v>
      </c>
      <c r="JD49" s="183">
        <v>0</v>
      </c>
      <c r="JE49" s="183">
        <v>0</v>
      </c>
      <c r="JF49" s="183">
        <v>0</v>
      </c>
      <c r="JG49" s="183">
        <v>0</v>
      </c>
      <c r="JH49" s="183">
        <v>0</v>
      </c>
      <c r="JI49" s="183">
        <v>0</v>
      </c>
      <c r="JJ49" s="183">
        <v>0</v>
      </c>
      <c r="JK49" s="183">
        <v>0</v>
      </c>
      <c r="JL49" s="183">
        <v>0</v>
      </c>
      <c r="JM49" s="183">
        <v>0</v>
      </c>
      <c r="JN49" s="183">
        <v>0</v>
      </c>
      <c r="JO49" s="183">
        <v>0</v>
      </c>
      <c r="JP49" s="183">
        <v>0</v>
      </c>
      <c r="JQ49" s="183">
        <v>0</v>
      </c>
    </row>
    <row r="50" spans="1:277" x14ac:dyDescent="0.25">
      <c r="A50" s="54">
        <f t="shared" si="11"/>
        <v>49</v>
      </c>
      <c r="B50" s="6"/>
      <c r="C50" s="6"/>
      <c r="D50" s="6"/>
      <c r="E50" s="6" t="s">
        <v>451</v>
      </c>
      <c r="F50" s="6"/>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c r="EJ50" s="7"/>
      <c r="EL50" s="276">
        <v>6037.3413</v>
      </c>
      <c r="EN50" s="183">
        <v>0</v>
      </c>
      <c r="EO50" s="183">
        <v>0</v>
      </c>
      <c r="EP50" s="183">
        <v>0</v>
      </c>
      <c r="EQ50" s="183">
        <v>0</v>
      </c>
      <c r="ER50" s="183">
        <v>0</v>
      </c>
      <c r="ES50" s="183">
        <v>0</v>
      </c>
      <c r="ET50" s="183">
        <v>0</v>
      </c>
      <c r="EU50" s="183">
        <v>0</v>
      </c>
      <c r="EV50" s="183">
        <v>0</v>
      </c>
      <c r="EW50" s="183">
        <v>0</v>
      </c>
      <c r="EX50" s="183">
        <v>0</v>
      </c>
      <c r="EY50" s="183">
        <v>0</v>
      </c>
      <c r="EZ50" s="183">
        <v>0</v>
      </c>
      <c r="FA50" s="183">
        <v>0</v>
      </c>
      <c r="FB50" s="183">
        <v>0</v>
      </c>
      <c r="FC50" s="183">
        <v>0</v>
      </c>
      <c r="FD50" s="183">
        <v>0</v>
      </c>
      <c r="FE50" s="183">
        <v>0</v>
      </c>
      <c r="FF50" s="183">
        <v>0</v>
      </c>
      <c r="FG50" s="183">
        <v>0</v>
      </c>
      <c r="FH50" s="183">
        <v>0</v>
      </c>
      <c r="FI50" s="183">
        <v>0</v>
      </c>
      <c r="FJ50" s="183">
        <v>0</v>
      </c>
      <c r="FK50" s="183">
        <v>0</v>
      </c>
      <c r="FL50" s="183">
        <v>0</v>
      </c>
      <c r="FM50" s="183">
        <v>0</v>
      </c>
      <c r="FN50" s="183">
        <v>0</v>
      </c>
      <c r="FO50" s="183">
        <v>0</v>
      </c>
      <c r="FP50" s="183">
        <v>0</v>
      </c>
      <c r="FQ50" s="183">
        <v>0</v>
      </c>
      <c r="FR50" s="183">
        <v>0</v>
      </c>
      <c r="FS50" s="183">
        <v>0</v>
      </c>
      <c r="FT50" s="183">
        <v>0</v>
      </c>
      <c r="FU50" s="183">
        <v>0</v>
      </c>
      <c r="FV50" s="183">
        <v>0</v>
      </c>
      <c r="FW50" s="183">
        <v>0</v>
      </c>
      <c r="FX50" s="183">
        <v>0</v>
      </c>
      <c r="FY50" s="183">
        <v>0</v>
      </c>
      <c r="FZ50" s="183">
        <v>0</v>
      </c>
      <c r="GA50" s="183">
        <v>0</v>
      </c>
      <c r="GB50" s="183">
        <v>0</v>
      </c>
      <c r="GC50" s="183">
        <v>0</v>
      </c>
      <c r="GD50" s="183">
        <v>0</v>
      </c>
      <c r="GE50" s="183">
        <v>0</v>
      </c>
      <c r="GF50" s="183">
        <v>0</v>
      </c>
      <c r="GG50" s="183">
        <v>0</v>
      </c>
      <c r="GH50" s="183">
        <v>0</v>
      </c>
      <c r="GI50" s="183">
        <v>0</v>
      </c>
      <c r="GJ50" s="183">
        <v>0</v>
      </c>
      <c r="GK50" s="183">
        <v>0</v>
      </c>
      <c r="GL50" s="183">
        <v>0</v>
      </c>
      <c r="GM50" s="183">
        <v>0</v>
      </c>
      <c r="GN50" s="183">
        <v>0</v>
      </c>
      <c r="GO50" s="183">
        <v>0</v>
      </c>
      <c r="GP50" s="183">
        <v>0</v>
      </c>
      <c r="GQ50" s="183">
        <v>0</v>
      </c>
      <c r="GR50" s="183">
        <v>0</v>
      </c>
      <c r="GS50" s="183">
        <v>0</v>
      </c>
      <c r="GT50" s="183">
        <v>0</v>
      </c>
      <c r="GU50" s="183">
        <v>0</v>
      </c>
      <c r="GV50" s="183">
        <v>0</v>
      </c>
      <c r="GW50" s="183">
        <v>0</v>
      </c>
      <c r="GX50" s="183">
        <v>0</v>
      </c>
      <c r="GY50" s="183">
        <v>0</v>
      </c>
      <c r="GZ50" s="183">
        <v>0</v>
      </c>
      <c r="HA50" s="183">
        <v>0</v>
      </c>
      <c r="HB50" s="183">
        <v>0</v>
      </c>
      <c r="HC50" s="183">
        <v>0</v>
      </c>
      <c r="HD50" s="183">
        <v>0</v>
      </c>
      <c r="HE50" s="183">
        <v>0</v>
      </c>
      <c r="HF50" s="183">
        <v>0</v>
      </c>
      <c r="HG50" s="183">
        <v>0</v>
      </c>
      <c r="HH50" s="183">
        <v>0</v>
      </c>
      <c r="HI50" s="183">
        <v>0</v>
      </c>
      <c r="HJ50" s="183">
        <v>0</v>
      </c>
      <c r="HK50" s="183">
        <v>0</v>
      </c>
      <c r="HL50" s="183">
        <v>0</v>
      </c>
      <c r="HM50" s="183">
        <v>0</v>
      </c>
      <c r="HN50" s="183">
        <v>0</v>
      </c>
      <c r="HO50" s="183">
        <v>0</v>
      </c>
      <c r="HP50" s="183">
        <v>0</v>
      </c>
      <c r="HQ50" s="183">
        <v>0</v>
      </c>
      <c r="HR50" s="183">
        <v>0</v>
      </c>
      <c r="HS50" s="183">
        <v>0</v>
      </c>
      <c r="HT50" s="183">
        <v>0</v>
      </c>
      <c r="HU50" s="183">
        <v>0</v>
      </c>
      <c r="HV50" s="183">
        <v>0</v>
      </c>
      <c r="HW50" s="183">
        <v>0</v>
      </c>
      <c r="HX50" s="183">
        <v>0</v>
      </c>
      <c r="HY50" s="183">
        <v>0</v>
      </c>
      <c r="HZ50" s="183">
        <v>0</v>
      </c>
      <c r="IA50" s="183">
        <v>0</v>
      </c>
      <c r="IB50" s="183">
        <v>0</v>
      </c>
      <c r="IC50" s="183">
        <v>0</v>
      </c>
      <c r="ID50" s="183">
        <v>0</v>
      </c>
      <c r="IE50" s="183">
        <v>0</v>
      </c>
      <c r="IF50" s="183">
        <v>0</v>
      </c>
      <c r="IG50" s="183">
        <v>0</v>
      </c>
      <c r="IH50" s="183">
        <v>0</v>
      </c>
      <c r="II50" s="183">
        <v>0</v>
      </c>
      <c r="IJ50" s="183">
        <v>0</v>
      </c>
      <c r="IK50" s="183">
        <v>0</v>
      </c>
      <c r="IL50" s="183">
        <v>0</v>
      </c>
      <c r="IM50" s="183">
        <v>0</v>
      </c>
      <c r="IN50" s="183">
        <v>0</v>
      </c>
      <c r="IO50" s="183">
        <v>0</v>
      </c>
      <c r="IP50" s="183">
        <v>0</v>
      </c>
      <c r="IQ50" s="183">
        <v>0</v>
      </c>
      <c r="IR50" s="183">
        <v>0</v>
      </c>
      <c r="IS50" s="183">
        <v>0</v>
      </c>
      <c r="IT50" s="183">
        <v>0</v>
      </c>
      <c r="IU50" s="183">
        <v>0</v>
      </c>
      <c r="IV50" s="183">
        <v>0</v>
      </c>
      <c r="IW50" s="183">
        <v>0</v>
      </c>
      <c r="IX50" s="183">
        <v>0</v>
      </c>
      <c r="IY50" s="183">
        <v>0</v>
      </c>
      <c r="IZ50" s="183">
        <v>0</v>
      </c>
      <c r="JA50" s="183">
        <v>0</v>
      </c>
      <c r="JB50" s="183">
        <v>0</v>
      </c>
      <c r="JC50" s="183">
        <v>0</v>
      </c>
      <c r="JD50" s="183">
        <v>0</v>
      </c>
      <c r="JE50" s="183">
        <v>0</v>
      </c>
      <c r="JF50" s="183">
        <v>0</v>
      </c>
      <c r="JG50" s="183">
        <v>0</v>
      </c>
      <c r="JH50" s="183">
        <v>0</v>
      </c>
      <c r="JI50" s="183">
        <v>0</v>
      </c>
      <c r="JJ50" s="183">
        <v>0</v>
      </c>
      <c r="JK50" s="183">
        <v>0</v>
      </c>
      <c r="JL50" s="183">
        <v>0</v>
      </c>
      <c r="JM50" s="183">
        <v>0</v>
      </c>
      <c r="JN50" s="183">
        <v>0</v>
      </c>
      <c r="JO50" s="183">
        <v>0</v>
      </c>
      <c r="JP50" s="183">
        <v>0</v>
      </c>
      <c r="JQ50" s="183">
        <v>0</v>
      </c>
    </row>
    <row r="51" spans="1:277" x14ac:dyDescent="0.25">
      <c r="A51" s="54">
        <f t="shared" si="11"/>
        <v>50</v>
      </c>
      <c r="B51" s="6"/>
      <c r="C51" s="6"/>
      <c r="D51" s="6"/>
      <c r="E51" s="6"/>
      <c r="F51" s="6" t="s">
        <v>452</v>
      </c>
      <c r="G51" s="297">
        <v>5016.0000000000009</v>
      </c>
      <c r="H51" s="297">
        <v>17787</v>
      </c>
      <c r="I51" s="297">
        <v>73143</v>
      </c>
      <c r="J51" s="297">
        <v>1353</v>
      </c>
      <c r="K51" s="297">
        <v>41580.000000000007</v>
      </c>
      <c r="L51" s="297">
        <v>21598.5</v>
      </c>
      <c r="M51" s="297">
        <v>2871</v>
      </c>
      <c r="N51" s="297">
        <v>2739.0000000000005</v>
      </c>
      <c r="O51" s="297">
        <v>18249</v>
      </c>
      <c r="P51" s="297">
        <v>63525</v>
      </c>
      <c r="Q51" s="297">
        <v>2508.0000000000005</v>
      </c>
      <c r="R51" s="297">
        <v>11088</v>
      </c>
      <c r="S51" s="297">
        <v>1881</v>
      </c>
      <c r="T51" s="297">
        <v>1122.0000000000002</v>
      </c>
      <c r="U51" s="297">
        <v>2460</v>
      </c>
      <c r="V51" s="297">
        <v>28875</v>
      </c>
      <c r="W51" s="297">
        <v>10068</v>
      </c>
      <c r="X51" s="297">
        <v>26670</v>
      </c>
      <c r="Y51" s="297">
        <v>1500</v>
      </c>
      <c r="Z51" s="297">
        <v>1980</v>
      </c>
      <c r="AA51" s="297">
        <v>6468.0000000000009</v>
      </c>
      <c r="AB51" s="297">
        <v>35280</v>
      </c>
      <c r="AC51" s="297">
        <v>2640</v>
      </c>
      <c r="AD51" s="297">
        <v>1386</v>
      </c>
      <c r="AE51" s="297">
        <v>28066.5</v>
      </c>
      <c r="AF51" s="297">
        <v>2277</v>
      </c>
      <c r="AG51" s="297">
        <v>5445.0000000000009</v>
      </c>
      <c r="AH51" s="297">
        <v>4521.0000000000009</v>
      </c>
      <c r="AI51" s="297">
        <v>8019</v>
      </c>
      <c r="AJ51" s="297">
        <v>2640</v>
      </c>
      <c r="AK51" s="297">
        <v>5445.0000000000009</v>
      </c>
      <c r="AL51" s="297">
        <v>1353</v>
      </c>
      <c r="AM51" s="297">
        <v>4680</v>
      </c>
      <c r="AN51" s="297">
        <v>4719</v>
      </c>
      <c r="AO51" s="297">
        <v>3663.0000000000005</v>
      </c>
      <c r="AP51" s="297">
        <v>3828.0000000000005</v>
      </c>
      <c r="AQ51" s="297">
        <v>23520</v>
      </c>
      <c r="AR51" s="297">
        <v>1617.0000000000002</v>
      </c>
      <c r="AS51" s="297">
        <v>1815.0000000000002</v>
      </c>
      <c r="AT51" s="297">
        <v>1551</v>
      </c>
      <c r="AU51" s="297">
        <v>5808.0000000000009</v>
      </c>
      <c r="AV51" s="297">
        <v>6600.0000000000009</v>
      </c>
      <c r="AW51" s="297">
        <v>8778</v>
      </c>
      <c r="AX51" s="297">
        <v>2508.0000000000005</v>
      </c>
      <c r="AY51" s="297">
        <v>627.00000000000011</v>
      </c>
      <c r="AZ51" s="297">
        <v>2145</v>
      </c>
      <c r="BA51" s="297">
        <v>4587</v>
      </c>
      <c r="BB51" s="297">
        <v>2838.0000000000005</v>
      </c>
      <c r="BC51" s="297">
        <v>53361.000000000007</v>
      </c>
      <c r="BD51" s="297">
        <v>3630.0000000000005</v>
      </c>
      <c r="BE51" s="297">
        <v>2277</v>
      </c>
      <c r="BF51" s="297">
        <v>4125</v>
      </c>
      <c r="BG51" s="297">
        <v>44814</v>
      </c>
      <c r="BH51" s="297">
        <v>30261.000000000004</v>
      </c>
      <c r="BI51" s="297">
        <v>3630.0000000000005</v>
      </c>
      <c r="BJ51" s="297">
        <v>2574.0000000000005</v>
      </c>
      <c r="BK51" s="297">
        <v>3234.0000000000005</v>
      </c>
      <c r="BL51" s="297">
        <v>1782.0000000000002</v>
      </c>
      <c r="BM51" s="297">
        <v>2178.0000000000005</v>
      </c>
      <c r="BN51" s="297">
        <v>4521.0000000000009</v>
      </c>
      <c r="BO51" s="297">
        <v>51975.000000000007</v>
      </c>
      <c r="BP51" s="297">
        <v>5181.0000000000009</v>
      </c>
      <c r="BQ51" s="297">
        <v>20097</v>
      </c>
      <c r="BR51" s="297">
        <v>693</v>
      </c>
      <c r="BS51" s="297">
        <v>3333.0000000000005</v>
      </c>
      <c r="BT51" s="297">
        <v>1452.0000000000002</v>
      </c>
      <c r="BU51" s="297">
        <v>14784.000000000002</v>
      </c>
      <c r="BV51" s="297">
        <v>1551</v>
      </c>
      <c r="BW51" s="297">
        <v>2160</v>
      </c>
      <c r="BX51" s="297">
        <v>13167</v>
      </c>
      <c r="BY51" s="297">
        <v>4026.0000000000005</v>
      </c>
      <c r="BZ51" s="297">
        <v>1089.0000000000002</v>
      </c>
      <c r="CA51" s="297">
        <v>4950</v>
      </c>
      <c r="CB51" s="297">
        <v>56910</v>
      </c>
      <c r="CC51" s="297">
        <v>3201</v>
      </c>
      <c r="CD51" s="297">
        <v>13513.500000000002</v>
      </c>
      <c r="CE51" s="297">
        <v>3069.0000000000005</v>
      </c>
      <c r="CF51" s="297">
        <v>87780</v>
      </c>
      <c r="CG51" s="297">
        <v>3927</v>
      </c>
      <c r="CH51" s="297">
        <v>15324.750000000002</v>
      </c>
      <c r="CI51" s="297">
        <v>7491.0000000000009</v>
      </c>
      <c r="CJ51" s="297">
        <v>47817</v>
      </c>
      <c r="CK51" s="297">
        <v>33957</v>
      </c>
      <c r="CL51" s="297">
        <v>20674.5</v>
      </c>
      <c r="CM51" s="297">
        <v>26926</v>
      </c>
      <c r="CN51" s="297">
        <v>1815.0000000000002</v>
      </c>
      <c r="CO51" s="297">
        <v>4092</v>
      </c>
      <c r="CP51" s="297">
        <v>2079.0000000000005</v>
      </c>
      <c r="CQ51" s="297">
        <v>23100.000000000004</v>
      </c>
      <c r="CR51" s="297">
        <v>1287.0000000000002</v>
      </c>
      <c r="CS51" s="297">
        <v>3498.0000000000005</v>
      </c>
      <c r="CT51" s="297">
        <v>36267</v>
      </c>
      <c r="CU51" s="297">
        <v>4422</v>
      </c>
      <c r="CV51" s="297">
        <v>36267</v>
      </c>
      <c r="CW51" s="297">
        <v>2178.0000000000005</v>
      </c>
      <c r="CX51" s="297">
        <v>7062</v>
      </c>
      <c r="CY51" s="297">
        <v>3135.0000000000005</v>
      </c>
      <c r="CZ51" s="297">
        <v>5346.0000000000009</v>
      </c>
      <c r="DA51" s="297">
        <v>3795.0000000000005</v>
      </c>
      <c r="DB51" s="297">
        <v>31185</v>
      </c>
      <c r="DC51" s="297">
        <v>5973.0000000000009</v>
      </c>
      <c r="DD51" s="297">
        <v>3811.5000000000005</v>
      </c>
      <c r="DE51" s="297">
        <v>1782.0000000000002</v>
      </c>
      <c r="DF51" s="297">
        <v>3861.0000000000005</v>
      </c>
      <c r="DG51" s="297">
        <v>5148.0000000000009</v>
      </c>
      <c r="DH51" s="297">
        <v>13282.500000000002</v>
      </c>
      <c r="DI51" s="297">
        <v>1518</v>
      </c>
      <c r="DJ51" s="297">
        <v>2046</v>
      </c>
      <c r="DK51" s="297">
        <v>3234.0000000000005</v>
      </c>
      <c r="DL51" s="297">
        <v>1848.0000000000002</v>
      </c>
      <c r="DM51" s="297">
        <v>9124.5</v>
      </c>
      <c r="DN51" s="297">
        <v>1452.0000000000002</v>
      </c>
      <c r="DO51" s="297">
        <v>2871</v>
      </c>
      <c r="DP51" s="297">
        <v>3993.0000000000009</v>
      </c>
      <c r="DQ51" s="297">
        <v>20143</v>
      </c>
      <c r="DR51" s="297">
        <v>4422</v>
      </c>
      <c r="DS51" s="297">
        <v>495</v>
      </c>
      <c r="DT51" s="297">
        <v>4323.0000000000009</v>
      </c>
      <c r="DU51" s="297">
        <v>5676.0000000000009</v>
      </c>
      <c r="DV51" s="297">
        <v>1560</v>
      </c>
      <c r="DW51" s="297">
        <v>2574.0000000000005</v>
      </c>
      <c r="DX51" s="297">
        <v>4550</v>
      </c>
      <c r="DY51" s="297">
        <v>29337.000000000004</v>
      </c>
      <c r="DZ51" s="297">
        <v>957.00000000000011</v>
      </c>
      <c r="EA51" s="297">
        <v>2475</v>
      </c>
      <c r="EB51" s="297">
        <v>57750</v>
      </c>
      <c r="EC51" s="297">
        <v>85470.000000000015</v>
      </c>
      <c r="ED51" s="297">
        <v>5313.0000000000009</v>
      </c>
      <c r="EE51" s="297">
        <v>32802</v>
      </c>
      <c r="EF51" s="297">
        <v>3531</v>
      </c>
      <c r="EG51" s="297">
        <v>19519.5</v>
      </c>
      <c r="EH51" s="297">
        <v>14899.5</v>
      </c>
      <c r="EI51"/>
      <c r="EJ51" s="7">
        <f>ROUND(SUM(G51:EH51),5)</f>
        <v>1641543.25</v>
      </c>
      <c r="EL51" s="276">
        <v>54075</v>
      </c>
      <c r="EN51" s="183">
        <v>0</v>
      </c>
      <c r="EO51" s="183">
        <v>0</v>
      </c>
      <c r="EP51" s="183">
        <v>0</v>
      </c>
      <c r="EQ51" s="183">
        <v>0</v>
      </c>
      <c r="ER51" s="183">
        <v>0</v>
      </c>
      <c r="ES51" s="183">
        <v>0</v>
      </c>
      <c r="ET51" s="183">
        <v>0</v>
      </c>
      <c r="EU51" s="183">
        <v>0</v>
      </c>
      <c r="EV51" s="183">
        <v>0</v>
      </c>
      <c r="EW51" s="183">
        <v>0</v>
      </c>
      <c r="EX51" s="183">
        <v>0</v>
      </c>
      <c r="EY51" s="183">
        <v>0</v>
      </c>
      <c r="EZ51" s="183">
        <v>0</v>
      </c>
      <c r="FA51" s="183">
        <v>0</v>
      </c>
      <c r="FB51" s="183">
        <v>0</v>
      </c>
      <c r="FC51" s="183">
        <v>0</v>
      </c>
      <c r="FD51" s="183">
        <v>0</v>
      </c>
      <c r="FE51" s="183">
        <v>0</v>
      </c>
      <c r="FF51" s="183">
        <v>0</v>
      </c>
      <c r="FG51" s="183">
        <v>0</v>
      </c>
      <c r="FH51" s="183">
        <v>0</v>
      </c>
      <c r="FI51" s="183">
        <v>0</v>
      </c>
      <c r="FJ51" s="183">
        <v>0</v>
      </c>
      <c r="FK51" s="183">
        <v>0</v>
      </c>
      <c r="FL51" s="183">
        <v>0</v>
      </c>
      <c r="FM51" s="183">
        <v>0</v>
      </c>
      <c r="FN51" s="183">
        <v>0</v>
      </c>
      <c r="FO51" s="183">
        <v>0</v>
      </c>
      <c r="FP51" s="183">
        <v>0</v>
      </c>
      <c r="FQ51" s="183">
        <v>0</v>
      </c>
      <c r="FR51" s="183">
        <v>0</v>
      </c>
      <c r="FS51" s="183">
        <v>0</v>
      </c>
      <c r="FT51" s="183">
        <v>0</v>
      </c>
      <c r="FU51" s="183">
        <v>0</v>
      </c>
      <c r="FV51" s="183">
        <v>0</v>
      </c>
      <c r="FW51" s="183">
        <v>0</v>
      </c>
      <c r="FX51" s="183">
        <v>0</v>
      </c>
      <c r="FY51" s="183">
        <v>0</v>
      </c>
      <c r="FZ51" s="183">
        <v>0</v>
      </c>
      <c r="GA51" s="183">
        <v>0</v>
      </c>
      <c r="GB51" s="183">
        <v>0</v>
      </c>
      <c r="GC51" s="183">
        <v>0</v>
      </c>
      <c r="GD51" s="183">
        <v>0</v>
      </c>
      <c r="GE51" s="183">
        <v>0</v>
      </c>
      <c r="GF51" s="183">
        <v>0</v>
      </c>
      <c r="GG51" s="183">
        <v>0</v>
      </c>
      <c r="GH51" s="183">
        <v>0</v>
      </c>
      <c r="GI51" s="183">
        <v>0</v>
      </c>
      <c r="GJ51" s="183">
        <v>0</v>
      </c>
      <c r="GK51" s="183">
        <v>0</v>
      </c>
      <c r="GL51" s="183">
        <v>0</v>
      </c>
      <c r="GM51" s="183">
        <v>0</v>
      </c>
      <c r="GN51" s="183">
        <v>0</v>
      </c>
      <c r="GO51" s="183">
        <v>0</v>
      </c>
      <c r="GP51" s="183">
        <v>0</v>
      </c>
      <c r="GQ51" s="183">
        <v>0</v>
      </c>
      <c r="GR51" s="183">
        <v>0</v>
      </c>
      <c r="GS51" s="183">
        <v>0</v>
      </c>
      <c r="GT51" s="183">
        <v>0</v>
      </c>
      <c r="GU51" s="183">
        <v>0</v>
      </c>
      <c r="GV51" s="183">
        <v>0</v>
      </c>
      <c r="GW51" s="183">
        <v>0</v>
      </c>
      <c r="GX51" s="183">
        <v>0</v>
      </c>
      <c r="GY51" s="183">
        <v>0</v>
      </c>
      <c r="GZ51" s="183">
        <v>0</v>
      </c>
      <c r="HA51" s="183">
        <v>0</v>
      </c>
      <c r="HB51" s="183">
        <v>0</v>
      </c>
      <c r="HC51" s="183">
        <v>0</v>
      </c>
      <c r="HD51" s="183">
        <v>0</v>
      </c>
      <c r="HE51" s="183">
        <v>0</v>
      </c>
      <c r="HF51" s="183">
        <v>0</v>
      </c>
      <c r="HG51" s="183">
        <v>0</v>
      </c>
      <c r="HH51" s="183">
        <v>0</v>
      </c>
      <c r="HI51" s="183">
        <v>0</v>
      </c>
      <c r="HJ51" s="183">
        <v>0</v>
      </c>
      <c r="HK51" s="183">
        <v>0</v>
      </c>
      <c r="HL51" s="183">
        <v>0</v>
      </c>
      <c r="HM51" s="183">
        <v>0</v>
      </c>
      <c r="HN51" s="183">
        <v>0</v>
      </c>
      <c r="HO51" s="183">
        <v>0</v>
      </c>
      <c r="HP51" s="183">
        <v>0</v>
      </c>
      <c r="HQ51" s="183">
        <v>0</v>
      </c>
      <c r="HR51" s="183">
        <v>0</v>
      </c>
      <c r="HS51" s="183">
        <v>0</v>
      </c>
      <c r="HT51" s="183">
        <v>0</v>
      </c>
      <c r="HU51" s="183">
        <v>0</v>
      </c>
      <c r="HV51" s="183">
        <v>0</v>
      </c>
      <c r="HW51" s="183">
        <v>0</v>
      </c>
      <c r="HX51" s="183">
        <v>0</v>
      </c>
      <c r="HY51" s="183">
        <v>0</v>
      </c>
      <c r="HZ51" s="183">
        <v>0</v>
      </c>
      <c r="IA51" s="183">
        <v>0</v>
      </c>
      <c r="IB51" s="183">
        <v>0</v>
      </c>
      <c r="IC51" s="183">
        <v>0</v>
      </c>
      <c r="ID51" s="183">
        <v>0</v>
      </c>
      <c r="IE51" s="183">
        <v>0</v>
      </c>
      <c r="IF51" s="183">
        <v>0</v>
      </c>
      <c r="IG51" s="183">
        <v>0</v>
      </c>
      <c r="IH51" s="183">
        <v>0</v>
      </c>
      <c r="II51" s="183">
        <v>0</v>
      </c>
      <c r="IJ51" s="183">
        <v>0</v>
      </c>
      <c r="IK51" s="183">
        <v>0</v>
      </c>
      <c r="IL51" s="183">
        <v>0</v>
      </c>
      <c r="IM51" s="183">
        <v>0</v>
      </c>
      <c r="IN51" s="183">
        <v>0</v>
      </c>
      <c r="IO51" s="183">
        <v>0</v>
      </c>
      <c r="IP51" s="183">
        <v>0</v>
      </c>
      <c r="IQ51" s="183">
        <v>0</v>
      </c>
      <c r="IR51" s="183">
        <v>0</v>
      </c>
      <c r="IS51" s="183">
        <v>0</v>
      </c>
      <c r="IT51" s="183">
        <v>0</v>
      </c>
      <c r="IU51" s="183">
        <v>0</v>
      </c>
      <c r="IV51" s="183">
        <v>0</v>
      </c>
      <c r="IW51" s="183">
        <v>0</v>
      </c>
      <c r="IX51" s="183">
        <v>0</v>
      </c>
      <c r="IY51" s="183">
        <v>0</v>
      </c>
      <c r="IZ51" s="183">
        <v>0</v>
      </c>
      <c r="JA51" s="183">
        <v>0</v>
      </c>
      <c r="JB51" s="183">
        <v>0</v>
      </c>
      <c r="JC51" s="183">
        <v>0</v>
      </c>
      <c r="JD51" s="183">
        <v>0</v>
      </c>
      <c r="JE51" s="183">
        <v>0</v>
      </c>
      <c r="JF51" s="183">
        <v>0</v>
      </c>
      <c r="JG51" s="183">
        <v>0</v>
      </c>
      <c r="JH51" s="183">
        <v>0</v>
      </c>
      <c r="JI51" s="183">
        <v>0</v>
      </c>
      <c r="JJ51" s="183">
        <v>0</v>
      </c>
      <c r="JK51" s="183">
        <v>0</v>
      </c>
      <c r="JL51" s="183">
        <v>0</v>
      </c>
      <c r="JM51" s="183">
        <v>0</v>
      </c>
      <c r="JN51" s="183">
        <v>0</v>
      </c>
      <c r="JO51" s="183">
        <v>0</v>
      </c>
      <c r="JP51" s="183">
        <v>0</v>
      </c>
      <c r="JQ51" s="183">
        <v>0</v>
      </c>
    </row>
    <row r="52" spans="1:277" ht="15.75" thickBot="1" x14ac:dyDescent="0.3">
      <c r="A52" s="54">
        <f t="shared" si="11"/>
        <v>51</v>
      </c>
      <c r="B52" s="6"/>
      <c r="C52" s="6"/>
      <c r="D52" s="6"/>
      <c r="E52" s="6"/>
      <c r="F52" s="6" t="s">
        <v>453</v>
      </c>
      <c r="G52" s="298">
        <v>0</v>
      </c>
      <c r="H52" s="298">
        <v>0</v>
      </c>
      <c r="I52" s="298">
        <v>0</v>
      </c>
      <c r="J52" s="298">
        <v>0</v>
      </c>
      <c r="K52" s="298">
        <v>0</v>
      </c>
      <c r="L52" s="298">
        <v>0</v>
      </c>
      <c r="M52" s="298">
        <v>0</v>
      </c>
      <c r="N52" s="298">
        <v>0</v>
      </c>
      <c r="O52" s="298">
        <v>0</v>
      </c>
      <c r="P52" s="298">
        <v>0</v>
      </c>
      <c r="Q52" s="298">
        <v>0</v>
      </c>
      <c r="R52" s="298">
        <v>0</v>
      </c>
      <c r="S52" s="298">
        <v>0</v>
      </c>
      <c r="T52" s="298">
        <v>0</v>
      </c>
      <c r="U52" s="298">
        <v>0</v>
      </c>
      <c r="V52" s="298">
        <v>0</v>
      </c>
      <c r="W52" s="298">
        <v>0</v>
      </c>
      <c r="X52" s="298">
        <v>0</v>
      </c>
      <c r="Y52" s="298"/>
      <c r="Z52" s="298">
        <v>0</v>
      </c>
      <c r="AA52" s="298">
        <v>0</v>
      </c>
      <c r="AB52" s="298">
        <v>0</v>
      </c>
      <c r="AC52" s="298">
        <v>0</v>
      </c>
      <c r="AD52" s="298">
        <v>0</v>
      </c>
      <c r="AE52" s="298">
        <v>0</v>
      </c>
      <c r="AF52" s="298">
        <v>0</v>
      </c>
      <c r="AG52" s="298">
        <v>0</v>
      </c>
      <c r="AH52" s="298">
        <v>0</v>
      </c>
      <c r="AI52" s="298">
        <v>0</v>
      </c>
      <c r="AJ52" s="298">
        <v>0</v>
      </c>
      <c r="AK52" s="298">
        <v>0</v>
      </c>
      <c r="AL52" s="298">
        <v>0</v>
      </c>
      <c r="AM52" s="298">
        <v>0</v>
      </c>
      <c r="AN52" s="298">
        <v>0</v>
      </c>
      <c r="AO52" s="298">
        <v>0</v>
      </c>
      <c r="AP52" s="298">
        <v>0</v>
      </c>
      <c r="AQ52" s="298">
        <v>0</v>
      </c>
      <c r="AR52" s="298">
        <v>0</v>
      </c>
      <c r="AS52" s="298">
        <v>0</v>
      </c>
      <c r="AT52" s="298">
        <v>0</v>
      </c>
      <c r="AU52" s="298">
        <v>0</v>
      </c>
      <c r="AV52" s="298">
        <v>0</v>
      </c>
      <c r="AW52" s="298">
        <v>0</v>
      </c>
      <c r="AX52" s="298">
        <v>0</v>
      </c>
      <c r="AY52" s="298">
        <v>0</v>
      </c>
      <c r="AZ52" s="298">
        <v>0</v>
      </c>
      <c r="BA52" s="298">
        <v>0</v>
      </c>
      <c r="BB52" s="298">
        <v>0</v>
      </c>
      <c r="BC52" s="298">
        <v>0</v>
      </c>
      <c r="BD52" s="298">
        <v>0</v>
      </c>
      <c r="BE52" s="298">
        <v>0</v>
      </c>
      <c r="BF52" s="298">
        <v>0</v>
      </c>
      <c r="BG52" s="298">
        <v>0</v>
      </c>
      <c r="BH52" s="298">
        <v>0</v>
      </c>
      <c r="BI52" s="298">
        <v>0</v>
      </c>
      <c r="BJ52" s="298">
        <v>0</v>
      </c>
      <c r="BK52" s="298">
        <v>0</v>
      </c>
      <c r="BL52" s="298">
        <v>0</v>
      </c>
      <c r="BM52" s="298">
        <v>0</v>
      </c>
      <c r="BN52" s="298">
        <v>0</v>
      </c>
      <c r="BO52" s="298">
        <v>0</v>
      </c>
      <c r="BP52" s="298">
        <v>0</v>
      </c>
      <c r="BQ52" s="298">
        <v>0</v>
      </c>
      <c r="BR52" s="298">
        <v>0</v>
      </c>
      <c r="BS52" s="298">
        <v>0</v>
      </c>
      <c r="BT52" s="298">
        <v>0</v>
      </c>
      <c r="BU52" s="298">
        <v>0</v>
      </c>
      <c r="BV52" s="298">
        <v>0</v>
      </c>
      <c r="BW52" s="298">
        <v>0</v>
      </c>
      <c r="BX52" s="298">
        <v>0</v>
      </c>
      <c r="BY52" s="298">
        <v>0</v>
      </c>
      <c r="BZ52" s="298">
        <v>0</v>
      </c>
      <c r="CA52" s="298">
        <v>0</v>
      </c>
      <c r="CB52" s="298">
        <v>0</v>
      </c>
      <c r="CC52" s="298">
        <v>0</v>
      </c>
      <c r="CD52" s="298">
        <v>0</v>
      </c>
      <c r="CE52" s="298">
        <v>0</v>
      </c>
      <c r="CF52" s="298">
        <v>0</v>
      </c>
      <c r="CG52" s="298">
        <v>0</v>
      </c>
      <c r="CH52" s="298">
        <v>0</v>
      </c>
      <c r="CI52" s="298">
        <v>0</v>
      </c>
      <c r="CJ52" s="298">
        <v>0</v>
      </c>
      <c r="CK52" s="298">
        <v>0</v>
      </c>
      <c r="CL52" s="298">
        <v>0</v>
      </c>
      <c r="CM52" s="298"/>
      <c r="CN52" s="298">
        <v>0</v>
      </c>
      <c r="CO52" s="298">
        <v>0</v>
      </c>
      <c r="CP52" s="298">
        <v>0</v>
      </c>
      <c r="CQ52" s="298">
        <v>0</v>
      </c>
      <c r="CR52" s="298">
        <v>0</v>
      </c>
      <c r="CS52" s="298">
        <v>0</v>
      </c>
      <c r="CT52" s="298">
        <v>0</v>
      </c>
      <c r="CU52" s="298">
        <v>0</v>
      </c>
      <c r="CV52" s="298">
        <v>0</v>
      </c>
      <c r="CW52" s="298">
        <v>0</v>
      </c>
      <c r="CX52" s="298">
        <v>0</v>
      </c>
      <c r="CY52" s="298">
        <v>0</v>
      </c>
      <c r="CZ52" s="298">
        <v>0</v>
      </c>
      <c r="DA52" s="298">
        <v>0</v>
      </c>
      <c r="DB52" s="298">
        <v>0</v>
      </c>
      <c r="DC52" s="298">
        <v>0</v>
      </c>
      <c r="DD52" s="298">
        <v>0</v>
      </c>
      <c r="DE52" s="298">
        <v>0</v>
      </c>
      <c r="DF52" s="298">
        <v>0</v>
      </c>
      <c r="DG52" s="298">
        <v>0</v>
      </c>
      <c r="DH52" s="298">
        <v>0</v>
      </c>
      <c r="DI52" s="298">
        <v>0</v>
      </c>
      <c r="DJ52" s="298">
        <v>0</v>
      </c>
      <c r="DK52" s="298">
        <v>0</v>
      </c>
      <c r="DL52" s="298">
        <v>0</v>
      </c>
      <c r="DM52" s="298">
        <v>0</v>
      </c>
      <c r="DN52" s="298">
        <v>0</v>
      </c>
      <c r="DO52" s="298">
        <v>0</v>
      </c>
      <c r="DP52" s="298">
        <v>0</v>
      </c>
      <c r="DQ52" s="298"/>
      <c r="DR52" s="298">
        <v>0</v>
      </c>
      <c r="DS52" s="298">
        <v>0</v>
      </c>
      <c r="DT52" s="298">
        <v>0</v>
      </c>
      <c r="DU52" s="298">
        <v>0</v>
      </c>
      <c r="DV52" s="298">
        <v>0</v>
      </c>
      <c r="DW52" s="298">
        <v>0</v>
      </c>
      <c r="DX52" s="298">
        <v>0</v>
      </c>
      <c r="DY52" s="298">
        <v>0</v>
      </c>
      <c r="DZ52" s="298">
        <v>0</v>
      </c>
      <c r="EA52" s="298">
        <v>0</v>
      </c>
      <c r="EB52" s="298">
        <v>0</v>
      </c>
      <c r="EC52" s="298">
        <v>0</v>
      </c>
      <c r="ED52" s="298">
        <v>0</v>
      </c>
      <c r="EE52" s="298">
        <v>0</v>
      </c>
      <c r="EF52" s="298">
        <v>0</v>
      </c>
      <c r="EG52" s="298">
        <v>0</v>
      </c>
      <c r="EH52" s="298">
        <v>0</v>
      </c>
      <c r="EI52"/>
      <c r="EJ52" s="8">
        <f>ROUND(SUM(G52:EH52),5)</f>
        <v>0</v>
      </c>
      <c r="EL52" s="276">
        <v>132876.45000000001</v>
      </c>
      <c r="EN52" s="183">
        <v>0</v>
      </c>
      <c r="EO52" s="183">
        <v>0</v>
      </c>
      <c r="EP52" s="183">
        <v>0</v>
      </c>
      <c r="EQ52" s="183">
        <v>0</v>
      </c>
      <c r="ER52" s="183">
        <v>0</v>
      </c>
      <c r="ES52" s="183">
        <v>0</v>
      </c>
      <c r="ET52" s="183">
        <v>0</v>
      </c>
      <c r="EU52" s="183">
        <v>0</v>
      </c>
      <c r="EV52" s="183">
        <v>0</v>
      </c>
      <c r="EW52" s="183">
        <v>0</v>
      </c>
      <c r="EX52" s="183">
        <v>0</v>
      </c>
      <c r="EY52" s="183">
        <v>0</v>
      </c>
      <c r="EZ52" s="183">
        <v>0</v>
      </c>
      <c r="FA52" s="183">
        <v>0</v>
      </c>
      <c r="FB52" s="183">
        <v>0</v>
      </c>
      <c r="FC52" s="183">
        <v>0</v>
      </c>
      <c r="FD52" s="183">
        <v>0</v>
      </c>
      <c r="FE52" s="183">
        <v>0</v>
      </c>
      <c r="FF52" s="183">
        <v>0</v>
      </c>
      <c r="FG52" s="183">
        <v>0</v>
      </c>
      <c r="FH52" s="183">
        <v>0</v>
      </c>
      <c r="FI52" s="183">
        <v>0</v>
      </c>
      <c r="FJ52" s="183">
        <v>0</v>
      </c>
      <c r="FK52" s="183">
        <v>0</v>
      </c>
      <c r="FL52" s="183">
        <v>0</v>
      </c>
      <c r="FM52" s="183">
        <v>0</v>
      </c>
      <c r="FN52" s="183">
        <v>0</v>
      </c>
      <c r="FO52" s="183">
        <v>0</v>
      </c>
      <c r="FP52" s="183">
        <v>0</v>
      </c>
      <c r="FQ52" s="183">
        <v>0</v>
      </c>
      <c r="FR52" s="183">
        <v>0</v>
      </c>
      <c r="FS52" s="183">
        <v>0</v>
      </c>
      <c r="FT52" s="183">
        <v>0</v>
      </c>
      <c r="FU52" s="183">
        <v>0</v>
      </c>
      <c r="FV52" s="183">
        <v>0</v>
      </c>
      <c r="FW52" s="183">
        <v>0</v>
      </c>
      <c r="FX52" s="183">
        <v>0</v>
      </c>
      <c r="FY52" s="183">
        <v>0</v>
      </c>
      <c r="FZ52" s="183">
        <v>0</v>
      </c>
      <c r="GA52" s="183">
        <v>0</v>
      </c>
      <c r="GB52" s="183">
        <v>0</v>
      </c>
      <c r="GC52" s="183">
        <v>0</v>
      </c>
      <c r="GD52" s="183">
        <v>0</v>
      </c>
      <c r="GE52" s="183">
        <v>0</v>
      </c>
      <c r="GF52" s="183">
        <v>0</v>
      </c>
      <c r="GG52" s="183">
        <v>0</v>
      </c>
      <c r="GH52" s="183">
        <v>0</v>
      </c>
      <c r="GI52" s="183">
        <v>0</v>
      </c>
      <c r="GJ52" s="183">
        <v>0</v>
      </c>
      <c r="GK52" s="183">
        <v>0</v>
      </c>
      <c r="GL52" s="183">
        <v>0</v>
      </c>
      <c r="GM52" s="183">
        <v>0</v>
      </c>
      <c r="GN52" s="183">
        <v>0</v>
      </c>
      <c r="GO52" s="183">
        <v>0</v>
      </c>
      <c r="GP52" s="183">
        <v>0</v>
      </c>
      <c r="GQ52" s="183">
        <v>0</v>
      </c>
      <c r="GR52" s="183">
        <v>0</v>
      </c>
      <c r="GS52" s="183">
        <v>0</v>
      </c>
      <c r="GT52" s="183">
        <v>0</v>
      </c>
      <c r="GU52" s="183">
        <v>0</v>
      </c>
      <c r="GV52" s="183">
        <v>0</v>
      </c>
      <c r="GW52" s="183">
        <v>0</v>
      </c>
      <c r="GX52" s="183">
        <v>0</v>
      </c>
      <c r="GY52" s="183">
        <v>0</v>
      </c>
      <c r="GZ52" s="183">
        <v>0</v>
      </c>
      <c r="HA52" s="183">
        <v>0</v>
      </c>
      <c r="HB52" s="183">
        <v>0</v>
      </c>
      <c r="HC52" s="183">
        <v>0</v>
      </c>
      <c r="HD52" s="183">
        <v>0</v>
      </c>
      <c r="HE52" s="183">
        <v>0</v>
      </c>
      <c r="HF52" s="183">
        <v>0</v>
      </c>
      <c r="HG52" s="183">
        <v>0</v>
      </c>
      <c r="HH52" s="183">
        <v>0</v>
      </c>
      <c r="HI52" s="183">
        <v>0</v>
      </c>
      <c r="HJ52" s="183">
        <v>0</v>
      </c>
      <c r="HK52" s="183">
        <v>0</v>
      </c>
      <c r="HL52" s="183">
        <v>0</v>
      </c>
      <c r="HM52" s="183">
        <v>0</v>
      </c>
      <c r="HN52" s="183">
        <v>0</v>
      </c>
      <c r="HO52" s="183">
        <v>0</v>
      </c>
      <c r="HP52" s="183">
        <v>0</v>
      </c>
      <c r="HQ52" s="183">
        <v>0</v>
      </c>
      <c r="HR52" s="183">
        <v>0</v>
      </c>
      <c r="HS52" s="183">
        <v>0</v>
      </c>
      <c r="HT52" s="183">
        <v>0</v>
      </c>
      <c r="HU52" s="183">
        <v>0</v>
      </c>
      <c r="HV52" s="183">
        <v>0</v>
      </c>
      <c r="HW52" s="183">
        <v>0</v>
      </c>
      <c r="HX52" s="183">
        <v>0</v>
      </c>
      <c r="HY52" s="183">
        <v>0</v>
      </c>
      <c r="HZ52" s="183">
        <v>0</v>
      </c>
      <c r="IA52" s="183">
        <v>0</v>
      </c>
      <c r="IB52" s="183">
        <v>0</v>
      </c>
      <c r="IC52" s="183">
        <v>0</v>
      </c>
      <c r="ID52" s="183">
        <v>0</v>
      </c>
      <c r="IE52" s="183">
        <v>0</v>
      </c>
      <c r="IF52" s="183">
        <v>0</v>
      </c>
      <c r="IG52" s="183">
        <v>0</v>
      </c>
      <c r="IH52" s="183">
        <v>0</v>
      </c>
      <c r="II52" s="183">
        <v>0</v>
      </c>
      <c r="IJ52" s="183">
        <v>0</v>
      </c>
      <c r="IK52" s="183">
        <v>0</v>
      </c>
      <c r="IL52" s="183">
        <v>0</v>
      </c>
      <c r="IM52" s="183">
        <v>0</v>
      </c>
      <c r="IN52" s="183">
        <v>0</v>
      </c>
      <c r="IO52" s="183">
        <v>0</v>
      </c>
      <c r="IP52" s="183">
        <v>0</v>
      </c>
      <c r="IQ52" s="183">
        <v>0</v>
      </c>
      <c r="IR52" s="183">
        <v>0</v>
      </c>
      <c r="IS52" s="183">
        <v>0</v>
      </c>
      <c r="IT52" s="183">
        <v>0</v>
      </c>
      <c r="IU52" s="183">
        <v>0</v>
      </c>
      <c r="IV52" s="183">
        <v>0</v>
      </c>
      <c r="IW52" s="183">
        <v>0</v>
      </c>
      <c r="IX52" s="183">
        <v>0</v>
      </c>
      <c r="IY52" s="183">
        <v>0</v>
      </c>
      <c r="IZ52" s="183">
        <v>0</v>
      </c>
      <c r="JA52" s="183">
        <v>0</v>
      </c>
      <c r="JB52" s="183">
        <v>0</v>
      </c>
      <c r="JC52" s="183">
        <v>0</v>
      </c>
      <c r="JD52" s="183">
        <v>0</v>
      </c>
      <c r="JE52" s="183">
        <v>0</v>
      </c>
      <c r="JF52" s="183">
        <v>0</v>
      </c>
      <c r="JG52" s="183">
        <v>0</v>
      </c>
      <c r="JH52" s="183">
        <v>0</v>
      </c>
      <c r="JI52" s="183">
        <v>0</v>
      </c>
      <c r="JJ52" s="183">
        <v>0</v>
      </c>
      <c r="JK52" s="183">
        <v>0</v>
      </c>
      <c r="JL52" s="183">
        <v>0</v>
      </c>
      <c r="JM52" s="183">
        <v>0</v>
      </c>
      <c r="JN52" s="183">
        <v>0</v>
      </c>
      <c r="JO52" s="183">
        <v>0</v>
      </c>
      <c r="JP52" s="183">
        <v>0</v>
      </c>
      <c r="JQ52" s="183">
        <v>0</v>
      </c>
    </row>
    <row r="53" spans="1:277" x14ac:dyDescent="0.25">
      <c r="A53" s="54">
        <f t="shared" si="11"/>
        <v>52</v>
      </c>
      <c r="B53" s="6"/>
      <c r="C53" s="6"/>
      <c r="D53" s="6"/>
      <c r="E53" s="6" t="s">
        <v>454</v>
      </c>
      <c r="F53" s="6"/>
      <c r="G53" s="297">
        <f t="shared" ref="G53:BR53" si="32">SUM(G51:G52)</f>
        <v>5016.0000000000009</v>
      </c>
      <c r="H53" s="297">
        <f t="shared" si="32"/>
        <v>17787</v>
      </c>
      <c r="I53" s="297">
        <f t="shared" si="32"/>
        <v>73143</v>
      </c>
      <c r="J53" s="297">
        <f t="shared" si="32"/>
        <v>1353</v>
      </c>
      <c r="K53" s="297">
        <f t="shared" si="32"/>
        <v>41580.000000000007</v>
      </c>
      <c r="L53" s="297">
        <f t="shared" si="32"/>
        <v>21598.5</v>
      </c>
      <c r="M53" s="297">
        <f t="shared" si="32"/>
        <v>2871</v>
      </c>
      <c r="N53" s="297">
        <f t="shared" si="32"/>
        <v>2739.0000000000005</v>
      </c>
      <c r="O53" s="297">
        <f t="shared" si="32"/>
        <v>18249</v>
      </c>
      <c r="P53" s="297">
        <f t="shared" si="32"/>
        <v>63525</v>
      </c>
      <c r="Q53" s="297">
        <f t="shared" si="32"/>
        <v>2508.0000000000005</v>
      </c>
      <c r="R53" s="297">
        <f t="shared" si="32"/>
        <v>11088</v>
      </c>
      <c r="S53" s="297">
        <f t="shared" si="32"/>
        <v>1881</v>
      </c>
      <c r="T53" s="297">
        <f t="shared" si="32"/>
        <v>1122.0000000000002</v>
      </c>
      <c r="U53" s="297">
        <f t="shared" si="32"/>
        <v>2460</v>
      </c>
      <c r="V53" s="297">
        <f t="shared" si="32"/>
        <v>28875</v>
      </c>
      <c r="W53" s="297">
        <f t="shared" si="32"/>
        <v>10068</v>
      </c>
      <c r="X53" s="297">
        <f t="shared" si="32"/>
        <v>26670</v>
      </c>
      <c r="Y53" s="297">
        <f t="shared" si="32"/>
        <v>1500</v>
      </c>
      <c r="Z53" s="297">
        <f t="shared" si="32"/>
        <v>1980</v>
      </c>
      <c r="AA53" s="297">
        <f t="shared" si="32"/>
        <v>6468.0000000000009</v>
      </c>
      <c r="AB53" s="297">
        <f t="shared" si="32"/>
        <v>35280</v>
      </c>
      <c r="AC53" s="297">
        <f t="shared" si="32"/>
        <v>2640</v>
      </c>
      <c r="AD53" s="297">
        <f t="shared" si="32"/>
        <v>1386</v>
      </c>
      <c r="AE53" s="297">
        <f t="shared" si="32"/>
        <v>28066.5</v>
      </c>
      <c r="AF53" s="297">
        <f t="shared" si="32"/>
        <v>2277</v>
      </c>
      <c r="AG53" s="297">
        <f t="shared" si="32"/>
        <v>5445.0000000000009</v>
      </c>
      <c r="AH53" s="297">
        <f t="shared" si="32"/>
        <v>4521.0000000000009</v>
      </c>
      <c r="AI53" s="297">
        <f t="shared" si="32"/>
        <v>8019</v>
      </c>
      <c r="AJ53" s="297">
        <f t="shared" si="32"/>
        <v>2640</v>
      </c>
      <c r="AK53" s="297">
        <f t="shared" si="32"/>
        <v>5445.0000000000009</v>
      </c>
      <c r="AL53" s="297">
        <f t="shared" si="32"/>
        <v>1353</v>
      </c>
      <c r="AM53" s="297">
        <f t="shared" si="32"/>
        <v>4680</v>
      </c>
      <c r="AN53" s="297">
        <f t="shared" si="32"/>
        <v>4719</v>
      </c>
      <c r="AO53" s="297">
        <f t="shared" si="32"/>
        <v>3663.0000000000005</v>
      </c>
      <c r="AP53" s="297">
        <f t="shared" si="32"/>
        <v>3828.0000000000005</v>
      </c>
      <c r="AQ53" s="297">
        <f t="shared" si="32"/>
        <v>23520</v>
      </c>
      <c r="AR53" s="297">
        <f t="shared" si="32"/>
        <v>1617.0000000000002</v>
      </c>
      <c r="AS53" s="297">
        <f t="shared" si="32"/>
        <v>1815.0000000000002</v>
      </c>
      <c r="AT53" s="297">
        <f t="shared" si="32"/>
        <v>1551</v>
      </c>
      <c r="AU53" s="297">
        <f t="shared" si="32"/>
        <v>5808.0000000000009</v>
      </c>
      <c r="AV53" s="297">
        <f t="shared" si="32"/>
        <v>6600.0000000000009</v>
      </c>
      <c r="AW53" s="297">
        <f t="shared" si="32"/>
        <v>8778</v>
      </c>
      <c r="AX53" s="297">
        <f t="shared" si="32"/>
        <v>2508.0000000000005</v>
      </c>
      <c r="AY53" s="297">
        <f t="shared" si="32"/>
        <v>627.00000000000011</v>
      </c>
      <c r="AZ53" s="297">
        <f t="shared" si="32"/>
        <v>2145</v>
      </c>
      <c r="BA53" s="297">
        <f t="shared" si="32"/>
        <v>4587</v>
      </c>
      <c r="BB53" s="297">
        <f t="shared" si="32"/>
        <v>2838.0000000000005</v>
      </c>
      <c r="BC53" s="297">
        <f t="shared" si="32"/>
        <v>53361.000000000007</v>
      </c>
      <c r="BD53" s="297">
        <f t="shared" si="32"/>
        <v>3630.0000000000005</v>
      </c>
      <c r="BE53" s="297">
        <f t="shared" si="32"/>
        <v>2277</v>
      </c>
      <c r="BF53" s="297">
        <f t="shared" si="32"/>
        <v>4125</v>
      </c>
      <c r="BG53" s="297">
        <f t="shared" si="32"/>
        <v>44814</v>
      </c>
      <c r="BH53" s="297">
        <f t="shared" si="32"/>
        <v>30261.000000000004</v>
      </c>
      <c r="BI53" s="297">
        <f t="shared" si="32"/>
        <v>3630.0000000000005</v>
      </c>
      <c r="BJ53" s="297">
        <f t="shared" si="32"/>
        <v>2574.0000000000005</v>
      </c>
      <c r="BK53" s="297">
        <f t="shared" si="32"/>
        <v>3234.0000000000005</v>
      </c>
      <c r="BL53" s="297">
        <f t="shared" si="32"/>
        <v>1782.0000000000002</v>
      </c>
      <c r="BM53" s="297">
        <f t="shared" si="32"/>
        <v>2178.0000000000005</v>
      </c>
      <c r="BN53" s="297">
        <f t="shared" si="32"/>
        <v>4521.0000000000009</v>
      </c>
      <c r="BO53" s="297">
        <f t="shared" si="32"/>
        <v>51975.000000000007</v>
      </c>
      <c r="BP53" s="297">
        <f t="shared" si="32"/>
        <v>5181.0000000000009</v>
      </c>
      <c r="BQ53" s="297">
        <f t="shared" si="32"/>
        <v>20097</v>
      </c>
      <c r="BR53" s="297">
        <f t="shared" si="32"/>
        <v>693</v>
      </c>
      <c r="BS53" s="297">
        <f t="shared" ref="BS53:ED53" si="33">SUM(BS51:BS52)</f>
        <v>3333.0000000000005</v>
      </c>
      <c r="BT53" s="297">
        <f t="shared" si="33"/>
        <v>1452.0000000000002</v>
      </c>
      <c r="BU53" s="297">
        <f t="shared" si="33"/>
        <v>14784.000000000002</v>
      </c>
      <c r="BV53" s="297">
        <f t="shared" si="33"/>
        <v>1551</v>
      </c>
      <c r="BW53" s="297">
        <f t="shared" si="33"/>
        <v>2160</v>
      </c>
      <c r="BX53" s="297">
        <f t="shared" si="33"/>
        <v>13167</v>
      </c>
      <c r="BY53" s="297">
        <f t="shared" si="33"/>
        <v>4026.0000000000005</v>
      </c>
      <c r="BZ53" s="297">
        <f t="shared" si="33"/>
        <v>1089.0000000000002</v>
      </c>
      <c r="CA53" s="297">
        <f t="shared" si="33"/>
        <v>4950</v>
      </c>
      <c r="CB53" s="297">
        <f t="shared" si="33"/>
        <v>56910</v>
      </c>
      <c r="CC53" s="297">
        <f t="shared" si="33"/>
        <v>3201</v>
      </c>
      <c r="CD53" s="297">
        <f t="shared" si="33"/>
        <v>13513.500000000002</v>
      </c>
      <c r="CE53" s="297">
        <f t="shared" si="33"/>
        <v>3069.0000000000005</v>
      </c>
      <c r="CF53" s="297">
        <f t="shared" si="33"/>
        <v>87780</v>
      </c>
      <c r="CG53" s="297">
        <f t="shared" si="33"/>
        <v>3927</v>
      </c>
      <c r="CH53" s="297">
        <f t="shared" si="33"/>
        <v>15324.750000000002</v>
      </c>
      <c r="CI53" s="297">
        <f t="shared" si="33"/>
        <v>7491.0000000000009</v>
      </c>
      <c r="CJ53" s="297">
        <f t="shared" si="33"/>
        <v>47817</v>
      </c>
      <c r="CK53" s="297">
        <f t="shared" si="33"/>
        <v>33957</v>
      </c>
      <c r="CL53" s="297">
        <f t="shared" si="33"/>
        <v>20674.5</v>
      </c>
      <c r="CM53" s="297">
        <f t="shared" si="33"/>
        <v>26926</v>
      </c>
      <c r="CN53" s="297">
        <f t="shared" si="33"/>
        <v>1815.0000000000002</v>
      </c>
      <c r="CO53" s="297">
        <f t="shared" si="33"/>
        <v>4092</v>
      </c>
      <c r="CP53" s="297">
        <f t="shared" si="33"/>
        <v>2079.0000000000005</v>
      </c>
      <c r="CQ53" s="297">
        <f t="shared" si="33"/>
        <v>23100.000000000004</v>
      </c>
      <c r="CR53" s="297">
        <f t="shared" si="33"/>
        <v>1287.0000000000002</v>
      </c>
      <c r="CS53" s="297">
        <f t="shared" si="33"/>
        <v>3498.0000000000005</v>
      </c>
      <c r="CT53" s="297">
        <f t="shared" si="33"/>
        <v>36267</v>
      </c>
      <c r="CU53" s="297">
        <f t="shared" si="33"/>
        <v>4422</v>
      </c>
      <c r="CV53" s="297">
        <f t="shared" si="33"/>
        <v>36267</v>
      </c>
      <c r="CW53" s="297">
        <f t="shared" si="33"/>
        <v>2178.0000000000005</v>
      </c>
      <c r="CX53" s="297">
        <f t="shared" si="33"/>
        <v>7062</v>
      </c>
      <c r="CY53" s="297">
        <f t="shared" si="33"/>
        <v>3135.0000000000005</v>
      </c>
      <c r="CZ53" s="297">
        <f t="shared" si="33"/>
        <v>5346.0000000000009</v>
      </c>
      <c r="DA53" s="297">
        <f t="shared" si="33"/>
        <v>3795.0000000000005</v>
      </c>
      <c r="DB53" s="297">
        <f t="shared" si="33"/>
        <v>31185</v>
      </c>
      <c r="DC53" s="297">
        <f t="shared" si="33"/>
        <v>5973.0000000000009</v>
      </c>
      <c r="DD53" s="297">
        <f t="shared" si="33"/>
        <v>3811.5000000000005</v>
      </c>
      <c r="DE53" s="297">
        <f t="shared" si="33"/>
        <v>1782.0000000000002</v>
      </c>
      <c r="DF53" s="297">
        <f t="shared" si="33"/>
        <v>3861.0000000000005</v>
      </c>
      <c r="DG53" s="297">
        <f t="shared" si="33"/>
        <v>5148.0000000000009</v>
      </c>
      <c r="DH53" s="297">
        <f t="shared" si="33"/>
        <v>13282.500000000002</v>
      </c>
      <c r="DI53" s="297">
        <f t="shared" si="33"/>
        <v>1518</v>
      </c>
      <c r="DJ53" s="297">
        <f t="shared" si="33"/>
        <v>2046</v>
      </c>
      <c r="DK53" s="297">
        <f t="shared" si="33"/>
        <v>3234.0000000000005</v>
      </c>
      <c r="DL53" s="297">
        <f t="shared" si="33"/>
        <v>1848.0000000000002</v>
      </c>
      <c r="DM53" s="297">
        <f t="shared" si="33"/>
        <v>9124.5</v>
      </c>
      <c r="DN53" s="297">
        <f t="shared" si="33"/>
        <v>1452.0000000000002</v>
      </c>
      <c r="DO53" s="297">
        <f t="shared" si="33"/>
        <v>2871</v>
      </c>
      <c r="DP53" s="297">
        <f t="shared" si="33"/>
        <v>3993.0000000000009</v>
      </c>
      <c r="DQ53" s="297">
        <f t="shared" si="33"/>
        <v>20143</v>
      </c>
      <c r="DR53" s="297">
        <f t="shared" si="33"/>
        <v>4422</v>
      </c>
      <c r="DS53" s="297">
        <f t="shared" si="33"/>
        <v>495</v>
      </c>
      <c r="DT53" s="297">
        <f t="shared" si="33"/>
        <v>4323.0000000000009</v>
      </c>
      <c r="DU53" s="297">
        <f t="shared" si="33"/>
        <v>5676.0000000000009</v>
      </c>
      <c r="DV53" s="297">
        <f t="shared" si="33"/>
        <v>1560</v>
      </c>
      <c r="DW53" s="297">
        <f t="shared" si="33"/>
        <v>2574.0000000000005</v>
      </c>
      <c r="DX53" s="297">
        <f t="shared" si="33"/>
        <v>4550</v>
      </c>
      <c r="DY53" s="297">
        <f t="shared" si="33"/>
        <v>29337.000000000004</v>
      </c>
      <c r="DZ53" s="297">
        <f t="shared" si="33"/>
        <v>957.00000000000011</v>
      </c>
      <c r="EA53" s="297">
        <f t="shared" si="33"/>
        <v>2475</v>
      </c>
      <c r="EB53" s="297">
        <f t="shared" si="33"/>
        <v>57750</v>
      </c>
      <c r="EC53" s="297">
        <f t="shared" si="33"/>
        <v>85470.000000000015</v>
      </c>
      <c r="ED53" s="297">
        <f t="shared" si="33"/>
        <v>5313.0000000000009</v>
      </c>
      <c r="EE53" s="297">
        <f t="shared" ref="EE53:EH53" si="34">SUM(EE51:EE52)</f>
        <v>32802</v>
      </c>
      <c r="EF53" s="297">
        <f t="shared" si="34"/>
        <v>3531</v>
      </c>
      <c r="EG53" s="297">
        <f t="shared" si="34"/>
        <v>19519.5</v>
      </c>
      <c r="EH53" s="297">
        <f t="shared" si="34"/>
        <v>14899.5</v>
      </c>
      <c r="EI53"/>
      <c r="EJ53" s="7">
        <f>ROUND(SUM(G53:EH53),5)</f>
        <v>1641543.25</v>
      </c>
      <c r="EL53" s="276">
        <v>70915.5</v>
      </c>
      <c r="EN53" s="183">
        <v>0</v>
      </c>
      <c r="EO53" s="183">
        <v>0</v>
      </c>
      <c r="EP53" s="183">
        <v>0</v>
      </c>
      <c r="EQ53" s="183">
        <v>0</v>
      </c>
      <c r="ER53" s="183">
        <v>0</v>
      </c>
      <c r="ES53" s="183">
        <v>0</v>
      </c>
      <c r="ET53" s="183">
        <v>0</v>
      </c>
      <c r="EU53" s="183">
        <v>0</v>
      </c>
      <c r="EV53" s="183">
        <v>0</v>
      </c>
      <c r="EW53" s="183">
        <v>0</v>
      </c>
      <c r="EX53" s="183">
        <v>0</v>
      </c>
      <c r="EY53" s="183">
        <v>0</v>
      </c>
      <c r="EZ53" s="183">
        <v>0</v>
      </c>
      <c r="FA53" s="183">
        <v>0</v>
      </c>
      <c r="FB53" s="183">
        <v>0</v>
      </c>
      <c r="FC53" s="183">
        <v>0</v>
      </c>
      <c r="FD53" s="183">
        <v>0</v>
      </c>
      <c r="FE53" s="183">
        <v>0</v>
      </c>
      <c r="FF53" s="183">
        <v>0</v>
      </c>
      <c r="FG53" s="183">
        <v>0</v>
      </c>
      <c r="FH53" s="183">
        <v>0</v>
      </c>
      <c r="FI53" s="183">
        <v>0</v>
      </c>
      <c r="FJ53" s="183">
        <v>0</v>
      </c>
      <c r="FK53" s="183">
        <v>0</v>
      </c>
      <c r="FL53" s="183">
        <v>0</v>
      </c>
      <c r="FM53" s="183">
        <v>0</v>
      </c>
      <c r="FN53" s="183">
        <v>0</v>
      </c>
      <c r="FO53" s="183">
        <v>0</v>
      </c>
      <c r="FP53" s="183">
        <v>0</v>
      </c>
      <c r="FQ53" s="183">
        <v>0</v>
      </c>
      <c r="FR53" s="183">
        <v>0</v>
      </c>
      <c r="FS53" s="183">
        <v>0</v>
      </c>
      <c r="FT53" s="183">
        <v>0</v>
      </c>
      <c r="FU53" s="183">
        <v>0</v>
      </c>
      <c r="FV53" s="183">
        <v>0</v>
      </c>
      <c r="FW53" s="183">
        <v>0</v>
      </c>
      <c r="FX53" s="183">
        <v>0</v>
      </c>
      <c r="FY53" s="183">
        <v>0</v>
      </c>
      <c r="FZ53" s="183">
        <v>0</v>
      </c>
      <c r="GA53" s="183">
        <v>0</v>
      </c>
      <c r="GB53" s="183">
        <v>0</v>
      </c>
      <c r="GC53" s="183">
        <v>0</v>
      </c>
      <c r="GD53" s="183">
        <v>0</v>
      </c>
      <c r="GE53" s="183">
        <v>0</v>
      </c>
      <c r="GF53" s="183">
        <v>0</v>
      </c>
      <c r="GG53" s="183">
        <v>0</v>
      </c>
      <c r="GH53" s="183">
        <v>0</v>
      </c>
      <c r="GI53" s="183">
        <v>0</v>
      </c>
      <c r="GJ53" s="183">
        <v>0</v>
      </c>
      <c r="GK53" s="183">
        <v>0</v>
      </c>
      <c r="GL53" s="183">
        <v>0</v>
      </c>
      <c r="GM53" s="183">
        <v>0</v>
      </c>
      <c r="GN53" s="183">
        <v>0</v>
      </c>
      <c r="GO53" s="183">
        <v>0</v>
      </c>
      <c r="GP53" s="183">
        <v>0</v>
      </c>
      <c r="GQ53" s="183">
        <v>0</v>
      </c>
      <c r="GR53" s="183">
        <v>0</v>
      </c>
      <c r="GS53" s="183">
        <v>0</v>
      </c>
      <c r="GT53" s="183">
        <v>0</v>
      </c>
      <c r="GU53" s="183">
        <v>0</v>
      </c>
      <c r="GV53" s="183">
        <v>0</v>
      </c>
      <c r="GW53" s="183">
        <v>0</v>
      </c>
      <c r="GX53" s="183">
        <v>0</v>
      </c>
      <c r="GY53" s="183">
        <v>0</v>
      </c>
      <c r="GZ53" s="183">
        <v>0</v>
      </c>
      <c r="HA53" s="183">
        <v>0</v>
      </c>
      <c r="HB53" s="183">
        <v>0</v>
      </c>
      <c r="HC53" s="183">
        <v>0</v>
      </c>
      <c r="HD53" s="183">
        <v>0</v>
      </c>
      <c r="HE53" s="183">
        <v>0</v>
      </c>
      <c r="HF53" s="183">
        <v>0</v>
      </c>
      <c r="HG53" s="183">
        <v>0</v>
      </c>
      <c r="HH53" s="183">
        <v>0</v>
      </c>
      <c r="HI53" s="183">
        <v>0</v>
      </c>
      <c r="HJ53" s="183">
        <v>0</v>
      </c>
      <c r="HK53" s="183">
        <v>0</v>
      </c>
      <c r="HL53" s="183">
        <v>0</v>
      </c>
      <c r="HM53" s="183">
        <v>0</v>
      </c>
      <c r="HN53" s="183">
        <v>0</v>
      </c>
      <c r="HO53" s="183">
        <v>0</v>
      </c>
      <c r="HP53" s="183">
        <v>0</v>
      </c>
      <c r="HQ53" s="183">
        <v>0</v>
      </c>
      <c r="HR53" s="183">
        <v>0</v>
      </c>
      <c r="HS53" s="183">
        <v>0</v>
      </c>
      <c r="HT53" s="183">
        <v>0</v>
      </c>
      <c r="HU53" s="183">
        <v>0</v>
      </c>
      <c r="HV53" s="183">
        <v>0</v>
      </c>
      <c r="HW53" s="183">
        <v>0</v>
      </c>
      <c r="HX53" s="183">
        <v>0</v>
      </c>
      <c r="HY53" s="183">
        <v>0</v>
      </c>
      <c r="HZ53" s="183">
        <v>0</v>
      </c>
      <c r="IA53" s="183">
        <v>0</v>
      </c>
      <c r="IB53" s="183">
        <v>0</v>
      </c>
      <c r="IC53" s="183">
        <v>0</v>
      </c>
      <c r="ID53" s="183">
        <v>0</v>
      </c>
      <c r="IE53" s="183">
        <v>0</v>
      </c>
      <c r="IF53" s="183">
        <v>0</v>
      </c>
      <c r="IG53" s="183">
        <v>0</v>
      </c>
      <c r="IH53" s="183">
        <v>0</v>
      </c>
      <c r="II53" s="183">
        <v>0</v>
      </c>
      <c r="IJ53" s="183">
        <v>0</v>
      </c>
      <c r="IK53" s="183">
        <v>0</v>
      </c>
      <c r="IL53" s="183">
        <v>0</v>
      </c>
      <c r="IM53" s="183">
        <v>0</v>
      </c>
      <c r="IN53" s="183">
        <v>0</v>
      </c>
      <c r="IO53" s="183">
        <v>0</v>
      </c>
      <c r="IP53" s="183">
        <v>0</v>
      </c>
      <c r="IQ53" s="183">
        <v>0</v>
      </c>
      <c r="IR53" s="183">
        <v>0</v>
      </c>
      <c r="IS53" s="183">
        <v>0</v>
      </c>
      <c r="IT53" s="183">
        <v>0</v>
      </c>
      <c r="IU53" s="183">
        <v>0</v>
      </c>
      <c r="IV53" s="183">
        <v>0</v>
      </c>
      <c r="IW53" s="183">
        <v>0</v>
      </c>
      <c r="IX53" s="183">
        <v>0</v>
      </c>
      <c r="IY53" s="183">
        <v>0</v>
      </c>
      <c r="IZ53" s="183">
        <v>0</v>
      </c>
      <c r="JA53" s="183">
        <v>0</v>
      </c>
      <c r="JB53" s="183">
        <v>0</v>
      </c>
      <c r="JC53" s="183">
        <v>0</v>
      </c>
      <c r="JD53" s="183">
        <v>0</v>
      </c>
      <c r="JE53" s="183">
        <v>0</v>
      </c>
      <c r="JF53" s="183">
        <v>0</v>
      </c>
      <c r="JG53" s="183">
        <v>0</v>
      </c>
      <c r="JH53" s="183">
        <v>0</v>
      </c>
      <c r="JI53" s="183">
        <v>0</v>
      </c>
      <c r="JJ53" s="183">
        <v>0</v>
      </c>
      <c r="JK53" s="183">
        <v>0</v>
      </c>
      <c r="JL53" s="183">
        <v>0</v>
      </c>
      <c r="JM53" s="183">
        <v>0</v>
      </c>
      <c r="JN53" s="183">
        <v>0</v>
      </c>
      <c r="JO53" s="183">
        <v>0</v>
      </c>
      <c r="JP53" s="183">
        <v>0</v>
      </c>
      <c r="JQ53" s="183">
        <v>0</v>
      </c>
    </row>
    <row r="54" spans="1:277" ht="30" customHeight="1" x14ac:dyDescent="0.25">
      <c r="A54" s="54">
        <f t="shared" si="11"/>
        <v>53</v>
      </c>
      <c r="B54" s="6"/>
      <c r="C54" s="6"/>
      <c r="D54" s="6"/>
      <c r="E54" s="6" t="s">
        <v>250</v>
      </c>
      <c r="F54" s="6"/>
      <c r="G54" s="297">
        <v>0</v>
      </c>
      <c r="H54" s="297">
        <v>0</v>
      </c>
      <c r="I54" s="297">
        <v>0</v>
      </c>
      <c r="J54" s="297">
        <v>0</v>
      </c>
      <c r="K54" s="297">
        <v>0</v>
      </c>
      <c r="L54" s="297">
        <v>0</v>
      </c>
      <c r="M54" s="297">
        <v>0</v>
      </c>
      <c r="N54" s="297">
        <v>0</v>
      </c>
      <c r="O54" s="297">
        <v>0</v>
      </c>
      <c r="P54" s="297">
        <v>0</v>
      </c>
      <c r="Q54" s="297">
        <v>0</v>
      </c>
      <c r="R54" s="297">
        <v>0</v>
      </c>
      <c r="S54" s="297">
        <v>0</v>
      </c>
      <c r="T54" s="297">
        <v>0</v>
      </c>
      <c r="U54" s="297"/>
      <c r="V54" s="297">
        <v>0</v>
      </c>
      <c r="W54" s="297">
        <v>0</v>
      </c>
      <c r="X54" s="297">
        <v>0</v>
      </c>
      <c r="Y54" s="297">
        <v>0</v>
      </c>
      <c r="Z54" s="297">
        <v>0</v>
      </c>
      <c r="AA54" s="297">
        <v>0</v>
      </c>
      <c r="AB54" s="297">
        <v>0</v>
      </c>
      <c r="AC54" s="297">
        <v>0</v>
      </c>
      <c r="AD54" s="297">
        <v>0</v>
      </c>
      <c r="AE54" s="297">
        <v>0</v>
      </c>
      <c r="AF54" s="297">
        <v>0</v>
      </c>
      <c r="AG54" s="297">
        <v>0</v>
      </c>
      <c r="AH54" s="297">
        <v>0</v>
      </c>
      <c r="AI54" s="297">
        <v>0</v>
      </c>
      <c r="AJ54" s="297">
        <v>0</v>
      </c>
      <c r="AK54" s="297">
        <v>0</v>
      </c>
      <c r="AL54" s="297">
        <v>0</v>
      </c>
      <c r="AM54" s="297">
        <v>0</v>
      </c>
      <c r="AN54" s="297">
        <v>0</v>
      </c>
      <c r="AO54" s="297">
        <v>0</v>
      </c>
      <c r="AP54" s="297">
        <v>0</v>
      </c>
      <c r="AQ54" s="297">
        <v>0</v>
      </c>
      <c r="AR54" s="297">
        <v>0</v>
      </c>
      <c r="AS54" s="297">
        <v>0</v>
      </c>
      <c r="AT54" s="297">
        <v>0</v>
      </c>
      <c r="AU54" s="297">
        <v>0</v>
      </c>
      <c r="AV54" s="297">
        <v>0</v>
      </c>
      <c r="AW54" s="297">
        <v>0</v>
      </c>
      <c r="AX54" s="297">
        <v>0</v>
      </c>
      <c r="AY54" s="297">
        <v>0</v>
      </c>
      <c r="AZ54" s="297">
        <v>0</v>
      </c>
      <c r="BA54" s="297">
        <v>0</v>
      </c>
      <c r="BB54" s="297">
        <v>0</v>
      </c>
      <c r="BC54" s="297">
        <v>0</v>
      </c>
      <c r="BD54" s="297">
        <v>0</v>
      </c>
      <c r="BE54" s="297">
        <v>0</v>
      </c>
      <c r="BF54" s="297">
        <v>0</v>
      </c>
      <c r="BG54" s="297">
        <v>0</v>
      </c>
      <c r="BH54" s="297">
        <v>0</v>
      </c>
      <c r="BI54" s="297">
        <v>0</v>
      </c>
      <c r="BJ54" s="297">
        <v>0</v>
      </c>
      <c r="BK54" s="297">
        <v>0</v>
      </c>
      <c r="BL54" s="297">
        <v>0</v>
      </c>
      <c r="BM54" s="297">
        <v>0</v>
      </c>
      <c r="BN54" s="297">
        <v>0</v>
      </c>
      <c r="BO54" s="297">
        <v>0</v>
      </c>
      <c r="BP54" s="297">
        <v>0</v>
      </c>
      <c r="BQ54" s="297">
        <v>0</v>
      </c>
      <c r="BR54" s="297">
        <v>0</v>
      </c>
      <c r="BS54" s="297">
        <v>0</v>
      </c>
      <c r="BT54" s="297">
        <v>0</v>
      </c>
      <c r="BU54" s="297">
        <v>0</v>
      </c>
      <c r="BV54" s="297">
        <v>0</v>
      </c>
      <c r="BW54" s="297">
        <v>0</v>
      </c>
      <c r="BX54" s="297">
        <v>0</v>
      </c>
      <c r="BY54" s="297">
        <v>0</v>
      </c>
      <c r="BZ54" s="297">
        <v>0</v>
      </c>
      <c r="CA54" s="297">
        <v>0</v>
      </c>
      <c r="CB54" s="297">
        <v>0</v>
      </c>
      <c r="CC54" s="297">
        <v>0</v>
      </c>
      <c r="CD54" s="297">
        <v>0</v>
      </c>
      <c r="CE54" s="297">
        <v>0</v>
      </c>
      <c r="CF54" s="297">
        <v>0</v>
      </c>
      <c r="CG54" s="297">
        <v>0</v>
      </c>
      <c r="CH54" s="297">
        <v>0</v>
      </c>
      <c r="CI54" s="297">
        <v>0</v>
      </c>
      <c r="CJ54" s="297">
        <v>0</v>
      </c>
      <c r="CK54" s="297">
        <v>0</v>
      </c>
      <c r="CL54" s="297">
        <v>0</v>
      </c>
      <c r="CM54" s="297"/>
      <c r="CN54" s="297">
        <v>0</v>
      </c>
      <c r="CO54" s="297">
        <v>0</v>
      </c>
      <c r="CP54" s="297">
        <v>0</v>
      </c>
      <c r="CQ54" s="297">
        <v>0</v>
      </c>
      <c r="CR54" s="297">
        <v>0</v>
      </c>
      <c r="CS54" s="297">
        <v>0</v>
      </c>
      <c r="CT54" s="297">
        <v>0</v>
      </c>
      <c r="CU54" s="297">
        <v>0</v>
      </c>
      <c r="CV54" s="297">
        <v>0</v>
      </c>
      <c r="CW54" s="297">
        <v>0</v>
      </c>
      <c r="CX54" s="297">
        <v>0</v>
      </c>
      <c r="CY54" s="297">
        <v>0</v>
      </c>
      <c r="CZ54" s="297">
        <v>0</v>
      </c>
      <c r="DA54" s="297">
        <v>0</v>
      </c>
      <c r="DB54" s="297">
        <v>0</v>
      </c>
      <c r="DC54" s="297">
        <v>0</v>
      </c>
      <c r="DD54" s="297">
        <v>0</v>
      </c>
      <c r="DE54" s="297">
        <v>0</v>
      </c>
      <c r="DF54" s="297">
        <v>0</v>
      </c>
      <c r="DG54" s="297">
        <v>0</v>
      </c>
      <c r="DH54" s="297">
        <v>0</v>
      </c>
      <c r="DI54" s="297">
        <v>0</v>
      </c>
      <c r="DJ54" s="297">
        <v>0</v>
      </c>
      <c r="DK54" s="297">
        <v>0</v>
      </c>
      <c r="DL54" s="297">
        <v>0</v>
      </c>
      <c r="DM54" s="297">
        <v>0</v>
      </c>
      <c r="DN54" s="297">
        <v>0</v>
      </c>
      <c r="DO54" s="297">
        <v>0</v>
      </c>
      <c r="DP54" s="297">
        <v>0</v>
      </c>
      <c r="DQ54" s="297"/>
      <c r="DR54" s="297">
        <v>0</v>
      </c>
      <c r="DS54" s="297">
        <v>0</v>
      </c>
      <c r="DT54" s="297">
        <v>0</v>
      </c>
      <c r="DU54" s="297">
        <v>0</v>
      </c>
      <c r="DV54" s="297">
        <v>0</v>
      </c>
      <c r="DW54" s="297">
        <v>0</v>
      </c>
      <c r="DX54" s="297"/>
      <c r="DY54" s="297">
        <v>0</v>
      </c>
      <c r="DZ54" s="297">
        <v>0</v>
      </c>
      <c r="EA54" s="297">
        <v>0</v>
      </c>
      <c r="EB54" s="297">
        <v>0</v>
      </c>
      <c r="EC54" s="297">
        <v>0</v>
      </c>
      <c r="ED54" s="297">
        <v>0</v>
      </c>
      <c r="EE54" s="297">
        <v>0</v>
      </c>
      <c r="EF54" s="297">
        <v>0</v>
      </c>
      <c r="EG54" s="297">
        <v>0</v>
      </c>
      <c r="EH54" s="297">
        <v>0</v>
      </c>
      <c r="EI54"/>
      <c r="EJ54" s="7">
        <f>ROUND(SUM(G54:EH54),5)</f>
        <v>0</v>
      </c>
      <c r="EL54" s="276">
        <v>14740</v>
      </c>
      <c r="EN54" s="183">
        <v>0</v>
      </c>
      <c r="EO54" s="183">
        <v>0</v>
      </c>
      <c r="EP54" s="183">
        <v>0</v>
      </c>
      <c r="EQ54" s="183">
        <v>0</v>
      </c>
      <c r="ER54" s="183">
        <v>0</v>
      </c>
      <c r="ES54" s="183">
        <v>0</v>
      </c>
      <c r="ET54" s="183">
        <v>0</v>
      </c>
      <c r="EU54" s="183">
        <v>0</v>
      </c>
      <c r="EV54" s="183">
        <v>0</v>
      </c>
      <c r="EW54" s="183">
        <v>0</v>
      </c>
      <c r="EX54" s="183">
        <v>0</v>
      </c>
      <c r="EY54" s="183">
        <v>0</v>
      </c>
      <c r="EZ54" s="183">
        <v>0</v>
      </c>
      <c r="FA54" s="183">
        <v>0</v>
      </c>
      <c r="FB54" s="183">
        <v>0</v>
      </c>
      <c r="FC54" s="183">
        <v>0</v>
      </c>
      <c r="FD54" s="183">
        <v>0</v>
      </c>
      <c r="FE54" s="183">
        <v>0</v>
      </c>
      <c r="FF54" s="183">
        <v>0</v>
      </c>
      <c r="FG54" s="183">
        <v>0</v>
      </c>
      <c r="FH54" s="183">
        <v>0</v>
      </c>
      <c r="FI54" s="183">
        <v>0</v>
      </c>
      <c r="FJ54" s="183">
        <v>0</v>
      </c>
      <c r="FK54" s="183">
        <v>0</v>
      </c>
      <c r="FL54" s="183">
        <v>0</v>
      </c>
      <c r="FM54" s="183">
        <v>0</v>
      </c>
      <c r="FN54" s="183">
        <v>0</v>
      </c>
      <c r="FO54" s="183">
        <v>0</v>
      </c>
      <c r="FP54" s="183">
        <v>0</v>
      </c>
      <c r="FQ54" s="183">
        <v>0</v>
      </c>
      <c r="FR54" s="183">
        <v>0</v>
      </c>
      <c r="FS54" s="183">
        <v>0</v>
      </c>
      <c r="FT54" s="183">
        <v>0</v>
      </c>
      <c r="FU54" s="183">
        <v>0</v>
      </c>
      <c r="FV54" s="183">
        <v>0</v>
      </c>
      <c r="FW54" s="183">
        <v>0</v>
      </c>
      <c r="FX54" s="183">
        <v>0</v>
      </c>
      <c r="FY54" s="183">
        <v>0</v>
      </c>
      <c r="FZ54" s="183">
        <v>0</v>
      </c>
      <c r="GA54" s="183">
        <v>0</v>
      </c>
      <c r="GB54" s="183">
        <v>0</v>
      </c>
      <c r="GC54" s="183">
        <v>0</v>
      </c>
      <c r="GD54" s="183">
        <v>0</v>
      </c>
      <c r="GE54" s="183">
        <v>0</v>
      </c>
      <c r="GF54" s="183">
        <v>0</v>
      </c>
      <c r="GG54" s="183">
        <v>0</v>
      </c>
      <c r="GH54" s="183">
        <v>0</v>
      </c>
      <c r="GI54" s="183">
        <v>0</v>
      </c>
      <c r="GJ54" s="183">
        <v>0</v>
      </c>
      <c r="GK54" s="183">
        <v>0</v>
      </c>
      <c r="GL54" s="183">
        <v>0</v>
      </c>
      <c r="GM54" s="183">
        <v>0</v>
      </c>
      <c r="GN54" s="183">
        <v>0</v>
      </c>
      <c r="GO54" s="183">
        <v>0</v>
      </c>
      <c r="GP54" s="183">
        <v>0</v>
      </c>
      <c r="GQ54" s="183">
        <v>0</v>
      </c>
      <c r="GR54" s="183">
        <v>0</v>
      </c>
      <c r="GS54" s="183">
        <v>0</v>
      </c>
      <c r="GT54" s="183">
        <v>0</v>
      </c>
      <c r="GU54" s="183">
        <v>0</v>
      </c>
      <c r="GV54" s="183">
        <v>0</v>
      </c>
      <c r="GW54" s="183">
        <v>0</v>
      </c>
      <c r="GX54" s="183">
        <v>0</v>
      </c>
      <c r="GY54" s="183">
        <v>0</v>
      </c>
      <c r="GZ54" s="183">
        <v>0</v>
      </c>
      <c r="HA54" s="183">
        <v>0</v>
      </c>
      <c r="HB54" s="183">
        <v>0</v>
      </c>
      <c r="HC54" s="183">
        <v>0</v>
      </c>
      <c r="HD54" s="183">
        <v>0</v>
      </c>
      <c r="HE54" s="183">
        <v>0</v>
      </c>
      <c r="HF54" s="183">
        <v>0</v>
      </c>
      <c r="HG54" s="183">
        <v>0</v>
      </c>
      <c r="HH54" s="183">
        <v>0</v>
      </c>
      <c r="HI54" s="183">
        <v>0</v>
      </c>
      <c r="HJ54" s="183">
        <v>0</v>
      </c>
      <c r="HK54" s="183">
        <v>0</v>
      </c>
      <c r="HL54" s="183">
        <v>0</v>
      </c>
      <c r="HM54" s="183">
        <v>0</v>
      </c>
      <c r="HN54" s="183">
        <v>0</v>
      </c>
      <c r="HO54" s="183">
        <v>0</v>
      </c>
      <c r="HP54" s="183">
        <v>0</v>
      </c>
      <c r="HQ54" s="183">
        <v>0</v>
      </c>
      <c r="HR54" s="183">
        <v>0</v>
      </c>
      <c r="HS54" s="183">
        <v>0</v>
      </c>
      <c r="HT54" s="183">
        <v>0</v>
      </c>
      <c r="HU54" s="183">
        <v>0</v>
      </c>
      <c r="HV54" s="183">
        <v>0</v>
      </c>
      <c r="HW54" s="183">
        <v>0</v>
      </c>
      <c r="HX54" s="183">
        <v>0</v>
      </c>
      <c r="HY54" s="183">
        <v>0</v>
      </c>
      <c r="HZ54" s="183">
        <v>0</v>
      </c>
      <c r="IA54" s="183">
        <v>0</v>
      </c>
      <c r="IB54" s="183">
        <v>0</v>
      </c>
      <c r="IC54" s="183">
        <v>0</v>
      </c>
      <c r="ID54" s="183">
        <v>0</v>
      </c>
      <c r="IE54" s="183">
        <v>0</v>
      </c>
      <c r="IF54" s="183">
        <v>0</v>
      </c>
      <c r="IG54" s="183">
        <v>0</v>
      </c>
      <c r="IH54" s="183">
        <v>0</v>
      </c>
      <c r="II54" s="183">
        <v>0</v>
      </c>
      <c r="IJ54" s="183">
        <v>0</v>
      </c>
      <c r="IK54" s="183">
        <v>0</v>
      </c>
      <c r="IL54" s="183">
        <v>0</v>
      </c>
      <c r="IM54" s="183">
        <v>0</v>
      </c>
      <c r="IN54" s="183">
        <v>0</v>
      </c>
      <c r="IO54" s="183">
        <v>0</v>
      </c>
      <c r="IP54" s="183">
        <v>0</v>
      </c>
      <c r="IQ54" s="183">
        <v>0</v>
      </c>
      <c r="IR54" s="183">
        <v>0</v>
      </c>
      <c r="IS54" s="183">
        <v>0</v>
      </c>
      <c r="IT54" s="183">
        <v>0</v>
      </c>
      <c r="IU54" s="183">
        <v>0</v>
      </c>
      <c r="IV54" s="183">
        <v>0</v>
      </c>
      <c r="IW54" s="183">
        <v>0</v>
      </c>
      <c r="IX54" s="183">
        <v>0</v>
      </c>
      <c r="IY54" s="183">
        <v>0</v>
      </c>
      <c r="IZ54" s="183">
        <v>0</v>
      </c>
      <c r="JA54" s="183">
        <v>0</v>
      </c>
      <c r="JB54" s="183">
        <v>0</v>
      </c>
      <c r="JC54" s="183">
        <v>0</v>
      </c>
      <c r="JD54" s="183">
        <v>0</v>
      </c>
      <c r="JE54" s="183">
        <v>0</v>
      </c>
      <c r="JF54" s="183">
        <v>0</v>
      </c>
      <c r="JG54" s="183">
        <v>0</v>
      </c>
      <c r="JH54" s="183">
        <v>0</v>
      </c>
      <c r="JI54" s="183">
        <v>0</v>
      </c>
      <c r="JJ54" s="183">
        <v>0</v>
      </c>
      <c r="JK54" s="183">
        <v>0</v>
      </c>
      <c r="JL54" s="183">
        <v>0</v>
      </c>
      <c r="JM54" s="183">
        <v>0</v>
      </c>
      <c r="JN54" s="183">
        <v>0</v>
      </c>
      <c r="JO54" s="183">
        <v>0</v>
      </c>
      <c r="JP54" s="183">
        <v>0</v>
      </c>
      <c r="JQ54" s="183">
        <v>0</v>
      </c>
    </row>
    <row r="55" spans="1:277" x14ac:dyDescent="0.25">
      <c r="A55" s="54">
        <f t="shared" si="11"/>
        <v>54</v>
      </c>
      <c r="B55" s="6"/>
      <c r="C55" s="6"/>
      <c r="D55" s="6"/>
      <c r="E55" s="6" t="s">
        <v>369</v>
      </c>
      <c r="F55" s="6"/>
      <c r="G55" s="297">
        <v>0</v>
      </c>
      <c r="H55" s="297">
        <v>0</v>
      </c>
      <c r="I55" s="297">
        <v>0</v>
      </c>
      <c r="J55" s="297">
        <v>0</v>
      </c>
      <c r="K55" s="297">
        <v>0</v>
      </c>
      <c r="L55" s="297">
        <v>0</v>
      </c>
      <c r="M55" s="297">
        <v>0</v>
      </c>
      <c r="N55" s="297">
        <v>0</v>
      </c>
      <c r="O55" s="297">
        <v>0</v>
      </c>
      <c r="P55" s="297">
        <v>0</v>
      </c>
      <c r="Q55" s="297">
        <v>0</v>
      </c>
      <c r="R55" s="297">
        <v>0</v>
      </c>
      <c r="S55" s="297">
        <v>0</v>
      </c>
      <c r="T55" s="297">
        <v>0</v>
      </c>
      <c r="U55" s="297"/>
      <c r="V55" s="297">
        <v>0</v>
      </c>
      <c r="W55" s="297">
        <v>0</v>
      </c>
      <c r="X55" s="297">
        <v>0</v>
      </c>
      <c r="Y55" s="297">
        <v>0</v>
      </c>
      <c r="Z55" s="297">
        <v>0</v>
      </c>
      <c r="AA55" s="297">
        <v>0</v>
      </c>
      <c r="AB55" s="297">
        <v>0</v>
      </c>
      <c r="AC55" s="297">
        <v>0</v>
      </c>
      <c r="AD55" s="297">
        <v>0</v>
      </c>
      <c r="AE55" s="297">
        <v>0</v>
      </c>
      <c r="AF55" s="297">
        <v>0</v>
      </c>
      <c r="AG55" s="297">
        <v>0</v>
      </c>
      <c r="AH55" s="297">
        <v>0</v>
      </c>
      <c r="AI55" s="297">
        <v>0</v>
      </c>
      <c r="AJ55" s="297">
        <v>0</v>
      </c>
      <c r="AK55" s="297">
        <v>0</v>
      </c>
      <c r="AL55" s="297">
        <v>0</v>
      </c>
      <c r="AM55" s="297">
        <v>0</v>
      </c>
      <c r="AN55" s="297">
        <v>0</v>
      </c>
      <c r="AO55" s="297">
        <v>0</v>
      </c>
      <c r="AP55" s="297">
        <v>0</v>
      </c>
      <c r="AQ55" s="297">
        <v>0</v>
      </c>
      <c r="AR55" s="297">
        <v>0</v>
      </c>
      <c r="AS55" s="297">
        <v>0</v>
      </c>
      <c r="AT55" s="297">
        <v>0</v>
      </c>
      <c r="AU55" s="297">
        <v>0</v>
      </c>
      <c r="AV55" s="297">
        <v>0</v>
      </c>
      <c r="AW55" s="297">
        <v>0</v>
      </c>
      <c r="AX55" s="297">
        <v>0</v>
      </c>
      <c r="AY55" s="297">
        <v>0</v>
      </c>
      <c r="AZ55" s="297">
        <v>0</v>
      </c>
      <c r="BA55" s="297">
        <v>0</v>
      </c>
      <c r="BB55" s="297">
        <v>0</v>
      </c>
      <c r="BC55" s="297">
        <v>0</v>
      </c>
      <c r="BD55" s="297">
        <v>0</v>
      </c>
      <c r="BE55" s="297">
        <v>0</v>
      </c>
      <c r="BF55" s="297">
        <v>0</v>
      </c>
      <c r="BG55" s="297">
        <v>0</v>
      </c>
      <c r="BH55" s="297">
        <v>0</v>
      </c>
      <c r="BI55" s="297">
        <v>0</v>
      </c>
      <c r="BJ55" s="297">
        <v>0</v>
      </c>
      <c r="BK55" s="297">
        <v>0</v>
      </c>
      <c r="BL55" s="297">
        <v>0</v>
      </c>
      <c r="BM55" s="297">
        <v>0</v>
      </c>
      <c r="BN55" s="297">
        <v>0</v>
      </c>
      <c r="BO55" s="297">
        <v>0</v>
      </c>
      <c r="BP55" s="297">
        <v>0</v>
      </c>
      <c r="BQ55" s="297">
        <v>0</v>
      </c>
      <c r="BR55" s="297">
        <v>0</v>
      </c>
      <c r="BS55" s="297">
        <v>0</v>
      </c>
      <c r="BT55" s="297">
        <v>0</v>
      </c>
      <c r="BU55" s="297">
        <v>0</v>
      </c>
      <c r="BV55" s="297">
        <v>0</v>
      </c>
      <c r="BW55" s="297">
        <v>0</v>
      </c>
      <c r="BX55" s="297">
        <v>0</v>
      </c>
      <c r="BY55" s="297">
        <v>0</v>
      </c>
      <c r="BZ55" s="297">
        <v>0</v>
      </c>
      <c r="CA55" s="297">
        <v>0</v>
      </c>
      <c r="CB55" s="297">
        <v>0</v>
      </c>
      <c r="CC55" s="297">
        <v>0</v>
      </c>
      <c r="CD55" s="297">
        <v>0</v>
      </c>
      <c r="CE55" s="297">
        <v>0</v>
      </c>
      <c r="CF55" s="297">
        <v>0</v>
      </c>
      <c r="CG55" s="297">
        <v>0</v>
      </c>
      <c r="CH55" s="297">
        <v>0</v>
      </c>
      <c r="CI55" s="297">
        <v>0</v>
      </c>
      <c r="CJ55" s="297">
        <v>0</v>
      </c>
      <c r="CK55" s="297">
        <v>0</v>
      </c>
      <c r="CL55" s="297">
        <v>0</v>
      </c>
      <c r="CM55" s="297"/>
      <c r="CN55" s="297">
        <v>0</v>
      </c>
      <c r="CO55" s="297">
        <v>0</v>
      </c>
      <c r="CP55" s="297">
        <v>0</v>
      </c>
      <c r="CQ55" s="297">
        <v>0</v>
      </c>
      <c r="CR55" s="297">
        <v>0</v>
      </c>
      <c r="CS55" s="297">
        <v>0</v>
      </c>
      <c r="CT55" s="297">
        <v>0</v>
      </c>
      <c r="CU55" s="297">
        <v>0</v>
      </c>
      <c r="CV55" s="297">
        <v>0</v>
      </c>
      <c r="CW55" s="297">
        <v>0</v>
      </c>
      <c r="CX55" s="297">
        <v>0</v>
      </c>
      <c r="CY55" s="297">
        <v>0</v>
      </c>
      <c r="CZ55" s="297">
        <v>0</v>
      </c>
      <c r="DA55" s="297">
        <v>0</v>
      </c>
      <c r="DB55" s="297">
        <v>0</v>
      </c>
      <c r="DC55" s="297">
        <v>0</v>
      </c>
      <c r="DD55" s="297">
        <v>0</v>
      </c>
      <c r="DE55" s="297">
        <v>0</v>
      </c>
      <c r="DF55" s="297">
        <v>0</v>
      </c>
      <c r="DG55" s="297">
        <v>0</v>
      </c>
      <c r="DH55" s="297">
        <v>0</v>
      </c>
      <c r="DI55" s="297">
        <v>0</v>
      </c>
      <c r="DJ55" s="297">
        <v>0</v>
      </c>
      <c r="DK55" s="297">
        <v>0</v>
      </c>
      <c r="DL55" s="297">
        <v>0</v>
      </c>
      <c r="DM55" s="297">
        <v>0</v>
      </c>
      <c r="DN55" s="297">
        <v>0</v>
      </c>
      <c r="DO55" s="297">
        <v>0</v>
      </c>
      <c r="DP55" s="297">
        <v>0</v>
      </c>
      <c r="DQ55" s="297"/>
      <c r="DR55" s="297">
        <v>0</v>
      </c>
      <c r="DS55" s="297">
        <v>0</v>
      </c>
      <c r="DT55" s="297">
        <v>0</v>
      </c>
      <c r="DU55" s="297">
        <v>0</v>
      </c>
      <c r="DV55" s="297">
        <v>0</v>
      </c>
      <c r="DW55" s="297">
        <v>0</v>
      </c>
      <c r="DX55" s="297"/>
      <c r="DY55" s="297">
        <v>0</v>
      </c>
      <c r="DZ55" s="297">
        <v>0</v>
      </c>
      <c r="EA55" s="297">
        <v>0</v>
      </c>
      <c r="EB55" s="297">
        <v>0</v>
      </c>
      <c r="EC55" s="297">
        <v>0</v>
      </c>
      <c r="ED55" s="297">
        <v>0</v>
      </c>
      <c r="EE55" s="297">
        <v>0</v>
      </c>
      <c r="EF55" s="297">
        <v>0</v>
      </c>
      <c r="EG55" s="297">
        <v>0</v>
      </c>
      <c r="EH55" s="297">
        <v>0</v>
      </c>
      <c r="EI55"/>
      <c r="EJ55" s="7">
        <f>ROUND(SUM(G55:EH55),5)</f>
        <v>0</v>
      </c>
      <c r="EL55" s="276">
        <v>12285</v>
      </c>
      <c r="EN55" s="183">
        <v>0</v>
      </c>
      <c r="EO55" s="183">
        <v>0</v>
      </c>
      <c r="EP55" s="183">
        <v>0</v>
      </c>
      <c r="EQ55" s="183">
        <v>0</v>
      </c>
      <c r="ER55" s="183">
        <v>0</v>
      </c>
      <c r="ES55" s="183">
        <v>0</v>
      </c>
      <c r="ET55" s="183">
        <v>0</v>
      </c>
      <c r="EU55" s="183">
        <v>0</v>
      </c>
      <c r="EV55" s="183">
        <v>0</v>
      </c>
      <c r="EW55" s="183">
        <v>0</v>
      </c>
      <c r="EX55" s="183">
        <v>0</v>
      </c>
      <c r="EY55" s="183">
        <v>0</v>
      </c>
      <c r="EZ55" s="183">
        <v>0</v>
      </c>
      <c r="FA55" s="183">
        <v>0</v>
      </c>
      <c r="FB55" s="183">
        <v>0</v>
      </c>
      <c r="FC55" s="183">
        <v>0</v>
      </c>
      <c r="FD55" s="183">
        <v>0</v>
      </c>
      <c r="FE55" s="183">
        <v>0</v>
      </c>
      <c r="FF55" s="183">
        <v>0</v>
      </c>
      <c r="FG55" s="183">
        <v>0</v>
      </c>
      <c r="FH55" s="183">
        <v>0</v>
      </c>
      <c r="FI55" s="183">
        <v>0</v>
      </c>
      <c r="FJ55" s="183">
        <v>0</v>
      </c>
      <c r="FK55" s="183">
        <v>0</v>
      </c>
      <c r="FL55" s="183">
        <v>0</v>
      </c>
      <c r="FM55" s="183">
        <v>0</v>
      </c>
      <c r="FN55" s="183">
        <v>0</v>
      </c>
      <c r="FO55" s="183">
        <v>0</v>
      </c>
      <c r="FP55" s="183">
        <v>0</v>
      </c>
      <c r="FQ55" s="183">
        <v>0</v>
      </c>
      <c r="FR55" s="183">
        <v>0</v>
      </c>
      <c r="FS55" s="183">
        <v>0</v>
      </c>
      <c r="FT55" s="183">
        <v>0</v>
      </c>
      <c r="FU55" s="183">
        <v>0</v>
      </c>
      <c r="FV55" s="183">
        <v>0</v>
      </c>
      <c r="FW55" s="183">
        <v>0</v>
      </c>
      <c r="FX55" s="183">
        <v>0</v>
      </c>
      <c r="FY55" s="183">
        <v>0</v>
      </c>
      <c r="FZ55" s="183">
        <v>0</v>
      </c>
      <c r="GA55" s="183">
        <v>0</v>
      </c>
      <c r="GB55" s="183">
        <v>0</v>
      </c>
      <c r="GC55" s="183">
        <v>0</v>
      </c>
      <c r="GD55" s="183">
        <v>0</v>
      </c>
      <c r="GE55" s="183">
        <v>0</v>
      </c>
      <c r="GF55" s="183">
        <v>0</v>
      </c>
      <c r="GG55" s="183">
        <v>0</v>
      </c>
      <c r="GH55" s="183">
        <v>0</v>
      </c>
      <c r="GI55" s="183">
        <v>0</v>
      </c>
      <c r="GJ55" s="183">
        <v>0</v>
      </c>
      <c r="GK55" s="183">
        <v>0</v>
      </c>
      <c r="GL55" s="183">
        <v>0</v>
      </c>
      <c r="GM55" s="183">
        <v>0</v>
      </c>
      <c r="GN55" s="183">
        <v>0</v>
      </c>
      <c r="GO55" s="183">
        <v>0</v>
      </c>
      <c r="GP55" s="183">
        <v>0</v>
      </c>
      <c r="GQ55" s="183">
        <v>0</v>
      </c>
      <c r="GR55" s="183">
        <v>0</v>
      </c>
      <c r="GS55" s="183">
        <v>0</v>
      </c>
      <c r="GT55" s="183">
        <v>0</v>
      </c>
      <c r="GU55" s="183">
        <v>0</v>
      </c>
      <c r="GV55" s="183">
        <v>0</v>
      </c>
      <c r="GW55" s="183">
        <v>0</v>
      </c>
      <c r="GX55" s="183">
        <v>0</v>
      </c>
      <c r="GY55" s="183">
        <v>0</v>
      </c>
      <c r="GZ55" s="183">
        <v>0</v>
      </c>
      <c r="HA55" s="183">
        <v>0</v>
      </c>
      <c r="HB55" s="183">
        <v>0</v>
      </c>
      <c r="HC55" s="183">
        <v>0</v>
      </c>
      <c r="HD55" s="183">
        <v>0</v>
      </c>
      <c r="HE55" s="183">
        <v>0</v>
      </c>
      <c r="HF55" s="183">
        <v>0</v>
      </c>
      <c r="HG55" s="183">
        <v>0</v>
      </c>
      <c r="HH55" s="183">
        <v>0</v>
      </c>
      <c r="HI55" s="183">
        <v>0</v>
      </c>
      <c r="HJ55" s="183">
        <v>0</v>
      </c>
      <c r="HK55" s="183">
        <v>0</v>
      </c>
      <c r="HL55" s="183">
        <v>0</v>
      </c>
      <c r="HM55" s="183">
        <v>0</v>
      </c>
      <c r="HN55" s="183">
        <v>0</v>
      </c>
      <c r="HO55" s="183">
        <v>0</v>
      </c>
      <c r="HP55" s="183">
        <v>0</v>
      </c>
      <c r="HQ55" s="183">
        <v>0</v>
      </c>
      <c r="HR55" s="183">
        <v>0</v>
      </c>
      <c r="HS55" s="183">
        <v>0</v>
      </c>
      <c r="HT55" s="183">
        <v>0</v>
      </c>
      <c r="HU55" s="183">
        <v>0</v>
      </c>
      <c r="HV55" s="183">
        <v>0</v>
      </c>
      <c r="HW55" s="183">
        <v>0</v>
      </c>
      <c r="HX55" s="183">
        <v>0</v>
      </c>
      <c r="HY55" s="183">
        <v>0</v>
      </c>
      <c r="HZ55" s="183">
        <v>0</v>
      </c>
      <c r="IA55" s="183">
        <v>0</v>
      </c>
      <c r="IB55" s="183">
        <v>0</v>
      </c>
      <c r="IC55" s="183">
        <v>0</v>
      </c>
      <c r="ID55" s="183">
        <v>0</v>
      </c>
      <c r="IE55" s="183">
        <v>0</v>
      </c>
      <c r="IF55" s="183">
        <v>0</v>
      </c>
      <c r="IG55" s="183">
        <v>0</v>
      </c>
      <c r="IH55" s="183">
        <v>0</v>
      </c>
      <c r="II55" s="183">
        <v>0</v>
      </c>
      <c r="IJ55" s="183">
        <v>0</v>
      </c>
      <c r="IK55" s="183">
        <v>0</v>
      </c>
      <c r="IL55" s="183">
        <v>0</v>
      </c>
      <c r="IM55" s="183">
        <v>0</v>
      </c>
      <c r="IN55" s="183">
        <v>0</v>
      </c>
      <c r="IO55" s="183">
        <v>0</v>
      </c>
      <c r="IP55" s="183">
        <v>0</v>
      </c>
      <c r="IQ55" s="183">
        <v>0</v>
      </c>
      <c r="IR55" s="183">
        <v>0</v>
      </c>
      <c r="IS55" s="183">
        <v>0</v>
      </c>
      <c r="IT55" s="183">
        <v>0</v>
      </c>
      <c r="IU55" s="183">
        <v>0</v>
      </c>
      <c r="IV55" s="183">
        <v>0</v>
      </c>
      <c r="IW55" s="183">
        <v>0</v>
      </c>
      <c r="IX55" s="183">
        <v>0</v>
      </c>
      <c r="IY55" s="183">
        <v>0</v>
      </c>
      <c r="IZ55" s="183">
        <v>0</v>
      </c>
      <c r="JA55" s="183">
        <v>0</v>
      </c>
      <c r="JB55" s="183">
        <v>0</v>
      </c>
      <c r="JC55" s="183">
        <v>0</v>
      </c>
      <c r="JD55" s="183">
        <v>0</v>
      </c>
      <c r="JE55" s="183">
        <v>0</v>
      </c>
      <c r="JF55" s="183">
        <v>0</v>
      </c>
      <c r="JG55" s="183">
        <v>0</v>
      </c>
      <c r="JH55" s="183">
        <v>0</v>
      </c>
      <c r="JI55" s="183">
        <v>0</v>
      </c>
      <c r="JJ55" s="183">
        <v>0</v>
      </c>
      <c r="JK55" s="183">
        <v>0</v>
      </c>
      <c r="JL55" s="183">
        <v>0</v>
      </c>
      <c r="JM55" s="183">
        <v>0</v>
      </c>
      <c r="JN55" s="183">
        <v>0</v>
      </c>
      <c r="JO55" s="183">
        <v>0</v>
      </c>
      <c r="JP55" s="183">
        <v>0</v>
      </c>
      <c r="JQ55" s="183">
        <v>0</v>
      </c>
    </row>
    <row r="56" spans="1:277" x14ac:dyDescent="0.25">
      <c r="A56" s="54">
        <f t="shared" si="11"/>
        <v>55</v>
      </c>
      <c r="B56" s="6"/>
      <c r="C56" s="6"/>
      <c r="D56" s="6"/>
      <c r="E56" s="6" t="s">
        <v>251</v>
      </c>
      <c r="F56" s="6"/>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c r="EJ56" s="7"/>
      <c r="EL56" s="276">
        <v>26950</v>
      </c>
      <c r="EN56" s="183">
        <v>0</v>
      </c>
      <c r="EO56" s="183">
        <v>0</v>
      </c>
      <c r="EP56" s="183">
        <v>0</v>
      </c>
      <c r="EQ56" s="183">
        <v>0</v>
      </c>
      <c r="ER56" s="183">
        <v>0</v>
      </c>
      <c r="ES56" s="183">
        <v>0</v>
      </c>
      <c r="ET56" s="183">
        <v>0</v>
      </c>
      <c r="EU56" s="183">
        <v>0</v>
      </c>
      <c r="EV56" s="183">
        <v>0</v>
      </c>
      <c r="EW56" s="183">
        <v>0</v>
      </c>
      <c r="EX56" s="183">
        <v>0</v>
      </c>
      <c r="EY56" s="183">
        <v>0</v>
      </c>
      <c r="EZ56" s="183">
        <v>0</v>
      </c>
      <c r="FA56" s="183">
        <v>0</v>
      </c>
      <c r="FB56" s="183">
        <v>0</v>
      </c>
      <c r="FC56" s="183">
        <v>0</v>
      </c>
      <c r="FD56" s="183">
        <v>0</v>
      </c>
      <c r="FE56" s="183">
        <v>0</v>
      </c>
      <c r="FF56" s="183">
        <v>0</v>
      </c>
      <c r="FG56" s="183">
        <v>0</v>
      </c>
      <c r="FH56" s="183">
        <v>0</v>
      </c>
      <c r="FI56" s="183">
        <v>0</v>
      </c>
      <c r="FJ56" s="183">
        <v>0</v>
      </c>
      <c r="FK56" s="183">
        <v>0</v>
      </c>
      <c r="FL56" s="183">
        <v>0</v>
      </c>
      <c r="FM56" s="183">
        <v>0</v>
      </c>
      <c r="FN56" s="183">
        <v>0</v>
      </c>
      <c r="FO56" s="183">
        <v>0</v>
      </c>
      <c r="FP56" s="183">
        <v>0</v>
      </c>
      <c r="FQ56" s="183">
        <v>0</v>
      </c>
      <c r="FR56" s="183">
        <v>0</v>
      </c>
      <c r="FS56" s="183">
        <v>0</v>
      </c>
      <c r="FT56" s="183">
        <v>0</v>
      </c>
      <c r="FU56" s="183">
        <v>0</v>
      </c>
      <c r="FV56" s="183">
        <v>0</v>
      </c>
      <c r="FW56" s="183">
        <v>0</v>
      </c>
      <c r="FX56" s="183">
        <v>0</v>
      </c>
      <c r="FY56" s="183">
        <v>0</v>
      </c>
      <c r="FZ56" s="183">
        <v>0</v>
      </c>
      <c r="GA56" s="183">
        <v>0</v>
      </c>
      <c r="GB56" s="183">
        <v>0</v>
      </c>
      <c r="GC56" s="183">
        <v>0</v>
      </c>
      <c r="GD56" s="183">
        <v>0</v>
      </c>
      <c r="GE56" s="183">
        <v>0</v>
      </c>
      <c r="GF56" s="183">
        <v>0</v>
      </c>
      <c r="GG56" s="183">
        <v>0</v>
      </c>
      <c r="GH56" s="183">
        <v>0</v>
      </c>
      <c r="GI56" s="183">
        <v>0</v>
      </c>
      <c r="GJ56" s="183">
        <v>0</v>
      </c>
      <c r="GK56" s="183">
        <v>0</v>
      </c>
      <c r="GL56" s="183">
        <v>0</v>
      </c>
      <c r="GM56" s="183">
        <v>0</v>
      </c>
      <c r="GN56" s="183">
        <v>0</v>
      </c>
      <c r="GO56" s="183">
        <v>0</v>
      </c>
      <c r="GP56" s="183">
        <v>0</v>
      </c>
      <c r="GQ56" s="183">
        <v>0</v>
      </c>
      <c r="GR56" s="183">
        <v>0</v>
      </c>
      <c r="GS56" s="183">
        <v>0</v>
      </c>
      <c r="GT56" s="183">
        <v>0</v>
      </c>
      <c r="GU56" s="183">
        <v>0</v>
      </c>
      <c r="GV56" s="183">
        <v>0</v>
      </c>
      <c r="GW56" s="183">
        <v>0</v>
      </c>
      <c r="GX56" s="183">
        <v>0</v>
      </c>
      <c r="GY56" s="183">
        <v>0</v>
      </c>
      <c r="GZ56" s="183">
        <v>0</v>
      </c>
      <c r="HA56" s="183">
        <v>0</v>
      </c>
      <c r="HB56" s="183">
        <v>0</v>
      </c>
      <c r="HC56" s="183">
        <v>0</v>
      </c>
      <c r="HD56" s="183">
        <v>0</v>
      </c>
      <c r="HE56" s="183">
        <v>0</v>
      </c>
      <c r="HF56" s="183">
        <v>0</v>
      </c>
      <c r="HG56" s="183">
        <v>0</v>
      </c>
      <c r="HH56" s="183">
        <v>0</v>
      </c>
      <c r="HI56" s="183">
        <v>0</v>
      </c>
      <c r="HJ56" s="183">
        <v>0</v>
      </c>
      <c r="HK56" s="183">
        <v>0</v>
      </c>
      <c r="HL56" s="183">
        <v>0</v>
      </c>
      <c r="HM56" s="183">
        <v>0</v>
      </c>
      <c r="HN56" s="183">
        <v>0</v>
      </c>
      <c r="HO56" s="183">
        <v>0</v>
      </c>
      <c r="HP56" s="183">
        <v>0</v>
      </c>
      <c r="HQ56" s="183">
        <v>0</v>
      </c>
      <c r="HR56" s="183">
        <v>0</v>
      </c>
      <c r="HS56" s="183">
        <v>0</v>
      </c>
      <c r="HT56" s="183">
        <v>0</v>
      </c>
      <c r="HU56" s="183">
        <v>0</v>
      </c>
      <c r="HV56" s="183">
        <v>0</v>
      </c>
      <c r="HW56" s="183">
        <v>0</v>
      </c>
      <c r="HX56" s="183">
        <v>0</v>
      </c>
      <c r="HY56" s="183">
        <v>0</v>
      </c>
      <c r="HZ56" s="183">
        <v>0</v>
      </c>
      <c r="IA56" s="183">
        <v>0</v>
      </c>
      <c r="IB56" s="183">
        <v>0</v>
      </c>
      <c r="IC56" s="183">
        <v>0</v>
      </c>
      <c r="ID56" s="183">
        <v>0</v>
      </c>
      <c r="IE56" s="183">
        <v>0</v>
      </c>
      <c r="IF56" s="183">
        <v>0</v>
      </c>
      <c r="IG56" s="183">
        <v>0</v>
      </c>
      <c r="IH56" s="183">
        <v>0</v>
      </c>
      <c r="II56" s="183">
        <v>0</v>
      </c>
      <c r="IJ56" s="183">
        <v>0</v>
      </c>
      <c r="IK56" s="183">
        <v>0</v>
      </c>
      <c r="IL56" s="183">
        <v>0</v>
      </c>
      <c r="IM56" s="183">
        <v>0</v>
      </c>
      <c r="IN56" s="183">
        <v>0</v>
      </c>
      <c r="IO56" s="183">
        <v>0</v>
      </c>
      <c r="IP56" s="183">
        <v>0</v>
      </c>
      <c r="IQ56" s="183">
        <v>0</v>
      </c>
      <c r="IR56" s="183">
        <v>0</v>
      </c>
      <c r="IS56" s="183">
        <v>0</v>
      </c>
      <c r="IT56" s="183">
        <v>0</v>
      </c>
      <c r="IU56" s="183">
        <v>0</v>
      </c>
      <c r="IV56" s="183">
        <v>0</v>
      </c>
      <c r="IW56" s="183">
        <v>0</v>
      </c>
      <c r="IX56" s="183">
        <v>0</v>
      </c>
      <c r="IY56" s="183">
        <v>0</v>
      </c>
      <c r="IZ56" s="183">
        <v>0</v>
      </c>
      <c r="JA56" s="183">
        <v>0</v>
      </c>
      <c r="JB56" s="183">
        <v>0</v>
      </c>
      <c r="JC56" s="183">
        <v>0</v>
      </c>
      <c r="JD56" s="183">
        <v>0</v>
      </c>
      <c r="JE56" s="183">
        <v>0</v>
      </c>
      <c r="JF56" s="183">
        <v>0</v>
      </c>
      <c r="JG56" s="183">
        <v>0</v>
      </c>
      <c r="JH56" s="183">
        <v>0</v>
      </c>
      <c r="JI56" s="183">
        <v>0</v>
      </c>
      <c r="JJ56" s="183">
        <v>0</v>
      </c>
      <c r="JK56" s="183">
        <v>0</v>
      </c>
      <c r="JL56" s="183">
        <v>0</v>
      </c>
      <c r="JM56" s="183">
        <v>0</v>
      </c>
      <c r="JN56" s="183">
        <v>0</v>
      </c>
      <c r="JO56" s="183">
        <v>0</v>
      </c>
      <c r="JP56" s="183">
        <v>0</v>
      </c>
      <c r="JQ56" s="183">
        <v>0</v>
      </c>
    </row>
    <row r="57" spans="1:277" x14ac:dyDescent="0.25">
      <c r="A57" s="54">
        <f t="shared" si="11"/>
        <v>56</v>
      </c>
      <c r="B57" s="6"/>
      <c r="C57" s="6"/>
      <c r="D57" s="6"/>
      <c r="E57" s="6"/>
      <c r="F57" s="6" t="s">
        <v>252</v>
      </c>
      <c r="G57" s="297">
        <v>0</v>
      </c>
      <c r="H57" s="297">
        <v>1500</v>
      </c>
      <c r="I57" s="297">
        <v>0</v>
      </c>
      <c r="J57" s="297">
        <v>0</v>
      </c>
      <c r="K57" s="297">
        <v>5200</v>
      </c>
      <c r="L57" s="297">
        <v>4000</v>
      </c>
      <c r="M57" s="297">
        <v>0</v>
      </c>
      <c r="N57" s="297">
        <v>0</v>
      </c>
      <c r="O57" s="297">
        <v>2500</v>
      </c>
      <c r="P57" s="297">
        <v>5150</v>
      </c>
      <c r="Q57" s="297">
        <v>0</v>
      </c>
      <c r="R57" s="297">
        <v>1184.5</v>
      </c>
      <c r="S57" s="297">
        <v>0</v>
      </c>
      <c r="T57" s="297">
        <v>0</v>
      </c>
      <c r="U57" s="297">
        <v>0</v>
      </c>
      <c r="V57" s="297">
        <v>4500</v>
      </c>
      <c r="W57" s="297">
        <v>0</v>
      </c>
      <c r="X57" s="297">
        <v>2999.5145000000002</v>
      </c>
      <c r="Y57" s="297">
        <v>0</v>
      </c>
      <c r="Z57" s="297">
        <v>0</v>
      </c>
      <c r="AA57" s="297">
        <v>0</v>
      </c>
      <c r="AB57" s="297">
        <v>2500</v>
      </c>
      <c r="AC57" s="297">
        <v>0</v>
      </c>
      <c r="AD57" s="297">
        <v>0</v>
      </c>
      <c r="AE57" s="297">
        <v>0</v>
      </c>
      <c r="AF57" s="297">
        <v>0</v>
      </c>
      <c r="AG57" s="297">
        <v>0</v>
      </c>
      <c r="AH57" s="297">
        <v>500</v>
      </c>
      <c r="AI57" s="297">
        <v>0</v>
      </c>
      <c r="AJ57" s="297">
        <v>0</v>
      </c>
      <c r="AK57" s="297">
        <v>0</v>
      </c>
      <c r="AL57" s="297">
        <v>0</v>
      </c>
      <c r="AM57" s="297">
        <v>0</v>
      </c>
      <c r="AN57" s="297">
        <v>0</v>
      </c>
      <c r="AO57" s="297">
        <v>0</v>
      </c>
      <c r="AP57" s="297">
        <v>0</v>
      </c>
      <c r="AQ57" s="297">
        <v>3500</v>
      </c>
      <c r="AR57" s="297">
        <v>0</v>
      </c>
      <c r="AS57" s="297">
        <v>0</v>
      </c>
      <c r="AT57" s="297">
        <v>0</v>
      </c>
      <c r="AU57" s="297">
        <v>0</v>
      </c>
      <c r="AV57" s="297">
        <v>0</v>
      </c>
      <c r="AW57" s="297">
        <v>2000</v>
      </c>
      <c r="AX57" s="297">
        <v>0</v>
      </c>
      <c r="AY57" s="297">
        <v>0</v>
      </c>
      <c r="AZ57" s="297">
        <v>0</v>
      </c>
      <c r="BA57" s="297">
        <v>0</v>
      </c>
      <c r="BB57" s="297">
        <v>0</v>
      </c>
      <c r="BC57" s="297">
        <v>248.23</v>
      </c>
      <c r="BD57" s="297">
        <v>0</v>
      </c>
      <c r="BE57" s="297">
        <v>0</v>
      </c>
      <c r="BF57" s="297">
        <v>0</v>
      </c>
      <c r="BG57" s="297">
        <v>3000</v>
      </c>
      <c r="BH57" s="297">
        <v>2500</v>
      </c>
      <c r="BI57" s="297">
        <v>0</v>
      </c>
      <c r="BJ57" s="297">
        <v>0</v>
      </c>
      <c r="BK57" s="297">
        <v>300</v>
      </c>
      <c r="BL57" s="297">
        <v>0</v>
      </c>
      <c r="BM57" s="297">
        <v>0</v>
      </c>
      <c r="BN57" s="297">
        <v>0</v>
      </c>
      <c r="BO57" s="297">
        <v>2500</v>
      </c>
      <c r="BP57" s="297">
        <v>800</v>
      </c>
      <c r="BQ57" s="297">
        <v>0</v>
      </c>
      <c r="BR57" s="297">
        <v>0</v>
      </c>
      <c r="BS57" s="297">
        <v>0</v>
      </c>
      <c r="BT57" s="297">
        <v>0</v>
      </c>
      <c r="BU57" s="297">
        <v>0</v>
      </c>
      <c r="BV57" s="297">
        <v>0</v>
      </c>
      <c r="BW57" s="297">
        <v>0</v>
      </c>
      <c r="BX57" s="297">
        <v>0</v>
      </c>
      <c r="BY57" s="297">
        <v>0</v>
      </c>
      <c r="BZ57" s="297">
        <v>0</v>
      </c>
      <c r="CA57" s="297">
        <v>0</v>
      </c>
      <c r="CB57" s="297">
        <v>4000</v>
      </c>
      <c r="CC57" s="297">
        <v>0</v>
      </c>
      <c r="CD57" s="297">
        <v>0</v>
      </c>
      <c r="CE57" s="297">
        <v>0</v>
      </c>
      <c r="CF57" s="297">
        <v>4000</v>
      </c>
      <c r="CG57" s="297">
        <v>0</v>
      </c>
      <c r="CH57" s="297">
        <v>1411.1</v>
      </c>
      <c r="CI57" s="297">
        <v>0</v>
      </c>
      <c r="CJ57" s="297">
        <v>0</v>
      </c>
      <c r="CK57" s="297">
        <v>3801.9668999999999</v>
      </c>
      <c r="CL57" s="297">
        <v>3500</v>
      </c>
      <c r="CM57" s="297"/>
      <c r="CN57" s="297">
        <v>0</v>
      </c>
      <c r="CO57" s="297">
        <v>0</v>
      </c>
      <c r="CP57" s="297">
        <v>0</v>
      </c>
      <c r="CQ57" s="297">
        <v>2500</v>
      </c>
      <c r="CR57" s="297">
        <v>0</v>
      </c>
      <c r="CS57" s="297">
        <v>0</v>
      </c>
      <c r="CT57" s="297">
        <v>3000</v>
      </c>
      <c r="CU57" s="297">
        <v>0</v>
      </c>
      <c r="CV57" s="297">
        <v>2000</v>
      </c>
      <c r="CW57" s="297">
        <v>0</v>
      </c>
      <c r="CX57" s="297">
        <v>0</v>
      </c>
      <c r="CY57" s="297">
        <v>0</v>
      </c>
      <c r="CZ57" s="297">
        <v>0</v>
      </c>
      <c r="DA57" s="297">
        <v>0</v>
      </c>
      <c r="DB57" s="297">
        <v>2500</v>
      </c>
      <c r="DC57" s="297">
        <v>0</v>
      </c>
      <c r="DD57" s="297">
        <v>2600</v>
      </c>
      <c r="DE57" s="297">
        <v>0</v>
      </c>
      <c r="DF57" s="297">
        <v>0</v>
      </c>
      <c r="DG57" s="297">
        <v>0</v>
      </c>
      <c r="DH57" s="297">
        <v>0</v>
      </c>
      <c r="DI57" s="297">
        <v>0</v>
      </c>
      <c r="DJ57" s="297">
        <v>0</v>
      </c>
      <c r="DK57" s="297">
        <v>0</v>
      </c>
      <c r="DL57" s="297">
        <v>0</v>
      </c>
      <c r="DM57" s="297">
        <v>2500</v>
      </c>
      <c r="DN57" s="297">
        <v>0</v>
      </c>
      <c r="DO57" s="297">
        <v>0</v>
      </c>
      <c r="DP57" s="297">
        <v>0</v>
      </c>
      <c r="DQ57" s="297"/>
      <c r="DR57" s="297">
        <v>0</v>
      </c>
      <c r="DS57" s="297">
        <v>0</v>
      </c>
      <c r="DT57" s="297">
        <v>0</v>
      </c>
      <c r="DU57" s="297">
        <v>0</v>
      </c>
      <c r="DV57" s="297">
        <v>0</v>
      </c>
      <c r="DW57" s="297">
        <v>0</v>
      </c>
      <c r="DX57" s="297">
        <v>0</v>
      </c>
      <c r="DY57" s="297">
        <v>4500</v>
      </c>
      <c r="DZ57" s="297">
        <v>0</v>
      </c>
      <c r="EA57" s="297">
        <v>0</v>
      </c>
      <c r="EB57" s="297">
        <v>3500</v>
      </c>
      <c r="EC57" s="297">
        <v>3500</v>
      </c>
      <c r="ED57" s="297">
        <v>0</v>
      </c>
      <c r="EE57" s="297">
        <v>6253.1608999999999</v>
      </c>
      <c r="EF57" s="297">
        <v>0</v>
      </c>
      <c r="EG57" s="297">
        <v>2500</v>
      </c>
      <c r="EH57" s="297">
        <v>2000</v>
      </c>
      <c r="EI57"/>
      <c r="EJ57" s="7">
        <f>ROUND(SUM(G57:EH57),5)</f>
        <v>98948.472299999994</v>
      </c>
      <c r="EL57" s="276">
        <v>2835</v>
      </c>
      <c r="EN57" s="183">
        <v>0</v>
      </c>
      <c r="EO57" s="183">
        <v>0</v>
      </c>
      <c r="EP57" s="183">
        <v>0</v>
      </c>
      <c r="EQ57" s="183">
        <v>0</v>
      </c>
      <c r="ER57" s="183">
        <v>0</v>
      </c>
      <c r="ES57" s="183">
        <v>0</v>
      </c>
      <c r="ET57" s="183">
        <v>0</v>
      </c>
      <c r="EU57" s="183">
        <v>0</v>
      </c>
      <c r="EV57" s="183">
        <v>0</v>
      </c>
      <c r="EW57" s="183">
        <v>0</v>
      </c>
      <c r="EX57" s="183">
        <v>0</v>
      </c>
      <c r="EY57" s="183">
        <v>0</v>
      </c>
      <c r="EZ57" s="183">
        <v>0</v>
      </c>
      <c r="FA57" s="183">
        <v>0</v>
      </c>
      <c r="FB57" s="183">
        <v>0</v>
      </c>
      <c r="FC57" s="183">
        <v>0</v>
      </c>
      <c r="FD57" s="183">
        <v>0</v>
      </c>
      <c r="FE57" s="183">
        <v>0</v>
      </c>
      <c r="FF57" s="183">
        <v>0</v>
      </c>
      <c r="FG57" s="183">
        <v>0</v>
      </c>
      <c r="FH57" s="183">
        <v>0</v>
      </c>
      <c r="FI57" s="183">
        <v>0</v>
      </c>
      <c r="FJ57" s="183">
        <v>0</v>
      </c>
      <c r="FK57" s="183">
        <v>0</v>
      </c>
      <c r="FL57" s="183">
        <v>0</v>
      </c>
      <c r="FM57" s="183">
        <v>0</v>
      </c>
      <c r="FN57" s="183">
        <v>0</v>
      </c>
      <c r="FO57" s="183">
        <v>0</v>
      </c>
      <c r="FP57" s="183">
        <v>0</v>
      </c>
      <c r="FQ57" s="183">
        <v>0</v>
      </c>
      <c r="FR57" s="183">
        <v>0</v>
      </c>
      <c r="FS57" s="183">
        <v>0</v>
      </c>
      <c r="FT57" s="183">
        <v>0</v>
      </c>
      <c r="FU57" s="183">
        <v>0</v>
      </c>
      <c r="FV57" s="183">
        <v>0</v>
      </c>
      <c r="FW57" s="183">
        <v>0</v>
      </c>
      <c r="FX57" s="183">
        <v>0</v>
      </c>
      <c r="FY57" s="183">
        <v>0</v>
      </c>
      <c r="FZ57" s="183">
        <v>0</v>
      </c>
      <c r="GA57" s="183">
        <v>0</v>
      </c>
      <c r="GB57" s="183">
        <v>0</v>
      </c>
      <c r="GC57" s="183">
        <v>0</v>
      </c>
      <c r="GD57" s="183">
        <v>0</v>
      </c>
      <c r="GE57" s="183">
        <v>0</v>
      </c>
      <c r="GF57" s="183">
        <v>0</v>
      </c>
      <c r="GG57" s="183">
        <v>0</v>
      </c>
      <c r="GH57" s="183">
        <v>0</v>
      </c>
      <c r="GI57" s="183">
        <v>0</v>
      </c>
      <c r="GJ57" s="183">
        <v>0</v>
      </c>
      <c r="GK57" s="183">
        <v>0</v>
      </c>
      <c r="GL57" s="183">
        <v>0</v>
      </c>
      <c r="GM57" s="183">
        <v>0</v>
      </c>
      <c r="GN57" s="183">
        <v>0</v>
      </c>
      <c r="GO57" s="183">
        <v>0</v>
      </c>
      <c r="GP57" s="183">
        <v>0</v>
      </c>
      <c r="GQ57" s="183">
        <v>0</v>
      </c>
      <c r="GR57" s="183">
        <v>0</v>
      </c>
      <c r="GS57" s="183">
        <v>0</v>
      </c>
      <c r="GT57" s="183">
        <v>0</v>
      </c>
      <c r="GU57" s="183">
        <v>0</v>
      </c>
      <c r="GV57" s="183">
        <v>0</v>
      </c>
      <c r="GW57" s="183">
        <v>0</v>
      </c>
      <c r="GX57" s="183">
        <v>0</v>
      </c>
      <c r="GY57" s="183">
        <v>0</v>
      </c>
      <c r="GZ57" s="183">
        <v>0</v>
      </c>
      <c r="HA57" s="183">
        <v>0</v>
      </c>
      <c r="HB57" s="183">
        <v>0</v>
      </c>
      <c r="HC57" s="183">
        <v>0</v>
      </c>
      <c r="HD57" s="183">
        <v>0</v>
      </c>
      <c r="HE57" s="183">
        <v>0</v>
      </c>
      <c r="HF57" s="183">
        <v>0</v>
      </c>
      <c r="HG57" s="183">
        <v>0</v>
      </c>
      <c r="HH57" s="183">
        <v>0</v>
      </c>
      <c r="HI57" s="183">
        <v>0</v>
      </c>
      <c r="HJ57" s="183">
        <v>0</v>
      </c>
      <c r="HK57" s="183">
        <v>0</v>
      </c>
      <c r="HL57" s="183">
        <v>0</v>
      </c>
      <c r="HM57" s="183">
        <v>0</v>
      </c>
      <c r="HN57" s="183">
        <v>0</v>
      </c>
      <c r="HO57" s="183">
        <v>0</v>
      </c>
      <c r="HP57" s="183">
        <v>0</v>
      </c>
      <c r="HQ57" s="183">
        <v>0</v>
      </c>
      <c r="HR57" s="183">
        <v>0</v>
      </c>
      <c r="HS57" s="183">
        <v>0</v>
      </c>
      <c r="HT57" s="183">
        <v>0</v>
      </c>
      <c r="HU57" s="183">
        <v>0</v>
      </c>
      <c r="HV57" s="183">
        <v>0</v>
      </c>
      <c r="HW57" s="183">
        <v>0</v>
      </c>
      <c r="HX57" s="183">
        <v>0</v>
      </c>
      <c r="HY57" s="183">
        <v>0</v>
      </c>
      <c r="HZ57" s="183">
        <v>0</v>
      </c>
      <c r="IA57" s="183">
        <v>0</v>
      </c>
      <c r="IB57" s="183">
        <v>0</v>
      </c>
      <c r="IC57" s="183">
        <v>0</v>
      </c>
      <c r="ID57" s="183">
        <v>0</v>
      </c>
      <c r="IE57" s="183">
        <v>0</v>
      </c>
      <c r="IF57" s="183">
        <v>0</v>
      </c>
      <c r="IG57" s="183">
        <v>0</v>
      </c>
      <c r="IH57" s="183">
        <v>0</v>
      </c>
      <c r="II57" s="183">
        <v>0</v>
      </c>
      <c r="IJ57" s="183">
        <v>0</v>
      </c>
      <c r="IK57" s="183">
        <v>0</v>
      </c>
      <c r="IL57" s="183">
        <v>0</v>
      </c>
      <c r="IM57" s="183">
        <v>0</v>
      </c>
      <c r="IN57" s="183">
        <v>0</v>
      </c>
      <c r="IO57" s="183">
        <v>0</v>
      </c>
      <c r="IP57" s="183">
        <v>0</v>
      </c>
      <c r="IQ57" s="183">
        <v>0</v>
      </c>
      <c r="IR57" s="183">
        <v>0</v>
      </c>
      <c r="IS57" s="183">
        <v>0</v>
      </c>
      <c r="IT57" s="183">
        <v>0</v>
      </c>
      <c r="IU57" s="183">
        <v>0</v>
      </c>
      <c r="IV57" s="183">
        <v>0</v>
      </c>
      <c r="IW57" s="183">
        <v>0</v>
      </c>
      <c r="IX57" s="183">
        <v>0</v>
      </c>
      <c r="IY57" s="183">
        <v>0</v>
      </c>
      <c r="IZ57" s="183">
        <v>0</v>
      </c>
      <c r="JA57" s="183">
        <v>0</v>
      </c>
      <c r="JB57" s="183">
        <v>0</v>
      </c>
      <c r="JC57" s="183">
        <v>0</v>
      </c>
      <c r="JD57" s="183">
        <v>0</v>
      </c>
      <c r="JE57" s="183">
        <v>0</v>
      </c>
      <c r="JF57" s="183">
        <v>0</v>
      </c>
      <c r="JG57" s="183">
        <v>0</v>
      </c>
      <c r="JH57" s="183">
        <v>0</v>
      </c>
      <c r="JI57" s="183">
        <v>0</v>
      </c>
      <c r="JJ57" s="183">
        <v>0</v>
      </c>
      <c r="JK57" s="183">
        <v>0</v>
      </c>
      <c r="JL57" s="183">
        <v>0</v>
      </c>
      <c r="JM57" s="183">
        <v>0</v>
      </c>
      <c r="JN57" s="183">
        <v>0</v>
      </c>
      <c r="JO57" s="183">
        <v>0</v>
      </c>
      <c r="JP57" s="183">
        <v>0</v>
      </c>
      <c r="JQ57" s="183">
        <v>0</v>
      </c>
    </row>
    <row r="58" spans="1:277" x14ac:dyDescent="0.25">
      <c r="A58" s="54">
        <f t="shared" si="11"/>
        <v>57</v>
      </c>
      <c r="B58" s="6"/>
      <c r="C58" s="6"/>
      <c r="D58" s="6"/>
      <c r="E58" s="6"/>
      <c r="F58" s="6" t="s">
        <v>254</v>
      </c>
      <c r="G58" s="297">
        <v>0</v>
      </c>
      <c r="H58" s="297">
        <v>1E-4</v>
      </c>
      <c r="I58" s="297">
        <v>35112.699999999997</v>
      </c>
      <c r="J58" s="297">
        <v>0</v>
      </c>
      <c r="K58" s="297">
        <v>36500</v>
      </c>
      <c r="L58" s="297">
        <v>10500</v>
      </c>
      <c r="M58" s="297">
        <v>0</v>
      </c>
      <c r="N58" s="297">
        <v>0</v>
      </c>
      <c r="O58" s="297">
        <v>14500</v>
      </c>
      <c r="P58" s="297">
        <v>15450</v>
      </c>
      <c r="Q58" s="297">
        <v>0</v>
      </c>
      <c r="R58" s="297">
        <v>1133</v>
      </c>
      <c r="S58" s="297">
        <v>0</v>
      </c>
      <c r="T58" s="297">
        <v>0</v>
      </c>
      <c r="U58" s="297">
        <v>0</v>
      </c>
      <c r="V58" s="297">
        <v>13000</v>
      </c>
      <c r="W58" s="297">
        <v>0</v>
      </c>
      <c r="X58" s="297">
        <v>37655.213799999998</v>
      </c>
      <c r="Y58" s="297">
        <v>0</v>
      </c>
      <c r="Z58" s="297">
        <v>0</v>
      </c>
      <c r="AA58" s="297">
        <v>0</v>
      </c>
      <c r="AB58" s="297">
        <v>12000</v>
      </c>
      <c r="AC58" s="297">
        <v>242.05</v>
      </c>
      <c r="AD58" s="297">
        <v>0</v>
      </c>
      <c r="AE58" s="297">
        <v>3289.5625</v>
      </c>
      <c r="AF58" s="297">
        <v>0</v>
      </c>
      <c r="AG58" s="297">
        <v>0</v>
      </c>
      <c r="AH58" s="297">
        <v>0</v>
      </c>
      <c r="AI58" s="297">
        <v>1730.4</v>
      </c>
      <c r="AJ58" s="297">
        <v>0</v>
      </c>
      <c r="AK58" s="297">
        <v>0</v>
      </c>
      <c r="AL58" s="297">
        <v>0</v>
      </c>
      <c r="AM58" s="297">
        <v>0</v>
      </c>
      <c r="AN58" s="297">
        <v>0</v>
      </c>
      <c r="AO58" s="297">
        <v>0</v>
      </c>
      <c r="AP58" s="297">
        <v>0</v>
      </c>
      <c r="AQ58" s="297">
        <v>27500</v>
      </c>
      <c r="AR58" s="297">
        <v>463.5</v>
      </c>
      <c r="AS58" s="297">
        <v>0</v>
      </c>
      <c r="AT58" s="297">
        <v>0</v>
      </c>
      <c r="AU58" s="297">
        <v>0</v>
      </c>
      <c r="AV58" s="297">
        <v>0</v>
      </c>
      <c r="AW58" s="297">
        <v>5000</v>
      </c>
      <c r="AX58" s="297">
        <v>0</v>
      </c>
      <c r="AY58" s="297">
        <v>0</v>
      </c>
      <c r="AZ58" s="297">
        <v>0</v>
      </c>
      <c r="BA58" s="297">
        <v>0</v>
      </c>
      <c r="BB58" s="297">
        <v>0</v>
      </c>
      <c r="BC58" s="297">
        <v>4000</v>
      </c>
      <c r="BD58" s="297">
        <v>0</v>
      </c>
      <c r="BE58" s="297">
        <v>0</v>
      </c>
      <c r="BF58" s="297">
        <v>0</v>
      </c>
      <c r="BG58" s="297">
        <v>11355.5543</v>
      </c>
      <c r="BH58" s="297">
        <v>21042.024500000003</v>
      </c>
      <c r="BI58" s="297">
        <v>0</v>
      </c>
      <c r="BJ58" s="297">
        <v>0</v>
      </c>
      <c r="BK58" s="297">
        <v>226.6</v>
      </c>
      <c r="BL58" s="297">
        <v>0</v>
      </c>
      <c r="BM58" s="297">
        <v>0</v>
      </c>
      <c r="BN58" s="297">
        <v>236.9</v>
      </c>
      <c r="BO58" s="297">
        <v>12000</v>
      </c>
      <c r="BP58" s="297">
        <v>334.75</v>
      </c>
      <c r="BQ58" s="297">
        <v>10500</v>
      </c>
      <c r="BR58" s="297">
        <v>0</v>
      </c>
      <c r="BS58" s="297">
        <v>0</v>
      </c>
      <c r="BT58" s="297">
        <v>0</v>
      </c>
      <c r="BU58" s="297">
        <v>750</v>
      </c>
      <c r="BV58" s="297">
        <v>0</v>
      </c>
      <c r="BW58" s="297">
        <v>0</v>
      </c>
      <c r="BX58" s="297">
        <v>0</v>
      </c>
      <c r="BY58" s="297">
        <v>0</v>
      </c>
      <c r="BZ58" s="297">
        <v>0</v>
      </c>
      <c r="CA58" s="297">
        <v>0</v>
      </c>
      <c r="CB58" s="297">
        <v>25363.75</v>
      </c>
      <c r="CC58" s="297">
        <v>0</v>
      </c>
      <c r="CD58" s="297">
        <v>0</v>
      </c>
      <c r="CE58" s="297">
        <v>0</v>
      </c>
      <c r="CF58" s="297">
        <v>0</v>
      </c>
      <c r="CG58" s="297">
        <v>0</v>
      </c>
      <c r="CH58" s="297">
        <v>8034</v>
      </c>
      <c r="CI58" s="297">
        <v>125.24799999999999</v>
      </c>
      <c r="CJ58" s="297">
        <v>20000</v>
      </c>
      <c r="CK58" s="297">
        <v>15834.4475</v>
      </c>
      <c r="CL58" s="297">
        <v>9000</v>
      </c>
      <c r="CM58" s="297">
        <v>11247</v>
      </c>
      <c r="CN58" s="297">
        <v>0</v>
      </c>
      <c r="CO58" s="297">
        <v>0</v>
      </c>
      <c r="CP58" s="297">
        <v>0</v>
      </c>
      <c r="CQ58" s="297">
        <v>7200</v>
      </c>
      <c r="CR58" s="297">
        <v>0</v>
      </c>
      <c r="CS58" s="297">
        <v>0</v>
      </c>
      <c r="CT58" s="297">
        <v>20677.25</v>
      </c>
      <c r="CU58" s="297">
        <v>257.5</v>
      </c>
      <c r="CV58" s="297">
        <v>17750</v>
      </c>
      <c r="CW58" s="297">
        <v>0</v>
      </c>
      <c r="CX58" s="297">
        <v>0</v>
      </c>
      <c r="CY58" s="297">
        <v>0</v>
      </c>
      <c r="CZ58" s="297">
        <v>309</v>
      </c>
      <c r="DA58" s="297">
        <v>0</v>
      </c>
      <c r="DB58" s="297">
        <v>13000</v>
      </c>
      <c r="DC58" s="297">
        <v>0</v>
      </c>
      <c r="DD58" s="297">
        <v>0</v>
      </c>
      <c r="DE58" s="297">
        <v>0</v>
      </c>
      <c r="DF58" s="297">
        <v>0</v>
      </c>
      <c r="DG58" s="297">
        <v>0</v>
      </c>
      <c r="DH58" s="297">
        <v>2500</v>
      </c>
      <c r="DI58" s="297">
        <v>0</v>
      </c>
      <c r="DJ58" s="297">
        <v>0</v>
      </c>
      <c r="DK58" s="297">
        <v>0</v>
      </c>
      <c r="DL58" s="297">
        <v>0</v>
      </c>
      <c r="DM58" s="297">
        <v>548.99</v>
      </c>
      <c r="DN58" s="297">
        <v>0</v>
      </c>
      <c r="DO58" s="297">
        <v>0</v>
      </c>
      <c r="DP58" s="297">
        <v>0</v>
      </c>
      <c r="DQ58" s="297">
        <v>11247</v>
      </c>
      <c r="DR58" s="297">
        <v>0</v>
      </c>
      <c r="DS58" s="297">
        <v>0</v>
      </c>
      <c r="DT58" s="297">
        <v>0</v>
      </c>
      <c r="DU58" s="297">
        <v>0</v>
      </c>
      <c r="DV58" s="297">
        <v>0</v>
      </c>
      <c r="DW58" s="297">
        <v>0</v>
      </c>
      <c r="DX58" s="297">
        <v>108</v>
      </c>
      <c r="DY58" s="297">
        <v>26000</v>
      </c>
      <c r="DZ58" s="297">
        <v>0</v>
      </c>
      <c r="EA58" s="297">
        <v>0</v>
      </c>
      <c r="EB58" s="297">
        <v>28000</v>
      </c>
      <c r="EC58" s="297">
        <v>40115.2143</v>
      </c>
      <c r="ED58" s="297">
        <v>0</v>
      </c>
      <c r="EE58" s="297">
        <v>18694.5</v>
      </c>
      <c r="EF58" s="297">
        <v>0</v>
      </c>
      <c r="EG58" s="297">
        <v>9000</v>
      </c>
      <c r="EH58" s="297">
        <v>12000</v>
      </c>
      <c r="EI58"/>
      <c r="EJ58" s="7">
        <f>ROUND(SUM(G58:EH58),5)</f>
        <v>571534.15500000003</v>
      </c>
      <c r="EL58" s="276">
        <v>5610.1815000000006</v>
      </c>
      <c r="EN58" s="183">
        <v>0</v>
      </c>
      <c r="EO58" s="183">
        <v>0</v>
      </c>
      <c r="EP58" s="183">
        <v>0</v>
      </c>
      <c r="EQ58" s="183">
        <v>0</v>
      </c>
      <c r="ER58" s="183">
        <v>0</v>
      </c>
      <c r="ES58" s="183">
        <v>0</v>
      </c>
      <c r="ET58" s="183">
        <v>0</v>
      </c>
      <c r="EU58" s="183">
        <v>0</v>
      </c>
      <c r="EV58" s="183">
        <v>0</v>
      </c>
      <c r="EW58" s="183">
        <v>0</v>
      </c>
      <c r="EX58" s="183">
        <v>0</v>
      </c>
      <c r="EY58" s="183">
        <v>0</v>
      </c>
      <c r="EZ58" s="183">
        <v>0</v>
      </c>
      <c r="FA58" s="183">
        <v>0</v>
      </c>
      <c r="FB58" s="183">
        <v>0</v>
      </c>
      <c r="FC58" s="183">
        <v>0</v>
      </c>
      <c r="FD58" s="183">
        <v>0</v>
      </c>
      <c r="FE58" s="183">
        <v>0</v>
      </c>
      <c r="FF58" s="183">
        <v>0</v>
      </c>
      <c r="FG58" s="183">
        <v>0</v>
      </c>
      <c r="FH58" s="183">
        <v>0</v>
      </c>
      <c r="FI58" s="183">
        <v>0</v>
      </c>
      <c r="FJ58" s="183">
        <v>0</v>
      </c>
      <c r="FK58" s="183">
        <v>0</v>
      </c>
      <c r="FL58" s="183">
        <v>0</v>
      </c>
      <c r="FM58" s="183">
        <v>0</v>
      </c>
      <c r="FN58" s="183">
        <v>0</v>
      </c>
      <c r="FO58" s="183">
        <v>0</v>
      </c>
      <c r="FP58" s="183">
        <v>0</v>
      </c>
      <c r="FQ58" s="183">
        <v>0</v>
      </c>
      <c r="FR58" s="183">
        <v>0</v>
      </c>
      <c r="FS58" s="183">
        <v>0</v>
      </c>
      <c r="FT58" s="183">
        <v>0</v>
      </c>
      <c r="FU58" s="183">
        <v>0</v>
      </c>
      <c r="FV58" s="183">
        <v>0</v>
      </c>
      <c r="FW58" s="183">
        <v>0</v>
      </c>
      <c r="FX58" s="183">
        <v>0</v>
      </c>
      <c r="FY58" s="183">
        <v>0</v>
      </c>
      <c r="FZ58" s="183">
        <v>0</v>
      </c>
      <c r="GA58" s="183">
        <v>0</v>
      </c>
      <c r="GB58" s="183">
        <v>0</v>
      </c>
      <c r="GC58" s="183">
        <v>0</v>
      </c>
      <c r="GD58" s="183">
        <v>0</v>
      </c>
      <c r="GE58" s="183">
        <v>0</v>
      </c>
      <c r="GF58" s="183">
        <v>0</v>
      </c>
      <c r="GG58" s="183">
        <v>0</v>
      </c>
      <c r="GH58" s="183">
        <v>0</v>
      </c>
      <c r="GI58" s="183">
        <v>0</v>
      </c>
      <c r="GJ58" s="183">
        <v>0</v>
      </c>
      <c r="GK58" s="183">
        <v>0</v>
      </c>
      <c r="GL58" s="183">
        <v>0</v>
      </c>
      <c r="GM58" s="183">
        <v>0</v>
      </c>
      <c r="GN58" s="183">
        <v>0</v>
      </c>
      <c r="GO58" s="183">
        <v>0</v>
      </c>
      <c r="GP58" s="183">
        <v>0</v>
      </c>
      <c r="GQ58" s="183">
        <v>0</v>
      </c>
      <c r="GR58" s="183">
        <v>0</v>
      </c>
      <c r="GS58" s="183">
        <v>0</v>
      </c>
      <c r="GT58" s="183">
        <v>0</v>
      </c>
      <c r="GU58" s="183">
        <v>0</v>
      </c>
      <c r="GV58" s="183">
        <v>0</v>
      </c>
      <c r="GW58" s="183">
        <v>0</v>
      </c>
      <c r="GX58" s="183">
        <v>0</v>
      </c>
      <c r="GY58" s="183">
        <v>0</v>
      </c>
      <c r="GZ58" s="183">
        <v>0</v>
      </c>
      <c r="HA58" s="183">
        <v>0</v>
      </c>
      <c r="HB58" s="183">
        <v>0</v>
      </c>
      <c r="HC58" s="183">
        <v>0</v>
      </c>
      <c r="HD58" s="183">
        <v>0</v>
      </c>
      <c r="HE58" s="183">
        <v>0</v>
      </c>
      <c r="HF58" s="183">
        <v>0</v>
      </c>
      <c r="HG58" s="183">
        <v>0</v>
      </c>
      <c r="HH58" s="183">
        <v>0</v>
      </c>
      <c r="HI58" s="183">
        <v>0</v>
      </c>
      <c r="HJ58" s="183">
        <v>0</v>
      </c>
      <c r="HK58" s="183">
        <v>0</v>
      </c>
      <c r="HL58" s="183">
        <v>0</v>
      </c>
      <c r="HM58" s="183">
        <v>0</v>
      </c>
      <c r="HN58" s="183">
        <v>0</v>
      </c>
      <c r="HO58" s="183">
        <v>0</v>
      </c>
      <c r="HP58" s="183">
        <v>0</v>
      </c>
      <c r="HQ58" s="183">
        <v>0</v>
      </c>
      <c r="HR58" s="183">
        <v>0</v>
      </c>
      <c r="HS58" s="183">
        <v>0</v>
      </c>
      <c r="HT58" s="183">
        <v>0</v>
      </c>
      <c r="HU58" s="183">
        <v>0</v>
      </c>
      <c r="HV58" s="183">
        <v>0</v>
      </c>
      <c r="HW58" s="183">
        <v>0</v>
      </c>
      <c r="HX58" s="183">
        <v>0</v>
      </c>
      <c r="HY58" s="183">
        <v>0</v>
      </c>
      <c r="HZ58" s="183">
        <v>0</v>
      </c>
      <c r="IA58" s="183">
        <v>0</v>
      </c>
      <c r="IB58" s="183">
        <v>0</v>
      </c>
      <c r="IC58" s="183">
        <v>0</v>
      </c>
      <c r="ID58" s="183">
        <v>0</v>
      </c>
      <c r="IE58" s="183">
        <v>0</v>
      </c>
      <c r="IF58" s="183">
        <v>0</v>
      </c>
      <c r="IG58" s="183">
        <v>0</v>
      </c>
      <c r="IH58" s="183">
        <v>0</v>
      </c>
      <c r="II58" s="183">
        <v>0</v>
      </c>
      <c r="IJ58" s="183">
        <v>0</v>
      </c>
      <c r="IK58" s="183">
        <v>0</v>
      </c>
      <c r="IL58" s="183">
        <v>0</v>
      </c>
      <c r="IM58" s="183">
        <v>0</v>
      </c>
      <c r="IN58" s="183">
        <v>0</v>
      </c>
      <c r="IO58" s="183">
        <v>0</v>
      </c>
      <c r="IP58" s="183">
        <v>0</v>
      </c>
      <c r="IQ58" s="183">
        <v>0</v>
      </c>
      <c r="IR58" s="183">
        <v>0</v>
      </c>
      <c r="IS58" s="183">
        <v>0</v>
      </c>
      <c r="IT58" s="183">
        <v>0</v>
      </c>
      <c r="IU58" s="183">
        <v>0</v>
      </c>
      <c r="IV58" s="183">
        <v>0</v>
      </c>
      <c r="IW58" s="183">
        <v>0</v>
      </c>
      <c r="IX58" s="183">
        <v>0</v>
      </c>
      <c r="IY58" s="183">
        <v>0</v>
      </c>
      <c r="IZ58" s="183">
        <v>0</v>
      </c>
      <c r="JA58" s="183">
        <v>0</v>
      </c>
      <c r="JB58" s="183">
        <v>0</v>
      </c>
      <c r="JC58" s="183">
        <v>0</v>
      </c>
      <c r="JD58" s="183">
        <v>0</v>
      </c>
      <c r="JE58" s="183">
        <v>0</v>
      </c>
      <c r="JF58" s="183">
        <v>0</v>
      </c>
      <c r="JG58" s="183">
        <v>0</v>
      </c>
      <c r="JH58" s="183">
        <v>0</v>
      </c>
      <c r="JI58" s="183">
        <v>0</v>
      </c>
      <c r="JJ58" s="183">
        <v>0</v>
      </c>
      <c r="JK58" s="183">
        <v>0</v>
      </c>
      <c r="JL58" s="183">
        <v>0</v>
      </c>
      <c r="JM58" s="183">
        <v>0</v>
      </c>
      <c r="JN58" s="183">
        <v>0</v>
      </c>
      <c r="JO58" s="183">
        <v>0</v>
      </c>
      <c r="JP58" s="183">
        <v>0</v>
      </c>
      <c r="JQ58" s="183">
        <v>0</v>
      </c>
    </row>
    <row r="59" spans="1:277" x14ac:dyDescent="0.25">
      <c r="A59" s="54">
        <f t="shared" si="11"/>
        <v>58</v>
      </c>
      <c r="B59" s="6"/>
      <c r="C59" s="6"/>
      <c r="D59" s="6"/>
      <c r="E59" s="6"/>
      <c r="F59" s="6" t="s">
        <v>455</v>
      </c>
      <c r="G59" s="297">
        <v>0</v>
      </c>
      <c r="H59" s="297">
        <v>0</v>
      </c>
      <c r="I59" s="297">
        <v>1250</v>
      </c>
      <c r="J59" s="297">
        <v>0</v>
      </c>
      <c r="K59" s="297">
        <v>0</v>
      </c>
      <c r="L59" s="297">
        <v>0</v>
      </c>
      <c r="M59" s="297">
        <v>0</v>
      </c>
      <c r="N59" s="297">
        <v>0</v>
      </c>
      <c r="O59" s="297">
        <v>250</v>
      </c>
      <c r="P59" s="297">
        <v>0</v>
      </c>
      <c r="Q59" s="297">
        <v>0</v>
      </c>
      <c r="R59" s="297">
        <v>0</v>
      </c>
      <c r="S59" s="297">
        <v>0</v>
      </c>
      <c r="T59" s="297">
        <v>0</v>
      </c>
      <c r="U59" s="297">
        <v>0</v>
      </c>
      <c r="V59" s="297">
        <v>300</v>
      </c>
      <c r="W59" s="297">
        <v>0</v>
      </c>
      <c r="X59" s="297">
        <v>0</v>
      </c>
      <c r="Y59" s="297">
        <v>0</v>
      </c>
      <c r="Z59" s="297">
        <v>0</v>
      </c>
      <c r="AA59" s="297">
        <v>0</v>
      </c>
      <c r="AB59" s="297">
        <v>546</v>
      </c>
      <c r="AC59" s="297">
        <v>0</v>
      </c>
      <c r="AD59" s="297">
        <v>0</v>
      </c>
      <c r="AE59" s="297">
        <v>0</v>
      </c>
      <c r="AF59" s="297">
        <v>0</v>
      </c>
      <c r="AG59" s="297">
        <v>0</v>
      </c>
      <c r="AH59" s="297">
        <v>0</v>
      </c>
      <c r="AI59" s="297">
        <v>0</v>
      </c>
      <c r="AJ59" s="297">
        <v>0</v>
      </c>
      <c r="AK59" s="297">
        <v>0</v>
      </c>
      <c r="AL59" s="297">
        <v>0</v>
      </c>
      <c r="AM59" s="297">
        <v>0</v>
      </c>
      <c r="AN59" s="297">
        <v>0</v>
      </c>
      <c r="AO59" s="297">
        <v>0</v>
      </c>
      <c r="AP59" s="297">
        <v>0</v>
      </c>
      <c r="AQ59" s="297">
        <v>1700</v>
      </c>
      <c r="AR59" s="297">
        <v>0</v>
      </c>
      <c r="AS59" s="297">
        <v>0</v>
      </c>
      <c r="AT59" s="297">
        <v>0</v>
      </c>
      <c r="AU59" s="297">
        <v>0</v>
      </c>
      <c r="AV59" s="297">
        <v>0</v>
      </c>
      <c r="AW59" s="297">
        <v>0</v>
      </c>
      <c r="AX59" s="297">
        <v>0</v>
      </c>
      <c r="AY59" s="297">
        <v>0</v>
      </c>
      <c r="AZ59" s="297">
        <v>0</v>
      </c>
      <c r="BA59" s="297">
        <v>0</v>
      </c>
      <c r="BB59" s="297">
        <v>0</v>
      </c>
      <c r="BC59" s="297">
        <v>650</v>
      </c>
      <c r="BD59" s="297">
        <v>0</v>
      </c>
      <c r="BE59" s="297">
        <v>0</v>
      </c>
      <c r="BF59" s="297">
        <v>0</v>
      </c>
      <c r="BG59" s="297">
        <v>63.705500000000001</v>
      </c>
      <c r="BH59" s="297">
        <v>0</v>
      </c>
      <c r="BI59" s="297">
        <v>0</v>
      </c>
      <c r="BJ59" s="297">
        <v>0</v>
      </c>
      <c r="BK59" s="297">
        <v>0</v>
      </c>
      <c r="BL59" s="297">
        <v>0</v>
      </c>
      <c r="BM59" s="297">
        <v>0</v>
      </c>
      <c r="BN59" s="297">
        <v>0</v>
      </c>
      <c r="BO59" s="297">
        <v>0</v>
      </c>
      <c r="BP59" s="297">
        <v>0</v>
      </c>
      <c r="BQ59" s="297">
        <v>0</v>
      </c>
      <c r="BR59" s="297">
        <v>0</v>
      </c>
      <c r="BS59" s="297">
        <v>0</v>
      </c>
      <c r="BT59" s="297">
        <v>0</v>
      </c>
      <c r="BU59" s="297">
        <v>0</v>
      </c>
      <c r="BV59" s="297">
        <v>0</v>
      </c>
      <c r="BW59" s="297">
        <v>0</v>
      </c>
      <c r="BX59" s="297">
        <v>0</v>
      </c>
      <c r="BY59" s="297">
        <v>0</v>
      </c>
      <c r="BZ59" s="297">
        <v>0</v>
      </c>
      <c r="CA59" s="297">
        <v>95.347099999999998</v>
      </c>
      <c r="CB59" s="297">
        <v>0</v>
      </c>
      <c r="CC59" s="297">
        <v>0</v>
      </c>
      <c r="CD59" s="297">
        <v>0</v>
      </c>
      <c r="CE59" s="297">
        <v>0</v>
      </c>
      <c r="CF59" s="297">
        <v>300</v>
      </c>
      <c r="CG59" s="297">
        <v>0</v>
      </c>
      <c r="CH59" s="297">
        <v>0</v>
      </c>
      <c r="CI59" s="297">
        <v>0</v>
      </c>
      <c r="CJ59" s="297">
        <v>223.09799999999998</v>
      </c>
      <c r="CK59" s="297">
        <v>-2059.9279000000001</v>
      </c>
      <c r="CL59" s="297">
        <v>0</v>
      </c>
      <c r="CM59" s="297"/>
      <c r="CN59" s="297">
        <v>0</v>
      </c>
      <c r="CO59" s="297">
        <v>0</v>
      </c>
      <c r="CP59" s="297">
        <v>0</v>
      </c>
      <c r="CQ59" s="297">
        <v>0</v>
      </c>
      <c r="CR59" s="297">
        <v>0</v>
      </c>
      <c r="CS59" s="297">
        <v>0</v>
      </c>
      <c r="CT59" s="297">
        <v>0</v>
      </c>
      <c r="CU59" s="297">
        <v>0</v>
      </c>
      <c r="CV59" s="297">
        <v>633.69720000000007</v>
      </c>
      <c r="CW59" s="297">
        <v>0</v>
      </c>
      <c r="CX59" s="297">
        <v>0</v>
      </c>
      <c r="CY59" s="297">
        <v>0</v>
      </c>
      <c r="CZ59" s="297">
        <v>0</v>
      </c>
      <c r="DA59" s="297">
        <v>0</v>
      </c>
      <c r="DB59" s="297">
        <v>2500</v>
      </c>
      <c r="DC59" s="297">
        <v>0</v>
      </c>
      <c r="DD59" s="297">
        <v>300</v>
      </c>
      <c r="DE59" s="297">
        <v>0</v>
      </c>
      <c r="DF59" s="297">
        <v>0</v>
      </c>
      <c r="DG59" s="297">
        <v>0</v>
      </c>
      <c r="DH59" s="297">
        <v>0</v>
      </c>
      <c r="DI59" s="297">
        <v>0</v>
      </c>
      <c r="DJ59" s="297">
        <v>0</v>
      </c>
      <c r="DK59" s="297">
        <v>0</v>
      </c>
      <c r="DL59" s="297">
        <v>0</v>
      </c>
      <c r="DM59" s="297">
        <v>0</v>
      </c>
      <c r="DN59" s="297">
        <v>0</v>
      </c>
      <c r="DO59" s="297">
        <v>0</v>
      </c>
      <c r="DP59" s="297">
        <v>0</v>
      </c>
      <c r="DQ59" s="297"/>
      <c r="DR59" s="297">
        <v>0</v>
      </c>
      <c r="DS59" s="297">
        <v>0</v>
      </c>
      <c r="DT59" s="297">
        <v>0</v>
      </c>
      <c r="DU59" s="297">
        <v>0</v>
      </c>
      <c r="DV59" s="297">
        <v>0</v>
      </c>
      <c r="DW59" s="297">
        <v>0</v>
      </c>
      <c r="DX59" s="297">
        <v>0</v>
      </c>
      <c r="DY59" s="297">
        <v>141.53229999999999</v>
      </c>
      <c r="DZ59" s="297">
        <v>0</v>
      </c>
      <c r="EA59" s="297">
        <v>0</v>
      </c>
      <c r="EB59" s="297">
        <v>2.9767000000000001</v>
      </c>
      <c r="EC59" s="297">
        <v>2223.6464000000001</v>
      </c>
      <c r="ED59" s="297">
        <v>0</v>
      </c>
      <c r="EE59" s="297">
        <v>0</v>
      </c>
      <c r="EF59" s="297">
        <v>0</v>
      </c>
      <c r="EG59" s="297">
        <v>0</v>
      </c>
      <c r="EH59" s="297">
        <v>0</v>
      </c>
      <c r="EI59"/>
      <c r="EJ59" s="7">
        <f>ROUND(SUM(G59:EH59),5)</f>
        <v>9120.0753000000004</v>
      </c>
      <c r="EL59" s="276">
        <v>25317.600000000002</v>
      </c>
      <c r="EN59" s="183">
        <v>0</v>
      </c>
      <c r="EO59" s="183">
        <v>0</v>
      </c>
      <c r="EP59" s="183">
        <v>0</v>
      </c>
      <c r="EQ59" s="183">
        <v>0</v>
      </c>
      <c r="ER59" s="183">
        <v>0</v>
      </c>
      <c r="ES59" s="183">
        <v>0</v>
      </c>
      <c r="ET59" s="183">
        <v>0</v>
      </c>
      <c r="EU59" s="183">
        <v>0</v>
      </c>
      <c r="EV59" s="183">
        <v>0</v>
      </c>
      <c r="EW59" s="183">
        <v>0</v>
      </c>
      <c r="EX59" s="183">
        <v>0</v>
      </c>
      <c r="EY59" s="183">
        <v>0</v>
      </c>
      <c r="EZ59" s="183">
        <v>0</v>
      </c>
      <c r="FA59" s="183">
        <v>0</v>
      </c>
      <c r="FB59" s="183">
        <v>0</v>
      </c>
      <c r="FC59" s="183">
        <v>0</v>
      </c>
      <c r="FD59" s="183">
        <v>0</v>
      </c>
      <c r="FE59" s="183">
        <v>0</v>
      </c>
      <c r="FF59" s="183">
        <v>0</v>
      </c>
      <c r="FG59" s="183">
        <v>0</v>
      </c>
      <c r="FH59" s="183">
        <v>0</v>
      </c>
      <c r="FI59" s="183">
        <v>0</v>
      </c>
      <c r="FJ59" s="183">
        <v>0</v>
      </c>
      <c r="FK59" s="183">
        <v>0</v>
      </c>
      <c r="FL59" s="183">
        <v>0</v>
      </c>
      <c r="FM59" s="183">
        <v>0</v>
      </c>
      <c r="FN59" s="183">
        <v>0</v>
      </c>
      <c r="FO59" s="183">
        <v>0</v>
      </c>
      <c r="FP59" s="183">
        <v>0</v>
      </c>
      <c r="FQ59" s="183">
        <v>0</v>
      </c>
      <c r="FR59" s="183">
        <v>0</v>
      </c>
      <c r="FS59" s="183">
        <v>0</v>
      </c>
      <c r="FT59" s="183">
        <v>0</v>
      </c>
      <c r="FU59" s="183">
        <v>0</v>
      </c>
      <c r="FV59" s="183">
        <v>0</v>
      </c>
      <c r="FW59" s="183">
        <v>0</v>
      </c>
      <c r="FX59" s="183">
        <v>0</v>
      </c>
      <c r="FY59" s="183">
        <v>0</v>
      </c>
      <c r="FZ59" s="183">
        <v>0</v>
      </c>
      <c r="GA59" s="183">
        <v>0</v>
      </c>
      <c r="GB59" s="183">
        <v>0</v>
      </c>
      <c r="GC59" s="183">
        <v>0</v>
      </c>
      <c r="GD59" s="183">
        <v>0</v>
      </c>
      <c r="GE59" s="183">
        <v>0</v>
      </c>
      <c r="GF59" s="183">
        <v>0</v>
      </c>
      <c r="GG59" s="183">
        <v>0</v>
      </c>
      <c r="GH59" s="183">
        <v>0</v>
      </c>
      <c r="GI59" s="183">
        <v>0</v>
      </c>
      <c r="GJ59" s="183">
        <v>0</v>
      </c>
      <c r="GK59" s="183">
        <v>0</v>
      </c>
      <c r="GL59" s="183">
        <v>0</v>
      </c>
      <c r="GM59" s="183">
        <v>0</v>
      </c>
      <c r="GN59" s="183">
        <v>0</v>
      </c>
      <c r="GO59" s="183">
        <v>0</v>
      </c>
      <c r="GP59" s="183">
        <v>0</v>
      </c>
      <c r="GQ59" s="183">
        <v>0</v>
      </c>
      <c r="GR59" s="183">
        <v>0</v>
      </c>
      <c r="GS59" s="183">
        <v>0</v>
      </c>
      <c r="GT59" s="183">
        <v>0</v>
      </c>
      <c r="GU59" s="183">
        <v>0</v>
      </c>
      <c r="GV59" s="183">
        <v>0</v>
      </c>
      <c r="GW59" s="183">
        <v>0</v>
      </c>
      <c r="GX59" s="183">
        <v>0</v>
      </c>
      <c r="GY59" s="183">
        <v>0</v>
      </c>
      <c r="GZ59" s="183">
        <v>0</v>
      </c>
      <c r="HA59" s="183">
        <v>0</v>
      </c>
      <c r="HB59" s="183">
        <v>0</v>
      </c>
      <c r="HC59" s="183">
        <v>0</v>
      </c>
      <c r="HD59" s="183">
        <v>0</v>
      </c>
      <c r="HE59" s="183">
        <v>0</v>
      </c>
      <c r="HF59" s="183">
        <v>0</v>
      </c>
      <c r="HG59" s="183">
        <v>0</v>
      </c>
      <c r="HH59" s="183">
        <v>0</v>
      </c>
      <c r="HI59" s="183">
        <v>0</v>
      </c>
      <c r="HJ59" s="183">
        <v>0</v>
      </c>
      <c r="HK59" s="183">
        <v>0</v>
      </c>
      <c r="HL59" s="183">
        <v>0</v>
      </c>
      <c r="HM59" s="183">
        <v>0</v>
      </c>
      <c r="HN59" s="183">
        <v>0</v>
      </c>
      <c r="HO59" s="183">
        <v>0</v>
      </c>
      <c r="HP59" s="183">
        <v>0</v>
      </c>
      <c r="HQ59" s="183">
        <v>0</v>
      </c>
      <c r="HR59" s="183">
        <v>0</v>
      </c>
      <c r="HS59" s="183">
        <v>0</v>
      </c>
      <c r="HT59" s="183">
        <v>0</v>
      </c>
      <c r="HU59" s="183">
        <v>0</v>
      </c>
      <c r="HV59" s="183">
        <v>0</v>
      </c>
      <c r="HW59" s="183">
        <v>0</v>
      </c>
      <c r="HX59" s="183">
        <v>0</v>
      </c>
      <c r="HY59" s="183">
        <v>0</v>
      </c>
      <c r="HZ59" s="183">
        <v>0</v>
      </c>
      <c r="IA59" s="183">
        <v>0</v>
      </c>
      <c r="IB59" s="183">
        <v>0</v>
      </c>
      <c r="IC59" s="183">
        <v>0</v>
      </c>
      <c r="ID59" s="183">
        <v>0</v>
      </c>
      <c r="IE59" s="183">
        <v>0</v>
      </c>
      <c r="IF59" s="183">
        <v>0</v>
      </c>
      <c r="IG59" s="183">
        <v>0</v>
      </c>
      <c r="IH59" s="183">
        <v>0</v>
      </c>
      <c r="II59" s="183">
        <v>0</v>
      </c>
      <c r="IJ59" s="183">
        <v>0</v>
      </c>
      <c r="IK59" s="183">
        <v>0</v>
      </c>
      <c r="IL59" s="183">
        <v>0</v>
      </c>
      <c r="IM59" s="183">
        <v>0</v>
      </c>
      <c r="IN59" s="183">
        <v>0</v>
      </c>
      <c r="IO59" s="183">
        <v>0</v>
      </c>
      <c r="IP59" s="183">
        <v>0</v>
      </c>
      <c r="IQ59" s="183">
        <v>0</v>
      </c>
      <c r="IR59" s="183">
        <v>0</v>
      </c>
      <c r="IS59" s="183">
        <v>0</v>
      </c>
      <c r="IT59" s="183">
        <v>0</v>
      </c>
      <c r="IU59" s="183">
        <v>0</v>
      </c>
      <c r="IV59" s="183">
        <v>0</v>
      </c>
      <c r="IW59" s="183">
        <v>0</v>
      </c>
      <c r="IX59" s="183">
        <v>0</v>
      </c>
      <c r="IY59" s="183">
        <v>0</v>
      </c>
      <c r="IZ59" s="183">
        <v>0</v>
      </c>
      <c r="JA59" s="183">
        <v>0</v>
      </c>
      <c r="JB59" s="183">
        <v>0</v>
      </c>
      <c r="JC59" s="183">
        <v>0</v>
      </c>
      <c r="JD59" s="183">
        <v>0</v>
      </c>
      <c r="JE59" s="183">
        <v>0</v>
      </c>
      <c r="JF59" s="183">
        <v>0</v>
      </c>
      <c r="JG59" s="183">
        <v>0</v>
      </c>
      <c r="JH59" s="183">
        <v>0</v>
      </c>
      <c r="JI59" s="183">
        <v>0</v>
      </c>
      <c r="JJ59" s="183">
        <v>0</v>
      </c>
      <c r="JK59" s="183">
        <v>0</v>
      </c>
      <c r="JL59" s="183">
        <v>0</v>
      </c>
      <c r="JM59" s="183">
        <v>0</v>
      </c>
      <c r="JN59" s="183">
        <v>0</v>
      </c>
      <c r="JO59" s="183">
        <v>0</v>
      </c>
      <c r="JP59" s="183">
        <v>0</v>
      </c>
      <c r="JQ59" s="183">
        <v>0</v>
      </c>
    </row>
    <row r="60" spans="1:277" ht="15.75" thickBot="1" x14ac:dyDescent="0.3">
      <c r="A60" s="54">
        <f t="shared" si="11"/>
        <v>59</v>
      </c>
      <c r="B60" s="6"/>
      <c r="C60" s="6"/>
      <c r="D60" s="6"/>
      <c r="E60" s="6"/>
      <c r="F60" s="6" t="s">
        <v>255</v>
      </c>
      <c r="G60" s="298">
        <v>0</v>
      </c>
      <c r="H60" s="298">
        <v>0</v>
      </c>
      <c r="I60" s="298">
        <v>0</v>
      </c>
      <c r="J60" s="298">
        <v>0</v>
      </c>
      <c r="K60" s="298">
        <v>0</v>
      </c>
      <c r="L60" s="298">
        <v>0</v>
      </c>
      <c r="M60" s="298">
        <v>0</v>
      </c>
      <c r="N60" s="298">
        <v>0</v>
      </c>
      <c r="O60" s="298">
        <v>0</v>
      </c>
      <c r="P60" s="298">
        <v>0</v>
      </c>
      <c r="Q60" s="298">
        <v>0</v>
      </c>
      <c r="R60" s="298">
        <v>0</v>
      </c>
      <c r="S60" s="298">
        <v>0</v>
      </c>
      <c r="T60" s="298">
        <v>0</v>
      </c>
      <c r="U60" s="298">
        <v>0</v>
      </c>
      <c r="V60" s="298">
        <v>0</v>
      </c>
      <c r="W60" s="298">
        <v>0</v>
      </c>
      <c r="X60" s="298">
        <v>250</v>
      </c>
      <c r="Y60" s="298">
        <v>0</v>
      </c>
      <c r="Z60" s="298">
        <v>0</v>
      </c>
      <c r="AA60" s="298">
        <v>0</v>
      </c>
      <c r="AB60" s="298">
        <v>0</v>
      </c>
      <c r="AC60" s="298">
        <v>0</v>
      </c>
      <c r="AD60" s="298">
        <v>0</v>
      </c>
      <c r="AE60" s="298">
        <v>0</v>
      </c>
      <c r="AF60" s="298">
        <v>0</v>
      </c>
      <c r="AG60" s="298">
        <v>0</v>
      </c>
      <c r="AH60" s="298">
        <v>250</v>
      </c>
      <c r="AI60" s="298">
        <v>0</v>
      </c>
      <c r="AJ60" s="298">
        <v>0</v>
      </c>
      <c r="AK60" s="298">
        <v>0</v>
      </c>
      <c r="AL60" s="298">
        <v>0</v>
      </c>
      <c r="AM60" s="298">
        <v>0</v>
      </c>
      <c r="AN60" s="298">
        <v>0</v>
      </c>
      <c r="AO60" s="298">
        <v>0</v>
      </c>
      <c r="AP60" s="298">
        <v>0</v>
      </c>
      <c r="AQ60" s="298">
        <v>0</v>
      </c>
      <c r="AR60" s="298">
        <v>0</v>
      </c>
      <c r="AS60" s="298">
        <v>0</v>
      </c>
      <c r="AT60" s="298">
        <v>0</v>
      </c>
      <c r="AU60" s="298">
        <v>0</v>
      </c>
      <c r="AV60" s="298">
        <v>0</v>
      </c>
      <c r="AW60" s="298">
        <v>0</v>
      </c>
      <c r="AX60" s="298">
        <v>0</v>
      </c>
      <c r="AY60" s="298">
        <v>250</v>
      </c>
      <c r="AZ60" s="298">
        <v>0</v>
      </c>
      <c r="BA60" s="298">
        <v>0</v>
      </c>
      <c r="BB60" s="298">
        <v>0</v>
      </c>
      <c r="BC60" s="298">
        <v>0</v>
      </c>
      <c r="BD60" s="298">
        <v>0</v>
      </c>
      <c r="BE60" s="298">
        <v>0</v>
      </c>
      <c r="BF60" s="298">
        <v>0</v>
      </c>
      <c r="BG60" s="298">
        <v>250</v>
      </c>
      <c r="BH60" s="298">
        <v>500</v>
      </c>
      <c r="BI60" s="298">
        <v>0</v>
      </c>
      <c r="BJ60" s="298">
        <v>0</v>
      </c>
      <c r="BK60" s="298">
        <v>100</v>
      </c>
      <c r="BL60" s="298">
        <v>0</v>
      </c>
      <c r="BM60" s="298">
        <v>0</v>
      </c>
      <c r="BN60" s="298">
        <v>0</v>
      </c>
      <c r="BO60" s="298">
        <v>500</v>
      </c>
      <c r="BP60" s="298">
        <v>250</v>
      </c>
      <c r="BQ60" s="298">
        <v>0</v>
      </c>
      <c r="BR60" s="298">
        <v>0</v>
      </c>
      <c r="BS60" s="298">
        <v>0</v>
      </c>
      <c r="BT60" s="298">
        <v>0</v>
      </c>
      <c r="BU60" s="298">
        <v>0</v>
      </c>
      <c r="BV60" s="298">
        <v>0</v>
      </c>
      <c r="BW60" s="298">
        <v>0</v>
      </c>
      <c r="BX60" s="298">
        <v>0</v>
      </c>
      <c r="BY60" s="298">
        <v>0</v>
      </c>
      <c r="BZ60" s="298">
        <v>0</v>
      </c>
      <c r="CA60" s="298">
        <v>0</v>
      </c>
      <c r="CB60" s="298">
        <v>0</v>
      </c>
      <c r="CC60" s="298">
        <v>0</v>
      </c>
      <c r="CD60" s="298">
        <v>0</v>
      </c>
      <c r="CE60" s="298">
        <v>0</v>
      </c>
      <c r="CF60" s="298">
        <v>0</v>
      </c>
      <c r="CG60" s="298">
        <v>0</v>
      </c>
      <c r="CH60" s="298">
        <v>250</v>
      </c>
      <c r="CI60" s="298">
        <v>0</v>
      </c>
      <c r="CJ60" s="298">
        <v>0</v>
      </c>
      <c r="CK60" s="298">
        <v>500</v>
      </c>
      <c r="CL60" s="298">
        <v>0</v>
      </c>
      <c r="CM60" s="298"/>
      <c r="CN60" s="298">
        <v>0</v>
      </c>
      <c r="CO60" s="298">
        <v>0</v>
      </c>
      <c r="CP60" s="298">
        <v>0</v>
      </c>
      <c r="CQ60" s="298">
        <v>0</v>
      </c>
      <c r="CR60" s="298">
        <v>0</v>
      </c>
      <c r="CS60" s="298">
        <v>0</v>
      </c>
      <c r="CT60" s="298">
        <v>0</v>
      </c>
      <c r="CU60" s="298">
        <v>0</v>
      </c>
      <c r="CV60" s="298">
        <v>0</v>
      </c>
      <c r="CW60" s="298">
        <v>0</v>
      </c>
      <c r="CX60" s="298">
        <v>0</v>
      </c>
      <c r="CY60" s="298">
        <v>0</v>
      </c>
      <c r="CZ60" s="298">
        <v>0</v>
      </c>
      <c r="DA60" s="298">
        <v>0</v>
      </c>
      <c r="DB60" s="298">
        <v>0</v>
      </c>
      <c r="DC60" s="298">
        <v>0</v>
      </c>
      <c r="DD60" s="298">
        <v>0</v>
      </c>
      <c r="DE60" s="298">
        <v>0</v>
      </c>
      <c r="DF60" s="298">
        <v>0</v>
      </c>
      <c r="DG60" s="298">
        <v>0</v>
      </c>
      <c r="DH60" s="298">
        <v>0</v>
      </c>
      <c r="DI60" s="298">
        <v>0</v>
      </c>
      <c r="DJ60" s="298">
        <v>0</v>
      </c>
      <c r="DK60" s="298">
        <v>0</v>
      </c>
      <c r="DL60" s="298">
        <v>0</v>
      </c>
      <c r="DM60" s="298">
        <v>0</v>
      </c>
      <c r="DN60" s="298">
        <v>0</v>
      </c>
      <c r="DO60" s="298">
        <v>0</v>
      </c>
      <c r="DP60" s="298">
        <v>0</v>
      </c>
      <c r="DQ60" s="298"/>
      <c r="DR60" s="298">
        <v>0</v>
      </c>
      <c r="DS60" s="298">
        <v>0</v>
      </c>
      <c r="DT60" s="298">
        <v>0</v>
      </c>
      <c r="DU60" s="298">
        <v>0</v>
      </c>
      <c r="DV60" s="298">
        <v>0</v>
      </c>
      <c r="DW60" s="298">
        <v>0</v>
      </c>
      <c r="DX60" s="298">
        <v>0</v>
      </c>
      <c r="DY60" s="298">
        <v>0</v>
      </c>
      <c r="DZ60" s="298">
        <v>0</v>
      </c>
      <c r="EA60" s="298">
        <v>0</v>
      </c>
      <c r="EB60" s="298">
        <v>500</v>
      </c>
      <c r="EC60" s="298">
        <v>0</v>
      </c>
      <c r="ED60" s="298">
        <v>0</v>
      </c>
      <c r="EE60" s="298">
        <v>0</v>
      </c>
      <c r="EF60" s="298">
        <v>0</v>
      </c>
      <c r="EG60" s="298">
        <v>0</v>
      </c>
      <c r="EH60" s="298">
        <v>0</v>
      </c>
      <c r="EI60"/>
      <c r="EJ60" s="8">
        <f>ROUND(SUM(G60:EH60),5)</f>
        <v>3600</v>
      </c>
      <c r="EL60" s="276">
        <v>176557.5</v>
      </c>
      <c r="EN60" s="183">
        <v>0</v>
      </c>
      <c r="EO60" s="183">
        <v>0</v>
      </c>
      <c r="EP60" s="183">
        <v>0</v>
      </c>
      <c r="EQ60" s="183">
        <v>0</v>
      </c>
      <c r="ER60" s="183">
        <v>0</v>
      </c>
      <c r="ES60" s="183">
        <v>0</v>
      </c>
      <c r="ET60" s="183">
        <v>0</v>
      </c>
      <c r="EU60" s="183">
        <v>0</v>
      </c>
      <c r="EV60" s="183">
        <v>0</v>
      </c>
      <c r="EW60" s="183">
        <v>0</v>
      </c>
      <c r="EX60" s="183">
        <v>0</v>
      </c>
      <c r="EY60" s="183">
        <v>0</v>
      </c>
      <c r="EZ60" s="183">
        <v>0</v>
      </c>
      <c r="FA60" s="183">
        <v>0</v>
      </c>
      <c r="FB60" s="183">
        <v>0</v>
      </c>
      <c r="FC60" s="183">
        <v>0</v>
      </c>
      <c r="FD60" s="183">
        <v>0</v>
      </c>
      <c r="FE60" s="183">
        <v>0</v>
      </c>
      <c r="FF60" s="183">
        <v>0</v>
      </c>
      <c r="FG60" s="183">
        <v>0</v>
      </c>
      <c r="FH60" s="183">
        <v>0</v>
      </c>
      <c r="FI60" s="183">
        <v>0</v>
      </c>
      <c r="FJ60" s="183">
        <v>0</v>
      </c>
      <c r="FK60" s="183">
        <v>0</v>
      </c>
      <c r="FL60" s="183">
        <v>0</v>
      </c>
      <c r="FM60" s="183">
        <v>0</v>
      </c>
      <c r="FN60" s="183">
        <v>0</v>
      </c>
      <c r="FO60" s="183">
        <v>0</v>
      </c>
      <c r="FP60" s="183">
        <v>0</v>
      </c>
      <c r="FQ60" s="183">
        <v>0</v>
      </c>
      <c r="FR60" s="183">
        <v>0</v>
      </c>
      <c r="FS60" s="183">
        <v>0</v>
      </c>
      <c r="FT60" s="183">
        <v>0</v>
      </c>
      <c r="FU60" s="183">
        <v>0</v>
      </c>
      <c r="FV60" s="183">
        <v>0</v>
      </c>
      <c r="FW60" s="183">
        <v>0</v>
      </c>
      <c r="FX60" s="183">
        <v>0</v>
      </c>
      <c r="FY60" s="183">
        <v>0</v>
      </c>
      <c r="FZ60" s="183">
        <v>0</v>
      </c>
      <c r="GA60" s="183">
        <v>0</v>
      </c>
      <c r="GB60" s="183">
        <v>0</v>
      </c>
      <c r="GC60" s="183">
        <v>0</v>
      </c>
      <c r="GD60" s="183">
        <v>0</v>
      </c>
      <c r="GE60" s="183">
        <v>0</v>
      </c>
      <c r="GF60" s="183">
        <v>0</v>
      </c>
      <c r="GG60" s="183">
        <v>0</v>
      </c>
      <c r="GH60" s="183">
        <v>0</v>
      </c>
      <c r="GI60" s="183">
        <v>0</v>
      </c>
      <c r="GJ60" s="183">
        <v>0</v>
      </c>
      <c r="GK60" s="183">
        <v>0</v>
      </c>
      <c r="GL60" s="183">
        <v>0</v>
      </c>
      <c r="GM60" s="183">
        <v>0</v>
      </c>
      <c r="GN60" s="183">
        <v>0</v>
      </c>
      <c r="GO60" s="183">
        <v>0</v>
      </c>
      <c r="GP60" s="183">
        <v>0</v>
      </c>
      <c r="GQ60" s="183">
        <v>0</v>
      </c>
      <c r="GR60" s="183">
        <v>0</v>
      </c>
      <c r="GS60" s="183">
        <v>0</v>
      </c>
      <c r="GT60" s="183">
        <v>0</v>
      </c>
      <c r="GU60" s="183">
        <v>0</v>
      </c>
      <c r="GV60" s="183">
        <v>0</v>
      </c>
      <c r="GW60" s="183">
        <v>0</v>
      </c>
      <c r="GX60" s="183">
        <v>0</v>
      </c>
      <c r="GY60" s="183">
        <v>0</v>
      </c>
      <c r="GZ60" s="183">
        <v>0</v>
      </c>
      <c r="HA60" s="183">
        <v>0</v>
      </c>
      <c r="HB60" s="183">
        <v>0</v>
      </c>
      <c r="HC60" s="183">
        <v>0</v>
      </c>
      <c r="HD60" s="183">
        <v>0</v>
      </c>
      <c r="HE60" s="183">
        <v>0</v>
      </c>
      <c r="HF60" s="183">
        <v>0</v>
      </c>
      <c r="HG60" s="183">
        <v>0</v>
      </c>
      <c r="HH60" s="183">
        <v>0</v>
      </c>
      <c r="HI60" s="183">
        <v>0</v>
      </c>
      <c r="HJ60" s="183">
        <v>0</v>
      </c>
      <c r="HK60" s="183">
        <v>0</v>
      </c>
      <c r="HL60" s="183">
        <v>0</v>
      </c>
      <c r="HM60" s="183">
        <v>0</v>
      </c>
      <c r="HN60" s="183">
        <v>0</v>
      </c>
      <c r="HO60" s="183">
        <v>0</v>
      </c>
      <c r="HP60" s="183">
        <v>0</v>
      </c>
      <c r="HQ60" s="183">
        <v>0</v>
      </c>
      <c r="HR60" s="183">
        <v>0</v>
      </c>
      <c r="HS60" s="183">
        <v>0</v>
      </c>
      <c r="HT60" s="183">
        <v>0</v>
      </c>
      <c r="HU60" s="183">
        <v>0</v>
      </c>
      <c r="HV60" s="183">
        <v>0</v>
      </c>
      <c r="HW60" s="183">
        <v>0</v>
      </c>
      <c r="HX60" s="183">
        <v>0</v>
      </c>
      <c r="HY60" s="183">
        <v>0</v>
      </c>
      <c r="HZ60" s="183">
        <v>0</v>
      </c>
      <c r="IA60" s="183">
        <v>0</v>
      </c>
      <c r="IB60" s="183">
        <v>0</v>
      </c>
      <c r="IC60" s="183">
        <v>0</v>
      </c>
      <c r="ID60" s="183">
        <v>0</v>
      </c>
      <c r="IE60" s="183">
        <v>0</v>
      </c>
      <c r="IF60" s="183">
        <v>0</v>
      </c>
      <c r="IG60" s="183">
        <v>0</v>
      </c>
      <c r="IH60" s="183">
        <v>0</v>
      </c>
      <c r="II60" s="183">
        <v>0</v>
      </c>
      <c r="IJ60" s="183">
        <v>0</v>
      </c>
      <c r="IK60" s="183">
        <v>0</v>
      </c>
      <c r="IL60" s="183">
        <v>0</v>
      </c>
      <c r="IM60" s="183">
        <v>0</v>
      </c>
      <c r="IN60" s="183">
        <v>0</v>
      </c>
      <c r="IO60" s="183">
        <v>0</v>
      </c>
      <c r="IP60" s="183">
        <v>0</v>
      </c>
      <c r="IQ60" s="183">
        <v>0</v>
      </c>
      <c r="IR60" s="183">
        <v>0</v>
      </c>
      <c r="IS60" s="183">
        <v>0</v>
      </c>
      <c r="IT60" s="183">
        <v>0</v>
      </c>
      <c r="IU60" s="183">
        <v>0</v>
      </c>
      <c r="IV60" s="183">
        <v>0</v>
      </c>
      <c r="IW60" s="183">
        <v>0</v>
      </c>
      <c r="IX60" s="183">
        <v>0</v>
      </c>
      <c r="IY60" s="183">
        <v>0</v>
      </c>
      <c r="IZ60" s="183">
        <v>0</v>
      </c>
      <c r="JA60" s="183">
        <v>0</v>
      </c>
      <c r="JB60" s="183">
        <v>0</v>
      </c>
      <c r="JC60" s="183">
        <v>0</v>
      </c>
      <c r="JD60" s="183">
        <v>0</v>
      </c>
      <c r="JE60" s="183">
        <v>0</v>
      </c>
      <c r="JF60" s="183">
        <v>0</v>
      </c>
      <c r="JG60" s="183">
        <v>0</v>
      </c>
      <c r="JH60" s="183">
        <v>0</v>
      </c>
      <c r="JI60" s="183">
        <v>0</v>
      </c>
      <c r="JJ60" s="183">
        <v>0</v>
      </c>
      <c r="JK60" s="183">
        <v>0</v>
      </c>
      <c r="JL60" s="183">
        <v>0</v>
      </c>
      <c r="JM60" s="183">
        <v>0</v>
      </c>
      <c r="JN60" s="183">
        <v>0</v>
      </c>
      <c r="JO60" s="183">
        <v>0</v>
      </c>
      <c r="JP60" s="183">
        <v>0</v>
      </c>
      <c r="JQ60" s="183">
        <v>0</v>
      </c>
    </row>
    <row r="61" spans="1:277" x14ac:dyDescent="0.25">
      <c r="A61" s="54">
        <f t="shared" si="11"/>
        <v>60</v>
      </c>
      <c r="B61" s="6"/>
      <c r="C61" s="6"/>
      <c r="D61" s="6"/>
      <c r="E61" s="6" t="s">
        <v>256</v>
      </c>
      <c r="F61" s="6"/>
      <c r="G61" s="297">
        <f>SUM(G57:G60)</f>
        <v>0</v>
      </c>
      <c r="H61" s="297">
        <f t="shared" ref="H61:BS61" si="35">SUM(H57:H60)</f>
        <v>1500.0001</v>
      </c>
      <c r="I61" s="297">
        <f t="shared" si="35"/>
        <v>36362.699999999997</v>
      </c>
      <c r="J61" s="297">
        <f t="shared" si="35"/>
        <v>0</v>
      </c>
      <c r="K61" s="297">
        <f t="shared" si="35"/>
        <v>41700</v>
      </c>
      <c r="L61" s="297">
        <f t="shared" si="35"/>
        <v>14500</v>
      </c>
      <c r="M61" s="297">
        <f t="shared" si="35"/>
        <v>0</v>
      </c>
      <c r="N61" s="297">
        <f t="shared" si="35"/>
        <v>0</v>
      </c>
      <c r="O61" s="297">
        <f t="shared" si="35"/>
        <v>17250</v>
      </c>
      <c r="P61" s="297">
        <f t="shared" si="35"/>
        <v>20600</v>
      </c>
      <c r="Q61" s="297">
        <f t="shared" si="35"/>
        <v>0</v>
      </c>
      <c r="R61" s="297">
        <f t="shared" si="35"/>
        <v>2317.5</v>
      </c>
      <c r="S61" s="297">
        <f t="shared" si="35"/>
        <v>0</v>
      </c>
      <c r="T61" s="297">
        <f t="shared" si="35"/>
        <v>0</v>
      </c>
      <c r="U61" s="297">
        <f t="shared" si="35"/>
        <v>0</v>
      </c>
      <c r="V61" s="297">
        <f t="shared" si="35"/>
        <v>17800</v>
      </c>
      <c r="W61" s="297">
        <f t="shared" si="35"/>
        <v>0</v>
      </c>
      <c r="X61" s="297">
        <f t="shared" si="35"/>
        <v>40904.728299999995</v>
      </c>
      <c r="Y61" s="297">
        <f t="shared" si="35"/>
        <v>0</v>
      </c>
      <c r="Z61" s="297">
        <f t="shared" si="35"/>
        <v>0</v>
      </c>
      <c r="AA61" s="297">
        <f t="shared" si="35"/>
        <v>0</v>
      </c>
      <c r="AB61" s="297">
        <f t="shared" si="35"/>
        <v>15046</v>
      </c>
      <c r="AC61" s="297">
        <f t="shared" si="35"/>
        <v>242.05</v>
      </c>
      <c r="AD61" s="297">
        <f t="shared" si="35"/>
        <v>0</v>
      </c>
      <c r="AE61" s="297">
        <f t="shared" si="35"/>
        <v>3289.5625</v>
      </c>
      <c r="AF61" s="297">
        <f t="shared" si="35"/>
        <v>0</v>
      </c>
      <c r="AG61" s="297">
        <f t="shared" si="35"/>
        <v>0</v>
      </c>
      <c r="AH61" s="297">
        <f t="shared" si="35"/>
        <v>750</v>
      </c>
      <c r="AI61" s="297">
        <f t="shared" si="35"/>
        <v>1730.4</v>
      </c>
      <c r="AJ61" s="297">
        <f t="shared" si="35"/>
        <v>0</v>
      </c>
      <c r="AK61" s="297">
        <f t="shared" si="35"/>
        <v>0</v>
      </c>
      <c r="AL61" s="297">
        <f t="shared" si="35"/>
        <v>0</v>
      </c>
      <c r="AM61" s="297">
        <f t="shared" si="35"/>
        <v>0</v>
      </c>
      <c r="AN61" s="297">
        <f t="shared" si="35"/>
        <v>0</v>
      </c>
      <c r="AO61" s="297">
        <f t="shared" si="35"/>
        <v>0</v>
      </c>
      <c r="AP61" s="297">
        <f t="shared" si="35"/>
        <v>0</v>
      </c>
      <c r="AQ61" s="297">
        <f t="shared" si="35"/>
        <v>32700</v>
      </c>
      <c r="AR61" s="297">
        <f t="shared" si="35"/>
        <v>463.5</v>
      </c>
      <c r="AS61" s="297">
        <f t="shared" si="35"/>
        <v>0</v>
      </c>
      <c r="AT61" s="297">
        <f t="shared" si="35"/>
        <v>0</v>
      </c>
      <c r="AU61" s="297">
        <f t="shared" si="35"/>
        <v>0</v>
      </c>
      <c r="AV61" s="297">
        <f t="shared" si="35"/>
        <v>0</v>
      </c>
      <c r="AW61" s="297">
        <f t="shared" si="35"/>
        <v>7000</v>
      </c>
      <c r="AX61" s="297">
        <f t="shared" si="35"/>
        <v>0</v>
      </c>
      <c r="AY61" s="297">
        <f t="shared" si="35"/>
        <v>250</v>
      </c>
      <c r="AZ61" s="297">
        <f t="shared" si="35"/>
        <v>0</v>
      </c>
      <c r="BA61" s="297">
        <f t="shared" si="35"/>
        <v>0</v>
      </c>
      <c r="BB61" s="297">
        <f t="shared" si="35"/>
        <v>0</v>
      </c>
      <c r="BC61" s="297">
        <f t="shared" si="35"/>
        <v>4898.2299999999996</v>
      </c>
      <c r="BD61" s="297">
        <f t="shared" si="35"/>
        <v>0</v>
      </c>
      <c r="BE61" s="297">
        <f t="shared" si="35"/>
        <v>0</v>
      </c>
      <c r="BF61" s="297">
        <f t="shared" si="35"/>
        <v>0</v>
      </c>
      <c r="BG61" s="297">
        <f t="shared" si="35"/>
        <v>14669.2598</v>
      </c>
      <c r="BH61" s="297">
        <f t="shared" si="35"/>
        <v>24042.024500000003</v>
      </c>
      <c r="BI61" s="297">
        <f t="shared" si="35"/>
        <v>0</v>
      </c>
      <c r="BJ61" s="297">
        <f t="shared" si="35"/>
        <v>0</v>
      </c>
      <c r="BK61" s="297">
        <f t="shared" si="35"/>
        <v>626.6</v>
      </c>
      <c r="BL61" s="297">
        <f t="shared" si="35"/>
        <v>0</v>
      </c>
      <c r="BM61" s="297">
        <f t="shared" si="35"/>
        <v>0</v>
      </c>
      <c r="BN61" s="297">
        <f t="shared" si="35"/>
        <v>236.9</v>
      </c>
      <c r="BO61" s="297">
        <f t="shared" si="35"/>
        <v>15000</v>
      </c>
      <c r="BP61" s="297">
        <f t="shared" si="35"/>
        <v>1384.75</v>
      </c>
      <c r="BQ61" s="297">
        <f t="shared" si="35"/>
        <v>10500</v>
      </c>
      <c r="BR61" s="297">
        <f t="shared" si="35"/>
        <v>0</v>
      </c>
      <c r="BS61" s="297">
        <f t="shared" si="35"/>
        <v>0</v>
      </c>
      <c r="BT61" s="297">
        <f t="shared" ref="BT61:EE61" si="36">SUM(BT57:BT60)</f>
        <v>0</v>
      </c>
      <c r="BU61" s="297">
        <f t="shared" si="36"/>
        <v>750</v>
      </c>
      <c r="BV61" s="297">
        <f t="shared" si="36"/>
        <v>0</v>
      </c>
      <c r="BW61" s="297">
        <f t="shared" si="36"/>
        <v>0</v>
      </c>
      <c r="BX61" s="297">
        <f t="shared" si="36"/>
        <v>0</v>
      </c>
      <c r="BY61" s="297">
        <f t="shared" si="36"/>
        <v>0</v>
      </c>
      <c r="BZ61" s="297">
        <f t="shared" si="36"/>
        <v>0</v>
      </c>
      <c r="CA61" s="297">
        <f t="shared" si="36"/>
        <v>95.347099999999998</v>
      </c>
      <c r="CB61" s="297">
        <f t="shared" si="36"/>
        <v>29363.75</v>
      </c>
      <c r="CC61" s="297">
        <f t="shared" si="36"/>
        <v>0</v>
      </c>
      <c r="CD61" s="297">
        <f t="shared" si="36"/>
        <v>0</v>
      </c>
      <c r="CE61" s="297">
        <f t="shared" si="36"/>
        <v>0</v>
      </c>
      <c r="CF61" s="297">
        <f t="shared" si="36"/>
        <v>4300</v>
      </c>
      <c r="CG61" s="297">
        <f t="shared" si="36"/>
        <v>0</v>
      </c>
      <c r="CH61" s="297">
        <f t="shared" si="36"/>
        <v>9695.1</v>
      </c>
      <c r="CI61" s="297">
        <f t="shared" si="36"/>
        <v>125.24799999999999</v>
      </c>
      <c r="CJ61" s="297">
        <f t="shared" si="36"/>
        <v>20223.098000000002</v>
      </c>
      <c r="CK61" s="297">
        <f t="shared" si="36"/>
        <v>18076.486500000003</v>
      </c>
      <c r="CL61" s="297">
        <f t="shared" si="36"/>
        <v>12500</v>
      </c>
      <c r="CM61" s="297">
        <f t="shared" si="36"/>
        <v>11247</v>
      </c>
      <c r="CN61" s="297">
        <f t="shared" si="36"/>
        <v>0</v>
      </c>
      <c r="CO61" s="297">
        <f t="shared" si="36"/>
        <v>0</v>
      </c>
      <c r="CP61" s="297">
        <f t="shared" si="36"/>
        <v>0</v>
      </c>
      <c r="CQ61" s="297">
        <f t="shared" si="36"/>
        <v>9700</v>
      </c>
      <c r="CR61" s="297">
        <f t="shared" si="36"/>
        <v>0</v>
      </c>
      <c r="CS61" s="297">
        <f t="shared" si="36"/>
        <v>0</v>
      </c>
      <c r="CT61" s="297">
        <f t="shared" si="36"/>
        <v>23677.25</v>
      </c>
      <c r="CU61" s="297">
        <f t="shared" si="36"/>
        <v>257.5</v>
      </c>
      <c r="CV61" s="297">
        <f t="shared" si="36"/>
        <v>20383.697199999999</v>
      </c>
      <c r="CW61" s="297">
        <f t="shared" si="36"/>
        <v>0</v>
      </c>
      <c r="CX61" s="297">
        <f t="shared" si="36"/>
        <v>0</v>
      </c>
      <c r="CY61" s="297">
        <f t="shared" si="36"/>
        <v>0</v>
      </c>
      <c r="CZ61" s="297">
        <f t="shared" si="36"/>
        <v>309</v>
      </c>
      <c r="DA61" s="297">
        <f t="shared" si="36"/>
        <v>0</v>
      </c>
      <c r="DB61" s="297">
        <f t="shared" si="36"/>
        <v>18000</v>
      </c>
      <c r="DC61" s="297">
        <f t="shared" si="36"/>
        <v>0</v>
      </c>
      <c r="DD61" s="297">
        <f t="shared" si="36"/>
        <v>2900</v>
      </c>
      <c r="DE61" s="297">
        <f t="shared" si="36"/>
        <v>0</v>
      </c>
      <c r="DF61" s="297">
        <f t="shared" si="36"/>
        <v>0</v>
      </c>
      <c r="DG61" s="297">
        <f t="shared" si="36"/>
        <v>0</v>
      </c>
      <c r="DH61" s="297">
        <f t="shared" si="36"/>
        <v>2500</v>
      </c>
      <c r="DI61" s="297">
        <f t="shared" si="36"/>
        <v>0</v>
      </c>
      <c r="DJ61" s="297">
        <f t="shared" si="36"/>
        <v>0</v>
      </c>
      <c r="DK61" s="297">
        <f t="shared" si="36"/>
        <v>0</v>
      </c>
      <c r="DL61" s="297">
        <f t="shared" si="36"/>
        <v>0</v>
      </c>
      <c r="DM61" s="297">
        <f t="shared" si="36"/>
        <v>3048.99</v>
      </c>
      <c r="DN61" s="297">
        <f t="shared" si="36"/>
        <v>0</v>
      </c>
      <c r="DO61" s="297">
        <f t="shared" si="36"/>
        <v>0</v>
      </c>
      <c r="DP61" s="297">
        <f t="shared" si="36"/>
        <v>0</v>
      </c>
      <c r="DQ61" s="297">
        <f t="shared" si="36"/>
        <v>11247</v>
      </c>
      <c r="DR61" s="297">
        <f t="shared" si="36"/>
        <v>0</v>
      </c>
      <c r="DS61" s="297">
        <f t="shared" si="36"/>
        <v>0</v>
      </c>
      <c r="DT61" s="297">
        <f t="shared" si="36"/>
        <v>0</v>
      </c>
      <c r="DU61" s="297">
        <f t="shared" si="36"/>
        <v>0</v>
      </c>
      <c r="DV61" s="297">
        <f t="shared" si="36"/>
        <v>0</v>
      </c>
      <c r="DW61" s="297">
        <f t="shared" si="36"/>
        <v>0</v>
      </c>
      <c r="DX61" s="297">
        <f t="shared" si="36"/>
        <v>108</v>
      </c>
      <c r="DY61" s="297">
        <f t="shared" si="36"/>
        <v>30641.532299999999</v>
      </c>
      <c r="DZ61" s="297">
        <f t="shared" si="36"/>
        <v>0</v>
      </c>
      <c r="EA61" s="297">
        <f t="shared" si="36"/>
        <v>0</v>
      </c>
      <c r="EB61" s="297">
        <f t="shared" si="36"/>
        <v>32002.976699999999</v>
      </c>
      <c r="EC61" s="297">
        <f t="shared" si="36"/>
        <v>45838.860699999997</v>
      </c>
      <c r="ED61" s="297">
        <f t="shared" si="36"/>
        <v>0</v>
      </c>
      <c r="EE61" s="297">
        <f t="shared" si="36"/>
        <v>24947.660899999999</v>
      </c>
      <c r="EF61" s="297">
        <f t="shared" ref="EF61:EH61" si="37">SUM(EF57:EF60)</f>
        <v>0</v>
      </c>
      <c r="EG61" s="297">
        <f t="shared" si="37"/>
        <v>11500</v>
      </c>
      <c r="EH61" s="297">
        <f t="shared" si="37"/>
        <v>14000</v>
      </c>
      <c r="EI61"/>
      <c r="EJ61" s="7">
        <f>ROUND(SUM(G61:EH61),5)</f>
        <v>683202.70259999996</v>
      </c>
      <c r="EL61" s="276">
        <v>75995.850000000006</v>
      </c>
      <c r="EN61" s="183">
        <v>0</v>
      </c>
      <c r="EO61" s="183">
        <v>0</v>
      </c>
      <c r="EP61" s="183">
        <v>0</v>
      </c>
      <c r="EQ61" s="183">
        <v>0</v>
      </c>
      <c r="ER61" s="183">
        <v>0</v>
      </c>
      <c r="ES61" s="183">
        <v>0</v>
      </c>
      <c r="ET61" s="183">
        <v>0</v>
      </c>
      <c r="EU61" s="183">
        <v>0</v>
      </c>
      <c r="EV61" s="183">
        <v>0</v>
      </c>
      <c r="EW61" s="183">
        <v>0</v>
      </c>
      <c r="EX61" s="183">
        <v>0</v>
      </c>
      <c r="EY61" s="183">
        <v>0</v>
      </c>
      <c r="EZ61" s="183">
        <v>0</v>
      </c>
      <c r="FA61" s="183">
        <v>0</v>
      </c>
      <c r="FB61" s="183">
        <v>0</v>
      </c>
      <c r="FC61" s="183">
        <v>0</v>
      </c>
      <c r="FD61" s="183">
        <v>0</v>
      </c>
      <c r="FE61" s="183">
        <v>0</v>
      </c>
      <c r="FF61" s="183">
        <v>0</v>
      </c>
      <c r="FG61" s="183">
        <v>0</v>
      </c>
      <c r="FH61" s="183">
        <v>0</v>
      </c>
      <c r="FI61" s="183">
        <v>0</v>
      </c>
      <c r="FJ61" s="183">
        <v>0</v>
      </c>
      <c r="FK61" s="183">
        <v>0</v>
      </c>
      <c r="FL61" s="183">
        <v>0</v>
      </c>
      <c r="FM61" s="183">
        <v>0</v>
      </c>
      <c r="FN61" s="183">
        <v>0</v>
      </c>
      <c r="FO61" s="183">
        <v>0</v>
      </c>
      <c r="FP61" s="183">
        <v>0</v>
      </c>
      <c r="FQ61" s="183">
        <v>0</v>
      </c>
      <c r="FR61" s="183">
        <v>0</v>
      </c>
      <c r="FS61" s="183">
        <v>0</v>
      </c>
      <c r="FT61" s="183">
        <v>0</v>
      </c>
      <c r="FU61" s="183">
        <v>0</v>
      </c>
      <c r="FV61" s="183">
        <v>0</v>
      </c>
      <c r="FW61" s="183">
        <v>0</v>
      </c>
      <c r="FX61" s="183">
        <v>0</v>
      </c>
      <c r="FY61" s="183">
        <v>0</v>
      </c>
      <c r="FZ61" s="183">
        <v>0</v>
      </c>
      <c r="GA61" s="183">
        <v>0</v>
      </c>
      <c r="GB61" s="183">
        <v>0</v>
      </c>
      <c r="GC61" s="183">
        <v>0</v>
      </c>
      <c r="GD61" s="183">
        <v>0</v>
      </c>
      <c r="GE61" s="183">
        <v>0</v>
      </c>
      <c r="GF61" s="183">
        <v>0</v>
      </c>
      <c r="GG61" s="183">
        <v>0</v>
      </c>
      <c r="GH61" s="183">
        <v>0</v>
      </c>
      <c r="GI61" s="183">
        <v>0</v>
      </c>
      <c r="GJ61" s="183">
        <v>0</v>
      </c>
      <c r="GK61" s="183">
        <v>0</v>
      </c>
      <c r="GL61" s="183">
        <v>0</v>
      </c>
      <c r="GM61" s="183">
        <v>0</v>
      </c>
      <c r="GN61" s="183">
        <v>0</v>
      </c>
      <c r="GO61" s="183">
        <v>0</v>
      </c>
      <c r="GP61" s="183">
        <v>0</v>
      </c>
      <c r="GQ61" s="183">
        <v>0</v>
      </c>
      <c r="GR61" s="183">
        <v>0</v>
      </c>
      <c r="GS61" s="183">
        <v>0</v>
      </c>
      <c r="GT61" s="183">
        <v>0</v>
      </c>
      <c r="GU61" s="183">
        <v>0</v>
      </c>
      <c r="GV61" s="183">
        <v>0</v>
      </c>
      <c r="GW61" s="183">
        <v>0</v>
      </c>
      <c r="GX61" s="183">
        <v>0</v>
      </c>
      <c r="GY61" s="183">
        <v>0</v>
      </c>
      <c r="GZ61" s="183">
        <v>0</v>
      </c>
      <c r="HA61" s="183">
        <v>0</v>
      </c>
      <c r="HB61" s="183">
        <v>0</v>
      </c>
      <c r="HC61" s="183">
        <v>0</v>
      </c>
      <c r="HD61" s="183">
        <v>0</v>
      </c>
      <c r="HE61" s="183">
        <v>0</v>
      </c>
      <c r="HF61" s="183">
        <v>0</v>
      </c>
      <c r="HG61" s="183">
        <v>0</v>
      </c>
      <c r="HH61" s="183">
        <v>0</v>
      </c>
      <c r="HI61" s="183">
        <v>0</v>
      </c>
      <c r="HJ61" s="183">
        <v>0</v>
      </c>
      <c r="HK61" s="183">
        <v>0</v>
      </c>
      <c r="HL61" s="183">
        <v>0</v>
      </c>
      <c r="HM61" s="183">
        <v>0</v>
      </c>
      <c r="HN61" s="183">
        <v>0</v>
      </c>
      <c r="HO61" s="183">
        <v>0</v>
      </c>
      <c r="HP61" s="183">
        <v>0</v>
      </c>
      <c r="HQ61" s="183">
        <v>0</v>
      </c>
      <c r="HR61" s="183">
        <v>0</v>
      </c>
      <c r="HS61" s="183">
        <v>0</v>
      </c>
      <c r="HT61" s="183">
        <v>0</v>
      </c>
      <c r="HU61" s="183">
        <v>0</v>
      </c>
      <c r="HV61" s="183">
        <v>0</v>
      </c>
      <c r="HW61" s="183">
        <v>0</v>
      </c>
      <c r="HX61" s="183">
        <v>0</v>
      </c>
      <c r="HY61" s="183">
        <v>0</v>
      </c>
      <c r="HZ61" s="183">
        <v>0</v>
      </c>
      <c r="IA61" s="183">
        <v>0</v>
      </c>
      <c r="IB61" s="183">
        <v>0</v>
      </c>
      <c r="IC61" s="183">
        <v>0</v>
      </c>
      <c r="ID61" s="183">
        <v>0</v>
      </c>
      <c r="IE61" s="183">
        <v>0</v>
      </c>
      <c r="IF61" s="183">
        <v>0</v>
      </c>
      <c r="IG61" s="183">
        <v>0</v>
      </c>
      <c r="IH61" s="183">
        <v>0</v>
      </c>
      <c r="II61" s="183">
        <v>0</v>
      </c>
      <c r="IJ61" s="183">
        <v>0</v>
      </c>
      <c r="IK61" s="183">
        <v>0</v>
      </c>
      <c r="IL61" s="183">
        <v>0</v>
      </c>
      <c r="IM61" s="183">
        <v>0</v>
      </c>
      <c r="IN61" s="183">
        <v>0</v>
      </c>
      <c r="IO61" s="183">
        <v>0</v>
      </c>
      <c r="IP61" s="183">
        <v>0</v>
      </c>
      <c r="IQ61" s="183">
        <v>0</v>
      </c>
      <c r="IR61" s="183">
        <v>0</v>
      </c>
      <c r="IS61" s="183">
        <v>0</v>
      </c>
      <c r="IT61" s="183">
        <v>0</v>
      </c>
      <c r="IU61" s="183">
        <v>0</v>
      </c>
      <c r="IV61" s="183">
        <v>0</v>
      </c>
      <c r="IW61" s="183">
        <v>0</v>
      </c>
      <c r="IX61" s="183">
        <v>0</v>
      </c>
      <c r="IY61" s="183">
        <v>0</v>
      </c>
      <c r="IZ61" s="183">
        <v>0</v>
      </c>
      <c r="JA61" s="183">
        <v>0</v>
      </c>
      <c r="JB61" s="183">
        <v>0</v>
      </c>
      <c r="JC61" s="183">
        <v>0</v>
      </c>
      <c r="JD61" s="183">
        <v>0</v>
      </c>
      <c r="JE61" s="183">
        <v>0</v>
      </c>
      <c r="JF61" s="183">
        <v>0</v>
      </c>
      <c r="JG61" s="183">
        <v>0</v>
      </c>
      <c r="JH61" s="183">
        <v>0</v>
      </c>
      <c r="JI61" s="183">
        <v>0</v>
      </c>
      <c r="JJ61" s="183">
        <v>0</v>
      </c>
      <c r="JK61" s="183">
        <v>0</v>
      </c>
      <c r="JL61" s="183">
        <v>0</v>
      </c>
      <c r="JM61" s="183">
        <v>0</v>
      </c>
      <c r="JN61" s="183">
        <v>0</v>
      </c>
      <c r="JO61" s="183">
        <v>0</v>
      </c>
      <c r="JP61" s="183">
        <v>0</v>
      </c>
      <c r="JQ61" s="183">
        <v>0</v>
      </c>
    </row>
    <row r="62" spans="1:277" ht="30" customHeight="1" x14ac:dyDescent="0.25">
      <c r="A62" s="54">
        <f t="shared" si="11"/>
        <v>61</v>
      </c>
      <c r="B62" s="6"/>
      <c r="C62" s="6"/>
      <c r="D62" s="6"/>
      <c r="E62" s="6" t="s">
        <v>257</v>
      </c>
      <c r="F62" s="6"/>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297"/>
      <c r="AU62" s="297"/>
      <c r="AV62" s="297"/>
      <c r="AW62" s="297"/>
      <c r="AX62" s="297"/>
      <c r="AY62" s="297"/>
      <c r="AZ62" s="297"/>
      <c r="BA62" s="297"/>
      <c r="BB62" s="297"/>
      <c r="BC62" s="297"/>
      <c r="BD62" s="297"/>
      <c r="BE62" s="297"/>
      <c r="BF62" s="297"/>
      <c r="BG62" s="297"/>
      <c r="BH62" s="297"/>
      <c r="BI62" s="297"/>
      <c r="BJ62" s="297"/>
      <c r="BK62" s="297"/>
      <c r="BL62" s="297"/>
      <c r="BM62" s="297"/>
      <c r="BN62" s="297"/>
      <c r="BO62" s="297"/>
      <c r="BP62" s="297"/>
      <c r="BQ62" s="297"/>
      <c r="BR62" s="297"/>
      <c r="BS62" s="297"/>
      <c r="BT62" s="297"/>
      <c r="BU62" s="297"/>
      <c r="BV62" s="297"/>
      <c r="BW62" s="297"/>
      <c r="BX62" s="297"/>
      <c r="BY62" s="297"/>
      <c r="BZ62" s="297"/>
      <c r="CA62" s="297"/>
      <c r="CB62" s="297"/>
      <c r="CC62" s="297"/>
      <c r="CD62" s="297"/>
      <c r="CE62" s="297"/>
      <c r="CF62" s="297"/>
      <c r="CG62" s="297"/>
      <c r="CH62" s="297"/>
      <c r="CI62" s="297"/>
      <c r="CJ62" s="297"/>
      <c r="CK62" s="297"/>
      <c r="CL62" s="297"/>
      <c r="CM62" s="297"/>
      <c r="CN62" s="297"/>
      <c r="CO62" s="297"/>
      <c r="CP62" s="297"/>
      <c r="CQ62" s="297"/>
      <c r="CR62" s="297"/>
      <c r="CS62" s="297"/>
      <c r="CT62" s="297"/>
      <c r="CU62" s="297"/>
      <c r="CV62" s="297"/>
      <c r="CW62" s="297"/>
      <c r="CX62" s="297"/>
      <c r="CY62" s="297"/>
      <c r="CZ62" s="297"/>
      <c r="DA62" s="297"/>
      <c r="DB62" s="297"/>
      <c r="DC62" s="297"/>
      <c r="DD62" s="297"/>
      <c r="DE62" s="297"/>
      <c r="DF62" s="297"/>
      <c r="DG62" s="297"/>
      <c r="DH62" s="297"/>
      <c r="DI62" s="297"/>
      <c r="DJ62" s="297"/>
      <c r="DK62" s="297"/>
      <c r="DL62" s="297"/>
      <c r="DM62" s="297"/>
      <c r="DN62" s="297"/>
      <c r="DO62" s="297"/>
      <c r="DP62" s="297"/>
      <c r="DQ62" s="297"/>
      <c r="DR62" s="297"/>
      <c r="DS62" s="297"/>
      <c r="DT62" s="297"/>
      <c r="DU62" s="297"/>
      <c r="DV62" s="297"/>
      <c r="DW62" s="297"/>
      <c r="DX62" s="297"/>
      <c r="DY62" s="297"/>
      <c r="DZ62" s="297"/>
      <c r="EA62" s="297"/>
      <c r="EB62" s="297"/>
      <c r="EC62" s="297"/>
      <c r="ED62" s="297"/>
      <c r="EE62" s="297"/>
      <c r="EF62" s="297"/>
      <c r="EG62" s="297"/>
      <c r="EH62" s="297"/>
      <c r="EI62"/>
      <c r="EJ62" s="7"/>
      <c r="EL62" s="276">
        <v>24786.382500000003</v>
      </c>
      <c r="EN62" s="183">
        <v>0</v>
      </c>
      <c r="EO62" s="183">
        <v>0</v>
      </c>
      <c r="EP62" s="183">
        <v>0</v>
      </c>
      <c r="EQ62" s="183">
        <v>0</v>
      </c>
      <c r="ER62" s="183">
        <v>0</v>
      </c>
      <c r="ES62" s="183">
        <v>0</v>
      </c>
      <c r="ET62" s="183">
        <v>0</v>
      </c>
      <c r="EU62" s="183">
        <v>0</v>
      </c>
      <c r="EV62" s="183">
        <v>0</v>
      </c>
      <c r="EW62" s="183">
        <v>0</v>
      </c>
      <c r="EX62" s="183">
        <v>0</v>
      </c>
      <c r="EY62" s="183">
        <v>0</v>
      </c>
      <c r="EZ62" s="183">
        <v>0</v>
      </c>
      <c r="FA62" s="183">
        <v>0</v>
      </c>
      <c r="FB62" s="183">
        <v>0</v>
      </c>
      <c r="FC62" s="183">
        <v>0</v>
      </c>
      <c r="FD62" s="183">
        <v>0</v>
      </c>
      <c r="FE62" s="183">
        <v>0</v>
      </c>
      <c r="FF62" s="183">
        <v>0</v>
      </c>
      <c r="FG62" s="183">
        <v>0</v>
      </c>
      <c r="FH62" s="183">
        <v>0</v>
      </c>
      <c r="FI62" s="183">
        <v>0</v>
      </c>
      <c r="FJ62" s="183">
        <v>0</v>
      </c>
      <c r="FK62" s="183">
        <v>0</v>
      </c>
      <c r="FL62" s="183">
        <v>0</v>
      </c>
      <c r="FM62" s="183">
        <v>0</v>
      </c>
      <c r="FN62" s="183">
        <v>0</v>
      </c>
      <c r="FO62" s="183">
        <v>0</v>
      </c>
      <c r="FP62" s="183">
        <v>0</v>
      </c>
      <c r="FQ62" s="183">
        <v>0</v>
      </c>
      <c r="FR62" s="183">
        <v>0</v>
      </c>
      <c r="FS62" s="183">
        <v>0</v>
      </c>
      <c r="FT62" s="183">
        <v>0</v>
      </c>
      <c r="FU62" s="183">
        <v>0</v>
      </c>
      <c r="FV62" s="183">
        <v>0</v>
      </c>
      <c r="FW62" s="183">
        <v>0</v>
      </c>
      <c r="FX62" s="183">
        <v>0</v>
      </c>
      <c r="FY62" s="183">
        <v>0</v>
      </c>
      <c r="FZ62" s="183">
        <v>0</v>
      </c>
      <c r="GA62" s="183">
        <v>0</v>
      </c>
      <c r="GB62" s="183">
        <v>0</v>
      </c>
      <c r="GC62" s="183">
        <v>0</v>
      </c>
      <c r="GD62" s="183">
        <v>0</v>
      </c>
      <c r="GE62" s="183">
        <v>0</v>
      </c>
      <c r="GF62" s="183">
        <v>0</v>
      </c>
      <c r="GG62" s="183">
        <v>0</v>
      </c>
      <c r="GH62" s="183">
        <v>0</v>
      </c>
      <c r="GI62" s="183">
        <v>0</v>
      </c>
      <c r="GJ62" s="183">
        <v>0</v>
      </c>
      <c r="GK62" s="183">
        <v>0</v>
      </c>
      <c r="GL62" s="183">
        <v>0</v>
      </c>
      <c r="GM62" s="183">
        <v>0</v>
      </c>
      <c r="GN62" s="183">
        <v>0</v>
      </c>
      <c r="GO62" s="183">
        <v>0</v>
      </c>
      <c r="GP62" s="183">
        <v>0</v>
      </c>
      <c r="GQ62" s="183">
        <v>0</v>
      </c>
      <c r="GR62" s="183">
        <v>0</v>
      </c>
      <c r="GS62" s="183">
        <v>0</v>
      </c>
      <c r="GT62" s="183">
        <v>0</v>
      </c>
      <c r="GU62" s="183">
        <v>0</v>
      </c>
      <c r="GV62" s="183">
        <v>0</v>
      </c>
      <c r="GW62" s="183">
        <v>0</v>
      </c>
      <c r="GX62" s="183">
        <v>0</v>
      </c>
      <c r="GY62" s="183">
        <v>0</v>
      </c>
      <c r="GZ62" s="183">
        <v>0</v>
      </c>
      <c r="HA62" s="183">
        <v>0</v>
      </c>
      <c r="HB62" s="183">
        <v>0</v>
      </c>
      <c r="HC62" s="183">
        <v>0</v>
      </c>
      <c r="HD62" s="183">
        <v>0</v>
      </c>
      <c r="HE62" s="183">
        <v>0</v>
      </c>
      <c r="HF62" s="183">
        <v>0</v>
      </c>
      <c r="HG62" s="183">
        <v>0</v>
      </c>
      <c r="HH62" s="183">
        <v>0</v>
      </c>
      <c r="HI62" s="183">
        <v>0</v>
      </c>
      <c r="HJ62" s="183">
        <v>0</v>
      </c>
      <c r="HK62" s="183">
        <v>0</v>
      </c>
      <c r="HL62" s="183">
        <v>0</v>
      </c>
      <c r="HM62" s="183">
        <v>0</v>
      </c>
      <c r="HN62" s="183">
        <v>0</v>
      </c>
      <c r="HO62" s="183">
        <v>0</v>
      </c>
      <c r="HP62" s="183">
        <v>0</v>
      </c>
      <c r="HQ62" s="183">
        <v>0</v>
      </c>
      <c r="HR62" s="183">
        <v>0</v>
      </c>
      <c r="HS62" s="183">
        <v>0</v>
      </c>
      <c r="HT62" s="183">
        <v>0</v>
      </c>
      <c r="HU62" s="183">
        <v>0</v>
      </c>
      <c r="HV62" s="183">
        <v>0</v>
      </c>
      <c r="HW62" s="183">
        <v>0</v>
      </c>
      <c r="HX62" s="183">
        <v>0</v>
      </c>
      <c r="HY62" s="183">
        <v>0</v>
      </c>
      <c r="HZ62" s="183">
        <v>0</v>
      </c>
      <c r="IA62" s="183">
        <v>0</v>
      </c>
      <c r="IB62" s="183">
        <v>0</v>
      </c>
      <c r="IC62" s="183">
        <v>0</v>
      </c>
      <c r="ID62" s="183">
        <v>0</v>
      </c>
      <c r="IE62" s="183">
        <v>0</v>
      </c>
      <c r="IF62" s="183">
        <v>0</v>
      </c>
      <c r="IG62" s="183">
        <v>0</v>
      </c>
      <c r="IH62" s="183">
        <v>0</v>
      </c>
      <c r="II62" s="183">
        <v>0</v>
      </c>
      <c r="IJ62" s="183">
        <v>0</v>
      </c>
      <c r="IK62" s="183">
        <v>0</v>
      </c>
      <c r="IL62" s="183">
        <v>0</v>
      </c>
      <c r="IM62" s="183">
        <v>0</v>
      </c>
      <c r="IN62" s="183">
        <v>0</v>
      </c>
      <c r="IO62" s="183">
        <v>0</v>
      </c>
      <c r="IP62" s="183">
        <v>0</v>
      </c>
      <c r="IQ62" s="183">
        <v>0</v>
      </c>
      <c r="IR62" s="183">
        <v>0</v>
      </c>
      <c r="IS62" s="183">
        <v>0</v>
      </c>
      <c r="IT62" s="183">
        <v>0</v>
      </c>
      <c r="IU62" s="183">
        <v>0</v>
      </c>
      <c r="IV62" s="183">
        <v>0</v>
      </c>
      <c r="IW62" s="183">
        <v>0</v>
      </c>
      <c r="IX62" s="183">
        <v>0</v>
      </c>
      <c r="IY62" s="183">
        <v>0</v>
      </c>
      <c r="IZ62" s="183">
        <v>0</v>
      </c>
      <c r="JA62" s="183">
        <v>0</v>
      </c>
      <c r="JB62" s="183">
        <v>0</v>
      </c>
      <c r="JC62" s="183">
        <v>0</v>
      </c>
      <c r="JD62" s="183">
        <v>0</v>
      </c>
      <c r="JE62" s="183">
        <v>0</v>
      </c>
      <c r="JF62" s="183">
        <v>0</v>
      </c>
      <c r="JG62" s="183">
        <v>0</v>
      </c>
      <c r="JH62" s="183">
        <v>0</v>
      </c>
      <c r="JI62" s="183">
        <v>0</v>
      </c>
      <c r="JJ62" s="183">
        <v>0</v>
      </c>
      <c r="JK62" s="183">
        <v>0</v>
      </c>
      <c r="JL62" s="183">
        <v>0</v>
      </c>
      <c r="JM62" s="183">
        <v>0</v>
      </c>
      <c r="JN62" s="183">
        <v>0</v>
      </c>
      <c r="JO62" s="183">
        <v>0</v>
      </c>
      <c r="JP62" s="183">
        <v>0</v>
      </c>
      <c r="JQ62" s="183">
        <v>0</v>
      </c>
    </row>
    <row r="63" spans="1:277" x14ac:dyDescent="0.25">
      <c r="A63" s="54">
        <f t="shared" si="11"/>
        <v>62</v>
      </c>
      <c r="B63" s="6"/>
      <c r="C63" s="6"/>
      <c r="D63" s="6"/>
      <c r="E63" s="6"/>
      <c r="F63" s="6" t="s">
        <v>258</v>
      </c>
      <c r="G63" s="299">
        <v>3200</v>
      </c>
      <c r="H63" s="299">
        <v>2000</v>
      </c>
      <c r="I63" s="299">
        <v>2000</v>
      </c>
      <c r="J63" s="299">
        <v>2000</v>
      </c>
      <c r="K63" s="299">
        <v>2000</v>
      </c>
      <c r="L63" s="299">
        <v>2000</v>
      </c>
      <c r="M63" s="299">
        <v>3200</v>
      </c>
      <c r="N63" s="299">
        <v>2600</v>
      </c>
      <c r="O63" s="299">
        <v>2000</v>
      </c>
      <c r="P63" s="299">
        <v>2000</v>
      </c>
      <c r="Q63" s="299">
        <v>2000</v>
      </c>
      <c r="R63" s="299">
        <v>2000</v>
      </c>
      <c r="S63" s="299">
        <v>2000</v>
      </c>
      <c r="T63" s="299">
        <v>2000</v>
      </c>
      <c r="U63" s="299">
        <v>1000</v>
      </c>
      <c r="V63" s="299">
        <v>2000</v>
      </c>
      <c r="W63" s="299">
        <v>2000</v>
      </c>
      <c r="X63" s="299">
        <v>2000</v>
      </c>
      <c r="Y63" s="299">
        <v>0</v>
      </c>
      <c r="Z63" s="299">
        <v>3200</v>
      </c>
      <c r="AA63" s="299">
        <v>2000</v>
      </c>
      <c r="AB63" s="299">
        <v>2000</v>
      </c>
      <c r="AC63" s="299">
        <v>1500</v>
      </c>
      <c r="AD63" s="299">
        <v>2000</v>
      </c>
      <c r="AE63" s="299">
        <v>2000</v>
      </c>
      <c r="AF63" s="299">
        <v>2000</v>
      </c>
      <c r="AG63" s="299">
        <v>3200</v>
      </c>
      <c r="AH63" s="299">
        <v>2000</v>
      </c>
      <c r="AI63" s="299">
        <v>4000</v>
      </c>
      <c r="AJ63" s="299">
        <v>2000</v>
      </c>
      <c r="AK63" s="299">
        <v>2000</v>
      </c>
      <c r="AL63" s="299">
        <v>2000</v>
      </c>
      <c r="AM63" s="299">
        <v>2000</v>
      </c>
      <c r="AN63" s="299">
        <v>2000</v>
      </c>
      <c r="AO63" s="299">
        <v>2000</v>
      </c>
      <c r="AP63" s="299">
        <v>2000</v>
      </c>
      <c r="AQ63" s="299">
        <v>2000</v>
      </c>
      <c r="AR63" s="299">
        <v>2000</v>
      </c>
      <c r="AS63" s="299">
        <v>6000</v>
      </c>
      <c r="AT63" s="299">
        <v>2000</v>
      </c>
      <c r="AU63" s="299">
        <v>3200</v>
      </c>
      <c r="AV63" s="299">
        <v>2000</v>
      </c>
      <c r="AW63" s="299">
        <v>2000</v>
      </c>
      <c r="AX63" s="299">
        <v>2000</v>
      </c>
      <c r="AY63" s="299">
        <v>2000</v>
      </c>
      <c r="AZ63" s="299">
        <v>2600</v>
      </c>
      <c r="BA63" s="299">
        <v>2000</v>
      </c>
      <c r="BB63" s="299">
        <v>2000</v>
      </c>
      <c r="BC63" s="299">
        <v>2000</v>
      </c>
      <c r="BD63" s="299">
        <v>3200</v>
      </c>
      <c r="BE63" s="299">
        <v>2000</v>
      </c>
      <c r="BF63" s="299">
        <v>2000</v>
      </c>
      <c r="BG63" s="299">
        <v>2000</v>
      </c>
      <c r="BH63" s="299">
        <v>2000</v>
      </c>
      <c r="BI63" s="299">
        <v>4200</v>
      </c>
      <c r="BJ63" s="299">
        <v>2000</v>
      </c>
      <c r="BK63" s="299">
        <v>2000</v>
      </c>
      <c r="BL63" s="299">
        <v>2000</v>
      </c>
      <c r="BM63" s="299">
        <v>2000</v>
      </c>
      <c r="BN63" s="299">
        <v>4000</v>
      </c>
      <c r="BO63" s="299">
        <v>2000</v>
      </c>
      <c r="BP63" s="299">
        <v>2000</v>
      </c>
      <c r="BQ63" s="299">
        <v>2000</v>
      </c>
      <c r="BR63" s="299">
        <v>2000</v>
      </c>
      <c r="BS63" s="299">
        <v>2000</v>
      </c>
      <c r="BT63" s="299">
        <v>2000</v>
      </c>
      <c r="BU63" s="299">
        <v>2000</v>
      </c>
      <c r="BV63" s="299">
        <v>2000</v>
      </c>
      <c r="BW63" s="299">
        <v>2000</v>
      </c>
      <c r="BX63" s="299">
        <v>2000</v>
      </c>
      <c r="BY63" s="299">
        <v>2000</v>
      </c>
      <c r="BZ63" s="299">
        <v>2000</v>
      </c>
      <c r="CA63" s="299">
        <v>2000</v>
      </c>
      <c r="CB63" s="299">
        <v>2000</v>
      </c>
      <c r="CC63" s="299">
        <v>2000</v>
      </c>
      <c r="CD63" s="299">
        <v>3200</v>
      </c>
      <c r="CE63" s="299">
        <v>2000</v>
      </c>
      <c r="CF63" s="299">
        <v>2000</v>
      </c>
      <c r="CG63" s="299">
        <v>2000</v>
      </c>
      <c r="CH63" s="299">
        <v>2000</v>
      </c>
      <c r="CI63" s="299">
        <v>2000</v>
      </c>
      <c r="CJ63" s="299">
        <v>2000</v>
      </c>
      <c r="CK63" s="299">
        <v>2000</v>
      </c>
      <c r="CL63" s="299">
        <v>2000</v>
      </c>
      <c r="CM63" s="299">
        <v>2000</v>
      </c>
      <c r="CN63" s="299">
        <v>2600</v>
      </c>
      <c r="CO63" s="299">
        <v>2000</v>
      </c>
      <c r="CP63" s="299">
        <v>2000</v>
      </c>
      <c r="CQ63" s="299">
        <v>2000</v>
      </c>
      <c r="CR63" s="299">
        <v>2000</v>
      </c>
      <c r="CS63" s="299">
        <v>2500</v>
      </c>
      <c r="CT63" s="299">
        <v>2000</v>
      </c>
      <c r="CU63" s="299">
        <v>2000</v>
      </c>
      <c r="CV63" s="299">
        <v>2000</v>
      </c>
      <c r="CW63" s="299">
        <v>2000</v>
      </c>
      <c r="CX63" s="299">
        <v>2000</v>
      </c>
      <c r="CY63" s="299">
        <v>2000</v>
      </c>
      <c r="CZ63" s="299">
        <v>2000</v>
      </c>
      <c r="DA63" s="299">
        <v>2000</v>
      </c>
      <c r="DB63" s="299">
        <v>2000</v>
      </c>
      <c r="DC63" s="299">
        <v>2600</v>
      </c>
      <c r="DD63" s="299">
        <v>2600</v>
      </c>
      <c r="DE63" s="299">
        <v>2000</v>
      </c>
      <c r="DF63" s="299">
        <v>2000</v>
      </c>
      <c r="DG63" s="299">
        <v>2000</v>
      </c>
      <c r="DH63" s="299">
        <v>2000</v>
      </c>
      <c r="DI63" s="299">
        <v>2600</v>
      </c>
      <c r="DJ63" s="299">
        <v>2000</v>
      </c>
      <c r="DK63" s="299">
        <v>2000</v>
      </c>
      <c r="DL63" s="299">
        <v>2000</v>
      </c>
      <c r="DM63" s="299">
        <v>2000</v>
      </c>
      <c r="DN63" s="299">
        <v>2600</v>
      </c>
      <c r="DO63" s="299">
        <v>2000</v>
      </c>
      <c r="DP63" s="299">
        <v>2000</v>
      </c>
      <c r="DQ63" s="299">
        <v>2000</v>
      </c>
      <c r="DR63" s="299">
        <v>2000</v>
      </c>
      <c r="DS63" s="299">
        <v>2000</v>
      </c>
      <c r="DT63" s="299">
        <v>2000</v>
      </c>
      <c r="DU63" s="299">
        <v>2000</v>
      </c>
      <c r="DV63" s="299">
        <v>2600</v>
      </c>
      <c r="DW63" s="299">
        <v>2000</v>
      </c>
      <c r="DX63" s="299">
        <v>1716</v>
      </c>
      <c r="DY63" s="299">
        <v>2000</v>
      </c>
      <c r="DZ63" s="299">
        <v>2000</v>
      </c>
      <c r="EA63" s="299">
        <v>2000</v>
      </c>
      <c r="EB63" s="299">
        <v>2000</v>
      </c>
      <c r="EC63" s="299">
        <v>2000</v>
      </c>
      <c r="ED63" s="299">
        <v>2000</v>
      </c>
      <c r="EE63" s="299">
        <v>2000</v>
      </c>
      <c r="EF63" s="299">
        <v>2000</v>
      </c>
      <c r="EG63" s="299">
        <v>2000</v>
      </c>
      <c r="EH63" s="299">
        <v>2000</v>
      </c>
      <c r="EI63"/>
      <c r="EJ63" s="7">
        <f>ROUND(SUM(G63:EH63),5)</f>
        <v>284116</v>
      </c>
      <c r="EL63" s="276">
        <v>1543.5</v>
      </c>
      <c r="EN63" s="183">
        <v>0</v>
      </c>
      <c r="EO63" s="183">
        <v>0</v>
      </c>
      <c r="EP63" s="183">
        <v>0</v>
      </c>
      <c r="EQ63" s="183">
        <v>0</v>
      </c>
      <c r="ER63" s="183">
        <v>0</v>
      </c>
      <c r="ES63" s="183">
        <v>0</v>
      </c>
      <c r="ET63" s="183">
        <v>0</v>
      </c>
      <c r="EU63" s="183">
        <v>0</v>
      </c>
      <c r="EV63" s="183">
        <v>0</v>
      </c>
      <c r="EW63" s="183">
        <v>0</v>
      </c>
      <c r="EX63" s="183">
        <v>0</v>
      </c>
      <c r="EY63" s="183">
        <v>0</v>
      </c>
      <c r="EZ63" s="183">
        <v>0</v>
      </c>
      <c r="FA63" s="183">
        <v>0</v>
      </c>
      <c r="FB63" s="183">
        <v>0</v>
      </c>
      <c r="FC63" s="183">
        <v>0</v>
      </c>
      <c r="FD63" s="183">
        <v>0</v>
      </c>
      <c r="FE63" s="183">
        <v>0</v>
      </c>
      <c r="FF63" s="183">
        <v>0</v>
      </c>
      <c r="FG63" s="183">
        <v>0</v>
      </c>
      <c r="FH63" s="183">
        <v>0</v>
      </c>
      <c r="FI63" s="183">
        <v>0</v>
      </c>
      <c r="FJ63" s="183">
        <v>0</v>
      </c>
      <c r="FK63" s="183">
        <v>0</v>
      </c>
      <c r="FL63" s="183">
        <v>0</v>
      </c>
      <c r="FM63" s="183">
        <v>0</v>
      </c>
      <c r="FN63" s="183">
        <v>0</v>
      </c>
      <c r="FO63" s="183">
        <v>0</v>
      </c>
      <c r="FP63" s="183">
        <v>0</v>
      </c>
      <c r="FQ63" s="183">
        <v>0</v>
      </c>
      <c r="FR63" s="183">
        <v>0</v>
      </c>
      <c r="FS63" s="183">
        <v>0</v>
      </c>
      <c r="FT63" s="183">
        <v>0</v>
      </c>
      <c r="FU63" s="183">
        <v>0</v>
      </c>
      <c r="FV63" s="183">
        <v>0</v>
      </c>
      <c r="FW63" s="183">
        <v>0</v>
      </c>
      <c r="FX63" s="183">
        <v>0</v>
      </c>
      <c r="FY63" s="183">
        <v>0</v>
      </c>
      <c r="FZ63" s="183">
        <v>0</v>
      </c>
      <c r="GA63" s="183">
        <v>0</v>
      </c>
      <c r="GB63" s="183">
        <v>0</v>
      </c>
      <c r="GC63" s="183">
        <v>0</v>
      </c>
      <c r="GD63" s="183">
        <v>0</v>
      </c>
      <c r="GE63" s="183">
        <v>0</v>
      </c>
      <c r="GF63" s="183">
        <v>0</v>
      </c>
      <c r="GG63" s="183">
        <v>0</v>
      </c>
      <c r="GH63" s="183">
        <v>0</v>
      </c>
      <c r="GI63" s="183">
        <v>0</v>
      </c>
      <c r="GJ63" s="183">
        <v>0</v>
      </c>
      <c r="GK63" s="183">
        <v>0</v>
      </c>
      <c r="GL63" s="183">
        <v>0</v>
      </c>
      <c r="GM63" s="183">
        <v>0</v>
      </c>
      <c r="GN63" s="183">
        <v>0</v>
      </c>
      <c r="GO63" s="183">
        <v>0</v>
      </c>
      <c r="GP63" s="183">
        <v>0</v>
      </c>
      <c r="GQ63" s="183">
        <v>0</v>
      </c>
      <c r="GR63" s="183">
        <v>0</v>
      </c>
      <c r="GS63" s="183">
        <v>0</v>
      </c>
      <c r="GT63" s="183">
        <v>0</v>
      </c>
      <c r="GU63" s="183">
        <v>0</v>
      </c>
      <c r="GV63" s="183">
        <v>0</v>
      </c>
      <c r="GW63" s="183">
        <v>0</v>
      </c>
      <c r="GX63" s="183">
        <v>0</v>
      </c>
      <c r="GY63" s="183">
        <v>0</v>
      </c>
      <c r="GZ63" s="183">
        <v>0</v>
      </c>
      <c r="HA63" s="183">
        <v>0</v>
      </c>
      <c r="HB63" s="183">
        <v>0</v>
      </c>
      <c r="HC63" s="183">
        <v>0</v>
      </c>
      <c r="HD63" s="183">
        <v>0</v>
      </c>
      <c r="HE63" s="183">
        <v>0</v>
      </c>
      <c r="HF63" s="183">
        <v>0</v>
      </c>
      <c r="HG63" s="183">
        <v>0</v>
      </c>
      <c r="HH63" s="183">
        <v>0</v>
      </c>
      <c r="HI63" s="183">
        <v>0</v>
      </c>
      <c r="HJ63" s="183">
        <v>0</v>
      </c>
      <c r="HK63" s="183">
        <v>0</v>
      </c>
      <c r="HL63" s="183">
        <v>0</v>
      </c>
      <c r="HM63" s="183">
        <v>0</v>
      </c>
      <c r="HN63" s="183">
        <v>0</v>
      </c>
      <c r="HO63" s="183">
        <v>0</v>
      </c>
      <c r="HP63" s="183">
        <v>0</v>
      </c>
      <c r="HQ63" s="183">
        <v>0</v>
      </c>
      <c r="HR63" s="183">
        <v>0</v>
      </c>
      <c r="HS63" s="183">
        <v>0</v>
      </c>
      <c r="HT63" s="183">
        <v>0</v>
      </c>
      <c r="HU63" s="183">
        <v>0</v>
      </c>
      <c r="HV63" s="183">
        <v>0</v>
      </c>
      <c r="HW63" s="183">
        <v>0</v>
      </c>
      <c r="HX63" s="183">
        <v>0</v>
      </c>
      <c r="HY63" s="183">
        <v>0</v>
      </c>
      <c r="HZ63" s="183">
        <v>0</v>
      </c>
      <c r="IA63" s="183">
        <v>0</v>
      </c>
      <c r="IB63" s="183">
        <v>0</v>
      </c>
      <c r="IC63" s="183">
        <v>0</v>
      </c>
      <c r="ID63" s="183">
        <v>0</v>
      </c>
      <c r="IE63" s="183">
        <v>0</v>
      </c>
      <c r="IF63" s="183">
        <v>0</v>
      </c>
      <c r="IG63" s="183">
        <v>0</v>
      </c>
      <c r="IH63" s="183">
        <v>0</v>
      </c>
      <c r="II63" s="183">
        <v>0</v>
      </c>
      <c r="IJ63" s="183">
        <v>0</v>
      </c>
      <c r="IK63" s="183">
        <v>0</v>
      </c>
      <c r="IL63" s="183">
        <v>0</v>
      </c>
      <c r="IM63" s="183">
        <v>0</v>
      </c>
      <c r="IN63" s="183">
        <v>0</v>
      </c>
      <c r="IO63" s="183">
        <v>0</v>
      </c>
      <c r="IP63" s="183">
        <v>0</v>
      </c>
      <c r="IQ63" s="183">
        <v>0</v>
      </c>
      <c r="IR63" s="183">
        <v>0</v>
      </c>
      <c r="IS63" s="183">
        <v>0</v>
      </c>
      <c r="IT63" s="183">
        <v>0</v>
      </c>
      <c r="IU63" s="183">
        <v>0</v>
      </c>
      <c r="IV63" s="183">
        <v>0</v>
      </c>
      <c r="IW63" s="183">
        <v>0</v>
      </c>
      <c r="IX63" s="183">
        <v>0</v>
      </c>
      <c r="IY63" s="183">
        <v>0</v>
      </c>
      <c r="IZ63" s="183">
        <v>0</v>
      </c>
      <c r="JA63" s="183">
        <v>0</v>
      </c>
      <c r="JB63" s="183">
        <v>0</v>
      </c>
      <c r="JC63" s="183">
        <v>0</v>
      </c>
      <c r="JD63" s="183">
        <v>0</v>
      </c>
      <c r="JE63" s="183">
        <v>0</v>
      </c>
      <c r="JF63" s="183">
        <v>0</v>
      </c>
      <c r="JG63" s="183">
        <v>0</v>
      </c>
      <c r="JH63" s="183">
        <v>0</v>
      </c>
      <c r="JI63" s="183">
        <v>0</v>
      </c>
      <c r="JJ63" s="183">
        <v>0</v>
      </c>
      <c r="JK63" s="183">
        <v>0</v>
      </c>
      <c r="JL63" s="183">
        <v>0</v>
      </c>
      <c r="JM63" s="183">
        <v>0</v>
      </c>
      <c r="JN63" s="183">
        <v>0</v>
      </c>
      <c r="JO63" s="183">
        <v>0</v>
      </c>
      <c r="JP63" s="183">
        <v>0</v>
      </c>
      <c r="JQ63" s="183">
        <v>0</v>
      </c>
    </row>
    <row r="64" spans="1:277" ht="15.75" thickBot="1" x14ac:dyDescent="0.3">
      <c r="A64" s="54">
        <f t="shared" si="11"/>
        <v>63</v>
      </c>
      <c r="B64" s="6"/>
      <c r="C64" s="6"/>
      <c r="D64" s="6"/>
      <c r="E64" s="6"/>
      <c r="F64" s="6" t="s">
        <v>370</v>
      </c>
      <c r="G64" s="298">
        <v>0</v>
      </c>
      <c r="H64" s="298">
        <v>0</v>
      </c>
      <c r="I64" s="298">
        <v>0</v>
      </c>
      <c r="J64" s="298">
        <v>0</v>
      </c>
      <c r="K64" s="298">
        <v>0</v>
      </c>
      <c r="L64" s="298">
        <v>0</v>
      </c>
      <c r="M64" s="298">
        <v>0</v>
      </c>
      <c r="N64" s="298">
        <v>0</v>
      </c>
      <c r="O64" s="298">
        <v>0</v>
      </c>
      <c r="P64" s="298">
        <v>0</v>
      </c>
      <c r="Q64" s="298">
        <v>0</v>
      </c>
      <c r="R64" s="298">
        <v>0</v>
      </c>
      <c r="S64" s="298">
        <v>0</v>
      </c>
      <c r="T64" s="298">
        <v>0</v>
      </c>
      <c r="U64" s="298">
        <v>0</v>
      </c>
      <c r="V64" s="298">
        <v>0</v>
      </c>
      <c r="W64" s="298">
        <v>0</v>
      </c>
      <c r="X64" s="298">
        <v>0</v>
      </c>
      <c r="Y64" s="298">
        <v>0</v>
      </c>
      <c r="Z64" s="298">
        <v>0</v>
      </c>
      <c r="AA64" s="298">
        <v>0</v>
      </c>
      <c r="AB64" s="298">
        <v>0</v>
      </c>
      <c r="AC64" s="298">
        <v>0</v>
      </c>
      <c r="AD64" s="298">
        <v>0</v>
      </c>
      <c r="AE64" s="298">
        <v>0</v>
      </c>
      <c r="AF64" s="298">
        <v>0</v>
      </c>
      <c r="AG64" s="298">
        <v>0</v>
      </c>
      <c r="AH64" s="298">
        <v>0</v>
      </c>
      <c r="AI64" s="298">
        <v>0</v>
      </c>
      <c r="AJ64" s="298">
        <v>0</v>
      </c>
      <c r="AK64" s="298">
        <v>0</v>
      </c>
      <c r="AL64" s="298">
        <v>0</v>
      </c>
      <c r="AM64" s="298">
        <v>0</v>
      </c>
      <c r="AN64" s="298">
        <v>0</v>
      </c>
      <c r="AO64" s="298">
        <v>0</v>
      </c>
      <c r="AP64" s="298">
        <v>0</v>
      </c>
      <c r="AQ64" s="298">
        <v>0</v>
      </c>
      <c r="AR64" s="298">
        <v>0</v>
      </c>
      <c r="AS64" s="298">
        <v>0</v>
      </c>
      <c r="AT64" s="298">
        <v>0</v>
      </c>
      <c r="AU64" s="298">
        <v>0</v>
      </c>
      <c r="AV64" s="298">
        <v>0</v>
      </c>
      <c r="AW64" s="298">
        <v>0</v>
      </c>
      <c r="AX64" s="298">
        <v>0</v>
      </c>
      <c r="AY64" s="298">
        <v>0</v>
      </c>
      <c r="AZ64" s="298">
        <v>0</v>
      </c>
      <c r="BA64" s="298">
        <v>0</v>
      </c>
      <c r="BB64" s="298">
        <v>0</v>
      </c>
      <c r="BC64" s="298">
        <v>0</v>
      </c>
      <c r="BD64" s="298">
        <v>0</v>
      </c>
      <c r="BE64" s="298">
        <v>0</v>
      </c>
      <c r="BF64" s="298">
        <v>0</v>
      </c>
      <c r="BG64" s="298">
        <v>0</v>
      </c>
      <c r="BH64" s="298">
        <v>0</v>
      </c>
      <c r="BI64" s="298">
        <v>0</v>
      </c>
      <c r="BJ64" s="298">
        <v>0</v>
      </c>
      <c r="BK64" s="298">
        <v>0</v>
      </c>
      <c r="BL64" s="298">
        <v>0</v>
      </c>
      <c r="BM64" s="298">
        <v>0</v>
      </c>
      <c r="BN64" s="298">
        <v>0</v>
      </c>
      <c r="BO64" s="298">
        <v>0</v>
      </c>
      <c r="BP64" s="298">
        <v>0</v>
      </c>
      <c r="BQ64" s="298">
        <v>0</v>
      </c>
      <c r="BR64" s="298">
        <v>0</v>
      </c>
      <c r="BS64" s="298">
        <v>0</v>
      </c>
      <c r="BT64" s="298">
        <v>0</v>
      </c>
      <c r="BU64" s="298">
        <v>0</v>
      </c>
      <c r="BV64" s="298">
        <v>0</v>
      </c>
      <c r="BW64" s="298">
        <v>0</v>
      </c>
      <c r="BX64" s="298">
        <v>0</v>
      </c>
      <c r="BY64" s="298">
        <v>0</v>
      </c>
      <c r="BZ64" s="298">
        <v>0</v>
      </c>
      <c r="CA64" s="298">
        <v>0</v>
      </c>
      <c r="CB64" s="298">
        <v>0</v>
      </c>
      <c r="CC64" s="298">
        <v>0</v>
      </c>
      <c r="CD64" s="298">
        <v>0</v>
      </c>
      <c r="CE64" s="298">
        <v>0</v>
      </c>
      <c r="CF64" s="298">
        <v>0</v>
      </c>
      <c r="CG64" s="298">
        <v>0</v>
      </c>
      <c r="CH64" s="298">
        <v>0</v>
      </c>
      <c r="CI64" s="298">
        <v>0</v>
      </c>
      <c r="CJ64" s="298">
        <v>0</v>
      </c>
      <c r="CK64" s="298">
        <v>0</v>
      </c>
      <c r="CL64" s="298">
        <v>0</v>
      </c>
      <c r="CM64" s="298">
        <v>0</v>
      </c>
      <c r="CN64" s="298">
        <v>0</v>
      </c>
      <c r="CO64" s="298">
        <v>0</v>
      </c>
      <c r="CP64" s="298">
        <v>0</v>
      </c>
      <c r="CQ64" s="298">
        <v>0</v>
      </c>
      <c r="CR64" s="298">
        <v>0</v>
      </c>
      <c r="CS64" s="298">
        <v>0</v>
      </c>
      <c r="CT64" s="298">
        <v>0</v>
      </c>
      <c r="CU64" s="298">
        <v>0</v>
      </c>
      <c r="CV64" s="298">
        <v>0</v>
      </c>
      <c r="CW64" s="298">
        <v>0</v>
      </c>
      <c r="CX64" s="298">
        <v>0</v>
      </c>
      <c r="CY64" s="298">
        <v>0</v>
      </c>
      <c r="CZ64" s="298">
        <v>0</v>
      </c>
      <c r="DA64" s="298">
        <v>0</v>
      </c>
      <c r="DB64" s="298">
        <v>0</v>
      </c>
      <c r="DC64" s="298">
        <v>0</v>
      </c>
      <c r="DD64" s="298">
        <v>0</v>
      </c>
      <c r="DE64" s="298">
        <v>0</v>
      </c>
      <c r="DF64" s="298">
        <v>0</v>
      </c>
      <c r="DG64" s="298">
        <v>0</v>
      </c>
      <c r="DH64" s="298">
        <v>0</v>
      </c>
      <c r="DI64" s="298">
        <v>0</v>
      </c>
      <c r="DJ64" s="298">
        <v>0</v>
      </c>
      <c r="DK64" s="298">
        <v>0</v>
      </c>
      <c r="DL64" s="298">
        <v>0</v>
      </c>
      <c r="DM64" s="298">
        <v>0</v>
      </c>
      <c r="DN64" s="298">
        <v>0</v>
      </c>
      <c r="DO64" s="298">
        <v>0</v>
      </c>
      <c r="DP64" s="298">
        <v>0</v>
      </c>
      <c r="DQ64" s="298">
        <v>0</v>
      </c>
      <c r="DR64" s="298">
        <v>0</v>
      </c>
      <c r="DS64" s="298">
        <v>0</v>
      </c>
      <c r="DT64" s="298">
        <v>0</v>
      </c>
      <c r="DU64" s="298">
        <v>0</v>
      </c>
      <c r="DV64" s="298">
        <v>0</v>
      </c>
      <c r="DW64" s="298">
        <v>0</v>
      </c>
      <c r="DX64" s="298">
        <v>0</v>
      </c>
      <c r="DY64" s="298">
        <v>0</v>
      </c>
      <c r="DZ64" s="298">
        <v>0</v>
      </c>
      <c r="EA64" s="298">
        <v>0</v>
      </c>
      <c r="EB64" s="298">
        <v>0</v>
      </c>
      <c r="EC64" s="298">
        <v>0</v>
      </c>
      <c r="ED64" s="298">
        <v>0</v>
      </c>
      <c r="EE64" s="298">
        <v>0</v>
      </c>
      <c r="EF64" s="298">
        <v>0</v>
      </c>
      <c r="EG64" s="298">
        <v>0</v>
      </c>
      <c r="EH64" s="298">
        <v>0</v>
      </c>
      <c r="EI64"/>
      <c r="EJ64" s="8">
        <f>ROUND(SUM(G64:EH64),5)</f>
        <v>0</v>
      </c>
      <c r="EL64" s="276">
        <v>6060</v>
      </c>
      <c r="EN64" s="183">
        <v>0</v>
      </c>
      <c r="EO64" s="183">
        <v>0</v>
      </c>
      <c r="EP64" s="183">
        <v>0</v>
      </c>
      <c r="EQ64" s="183">
        <v>0</v>
      </c>
      <c r="ER64" s="183">
        <v>0</v>
      </c>
      <c r="ES64" s="183">
        <v>0</v>
      </c>
      <c r="ET64" s="183">
        <v>0</v>
      </c>
      <c r="EU64" s="183">
        <v>0</v>
      </c>
      <c r="EV64" s="183">
        <v>0</v>
      </c>
      <c r="EW64" s="183">
        <v>0</v>
      </c>
      <c r="EX64" s="183">
        <v>0</v>
      </c>
      <c r="EY64" s="183">
        <v>0</v>
      </c>
      <c r="EZ64" s="183">
        <v>0</v>
      </c>
      <c r="FA64" s="183">
        <v>0</v>
      </c>
      <c r="FB64" s="183">
        <v>0</v>
      </c>
      <c r="FC64" s="183">
        <v>0</v>
      </c>
      <c r="FD64" s="183">
        <v>0</v>
      </c>
      <c r="FE64" s="183">
        <v>0</v>
      </c>
      <c r="FF64" s="183">
        <v>0</v>
      </c>
      <c r="FG64" s="183">
        <v>0</v>
      </c>
      <c r="FH64" s="183">
        <v>0</v>
      </c>
      <c r="FI64" s="183">
        <v>0</v>
      </c>
      <c r="FJ64" s="183">
        <v>0</v>
      </c>
      <c r="FK64" s="183">
        <v>0</v>
      </c>
      <c r="FL64" s="183">
        <v>0</v>
      </c>
      <c r="FM64" s="183">
        <v>0</v>
      </c>
      <c r="FN64" s="183">
        <v>0</v>
      </c>
      <c r="FO64" s="183">
        <v>0</v>
      </c>
      <c r="FP64" s="183">
        <v>0</v>
      </c>
      <c r="FQ64" s="183">
        <v>0</v>
      </c>
      <c r="FR64" s="183">
        <v>0</v>
      </c>
      <c r="FS64" s="183">
        <v>0</v>
      </c>
      <c r="FT64" s="183">
        <v>0</v>
      </c>
      <c r="FU64" s="183">
        <v>0</v>
      </c>
      <c r="FV64" s="183">
        <v>0</v>
      </c>
      <c r="FW64" s="183">
        <v>0</v>
      </c>
      <c r="FX64" s="183">
        <v>0</v>
      </c>
      <c r="FY64" s="183">
        <v>0</v>
      </c>
      <c r="FZ64" s="183">
        <v>0</v>
      </c>
      <c r="GA64" s="183">
        <v>0</v>
      </c>
      <c r="GB64" s="183">
        <v>0</v>
      </c>
      <c r="GC64" s="183">
        <v>0</v>
      </c>
      <c r="GD64" s="183">
        <v>0</v>
      </c>
      <c r="GE64" s="183">
        <v>0</v>
      </c>
      <c r="GF64" s="183">
        <v>0</v>
      </c>
      <c r="GG64" s="183">
        <v>0</v>
      </c>
      <c r="GH64" s="183">
        <v>0</v>
      </c>
      <c r="GI64" s="183">
        <v>0</v>
      </c>
      <c r="GJ64" s="183">
        <v>0</v>
      </c>
      <c r="GK64" s="183">
        <v>0</v>
      </c>
      <c r="GL64" s="183">
        <v>0</v>
      </c>
      <c r="GM64" s="183">
        <v>0</v>
      </c>
      <c r="GN64" s="183">
        <v>0</v>
      </c>
      <c r="GO64" s="183">
        <v>0</v>
      </c>
      <c r="GP64" s="183">
        <v>0</v>
      </c>
      <c r="GQ64" s="183">
        <v>0</v>
      </c>
      <c r="GR64" s="183">
        <v>0</v>
      </c>
      <c r="GS64" s="183">
        <v>0</v>
      </c>
      <c r="GT64" s="183">
        <v>0</v>
      </c>
      <c r="GU64" s="183">
        <v>0</v>
      </c>
      <c r="GV64" s="183">
        <v>0</v>
      </c>
      <c r="GW64" s="183">
        <v>0</v>
      </c>
      <c r="GX64" s="183">
        <v>0</v>
      </c>
      <c r="GY64" s="183">
        <v>0</v>
      </c>
      <c r="GZ64" s="183">
        <v>0</v>
      </c>
      <c r="HA64" s="183">
        <v>0</v>
      </c>
      <c r="HB64" s="183">
        <v>0</v>
      </c>
      <c r="HC64" s="183">
        <v>0</v>
      </c>
      <c r="HD64" s="183">
        <v>0</v>
      </c>
      <c r="HE64" s="183">
        <v>0</v>
      </c>
      <c r="HF64" s="183">
        <v>0</v>
      </c>
      <c r="HG64" s="183">
        <v>0</v>
      </c>
      <c r="HH64" s="183">
        <v>0</v>
      </c>
      <c r="HI64" s="183">
        <v>0</v>
      </c>
      <c r="HJ64" s="183">
        <v>0</v>
      </c>
      <c r="HK64" s="183">
        <v>0</v>
      </c>
      <c r="HL64" s="183">
        <v>0</v>
      </c>
      <c r="HM64" s="183">
        <v>0</v>
      </c>
      <c r="HN64" s="183">
        <v>0</v>
      </c>
      <c r="HO64" s="183">
        <v>0</v>
      </c>
      <c r="HP64" s="183">
        <v>0</v>
      </c>
      <c r="HQ64" s="183">
        <v>0</v>
      </c>
      <c r="HR64" s="183">
        <v>0</v>
      </c>
      <c r="HS64" s="183">
        <v>0</v>
      </c>
      <c r="HT64" s="183">
        <v>0</v>
      </c>
      <c r="HU64" s="183">
        <v>0</v>
      </c>
      <c r="HV64" s="183">
        <v>0</v>
      </c>
      <c r="HW64" s="183">
        <v>0</v>
      </c>
      <c r="HX64" s="183">
        <v>0</v>
      </c>
      <c r="HY64" s="183">
        <v>0</v>
      </c>
      <c r="HZ64" s="183">
        <v>0</v>
      </c>
      <c r="IA64" s="183">
        <v>0</v>
      </c>
      <c r="IB64" s="183">
        <v>0</v>
      </c>
      <c r="IC64" s="183">
        <v>0</v>
      </c>
      <c r="ID64" s="183">
        <v>0</v>
      </c>
      <c r="IE64" s="183">
        <v>0</v>
      </c>
      <c r="IF64" s="183">
        <v>0</v>
      </c>
      <c r="IG64" s="183">
        <v>0</v>
      </c>
      <c r="IH64" s="183">
        <v>0</v>
      </c>
      <c r="II64" s="183">
        <v>0</v>
      </c>
      <c r="IJ64" s="183">
        <v>0</v>
      </c>
      <c r="IK64" s="183">
        <v>0</v>
      </c>
      <c r="IL64" s="183">
        <v>0</v>
      </c>
      <c r="IM64" s="183">
        <v>0</v>
      </c>
      <c r="IN64" s="183">
        <v>0</v>
      </c>
      <c r="IO64" s="183">
        <v>0</v>
      </c>
      <c r="IP64" s="183">
        <v>0</v>
      </c>
      <c r="IQ64" s="183">
        <v>0</v>
      </c>
      <c r="IR64" s="183">
        <v>0</v>
      </c>
      <c r="IS64" s="183">
        <v>0</v>
      </c>
      <c r="IT64" s="183">
        <v>0</v>
      </c>
      <c r="IU64" s="183">
        <v>0</v>
      </c>
      <c r="IV64" s="183">
        <v>0</v>
      </c>
      <c r="IW64" s="183">
        <v>0</v>
      </c>
      <c r="IX64" s="183">
        <v>0</v>
      </c>
      <c r="IY64" s="183">
        <v>0</v>
      </c>
      <c r="IZ64" s="183">
        <v>0</v>
      </c>
      <c r="JA64" s="183">
        <v>0</v>
      </c>
      <c r="JB64" s="183">
        <v>0</v>
      </c>
      <c r="JC64" s="183">
        <v>0</v>
      </c>
      <c r="JD64" s="183">
        <v>0</v>
      </c>
      <c r="JE64" s="183">
        <v>0</v>
      </c>
      <c r="JF64" s="183">
        <v>0</v>
      </c>
      <c r="JG64" s="183">
        <v>0</v>
      </c>
      <c r="JH64" s="183">
        <v>0</v>
      </c>
      <c r="JI64" s="183">
        <v>0</v>
      </c>
      <c r="JJ64" s="183">
        <v>0</v>
      </c>
      <c r="JK64" s="183">
        <v>0</v>
      </c>
      <c r="JL64" s="183">
        <v>0</v>
      </c>
      <c r="JM64" s="183">
        <v>0</v>
      </c>
      <c r="JN64" s="183">
        <v>0</v>
      </c>
      <c r="JO64" s="183">
        <v>0</v>
      </c>
      <c r="JP64" s="183">
        <v>0</v>
      </c>
      <c r="JQ64" s="183">
        <v>0</v>
      </c>
    </row>
    <row r="65" spans="1:277" x14ac:dyDescent="0.25">
      <c r="A65" s="54">
        <f t="shared" si="11"/>
        <v>64</v>
      </c>
      <c r="B65" s="6"/>
      <c r="C65" s="6"/>
      <c r="D65" s="6"/>
      <c r="E65" s="6" t="s">
        <v>259</v>
      </c>
      <c r="F65" s="6"/>
      <c r="G65" s="297">
        <f>SUM(G63:G64)</f>
        <v>3200</v>
      </c>
      <c r="H65" s="297">
        <f t="shared" ref="H65:BS65" si="38">SUM(H63:H64)</f>
        <v>2000</v>
      </c>
      <c r="I65" s="297">
        <f t="shared" si="38"/>
        <v>2000</v>
      </c>
      <c r="J65" s="297">
        <f t="shared" si="38"/>
        <v>2000</v>
      </c>
      <c r="K65" s="297">
        <f t="shared" si="38"/>
        <v>2000</v>
      </c>
      <c r="L65" s="297">
        <f t="shared" si="38"/>
        <v>2000</v>
      </c>
      <c r="M65" s="297">
        <f t="shared" si="38"/>
        <v>3200</v>
      </c>
      <c r="N65" s="297">
        <f t="shared" si="38"/>
        <v>2600</v>
      </c>
      <c r="O65" s="297">
        <f t="shared" si="38"/>
        <v>2000</v>
      </c>
      <c r="P65" s="297">
        <f t="shared" si="38"/>
        <v>2000</v>
      </c>
      <c r="Q65" s="297">
        <f t="shared" si="38"/>
        <v>2000</v>
      </c>
      <c r="R65" s="297">
        <f t="shared" si="38"/>
        <v>2000</v>
      </c>
      <c r="S65" s="297">
        <f t="shared" si="38"/>
        <v>2000</v>
      </c>
      <c r="T65" s="297">
        <f t="shared" si="38"/>
        <v>2000</v>
      </c>
      <c r="U65" s="297">
        <f t="shared" si="38"/>
        <v>1000</v>
      </c>
      <c r="V65" s="297">
        <f t="shared" si="38"/>
        <v>2000</v>
      </c>
      <c r="W65" s="297">
        <f t="shared" si="38"/>
        <v>2000</v>
      </c>
      <c r="X65" s="297">
        <f t="shared" si="38"/>
        <v>2000</v>
      </c>
      <c r="Y65" s="297">
        <f t="shared" si="38"/>
        <v>0</v>
      </c>
      <c r="Z65" s="297">
        <f t="shared" si="38"/>
        <v>3200</v>
      </c>
      <c r="AA65" s="297">
        <f t="shared" si="38"/>
        <v>2000</v>
      </c>
      <c r="AB65" s="297">
        <f t="shared" si="38"/>
        <v>2000</v>
      </c>
      <c r="AC65" s="297">
        <f t="shared" si="38"/>
        <v>1500</v>
      </c>
      <c r="AD65" s="297">
        <f t="shared" si="38"/>
        <v>2000</v>
      </c>
      <c r="AE65" s="297">
        <f t="shared" si="38"/>
        <v>2000</v>
      </c>
      <c r="AF65" s="297">
        <f t="shared" si="38"/>
        <v>2000</v>
      </c>
      <c r="AG65" s="297">
        <f t="shared" si="38"/>
        <v>3200</v>
      </c>
      <c r="AH65" s="297">
        <f t="shared" si="38"/>
        <v>2000</v>
      </c>
      <c r="AI65" s="297">
        <f t="shared" si="38"/>
        <v>4000</v>
      </c>
      <c r="AJ65" s="297">
        <f t="shared" si="38"/>
        <v>2000</v>
      </c>
      <c r="AK65" s="297">
        <f t="shared" si="38"/>
        <v>2000</v>
      </c>
      <c r="AL65" s="297">
        <f t="shared" si="38"/>
        <v>2000</v>
      </c>
      <c r="AM65" s="297">
        <f t="shared" si="38"/>
        <v>2000</v>
      </c>
      <c r="AN65" s="297">
        <f t="shared" si="38"/>
        <v>2000</v>
      </c>
      <c r="AO65" s="297">
        <f t="shared" si="38"/>
        <v>2000</v>
      </c>
      <c r="AP65" s="297">
        <f t="shared" si="38"/>
        <v>2000</v>
      </c>
      <c r="AQ65" s="297">
        <f t="shared" si="38"/>
        <v>2000</v>
      </c>
      <c r="AR65" s="297">
        <f t="shared" si="38"/>
        <v>2000</v>
      </c>
      <c r="AS65" s="297">
        <f t="shared" si="38"/>
        <v>6000</v>
      </c>
      <c r="AT65" s="297">
        <f t="shared" si="38"/>
        <v>2000</v>
      </c>
      <c r="AU65" s="297">
        <f t="shared" si="38"/>
        <v>3200</v>
      </c>
      <c r="AV65" s="297">
        <f t="shared" si="38"/>
        <v>2000</v>
      </c>
      <c r="AW65" s="297">
        <f t="shared" si="38"/>
        <v>2000</v>
      </c>
      <c r="AX65" s="297">
        <f t="shared" si="38"/>
        <v>2000</v>
      </c>
      <c r="AY65" s="297">
        <f t="shared" si="38"/>
        <v>2000</v>
      </c>
      <c r="AZ65" s="297">
        <f t="shared" si="38"/>
        <v>2600</v>
      </c>
      <c r="BA65" s="297">
        <f t="shared" si="38"/>
        <v>2000</v>
      </c>
      <c r="BB65" s="297">
        <f t="shared" si="38"/>
        <v>2000</v>
      </c>
      <c r="BC65" s="297">
        <f t="shared" si="38"/>
        <v>2000</v>
      </c>
      <c r="BD65" s="297">
        <f t="shared" si="38"/>
        <v>3200</v>
      </c>
      <c r="BE65" s="297">
        <f t="shared" si="38"/>
        <v>2000</v>
      </c>
      <c r="BF65" s="297">
        <f t="shared" si="38"/>
        <v>2000</v>
      </c>
      <c r="BG65" s="297">
        <f t="shared" si="38"/>
        <v>2000</v>
      </c>
      <c r="BH65" s="297">
        <f t="shared" si="38"/>
        <v>2000</v>
      </c>
      <c r="BI65" s="297">
        <f t="shared" si="38"/>
        <v>4200</v>
      </c>
      <c r="BJ65" s="297">
        <f t="shared" si="38"/>
        <v>2000</v>
      </c>
      <c r="BK65" s="297">
        <f t="shared" si="38"/>
        <v>2000</v>
      </c>
      <c r="BL65" s="297">
        <f t="shared" si="38"/>
        <v>2000</v>
      </c>
      <c r="BM65" s="297">
        <f t="shared" si="38"/>
        <v>2000</v>
      </c>
      <c r="BN65" s="297">
        <f t="shared" si="38"/>
        <v>4000</v>
      </c>
      <c r="BO65" s="297">
        <f t="shared" si="38"/>
        <v>2000</v>
      </c>
      <c r="BP65" s="297">
        <f t="shared" si="38"/>
        <v>2000</v>
      </c>
      <c r="BQ65" s="297">
        <f t="shared" si="38"/>
        <v>2000</v>
      </c>
      <c r="BR65" s="297">
        <f t="shared" si="38"/>
        <v>2000</v>
      </c>
      <c r="BS65" s="297">
        <f t="shared" si="38"/>
        <v>2000</v>
      </c>
      <c r="BT65" s="297">
        <f t="shared" ref="BT65:EE65" si="39">SUM(BT63:BT64)</f>
        <v>2000</v>
      </c>
      <c r="BU65" s="297">
        <f t="shared" si="39"/>
        <v>2000</v>
      </c>
      <c r="BV65" s="297">
        <f t="shared" si="39"/>
        <v>2000</v>
      </c>
      <c r="BW65" s="297">
        <f t="shared" si="39"/>
        <v>2000</v>
      </c>
      <c r="BX65" s="297">
        <f t="shared" si="39"/>
        <v>2000</v>
      </c>
      <c r="BY65" s="297">
        <f t="shared" si="39"/>
        <v>2000</v>
      </c>
      <c r="BZ65" s="297">
        <f t="shared" si="39"/>
        <v>2000</v>
      </c>
      <c r="CA65" s="297">
        <f t="shared" si="39"/>
        <v>2000</v>
      </c>
      <c r="CB65" s="297">
        <f t="shared" si="39"/>
        <v>2000</v>
      </c>
      <c r="CC65" s="297">
        <f t="shared" si="39"/>
        <v>2000</v>
      </c>
      <c r="CD65" s="297">
        <f t="shared" si="39"/>
        <v>3200</v>
      </c>
      <c r="CE65" s="297">
        <f t="shared" si="39"/>
        <v>2000</v>
      </c>
      <c r="CF65" s="297">
        <f t="shared" si="39"/>
        <v>2000</v>
      </c>
      <c r="CG65" s="297">
        <f t="shared" si="39"/>
        <v>2000</v>
      </c>
      <c r="CH65" s="297">
        <f t="shared" si="39"/>
        <v>2000</v>
      </c>
      <c r="CI65" s="297">
        <f t="shared" si="39"/>
        <v>2000</v>
      </c>
      <c r="CJ65" s="297">
        <f t="shared" si="39"/>
        <v>2000</v>
      </c>
      <c r="CK65" s="297">
        <f t="shared" si="39"/>
        <v>2000</v>
      </c>
      <c r="CL65" s="297">
        <f t="shared" si="39"/>
        <v>2000</v>
      </c>
      <c r="CM65" s="297">
        <f t="shared" si="39"/>
        <v>2000</v>
      </c>
      <c r="CN65" s="297">
        <f t="shared" si="39"/>
        <v>2600</v>
      </c>
      <c r="CO65" s="297">
        <f t="shared" si="39"/>
        <v>2000</v>
      </c>
      <c r="CP65" s="297">
        <f t="shared" si="39"/>
        <v>2000</v>
      </c>
      <c r="CQ65" s="297">
        <f t="shared" si="39"/>
        <v>2000</v>
      </c>
      <c r="CR65" s="297">
        <f t="shared" si="39"/>
        <v>2000</v>
      </c>
      <c r="CS65" s="297">
        <f t="shared" si="39"/>
        <v>2500</v>
      </c>
      <c r="CT65" s="297">
        <f t="shared" si="39"/>
        <v>2000</v>
      </c>
      <c r="CU65" s="297">
        <f t="shared" si="39"/>
        <v>2000</v>
      </c>
      <c r="CV65" s="297">
        <f t="shared" si="39"/>
        <v>2000</v>
      </c>
      <c r="CW65" s="297">
        <f t="shared" si="39"/>
        <v>2000</v>
      </c>
      <c r="CX65" s="297">
        <f t="shared" si="39"/>
        <v>2000</v>
      </c>
      <c r="CY65" s="297">
        <f t="shared" si="39"/>
        <v>2000</v>
      </c>
      <c r="CZ65" s="297">
        <f t="shared" si="39"/>
        <v>2000</v>
      </c>
      <c r="DA65" s="297">
        <f t="shared" si="39"/>
        <v>2000</v>
      </c>
      <c r="DB65" s="297">
        <f t="shared" si="39"/>
        <v>2000</v>
      </c>
      <c r="DC65" s="297">
        <f t="shared" si="39"/>
        <v>2600</v>
      </c>
      <c r="DD65" s="297">
        <f t="shared" si="39"/>
        <v>2600</v>
      </c>
      <c r="DE65" s="297">
        <f t="shared" si="39"/>
        <v>2000</v>
      </c>
      <c r="DF65" s="297">
        <f t="shared" si="39"/>
        <v>2000</v>
      </c>
      <c r="DG65" s="297">
        <f t="shared" si="39"/>
        <v>2000</v>
      </c>
      <c r="DH65" s="297">
        <f t="shared" si="39"/>
        <v>2000</v>
      </c>
      <c r="DI65" s="297">
        <f t="shared" si="39"/>
        <v>2600</v>
      </c>
      <c r="DJ65" s="297">
        <f t="shared" si="39"/>
        <v>2000</v>
      </c>
      <c r="DK65" s="297">
        <f t="shared" si="39"/>
        <v>2000</v>
      </c>
      <c r="DL65" s="297">
        <f t="shared" si="39"/>
        <v>2000</v>
      </c>
      <c r="DM65" s="297">
        <f t="shared" si="39"/>
        <v>2000</v>
      </c>
      <c r="DN65" s="297">
        <f t="shared" si="39"/>
        <v>2600</v>
      </c>
      <c r="DO65" s="297">
        <f t="shared" si="39"/>
        <v>2000</v>
      </c>
      <c r="DP65" s="297">
        <f t="shared" si="39"/>
        <v>2000</v>
      </c>
      <c r="DQ65" s="297">
        <f t="shared" si="39"/>
        <v>2000</v>
      </c>
      <c r="DR65" s="297">
        <f t="shared" si="39"/>
        <v>2000</v>
      </c>
      <c r="DS65" s="297">
        <f t="shared" si="39"/>
        <v>2000</v>
      </c>
      <c r="DT65" s="297">
        <f t="shared" si="39"/>
        <v>2000</v>
      </c>
      <c r="DU65" s="297">
        <f t="shared" si="39"/>
        <v>2000</v>
      </c>
      <c r="DV65" s="297">
        <f t="shared" si="39"/>
        <v>2600</v>
      </c>
      <c r="DW65" s="297">
        <f t="shared" si="39"/>
        <v>2000</v>
      </c>
      <c r="DX65" s="297">
        <f t="shared" si="39"/>
        <v>1716</v>
      </c>
      <c r="DY65" s="297">
        <f t="shared" si="39"/>
        <v>2000</v>
      </c>
      <c r="DZ65" s="297">
        <f t="shared" si="39"/>
        <v>2000</v>
      </c>
      <c r="EA65" s="297">
        <f t="shared" si="39"/>
        <v>2000</v>
      </c>
      <c r="EB65" s="297">
        <f t="shared" si="39"/>
        <v>2000</v>
      </c>
      <c r="EC65" s="297">
        <f t="shared" si="39"/>
        <v>2000</v>
      </c>
      <c r="ED65" s="297">
        <f t="shared" si="39"/>
        <v>2000</v>
      </c>
      <c r="EE65" s="297">
        <f t="shared" si="39"/>
        <v>2000</v>
      </c>
      <c r="EF65" s="297">
        <f t="shared" ref="EF65:EH65" si="40">SUM(EF63:EF64)</f>
        <v>2000</v>
      </c>
      <c r="EG65" s="297">
        <f t="shared" si="40"/>
        <v>2000</v>
      </c>
      <c r="EH65" s="297">
        <f t="shared" si="40"/>
        <v>2000</v>
      </c>
      <c r="EI65"/>
      <c r="EJ65" s="7">
        <f>ROUND(SUM(G65:EH65),5)</f>
        <v>284116</v>
      </c>
      <c r="EL65" s="276">
        <v>3788.3999999999996</v>
      </c>
      <c r="EN65" s="183">
        <v>0</v>
      </c>
      <c r="EO65" s="183">
        <v>0</v>
      </c>
      <c r="EP65" s="183">
        <v>0</v>
      </c>
      <c r="EQ65" s="183">
        <v>0</v>
      </c>
      <c r="ER65" s="183">
        <v>0</v>
      </c>
      <c r="ES65" s="183">
        <v>0</v>
      </c>
      <c r="ET65" s="183">
        <v>0</v>
      </c>
      <c r="EU65" s="183">
        <v>0</v>
      </c>
      <c r="EV65" s="183">
        <v>0</v>
      </c>
      <c r="EW65" s="183">
        <v>0</v>
      </c>
      <c r="EX65" s="183">
        <v>0</v>
      </c>
      <c r="EY65" s="183">
        <v>0</v>
      </c>
      <c r="EZ65" s="183">
        <v>0</v>
      </c>
      <c r="FA65" s="183">
        <v>0</v>
      </c>
      <c r="FB65" s="183">
        <v>0</v>
      </c>
      <c r="FC65" s="183">
        <v>0</v>
      </c>
      <c r="FD65" s="183">
        <v>0</v>
      </c>
      <c r="FE65" s="183">
        <v>0</v>
      </c>
      <c r="FF65" s="183">
        <v>0</v>
      </c>
      <c r="FG65" s="183">
        <v>0</v>
      </c>
      <c r="FH65" s="183">
        <v>0</v>
      </c>
      <c r="FI65" s="183">
        <v>0</v>
      </c>
      <c r="FJ65" s="183">
        <v>0</v>
      </c>
      <c r="FK65" s="183">
        <v>0</v>
      </c>
      <c r="FL65" s="183">
        <v>0</v>
      </c>
      <c r="FM65" s="183">
        <v>0</v>
      </c>
      <c r="FN65" s="183">
        <v>0</v>
      </c>
      <c r="FO65" s="183">
        <v>0</v>
      </c>
      <c r="FP65" s="183">
        <v>0</v>
      </c>
      <c r="FQ65" s="183">
        <v>0</v>
      </c>
      <c r="FR65" s="183">
        <v>0</v>
      </c>
      <c r="FS65" s="183">
        <v>0</v>
      </c>
      <c r="FT65" s="183">
        <v>0</v>
      </c>
      <c r="FU65" s="183">
        <v>0</v>
      </c>
      <c r="FV65" s="183">
        <v>0</v>
      </c>
      <c r="FW65" s="183">
        <v>0</v>
      </c>
      <c r="FX65" s="183">
        <v>0</v>
      </c>
      <c r="FY65" s="183">
        <v>0</v>
      </c>
      <c r="FZ65" s="183">
        <v>0</v>
      </c>
      <c r="GA65" s="183">
        <v>0</v>
      </c>
      <c r="GB65" s="183">
        <v>0</v>
      </c>
      <c r="GC65" s="183">
        <v>0</v>
      </c>
      <c r="GD65" s="183">
        <v>0</v>
      </c>
      <c r="GE65" s="183">
        <v>0</v>
      </c>
      <c r="GF65" s="183">
        <v>0</v>
      </c>
      <c r="GG65" s="183">
        <v>0</v>
      </c>
      <c r="GH65" s="183">
        <v>0</v>
      </c>
      <c r="GI65" s="183">
        <v>0</v>
      </c>
      <c r="GJ65" s="183">
        <v>0</v>
      </c>
      <c r="GK65" s="183">
        <v>0</v>
      </c>
      <c r="GL65" s="183">
        <v>0</v>
      </c>
      <c r="GM65" s="183">
        <v>0</v>
      </c>
      <c r="GN65" s="183">
        <v>0</v>
      </c>
      <c r="GO65" s="183">
        <v>0</v>
      </c>
      <c r="GP65" s="183">
        <v>0</v>
      </c>
      <c r="GQ65" s="183">
        <v>0</v>
      </c>
      <c r="GR65" s="183">
        <v>0</v>
      </c>
      <c r="GS65" s="183">
        <v>0</v>
      </c>
      <c r="GT65" s="183">
        <v>0</v>
      </c>
      <c r="GU65" s="183">
        <v>0</v>
      </c>
      <c r="GV65" s="183">
        <v>0</v>
      </c>
      <c r="GW65" s="183">
        <v>0</v>
      </c>
      <c r="GX65" s="183">
        <v>0</v>
      </c>
      <c r="GY65" s="183">
        <v>0</v>
      </c>
      <c r="GZ65" s="183">
        <v>0</v>
      </c>
      <c r="HA65" s="183">
        <v>0</v>
      </c>
      <c r="HB65" s="183">
        <v>0</v>
      </c>
      <c r="HC65" s="183">
        <v>0</v>
      </c>
      <c r="HD65" s="183">
        <v>0</v>
      </c>
      <c r="HE65" s="183">
        <v>0</v>
      </c>
      <c r="HF65" s="183">
        <v>0</v>
      </c>
      <c r="HG65" s="183">
        <v>0</v>
      </c>
      <c r="HH65" s="183">
        <v>0</v>
      </c>
      <c r="HI65" s="183">
        <v>0</v>
      </c>
      <c r="HJ65" s="183">
        <v>0</v>
      </c>
      <c r="HK65" s="183">
        <v>0</v>
      </c>
      <c r="HL65" s="183">
        <v>0</v>
      </c>
      <c r="HM65" s="183">
        <v>0</v>
      </c>
      <c r="HN65" s="183">
        <v>0</v>
      </c>
      <c r="HO65" s="183">
        <v>0</v>
      </c>
      <c r="HP65" s="183">
        <v>0</v>
      </c>
      <c r="HQ65" s="183">
        <v>0</v>
      </c>
      <c r="HR65" s="183">
        <v>0</v>
      </c>
      <c r="HS65" s="183">
        <v>0</v>
      </c>
      <c r="HT65" s="183">
        <v>0</v>
      </c>
      <c r="HU65" s="183">
        <v>0</v>
      </c>
      <c r="HV65" s="183">
        <v>0</v>
      </c>
      <c r="HW65" s="183">
        <v>0</v>
      </c>
      <c r="HX65" s="183">
        <v>0</v>
      </c>
      <c r="HY65" s="183">
        <v>0</v>
      </c>
      <c r="HZ65" s="183">
        <v>0</v>
      </c>
      <c r="IA65" s="183">
        <v>0</v>
      </c>
      <c r="IB65" s="183">
        <v>0</v>
      </c>
      <c r="IC65" s="183">
        <v>0</v>
      </c>
      <c r="ID65" s="183">
        <v>0</v>
      </c>
      <c r="IE65" s="183">
        <v>0</v>
      </c>
      <c r="IF65" s="183">
        <v>0</v>
      </c>
      <c r="IG65" s="183">
        <v>0</v>
      </c>
      <c r="IH65" s="183">
        <v>0</v>
      </c>
      <c r="II65" s="183">
        <v>0</v>
      </c>
      <c r="IJ65" s="183">
        <v>0</v>
      </c>
      <c r="IK65" s="183">
        <v>0</v>
      </c>
      <c r="IL65" s="183">
        <v>0</v>
      </c>
      <c r="IM65" s="183">
        <v>0</v>
      </c>
      <c r="IN65" s="183">
        <v>0</v>
      </c>
      <c r="IO65" s="183">
        <v>0</v>
      </c>
      <c r="IP65" s="183">
        <v>0</v>
      </c>
      <c r="IQ65" s="183">
        <v>0</v>
      </c>
      <c r="IR65" s="183">
        <v>0</v>
      </c>
      <c r="IS65" s="183">
        <v>0</v>
      </c>
      <c r="IT65" s="183">
        <v>0</v>
      </c>
      <c r="IU65" s="183">
        <v>0</v>
      </c>
      <c r="IV65" s="183">
        <v>0</v>
      </c>
      <c r="IW65" s="183">
        <v>0</v>
      </c>
      <c r="IX65" s="183">
        <v>0</v>
      </c>
      <c r="IY65" s="183">
        <v>0</v>
      </c>
      <c r="IZ65" s="183">
        <v>0</v>
      </c>
      <c r="JA65" s="183">
        <v>0</v>
      </c>
      <c r="JB65" s="183">
        <v>0</v>
      </c>
      <c r="JC65" s="183">
        <v>0</v>
      </c>
      <c r="JD65" s="183">
        <v>0</v>
      </c>
      <c r="JE65" s="183">
        <v>0</v>
      </c>
      <c r="JF65" s="183">
        <v>0</v>
      </c>
      <c r="JG65" s="183">
        <v>0</v>
      </c>
      <c r="JH65" s="183">
        <v>0</v>
      </c>
      <c r="JI65" s="183">
        <v>0</v>
      </c>
      <c r="JJ65" s="183">
        <v>0</v>
      </c>
      <c r="JK65" s="183">
        <v>0</v>
      </c>
      <c r="JL65" s="183">
        <v>0</v>
      </c>
      <c r="JM65" s="183">
        <v>0</v>
      </c>
      <c r="JN65" s="183">
        <v>0</v>
      </c>
      <c r="JO65" s="183">
        <v>0</v>
      </c>
      <c r="JP65" s="183">
        <v>0</v>
      </c>
      <c r="JQ65" s="183">
        <v>0</v>
      </c>
    </row>
    <row r="66" spans="1:277" ht="30" customHeight="1" x14ac:dyDescent="0.25">
      <c r="A66" s="54">
        <f t="shared" si="11"/>
        <v>65</v>
      </c>
      <c r="B66" s="6"/>
      <c r="C66" s="6"/>
      <c r="D66" s="6"/>
      <c r="E66" s="6" t="s">
        <v>260</v>
      </c>
      <c r="F66" s="6"/>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297"/>
      <c r="BE66" s="297"/>
      <c r="BF66" s="297"/>
      <c r="BG66" s="297"/>
      <c r="BH66" s="297"/>
      <c r="BI66" s="297"/>
      <c r="BJ66" s="297"/>
      <c r="BK66" s="297"/>
      <c r="BL66" s="297"/>
      <c r="BM66" s="297"/>
      <c r="BN66" s="297"/>
      <c r="BO66" s="297"/>
      <c r="BP66" s="297"/>
      <c r="BQ66" s="297"/>
      <c r="BR66" s="297"/>
      <c r="BS66" s="297"/>
      <c r="BT66" s="297"/>
      <c r="BU66" s="297"/>
      <c r="BV66" s="297"/>
      <c r="BW66" s="297"/>
      <c r="BX66" s="297"/>
      <c r="BY66" s="297"/>
      <c r="BZ66" s="297"/>
      <c r="CA66" s="297"/>
      <c r="CB66" s="297"/>
      <c r="CC66" s="297"/>
      <c r="CD66" s="297"/>
      <c r="CE66" s="297"/>
      <c r="CF66" s="297"/>
      <c r="CG66" s="297"/>
      <c r="CH66" s="297"/>
      <c r="CI66" s="297"/>
      <c r="CJ66" s="297"/>
      <c r="CK66" s="297"/>
      <c r="CL66" s="297"/>
      <c r="CM66" s="297"/>
      <c r="CN66" s="297"/>
      <c r="CO66" s="297"/>
      <c r="CP66" s="297"/>
      <c r="CQ66" s="297"/>
      <c r="CR66" s="297"/>
      <c r="CS66" s="297"/>
      <c r="CT66" s="297"/>
      <c r="CU66" s="297"/>
      <c r="CV66" s="297"/>
      <c r="CW66" s="297"/>
      <c r="CX66" s="297"/>
      <c r="CY66" s="297"/>
      <c r="CZ66" s="297"/>
      <c r="DA66" s="297"/>
      <c r="DB66" s="297"/>
      <c r="DC66" s="297"/>
      <c r="DD66" s="297"/>
      <c r="DE66" s="297"/>
      <c r="DF66" s="297"/>
      <c r="DG66" s="297"/>
      <c r="DH66" s="297"/>
      <c r="DI66" s="297"/>
      <c r="DJ66" s="297"/>
      <c r="DK66" s="297"/>
      <c r="DL66" s="297"/>
      <c r="DM66" s="297"/>
      <c r="DN66" s="297"/>
      <c r="DO66" s="297"/>
      <c r="DP66" s="297"/>
      <c r="DQ66" s="297"/>
      <c r="DR66" s="297"/>
      <c r="DS66" s="297"/>
      <c r="DT66" s="297"/>
      <c r="DU66" s="297"/>
      <c r="DV66" s="297"/>
      <c r="DW66" s="297"/>
      <c r="DX66" s="297"/>
      <c r="DY66" s="297"/>
      <c r="DZ66" s="297"/>
      <c r="EA66" s="297"/>
      <c r="EB66" s="297"/>
      <c r="EC66" s="297"/>
      <c r="ED66" s="297"/>
      <c r="EE66" s="297"/>
      <c r="EF66" s="297"/>
      <c r="EG66" s="297"/>
      <c r="EH66" s="297"/>
      <c r="EI66"/>
      <c r="EJ66" s="7"/>
      <c r="EL66" s="276">
        <v>69041.7</v>
      </c>
      <c r="EN66" s="183">
        <v>0</v>
      </c>
      <c r="EO66" s="183">
        <v>0</v>
      </c>
      <c r="EP66" s="183">
        <v>0</v>
      </c>
      <c r="EQ66" s="183">
        <v>0</v>
      </c>
      <c r="ER66" s="183">
        <v>0</v>
      </c>
      <c r="ES66" s="183">
        <v>0</v>
      </c>
      <c r="ET66" s="183">
        <v>0</v>
      </c>
      <c r="EU66" s="183">
        <v>0</v>
      </c>
      <c r="EV66" s="183">
        <v>0</v>
      </c>
      <c r="EW66" s="183">
        <v>0</v>
      </c>
      <c r="EX66" s="183">
        <v>0</v>
      </c>
      <c r="EY66" s="183">
        <v>0</v>
      </c>
      <c r="EZ66" s="183">
        <v>0</v>
      </c>
      <c r="FA66" s="183">
        <v>0</v>
      </c>
      <c r="FB66" s="183">
        <v>0</v>
      </c>
      <c r="FC66" s="183">
        <v>0</v>
      </c>
      <c r="FD66" s="183">
        <v>0</v>
      </c>
      <c r="FE66" s="183">
        <v>0</v>
      </c>
      <c r="FF66" s="183">
        <v>0</v>
      </c>
      <c r="FG66" s="183">
        <v>0</v>
      </c>
      <c r="FH66" s="183">
        <v>0</v>
      </c>
      <c r="FI66" s="183">
        <v>0</v>
      </c>
      <c r="FJ66" s="183">
        <v>0</v>
      </c>
      <c r="FK66" s="183">
        <v>0</v>
      </c>
      <c r="FL66" s="183">
        <v>0</v>
      </c>
      <c r="FM66" s="183">
        <v>0</v>
      </c>
      <c r="FN66" s="183">
        <v>0</v>
      </c>
      <c r="FO66" s="183">
        <v>0</v>
      </c>
      <c r="FP66" s="183">
        <v>0</v>
      </c>
      <c r="FQ66" s="183">
        <v>0</v>
      </c>
      <c r="FR66" s="183">
        <v>0</v>
      </c>
      <c r="FS66" s="183">
        <v>0</v>
      </c>
      <c r="FT66" s="183">
        <v>0</v>
      </c>
      <c r="FU66" s="183">
        <v>0</v>
      </c>
      <c r="FV66" s="183">
        <v>0</v>
      </c>
      <c r="FW66" s="183">
        <v>0</v>
      </c>
      <c r="FX66" s="183">
        <v>0</v>
      </c>
      <c r="FY66" s="183">
        <v>0</v>
      </c>
      <c r="FZ66" s="183">
        <v>0</v>
      </c>
      <c r="GA66" s="183">
        <v>0</v>
      </c>
      <c r="GB66" s="183">
        <v>0</v>
      </c>
      <c r="GC66" s="183">
        <v>0</v>
      </c>
      <c r="GD66" s="183">
        <v>0</v>
      </c>
      <c r="GE66" s="183">
        <v>0</v>
      </c>
      <c r="GF66" s="183">
        <v>0</v>
      </c>
      <c r="GG66" s="183">
        <v>0</v>
      </c>
      <c r="GH66" s="183">
        <v>0</v>
      </c>
      <c r="GI66" s="183">
        <v>0</v>
      </c>
      <c r="GJ66" s="183">
        <v>0</v>
      </c>
      <c r="GK66" s="183">
        <v>0</v>
      </c>
      <c r="GL66" s="183">
        <v>0</v>
      </c>
      <c r="GM66" s="183">
        <v>0</v>
      </c>
      <c r="GN66" s="183">
        <v>0</v>
      </c>
      <c r="GO66" s="183">
        <v>0</v>
      </c>
      <c r="GP66" s="183">
        <v>0</v>
      </c>
      <c r="GQ66" s="183">
        <v>0</v>
      </c>
      <c r="GR66" s="183">
        <v>0</v>
      </c>
      <c r="GS66" s="183">
        <v>0</v>
      </c>
      <c r="GT66" s="183">
        <v>0</v>
      </c>
      <c r="GU66" s="183">
        <v>0</v>
      </c>
      <c r="GV66" s="183">
        <v>0</v>
      </c>
      <c r="GW66" s="183">
        <v>0</v>
      </c>
      <c r="GX66" s="183">
        <v>0</v>
      </c>
      <c r="GY66" s="183">
        <v>0</v>
      </c>
      <c r="GZ66" s="183">
        <v>0</v>
      </c>
      <c r="HA66" s="183">
        <v>0</v>
      </c>
      <c r="HB66" s="183">
        <v>0</v>
      </c>
      <c r="HC66" s="183">
        <v>0</v>
      </c>
      <c r="HD66" s="183">
        <v>0</v>
      </c>
      <c r="HE66" s="183">
        <v>0</v>
      </c>
      <c r="HF66" s="183">
        <v>0</v>
      </c>
      <c r="HG66" s="183">
        <v>0</v>
      </c>
      <c r="HH66" s="183">
        <v>0</v>
      </c>
      <c r="HI66" s="183">
        <v>0</v>
      </c>
      <c r="HJ66" s="183">
        <v>0</v>
      </c>
      <c r="HK66" s="183">
        <v>0</v>
      </c>
      <c r="HL66" s="183">
        <v>0</v>
      </c>
      <c r="HM66" s="183">
        <v>0</v>
      </c>
      <c r="HN66" s="183">
        <v>0</v>
      </c>
      <c r="HO66" s="183">
        <v>0</v>
      </c>
      <c r="HP66" s="183">
        <v>0</v>
      </c>
      <c r="HQ66" s="183">
        <v>0</v>
      </c>
      <c r="HR66" s="183">
        <v>0</v>
      </c>
      <c r="HS66" s="183">
        <v>0</v>
      </c>
      <c r="HT66" s="183">
        <v>0</v>
      </c>
      <c r="HU66" s="183">
        <v>0</v>
      </c>
      <c r="HV66" s="183">
        <v>0</v>
      </c>
      <c r="HW66" s="183">
        <v>0</v>
      </c>
      <c r="HX66" s="183">
        <v>0</v>
      </c>
      <c r="HY66" s="183">
        <v>0</v>
      </c>
      <c r="HZ66" s="183">
        <v>0</v>
      </c>
      <c r="IA66" s="183">
        <v>0</v>
      </c>
      <c r="IB66" s="183">
        <v>0</v>
      </c>
      <c r="IC66" s="183">
        <v>0</v>
      </c>
      <c r="ID66" s="183">
        <v>0</v>
      </c>
      <c r="IE66" s="183">
        <v>0</v>
      </c>
      <c r="IF66" s="183">
        <v>0</v>
      </c>
      <c r="IG66" s="183">
        <v>0</v>
      </c>
      <c r="IH66" s="183">
        <v>0</v>
      </c>
      <c r="II66" s="183">
        <v>0</v>
      </c>
      <c r="IJ66" s="183">
        <v>0</v>
      </c>
      <c r="IK66" s="183">
        <v>0</v>
      </c>
      <c r="IL66" s="183">
        <v>0</v>
      </c>
      <c r="IM66" s="183">
        <v>0</v>
      </c>
      <c r="IN66" s="183">
        <v>0</v>
      </c>
      <c r="IO66" s="183">
        <v>0</v>
      </c>
      <c r="IP66" s="183">
        <v>0</v>
      </c>
      <c r="IQ66" s="183">
        <v>0</v>
      </c>
      <c r="IR66" s="183">
        <v>0</v>
      </c>
      <c r="IS66" s="183">
        <v>0</v>
      </c>
      <c r="IT66" s="183">
        <v>0</v>
      </c>
      <c r="IU66" s="183">
        <v>0</v>
      </c>
      <c r="IV66" s="183">
        <v>0</v>
      </c>
      <c r="IW66" s="183">
        <v>0</v>
      </c>
      <c r="IX66" s="183">
        <v>0</v>
      </c>
      <c r="IY66" s="183">
        <v>0</v>
      </c>
      <c r="IZ66" s="183">
        <v>0</v>
      </c>
      <c r="JA66" s="183">
        <v>0</v>
      </c>
      <c r="JB66" s="183">
        <v>0</v>
      </c>
      <c r="JC66" s="183">
        <v>0</v>
      </c>
      <c r="JD66" s="183">
        <v>0</v>
      </c>
      <c r="JE66" s="183">
        <v>0</v>
      </c>
      <c r="JF66" s="183">
        <v>0</v>
      </c>
      <c r="JG66" s="183">
        <v>0</v>
      </c>
      <c r="JH66" s="183">
        <v>0</v>
      </c>
      <c r="JI66" s="183">
        <v>0</v>
      </c>
      <c r="JJ66" s="183">
        <v>0</v>
      </c>
      <c r="JK66" s="183">
        <v>0</v>
      </c>
      <c r="JL66" s="183">
        <v>0</v>
      </c>
      <c r="JM66" s="183">
        <v>0</v>
      </c>
      <c r="JN66" s="183">
        <v>0</v>
      </c>
      <c r="JO66" s="183">
        <v>0</v>
      </c>
      <c r="JP66" s="183">
        <v>0</v>
      </c>
      <c r="JQ66" s="183">
        <v>0</v>
      </c>
    </row>
    <row r="67" spans="1:277" x14ac:dyDescent="0.25">
      <c r="A67" s="54">
        <f t="shared" si="11"/>
        <v>66</v>
      </c>
      <c r="B67" s="6"/>
      <c r="C67" s="6"/>
      <c r="D67" s="6"/>
      <c r="E67" s="6"/>
      <c r="F67" s="6" t="s">
        <v>261</v>
      </c>
      <c r="G67" s="299">
        <v>593.28</v>
      </c>
      <c r="H67" s="299">
        <v>5256.5019999999995</v>
      </c>
      <c r="I67" s="299">
        <v>78561.941899999991</v>
      </c>
      <c r="J67" s="299">
        <v>0</v>
      </c>
      <c r="K67" s="299">
        <v>33267.2284</v>
      </c>
      <c r="L67" s="299">
        <v>2720.5081</v>
      </c>
      <c r="M67" s="299">
        <v>498.49940000000004</v>
      </c>
      <c r="N67" s="299">
        <v>0</v>
      </c>
      <c r="O67" s="299">
        <v>12350.9566</v>
      </c>
      <c r="P67" s="299">
        <v>53890.846299999997</v>
      </c>
      <c r="Q67" s="299">
        <v>5846.6714000000002</v>
      </c>
      <c r="R67" s="299">
        <v>28148.7464</v>
      </c>
      <c r="S67" s="299">
        <v>214.09580000000003</v>
      </c>
      <c r="T67" s="299">
        <v>0</v>
      </c>
      <c r="U67" s="299">
        <v>983.78390000000002</v>
      </c>
      <c r="V67" s="299">
        <v>16040.6432</v>
      </c>
      <c r="W67" s="299">
        <v>0</v>
      </c>
      <c r="X67" s="299">
        <v>32539.028700000003</v>
      </c>
      <c r="Y67" s="299">
        <v>0</v>
      </c>
      <c r="Z67" s="299">
        <v>0</v>
      </c>
      <c r="AA67" s="299">
        <v>0</v>
      </c>
      <c r="AB67" s="299">
        <v>35589.105900000002</v>
      </c>
      <c r="AC67" s="299">
        <v>1098.6289000000002</v>
      </c>
      <c r="AD67" s="299">
        <v>0</v>
      </c>
      <c r="AE67" s="299">
        <v>10202.0779</v>
      </c>
      <c r="AF67" s="299">
        <v>559.58870000000002</v>
      </c>
      <c r="AG67" s="299">
        <v>399.64</v>
      </c>
      <c r="AH67" s="299">
        <v>5485.0487000000003</v>
      </c>
      <c r="AI67" s="299">
        <v>27190.609500000002</v>
      </c>
      <c r="AJ67" s="299">
        <v>469.53580000000005</v>
      </c>
      <c r="AK67" s="299">
        <v>1553.24</v>
      </c>
      <c r="AL67" s="299">
        <v>0</v>
      </c>
      <c r="AM67" s="299">
        <v>0</v>
      </c>
      <c r="AN67" s="299">
        <v>0</v>
      </c>
      <c r="AO67" s="299">
        <v>367.79239999999999</v>
      </c>
      <c r="AP67" s="299">
        <v>56.207100000000004</v>
      </c>
      <c r="AQ67" s="299">
        <v>9390.7057000000004</v>
      </c>
      <c r="AR67" s="299">
        <v>1566.0532000000001</v>
      </c>
      <c r="AS67" s="299">
        <v>729.97130000000004</v>
      </c>
      <c r="AT67" s="299">
        <v>0</v>
      </c>
      <c r="AU67" s="299">
        <v>1876.0317000000002</v>
      </c>
      <c r="AV67" s="299">
        <v>5601.5519999999997</v>
      </c>
      <c r="AW67" s="299">
        <v>2761.1931</v>
      </c>
      <c r="AX67" s="299">
        <v>69.308700000000002</v>
      </c>
      <c r="AY67" s="299">
        <v>0</v>
      </c>
      <c r="AZ67" s="299">
        <v>0</v>
      </c>
      <c r="BA67" s="299">
        <v>0</v>
      </c>
      <c r="BB67" s="299">
        <v>5427.9660999999996</v>
      </c>
      <c r="BC67" s="299">
        <v>23655.505300000001</v>
      </c>
      <c r="BD67" s="299">
        <v>0</v>
      </c>
      <c r="BE67" s="299">
        <v>0</v>
      </c>
      <c r="BF67" s="299">
        <v>5943.0382</v>
      </c>
      <c r="BG67" s="299">
        <v>72687.161800000002</v>
      </c>
      <c r="BH67" s="299">
        <v>23777.807499999999</v>
      </c>
      <c r="BI67" s="299">
        <v>0</v>
      </c>
      <c r="BJ67" s="299">
        <v>761.60259999999994</v>
      </c>
      <c r="BK67" s="299">
        <v>34.628599999999999</v>
      </c>
      <c r="BL67" s="299">
        <v>0</v>
      </c>
      <c r="BM67" s="299">
        <v>441.4271</v>
      </c>
      <c r="BN67" s="299">
        <v>0</v>
      </c>
      <c r="BO67" s="299">
        <v>3484.9740999999999</v>
      </c>
      <c r="BP67" s="299">
        <v>10003.586599999999</v>
      </c>
      <c r="BQ67" s="299">
        <v>2655.1442999999999</v>
      </c>
      <c r="BR67" s="299">
        <v>0</v>
      </c>
      <c r="BS67" s="299">
        <v>2238.6432</v>
      </c>
      <c r="BT67" s="299">
        <v>0</v>
      </c>
      <c r="BU67" s="299">
        <v>0</v>
      </c>
      <c r="BV67" s="299">
        <v>358.13099999999997</v>
      </c>
      <c r="BW67" s="299">
        <v>0</v>
      </c>
      <c r="BX67" s="299">
        <v>14070.7991</v>
      </c>
      <c r="BY67" s="299">
        <v>0</v>
      </c>
      <c r="BZ67" s="299">
        <v>166.27290000000002</v>
      </c>
      <c r="CA67" s="299">
        <v>3433.0415000000003</v>
      </c>
      <c r="CB67" s="299">
        <v>70765.738000000012</v>
      </c>
      <c r="CC67" s="299">
        <v>0</v>
      </c>
      <c r="CD67" s="299">
        <v>5133.4787999999999</v>
      </c>
      <c r="CE67" s="299">
        <v>984.68000000000006</v>
      </c>
      <c r="CF67" s="299">
        <v>142597.49510000003</v>
      </c>
      <c r="CG67" s="299">
        <v>0</v>
      </c>
      <c r="CH67" s="299">
        <v>40956.971500000007</v>
      </c>
      <c r="CI67" s="299">
        <v>424.97800000000001</v>
      </c>
      <c r="CJ67" s="299">
        <v>70422.614100000006</v>
      </c>
      <c r="CK67" s="299">
        <v>7889.0790000000006</v>
      </c>
      <c r="CL67" s="299">
        <v>4927.0153</v>
      </c>
      <c r="CM67" s="299">
        <v>0</v>
      </c>
      <c r="CN67" s="299">
        <v>0</v>
      </c>
      <c r="CO67" s="299">
        <v>104.47290000000001</v>
      </c>
      <c r="CP67" s="299">
        <v>0</v>
      </c>
      <c r="CQ67" s="299">
        <v>7376.7467000000006</v>
      </c>
      <c r="CR67" s="299">
        <v>83.872900000000016</v>
      </c>
      <c r="CS67" s="299">
        <v>755.63890000000004</v>
      </c>
      <c r="CT67" s="299">
        <v>6652.9245000000001</v>
      </c>
      <c r="CU67" s="299">
        <v>167.89000000000001</v>
      </c>
      <c r="CV67" s="299">
        <v>14317.6077</v>
      </c>
      <c r="CW67" s="299">
        <v>1813.0987</v>
      </c>
      <c r="CX67" s="299">
        <v>0</v>
      </c>
      <c r="CY67" s="299">
        <v>368.74</v>
      </c>
      <c r="CZ67" s="299">
        <v>9587.095800000001</v>
      </c>
      <c r="DA67" s="299">
        <v>1159.7182</v>
      </c>
      <c r="DB67" s="299">
        <v>2964.8035</v>
      </c>
      <c r="DC67" s="299">
        <v>219.46209999999999</v>
      </c>
      <c r="DD67" s="299">
        <v>10611.3999</v>
      </c>
      <c r="DE67" s="299">
        <v>0</v>
      </c>
      <c r="DF67" s="299">
        <v>558.55869999999993</v>
      </c>
      <c r="DG67" s="299">
        <v>6921.4660999999996</v>
      </c>
      <c r="DH67" s="299">
        <v>18362.067500000001</v>
      </c>
      <c r="DI67" s="299">
        <v>0</v>
      </c>
      <c r="DJ67" s="299">
        <v>0</v>
      </c>
      <c r="DK67" s="299">
        <v>0</v>
      </c>
      <c r="DL67" s="299">
        <v>3812.9776000000002</v>
      </c>
      <c r="DM67" s="299">
        <v>5855.2821999999996</v>
      </c>
      <c r="DN67" s="299">
        <v>0</v>
      </c>
      <c r="DO67" s="299">
        <v>1161.4074000000001</v>
      </c>
      <c r="DP67" s="299">
        <v>1091.7176000000002</v>
      </c>
      <c r="DQ67" s="299">
        <v>0</v>
      </c>
      <c r="DR67" s="299">
        <v>424.50419999999997</v>
      </c>
      <c r="DS67" s="299">
        <v>57.68</v>
      </c>
      <c r="DT67" s="299">
        <v>59.74</v>
      </c>
      <c r="DU67" s="299">
        <v>2130.6579999999999</v>
      </c>
      <c r="DV67" s="299">
        <v>0</v>
      </c>
      <c r="DW67" s="299">
        <v>117.2552</v>
      </c>
      <c r="DX67" s="299">
        <v>0</v>
      </c>
      <c r="DY67" s="299">
        <v>13487.788200000001</v>
      </c>
      <c r="DZ67" s="299">
        <v>0</v>
      </c>
      <c r="EA67" s="299">
        <v>0</v>
      </c>
      <c r="EB67" s="299">
        <v>37164.9853</v>
      </c>
      <c r="EC67" s="299">
        <v>63644.956600000005</v>
      </c>
      <c r="ED67" s="299">
        <v>0</v>
      </c>
      <c r="EE67" s="299">
        <v>55085.769900000007</v>
      </c>
      <c r="EF67" s="299">
        <v>33.701599999999999</v>
      </c>
      <c r="EG67" s="299">
        <v>7907.4439000000002</v>
      </c>
      <c r="EH67" s="299">
        <v>8604.4346000000005</v>
      </c>
      <c r="EI67"/>
      <c r="EJ67" s="7">
        <f>ROUND(SUM(G67:EH67),5)</f>
        <v>1171786.6688000001</v>
      </c>
      <c r="EL67" s="276">
        <v>9682</v>
      </c>
      <c r="EN67" s="183">
        <v>0</v>
      </c>
      <c r="EO67" s="183">
        <v>0</v>
      </c>
      <c r="EP67" s="183">
        <v>0</v>
      </c>
      <c r="EQ67" s="183">
        <v>0</v>
      </c>
      <c r="ER67" s="183">
        <v>0</v>
      </c>
      <c r="ES67" s="183">
        <v>0</v>
      </c>
      <c r="ET67" s="183">
        <v>0</v>
      </c>
      <c r="EU67" s="183">
        <v>0</v>
      </c>
      <c r="EV67" s="183">
        <v>0</v>
      </c>
      <c r="EW67" s="183">
        <v>0</v>
      </c>
      <c r="EX67" s="183">
        <v>0</v>
      </c>
      <c r="EY67" s="183">
        <v>0</v>
      </c>
      <c r="EZ67" s="183">
        <v>0</v>
      </c>
      <c r="FA67" s="183">
        <v>0</v>
      </c>
      <c r="FB67" s="183">
        <v>0</v>
      </c>
      <c r="FC67" s="183">
        <v>0</v>
      </c>
      <c r="FD67" s="183">
        <v>0</v>
      </c>
      <c r="FE67" s="183">
        <v>0</v>
      </c>
      <c r="FF67" s="183">
        <v>0</v>
      </c>
      <c r="FG67" s="183">
        <v>0</v>
      </c>
      <c r="FH67" s="183">
        <v>0</v>
      </c>
      <c r="FI67" s="183">
        <v>0</v>
      </c>
      <c r="FJ67" s="183">
        <v>0</v>
      </c>
      <c r="FK67" s="183">
        <v>0</v>
      </c>
      <c r="FL67" s="183">
        <v>0</v>
      </c>
      <c r="FM67" s="183">
        <v>0</v>
      </c>
      <c r="FN67" s="183">
        <v>0</v>
      </c>
      <c r="FO67" s="183">
        <v>0</v>
      </c>
      <c r="FP67" s="183">
        <v>0</v>
      </c>
      <c r="FQ67" s="183">
        <v>0</v>
      </c>
      <c r="FR67" s="183">
        <v>0</v>
      </c>
      <c r="FS67" s="183">
        <v>0</v>
      </c>
      <c r="FT67" s="183">
        <v>0</v>
      </c>
      <c r="FU67" s="183">
        <v>0</v>
      </c>
      <c r="FV67" s="183">
        <v>0</v>
      </c>
      <c r="FW67" s="183">
        <v>0</v>
      </c>
      <c r="FX67" s="183">
        <v>0</v>
      </c>
      <c r="FY67" s="183">
        <v>0</v>
      </c>
      <c r="FZ67" s="183">
        <v>0</v>
      </c>
      <c r="GA67" s="183">
        <v>0</v>
      </c>
      <c r="GB67" s="183">
        <v>0</v>
      </c>
      <c r="GC67" s="183">
        <v>0</v>
      </c>
      <c r="GD67" s="183">
        <v>0</v>
      </c>
      <c r="GE67" s="183">
        <v>0</v>
      </c>
      <c r="GF67" s="183">
        <v>0</v>
      </c>
      <c r="GG67" s="183">
        <v>0</v>
      </c>
      <c r="GH67" s="183">
        <v>0</v>
      </c>
      <c r="GI67" s="183">
        <v>0</v>
      </c>
      <c r="GJ67" s="183">
        <v>0</v>
      </c>
      <c r="GK67" s="183">
        <v>0</v>
      </c>
      <c r="GL67" s="183">
        <v>0</v>
      </c>
      <c r="GM67" s="183">
        <v>0</v>
      </c>
      <c r="GN67" s="183">
        <v>0</v>
      </c>
      <c r="GO67" s="183">
        <v>0</v>
      </c>
      <c r="GP67" s="183">
        <v>0</v>
      </c>
      <c r="GQ67" s="183">
        <v>0</v>
      </c>
      <c r="GR67" s="183">
        <v>0</v>
      </c>
      <c r="GS67" s="183">
        <v>0</v>
      </c>
      <c r="GT67" s="183">
        <v>0</v>
      </c>
      <c r="GU67" s="183">
        <v>0</v>
      </c>
      <c r="GV67" s="183">
        <v>0</v>
      </c>
      <c r="GW67" s="183">
        <v>0</v>
      </c>
      <c r="GX67" s="183">
        <v>0</v>
      </c>
      <c r="GY67" s="183">
        <v>0</v>
      </c>
      <c r="GZ67" s="183">
        <v>0</v>
      </c>
      <c r="HA67" s="183">
        <v>0</v>
      </c>
      <c r="HB67" s="183">
        <v>0</v>
      </c>
      <c r="HC67" s="183">
        <v>0</v>
      </c>
      <c r="HD67" s="183">
        <v>0</v>
      </c>
      <c r="HE67" s="183">
        <v>0</v>
      </c>
      <c r="HF67" s="183">
        <v>0</v>
      </c>
      <c r="HG67" s="183">
        <v>0</v>
      </c>
      <c r="HH67" s="183">
        <v>0</v>
      </c>
      <c r="HI67" s="183">
        <v>0</v>
      </c>
      <c r="HJ67" s="183">
        <v>0</v>
      </c>
      <c r="HK67" s="183">
        <v>0</v>
      </c>
      <c r="HL67" s="183">
        <v>0</v>
      </c>
      <c r="HM67" s="183">
        <v>0</v>
      </c>
      <c r="HN67" s="183">
        <v>0</v>
      </c>
      <c r="HO67" s="183">
        <v>0</v>
      </c>
      <c r="HP67" s="183">
        <v>0</v>
      </c>
      <c r="HQ67" s="183">
        <v>0</v>
      </c>
      <c r="HR67" s="183">
        <v>0</v>
      </c>
      <c r="HS67" s="183">
        <v>0</v>
      </c>
      <c r="HT67" s="183">
        <v>0</v>
      </c>
      <c r="HU67" s="183">
        <v>0</v>
      </c>
      <c r="HV67" s="183">
        <v>0</v>
      </c>
      <c r="HW67" s="183">
        <v>0</v>
      </c>
      <c r="HX67" s="183">
        <v>0</v>
      </c>
      <c r="HY67" s="183">
        <v>0</v>
      </c>
      <c r="HZ67" s="183">
        <v>0</v>
      </c>
      <c r="IA67" s="183">
        <v>0</v>
      </c>
      <c r="IB67" s="183">
        <v>0</v>
      </c>
      <c r="IC67" s="183">
        <v>0</v>
      </c>
      <c r="ID67" s="183">
        <v>0</v>
      </c>
      <c r="IE67" s="183">
        <v>0</v>
      </c>
      <c r="IF67" s="183">
        <v>0</v>
      </c>
      <c r="IG67" s="183">
        <v>0</v>
      </c>
      <c r="IH67" s="183">
        <v>0</v>
      </c>
      <c r="II67" s="183">
        <v>0</v>
      </c>
      <c r="IJ67" s="183">
        <v>0</v>
      </c>
      <c r="IK67" s="183">
        <v>0</v>
      </c>
      <c r="IL67" s="183">
        <v>0</v>
      </c>
      <c r="IM67" s="183">
        <v>0</v>
      </c>
      <c r="IN67" s="183">
        <v>0</v>
      </c>
      <c r="IO67" s="183">
        <v>0</v>
      </c>
      <c r="IP67" s="183">
        <v>0</v>
      </c>
      <c r="IQ67" s="183">
        <v>0</v>
      </c>
      <c r="IR67" s="183">
        <v>0</v>
      </c>
      <c r="IS67" s="183">
        <v>0</v>
      </c>
      <c r="IT67" s="183">
        <v>0</v>
      </c>
      <c r="IU67" s="183">
        <v>0</v>
      </c>
      <c r="IV67" s="183">
        <v>0</v>
      </c>
      <c r="IW67" s="183">
        <v>0</v>
      </c>
      <c r="IX67" s="183">
        <v>0</v>
      </c>
      <c r="IY67" s="183">
        <v>0</v>
      </c>
      <c r="IZ67" s="183">
        <v>0</v>
      </c>
      <c r="JA67" s="183">
        <v>0</v>
      </c>
      <c r="JB67" s="183">
        <v>0</v>
      </c>
      <c r="JC67" s="183">
        <v>0</v>
      </c>
      <c r="JD67" s="183">
        <v>0</v>
      </c>
      <c r="JE67" s="183">
        <v>0</v>
      </c>
      <c r="JF67" s="183">
        <v>0</v>
      </c>
      <c r="JG67" s="183">
        <v>0</v>
      </c>
      <c r="JH67" s="183">
        <v>0</v>
      </c>
      <c r="JI67" s="183">
        <v>0</v>
      </c>
      <c r="JJ67" s="183">
        <v>0</v>
      </c>
      <c r="JK67" s="183">
        <v>0</v>
      </c>
      <c r="JL67" s="183">
        <v>0</v>
      </c>
      <c r="JM67" s="183">
        <v>0</v>
      </c>
      <c r="JN67" s="183">
        <v>0</v>
      </c>
      <c r="JO67" s="183">
        <v>0</v>
      </c>
      <c r="JP67" s="183">
        <v>0</v>
      </c>
      <c r="JQ67" s="183">
        <v>0</v>
      </c>
    </row>
    <row r="68" spans="1:277" ht="15.75" thickBot="1" x14ac:dyDescent="0.3">
      <c r="A68" s="54">
        <f t="shared" ref="A68:A131" si="41">+A67+1</f>
        <v>67</v>
      </c>
      <c r="B68" s="6"/>
      <c r="C68" s="6"/>
      <c r="D68" s="6"/>
      <c r="E68" s="6"/>
      <c r="F68" s="6" t="s">
        <v>371</v>
      </c>
      <c r="G68" s="298">
        <v>0</v>
      </c>
      <c r="H68" s="298">
        <v>0</v>
      </c>
      <c r="I68" s="298">
        <v>0</v>
      </c>
      <c r="J68" s="298">
        <v>0</v>
      </c>
      <c r="K68" s="298">
        <v>0</v>
      </c>
      <c r="L68" s="298">
        <v>0</v>
      </c>
      <c r="M68" s="298">
        <v>0</v>
      </c>
      <c r="N68" s="298">
        <v>0</v>
      </c>
      <c r="O68" s="298">
        <v>0</v>
      </c>
      <c r="P68" s="298">
        <v>0</v>
      </c>
      <c r="Q68" s="298">
        <v>0</v>
      </c>
      <c r="R68" s="298">
        <v>0</v>
      </c>
      <c r="S68" s="298">
        <v>0</v>
      </c>
      <c r="T68" s="298">
        <v>0</v>
      </c>
      <c r="U68" s="298">
        <v>0</v>
      </c>
      <c r="V68" s="298">
        <v>0</v>
      </c>
      <c r="W68" s="298">
        <v>0</v>
      </c>
      <c r="X68" s="298">
        <v>0</v>
      </c>
      <c r="Y68" s="298">
        <v>0</v>
      </c>
      <c r="Z68" s="298">
        <v>0</v>
      </c>
      <c r="AA68" s="298">
        <v>0</v>
      </c>
      <c r="AB68" s="298">
        <v>0</v>
      </c>
      <c r="AC68" s="298">
        <v>0</v>
      </c>
      <c r="AD68" s="298">
        <v>0</v>
      </c>
      <c r="AE68" s="298">
        <v>0</v>
      </c>
      <c r="AF68" s="298">
        <v>0</v>
      </c>
      <c r="AG68" s="298">
        <v>0</v>
      </c>
      <c r="AH68" s="298">
        <v>0</v>
      </c>
      <c r="AI68" s="298">
        <v>0</v>
      </c>
      <c r="AJ68" s="298">
        <v>0</v>
      </c>
      <c r="AK68" s="298">
        <v>0</v>
      </c>
      <c r="AL68" s="298">
        <v>0</v>
      </c>
      <c r="AM68" s="298">
        <v>0</v>
      </c>
      <c r="AN68" s="298">
        <v>0</v>
      </c>
      <c r="AO68" s="298">
        <v>0</v>
      </c>
      <c r="AP68" s="298">
        <v>0</v>
      </c>
      <c r="AQ68" s="298">
        <v>0</v>
      </c>
      <c r="AR68" s="298">
        <v>0</v>
      </c>
      <c r="AS68" s="298">
        <v>0</v>
      </c>
      <c r="AT68" s="298">
        <v>0</v>
      </c>
      <c r="AU68" s="298">
        <v>0</v>
      </c>
      <c r="AV68" s="298">
        <v>0</v>
      </c>
      <c r="AW68" s="298">
        <v>0</v>
      </c>
      <c r="AX68" s="298">
        <v>0</v>
      </c>
      <c r="AY68" s="298">
        <v>0</v>
      </c>
      <c r="AZ68" s="298">
        <v>0</v>
      </c>
      <c r="BA68" s="298">
        <v>0</v>
      </c>
      <c r="BB68" s="298">
        <v>0</v>
      </c>
      <c r="BC68" s="298">
        <v>0</v>
      </c>
      <c r="BD68" s="298">
        <v>0</v>
      </c>
      <c r="BE68" s="298">
        <v>0</v>
      </c>
      <c r="BF68" s="298">
        <v>0</v>
      </c>
      <c r="BG68" s="298">
        <v>0</v>
      </c>
      <c r="BH68" s="298">
        <v>0</v>
      </c>
      <c r="BI68" s="298">
        <v>0</v>
      </c>
      <c r="BJ68" s="298">
        <v>0</v>
      </c>
      <c r="BK68" s="298">
        <v>0</v>
      </c>
      <c r="BL68" s="298">
        <v>0</v>
      </c>
      <c r="BM68" s="298">
        <v>0</v>
      </c>
      <c r="BN68" s="298">
        <v>0</v>
      </c>
      <c r="BO68" s="298">
        <v>0</v>
      </c>
      <c r="BP68" s="298">
        <v>0</v>
      </c>
      <c r="BQ68" s="298">
        <v>0</v>
      </c>
      <c r="BR68" s="298">
        <v>0</v>
      </c>
      <c r="BS68" s="298">
        <v>0</v>
      </c>
      <c r="BT68" s="298">
        <v>0</v>
      </c>
      <c r="BU68" s="298">
        <v>0</v>
      </c>
      <c r="BV68" s="298">
        <v>0</v>
      </c>
      <c r="BW68" s="298">
        <v>0</v>
      </c>
      <c r="BX68" s="298">
        <v>0</v>
      </c>
      <c r="BY68" s="298">
        <v>0</v>
      </c>
      <c r="BZ68" s="298">
        <v>0</v>
      </c>
      <c r="CA68" s="298">
        <v>0</v>
      </c>
      <c r="CB68" s="298">
        <v>0</v>
      </c>
      <c r="CC68" s="298">
        <v>0</v>
      </c>
      <c r="CD68" s="298">
        <v>0</v>
      </c>
      <c r="CE68" s="298">
        <v>0</v>
      </c>
      <c r="CF68" s="298">
        <v>0</v>
      </c>
      <c r="CG68" s="298">
        <v>0</v>
      </c>
      <c r="CH68" s="298">
        <v>0</v>
      </c>
      <c r="CI68" s="298">
        <v>0</v>
      </c>
      <c r="CJ68" s="298">
        <v>0</v>
      </c>
      <c r="CK68" s="298">
        <v>0</v>
      </c>
      <c r="CL68" s="298">
        <v>0</v>
      </c>
      <c r="CM68" s="298">
        <v>0</v>
      </c>
      <c r="CN68" s="298">
        <v>0</v>
      </c>
      <c r="CO68" s="298">
        <v>0</v>
      </c>
      <c r="CP68" s="298">
        <v>0</v>
      </c>
      <c r="CQ68" s="298">
        <v>0</v>
      </c>
      <c r="CR68" s="298">
        <v>0</v>
      </c>
      <c r="CS68" s="298">
        <v>0</v>
      </c>
      <c r="CT68" s="298">
        <v>0</v>
      </c>
      <c r="CU68" s="298">
        <v>0</v>
      </c>
      <c r="CV68" s="298">
        <v>0</v>
      </c>
      <c r="CW68" s="298">
        <v>0</v>
      </c>
      <c r="CX68" s="298">
        <v>0</v>
      </c>
      <c r="CY68" s="298">
        <v>0</v>
      </c>
      <c r="CZ68" s="298">
        <v>0</v>
      </c>
      <c r="DA68" s="298">
        <v>0</v>
      </c>
      <c r="DB68" s="298">
        <v>0</v>
      </c>
      <c r="DC68" s="298">
        <v>0</v>
      </c>
      <c r="DD68" s="298">
        <v>0</v>
      </c>
      <c r="DE68" s="298">
        <v>0</v>
      </c>
      <c r="DF68" s="298">
        <v>0</v>
      </c>
      <c r="DG68" s="298">
        <v>0</v>
      </c>
      <c r="DH68" s="298">
        <v>0</v>
      </c>
      <c r="DI68" s="298">
        <v>0</v>
      </c>
      <c r="DJ68" s="298">
        <v>0</v>
      </c>
      <c r="DK68" s="298">
        <v>0</v>
      </c>
      <c r="DL68" s="298">
        <v>0</v>
      </c>
      <c r="DM68" s="298">
        <v>0</v>
      </c>
      <c r="DN68" s="298">
        <v>0</v>
      </c>
      <c r="DO68" s="298">
        <v>0</v>
      </c>
      <c r="DP68" s="298">
        <v>0</v>
      </c>
      <c r="DQ68" s="298">
        <v>0</v>
      </c>
      <c r="DR68" s="298">
        <v>0</v>
      </c>
      <c r="DS68" s="298">
        <v>0</v>
      </c>
      <c r="DT68" s="298">
        <v>0</v>
      </c>
      <c r="DU68" s="298">
        <v>0</v>
      </c>
      <c r="DV68" s="298">
        <v>0</v>
      </c>
      <c r="DW68" s="298">
        <v>0</v>
      </c>
      <c r="DX68" s="298">
        <v>0</v>
      </c>
      <c r="DY68" s="298">
        <v>0</v>
      </c>
      <c r="DZ68" s="298">
        <v>0</v>
      </c>
      <c r="EA68" s="298">
        <v>0</v>
      </c>
      <c r="EB68" s="298">
        <v>0</v>
      </c>
      <c r="EC68" s="298">
        <v>0</v>
      </c>
      <c r="ED68" s="298">
        <v>0</v>
      </c>
      <c r="EE68" s="298">
        <v>0</v>
      </c>
      <c r="EF68" s="298">
        <v>0</v>
      </c>
      <c r="EG68" s="298">
        <v>0</v>
      </c>
      <c r="EH68" s="298">
        <v>0</v>
      </c>
      <c r="EI68"/>
      <c r="EJ68" s="8">
        <f>ROUND(SUM(G68:EH68),5)</f>
        <v>0</v>
      </c>
      <c r="EL68" s="276">
        <v>5014.0999999999995</v>
      </c>
      <c r="EN68" s="183">
        <v>0</v>
      </c>
      <c r="EO68" s="183">
        <v>0</v>
      </c>
      <c r="EP68" s="183">
        <v>0</v>
      </c>
      <c r="EQ68" s="183">
        <v>0</v>
      </c>
      <c r="ER68" s="183">
        <v>0</v>
      </c>
      <c r="ES68" s="183">
        <v>0</v>
      </c>
      <c r="ET68" s="183">
        <v>0</v>
      </c>
      <c r="EU68" s="183">
        <v>0</v>
      </c>
      <c r="EV68" s="183">
        <v>0</v>
      </c>
      <c r="EW68" s="183">
        <v>0</v>
      </c>
      <c r="EX68" s="183">
        <v>0</v>
      </c>
      <c r="EY68" s="183">
        <v>0</v>
      </c>
      <c r="EZ68" s="183">
        <v>0</v>
      </c>
      <c r="FA68" s="183">
        <v>0</v>
      </c>
      <c r="FB68" s="183">
        <v>0</v>
      </c>
      <c r="FC68" s="183">
        <v>0</v>
      </c>
      <c r="FD68" s="183">
        <v>0</v>
      </c>
      <c r="FE68" s="183">
        <v>0</v>
      </c>
      <c r="FF68" s="183">
        <v>0</v>
      </c>
      <c r="FG68" s="183">
        <v>0</v>
      </c>
      <c r="FH68" s="183">
        <v>0</v>
      </c>
      <c r="FI68" s="183">
        <v>0</v>
      </c>
      <c r="FJ68" s="183">
        <v>0</v>
      </c>
      <c r="FK68" s="183">
        <v>0</v>
      </c>
      <c r="FL68" s="183">
        <v>0</v>
      </c>
      <c r="FM68" s="183">
        <v>0</v>
      </c>
      <c r="FN68" s="183">
        <v>0</v>
      </c>
      <c r="FO68" s="183">
        <v>0</v>
      </c>
      <c r="FP68" s="183">
        <v>0</v>
      </c>
      <c r="FQ68" s="183">
        <v>0</v>
      </c>
      <c r="FR68" s="183">
        <v>0</v>
      </c>
      <c r="FS68" s="183">
        <v>0</v>
      </c>
      <c r="FT68" s="183">
        <v>0</v>
      </c>
      <c r="FU68" s="183">
        <v>0</v>
      </c>
      <c r="FV68" s="183">
        <v>0</v>
      </c>
      <c r="FW68" s="183">
        <v>0</v>
      </c>
      <c r="FX68" s="183">
        <v>0</v>
      </c>
      <c r="FY68" s="183">
        <v>0</v>
      </c>
      <c r="FZ68" s="183">
        <v>0</v>
      </c>
      <c r="GA68" s="183">
        <v>0</v>
      </c>
      <c r="GB68" s="183">
        <v>0</v>
      </c>
      <c r="GC68" s="183">
        <v>0</v>
      </c>
      <c r="GD68" s="183">
        <v>0</v>
      </c>
      <c r="GE68" s="183">
        <v>0</v>
      </c>
      <c r="GF68" s="183">
        <v>0</v>
      </c>
      <c r="GG68" s="183">
        <v>0</v>
      </c>
      <c r="GH68" s="183">
        <v>0</v>
      </c>
      <c r="GI68" s="183">
        <v>0</v>
      </c>
      <c r="GJ68" s="183">
        <v>0</v>
      </c>
      <c r="GK68" s="183">
        <v>0</v>
      </c>
      <c r="GL68" s="183">
        <v>0</v>
      </c>
      <c r="GM68" s="183">
        <v>0</v>
      </c>
      <c r="GN68" s="183">
        <v>0</v>
      </c>
      <c r="GO68" s="183">
        <v>0</v>
      </c>
      <c r="GP68" s="183">
        <v>0</v>
      </c>
      <c r="GQ68" s="183">
        <v>0</v>
      </c>
      <c r="GR68" s="183">
        <v>0</v>
      </c>
      <c r="GS68" s="183">
        <v>0</v>
      </c>
      <c r="GT68" s="183">
        <v>0</v>
      </c>
      <c r="GU68" s="183">
        <v>0</v>
      </c>
      <c r="GV68" s="183">
        <v>0</v>
      </c>
      <c r="GW68" s="183">
        <v>0</v>
      </c>
      <c r="GX68" s="183">
        <v>0</v>
      </c>
      <c r="GY68" s="183">
        <v>0</v>
      </c>
      <c r="GZ68" s="183">
        <v>0</v>
      </c>
      <c r="HA68" s="183">
        <v>0</v>
      </c>
      <c r="HB68" s="183">
        <v>0</v>
      </c>
      <c r="HC68" s="183">
        <v>0</v>
      </c>
      <c r="HD68" s="183">
        <v>0</v>
      </c>
      <c r="HE68" s="183">
        <v>0</v>
      </c>
      <c r="HF68" s="183">
        <v>0</v>
      </c>
      <c r="HG68" s="183">
        <v>0</v>
      </c>
      <c r="HH68" s="183">
        <v>0</v>
      </c>
      <c r="HI68" s="183">
        <v>0</v>
      </c>
      <c r="HJ68" s="183">
        <v>0</v>
      </c>
      <c r="HK68" s="183">
        <v>0</v>
      </c>
      <c r="HL68" s="183">
        <v>0</v>
      </c>
      <c r="HM68" s="183">
        <v>0</v>
      </c>
      <c r="HN68" s="183">
        <v>0</v>
      </c>
      <c r="HO68" s="183">
        <v>0</v>
      </c>
      <c r="HP68" s="183">
        <v>0</v>
      </c>
      <c r="HQ68" s="183">
        <v>0</v>
      </c>
      <c r="HR68" s="183">
        <v>0</v>
      </c>
      <c r="HS68" s="183">
        <v>0</v>
      </c>
      <c r="HT68" s="183">
        <v>0</v>
      </c>
      <c r="HU68" s="183">
        <v>0</v>
      </c>
      <c r="HV68" s="183">
        <v>0</v>
      </c>
      <c r="HW68" s="183">
        <v>0</v>
      </c>
      <c r="HX68" s="183">
        <v>0</v>
      </c>
      <c r="HY68" s="183">
        <v>0</v>
      </c>
      <c r="HZ68" s="183">
        <v>0</v>
      </c>
      <c r="IA68" s="183">
        <v>0</v>
      </c>
      <c r="IB68" s="183">
        <v>0</v>
      </c>
      <c r="IC68" s="183">
        <v>0</v>
      </c>
      <c r="ID68" s="183">
        <v>0</v>
      </c>
      <c r="IE68" s="183">
        <v>0</v>
      </c>
      <c r="IF68" s="183">
        <v>0</v>
      </c>
      <c r="IG68" s="183">
        <v>0</v>
      </c>
      <c r="IH68" s="183">
        <v>0</v>
      </c>
      <c r="II68" s="183">
        <v>0</v>
      </c>
      <c r="IJ68" s="183">
        <v>0</v>
      </c>
      <c r="IK68" s="183">
        <v>0</v>
      </c>
      <c r="IL68" s="183">
        <v>0</v>
      </c>
      <c r="IM68" s="183">
        <v>0</v>
      </c>
      <c r="IN68" s="183">
        <v>0</v>
      </c>
      <c r="IO68" s="183">
        <v>0</v>
      </c>
      <c r="IP68" s="183">
        <v>0</v>
      </c>
      <c r="IQ68" s="183">
        <v>0</v>
      </c>
      <c r="IR68" s="183">
        <v>0</v>
      </c>
      <c r="IS68" s="183">
        <v>0</v>
      </c>
      <c r="IT68" s="183">
        <v>0</v>
      </c>
      <c r="IU68" s="183">
        <v>0</v>
      </c>
      <c r="IV68" s="183">
        <v>0</v>
      </c>
      <c r="IW68" s="183">
        <v>0</v>
      </c>
      <c r="IX68" s="183">
        <v>0</v>
      </c>
      <c r="IY68" s="183">
        <v>0</v>
      </c>
      <c r="IZ68" s="183">
        <v>0</v>
      </c>
      <c r="JA68" s="183">
        <v>0</v>
      </c>
      <c r="JB68" s="183">
        <v>0</v>
      </c>
      <c r="JC68" s="183">
        <v>0</v>
      </c>
      <c r="JD68" s="183">
        <v>0</v>
      </c>
      <c r="JE68" s="183">
        <v>0</v>
      </c>
      <c r="JF68" s="183">
        <v>0</v>
      </c>
      <c r="JG68" s="183">
        <v>0</v>
      </c>
      <c r="JH68" s="183">
        <v>0</v>
      </c>
      <c r="JI68" s="183">
        <v>0</v>
      </c>
      <c r="JJ68" s="183">
        <v>0</v>
      </c>
      <c r="JK68" s="183">
        <v>0</v>
      </c>
      <c r="JL68" s="183">
        <v>0</v>
      </c>
      <c r="JM68" s="183">
        <v>0</v>
      </c>
      <c r="JN68" s="183">
        <v>0</v>
      </c>
      <c r="JO68" s="183">
        <v>0</v>
      </c>
      <c r="JP68" s="183">
        <v>0</v>
      </c>
      <c r="JQ68" s="183">
        <v>0</v>
      </c>
    </row>
    <row r="69" spans="1:277" x14ac:dyDescent="0.25">
      <c r="A69" s="54">
        <f t="shared" si="41"/>
        <v>68</v>
      </c>
      <c r="B69" s="6"/>
      <c r="C69" s="6"/>
      <c r="D69" s="6"/>
      <c r="E69" s="6" t="s">
        <v>262</v>
      </c>
      <c r="F69" s="6"/>
      <c r="G69" s="297">
        <f>SUM(G67:G68)</f>
        <v>593.28</v>
      </c>
      <c r="H69" s="297">
        <f t="shared" ref="H69:BS69" si="42">SUM(H67:H68)</f>
        <v>5256.5019999999995</v>
      </c>
      <c r="I69" s="297">
        <f t="shared" si="42"/>
        <v>78561.941899999991</v>
      </c>
      <c r="J69" s="297">
        <f t="shared" si="42"/>
        <v>0</v>
      </c>
      <c r="K69" s="297">
        <f t="shared" si="42"/>
        <v>33267.2284</v>
      </c>
      <c r="L69" s="297">
        <f t="shared" si="42"/>
        <v>2720.5081</v>
      </c>
      <c r="M69" s="297">
        <f t="shared" si="42"/>
        <v>498.49940000000004</v>
      </c>
      <c r="N69" s="297">
        <f t="shared" si="42"/>
        <v>0</v>
      </c>
      <c r="O69" s="297">
        <f t="shared" si="42"/>
        <v>12350.9566</v>
      </c>
      <c r="P69" s="297">
        <f t="shared" si="42"/>
        <v>53890.846299999997</v>
      </c>
      <c r="Q69" s="297">
        <f t="shared" si="42"/>
        <v>5846.6714000000002</v>
      </c>
      <c r="R69" s="297">
        <f t="shared" si="42"/>
        <v>28148.7464</v>
      </c>
      <c r="S69" s="297">
        <f t="shared" si="42"/>
        <v>214.09580000000003</v>
      </c>
      <c r="T69" s="297">
        <f t="shared" si="42"/>
        <v>0</v>
      </c>
      <c r="U69" s="297">
        <f t="shared" si="42"/>
        <v>983.78390000000002</v>
      </c>
      <c r="V69" s="297">
        <f t="shared" si="42"/>
        <v>16040.6432</v>
      </c>
      <c r="W69" s="297">
        <f t="shared" si="42"/>
        <v>0</v>
      </c>
      <c r="X69" s="297">
        <f t="shared" si="42"/>
        <v>32539.028700000003</v>
      </c>
      <c r="Y69" s="297">
        <f t="shared" si="42"/>
        <v>0</v>
      </c>
      <c r="Z69" s="297">
        <f t="shared" si="42"/>
        <v>0</v>
      </c>
      <c r="AA69" s="297">
        <f t="shared" si="42"/>
        <v>0</v>
      </c>
      <c r="AB69" s="297">
        <f t="shared" si="42"/>
        <v>35589.105900000002</v>
      </c>
      <c r="AC69" s="297">
        <f t="shared" si="42"/>
        <v>1098.6289000000002</v>
      </c>
      <c r="AD69" s="297">
        <f t="shared" si="42"/>
        <v>0</v>
      </c>
      <c r="AE69" s="297">
        <f t="shared" si="42"/>
        <v>10202.0779</v>
      </c>
      <c r="AF69" s="297">
        <f t="shared" si="42"/>
        <v>559.58870000000002</v>
      </c>
      <c r="AG69" s="297">
        <f t="shared" si="42"/>
        <v>399.64</v>
      </c>
      <c r="AH69" s="297">
        <f t="shared" si="42"/>
        <v>5485.0487000000003</v>
      </c>
      <c r="AI69" s="297">
        <f t="shared" si="42"/>
        <v>27190.609500000002</v>
      </c>
      <c r="AJ69" s="297">
        <f t="shared" si="42"/>
        <v>469.53580000000005</v>
      </c>
      <c r="AK69" s="297">
        <f t="shared" si="42"/>
        <v>1553.24</v>
      </c>
      <c r="AL69" s="297">
        <f t="shared" si="42"/>
        <v>0</v>
      </c>
      <c r="AM69" s="297">
        <f t="shared" si="42"/>
        <v>0</v>
      </c>
      <c r="AN69" s="297">
        <f t="shared" si="42"/>
        <v>0</v>
      </c>
      <c r="AO69" s="297">
        <f t="shared" si="42"/>
        <v>367.79239999999999</v>
      </c>
      <c r="AP69" s="297">
        <f t="shared" si="42"/>
        <v>56.207100000000004</v>
      </c>
      <c r="AQ69" s="297">
        <f t="shared" si="42"/>
        <v>9390.7057000000004</v>
      </c>
      <c r="AR69" s="297">
        <f t="shared" si="42"/>
        <v>1566.0532000000001</v>
      </c>
      <c r="AS69" s="297">
        <f t="shared" si="42"/>
        <v>729.97130000000004</v>
      </c>
      <c r="AT69" s="297">
        <f t="shared" si="42"/>
        <v>0</v>
      </c>
      <c r="AU69" s="297">
        <f t="shared" si="42"/>
        <v>1876.0317000000002</v>
      </c>
      <c r="AV69" s="297">
        <f t="shared" si="42"/>
        <v>5601.5519999999997</v>
      </c>
      <c r="AW69" s="297">
        <f t="shared" si="42"/>
        <v>2761.1931</v>
      </c>
      <c r="AX69" s="297">
        <f t="shared" si="42"/>
        <v>69.308700000000002</v>
      </c>
      <c r="AY69" s="297">
        <f t="shared" si="42"/>
        <v>0</v>
      </c>
      <c r="AZ69" s="297">
        <f t="shared" si="42"/>
        <v>0</v>
      </c>
      <c r="BA69" s="297">
        <f t="shared" si="42"/>
        <v>0</v>
      </c>
      <c r="BB69" s="297">
        <f t="shared" si="42"/>
        <v>5427.9660999999996</v>
      </c>
      <c r="BC69" s="297">
        <f t="shared" si="42"/>
        <v>23655.505300000001</v>
      </c>
      <c r="BD69" s="297">
        <f t="shared" si="42"/>
        <v>0</v>
      </c>
      <c r="BE69" s="297">
        <f t="shared" si="42"/>
        <v>0</v>
      </c>
      <c r="BF69" s="297">
        <f t="shared" si="42"/>
        <v>5943.0382</v>
      </c>
      <c r="BG69" s="297">
        <f t="shared" si="42"/>
        <v>72687.161800000002</v>
      </c>
      <c r="BH69" s="297">
        <f t="shared" si="42"/>
        <v>23777.807499999999</v>
      </c>
      <c r="BI69" s="297">
        <f t="shared" si="42"/>
        <v>0</v>
      </c>
      <c r="BJ69" s="297">
        <f t="shared" si="42"/>
        <v>761.60259999999994</v>
      </c>
      <c r="BK69" s="297">
        <f t="shared" si="42"/>
        <v>34.628599999999999</v>
      </c>
      <c r="BL69" s="297">
        <f t="shared" si="42"/>
        <v>0</v>
      </c>
      <c r="BM69" s="297">
        <f t="shared" si="42"/>
        <v>441.4271</v>
      </c>
      <c r="BN69" s="297">
        <f t="shared" si="42"/>
        <v>0</v>
      </c>
      <c r="BO69" s="297">
        <f t="shared" si="42"/>
        <v>3484.9740999999999</v>
      </c>
      <c r="BP69" s="297">
        <f t="shared" si="42"/>
        <v>10003.586599999999</v>
      </c>
      <c r="BQ69" s="297">
        <f t="shared" si="42"/>
        <v>2655.1442999999999</v>
      </c>
      <c r="BR69" s="297">
        <f t="shared" si="42"/>
        <v>0</v>
      </c>
      <c r="BS69" s="297">
        <f t="shared" si="42"/>
        <v>2238.6432</v>
      </c>
      <c r="BT69" s="297">
        <f t="shared" ref="BT69:EE69" si="43">SUM(BT67:BT68)</f>
        <v>0</v>
      </c>
      <c r="BU69" s="297">
        <f t="shared" si="43"/>
        <v>0</v>
      </c>
      <c r="BV69" s="297">
        <f t="shared" si="43"/>
        <v>358.13099999999997</v>
      </c>
      <c r="BW69" s="297">
        <f t="shared" si="43"/>
        <v>0</v>
      </c>
      <c r="BX69" s="297">
        <f t="shared" si="43"/>
        <v>14070.7991</v>
      </c>
      <c r="BY69" s="297">
        <f t="shared" si="43"/>
        <v>0</v>
      </c>
      <c r="BZ69" s="297">
        <f t="shared" si="43"/>
        <v>166.27290000000002</v>
      </c>
      <c r="CA69" s="297">
        <f t="shared" si="43"/>
        <v>3433.0415000000003</v>
      </c>
      <c r="CB69" s="297">
        <f t="shared" si="43"/>
        <v>70765.738000000012</v>
      </c>
      <c r="CC69" s="297">
        <f t="shared" si="43"/>
        <v>0</v>
      </c>
      <c r="CD69" s="297">
        <f t="shared" si="43"/>
        <v>5133.4787999999999</v>
      </c>
      <c r="CE69" s="297">
        <f t="shared" si="43"/>
        <v>984.68000000000006</v>
      </c>
      <c r="CF69" s="297">
        <f t="shared" si="43"/>
        <v>142597.49510000003</v>
      </c>
      <c r="CG69" s="297">
        <f t="shared" si="43"/>
        <v>0</v>
      </c>
      <c r="CH69" s="297">
        <f t="shared" si="43"/>
        <v>40956.971500000007</v>
      </c>
      <c r="CI69" s="297">
        <f t="shared" si="43"/>
        <v>424.97800000000001</v>
      </c>
      <c r="CJ69" s="297">
        <f t="shared" si="43"/>
        <v>70422.614100000006</v>
      </c>
      <c r="CK69" s="297">
        <f t="shared" si="43"/>
        <v>7889.0790000000006</v>
      </c>
      <c r="CL69" s="297">
        <f t="shared" si="43"/>
        <v>4927.0153</v>
      </c>
      <c r="CM69" s="297">
        <f t="shared" si="43"/>
        <v>0</v>
      </c>
      <c r="CN69" s="297">
        <f t="shared" si="43"/>
        <v>0</v>
      </c>
      <c r="CO69" s="297">
        <f t="shared" si="43"/>
        <v>104.47290000000001</v>
      </c>
      <c r="CP69" s="297">
        <f t="shared" si="43"/>
        <v>0</v>
      </c>
      <c r="CQ69" s="297">
        <f t="shared" si="43"/>
        <v>7376.7467000000006</v>
      </c>
      <c r="CR69" s="297">
        <f t="shared" si="43"/>
        <v>83.872900000000016</v>
      </c>
      <c r="CS69" s="297">
        <f t="shared" si="43"/>
        <v>755.63890000000004</v>
      </c>
      <c r="CT69" s="297">
        <f t="shared" si="43"/>
        <v>6652.9245000000001</v>
      </c>
      <c r="CU69" s="297">
        <f t="shared" si="43"/>
        <v>167.89000000000001</v>
      </c>
      <c r="CV69" s="297">
        <f t="shared" si="43"/>
        <v>14317.6077</v>
      </c>
      <c r="CW69" s="297">
        <f t="shared" si="43"/>
        <v>1813.0987</v>
      </c>
      <c r="CX69" s="297">
        <f t="shared" si="43"/>
        <v>0</v>
      </c>
      <c r="CY69" s="297">
        <f t="shared" si="43"/>
        <v>368.74</v>
      </c>
      <c r="CZ69" s="297">
        <f t="shared" si="43"/>
        <v>9587.095800000001</v>
      </c>
      <c r="DA69" s="297">
        <f t="shared" si="43"/>
        <v>1159.7182</v>
      </c>
      <c r="DB69" s="297">
        <f t="shared" si="43"/>
        <v>2964.8035</v>
      </c>
      <c r="DC69" s="297">
        <f t="shared" si="43"/>
        <v>219.46209999999999</v>
      </c>
      <c r="DD69" s="297">
        <f t="shared" si="43"/>
        <v>10611.3999</v>
      </c>
      <c r="DE69" s="297">
        <f t="shared" si="43"/>
        <v>0</v>
      </c>
      <c r="DF69" s="297">
        <f t="shared" si="43"/>
        <v>558.55869999999993</v>
      </c>
      <c r="DG69" s="297">
        <f t="shared" si="43"/>
        <v>6921.4660999999996</v>
      </c>
      <c r="DH69" s="297">
        <f t="shared" si="43"/>
        <v>18362.067500000001</v>
      </c>
      <c r="DI69" s="297">
        <f t="shared" si="43"/>
        <v>0</v>
      </c>
      <c r="DJ69" s="297">
        <f t="shared" si="43"/>
        <v>0</v>
      </c>
      <c r="DK69" s="297">
        <f t="shared" si="43"/>
        <v>0</v>
      </c>
      <c r="DL69" s="297">
        <f t="shared" si="43"/>
        <v>3812.9776000000002</v>
      </c>
      <c r="DM69" s="297">
        <f t="shared" si="43"/>
        <v>5855.2821999999996</v>
      </c>
      <c r="DN69" s="297">
        <f t="shared" si="43"/>
        <v>0</v>
      </c>
      <c r="DO69" s="297">
        <f t="shared" si="43"/>
        <v>1161.4074000000001</v>
      </c>
      <c r="DP69" s="297">
        <f t="shared" si="43"/>
        <v>1091.7176000000002</v>
      </c>
      <c r="DQ69" s="297">
        <f t="shared" si="43"/>
        <v>0</v>
      </c>
      <c r="DR69" s="297">
        <f t="shared" si="43"/>
        <v>424.50419999999997</v>
      </c>
      <c r="DS69" s="297">
        <f t="shared" si="43"/>
        <v>57.68</v>
      </c>
      <c r="DT69" s="297">
        <f t="shared" si="43"/>
        <v>59.74</v>
      </c>
      <c r="DU69" s="297">
        <f t="shared" si="43"/>
        <v>2130.6579999999999</v>
      </c>
      <c r="DV69" s="297">
        <f t="shared" si="43"/>
        <v>0</v>
      </c>
      <c r="DW69" s="297">
        <f t="shared" si="43"/>
        <v>117.2552</v>
      </c>
      <c r="DX69" s="297">
        <f t="shared" si="43"/>
        <v>0</v>
      </c>
      <c r="DY69" s="297">
        <f t="shared" si="43"/>
        <v>13487.788200000001</v>
      </c>
      <c r="DZ69" s="297">
        <f t="shared" si="43"/>
        <v>0</v>
      </c>
      <c r="EA69" s="297">
        <f t="shared" si="43"/>
        <v>0</v>
      </c>
      <c r="EB69" s="297">
        <f t="shared" si="43"/>
        <v>37164.9853</v>
      </c>
      <c r="EC69" s="297">
        <f t="shared" si="43"/>
        <v>63644.956600000005</v>
      </c>
      <c r="ED69" s="297">
        <f t="shared" si="43"/>
        <v>0</v>
      </c>
      <c r="EE69" s="297">
        <f t="shared" si="43"/>
        <v>55085.769900000007</v>
      </c>
      <c r="EF69" s="297">
        <f t="shared" ref="EF69:EH69" si="44">SUM(EF67:EF68)</f>
        <v>33.701599999999999</v>
      </c>
      <c r="EG69" s="297">
        <f t="shared" si="44"/>
        <v>7907.4439000000002</v>
      </c>
      <c r="EH69" s="297">
        <f t="shared" si="44"/>
        <v>8604.4346000000005</v>
      </c>
      <c r="EI69"/>
      <c r="EJ69" s="7">
        <f>ROUND(SUM(G69:EH69),5)</f>
        <v>1171786.6688000001</v>
      </c>
      <c r="EL69" s="276">
        <v>57937.5</v>
      </c>
      <c r="EN69" s="183">
        <v>0</v>
      </c>
      <c r="EO69" s="183">
        <v>0</v>
      </c>
      <c r="EP69" s="183">
        <v>0</v>
      </c>
      <c r="EQ69" s="183">
        <v>0</v>
      </c>
      <c r="ER69" s="183">
        <v>0</v>
      </c>
      <c r="ES69" s="183">
        <v>0</v>
      </c>
      <c r="ET69" s="183">
        <v>0</v>
      </c>
      <c r="EU69" s="183">
        <v>0</v>
      </c>
      <c r="EV69" s="183">
        <v>0</v>
      </c>
      <c r="EW69" s="183">
        <v>0</v>
      </c>
      <c r="EX69" s="183">
        <v>0</v>
      </c>
      <c r="EY69" s="183">
        <v>0</v>
      </c>
      <c r="EZ69" s="183">
        <v>0</v>
      </c>
      <c r="FA69" s="183">
        <v>0</v>
      </c>
      <c r="FB69" s="183">
        <v>0</v>
      </c>
      <c r="FC69" s="183">
        <v>0</v>
      </c>
      <c r="FD69" s="183">
        <v>0</v>
      </c>
      <c r="FE69" s="183">
        <v>0</v>
      </c>
      <c r="FF69" s="183">
        <v>0</v>
      </c>
      <c r="FG69" s="183">
        <v>0</v>
      </c>
      <c r="FH69" s="183">
        <v>0</v>
      </c>
      <c r="FI69" s="183">
        <v>0</v>
      </c>
      <c r="FJ69" s="183">
        <v>0</v>
      </c>
      <c r="FK69" s="183">
        <v>0</v>
      </c>
      <c r="FL69" s="183">
        <v>0</v>
      </c>
      <c r="FM69" s="183">
        <v>0</v>
      </c>
      <c r="FN69" s="183">
        <v>0</v>
      </c>
      <c r="FO69" s="183">
        <v>0</v>
      </c>
      <c r="FP69" s="183">
        <v>0</v>
      </c>
      <c r="FQ69" s="183">
        <v>0</v>
      </c>
      <c r="FR69" s="183">
        <v>0</v>
      </c>
      <c r="FS69" s="183">
        <v>0</v>
      </c>
      <c r="FT69" s="183">
        <v>0</v>
      </c>
      <c r="FU69" s="183">
        <v>0</v>
      </c>
      <c r="FV69" s="183">
        <v>0</v>
      </c>
      <c r="FW69" s="183">
        <v>0</v>
      </c>
      <c r="FX69" s="183">
        <v>0</v>
      </c>
      <c r="FY69" s="183">
        <v>0</v>
      </c>
      <c r="FZ69" s="183">
        <v>0</v>
      </c>
      <c r="GA69" s="183">
        <v>0</v>
      </c>
      <c r="GB69" s="183">
        <v>0</v>
      </c>
      <c r="GC69" s="183">
        <v>0</v>
      </c>
      <c r="GD69" s="183">
        <v>0</v>
      </c>
      <c r="GE69" s="183">
        <v>0</v>
      </c>
      <c r="GF69" s="183">
        <v>0</v>
      </c>
      <c r="GG69" s="183">
        <v>0</v>
      </c>
      <c r="GH69" s="183">
        <v>0</v>
      </c>
      <c r="GI69" s="183">
        <v>0</v>
      </c>
      <c r="GJ69" s="183">
        <v>0</v>
      </c>
      <c r="GK69" s="183">
        <v>0</v>
      </c>
      <c r="GL69" s="183">
        <v>0</v>
      </c>
      <c r="GM69" s="183">
        <v>0</v>
      </c>
      <c r="GN69" s="183">
        <v>0</v>
      </c>
      <c r="GO69" s="183">
        <v>0</v>
      </c>
      <c r="GP69" s="183">
        <v>0</v>
      </c>
      <c r="GQ69" s="183">
        <v>0</v>
      </c>
      <c r="GR69" s="183">
        <v>0</v>
      </c>
      <c r="GS69" s="183">
        <v>0</v>
      </c>
      <c r="GT69" s="183">
        <v>0</v>
      </c>
      <c r="GU69" s="183">
        <v>0</v>
      </c>
      <c r="GV69" s="183">
        <v>0</v>
      </c>
      <c r="GW69" s="183">
        <v>0</v>
      </c>
      <c r="GX69" s="183">
        <v>0</v>
      </c>
      <c r="GY69" s="183">
        <v>0</v>
      </c>
      <c r="GZ69" s="183">
        <v>0</v>
      </c>
      <c r="HA69" s="183">
        <v>0</v>
      </c>
      <c r="HB69" s="183">
        <v>0</v>
      </c>
      <c r="HC69" s="183">
        <v>0</v>
      </c>
      <c r="HD69" s="183">
        <v>0</v>
      </c>
      <c r="HE69" s="183">
        <v>0</v>
      </c>
      <c r="HF69" s="183">
        <v>0</v>
      </c>
      <c r="HG69" s="183">
        <v>0</v>
      </c>
      <c r="HH69" s="183">
        <v>0</v>
      </c>
      <c r="HI69" s="183">
        <v>0</v>
      </c>
      <c r="HJ69" s="183">
        <v>0</v>
      </c>
      <c r="HK69" s="183">
        <v>0</v>
      </c>
      <c r="HL69" s="183">
        <v>0</v>
      </c>
      <c r="HM69" s="183">
        <v>0</v>
      </c>
      <c r="HN69" s="183">
        <v>0</v>
      </c>
      <c r="HO69" s="183">
        <v>0</v>
      </c>
      <c r="HP69" s="183">
        <v>0</v>
      </c>
      <c r="HQ69" s="183">
        <v>0</v>
      </c>
      <c r="HR69" s="183">
        <v>0</v>
      </c>
      <c r="HS69" s="183">
        <v>0</v>
      </c>
      <c r="HT69" s="183">
        <v>0</v>
      </c>
      <c r="HU69" s="183">
        <v>0</v>
      </c>
      <c r="HV69" s="183">
        <v>0</v>
      </c>
      <c r="HW69" s="183">
        <v>0</v>
      </c>
      <c r="HX69" s="183">
        <v>0</v>
      </c>
      <c r="HY69" s="183">
        <v>0</v>
      </c>
      <c r="HZ69" s="183">
        <v>0</v>
      </c>
      <c r="IA69" s="183">
        <v>0</v>
      </c>
      <c r="IB69" s="183">
        <v>0</v>
      </c>
      <c r="IC69" s="183">
        <v>0</v>
      </c>
      <c r="ID69" s="183">
        <v>0</v>
      </c>
      <c r="IE69" s="183">
        <v>0</v>
      </c>
      <c r="IF69" s="183">
        <v>0</v>
      </c>
      <c r="IG69" s="183">
        <v>0</v>
      </c>
      <c r="IH69" s="183">
        <v>0</v>
      </c>
      <c r="II69" s="183">
        <v>0</v>
      </c>
      <c r="IJ69" s="183">
        <v>0</v>
      </c>
      <c r="IK69" s="183">
        <v>0</v>
      </c>
      <c r="IL69" s="183">
        <v>0</v>
      </c>
      <c r="IM69" s="183">
        <v>0</v>
      </c>
      <c r="IN69" s="183">
        <v>0</v>
      </c>
      <c r="IO69" s="183">
        <v>0</v>
      </c>
      <c r="IP69" s="183">
        <v>0</v>
      </c>
      <c r="IQ69" s="183">
        <v>0</v>
      </c>
      <c r="IR69" s="183">
        <v>0</v>
      </c>
      <c r="IS69" s="183">
        <v>0</v>
      </c>
      <c r="IT69" s="183">
        <v>0</v>
      </c>
      <c r="IU69" s="183">
        <v>0</v>
      </c>
      <c r="IV69" s="183">
        <v>0</v>
      </c>
      <c r="IW69" s="183">
        <v>0</v>
      </c>
      <c r="IX69" s="183">
        <v>0</v>
      </c>
      <c r="IY69" s="183">
        <v>0</v>
      </c>
      <c r="IZ69" s="183">
        <v>0</v>
      </c>
      <c r="JA69" s="183">
        <v>0</v>
      </c>
      <c r="JB69" s="183">
        <v>0</v>
      </c>
      <c r="JC69" s="183">
        <v>0</v>
      </c>
      <c r="JD69" s="183">
        <v>0</v>
      </c>
      <c r="JE69" s="183">
        <v>0</v>
      </c>
      <c r="JF69" s="183">
        <v>0</v>
      </c>
      <c r="JG69" s="183">
        <v>0</v>
      </c>
      <c r="JH69" s="183">
        <v>0</v>
      </c>
      <c r="JI69" s="183">
        <v>0</v>
      </c>
      <c r="JJ69" s="183">
        <v>0</v>
      </c>
      <c r="JK69" s="183">
        <v>0</v>
      </c>
      <c r="JL69" s="183">
        <v>0</v>
      </c>
      <c r="JM69" s="183">
        <v>0</v>
      </c>
      <c r="JN69" s="183">
        <v>0</v>
      </c>
      <c r="JO69" s="183">
        <v>0</v>
      </c>
      <c r="JP69" s="183">
        <v>0</v>
      </c>
      <c r="JQ69" s="183">
        <v>0</v>
      </c>
    </row>
    <row r="70" spans="1:277" ht="30" customHeight="1" x14ac:dyDescent="0.25">
      <c r="A70" s="54">
        <f t="shared" si="41"/>
        <v>69</v>
      </c>
      <c r="B70" s="6"/>
      <c r="C70" s="6"/>
      <c r="D70" s="6"/>
      <c r="E70" s="6" t="s">
        <v>263</v>
      </c>
      <c r="F70" s="6"/>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297"/>
      <c r="AU70" s="297"/>
      <c r="AV70" s="297"/>
      <c r="AW70" s="297"/>
      <c r="AX70" s="297"/>
      <c r="AY70" s="297"/>
      <c r="AZ70" s="297"/>
      <c r="BA70" s="297"/>
      <c r="BB70" s="297"/>
      <c r="BC70" s="297"/>
      <c r="BD70" s="297"/>
      <c r="BE70" s="297"/>
      <c r="BF70" s="297"/>
      <c r="BG70" s="297"/>
      <c r="BH70" s="297"/>
      <c r="BI70" s="297"/>
      <c r="BJ70" s="297"/>
      <c r="BK70" s="297"/>
      <c r="BL70" s="297"/>
      <c r="BM70" s="297"/>
      <c r="BN70" s="297"/>
      <c r="BO70" s="297"/>
      <c r="BP70" s="297"/>
      <c r="BQ70" s="297"/>
      <c r="BR70" s="297"/>
      <c r="BS70" s="297"/>
      <c r="BT70" s="297"/>
      <c r="BU70" s="297"/>
      <c r="BV70" s="297"/>
      <c r="BW70" s="297"/>
      <c r="BX70" s="297"/>
      <c r="BY70" s="297"/>
      <c r="BZ70" s="297"/>
      <c r="CA70" s="297"/>
      <c r="CB70" s="297"/>
      <c r="CC70" s="297"/>
      <c r="CD70" s="297"/>
      <c r="CE70" s="297"/>
      <c r="CF70" s="297"/>
      <c r="CG70" s="297"/>
      <c r="CH70" s="297"/>
      <c r="CI70" s="297"/>
      <c r="CJ70" s="297"/>
      <c r="CK70" s="297"/>
      <c r="CL70" s="297"/>
      <c r="CM70" s="297"/>
      <c r="CN70" s="297"/>
      <c r="CO70" s="297"/>
      <c r="CP70" s="297"/>
      <c r="CQ70" s="297"/>
      <c r="CR70" s="297"/>
      <c r="CS70" s="297"/>
      <c r="CT70" s="297"/>
      <c r="CU70" s="297"/>
      <c r="CV70" s="297"/>
      <c r="CW70" s="297"/>
      <c r="CX70" s="297"/>
      <c r="CY70" s="297"/>
      <c r="CZ70" s="297"/>
      <c r="DA70" s="297"/>
      <c r="DB70" s="297"/>
      <c r="DC70" s="297"/>
      <c r="DD70" s="297"/>
      <c r="DE70" s="297"/>
      <c r="DF70" s="297"/>
      <c r="DG70" s="297"/>
      <c r="DH70" s="297"/>
      <c r="DI70" s="297"/>
      <c r="DJ70" s="297"/>
      <c r="DK70" s="297"/>
      <c r="DL70" s="297"/>
      <c r="DM70" s="297"/>
      <c r="DN70" s="297"/>
      <c r="DO70" s="297"/>
      <c r="DP70" s="297"/>
      <c r="DQ70" s="297"/>
      <c r="DR70" s="297"/>
      <c r="DS70" s="297"/>
      <c r="DT70" s="297"/>
      <c r="DU70" s="297"/>
      <c r="DV70" s="297"/>
      <c r="DW70" s="297"/>
      <c r="DX70" s="297"/>
      <c r="DY70" s="297"/>
      <c r="DZ70" s="297"/>
      <c r="EA70" s="297"/>
      <c r="EB70" s="297"/>
      <c r="EC70" s="297"/>
      <c r="ED70" s="297"/>
      <c r="EE70" s="297"/>
      <c r="EF70" s="297"/>
      <c r="EG70" s="297"/>
      <c r="EH70" s="297"/>
      <c r="EI70"/>
      <c r="EJ70" s="7"/>
      <c r="EL70" s="276">
        <v>18849</v>
      </c>
      <c r="EN70" s="183">
        <v>0</v>
      </c>
      <c r="EO70" s="183">
        <v>0</v>
      </c>
      <c r="EP70" s="183">
        <v>0</v>
      </c>
      <c r="EQ70" s="183">
        <v>0</v>
      </c>
      <c r="ER70" s="183">
        <v>0</v>
      </c>
      <c r="ES70" s="183">
        <v>0</v>
      </c>
      <c r="ET70" s="183">
        <v>0</v>
      </c>
      <c r="EU70" s="183">
        <v>0</v>
      </c>
      <c r="EV70" s="183">
        <v>0</v>
      </c>
      <c r="EW70" s="183">
        <v>0</v>
      </c>
      <c r="EX70" s="183">
        <v>0</v>
      </c>
      <c r="EY70" s="183">
        <v>0</v>
      </c>
      <c r="EZ70" s="183">
        <v>0</v>
      </c>
      <c r="FA70" s="183">
        <v>0</v>
      </c>
      <c r="FB70" s="183">
        <v>0</v>
      </c>
      <c r="FC70" s="183">
        <v>0</v>
      </c>
      <c r="FD70" s="183">
        <v>0</v>
      </c>
      <c r="FE70" s="183">
        <v>0</v>
      </c>
      <c r="FF70" s="183">
        <v>0</v>
      </c>
      <c r="FG70" s="183">
        <v>0</v>
      </c>
      <c r="FH70" s="183">
        <v>0</v>
      </c>
      <c r="FI70" s="183">
        <v>0</v>
      </c>
      <c r="FJ70" s="183">
        <v>0</v>
      </c>
      <c r="FK70" s="183">
        <v>0</v>
      </c>
      <c r="FL70" s="183">
        <v>0</v>
      </c>
      <c r="FM70" s="183">
        <v>0</v>
      </c>
      <c r="FN70" s="183">
        <v>0</v>
      </c>
      <c r="FO70" s="183">
        <v>0</v>
      </c>
      <c r="FP70" s="183">
        <v>0</v>
      </c>
      <c r="FQ70" s="183">
        <v>0</v>
      </c>
      <c r="FR70" s="183">
        <v>0</v>
      </c>
      <c r="FS70" s="183">
        <v>0</v>
      </c>
      <c r="FT70" s="183">
        <v>0</v>
      </c>
      <c r="FU70" s="183">
        <v>0</v>
      </c>
      <c r="FV70" s="183">
        <v>0</v>
      </c>
      <c r="FW70" s="183">
        <v>0</v>
      </c>
      <c r="FX70" s="183">
        <v>0</v>
      </c>
      <c r="FY70" s="183">
        <v>0</v>
      </c>
      <c r="FZ70" s="183">
        <v>0</v>
      </c>
      <c r="GA70" s="183">
        <v>0</v>
      </c>
      <c r="GB70" s="183">
        <v>0</v>
      </c>
      <c r="GC70" s="183">
        <v>0</v>
      </c>
      <c r="GD70" s="183">
        <v>0</v>
      </c>
      <c r="GE70" s="183">
        <v>0</v>
      </c>
      <c r="GF70" s="183">
        <v>0</v>
      </c>
      <c r="GG70" s="183">
        <v>0</v>
      </c>
      <c r="GH70" s="183">
        <v>0</v>
      </c>
      <c r="GI70" s="183">
        <v>0</v>
      </c>
      <c r="GJ70" s="183">
        <v>0</v>
      </c>
      <c r="GK70" s="183">
        <v>0</v>
      </c>
      <c r="GL70" s="183">
        <v>0</v>
      </c>
      <c r="GM70" s="183">
        <v>0</v>
      </c>
      <c r="GN70" s="183">
        <v>0</v>
      </c>
      <c r="GO70" s="183">
        <v>0</v>
      </c>
      <c r="GP70" s="183">
        <v>0</v>
      </c>
      <c r="GQ70" s="183">
        <v>0</v>
      </c>
      <c r="GR70" s="183">
        <v>0</v>
      </c>
      <c r="GS70" s="183">
        <v>0</v>
      </c>
      <c r="GT70" s="183">
        <v>0</v>
      </c>
      <c r="GU70" s="183">
        <v>0</v>
      </c>
      <c r="GV70" s="183">
        <v>0</v>
      </c>
      <c r="GW70" s="183">
        <v>0</v>
      </c>
      <c r="GX70" s="183">
        <v>0</v>
      </c>
      <c r="GY70" s="183">
        <v>0</v>
      </c>
      <c r="GZ70" s="183">
        <v>0</v>
      </c>
      <c r="HA70" s="183">
        <v>0</v>
      </c>
      <c r="HB70" s="183">
        <v>0</v>
      </c>
      <c r="HC70" s="183">
        <v>0</v>
      </c>
      <c r="HD70" s="183">
        <v>0</v>
      </c>
      <c r="HE70" s="183">
        <v>0</v>
      </c>
      <c r="HF70" s="183">
        <v>0</v>
      </c>
      <c r="HG70" s="183">
        <v>0</v>
      </c>
      <c r="HH70" s="183">
        <v>0</v>
      </c>
      <c r="HI70" s="183">
        <v>0</v>
      </c>
      <c r="HJ70" s="183">
        <v>0</v>
      </c>
      <c r="HK70" s="183">
        <v>0</v>
      </c>
      <c r="HL70" s="183">
        <v>0</v>
      </c>
      <c r="HM70" s="183">
        <v>0</v>
      </c>
      <c r="HN70" s="183">
        <v>0</v>
      </c>
      <c r="HO70" s="183">
        <v>0</v>
      </c>
      <c r="HP70" s="183">
        <v>0</v>
      </c>
      <c r="HQ70" s="183">
        <v>0</v>
      </c>
      <c r="HR70" s="183">
        <v>0</v>
      </c>
      <c r="HS70" s="183">
        <v>0</v>
      </c>
      <c r="HT70" s="183">
        <v>0</v>
      </c>
      <c r="HU70" s="183">
        <v>0</v>
      </c>
      <c r="HV70" s="183">
        <v>0</v>
      </c>
      <c r="HW70" s="183">
        <v>0</v>
      </c>
      <c r="HX70" s="183">
        <v>0</v>
      </c>
      <c r="HY70" s="183">
        <v>0</v>
      </c>
      <c r="HZ70" s="183">
        <v>0</v>
      </c>
      <c r="IA70" s="183">
        <v>0</v>
      </c>
      <c r="IB70" s="183">
        <v>0</v>
      </c>
      <c r="IC70" s="183">
        <v>0</v>
      </c>
      <c r="ID70" s="183">
        <v>0</v>
      </c>
      <c r="IE70" s="183">
        <v>0</v>
      </c>
      <c r="IF70" s="183">
        <v>0</v>
      </c>
      <c r="IG70" s="183">
        <v>0</v>
      </c>
      <c r="IH70" s="183">
        <v>0</v>
      </c>
      <c r="II70" s="183">
        <v>0</v>
      </c>
      <c r="IJ70" s="183">
        <v>0</v>
      </c>
      <c r="IK70" s="183">
        <v>0</v>
      </c>
      <c r="IL70" s="183">
        <v>0</v>
      </c>
      <c r="IM70" s="183">
        <v>0</v>
      </c>
      <c r="IN70" s="183">
        <v>0</v>
      </c>
      <c r="IO70" s="183">
        <v>0</v>
      </c>
      <c r="IP70" s="183">
        <v>0</v>
      </c>
      <c r="IQ70" s="183">
        <v>0</v>
      </c>
      <c r="IR70" s="183">
        <v>0</v>
      </c>
      <c r="IS70" s="183">
        <v>0</v>
      </c>
      <c r="IT70" s="183">
        <v>0</v>
      </c>
      <c r="IU70" s="183">
        <v>0</v>
      </c>
      <c r="IV70" s="183">
        <v>0</v>
      </c>
      <c r="IW70" s="183">
        <v>0</v>
      </c>
      <c r="IX70" s="183">
        <v>0</v>
      </c>
      <c r="IY70" s="183">
        <v>0</v>
      </c>
      <c r="IZ70" s="183">
        <v>0</v>
      </c>
      <c r="JA70" s="183">
        <v>0</v>
      </c>
      <c r="JB70" s="183">
        <v>0</v>
      </c>
      <c r="JC70" s="183">
        <v>0</v>
      </c>
      <c r="JD70" s="183">
        <v>0</v>
      </c>
      <c r="JE70" s="183">
        <v>0</v>
      </c>
      <c r="JF70" s="183">
        <v>0</v>
      </c>
      <c r="JG70" s="183">
        <v>0</v>
      </c>
      <c r="JH70" s="183">
        <v>0</v>
      </c>
      <c r="JI70" s="183">
        <v>0</v>
      </c>
      <c r="JJ70" s="183">
        <v>0</v>
      </c>
      <c r="JK70" s="183">
        <v>0</v>
      </c>
      <c r="JL70" s="183">
        <v>0</v>
      </c>
      <c r="JM70" s="183">
        <v>0</v>
      </c>
      <c r="JN70" s="183">
        <v>0</v>
      </c>
      <c r="JO70" s="183">
        <v>0</v>
      </c>
      <c r="JP70" s="183">
        <v>0</v>
      </c>
      <c r="JQ70" s="183">
        <v>0</v>
      </c>
    </row>
    <row r="71" spans="1:277" x14ac:dyDescent="0.25">
      <c r="A71" s="54">
        <f t="shared" si="41"/>
        <v>70</v>
      </c>
      <c r="B71" s="6"/>
      <c r="C71" s="6"/>
      <c r="D71" s="6"/>
      <c r="E71" s="6"/>
      <c r="F71" s="6" t="s">
        <v>264</v>
      </c>
      <c r="G71" s="297">
        <v>0</v>
      </c>
      <c r="H71" s="297">
        <v>528.1943</v>
      </c>
      <c r="I71" s="297">
        <v>500000</v>
      </c>
      <c r="J71" s="297">
        <v>0</v>
      </c>
      <c r="K71" s="297">
        <v>160000</v>
      </c>
      <c r="L71" s="297">
        <v>43000</v>
      </c>
      <c r="M71" s="297">
        <v>0</v>
      </c>
      <c r="N71" s="297">
        <v>286.19580000000002</v>
      </c>
      <c r="O71" s="297">
        <v>78500</v>
      </c>
      <c r="P71" s="297">
        <v>271750</v>
      </c>
      <c r="Q71" s="297">
        <v>0</v>
      </c>
      <c r="R71" s="297">
        <v>35000</v>
      </c>
      <c r="S71" s="297">
        <v>0</v>
      </c>
      <c r="T71" s="297">
        <v>0</v>
      </c>
      <c r="U71" s="297">
        <v>0</v>
      </c>
      <c r="V71" s="297">
        <v>60090.766500000005</v>
      </c>
      <c r="W71" s="297"/>
      <c r="X71" s="297">
        <v>235000</v>
      </c>
      <c r="Y71" s="297">
        <v>10000</v>
      </c>
      <c r="Z71" s="297">
        <v>0</v>
      </c>
      <c r="AA71" s="297">
        <v>265.54430000000002</v>
      </c>
      <c r="AB71" s="297">
        <v>90000</v>
      </c>
      <c r="AC71" s="297">
        <v>0</v>
      </c>
      <c r="AD71" s="297">
        <v>0</v>
      </c>
      <c r="AE71" s="297">
        <v>0</v>
      </c>
      <c r="AF71" s="297">
        <v>0</v>
      </c>
      <c r="AG71" s="297">
        <v>1000</v>
      </c>
      <c r="AH71" s="297">
        <v>0</v>
      </c>
      <c r="AI71" s="297">
        <v>12000</v>
      </c>
      <c r="AJ71" s="297">
        <v>0</v>
      </c>
      <c r="AK71" s="297">
        <v>0</v>
      </c>
      <c r="AL71" s="297">
        <v>0</v>
      </c>
      <c r="AM71" s="297">
        <v>0</v>
      </c>
      <c r="AN71" s="297">
        <v>0</v>
      </c>
      <c r="AO71" s="297">
        <v>0</v>
      </c>
      <c r="AP71" s="297">
        <v>1500</v>
      </c>
      <c r="AQ71" s="297">
        <v>160000</v>
      </c>
      <c r="AR71" s="297">
        <v>0</v>
      </c>
      <c r="AS71" s="297">
        <v>0</v>
      </c>
      <c r="AT71" s="297">
        <v>1800</v>
      </c>
      <c r="AU71" s="297">
        <v>0</v>
      </c>
      <c r="AV71" s="297">
        <v>18.200100000000003</v>
      </c>
      <c r="AW71" s="297">
        <v>15000</v>
      </c>
      <c r="AX71" s="297">
        <v>638.6</v>
      </c>
      <c r="AY71" s="297">
        <v>0</v>
      </c>
      <c r="AZ71" s="297">
        <v>0</v>
      </c>
      <c r="BA71" s="297">
        <v>0</v>
      </c>
      <c r="BB71" s="297">
        <v>0</v>
      </c>
      <c r="BC71" s="297">
        <v>275220</v>
      </c>
      <c r="BD71" s="297">
        <v>0</v>
      </c>
      <c r="BE71" s="297">
        <v>0</v>
      </c>
      <c r="BF71" s="297">
        <v>0</v>
      </c>
      <c r="BG71" s="297">
        <v>203296.8989</v>
      </c>
      <c r="BH71" s="297">
        <v>150000</v>
      </c>
      <c r="BI71" s="297">
        <v>1265.4683</v>
      </c>
      <c r="BJ71" s="297">
        <v>0</v>
      </c>
      <c r="BK71" s="297">
        <v>0</v>
      </c>
      <c r="BL71" s="297">
        <v>0</v>
      </c>
      <c r="BM71" s="297">
        <v>0</v>
      </c>
      <c r="BN71" s="297">
        <v>0</v>
      </c>
      <c r="BO71" s="297">
        <v>170000</v>
      </c>
      <c r="BP71" s="297">
        <v>0</v>
      </c>
      <c r="BQ71" s="297">
        <v>63000</v>
      </c>
      <c r="BR71" s="297">
        <v>0</v>
      </c>
      <c r="BS71" s="297">
        <v>0</v>
      </c>
      <c r="BT71" s="297">
        <v>0</v>
      </c>
      <c r="BU71" s="297">
        <v>41.2</v>
      </c>
      <c r="BV71" s="297">
        <v>0</v>
      </c>
      <c r="BW71" s="297">
        <v>0</v>
      </c>
      <c r="BX71" s="297">
        <v>31.693100000000001</v>
      </c>
      <c r="BY71" s="297">
        <v>0</v>
      </c>
      <c r="BZ71" s="297">
        <v>0</v>
      </c>
      <c r="CA71" s="297">
        <v>10000</v>
      </c>
      <c r="CB71" s="297">
        <v>231150</v>
      </c>
      <c r="CC71" s="297">
        <v>0</v>
      </c>
      <c r="CD71" s="297">
        <v>175000</v>
      </c>
      <c r="CE71" s="297">
        <v>0</v>
      </c>
      <c r="CF71" s="297">
        <v>241376.83319999999</v>
      </c>
      <c r="CG71" s="297">
        <v>0</v>
      </c>
      <c r="CH71" s="297">
        <v>9006.4333000000006</v>
      </c>
      <c r="CI71" s="297">
        <v>0</v>
      </c>
      <c r="CJ71" s="297">
        <v>265418</v>
      </c>
      <c r="CK71" s="297">
        <v>100000</v>
      </c>
      <c r="CL71" s="297">
        <v>195700</v>
      </c>
      <c r="CM71" s="297">
        <v>40125</v>
      </c>
      <c r="CN71" s="297">
        <v>0</v>
      </c>
      <c r="CO71" s="297">
        <v>0</v>
      </c>
      <c r="CP71" s="297">
        <v>0</v>
      </c>
      <c r="CQ71" s="297">
        <v>0</v>
      </c>
      <c r="CR71" s="297">
        <v>0</v>
      </c>
      <c r="CS71" s="297">
        <v>107.12</v>
      </c>
      <c r="CT71" s="297">
        <v>164800</v>
      </c>
      <c r="CU71" s="297">
        <v>7.0761000000000003</v>
      </c>
      <c r="CV71" s="297">
        <v>140871.66089999999</v>
      </c>
      <c r="CW71" s="297">
        <v>0</v>
      </c>
      <c r="CX71" s="297">
        <v>0</v>
      </c>
      <c r="CY71" s="297">
        <v>0</v>
      </c>
      <c r="CZ71" s="297">
        <v>365.44400000000002</v>
      </c>
      <c r="DA71" s="297">
        <v>1E-3</v>
      </c>
      <c r="DB71" s="297">
        <v>131305.12359999999</v>
      </c>
      <c r="DC71" s="297">
        <v>0</v>
      </c>
      <c r="DD71" s="297">
        <v>24000</v>
      </c>
      <c r="DE71" s="297">
        <v>0</v>
      </c>
      <c r="DF71" s="297">
        <v>0</v>
      </c>
      <c r="DG71" s="297">
        <v>264.72030000000001</v>
      </c>
      <c r="DH71" s="297">
        <v>0</v>
      </c>
      <c r="DI71" s="297">
        <v>0</v>
      </c>
      <c r="DJ71" s="297">
        <v>0</v>
      </c>
      <c r="DK71" s="297">
        <v>234.22200000000001</v>
      </c>
      <c r="DL71" s="297">
        <v>0</v>
      </c>
      <c r="DM71" s="297">
        <v>55.805399999999999</v>
      </c>
      <c r="DN71" s="297">
        <v>0</v>
      </c>
      <c r="DO71" s="297">
        <v>0</v>
      </c>
      <c r="DP71" s="297">
        <v>0</v>
      </c>
      <c r="DQ71" s="297">
        <v>60000</v>
      </c>
      <c r="DR71" s="297">
        <v>0</v>
      </c>
      <c r="DS71" s="297">
        <v>0</v>
      </c>
      <c r="DT71" s="297">
        <v>0</v>
      </c>
      <c r="DU71" s="297">
        <v>0</v>
      </c>
      <c r="DV71" s="297">
        <v>1E-4</v>
      </c>
      <c r="DW71" s="297">
        <v>0</v>
      </c>
      <c r="DX71" s="297"/>
      <c r="DY71" s="297">
        <v>172668.3216</v>
      </c>
      <c r="DZ71" s="297">
        <v>0</v>
      </c>
      <c r="EA71" s="297">
        <v>0</v>
      </c>
      <c r="EB71" s="297">
        <v>165000</v>
      </c>
      <c r="EC71" s="297">
        <v>204074.2605</v>
      </c>
      <c r="ED71" s="297">
        <v>0</v>
      </c>
      <c r="EE71" s="297">
        <v>125000</v>
      </c>
      <c r="EF71" s="297">
        <v>0</v>
      </c>
      <c r="EG71" s="297">
        <v>57340.048499999997</v>
      </c>
      <c r="EH71" s="297">
        <v>25000</v>
      </c>
      <c r="EI71"/>
      <c r="EJ71" s="7">
        <f>ROUND(SUM(G71:EH71),5)</f>
        <v>5078102.8317999998</v>
      </c>
      <c r="EL71" s="276">
        <v>1651.6499999999999</v>
      </c>
      <c r="EN71" s="183">
        <v>0</v>
      </c>
      <c r="EO71" s="183">
        <v>0</v>
      </c>
      <c r="EP71" s="183">
        <v>0</v>
      </c>
      <c r="EQ71" s="183">
        <v>0</v>
      </c>
      <c r="ER71" s="183">
        <v>0</v>
      </c>
      <c r="ES71" s="183">
        <v>0</v>
      </c>
      <c r="ET71" s="183">
        <v>0</v>
      </c>
      <c r="EU71" s="183">
        <v>0</v>
      </c>
      <c r="EV71" s="183">
        <v>0</v>
      </c>
      <c r="EW71" s="183">
        <v>0</v>
      </c>
      <c r="EX71" s="183">
        <v>0</v>
      </c>
      <c r="EY71" s="183">
        <v>0</v>
      </c>
      <c r="EZ71" s="183">
        <v>0</v>
      </c>
      <c r="FA71" s="183">
        <v>0</v>
      </c>
      <c r="FB71" s="183">
        <v>0</v>
      </c>
      <c r="FC71" s="183">
        <v>0</v>
      </c>
      <c r="FD71" s="183">
        <v>0</v>
      </c>
      <c r="FE71" s="183">
        <v>0</v>
      </c>
      <c r="FF71" s="183">
        <v>0</v>
      </c>
      <c r="FG71" s="183">
        <v>0</v>
      </c>
      <c r="FH71" s="183">
        <v>0</v>
      </c>
      <c r="FI71" s="183">
        <v>0</v>
      </c>
      <c r="FJ71" s="183">
        <v>0</v>
      </c>
      <c r="FK71" s="183">
        <v>0</v>
      </c>
      <c r="FL71" s="183">
        <v>0</v>
      </c>
      <c r="FM71" s="183">
        <v>0</v>
      </c>
      <c r="FN71" s="183">
        <v>0</v>
      </c>
      <c r="FO71" s="183">
        <v>0</v>
      </c>
      <c r="FP71" s="183">
        <v>0</v>
      </c>
      <c r="FQ71" s="183">
        <v>0</v>
      </c>
      <c r="FR71" s="183">
        <v>0</v>
      </c>
      <c r="FS71" s="183">
        <v>0</v>
      </c>
      <c r="FT71" s="183">
        <v>0</v>
      </c>
      <c r="FU71" s="183">
        <v>0</v>
      </c>
      <c r="FV71" s="183">
        <v>0</v>
      </c>
      <c r="FW71" s="183">
        <v>0</v>
      </c>
      <c r="FX71" s="183">
        <v>0</v>
      </c>
      <c r="FY71" s="183">
        <v>0</v>
      </c>
      <c r="FZ71" s="183">
        <v>0</v>
      </c>
      <c r="GA71" s="183">
        <v>0</v>
      </c>
      <c r="GB71" s="183">
        <v>0</v>
      </c>
      <c r="GC71" s="183">
        <v>0</v>
      </c>
      <c r="GD71" s="183">
        <v>0</v>
      </c>
      <c r="GE71" s="183">
        <v>0</v>
      </c>
      <c r="GF71" s="183">
        <v>0</v>
      </c>
      <c r="GG71" s="183">
        <v>0</v>
      </c>
      <c r="GH71" s="183">
        <v>0</v>
      </c>
      <c r="GI71" s="183">
        <v>0</v>
      </c>
      <c r="GJ71" s="183">
        <v>0</v>
      </c>
      <c r="GK71" s="183">
        <v>0</v>
      </c>
      <c r="GL71" s="183">
        <v>0</v>
      </c>
      <c r="GM71" s="183">
        <v>0</v>
      </c>
      <c r="GN71" s="183">
        <v>0</v>
      </c>
      <c r="GO71" s="183">
        <v>0</v>
      </c>
      <c r="GP71" s="183">
        <v>0</v>
      </c>
      <c r="GQ71" s="183">
        <v>0</v>
      </c>
      <c r="GR71" s="183">
        <v>0</v>
      </c>
      <c r="GS71" s="183">
        <v>0</v>
      </c>
      <c r="GT71" s="183">
        <v>0</v>
      </c>
      <c r="GU71" s="183">
        <v>0</v>
      </c>
      <c r="GV71" s="183">
        <v>0</v>
      </c>
      <c r="GW71" s="183">
        <v>0</v>
      </c>
      <c r="GX71" s="183">
        <v>0</v>
      </c>
      <c r="GY71" s="183">
        <v>0</v>
      </c>
      <c r="GZ71" s="183">
        <v>0</v>
      </c>
      <c r="HA71" s="183">
        <v>0</v>
      </c>
      <c r="HB71" s="183">
        <v>0</v>
      </c>
      <c r="HC71" s="183">
        <v>0</v>
      </c>
      <c r="HD71" s="183">
        <v>0</v>
      </c>
      <c r="HE71" s="183">
        <v>0</v>
      </c>
      <c r="HF71" s="183">
        <v>0</v>
      </c>
      <c r="HG71" s="183">
        <v>0</v>
      </c>
      <c r="HH71" s="183">
        <v>0</v>
      </c>
      <c r="HI71" s="183">
        <v>0</v>
      </c>
      <c r="HJ71" s="183">
        <v>0</v>
      </c>
      <c r="HK71" s="183">
        <v>0</v>
      </c>
      <c r="HL71" s="183">
        <v>0</v>
      </c>
      <c r="HM71" s="183">
        <v>0</v>
      </c>
      <c r="HN71" s="183">
        <v>0</v>
      </c>
      <c r="HO71" s="183">
        <v>0</v>
      </c>
      <c r="HP71" s="183">
        <v>0</v>
      </c>
      <c r="HQ71" s="183">
        <v>0</v>
      </c>
      <c r="HR71" s="183">
        <v>0</v>
      </c>
      <c r="HS71" s="183">
        <v>0</v>
      </c>
      <c r="HT71" s="183">
        <v>0</v>
      </c>
      <c r="HU71" s="183">
        <v>0</v>
      </c>
      <c r="HV71" s="183">
        <v>0</v>
      </c>
      <c r="HW71" s="183">
        <v>0</v>
      </c>
      <c r="HX71" s="183">
        <v>0</v>
      </c>
      <c r="HY71" s="183">
        <v>0</v>
      </c>
      <c r="HZ71" s="183">
        <v>0</v>
      </c>
      <c r="IA71" s="183">
        <v>0</v>
      </c>
      <c r="IB71" s="183">
        <v>0</v>
      </c>
      <c r="IC71" s="183">
        <v>0</v>
      </c>
      <c r="ID71" s="183">
        <v>0</v>
      </c>
      <c r="IE71" s="183">
        <v>0</v>
      </c>
      <c r="IF71" s="183">
        <v>0</v>
      </c>
      <c r="IG71" s="183">
        <v>0</v>
      </c>
      <c r="IH71" s="183">
        <v>0</v>
      </c>
      <c r="II71" s="183">
        <v>0</v>
      </c>
      <c r="IJ71" s="183">
        <v>0</v>
      </c>
      <c r="IK71" s="183">
        <v>0</v>
      </c>
      <c r="IL71" s="183">
        <v>0</v>
      </c>
      <c r="IM71" s="183">
        <v>0</v>
      </c>
      <c r="IN71" s="183">
        <v>0</v>
      </c>
      <c r="IO71" s="183">
        <v>0</v>
      </c>
      <c r="IP71" s="183">
        <v>0</v>
      </c>
      <c r="IQ71" s="183">
        <v>0</v>
      </c>
      <c r="IR71" s="183">
        <v>0</v>
      </c>
      <c r="IS71" s="183">
        <v>0</v>
      </c>
      <c r="IT71" s="183">
        <v>0</v>
      </c>
      <c r="IU71" s="183">
        <v>0</v>
      </c>
      <c r="IV71" s="183">
        <v>0</v>
      </c>
      <c r="IW71" s="183">
        <v>0</v>
      </c>
      <c r="IX71" s="183">
        <v>0</v>
      </c>
      <c r="IY71" s="183">
        <v>0</v>
      </c>
      <c r="IZ71" s="183">
        <v>0</v>
      </c>
      <c r="JA71" s="183">
        <v>0</v>
      </c>
      <c r="JB71" s="183">
        <v>0</v>
      </c>
      <c r="JC71" s="183">
        <v>0</v>
      </c>
      <c r="JD71" s="183">
        <v>0</v>
      </c>
      <c r="JE71" s="183">
        <v>0</v>
      </c>
      <c r="JF71" s="183">
        <v>0</v>
      </c>
      <c r="JG71" s="183">
        <v>0</v>
      </c>
      <c r="JH71" s="183">
        <v>0</v>
      </c>
      <c r="JI71" s="183">
        <v>0</v>
      </c>
      <c r="JJ71" s="183">
        <v>0</v>
      </c>
      <c r="JK71" s="183">
        <v>0</v>
      </c>
      <c r="JL71" s="183">
        <v>0</v>
      </c>
      <c r="JM71" s="183">
        <v>0</v>
      </c>
      <c r="JN71" s="183">
        <v>0</v>
      </c>
      <c r="JO71" s="183">
        <v>0</v>
      </c>
      <c r="JP71" s="183">
        <v>0</v>
      </c>
      <c r="JQ71" s="183">
        <v>0</v>
      </c>
    </row>
    <row r="72" spans="1:277" ht="15.75" thickBot="1" x14ac:dyDescent="0.3">
      <c r="A72" s="54">
        <f t="shared" si="41"/>
        <v>71</v>
      </c>
      <c r="B72" s="6"/>
      <c r="C72" s="6"/>
      <c r="D72" s="6"/>
      <c r="E72" s="6"/>
      <c r="F72" s="6" t="s">
        <v>265</v>
      </c>
      <c r="G72" s="298">
        <v>0</v>
      </c>
      <c r="H72" s="298">
        <v>0</v>
      </c>
      <c r="I72" s="298">
        <v>0</v>
      </c>
      <c r="J72" s="298">
        <v>0</v>
      </c>
      <c r="K72" s="298">
        <v>0</v>
      </c>
      <c r="L72" s="298">
        <v>0</v>
      </c>
      <c r="M72" s="298">
        <v>0</v>
      </c>
      <c r="N72" s="298">
        <v>0</v>
      </c>
      <c r="O72" s="298">
        <v>0</v>
      </c>
      <c r="P72" s="298">
        <v>0</v>
      </c>
      <c r="Q72" s="298">
        <v>0</v>
      </c>
      <c r="R72" s="298">
        <v>0</v>
      </c>
      <c r="S72" s="298">
        <v>0</v>
      </c>
      <c r="T72" s="298">
        <v>0</v>
      </c>
      <c r="U72" s="298">
        <v>0</v>
      </c>
      <c r="V72" s="298">
        <v>0</v>
      </c>
      <c r="W72" s="298"/>
      <c r="X72" s="298">
        <v>0</v>
      </c>
      <c r="Y72" s="298">
        <v>0</v>
      </c>
      <c r="Z72" s="298">
        <v>0</v>
      </c>
      <c r="AA72" s="298">
        <v>0</v>
      </c>
      <c r="AB72" s="298">
        <v>0</v>
      </c>
      <c r="AC72" s="298">
        <v>0</v>
      </c>
      <c r="AD72" s="298">
        <v>0</v>
      </c>
      <c r="AE72" s="298">
        <v>0</v>
      </c>
      <c r="AF72" s="298">
        <v>0</v>
      </c>
      <c r="AG72" s="298">
        <v>0</v>
      </c>
      <c r="AH72" s="298">
        <v>0</v>
      </c>
      <c r="AI72" s="298">
        <v>0</v>
      </c>
      <c r="AJ72" s="298">
        <v>0</v>
      </c>
      <c r="AK72" s="298">
        <v>0</v>
      </c>
      <c r="AL72" s="298">
        <v>0</v>
      </c>
      <c r="AM72" s="298">
        <v>0</v>
      </c>
      <c r="AN72" s="298">
        <v>0</v>
      </c>
      <c r="AO72" s="298">
        <v>0</v>
      </c>
      <c r="AP72" s="298">
        <v>0</v>
      </c>
      <c r="AQ72" s="298">
        <v>0</v>
      </c>
      <c r="AR72" s="298">
        <v>0</v>
      </c>
      <c r="AS72" s="298">
        <v>0</v>
      </c>
      <c r="AT72" s="298">
        <v>0</v>
      </c>
      <c r="AU72" s="298">
        <v>0</v>
      </c>
      <c r="AV72" s="298">
        <v>0</v>
      </c>
      <c r="AW72" s="298">
        <v>0</v>
      </c>
      <c r="AX72" s="298">
        <v>0</v>
      </c>
      <c r="AY72" s="298">
        <v>0</v>
      </c>
      <c r="AZ72" s="298">
        <v>0</v>
      </c>
      <c r="BA72" s="298">
        <v>0</v>
      </c>
      <c r="BB72" s="298">
        <v>0</v>
      </c>
      <c r="BC72" s="298">
        <v>0</v>
      </c>
      <c r="BD72" s="298">
        <v>0</v>
      </c>
      <c r="BE72" s="298">
        <v>0</v>
      </c>
      <c r="BF72" s="298">
        <v>0</v>
      </c>
      <c r="BG72" s="298">
        <v>0</v>
      </c>
      <c r="BH72" s="298">
        <v>0</v>
      </c>
      <c r="BI72" s="298">
        <v>0</v>
      </c>
      <c r="BJ72" s="298">
        <v>0</v>
      </c>
      <c r="BK72" s="298">
        <v>0</v>
      </c>
      <c r="BL72" s="298">
        <v>0</v>
      </c>
      <c r="BM72" s="298">
        <v>0</v>
      </c>
      <c r="BN72" s="298">
        <v>0</v>
      </c>
      <c r="BO72" s="298">
        <v>0</v>
      </c>
      <c r="BP72" s="298">
        <v>0</v>
      </c>
      <c r="BQ72" s="298">
        <v>0</v>
      </c>
      <c r="BR72" s="298">
        <v>0</v>
      </c>
      <c r="BS72" s="298">
        <v>0</v>
      </c>
      <c r="BT72" s="298">
        <v>0</v>
      </c>
      <c r="BU72" s="298">
        <v>0</v>
      </c>
      <c r="BV72" s="298">
        <v>0</v>
      </c>
      <c r="BW72" s="298">
        <v>0</v>
      </c>
      <c r="BX72" s="298">
        <v>0</v>
      </c>
      <c r="BY72" s="298">
        <v>0</v>
      </c>
      <c r="BZ72" s="298">
        <v>0</v>
      </c>
      <c r="CA72" s="298">
        <v>0</v>
      </c>
      <c r="CB72" s="298">
        <v>0</v>
      </c>
      <c r="CC72" s="298">
        <v>0</v>
      </c>
      <c r="CD72" s="298">
        <v>0</v>
      </c>
      <c r="CE72" s="298">
        <v>0</v>
      </c>
      <c r="CF72" s="298">
        <v>0</v>
      </c>
      <c r="CG72" s="298">
        <v>0</v>
      </c>
      <c r="CH72" s="298">
        <v>0</v>
      </c>
      <c r="CI72" s="298">
        <v>0</v>
      </c>
      <c r="CJ72" s="298">
        <v>0</v>
      </c>
      <c r="CK72" s="298">
        <v>0</v>
      </c>
      <c r="CL72" s="298">
        <v>0</v>
      </c>
      <c r="CM72" s="298"/>
      <c r="CN72" s="298">
        <v>0</v>
      </c>
      <c r="CO72" s="298">
        <v>0</v>
      </c>
      <c r="CP72" s="298">
        <v>0</v>
      </c>
      <c r="CQ72" s="298">
        <v>0</v>
      </c>
      <c r="CR72" s="298">
        <v>0</v>
      </c>
      <c r="CS72" s="298">
        <v>0</v>
      </c>
      <c r="CT72" s="298">
        <v>0</v>
      </c>
      <c r="CU72" s="298">
        <v>0</v>
      </c>
      <c r="CV72" s="298">
        <v>0</v>
      </c>
      <c r="CW72" s="298">
        <v>0</v>
      </c>
      <c r="CX72" s="298">
        <v>0</v>
      </c>
      <c r="CY72" s="298">
        <v>0</v>
      </c>
      <c r="CZ72" s="298">
        <v>0</v>
      </c>
      <c r="DA72" s="298">
        <v>0</v>
      </c>
      <c r="DB72" s="298">
        <v>0</v>
      </c>
      <c r="DC72" s="298">
        <v>0</v>
      </c>
      <c r="DD72" s="298">
        <v>0</v>
      </c>
      <c r="DE72" s="298">
        <v>0</v>
      </c>
      <c r="DF72" s="298">
        <v>0</v>
      </c>
      <c r="DG72" s="298">
        <v>0</v>
      </c>
      <c r="DH72" s="298">
        <v>0</v>
      </c>
      <c r="DI72" s="298">
        <v>0</v>
      </c>
      <c r="DJ72" s="298">
        <v>0</v>
      </c>
      <c r="DK72" s="298">
        <v>0</v>
      </c>
      <c r="DL72" s="298">
        <v>0</v>
      </c>
      <c r="DM72" s="298">
        <v>0</v>
      </c>
      <c r="DN72" s="298">
        <v>0</v>
      </c>
      <c r="DO72" s="298">
        <v>0</v>
      </c>
      <c r="DP72" s="298">
        <v>0</v>
      </c>
      <c r="DQ72" s="298"/>
      <c r="DR72" s="298">
        <v>0</v>
      </c>
      <c r="DS72" s="298">
        <v>0</v>
      </c>
      <c r="DT72" s="298">
        <v>0</v>
      </c>
      <c r="DU72" s="298">
        <v>0</v>
      </c>
      <c r="DV72" s="298">
        <v>0</v>
      </c>
      <c r="DW72" s="298">
        <v>0</v>
      </c>
      <c r="DX72" s="298"/>
      <c r="DY72" s="298">
        <v>0</v>
      </c>
      <c r="DZ72" s="298">
        <v>0</v>
      </c>
      <c r="EA72" s="298">
        <v>0</v>
      </c>
      <c r="EB72" s="298">
        <v>0</v>
      </c>
      <c r="EC72" s="298">
        <v>0</v>
      </c>
      <c r="ED72" s="298">
        <v>0</v>
      </c>
      <c r="EE72" s="298">
        <v>0</v>
      </c>
      <c r="EF72" s="298">
        <v>0</v>
      </c>
      <c r="EG72" s="298">
        <v>0</v>
      </c>
      <c r="EH72" s="298">
        <v>0</v>
      </c>
      <c r="EI72"/>
      <c r="EJ72" s="8">
        <f>ROUND(SUM(G72:EH72),5)</f>
        <v>0</v>
      </c>
      <c r="EL72" s="276">
        <v>48825</v>
      </c>
      <c r="EN72" s="183">
        <v>0</v>
      </c>
      <c r="EO72" s="183">
        <v>0</v>
      </c>
      <c r="EP72" s="183">
        <v>0</v>
      </c>
      <c r="EQ72" s="183">
        <v>0</v>
      </c>
      <c r="ER72" s="183">
        <v>0</v>
      </c>
      <c r="ES72" s="183">
        <v>0</v>
      </c>
      <c r="ET72" s="183">
        <v>0</v>
      </c>
      <c r="EU72" s="183">
        <v>0</v>
      </c>
      <c r="EV72" s="183">
        <v>0</v>
      </c>
      <c r="EW72" s="183">
        <v>0</v>
      </c>
      <c r="EX72" s="183">
        <v>0</v>
      </c>
      <c r="EY72" s="183">
        <v>0</v>
      </c>
      <c r="EZ72" s="183">
        <v>0</v>
      </c>
      <c r="FA72" s="183">
        <v>0</v>
      </c>
      <c r="FB72" s="183">
        <v>0</v>
      </c>
      <c r="FC72" s="183">
        <v>0</v>
      </c>
      <c r="FD72" s="183">
        <v>0</v>
      </c>
      <c r="FE72" s="183">
        <v>0</v>
      </c>
      <c r="FF72" s="183">
        <v>0</v>
      </c>
      <c r="FG72" s="183">
        <v>0</v>
      </c>
      <c r="FH72" s="183">
        <v>0</v>
      </c>
      <c r="FI72" s="183">
        <v>0</v>
      </c>
      <c r="FJ72" s="183">
        <v>0</v>
      </c>
      <c r="FK72" s="183">
        <v>0</v>
      </c>
      <c r="FL72" s="183">
        <v>0</v>
      </c>
      <c r="FM72" s="183">
        <v>0</v>
      </c>
      <c r="FN72" s="183">
        <v>0</v>
      </c>
      <c r="FO72" s="183">
        <v>0</v>
      </c>
      <c r="FP72" s="183">
        <v>0</v>
      </c>
      <c r="FQ72" s="183">
        <v>0</v>
      </c>
      <c r="FR72" s="183">
        <v>0</v>
      </c>
      <c r="FS72" s="183">
        <v>0</v>
      </c>
      <c r="FT72" s="183">
        <v>0</v>
      </c>
      <c r="FU72" s="183">
        <v>0</v>
      </c>
      <c r="FV72" s="183">
        <v>0</v>
      </c>
      <c r="FW72" s="183">
        <v>0</v>
      </c>
      <c r="FX72" s="183">
        <v>0</v>
      </c>
      <c r="FY72" s="183">
        <v>0</v>
      </c>
      <c r="FZ72" s="183">
        <v>0</v>
      </c>
      <c r="GA72" s="183">
        <v>0</v>
      </c>
      <c r="GB72" s="183">
        <v>0</v>
      </c>
      <c r="GC72" s="183">
        <v>0</v>
      </c>
      <c r="GD72" s="183">
        <v>0</v>
      </c>
      <c r="GE72" s="183">
        <v>0</v>
      </c>
      <c r="GF72" s="183">
        <v>0</v>
      </c>
      <c r="GG72" s="183">
        <v>0</v>
      </c>
      <c r="GH72" s="183">
        <v>0</v>
      </c>
      <c r="GI72" s="183">
        <v>0</v>
      </c>
      <c r="GJ72" s="183">
        <v>0</v>
      </c>
      <c r="GK72" s="183">
        <v>0</v>
      </c>
      <c r="GL72" s="183">
        <v>0</v>
      </c>
      <c r="GM72" s="183">
        <v>0</v>
      </c>
      <c r="GN72" s="183">
        <v>0</v>
      </c>
      <c r="GO72" s="183">
        <v>0</v>
      </c>
      <c r="GP72" s="183">
        <v>0</v>
      </c>
      <c r="GQ72" s="183">
        <v>0</v>
      </c>
      <c r="GR72" s="183">
        <v>0</v>
      </c>
      <c r="GS72" s="183">
        <v>0</v>
      </c>
      <c r="GT72" s="183">
        <v>0</v>
      </c>
      <c r="GU72" s="183">
        <v>0</v>
      </c>
      <c r="GV72" s="183">
        <v>0</v>
      </c>
      <c r="GW72" s="183">
        <v>0</v>
      </c>
      <c r="GX72" s="183">
        <v>0</v>
      </c>
      <c r="GY72" s="183">
        <v>0</v>
      </c>
      <c r="GZ72" s="183">
        <v>0</v>
      </c>
      <c r="HA72" s="183">
        <v>0</v>
      </c>
      <c r="HB72" s="183">
        <v>0</v>
      </c>
      <c r="HC72" s="183">
        <v>0</v>
      </c>
      <c r="HD72" s="183">
        <v>0</v>
      </c>
      <c r="HE72" s="183">
        <v>0</v>
      </c>
      <c r="HF72" s="183">
        <v>0</v>
      </c>
      <c r="HG72" s="183">
        <v>0</v>
      </c>
      <c r="HH72" s="183">
        <v>0</v>
      </c>
      <c r="HI72" s="183">
        <v>0</v>
      </c>
      <c r="HJ72" s="183">
        <v>0</v>
      </c>
      <c r="HK72" s="183">
        <v>0</v>
      </c>
      <c r="HL72" s="183">
        <v>0</v>
      </c>
      <c r="HM72" s="183">
        <v>0</v>
      </c>
      <c r="HN72" s="183">
        <v>0</v>
      </c>
      <c r="HO72" s="183">
        <v>0</v>
      </c>
      <c r="HP72" s="183">
        <v>0</v>
      </c>
      <c r="HQ72" s="183">
        <v>0</v>
      </c>
      <c r="HR72" s="183">
        <v>0</v>
      </c>
      <c r="HS72" s="183">
        <v>0</v>
      </c>
      <c r="HT72" s="183">
        <v>0</v>
      </c>
      <c r="HU72" s="183">
        <v>0</v>
      </c>
      <c r="HV72" s="183">
        <v>0</v>
      </c>
      <c r="HW72" s="183">
        <v>0</v>
      </c>
      <c r="HX72" s="183">
        <v>0</v>
      </c>
      <c r="HY72" s="183">
        <v>0</v>
      </c>
      <c r="HZ72" s="183">
        <v>0</v>
      </c>
      <c r="IA72" s="183">
        <v>0</v>
      </c>
      <c r="IB72" s="183">
        <v>0</v>
      </c>
      <c r="IC72" s="183">
        <v>0</v>
      </c>
      <c r="ID72" s="183">
        <v>0</v>
      </c>
      <c r="IE72" s="183">
        <v>0</v>
      </c>
      <c r="IF72" s="183">
        <v>0</v>
      </c>
      <c r="IG72" s="183">
        <v>0</v>
      </c>
      <c r="IH72" s="183">
        <v>0</v>
      </c>
      <c r="II72" s="183">
        <v>0</v>
      </c>
      <c r="IJ72" s="183">
        <v>0</v>
      </c>
      <c r="IK72" s="183">
        <v>0</v>
      </c>
      <c r="IL72" s="183">
        <v>0</v>
      </c>
      <c r="IM72" s="183">
        <v>0</v>
      </c>
      <c r="IN72" s="183">
        <v>0</v>
      </c>
      <c r="IO72" s="183">
        <v>0</v>
      </c>
      <c r="IP72" s="183">
        <v>0</v>
      </c>
      <c r="IQ72" s="183">
        <v>0</v>
      </c>
      <c r="IR72" s="183">
        <v>0</v>
      </c>
      <c r="IS72" s="183">
        <v>0</v>
      </c>
      <c r="IT72" s="183">
        <v>0</v>
      </c>
      <c r="IU72" s="183">
        <v>0</v>
      </c>
      <c r="IV72" s="183">
        <v>0</v>
      </c>
      <c r="IW72" s="183">
        <v>0</v>
      </c>
      <c r="IX72" s="183">
        <v>0</v>
      </c>
      <c r="IY72" s="183">
        <v>0</v>
      </c>
      <c r="IZ72" s="183">
        <v>0</v>
      </c>
      <c r="JA72" s="183">
        <v>0</v>
      </c>
      <c r="JB72" s="183">
        <v>0</v>
      </c>
      <c r="JC72" s="183">
        <v>0</v>
      </c>
      <c r="JD72" s="183">
        <v>0</v>
      </c>
      <c r="JE72" s="183">
        <v>0</v>
      </c>
      <c r="JF72" s="183">
        <v>0</v>
      </c>
      <c r="JG72" s="183">
        <v>0</v>
      </c>
      <c r="JH72" s="183">
        <v>0</v>
      </c>
      <c r="JI72" s="183">
        <v>0</v>
      </c>
      <c r="JJ72" s="183">
        <v>0</v>
      </c>
      <c r="JK72" s="183">
        <v>0</v>
      </c>
      <c r="JL72" s="183">
        <v>0</v>
      </c>
      <c r="JM72" s="183">
        <v>0</v>
      </c>
      <c r="JN72" s="183">
        <v>0</v>
      </c>
      <c r="JO72" s="183">
        <v>0</v>
      </c>
      <c r="JP72" s="183">
        <v>0</v>
      </c>
      <c r="JQ72" s="183">
        <v>0</v>
      </c>
    </row>
    <row r="73" spans="1:277" x14ac:dyDescent="0.25">
      <c r="A73" s="54">
        <f t="shared" si="41"/>
        <v>72</v>
      </c>
      <c r="B73" s="6"/>
      <c r="C73" s="6"/>
      <c r="D73" s="6"/>
      <c r="E73" s="6" t="s">
        <v>266</v>
      </c>
      <c r="F73" s="6"/>
      <c r="G73" s="297">
        <f>SUM(G71:G72)</f>
        <v>0</v>
      </c>
      <c r="H73" s="297">
        <f t="shared" ref="H73:BS73" si="45">SUM(H71:H72)</f>
        <v>528.1943</v>
      </c>
      <c r="I73" s="297">
        <f t="shared" si="45"/>
        <v>500000</v>
      </c>
      <c r="J73" s="297">
        <f t="shared" si="45"/>
        <v>0</v>
      </c>
      <c r="K73" s="297">
        <f t="shared" si="45"/>
        <v>160000</v>
      </c>
      <c r="L73" s="297">
        <f t="shared" si="45"/>
        <v>43000</v>
      </c>
      <c r="M73" s="297">
        <f t="shared" si="45"/>
        <v>0</v>
      </c>
      <c r="N73" s="297">
        <f t="shared" si="45"/>
        <v>286.19580000000002</v>
      </c>
      <c r="O73" s="297">
        <f t="shared" si="45"/>
        <v>78500</v>
      </c>
      <c r="P73" s="297">
        <f t="shared" si="45"/>
        <v>271750</v>
      </c>
      <c r="Q73" s="297">
        <f t="shared" si="45"/>
        <v>0</v>
      </c>
      <c r="R73" s="297">
        <f t="shared" si="45"/>
        <v>35000</v>
      </c>
      <c r="S73" s="297">
        <f t="shared" si="45"/>
        <v>0</v>
      </c>
      <c r="T73" s="297">
        <f t="shared" si="45"/>
        <v>0</v>
      </c>
      <c r="U73" s="297">
        <f t="shared" si="45"/>
        <v>0</v>
      </c>
      <c r="V73" s="297">
        <f t="shared" si="45"/>
        <v>60090.766500000005</v>
      </c>
      <c r="W73" s="297">
        <f t="shared" si="45"/>
        <v>0</v>
      </c>
      <c r="X73" s="297">
        <f t="shared" si="45"/>
        <v>235000</v>
      </c>
      <c r="Y73" s="297">
        <f t="shared" si="45"/>
        <v>10000</v>
      </c>
      <c r="Z73" s="297">
        <f t="shared" si="45"/>
        <v>0</v>
      </c>
      <c r="AA73" s="297">
        <f t="shared" si="45"/>
        <v>265.54430000000002</v>
      </c>
      <c r="AB73" s="297">
        <f t="shared" si="45"/>
        <v>90000</v>
      </c>
      <c r="AC73" s="297">
        <f t="shared" si="45"/>
        <v>0</v>
      </c>
      <c r="AD73" s="297">
        <f t="shared" si="45"/>
        <v>0</v>
      </c>
      <c r="AE73" s="297">
        <f t="shared" si="45"/>
        <v>0</v>
      </c>
      <c r="AF73" s="297">
        <f t="shared" si="45"/>
        <v>0</v>
      </c>
      <c r="AG73" s="297">
        <f t="shared" si="45"/>
        <v>1000</v>
      </c>
      <c r="AH73" s="297">
        <f t="shared" si="45"/>
        <v>0</v>
      </c>
      <c r="AI73" s="297">
        <f t="shared" si="45"/>
        <v>12000</v>
      </c>
      <c r="AJ73" s="297">
        <f t="shared" si="45"/>
        <v>0</v>
      </c>
      <c r="AK73" s="297">
        <f t="shared" si="45"/>
        <v>0</v>
      </c>
      <c r="AL73" s="297">
        <f t="shared" si="45"/>
        <v>0</v>
      </c>
      <c r="AM73" s="297">
        <f t="shared" si="45"/>
        <v>0</v>
      </c>
      <c r="AN73" s="297">
        <f t="shared" si="45"/>
        <v>0</v>
      </c>
      <c r="AO73" s="297">
        <f t="shared" si="45"/>
        <v>0</v>
      </c>
      <c r="AP73" s="297">
        <f t="shared" si="45"/>
        <v>1500</v>
      </c>
      <c r="AQ73" s="297">
        <f t="shared" si="45"/>
        <v>160000</v>
      </c>
      <c r="AR73" s="297">
        <f t="shared" si="45"/>
        <v>0</v>
      </c>
      <c r="AS73" s="297">
        <f t="shared" si="45"/>
        <v>0</v>
      </c>
      <c r="AT73" s="297">
        <f t="shared" si="45"/>
        <v>1800</v>
      </c>
      <c r="AU73" s="297">
        <f t="shared" si="45"/>
        <v>0</v>
      </c>
      <c r="AV73" s="297">
        <f t="shared" si="45"/>
        <v>18.200100000000003</v>
      </c>
      <c r="AW73" s="297">
        <f t="shared" si="45"/>
        <v>15000</v>
      </c>
      <c r="AX73" s="297">
        <f t="shared" si="45"/>
        <v>638.6</v>
      </c>
      <c r="AY73" s="297">
        <f t="shared" si="45"/>
        <v>0</v>
      </c>
      <c r="AZ73" s="297">
        <f t="shared" si="45"/>
        <v>0</v>
      </c>
      <c r="BA73" s="297">
        <f t="shared" si="45"/>
        <v>0</v>
      </c>
      <c r="BB73" s="297">
        <f t="shared" si="45"/>
        <v>0</v>
      </c>
      <c r="BC73" s="297">
        <f t="shared" si="45"/>
        <v>275220</v>
      </c>
      <c r="BD73" s="297">
        <f t="shared" si="45"/>
        <v>0</v>
      </c>
      <c r="BE73" s="297">
        <f t="shared" si="45"/>
        <v>0</v>
      </c>
      <c r="BF73" s="297">
        <f t="shared" si="45"/>
        <v>0</v>
      </c>
      <c r="BG73" s="297">
        <f t="shared" si="45"/>
        <v>203296.8989</v>
      </c>
      <c r="BH73" s="297">
        <f t="shared" si="45"/>
        <v>150000</v>
      </c>
      <c r="BI73" s="297">
        <f t="shared" si="45"/>
        <v>1265.4683</v>
      </c>
      <c r="BJ73" s="297">
        <f t="shared" si="45"/>
        <v>0</v>
      </c>
      <c r="BK73" s="297">
        <f t="shared" si="45"/>
        <v>0</v>
      </c>
      <c r="BL73" s="297">
        <f t="shared" si="45"/>
        <v>0</v>
      </c>
      <c r="BM73" s="297">
        <f t="shared" si="45"/>
        <v>0</v>
      </c>
      <c r="BN73" s="297">
        <f t="shared" si="45"/>
        <v>0</v>
      </c>
      <c r="BO73" s="297">
        <f t="shared" si="45"/>
        <v>170000</v>
      </c>
      <c r="BP73" s="297">
        <f t="shared" si="45"/>
        <v>0</v>
      </c>
      <c r="BQ73" s="297">
        <f t="shared" si="45"/>
        <v>63000</v>
      </c>
      <c r="BR73" s="297">
        <f t="shared" si="45"/>
        <v>0</v>
      </c>
      <c r="BS73" s="297">
        <f t="shared" si="45"/>
        <v>0</v>
      </c>
      <c r="BT73" s="297">
        <f t="shared" ref="BT73:EE73" si="46">SUM(BT71:BT72)</f>
        <v>0</v>
      </c>
      <c r="BU73" s="297">
        <f t="shared" si="46"/>
        <v>41.2</v>
      </c>
      <c r="BV73" s="297">
        <f t="shared" si="46"/>
        <v>0</v>
      </c>
      <c r="BW73" s="297">
        <f t="shared" si="46"/>
        <v>0</v>
      </c>
      <c r="BX73" s="297">
        <f t="shared" si="46"/>
        <v>31.693100000000001</v>
      </c>
      <c r="BY73" s="297">
        <f t="shared" si="46"/>
        <v>0</v>
      </c>
      <c r="BZ73" s="297">
        <f t="shared" si="46"/>
        <v>0</v>
      </c>
      <c r="CA73" s="297">
        <f t="shared" si="46"/>
        <v>10000</v>
      </c>
      <c r="CB73" s="297">
        <f t="shared" si="46"/>
        <v>231150</v>
      </c>
      <c r="CC73" s="297">
        <f t="shared" si="46"/>
        <v>0</v>
      </c>
      <c r="CD73" s="297">
        <f t="shared" si="46"/>
        <v>175000</v>
      </c>
      <c r="CE73" s="297">
        <f t="shared" si="46"/>
        <v>0</v>
      </c>
      <c r="CF73" s="297">
        <f t="shared" si="46"/>
        <v>241376.83319999999</v>
      </c>
      <c r="CG73" s="297">
        <f t="shared" si="46"/>
        <v>0</v>
      </c>
      <c r="CH73" s="297">
        <f t="shared" si="46"/>
        <v>9006.4333000000006</v>
      </c>
      <c r="CI73" s="297">
        <f t="shared" si="46"/>
        <v>0</v>
      </c>
      <c r="CJ73" s="297">
        <f t="shared" si="46"/>
        <v>265418</v>
      </c>
      <c r="CK73" s="297">
        <f t="shared" si="46"/>
        <v>100000</v>
      </c>
      <c r="CL73" s="297">
        <f t="shared" si="46"/>
        <v>195700</v>
      </c>
      <c r="CM73" s="297">
        <f t="shared" si="46"/>
        <v>40125</v>
      </c>
      <c r="CN73" s="297">
        <f t="shared" si="46"/>
        <v>0</v>
      </c>
      <c r="CO73" s="297">
        <f t="shared" si="46"/>
        <v>0</v>
      </c>
      <c r="CP73" s="297">
        <f t="shared" si="46"/>
        <v>0</v>
      </c>
      <c r="CQ73" s="297">
        <f t="shared" si="46"/>
        <v>0</v>
      </c>
      <c r="CR73" s="297">
        <f t="shared" si="46"/>
        <v>0</v>
      </c>
      <c r="CS73" s="297">
        <f t="shared" si="46"/>
        <v>107.12</v>
      </c>
      <c r="CT73" s="297">
        <f t="shared" si="46"/>
        <v>164800</v>
      </c>
      <c r="CU73" s="297">
        <f t="shared" si="46"/>
        <v>7.0761000000000003</v>
      </c>
      <c r="CV73" s="297">
        <f t="shared" si="46"/>
        <v>140871.66089999999</v>
      </c>
      <c r="CW73" s="297">
        <f t="shared" si="46"/>
        <v>0</v>
      </c>
      <c r="CX73" s="297">
        <f t="shared" si="46"/>
        <v>0</v>
      </c>
      <c r="CY73" s="297">
        <f t="shared" si="46"/>
        <v>0</v>
      </c>
      <c r="CZ73" s="297">
        <f t="shared" si="46"/>
        <v>365.44400000000002</v>
      </c>
      <c r="DA73" s="297">
        <f t="shared" si="46"/>
        <v>1E-3</v>
      </c>
      <c r="DB73" s="297">
        <f t="shared" si="46"/>
        <v>131305.12359999999</v>
      </c>
      <c r="DC73" s="297">
        <f t="shared" si="46"/>
        <v>0</v>
      </c>
      <c r="DD73" s="297">
        <f t="shared" si="46"/>
        <v>24000</v>
      </c>
      <c r="DE73" s="297">
        <f t="shared" si="46"/>
        <v>0</v>
      </c>
      <c r="DF73" s="297">
        <f t="shared" si="46"/>
        <v>0</v>
      </c>
      <c r="DG73" s="297">
        <f t="shared" si="46"/>
        <v>264.72030000000001</v>
      </c>
      <c r="DH73" s="297">
        <f t="shared" si="46"/>
        <v>0</v>
      </c>
      <c r="DI73" s="297">
        <f t="shared" si="46"/>
        <v>0</v>
      </c>
      <c r="DJ73" s="297">
        <f t="shared" si="46"/>
        <v>0</v>
      </c>
      <c r="DK73" s="297">
        <f t="shared" si="46"/>
        <v>234.22200000000001</v>
      </c>
      <c r="DL73" s="297">
        <f t="shared" si="46"/>
        <v>0</v>
      </c>
      <c r="DM73" s="297">
        <f t="shared" si="46"/>
        <v>55.805399999999999</v>
      </c>
      <c r="DN73" s="297">
        <f t="shared" si="46"/>
        <v>0</v>
      </c>
      <c r="DO73" s="297">
        <f t="shared" si="46"/>
        <v>0</v>
      </c>
      <c r="DP73" s="297">
        <f t="shared" si="46"/>
        <v>0</v>
      </c>
      <c r="DQ73" s="297">
        <f t="shared" si="46"/>
        <v>60000</v>
      </c>
      <c r="DR73" s="297">
        <f t="shared" si="46"/>
        <v>0</v>
      </c>
      <c r="DS73" s="297">
        <f t="shared" si="46"/>
        <v>0</v>
      </c>
      <c r="DT73" s="297">
        <f t="shared" si="46"/>
        <v>0</v>
      </c>
      <c r="DU73" s="297">
        <f t="shared" si="46"/>
        <v>0</v>
      </c>
      <c r="DV73" s="297">
        <f t="shared" si="46"/>
        <v>1E-4</v>
      </c>
      <c r="DW73" s="297">
        <f t="shared" si="46"/>
        <v>0</v>
      </c>
      <c r="DX73" s="297">
        <f t="shared" si="46"/>
        <v>0</v>
      </c>
      <c r="DY73" s="297">
        <f t="shared" si="46"/>
        <v>172668.3216</v>
      </c>
      <c r="DZ73" s="297">
        <f t="shared" si="46"/>
        <v>0</v>
      </c>
      <c r="EA73" s="297">
        <f t="shared" si="46"/>
        <v>0</v>
      </c>
      <c r="EB73" s="297">
        <f t="shared" si="46"/>
        <v>165000</v>
      </c>
      <c r="EC73" s="297">
        <f t="shared" si="46"/>
        <v>204074.2605</v>
      </c>
      <c r="ED73" s="297">
        <f t="shared" si="46"/>
        <v>0</v>
      </c>
      <c r="EE73" s="297">
        <f t="shared" si="46"/>
        <v>125000</v>
      </c>
      <c r="EF73" s="297">
        <f t="shared" ref="EF73:EH73" si="47">SUM(EF71:EF72)</f>
        <v>0</v>
      </c>
      <c r="EG73" s="297">
        <f t="shared" si="47"/>
        <v>57340.048499999997</v>
      </c>
      <c r="EH73" s="297">
        <f t="shared" si="47"/>
        <v>25000</v>
      </c>
      <c r="EI73"/>
      <c r="EJ73" s="7">
        <f>ROUND(SUM(G73:EH73),5)</f>
        <v>5078102.8317999998</v>
      </c>
      <c r="EL73" s="276">
        <v>340382.625</v>
      </c>
      <c r="EN73" s="183">
        <v>0</v>
      </c>
      <c r="EO73" s="183">
        <v>0</v>
      </c>
      <c r="EP73" s="183">
        <v>0</v>
      </c>
      <c r="EQ73" s="183">
        <v>0</v>
      </c>
      <c r="ER73" s="183">
        <v>0</v>
      </c>
      <c r="ES73" s="183">
        <v>0</v>
      </c>
      <c r="ET73" s="183">
        <v>0</v>
      </c>
      <c r="EU73" s="183">
        <v>0</v>
      </c>
      <c r="EV73" s="183">
        <v>0</v>
      </c>
      <c r="EW73" s="183">
        <v>0</v>
      </c>
      <c r="EX73" s="183">
        <v>0</v>
      </c>
      <c r="EY73" s="183">
        <v>0</v>
      </c>
      <c r="EZ73" s="183">
        <v>0</v>
      </c>
      <c r="FA73" s="183">
        <v>0</v>
      </c>
      <c r="FB73" s="183">
        <v>0</v>
      </c>
      <c r="FC73" s="183">
        <v>0</v>
      </c>
      <c r="FD73" s="183">
        <v>0</v>
      </c>
      <c r="FE73" s="183">
        <v>0</v>
      </c>
      <c r="FF73" s="183">
        <v>0</v>
      </c>
      <c r="FG73" s="183">
        <v>0</v>
      </c>
      <c r="FH73" s="183">
        <v>0</v>
      </c>
      <c r="FI73" s="183">
        <v>0</v>
      </c>
      <c r="FJ73" s="183">
        <v>0</v>
      </c>
      <c r="FK73" s="183">
        <v>0</v>
      </c>
      <c r="FL73" s="183">
        <v>0</v>
      </c>
      <c r="FM73" s="183">
        <v>0</v>
      </c>
      <c r="FN73" s="183">
        <v>0</v>
      </c>
      <c r="FO73" s="183">
        <v>0</v>
      </c>
      <c r="FP73" s="183">
        <v>0</v>
      </c>
      <c r="FQ73" s="183">
        <v>0</v>
      </c>
      <c r="FR73" s="183">
        <v>0</v>
      </c>
      <c r="FS73" s="183">
        <v>0</v>
      </c>
      <c r="FT73" s="183">
        <v>0</v>
      </c>
      <c r="FU73" s="183">
        <v>0</v>
      </c>
      <c r="FV73" s="183">
        <v>0</v>
      </c>
      <c r="FW73" s="183">
        <v>0</v>
      </c>
      <c r="FX73" s="183">
        <v>0</v>
      </c>
      <c r="FY73" s="183">
        <v>0</v>
      </c>
      <c r="FZ73" s="183">
        <v>0</v>
      </c>
      <c r="GA73" s="183">
        <v>0</v>
      </c>
      <c r="GB73" s="183">
        <v>0</v>
      </c>
      <c r="GC73" s="183">
        <v>0</v>
      </c>
      <c r="GD73" s="183">
        <v>0</v>
      </c>
      <c r="GE73" s="183">
        <v>0</v>
      </c>
      <c r="GF73" s="183">
        <v>0</v>
      </c>
      <c r="GG73" s="183">
        <v>0</v>
      </c>
      <c r="GH73" s="183">
        <v>0</v>
      </c>
      <c r="GI73" s="183">
        <v>0</v>
      </c>
      <c r="GJ73" s="183">
        <v>0</v>
      </c>
      <c r="GK73" s="183">
        <v>0</v>
      </c>
      <c r="GL73" s="183">
        <v>0</v>
      </c>
      <c r="GM73" s="183">
        <v>0</v>
      </c>
      <c r="GN73" s="183">
        <v>0</v>
      </c>
      <c r="GO73" s="183">
        <v>0</v>
      </c>
      <c r="GP73" s="183">
        <v>0</v>
      </c>
      <c r="GQ73" s="183">
        <v>0</v>
      </c>
      <c r="GR73" s="183">
        <v>0</v>
      </c>
      <c r="GS73" s="183">
        <v>0</v>
      </c>
      <c r="GT73" s="183">
        <v>0</v>
      </c>
      <c r="GU73" s="183">
        <v>0</v>
      </c>
      <c r="GV73" s="183">
        <v>0</v>
      </c>
      <c r="GW73" s="183">
        <v>0</v>
      </c>
      <c r="GX73" s="183">
        <v>0</v>
      </c>
      <c r="GY73" s="183">
        <v>0</v>
      </c>
      <c r="GZ73" s="183">
        <v>0</v>
      </c>
      <c r="HA73" s="183">
        <v>0</v>
      </c>
      <c r="HB73" s="183">
        <v>0</v>
      </c>
      <c r="HC73" s="183">
        <v>0</v>
      </c>
      <c r="HD73" s="183">
        <v>0</v>
      </c>
      <c r="HE73" s="183">
        <v>0</v>
      </c>
      <c r="HF73" s="183">
        <v>0</v>
      </c>
      <c r="HG73" s="183">
        <v>0</v>
      </c>
      <c r="HH73" s="183">
        <v>0</v>
      </c>
      <c r="HI73" s="183">
        <v>0</v>
      </c>
      <c r="HJ73" s="183">
        <v>0</v>
      </c>
      <c r="HK73" s="183">
        <v>0</v>
      </c>
      <c r="HL73" s="183">
        <v>0</v>
      </c>
      <c r="HM73" s="183">
        <v>0</v>
      </c>
      <c r="HN73" s="183">
        <v>0</v>
      </c>
      <c r="HO73" s="183">
        <v>0</v>
      </c>
      <c r="HP73" s="183">
        <v>0</v>
      </c>
      <c r="HQ73" s="183">
        <v>0</v>
      </c>
      <c r="HR73" s="183">
        <v>0</v>
      </c>
      <c r="HS73" s="183">
        <v>0</v>
      </c>
      <c r="HT73" s="183">
        <v>0</v>
      </c>
      <c r="HU73" s="183">
        <v>0</v>
      </c>
      <c r="HV73" s="183">
        <v>0</v>
      </c>
      <c r="HW73" s="183">
        <v>0</v>
      </c>
      <c r="HX73" s="183">
        <v>0</v>
      </c>
      <c r="HY73" s="183">
        <v>0</v>
      </c>
      <c r="HZ73" s="183">
        <v>0</v>
      </c>
      <c r="IA73" s="183">
        <v>0</v>
      </c>
      <c r="IB73" s="183">
        <v>0</v>
      </c>
      <c r="IC73" s="183">
        <v>0</v>
      </c>
      <c r="ID73" s="183">
        <v>0</v>
      </c>
      <c r="IE73" s="183">
        <v>0</v>
      </c>
      <c r="IF73" s="183">
        <v>0</v>
      </c>
      <c r="IG73" s="183">
        <v>0</v>
      </c>
      <c r="IH73" s="183">
        <v>0</v>
      </c>
      <c r="II73" s="183">
        <v>0</v>
      </c>
      <c r="IJ73" s="183">
        <v>0</v>
      </c>
      <c r="IK73" s="183">
        <v>0</v>
      </c>
      <c r="IL73" s="183">
        <v>0</v>
      </c>
      <c r="IM73" s="183">
        <v>0</v>
      </c>
      <c r="IN73" s="183">
        <v>0</v>
      </c>
      <c r="IO73" s="183">
        <v>0</v>
      </c>
      <c r="IP73" s="183">
        <v>0</v>
      </c>
      <c r="IQ73" s="183">
        <v>0</v>
      </c>
      <c r="IR73" s="183">
        <v>0</v>
      </c>
      <c r="IS73" s="183">
        <v>0</v>
      </c>
      <c r="IT73" s="183">
        <v>0</v>
      </c>
      <c r="IU73" s="183">
        <v>0</v>
      </c>
      <c r="IV73" s="183">
        <v>0</v>
      </c>
      <c r="IW73" s="183">
        <v>0</v>
      </c>
      <c r="IX73" s="183">
        <v>0</v>
      </c>
      <c r="IY73" s="183">
        <v>0</v>
      </c>
      <c r="IZ73" s="183">
        <v>0</v>
      </c>
      <c r="JA73" s="183">
        <v>0</v>
      </c>
      <c r="JB73" s="183">
        <v>0</v>
      </c>
      <c r="JC73" s="183">
        <v>0</v>
      </c>
      <c r="JD73" s="183">
        <v>0</v>
      </c>
      <c r="JE73" s="183">
        <v>0</v>
      </c>
      <c r="JF73" s="183">
        <v>0</v>
      </c>
      <c r="JG73" s="183">
        <v>0</v>
      </c>
      <c r="JH73" s="183">
        <v>0</v>
      </c>
      <c r="JI73" s="183">
        <v>0</v>
      </c>
      <c r="JJ73" s="183">
        <v>0</v>
      </c>
      <c r="JK73" s="183">
        <v>0</v>
      </c>
      <c r="JL73" s="183">
        <v>0</v>
      </c>
      <c r="JM73" s="183">
        <v>0</v>
      </c>
      <c r="JN73" s="183">
        <v>0</v>
      </c>
      <c r="JO73" s="183">
        <v>0</v>
      </c>
      <c r="JP73" s="183">
        <v>0</v>
      </c>
      <c r="JQ73" s="183">
        <v>0</v>
      </c>
    </row>
    <row r="74" spans="1:277" ht="30" customHeight="1" x14ac:dyDescent="0.25">
      <c r="A74" s="54">
        <f t="shared" si="41"/>
        <v>73</v>
      </c>
      <c r="B74" s="6"/>
      <c r="C74" s="6"/>
      <c r="D74" s="6"/>
      <c r="E74" s="6" t="s">
        <v>267</v>
      </c>
      <c r="F74" s="6"/>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7"/>
      <c r="BR74" s="297"/>
      <c r="BS74" s="297"/>
      <c r="BT74" s="297"/>
      <c r="BU74" s="297"/>
      <c r="BV74" s="297"/>
      <c r="BW74" s="297"/>
      <c r="BX74" s="297"/>
      <c r="BY74" s="297"/>
      <c r="BZ74" s="297"/>
      <c r="CA74" s="297"/>
      <c r="CB74" s="297"/>
      <c r="CC74" s="297"/>
      <c r="CD74" s="297"/>
      <c r="CE74" s="297"/>
      <c r="CF74" s="297"/>
      <c r="CG74" s="297"/>
      <c r="CH74" s="297"/>
      <c r="CI74" s="297"/>
      <c r="CJ74" s="297"/>
      <c r="CK74" s="297"/>
      <c r="CL74" s="297"/>
      <c r="CM74" s="297"/>
      <c r="CN74" s="297"/>
      <c r="CO74" s="297"/>
      <c r="CP74" s="297"/>
      <c r="CQ74" s="297"/>
      <c r="CR74" s="297"/>
      <c r="CS74" s="297"/>
      <c r="CT74" s="297"/>
      <c r="CU74" s="297"/>
      <c r="CV74" s="297"/>
      <c r="CW74" s="297"/>
      <c r="CX74" s="297"/>
      <c r="CY74" s="297"/>
      <c r="CZ74" s="297"/>
      <c r="DA74" s="297"/>
      <c r="DB74" s="297"/>
      <c r="DC74" s="297"/>
      <c r="DD74" s="297"/>
      <c r="DE74" s="297"/>
      <c r="DF74" s="297"/>
      <c r="DG74" s="297"/>
      <c r="DH74" s="297"/>
      <c r="DI74" s="297"/>
      <c r="DJ74" s="297"/>
      <c r="DK74" s="297"/>
      <c r="DL74" s="297"/>
      <c r="DM74" s="297"/>
      <c r="DN74" s="297"/>
      <c r="DO74" s="297"/>
      <c r="DP74" s="297"/>
      <c r="DQ74" s="297"/>
      <c r="DR74" s="297"/>
      <c r="DS74" s="297"/>
      <c r="DT74" s="297"/>
      <c r="DU74" s="297"/>
      <c r="DV74" s="297"/>
      <c r="DW74" s="297"/>
      <c r="DX74" s="297"/>
      <c r="DY74" s="297"/>
      <c r="DZ74" s="297"/>
      <c r="EA74" s="297"/>
      <c r="EB74" s="297"/>
      <c r="EC74" s="297"/>
      <c r="ED74" s="297"/>
      <c r="EE74" s="297"/>
      <c r="EF74" s="297"/>
      <c r="EG74" s="297"/>
      <c r="EH74" s="297"/>
      <c r="EI74"/>
      <c r="EJ74" s="7"/>
      <c r="EL74" s="276">
        <v>15423</v>
      </c>
      <c r="EN74" s="183">
        <v>0</v>
      </c>
      <c r="EO74" s="183">
        <v>0</v>
      </c>
      <c r="EP74" s="183">
        <v>0</v>
      </c>
      <c r="EQ74" s="183">
        <v>0</v>
      </c>
      <c r="ER74" s="183">
        <v>0</v>
      </c>
      <c r="ES74" s="183">
        <v>0</v>
      </c>
      <c r="ET74" s="183">
        <v>0</v>
      </c>
      <c r="EU74" s="183">
        <v>0</v>
      </c>
      <c r="EV74" s="183">
        <v>0</v>
      </c>
      <c r="EW74" s="183">
        <v>0</v>
      </c>
      <c r="EX74" s="183">
        <v>0</v>
      </c>
      <c r="EY74" s="183">
        <v>0</v>
      </c>
      <c r="EZ74" s="183">
        <v>0</v>
      </c>
      <c r="FA74" s="183">
        <v>0</v>
      </c>
      <c r="FB74" s="183">
        <v>0</v>
      </c>
      <c r="FC74" s="183">
        <v>0</v>
      </c>
      <c r="FD74" s="183">
        <v>0</v>
      </c>
      <c r="FE74" s="183">
        <v>0</v>
      </c>
      <c r="FF74" s="183">
        <v>0</v>
      </c>
      <c r="FG74" s="183">
        <v>0</v>
      </c>
      <c r="FH74" s="183">
        <v>0</v>
      </c>
      <c r="FI74" s="183">
        <v>0</v>
      </c>
      <c r="FJ74" s="183">
        <v>0</v>
      </c>
      <c r="FK74" s="183">
        <v>0</v>
      </c>
      <c r="FL74" s="183">
        <v>0</v>
      </c>
      <c r="FM74" s="183">
        <v>0</v>
      </c>
      <c r="FN74" s="183">
        <v>0</v>
      </c>
      <c r="FO74" s="183">
        <v>0</v>
      </c>
      <c r="FP74" s="183">
        <v>0</v>
      </c>
      <c r="FQ74" s="183">
        <v>0</v>
      </c>
      <c r="FR74" s="183">
        <v>0</v>
      </c>
      <c r="FS74" s="183">
        <v>0</v>
      </c>
      <c r="FT74" s="183">
        <v>0</v>
      </c>
      <c r="FU74" s="183">
        <v>0</v>
      </c>
      <c r="FV74" s="183">
        <v>0</v>
      </c>
      <c r="FW74" s="183">
        <v>0</v>
      </c>
      <c r="FX74" s="183">
        <v>0</v>
      </c>
      <c r="FY74" s="183">
        <v>0</v>
      </c>
      <c r="FZ74" s="183">
        <v>0</v>
      </c>
      <c r="GA74" s="183">
        <v>0</v>
      </c>
      <c r="GB74" s="183">
        <v>0</v>
      </c>
      <c r="GC74" s="183">
        <v>0</v>
      </c>
      <c r="GD74" s="183">
        <v>0</v>
      </c>
      <c r="GE74" s="183">
        <v>0</v>
      </c>
      <c r="GF74" s="183">
        <v>0</v>
      </c>
      <c r="GG74" s="183">
        <v>0</v>
      </c>
      <c r="GH74" s="183">
        <v>0</v>
      </c>
      <c r="GI74" s="183">
        <v>0</v>
      </c>
      <c r="GJ74" s="183">
        <v>0</v>
      </c>
      <c r="GK74" s="183">
        <v>0</v>
      </c>
      <c r="GL74" s="183">
        <v>0</v>
      </c>
      <c r="GM74" s="183">
        <v>0</v>
      </c>
      <c r="GN74" s="183">
        <v>0</v>
      </c>
      <c r="GO74" s="183">
        <v>0</v>
      </c>
      <c r="GP74" s="183">
        <v>0</v>
      </c>
      <c r="GQ74" s="183">
        <v>0</v>
      </c>
      <c r="GR74" s="183">
        <v>0</v>
      </c>
      <c r="GS74" s="183">
        <v>0</v>
      </c>
      <c r="GT74" s="183">
        <v>0</v>
      </c>
      <c r="GU74" s="183">
        <v>0</v>
      </c>
      <c r="GV74" s="183">
        <v>0</v>
      </c>
      <c r="GW74" s="183">
        <v>0</v>
      </c>
      <c r="GX74" s="183">
        <v>0</v>
      </c>
      <c r="GY74" s="183">
        <v>0</v>
      </c>
      <c r="GZ74" s="183">
        <v>0</v>
      </c>
      <c r="HA74" s="183">
        <v>0</v>
      </c>
      <c r="HB74" s="183">
        <v>0</v>
      </c>
      <c r="HC74" s="183">
        <v>0</v>
      </c>
      <c r="HD74" s="183">
        <v>0</v>
      </c>
      <c r="HE74" s="183">
        <v>0</v>
      </c>
      <c r="HF74" s="183">
        <v>0</v>
      </c>
      <c r="HG74" s="183">
        <v>0</v>
      </c>
      <c r="HH74" s="183">
        <v>0</v>
      </c>
      <c r="HI74" s="183">
        <v>0</v>
      </c>
      <c r="HJ74" s="183">
        <v>0</v>
      </c>
      <c r="HK74" s="183">
        <v>0</v>
      </c>
      <c r="HL74" s="183">
        <v>0</v>
      </c>
      <c r="HM74" s="183">
        <v>0</v>
      </c>
      <c r="HN74" s="183">
        <v>0</v>
      </c>
      <c r="HO74" s="183">
        <v>0</v>
      </c>
      <c r="HP74" s="183">
        <v>0</v>
      </c>
      <c r="HQ74" s="183">
        <v>0</v>
      </c>
      <c r="HR74" s="183">
        <v>0</v>
      </c>
      <c r="HS74" s="183">
        <v>0</v>
      </c>
      <c r="HT74" s="183">
        <v>0</v>
      </c>
      <c r="HU74" s="183">
        <v>0</v>
      </c>
      <c r="HV74" s="183">
        <v>0</v>
      </c>
      <c r="HW74" s="183">
        <v>0</v>
      </c>
      <c r="HX74" s="183">
        <v>0</v>
      </c>
      <c r="HY74" s="183">
        <v>0</v>
      </c>
      <c r="HZ74" s="183">
        <v>0</v>
      </c>
      <c r="IA74" s="183">
        <v>0</v>
      </c>
      <c r="IB74" s="183">
        <v>0</v>
      </c>
      <c r="IC74" s="183">
        <v>0</v>
      </c>
      <c r="ID74" s="183">
        <v>0</v>
      </c>
      <c r="IE74" s="183">
        <v>0</v>
      </c>
      <c r="IF74" s="183">
        <v>0</v>
      </c>
      <c r="IG74" s="183">
        <v>0</v>
      </c>
      <c r="IH74" s="183">
        <v>0</v>
      </c>
      <c r="II74" s="183">
        <v>0</v>
      </c>
      <c r="IJ74" s="183">
        <v>0</v>
      </c>
      <c r="IK74" s="183">
        <v>0</v>
      </c>
      <c r="IL74" s="183">
        <v>0</v>
      </c>
      <c r="IM74" s="183">
        <v>0</v>
      </c>
      <c r="IN74" s="183">
        <v>0</v>
      </c>
      <c r="IO74" s="183">
        <v>0</v>
      </c>
      <c r="IP74" s="183">
        <v>0</v>
      </c>
      <c r="IQ74" s="183">
        <v>0</v>
      </c>
      <c r="IR74" s="183">
        <v>0</v>
      </c>
      <c r="IS74" s="183">
        <v>0</v>
      </c>
      <c r="IT74" s="183">
        <v>0</v>
      </c>
      <c r="IU74" s="183">
        <v>0</v>
      </c>
      <c r="IV74" s="183">
        <v>0</v>
      </c>
      <c r="IW74" s="183">
        <v>0</v>
      </c>
      <c r="IX74" s="183">
        <v>0</v>
      </c>
      <c r="IY74" s="183">
        <v>0</v>
      </c>
      <c r="IZ74" s="183">
        <v>0</v>
      </c>
      <c r="JA74" s="183">
        <v>0</v>
      </c>
      <c r="JB74" s="183">
        <v>0</v>
      </c>
      <c r="JC74" s="183">
        <v>0</v>
      </c>
      <c r="JD74" s="183">
        <v>0</v>
      </c>
      <c r="JE74" s="183">
        <v>0</v>
      </c>
      <c r="JF74" s="183">
        <v>0</v>
      </c>
      <c r="JG74" s="183">
        <v>0</v>
      </c>
      <c r="JH74" s="183">
        <v>0</v>
      </c>
      <c r="JI74" s="183">
        <v>0</v>
      </c>
      <c r="JJ74" s="183">
        <v>0</v>
      </c>
      <c r="JK74" s="183">
        <v>0</v>
      </c>
      <c r="JL74" s="183">
        <v>0</v>
      </c>
      <c r="JM74" s="183">
        <v>0</v>
      </c>
      <c r="JN74" s="183">
        <v>0</v>
      </c>
      <c r="JO74" s="183">
        <v>0</v>
      </c>
      <c r="JP74" s="183">
        <v>0</v>
      </c>
      <c r="JQ74" s="183">
        <v>0</v>
      </c>
    </row>
    <row r="75" spans="1:277" x14ac:dyDescent="0.25">
      <c r="A75" s="54">
        <f t="shared" si="41"/>
        <v>74</v>
      </c>
      <c r="B75" s="6"/>
      <c r="C75" s="6"/>
      <c r="D75" s="6"/>
      <c r="E75" s="6"/>
      <c r="F75" s="6" t="s">
        <v>372</v>
      </c>
      <c r="G75" s="297">
        <v>0</v>
      </c>
      <c r="H75" s="297">
        <v>1319</v>
      </c>
      <c r="I75" s="297">
        <v>0</v>
      </c>
      <c r="J75" s="297">
        <v>0</v>
      </c>
      <c r="K75" s="297">
        <v>0</v>
      </c>
      <c r="L75" s="297">
        <v>3756</v>
      </c>
      <c r="M75" s="297">
        <v>4714</v>
      </c>
      <c r="N75" s="297">
        <v>0</v>
      </c>
      <c r="O75" s="297">
        <v>119965</v>
      </c>
      <c r="P75" s="297">
        <v>0</v>
      </c>
      <c r="Q75" s="297">
        <v>11987</v>
      </c>
      <c r="R75" s="297">
        <v>9.9999999999999995E-8</v>
      </c>
      <c r="S75" s="297">
        <v>0</v>
      </c>
      <c r="T75" s="297">
        <v>0</v>
      </c>
      <c r="U75" s="297">
        <v>6000</v>
      </c>
      <c r="V75" s="297">
        <v>0</v>
      </c>
      <c r="W75" s="297"/>
      <c r="X75" s="297">
        <v>0</v>
      </c>
      <c r="Y75" s="297">
        <v>0</v>
      </c>
      <c r="Z75" s="297">
        <v>0</v>
      </c>
      <c r="AA75" s="297">
        <v>0</v>
      </c>
      <c r="AB75" s="297">
        <v>0</v>
      </c>
      <c r="AC75" s="297">
        <v>0</v>
      </c>
      <c r="AD75" s="297">
        <v>0</v>
      </c>
      <c r="AE75" s="297">
        <v>0</v>
      </c>
      <c r="AF75" s="297">
        <v>0</v>
      </c>
      <c r="AG75" s="297">
        <v>0</v>
      </c>
      <c r="AH75" s="297">
        <v>0</v>
      </c>
      <c r="AI75" s="297">
        <v>0</v>
      </c>
      <c r="AJ75" s="297">
        <v>0</v>
      </c>
      <c r="AK75" s="297">
        <v>0</v>
      </c>
      <c r="AL75" s="297">
        <v>0</v>
      </c>
      <c r="AM75" s="297">
        <v>9.9999999999999995E-7</v>
      </c>
      <c r="AN75" s="297">
        <v>0</v>
      </c>
      <c r="AO75" s="297">
        <v>0</v>
      </c>
      <c r="AP75" s="297">
        <v>0</v>
      </c>
      <c r="AQ75" s="297">
        <v>25657.79</v>
      </c>
      <c r="AR75" s="297">
        <v>0</v>
      </c>
      <c r="AS75" s="297">
        <v>0</v>
      </c>
      <c r="AT75" s="297">
        <v>0</v>
      </c>
      <c r="AU75" s="297">
        <v>0</v>
      </c>
      <c r="AV75" s="297">
        <v>0</v>
      </c>
      <c r="AW75" s="297">
        <v>0</v>
      </c>
      <c r="AX75" s="297">
        <v>0</v>
      </c>
      <c r="AY75" s="297">
        <v>9.9999999999999995E-7</v>
      </c>
      <c r="AZ75" s="297">
        <v>0</v>
      </c>
      <c r="BA75" s="297">
        <v>0</v>
      </c>
      <c r="BB75" s="297">
        <v>0</v>
      </c>
      <c r="BC75" s="297">
        <v>133780</v>
      </c>
      <c r="BD75" s="297">
        <v>0</v>
      </c>
      <c r="BE75" s="297">
        <v>1E-8</v>
      </c>
      <c r="BF75" s="297">
        <v>0</v>
      </c>
      <c r="BG75" s="297">
        <v>69776.77</v>
      </c>
      <c r="BH75" s="297">
        <v>19381</v>
      </c>
      <c r="BI75" s="297">
        <v>0</v>
      </c>
      <c r="BJ75" s="297">
        <v>0</v>
      </c>
      <c r="BK75" s="297">
        <v>0</v>
      </c>
      <c r="BL75" s="297">
        <v>0</v>
      </c>
      <c r="BM75" s="297">
        <v>0</v>
      </c>
      <c r="BN75" s="297">
        <v>0</v>
      </c>
      <c r="BO75" s="297">
        <v>0</v>
      </c>
      <c r="BP75" s="297">
        <v>5924.16</v>
      </c>
      <c r="BQ75" s="297">
        <v>3949.44</v>
      </c>
      <c r="BR75" s="297">
        <v>0</v>
      </c>
      <c r="BS75" s="297">
        <v>9496.7099999999991</v>
      </c>
      <c r="BT75" s="297">
        <v>0</v>
      </c>
      <c r="BU75" s="297">
        <v>0</v>
      </c>
      <c r="BV75" s="297">
        <v>0</v>
      </c>
      <c r="BW75" s="297">
        <v>0</v>
      </c>
      <c r="BX75" s="297">
        <v>0</v>
      </c>
      <c r="BY75" s="297">
        <v>0</v>
      </c>
      <c r="BZ75" s="297">
        <v>0</v>
      </c>
      <c r="CA75" s="297">
        <v>0</v>
      </c>
      <c r="CB75" s="297">
        <v>17619</v>
      </c>
      <c r="CC75" s="297">
        <v>0</v>
      </c>
      <c r="CD75" s="297">
        <v>0</v>
      </c>
      <c r="CE75" s="297">
        <v>0</v>
      </c>
      <c r="CF75" s="297">
        <v>0</v>
      </c>
      <c r="CG75" s="297">
        <v>0</v>
      </c>
      <c r="CH75" s="297">
        <v>2638</v>
      </c>
      <c r="CI75" s="297">
        <v>0</v>
      </c>
      <c r="CJ75" s="297">
        <v>0</v>
      </c>
      <c r="CK75" s="297">
        <v>10380</v>
      </c>
      <c r="CL75" s="297">
        <v>0</v>
      </c>
      <c r="CM75" s="297">
        <v>26380</v>
      </c>
      <c r="CN75" s="297">
        <v>0</v>
      </c>
      <c r="CO75" s="297">
        <v>0</v>
      </c>
      <c r="CP75" s="297">
        <v>0</v>
      </c>
      <c r="CQ75" s="297">
        <v>21104</v>
      </c>
      <c r="CR75" s="297">
        <v>0</v>
      </c>
      <c r="CS75" s="297">
        <v>0</v>
      </c>
      <c r="CT75" s="297">
        <v>0</v>
      </c>
      <c r="CU75" s="297">
        <v>0</v>
      </c>
      <c r="CV75" s="297">
        <v>59488</v>
      </c>
      <c r="CW75" s="297">
        <v>0</v>
      </c>
      <c r="CX75" s="297">
        <v>0</v>
      </c>
      <c r="CY75" s="297">
        <v>0</v>
      </c>
      <c r="CZ75" s="297">
        <v>0</v>
      </c>
      <c r="DA75" s="297">
        <v>1.0000000000000001E-5</v>
      </c>
      <c r="DB75" s="297">
        <v>4770</v>
      </c>
      <c r="DC75" s="297">
        <v>0</v>
      </c>
      <c r="DD75" s="297">
        <v>20726</v>
      </c>
      <c r="DE75" s="297">
        <v>0</v>
      </c>
      <c r="DF75" s="297">
        <v>0</v>
      </c>
      <c r="DG75" s="297">
        <v>0</v>
      </c>
      <c r="DH75" s="297">
        <v>0</v>
      </c>
      <c r="DI75" s="297">
        <v>0</v>
      </c>
      <c r="DJ75" s="297">
        <v>0</v>
      </c>
      <c r="DK75" s="297">
        <v>0</v>
      </c>
      <c r="DL75" s="297">
        <v>0</v>
      </c>
      <c r="DM75" s="297">
        <v>12909</v>
      </c>
      <c r="DN75" s="297">
        <v>0</v>
      </c>
      <c r="DO75" s="297">
        <v>0</v>
      </c>
      <c r="DP75" s="297">
        <v>9.9999999999999995E-7</v>
      </c>
      <c r="DQ75" s="297">
        <v>13190</v>
      </c>
      <c r="DR75" s="297">
        <v>0</v>
      </c>
      <c r="DS75" s="297">
        <v>0</v>
      </c>
      <c r="DT75" s="297">
        <v>0</v>
      </c>
      <c r="DU75" s="297">
        <v>0</v>
      </c>
      <c r="DV75" s="297">
        <v>0</v>
      </c>
      <c r="DW75" s="297">
        <v>0</v>
      </c>
      <c r="DX75" s="297"/>
      <c r="DY75" s="297">
        <v>42208</v>
      </c>
      <c r="DZ75" s="297">
        <v>9.9999999999999995E-7</v>
      </c>
      <c r="EA75" s="297">
        <v>0</v>
      </c>
      <c r="EB75" s="297">
        <v>41381.51</v>
      </c>
      <c r="EC75" s="297">
        <v>0</v>
      </c>
      <c r="ED75" s="297">
        <v>0</v>
      </c>
      <c r="EE75" s="297">
        <v>0</v>
      </c>
      <c r="EF75" s="297">
        <v>0</v>
      </c>
      <c r="EG75" s="297">
        <v>13775</v>
      </c>
      <c r="EH75" s="297">
        <v>0</v>
      </c>
      <c r="EI75"/>
      <c r="EJ75" s="7">
        <f t="shared" ref="EJ75:EJ82" si="48">ROUND(SUM(G75:EH75),5)</f>
        <v>702275.38000999996</v>
      </c>
      <c r="EL75" s="276">
        <v>90000</v>
      </c>
      <c r="EN75" s="183">
        <v>0</v>
      </c>
      <c r="EO75" s="183">
        <v>0</v>
      </c>
      <c r="EP75" s="183">
        <v>0</v>
      </c>
      <c r="EQ75" s="183">
        <v>0</v>
      </c>
      <c r="ER75" s="183">
        <v>0</v>
      </c>
      <c r="ES75" s="183">
        <v>0</v>
      </c>
      <c r="ET75" s="183">
        <v>0</v>
      </c>
      <c r="EU75" s="183">
        <v>0</v>
      </c>
      <c r="EV75" s="183">
        <v>0</v>
      </c>
      <c r="EW75" s="183">
        <v>0</v>
      </c>
      <c r="EX75" s="183">
        <v>0</v>
      </c>
      <c r="EY75" s="183">
        <v>0</v>
      </c>
      <c r="EZ75" s="183">
        <v>0</v>
      </c>
      <c r="FA75" s="183">
        <v>0</v>
      </c>
      <c r="FB75" s="183">
        <v>0</v>
      </c>
      <c r="FC75" s="183">
        <v>0</v>
      </c>
      <c r="FD75" s="183">
        <v>0</v>
      </c>
      <c r="FE75" s="183">
        <v>0</v>
      </c>
      <c r="FF75" s="183">
        <v>0</v>
      </c>
      <c r="FG75" s="183">
        <v>0</v>
      </c>
      <c r="FH75" s="183">
        <v>0</v>
      </c>
      <c r="FI75" s="183">
        <v>0</v>
      </c>
      <c r="FJ75" s="183">
        <v>0</v>
      </c>
      <c r="FK75" s="183">
        <v>0</v>
      </c>
      <c r="FL75" s="183">
        <v>0</v>
      </c>
      <c r="FM75" s="183">
        <v>0</v>
      </c>
      <c r="FN75" s="183">
        <v>0</v>
      </c>
      <c r="FO75" s="183">
        <v>0</v>
      </c>
      <c r="FP75" s="183">
        <v>0</v>
      </c>
      <c r="FQ75" s="183">
        <v>0</v>
      </c>
      <c r="FR75" s="183">
        <v>0</v>
      </c>
      <c r="FS75" s="183">
        <v>0</v>
      </c>
      <c r="FT75" s="183">
        <v>0</v>
      </c>
      <c r="FU75" s="183">
        <v>0</v>
      </c>
      <c r="FV75" s="183">
        <v>0</v>
      </c>
      <c r="FW75" s="183">
        <v>0</v>
      </c>
      <c r="FX75" s="183">
        <v>0</v>
      </c>
      <c r="FY75" s="183">
        <v>0</v>
      </c>
      <c r="FZ75" s="183">
        <v>0</v>
      </c>
      <c r="GA75" s="183">
        <v>0</v>
      </c>
      <c r="GB75" s="183">
        <v>0</v>
      </c>
      <c r="GC75" s="183">
        <v>0</v>
      </c>
      <c r="GD75" s="183">
        <v>0</v>
      </c>
      <c r="GE75" s="183">
        <v>0</v>
      </c>
      <c r="GF75" s="183">
        <v>0</v>
      </c>
      <c r="GG75" s="183">
        <v>0</v>
      </c>
      <c r="GH75" s="183">
        <v>0</v>
      </c>
      <c r="GI75" s="183">
        <v>0</v>
      </c>
      <c r="GJ75" s="183">
        <v>0</v>
      </c>
      <c r="GK75" s="183">
        <v>0</v>
      </c>
      <c r="GL75" s="183">
        <v>0</v>
      </c>
      <c r="GM75" s="183">
        <v>0</v>
      </c>
      <c r="GN75" s="183">
        <v>0</v>
      </c>
      <c r="GO75" s="183">
        <v>0</v>
      </c>
      <c r="GP75" s="183">
        <v>0</v>
      </c>
      <c r="GQ75" s="183">
        <v>0</v>
      </c>
      <c r="GR75" s="183">
        <v>0</v>
      </c>
      <c r="GS75" s="183">
        <v>0</v>
      </c>
      <c r="GT75" s="183">
        <v>0</v>
      </c>
      <c r="GU75" s="183">
        <v>0</v>
      </c>
      <c r="GV75" s="183">
        <v>0</v>
      </c>
      <c r="GW75" s="183">
        <v>0</v>
      </c>
      <c r="GX75" s="183">
        <v>0</v>
      </c>
      <c r="GY75" s="183">
        <v>0</v>
      </c>
      <c r="GZ75" s="183">
        <v>0</v>
      </c>
      <c r="HA75" s="183">
        <v>0</v>
      </c>
      <c r="HB75" s="183">
        <v>0</v>
      </c>
      <c r="HC75" s="183">
        <v>0</v>
      </c>
      <c r="HD75" s="183">
        <v>0</v>
      </c>
      <c r="HE75" s="183">
        <v>0</v>
      </c>
      <c r="HF75" s="183">
        <v>0</v>
      </c>
      <c r="HG75" s="183">
        <v>0</v>
      </c>
      <c r="HH75" s="183">
        <v>0</v>
      </c>
      <c r="HI75" s="183">
        <v>0</v>
      </c>
      <c r="HJ75" s="183">
        <v>0</v>
      </c>
      <c r="HK75" s="183">
        <v>0</v>
      </c>
      <c r="HL75" s="183">
        <v>0</v>
      </c>
      <c r="HM75" s="183">
        <v>0</v>
      </c>
      <c r="HN75" s="183">
        <v>0</v>
      </c>
      <c r="HO75" s="183">
        <v>0</v>
      </c>
      <c r="HP75" s="183">
        <v>0</v>
      </c>
      <c r="HQ75" s="183">
        <v>0</v>
      </c>
      <c r="HR75" s="183">
        <v>0</v>
      </c>
      <c r="HS75" s="183">
        <v>0</v>
      </c>
      <c r="HT75" s="183">
        <v>0</v>
      </c>
      <c r="HU75" s="183">
        <v>0</v>
      </c>
      <c r="HV75" s="183">
        <v>0</v>
      </c>
      <c r="HW75" s="183">
        <v>0</v>
      </c>
      <c r="HX75" s="183">
        <v>0</v>
      </c>
      <c r="HY75" s="183">
        <v>0</v>
      </c>
      <c r="HZ75" s="183">
        <v>0</v>
      </c>
      <c r="IA75" s="183">
        <v>0</v>
      </c>
      <c r="IB75" s="183">
        <v>0</v>
      </c>
      <c r="IC75" s="183">
        <v>0</v>
      </c>
      <c r="ID75" s="183">
        <v>0</v>
      </c>
      <c r="IE75" s="183">
        <v>0</v>
      </c>
      <c r="IF75" s="183">
        <v>0</v>
      </c>
      <c r="IG75" s="183">
        <v>0</v>
      </c>
      <c r="IH75" s="183">
        <v>0</v>
      </c>
      <c r="II75" s="183">
        <v>0</v>
      </c>
      <c r="IJ75" s="183">
        <v>0</v>
      </c>
      <c r="IK75" s="183">
        <v>0</v>
      </c>
      <c r="IL75" s="183">
        <v>0</v>
      </c>
      <c r="IM75" s="183">
        <v>0</v>
      </c>
      <c r="IN75" s="183">
        <v>0</v>
      </c>
      <c r="IO75" s="183">
        <v>0</v>
      </c>
      <c r="IP75" s="183">
        <v>0</v>
      </c>
      <c r="IQ75" s="183">
        <v>0</v>
      </c>
      <c r="IR75" s="183">
        <v>0</v>
      </c>
      <c r="IS75" s="183">
        <v>0</v>
      </c>
      <c r="IT75" s="183">
        <v>0</v>
      </c>
      <c r="IU75" s="183">
        <v>0</v>
      </c>
      <c r="IV75" s="183">
        <v>0</v>
      </c>
      <c r="IW75" s="183">
        <v>0</v>
      </c>
      <c r="IX75" s="183">
        <v>0</v>
      </c>
      <c r="IY75" s="183">
        <v>0</v>
      </c>
      <c r="IZ75" s="183">
        <v>0</v>
      </c>
      <c r="JA75" s="183">
        <v>0</v>
      </c>
      <c r="JB75" s="183">
        <v>0</v>
      </c>
      <c r="JC75" s="183">
        <v>0</v>
      </c>
      <c r="JD75" s="183">
        <v>0</v>
      </c>
      <c r="JE75" s="183">
        <v>0</v>
      </c>
      <c r="JF75" s="183">
        <v>0</v>
      </c>
      <c r="JG75" s="183">
        <v>0</v>
      </c>
      <c r="JH75" s="183">
        <v>0</v>
      </c>
      <c r="JI75" s="183">
        <v>0</v>
      </c>
      <c r="JJ75" s="183">
        <v>0</v>
      </c>
      <c r="JK75" s="183">
        <v>0</v>
      </c>
      <c r="JL75" s="183">
        <v>0</v>
      </c>
      <c r="JM75" s="183">
        <v>0</v>
      </c>
      <c r="JN75" s="183">
        <v>0</v>
      </c>
      <c r="JO75" s="183">
        <v>0</v>
      </c>
      <c r="JP75" s="183">
        <v>0</v>
      </c>
      <c r="JQ75" s="183">
        <v>0</v>
      </c>
    </row>
    <row r="76" spans="1:277" x14ac:dyDescent="0.25">
      <c r="A76" s="54">
        <f t="shared" si="41"/>
        <v>75</v>
      </c>
      <c r="B76" s="6"/>
      <c r="C76" s="6"/>
      <c r="D76" s="6"/>
      <c r="E76" s="6"/>
      <c r="F76" s="6" t="s">
        <v>268</v>
      </c>
      <c r="G76" s="297">
        <v>0</v>
      </c>
      <c r="H76" s="297">
        <v>835.74199999999996</v>
      </c>
      <c r="I76" s="297">
        <v>5000</v>
      </c>
      <c r="J76" s="297">
        <v>0</v>
      </c>
      <c r="K76" s="297">
        <v>5016.0073000000002</v>
      </c>
      <c r="L76" s="297">
        <v>2850.0615000000003</v>
      </c>
      <c r="M76" s="297">
        <v>0</v>
      </c>
      <c r="N76" s="297">
        <v>2724.8134999999997</v>
      </c>
      <c r="O76" s="297">
        <v>8500.5487999999987</v>
      </c>
      <c r="P76" s="297">
        <v>12360</v>
      </c>
      <c r="Q76" s="297">
        <v>23.2883</v>
      </c>
      <c r="R76" s="297">
        <v>5758.0398999999998</v>
      </c>
      <c r="S76" s="297">
        <v>666.04949999999997</v>
      </c>
      <c r="T76" s="297">
        <v>2001.2591</v>
      </c>
      <c r="U76" s="297">
        <v>0</v>
      </c>
      <c r="V76" s="297">
        <v>6779.7793000000001</v>
      </c>
      <c r="W76" s="297">
        <v>1000</v>
      </c>
      <c r="X76" s="297">
        <v>12507.506299999999</v>
      </c>
      <c r="Y76" s="297">
        <v>1364.21</v>
      </c>
      <c r="Z76" s="297">
        <v>4152.96</v>
      </c>
      <c r="AA76" s="297">
        <v>0</v>
      </c>
      <c r="AB76" s="297">
        <v>6508.7966000000006</v>
      </c>
      <c r="AC76" s="297">
        <v>182.40270000000001</v>
      </c>
      <c r="AD76" s="297">
        <v>0</v>
      </c>
      <c r="AE76" s="297">
        <v>326.14949999999999</v>
      </c>
      <c r="AF76" s="297">
        <v>1751.9991</v>
      </c>
      <c r="AG76" s="297">
        <v>1473.0236</v>
      </c>
      <c r="AH76" s="297">
        <v>2282.48</v>
      </c>
      <c r="AI76" s="297">
        <v>830</v>
      </c>
      <c r="AJ76" s="297">
        <v>3000</v>
      </c>
      <c r="AK76" s="297">
        <v>1384.32</v>
      </c>
      <c r="AL76" s="297">
        <v>531.51089999999999</v>
      </c>
      <c r="AM76" s="297">
        <v>531.51089999999999</v>
      </c>
      <c r="AN76" s="297">
        <v>2755.1058000000003</v>
      </c>
      <c r="AO76" s="297">
        <v>0</v>
      </c>
      <c r="AP76" s="297">
        <v>0</v>
      </c>
      <c r="AQ76" s="297">
        <v>6055.1125000000002</v>
      </c>
      <c r="AR76" s="297">
        <v>194.99959999999999</v>
      </c>
      <c r="AS76" s="297">
        <v>9741.6</v>
      </c>
      <c r="AT76" s="297">
        <v>243.52289999999999</v>
      </c>
      <c r="AU76" s="297">
        <v>1111.3803</v>
      </c>
      <c r="AV76" s="297">
        <v>23.2883</v>
      </c>
      <c r="AW76" s="297">
        <v>3520.9726000000001</v>
      </c>
      <c r="AX76" s="297">
        <v>1219.8598999999999</v>
      </c>
      <c r="AY76" s="297">
        <v>500</v>
      </c>
      <c r="AZ76" s="297">
        <v>517.7192</v>
      </c>
      <c r="BA76" s="297">
        <v>1095.7037</v>
      </c>
      <c r="BB76" s="297">
        <v>229.28830000000002</v>
      </c>
      <c r="BC76" s="297">
        <v>17965.424800000001</v>
      </c>
      <c r="BD76" s="297">
        <v>0</v>
      </c>
      <c r="BE76" s="297">
        <v>650</v>
      </c>
      <c r="BF76" s="297">
        <v>650</v>
      </c>
      <c r="BG76" s="297">
        <v>7487.7188999999998</v>
      </c>
      <c r="BH76" s="297">
        <v>5065.6635999999999</v>
      </c>
      <c r="BI76" s="297">
        <v>1536.8629999999998</v>
      </c>
      <c r="BJ76" s="297">
        <v>613.09720000000004</v>
      </c>
      <c r="BK76" s="297">
        <v>1500</v>
      </c>
      <c r="BL76" s="297">
        <v>0</v>
      </c>
      <c r="BM76" s="297">
        <v>2076.48</v>
      </c>
      <c r="BN76" s="297">
        <v>106.31659999999999</v>
      </c>
      <c r="BO76" s="297">
        <v>5000</v>
      </c>
      <c r="BP76" s="297">
        <v>250</v>
      </c>
      <c r="BQ76" s="297">
        <v>5411.9083999999993</v>
      </c>
      <c r="BR76" s="297">
        <v>18.457600000000003</v>
      </c>
      <c r="BS76" s="297">
        <v>589.7367999999999</v>
      </c>
      <c r="BT76" s="297">
        <v>0</v>
      </c>
      <c r="BU76" s="297">
        <v>1561.6345000000001</v>
      </c>
      <c r="BV76" s="297">
        <v>1407.6082999999999</v>
      </c>
      <c r="BW76" s="297">
        <v>0</v>
      </c>
      <c r="BX76" s="297">
        <v>925.70220000000006</v>
      </c>
      <c r="BY76" s="297">
        <v>207.54499999999999</v>
      </c>
      <c r="BZ76" s="297">
        <v>0</v>
      </c>
      <c r="CA76" s="297">
        <v>1073.8059000000001</v>
      </c>
      <c r="CB76" s="297">
        <v>85385.166599999997</v>
      </c>
      <c r="CC76" s="297">
        <v>3460.8</v>
      </c>
      <c r="CD76" s="297">
        <v>3275.3382000000001</v>
      </c>
      <c r="CE76" s="297">
        <v>707.1259</v>
      </c>
      <c r="CF76" s="297">
        <v>23601.636299999998</v>
      </c>
      <c r="CG76" s="297">
        <v>0</v>
      </c>
      <c r="CH76" s="297">
        <v>10138.166399999998</v>
      </c>
      <c r="CI76" s="297">
        <v>446.01059999999995</v>
      </c>
      <c r="CJ76" s="297">
        <v>5538.4336000000003</v>
      </c>
      <c r="CK76" s="297">
        <v>5285.1359999999995</v>
      </c>
      <c r="CL76" s="297">
        <v>30900</v>
      </c>
      <c r="CM76" s="297">
        <v>10000</v>
      </c>
      <c r="CN76" s="297">
        <v>0</v>
      </c>
      <c r="CO76" s="297">
        <v>201.88</v>
      </c>
      <c r="CP76" s="297">
        <v>0</v>
      </c>
      <c r="CQ76" s="297">
        <v>196.91540000000001</v>
      </c>
      <c r="CR76" s="297">
        <v>0</v>
      </c>
      <c r="CS76" s="297">
        <v>2817.7948000000001</v>
      </c>
      <c r="CT76" s="297">
        <v>9805.6412</v>
      </c>
      <c r="CU76" s="297">
        <v>7560.0043000000005</v>
      </c>
      <c r="CV76" s="297">
        <v>9176.2906000000003</v>
      </c>
      <c r="CW76" s="297">
        <v>24.658200000000001</v>
      </c>
      <c r="CX76" s="297">
        <v>0</v>
      </c>
      <c r="CY76" s="297">
        <v>0</v>
      </c>
      <c r="CZ76" s="297">
        <v>927.60770000000002</v>
      </c>
      <c r="DA76" s="297">
        <v>3000</v>
      </c>
      <c r="DB76" s="297">
        <v>5864.7067000000006</v>
      </c>
      <c r="DC76" s="297">
        <v>0</v>
      </c>
      <c r="DD76" s="297">
        <v>1046.4285</v>
      </c>
      <c r="DE76" s="297">
        <v>1011.5115</v>
      </c>
      <c r="DF76" s="297">
        <v>334.0702</v>
      </c>
      <c r="DG76" s="297">
        <v>262.54700000000003</v>
      </c>
      <c r="DH76" s="297">
        <v>917.81240000000003</v>
      </c>
      <c r="DI76" s="297">
        <v>0</v>
      </c>
      <c r="DJ76" s="297">
        <v>0</v>
      </c>
      <c r="DK76" s="297">
        <v>0</v>
      </c>
      <c r="DL76" s="297">
        <v>2440.1729999999998</v>
      </c>
      <c r="DM76" s="297">
        <v>2058.8567000000003</v>
      </c>
      <c r="DN76" s="297">
        <v>0</v>
      </c>
      <c r="DO76" s="297">
        <v>0</v>
      </c>
      <c r="DP76" s="297">
        <v>43.517499999999998</v>
      </c>
      <c r="DQ76" s="297">
        <v>38077</v>
      </c>
      <c r="DR76" s="297">
        <v>1161.2426</v>
      </c>
      <c r="DS76" s="297">
        <v>142.34599999999998</v>
      </c>
      <c r="DT76" s="297">
        <v>585.05029999999999</v>
      </c>
      <c r="DU76" s="297">
        <v>1447.0367000000001</v>
      </c>
      <c r="DV76" s="297">
        <v>852.47950000000003</v>
      </c>
      <c r="DW76" s="297">
        <v>527.97800000000007</v>
      </c>
      <c r="DX76" s="297">
        <v>1656.26</v>
      </c>
      <c r="DY76" s="297">
        <v>5639.4663</v>
      </c>
      <c r="DZ76" s="297">
        <v>0</v>
      </c>
      <c r="EA76" s="297">
        <v>0</v>
      </c>
      <c r="EB76" s="297">
        <v>3210.0465000000004</v>
      </c>
      <c r="EC76" s="297">
        <v>12209.0329</v>
      </c>
      <c r="ED76" s="297">
        <v>0</v>
      </c>
      <c r="EE76" s="297">
        <v>10704.6252</v>
      </c>
      <c r="EF76" s="297">
        <v>0</v>
      </c>
      <c r="EG76" s="297">
        <v>4253.0656999999992</v>
      </c>
      <c r="EH76" s="297">
        <v>1749.2284</v>
      </c>
      <c r="EI76"/>
      <c r="EJ76" s="7">
        <f t="shared" si="48"/>
        <v>480292.06209999998</v>
      </c>
      <c r="EL76" s="276">
        <v>6054.2999999999993</v>
      </c>
      <c r="EN76" s="183">
        <v>0</v>
      </c>
      <c r="EO76" s="183">
        <v>0</v>
      </c>
      <c r="EP76" s="183">
        <v>0</v>
      </c>
      <c r="EQ76" s="183">
        <v>0</v>
      </c>
      <c r="ER76" s="183">
        <v>0</v>
      </c>
      <c r="ES76" s="183">
        <v>0</v>
      </c>
      <c r="ET76" s="183">
        <v>0</v>
      </c>
      <c r="EU76" s="183">
        <v>0</v>
      </c>
      <c r="EV76" s="183">
        <v>0</v>
      </c>
      <c r="EW76" s="183">
        <v>0</v>
      </c>
      <c r="EX76" s="183">
        <v>0</v>
      </c>
      <c r="EY76" s="183">
        <v>0</v>
      </c>
      <c r="EZ76" s="183">
        <v>0</v>
      </c>
      <c r="FA76" s="183">
        <v>0</v>
      </c>
      <c r="FB76" s="183">
        <v>0</v>
      </c>
      <c r="FC76" s="183">
        <v>0</v>
      </c>
      <c r="FD76" s="183">
        <v>0</v>
      </c>
      <c r="FE76" s="183">
        <v>0</v>
      </c>
      <c r="FF76" s="183">
        <v>0</v>
      </c>
      <c r="FG76" s="183">
        <v>0</v>
      </c>
      <c r="FH76" s="183">
        <v>0</v>
      </c>
      <c r="FI76" s="183">
        <v>0</v>
      </c>
      <c r="FJ76" s="183">
        <v>0</v>
      </c>
      <c r="FK76" s="183">
        <v>0</v>
      </c>
      <c r="FL76" s="183">
        <v>0</v>
      </c>
      <c r="FM76" s="183">
        <v>0</v>
      </c>
      <c r="FN76" s="183">
        <v>0</v>
      </c>
      <c r="FO76" s="183">
        <v>0</v>
      </c>
      <c r="FP76" s="183">
        <v>0</v>
      </c>
      <c r="FQ76" s="183">
        <v>0</v>
      </c>
      <c r="FR76" s="183">
        <v>0</v>
      </c>
      <c r="FS76" s="183">
        <v>0</v>
      </c>
      <c r="FT76" s="183">
        <v>0</v>
      </c>
      <c r="FU76" s="183">
        <v>0</v>
      </c>
      <c r="FV76" s="183">
        <v>0</v>
      </c>
      <c r="FW76" s="183">
        <v>0</v>
      </c>
      <c r="FX76" s="183">
        <v>0</v>
      </c>
      <c r="FY76" s="183">
        <v>0</v>
      </c>
      <c r="FZ76" s="183">
        <v>0</v>
      </c>
      <c r="GA76" s="183">
        <v>0</v>
      </c>
      <c r="GB76" s="183">
        <v>0</v>
      </c>
      <c r="GC76" s="183">
        <v>0</v>
      </c>
      <c r="GD76" s="183">
        <v>0</v>
      </c>
      <c r="GE76" s="183">
        <v>0</v>
      </c>
      <c r="GF76" s="183">
        <v>0</v>
      </c>
      <c r="GG76" s="183">
        <v>0</v>
      </c>
      <c r="GH76" s="183">
        <v>0</v>
      </c>
      <c r="GI76" s="183">
        <v>0</v>
      </c>
      <c r="GJ76" s="183">
        <v>0</v>
      </c>
      <c r="GK76" s="183">
        <v>0</v>
      </c>
      <c r="GL76" s="183">
        <v>0</v>
      </c>
      <c r="GM76" s="183">
        <v>0</v>
      </c>
      <c r="GN76" s="183">
        <v>0</v>
      </c>
      <c r="GO76" s="183">
        <v>0</v>
      </c>
      <c r="GP76" s="183">
        <v>0</v>
      </c>
      <c r="GQ76" s="183">
        <v>0</v>
      </c>
      <c r="GR76" s="183">
        <v>0</v>
      </c>
      <c r="GS76" s="183">
        <v>0</v>
      </c>
      <c r="GT76" s="183">
        <v>0</v>
      </c>
      <c r="GU76" s="183">
        <v>0</v>
      </c>
      <c r="GV76" s="183">
        <v>0</v>
      </c>
      <c r="GW76" s="183">
        <v>0</v>
      </c>
      <c r="GX76" s="183">
        <v>0</v>
      </c>
      <c r="GY76" s="183">
        <v>0</v>
      </c>
      <c r="GZ76" s="183">
        <v>0</v>
      </c>
      <c r="HA76" s="183">
        <v>0</v>
      </c>
      <c r="HB76" s="183">
        <v>0</v>
      </c>
      <c r="HC76" s="183">
        <v>0</v>
      </c>
      <c r="HD76" s="183">
        <v>0</v>
      </c>
      <c r="HE76" s="183">
        <v>0</v>
      </c>
      <c r="HF76" s="183">
        <v>0</v>
      </c>
      <c r="HG76" s="183">
        <v>0</v>
      </c>
      <c r="HH76" s="183">
        <v>0</v>
      </c>
      <c r="HI76" s="183">
        <v>0</v>
      </c>
      <c r="HJ76" s="183">
        <v>0</v>
      </c>
      <c r="HK76" s="183">
        <v>0</v>
      </c>
      <c r="HL76" s="183">
        <v>0</v>
      </c>
      <c r="HM76" s="183">
        <v>0</v>
      </c>
      <c r="HN76" s="183">
        <v>0</v>
      </c>
      <c r="HO76" s="183">
        <v>0</v>
      </c>
      <c r="HP76" s="183">
        <v>0</v>
      </c>
      <c r="HQ76" s="183">
        <v>0</v>
      </c>
      <c r="HR76" s="183">
        <v>0</v>
      </c>
      <c r="HS76" s="183">
        <v>0</v>
      </c>
      <c r="HT76" s="183">
        <v>0</v>
      </c>
      <c r="HU76" s="183">
        <v>0</v>
      </c>
      <c r="HV76" s="183">
        <v>0</v>
      </c>
      <c r="HW76" s="183">
        <v>0</v>
      </c>
      <c r="HX76" s="183">
        <v>0</v>
      </c>
      <c r="HY76" s="183">
        <v>0</v>
      </c>
      <c r="HZ76" s="183">
        <v>0</v>
      </c>
      <c r="IA76" s="183">
        <v>0</v>
      </c>
      <c r="IB76" s="183">
        <v>0</v>
      </c>
      <c r="IC76" s="183">
        <v>0</v>
      </c>
      <c r="ID76" s="183">
        <v>0</v>
      </c>
      <c r="IE76" s="183">
        <v>0</v>
      </c>
      <c r="IF76" s="183">
        <v>0</v>
      </c>
      <c r="IG76" s="183">
        <v>0</v>
      </c>
      <c r="IH76" s="183">
        <v>0</v>
      </c>
      <c r="II76" s="183">
        <v>0</v>
      </c>
      <c r="IJ76" s="183">
        <v>0</v>
      </c>
      <c r="IK76" s="183">
        <v>0</v>
      </c>
      <c r="IL76" s="183">
        <v>0</v>
      </c>
      <c r="IM76" s="183">
        <v>0</v>
      </c>
      <c r="IN76" s="183">
        <v>0</v>
      </c>
      <c r="IO76" s="183">
        <v>0</v>
      </c>
      <c r="IP76" s="183">
        <v>0</v>
      </c>
      <c r="IQ76" s="183">
        <v>0</v>
      </c>
      <c r="IR76" s="183">
        <v>0</v>
      </c>
      <c r="IS76" s="183">
        <v>0</v>
      </c>
      <c r="IT76" s="183">
        <v>0</v>
      </c>
      <c r="IU76" s="183">
        <v>0</v>
      </c>
      <c r="IV76" s="183">
        <v>0</v>
      </c>
      <c r="IW76" s="183">
        <v>0</v>
      </c>
      <c r="IX76" s="183">
        <v>0</v>
      </c>
      <c r="IY76" s="183">
        <v>0</v>
      </c>
      <c r="IZ76" s="183">
        <v>0</v>
      </c>
      <c r="JA76" s="183">
        <v>0</v>
      </c>
      <c r="JB76" s="183">
        <v>0</v>
      </c>
      <c r="JC76" s="183">
        <v>0</v>
      </c>
      <c r="JD76" s="183">
        <v>0</v>
      </c>
      <c r="JE76" s="183">
        <v>0</v>
      </c>
      <c r="JF76" s="183">
        <v>0</v>
      </c>
      <c r="JG76" s="183">
        <v>0</v>
      </c>
      <c r="JH76" s="183">
        <v>0</v>
      </c>
      <c r="JI76" s="183">
        <v>0</v>
      </c>
      <c r="JJ76" s="183">
        <v>0</v>
      </c>
      <c r="JK76" s="183">
        <v>0</v>
      </c>
      <c r="JL76" s="183">
        <v>0</v>
      </c>
      <c r="JM76" s="183">
        <v>0</v>
      </c>
      <c r="JN76" s="183">
        <v>0</v>
      </c>
      <c r="JO76" s="183">
        <v>0</v>
      </c>
      <c r="JP76" s="183">
        <v>0</v>
      </c>
      <c r="JQ76" s="183">
        <v>0</v>
      </c>
    </row>
    <row r="77" spans="1:277" x14ac:dyDescent="0.25">
      <c r="A77" s="54">
        <f t="shared" si="41"/>
        <v>76</v>
      </c>
      <c r="B77" s="6"/>
      <c r="C77" s="6"/>
      <c r="D77" s="6"/>
      <c r="E77" s="6"/>
      <c r="F77" s="6" t="s">
        <v>269</v>
      </c>
      <c r="G77" s="297">
        <v>0</v>
      </c>
      <c r="H77" s="297">
        <v>0</v>
      </c>
      <c r="I77" s="297">
        <v>0</v>
      </c>
      <c r="J77" s="297">
        <v>0</v>
      </c>
      <c r="K77" s="297">
        <v>0</v>
      </c>
      <c r="L77" s="297">
        <v>0</v>
      </c>
      <c r="M77" s="297">
        <v>0</v>
      </c>
      <c r="N77" s="297">
        <v>0</v>
      </c>
      <c r="O77" s="297">
        <v>0</v>
      </c>
      <c r="P77" s="297">
        <v>0</v>
      </c>
      <c r="Q77" s="297">
        <v>0</v>
      </c>
      <c r="R77" s="297">
        <v>0</v>
      </c>
      <c r="S77" s="297">
        <v>0</v>
      </c>
      <c r="T77" s="297">
        <v>0</v>
      </c>
      <c r="U77" s="297">
        <v>0</v>
      </c>
      <c r="V77" s="297">
        <v>0</v>
      </c>
      <c r="W77" s="297"/>
      <c r="X77" s="297">
        <v>0</v>
      </c>
      <c r="Y77" s="297">
        <v>0</v>
      </c>
      <c r="Z77" s="297">
        <v>0</v>
      </c>
      <c r="AA77" s="297">
        <v>0</v>
      </c>
      <c r="AB77" s="297">
        <v>0</v>
      </c>
      <c r="AC77" s="297">
        <v>0</v>
      </c>
      <c r="AD77" s="297">
        <v>0</v>
      </c>
      <c r="AE77" s="297">
        <v>0</v>
      </c>
      <c r="AF77" s="297">
        <v>0</v>
      </c>
      <c r="AG77" s="297">
        <v>0</v>
      </c>
      <c r="AH77" s="297">
        <v>0</v>
      </c>
      <c r="AI77" s="297">
        <v>0</v>
      </c>
      <c r="AJ77" s="297">
        <v>0</v>
      </c>
      <c r="AK77" s="297">
        <v>0</v>
      </c>
      <c r="AL77" s="297">
        <v>0</v>
      </c>
      <c r="AM77" s="297">
        <v>0</v>
      </c>
      <c r="AN77" s="297">
        <v>0</v>
      </c>
      <c r="AO77" s="297">
        <v>0</v>
      </c>
      <c r="AP77" s="297">
        <v>0</v>
      </c>
      <c r="AQ77" s="297">
        <v>0</v>
      </c>
      <c r="AR77" s="297">
        <v>0</v>
      </c>
      <c r="AS77" s="297">
        <v>0</v>
      </c>
      <c r="AT77" s="297">
        <v>0</v>
      </c>
      <c r="AU77" s="297">
        <v>0</v>
      </c>
      <c r="AV77" s="297">
        <v>0</v>
      </c>
      <c r="AW77" s="297">
        <v>0</v>
      </c>
      <c r="AX77" s="297">
        <v>0</v>
      </c>
      <c r="AY77" s="297">
        <v>0</v>
      </c>
      <c r="AZ77" s="297">
        <v>0</v>
      </c>
      <c r="BA77" s="297">
        <v>0</v>
      </c>
      <c r="BB77" s="297">
        <v>0</v>
      </c>
      <c r="BC77" s="297">
        <v>0</v>
      </c>
      <c r="BD77" s="297">
        <v>0</v>
      </c>
      <c r="BE77" s="297">
        <v>0</v>
      </c>
      <c r="BF77" s="297">
        <v>0</v>
      </c>
      <c r="BG77" s="297">
        <v>0</v>
      </c>
      <c r="BH77" s="297">
        <v>0</v>
      </c>
      <c r="BI77" s="297">
        <v>0</v>
      </c>
      <c r="BJ77" s="297">
        <v>0</v>
      </c>
      <c r="BK77" s="297">
        <v>0</v>
      </c>
      <c r="BL77" s="297">
        <v>0</v>
      </c>
      <c r="BM77" s="297">
        <v>0</v>
      </c>
      <c r="BN77" s="297">
        <v>0</v>
      </c>
      <c r="BO77" s="297">
        <v>0</v>
      </c>
      <c r="BP77" s="297">
        <v>0</v>
      </c>
      <c r="BQ77" s="297">
        <v>0</v>
      </c>
      <c r="BR77" s="297">
        <v>0</v>
      </c>
      <c r="BS77" s="297">
        <v>0</v>
      </c>
      <c r="BT77" s="297">
        <v>0</v>
      </c>
      <c r="BU77" s="297">
        <v>0</v>
      </c>
      <c r="BV77" s="297">
        <v>0</v>
      </c>
      <c r="BW77" s="297">
        <v>0</v>
      </c>
      <c r="BX77" s="297">
        <v>0</v>
      </c>
      <c r="BY77" s="297">
        <v>0</v>
      </c>
      <c r="BZ77" s="297">
        <v>0</v>
      </c>
      <c r="CA77" s="297">
        <v>0</v>
      </c>
      <c r="CB77" s="297">
        <v>0</v>
      </c>
      <c r="CC77" s="297">
        <v>0</v>
      </c>
      <c r="CD77" s="297">
        <v>0</v>
      </c>
      <c r="CE77" s="297">
        <v>0</v>
      </c>
      <c r="CF77" s="297">
        <v>0</v>
      </c>
      <c r="CG77" s="297">
        <v>0</v>
      </c>
      <c r="CH77" s="297">
        <v>0</v>
      </c>
      <c r="CI77" s="297">
        <v>0</v>
      </c>
      <c r="CJ77" s="297">
        <v>0</v>
      </c>
      <c r="CK77" s="297">
        <v>0</v>
      </c>
      <c r="CL77" s="297">
        <v>0</v>
      </c>
      <c r="CM77" s="297"/>
      <c r="CN77" s="297">
        <v>0</v>
      </c>
      <c r="CO77" s="297">
        <v>0</v>
      </c>
      <c r="CP77" s="297">
        <v>0</v>
      </c>
      <c r="CQ77" s="297">
        <v>0</v>
      </c>
      <c r="CR77" s="297">
        <v>0</v>
      </c>
      <c r="CS77" s="297">
        <v>0</v>
      </c>
      <c r="CT77" s="297">
        <v>0</v>
      </c>
      <c r="CU77" s="297">
        <v>0</v>
      </c>
      <c r="CV77" s="297">
        <v>0</v>
      </c>
      <c r="CW77" s="297">
        <v>0</v>
      </c>
      <c r="CX77" s="297">
        <v>0</v>
      </c>
      <c r="CY77" s="297">
        <v>0</v>
      </c>
      <c r="CZ77" s="297">
        <v>0</v>
      </c>
      <c r="DA77" s="297">
        <v>0</v>
      </c>
      <c r="DB77" s="297">
        <v>0</v>
      </c>
      <c r="DC77" s="297">
        <v>0</v>
      </c>
      <c r="DD77" s="297">
        <v>0</v>
      </c>
      <c r="DE77" s="297">
        <v>0</v>
      </c>
      <c r="DF77" s="297">
        <v>0</v>
      </c>
      <c r="DG77" s="297">
        <v>0</v>
      </c>
      <c r="DH77" s="297">
        <v>0</v>
      </c>
      <c r="DI77" s="297">
        <v>0</v>
      </c>
      <c r="DJ77" s="297">
        <v>0</v>
      </c>
      <c r="DK77" s="297">
        <v>0</v>
      </c>
      <c r="DL77" s="297">
        <v>0</v>
      </c>
      <c r="DM77" s="297">
        <v>0</v>
      </c>
      <c r="DN77" s="297">
        <v>0</v>
      </c>
      <c r="DO77" s="297">
        <v>0</v>
      </c>
      <c r="DP77" s="297">
        <v>0</v>
      </c>
      <c r="DQ77" s="297"/>
      <c r="DR77" s="297">
        <v>0</v>
      </c>
      <c r="DS77" s="297">
        <v>0</v>
      </c>
      <c r="DT77" s="297">
        <v>0</v>
      </c>
      <c r="DU77" s="297">
        <v>0</v>
      </c>
      <c r="DV77" s="297">
        <v>0</v>
      </c>
      <c r="DW77" s="297">
        <v>0</v>
      </c>
      <c r="DX77" s="297"/>
      <c r="DY77" s="297">
        <v>0</v>
      </c>
      <c r="DZ77" s="297">
        <v>0</v>
      </c>
      <c r="EA77" s="297">
        <v>0</v>
      </c>
      <c r="EB77" s="297">
        <v>0</v>
      </c>
      <c r="EC77" s="297">
        <v>0</v>
      </c>
      <c r="ED77" s="297">
        <v>0</v>
      </c>
      <c r="EE77" s="297">
        <v>0</v>
      </c>
      <c r="EF77" s="297">
        <v>0</v>
      </c>
      <c r="EG77" s="297">
        <v>0</v>
      </c>
      <c r="EH77" s="297">
        <v>0</v>
      </c>
      <c r="EI77"/>
      <c r="EJ77" s="7">
        <f t="shared" si="48"/>
        <v>0</v>
      </c>
      <c r="EL77" s="276">
        <v>1009552.4400000001</v>
      </c>
      <c r="EN77" s="183">
        <v>0</v>
      </c>
      <c r="EO77" s="183">
        <v>0</v>
      </c>
      <c r="EP77" s="183">
        <v>0</v>
      </c>
      <c r="EQ77" s="183">
        <v>0</v>
      </c>
      <c r="ER77" s="183">
        <v>0</v>
      </c>
      <c r="ES77" s="183">
        <v>0</v>
      </c>
      <c r="ET77" s="183">
        <v>0</v>
      </c>
      <c r="EU77" s="183">
        <v>0</v>
      </c>
      <c r="EV77" s="183">
        <v>0</v>
      </c>
      <c r="EW77" s="183">
        <v>0</v>
      </c>
      <c r="EX77" s="183">
        <v>0</v>
      </c>
      <c r="EY77" s="183">
        <v>0</v>
      </c>
      <c r="EZ77" s="183">
        <v>0</v>
      </c>
      <c r="FA77" s="183">
        <v>0</v>
      </c>
      <c r="FB77" s="183">
        <v>0</v>
      </c>
      <c r="FC77" s="183">
        <v>0</v>
      </c>
      <c r="FD77" s="183">
        <v>0</v>
      </c>
      <c r="FE77" s="183">
        <v>0</v>
      </c>
      <c r="FF77" s="183">
        <v>0</v>
      </c>
      <c r="FG77" s="183">
        <v>0</v>
      </c>
      <c r="FH77" s="183">
        <v>0</v>
      </c>
      <c r="FI77" s="183">
        <v>0</v>
      </c>
      <c r="FJ77" s="183">
        <v>0</v>
      </c>
      <c r="FK77" s="183">
        <v>0</v>
      </c>
      <c r="FL77" s="183">
        <v>0</v>
      </c>
      <c r="FM77" s="183">
        <v>0</v>
      </c>
      <c r="FN77" s="183">
        <v>0</v>
      </c>
      <c r="FO77" s="183">
        <v>0</v>
      </c>
      <c r="FP77" s="183">
        <v>0</v>
      </c>
      <c r="FQ77" s="183">
        <v>0</v>
      </c>
      <c r="FR77" s="183">
        <v>0</v>
      </c>
      <c r="FS77" s="183">
        <v>0</v>
      </c>
      <c r="FT77" s="183">
        <v>0</v>
      </c>
      <c r="FU77" s="183">
        <v>0</v>
      </c>
      <c r="FV77" s="183">
        <v>0</v>
      </c>
      <c r="FW77" s="183">
        <v>0</v>
      </c>
      <c r="FX77" s="183">
        <v>0</v>
      </c>
      <c r="FY77" s="183">
        <v>0</v>
      </c>
      <c r="FZ77" s="183">
        <v>0</v>
      </c>
      <c r="GA77" s="183">
        <v>0</v>
      </c>
      <c r="GB77" s="183">
        <v>0</v>
      </c>
      <c r="GC77" s="183">
        <v>0</v>
      </c>
      <c r="GD77" s="183">
        <v>0</v>
      </c>
      <c r="GE77" s="183">
        <v>0</v>
      </c>
      <c r="GF77" s="183">
        <v>0</v>
      </c>
      <c r="GG77" s="183">
        <v>0</v>
      </c>
      <c r="GH77" s="183">
        <v>0</v>
      </c>
      <c r="GI77" s="183">
        <v>0</v>
      </c>
      <c r="GJ77" s="183">
        <v>0</v>
      </c>
      <c r="GK77" s="183">
        <v>0</v>
      </c>
      <c r="GL77" s="183">
        <v>0</v>
      </c>
      <c r="GM77" s="183">
        <v>0</v>
      </c>
      <c r="GN77" s="183">
        <v>0</v>
      </c>
      <c r="GO77" s="183">
        <v>0</v>
      </c>
      <c r="GP77" s="183">
        <v>0</v>
      </c>
      <c r="GQ77" s="183">
        <v>0</v>
      </c>
      <c r="GR77" s="183">
        <v>0</v>
      </c>
      <c r="GS77" s="183">
        <v>0</v>
      </c>
      <c r="GT77" s="183">
        <v>0</v>
      </c>
      <c r="GU77" s="183">
        <v>0</v>
      </c>
      <c r="GV77" s="183">
        <v>0</v>
      </c>
      <c r="GW77" s="183">
        <v>0</v>
      </c>
      <c r="GX77" s="183">
        <v>0</v>
      </c>
      <c r="GY77" s="183">
        <v>0</v>
      </c>
      <c r="GZ77" s="183">
        <v>0</v>
      </c>
      <c r="HA77" s="183">
        <v>0</v>
      </c>
      <c r="HB77" s="183">
        <v>0</v>
      </c>
      <c r="HC77" s="183">
        <v>0</v>
      </c>
      <c r="HD77" s="183">
        <v>0</v>
      </c>
      <c r="HE77" s="183">
        <v>0</v>
      </c>
      <c r="HF77" s="183">
        <v>0</v>
      </c>
      <c r="HG77" s="183">
        <v>0</v>
      </c>
      <c r="HH77" s="183">
        <v>0</v>
      </c>
      <c r="HI77" s="183">
        <v>0</v>
      </c>
      <c r="HJ77" s="183">
        <v>0</v>
      </c>
      <c r="HK77" s="183">
        <v>0</v>
      </c>
      <c r="HL77" s="183">
        <v>0</v>
      </c>
      <c r="HM77" s="183">
        <v>0</v>
      </c>
      <c r="HN77" s="183">
        <v>0</v>
      </c>
      <c r="HO77" s="183">
        <v>0</v>
      </c>
      <c r="HP77" s="183">
        <v>0</v>
      </c>
      <c r="HQ77" s="183">
        <v>0</v>
      </c>
      <c r="HR77" s="183">
        <v>0</v>
      </c>
      <c r="HS77" s="183">
        <v>0</v>
      </c>
      <c r="HT77" s="183">
        <v>0</v>
      </c>
      <c r="HU77" s="183">
        <v>0</v>
      </c>
      <c r="HV77" s="183">
        <v>0</v>
      </c>
      <c r="HW77" s="183">
        <v>0</v>
      </c>
      <c r="HX77" s="183">
        <v>0</v>
      </c>
      <c r="HY77" s="183">
        <v>0</v>
      </c>
      <c r="HZ77" s="183">
        <v>0</v>
      </c>
      <c r="IA77" s="183">
        <v>0</v>
      </c>
      <c r="IB77" s="183">
        <v>0</v>
      </c>
      <c r="IC77" s="183">
        <v>0</v>
      </c>
      <c r="ID77" s="183">
        <v>0</v>
      </c>
      <c r="IE77" s="183">
        <v>0</v>
      </c>
      <c r="IF77" s="183">
        <v>0</v>
      </c>
      <c r="IG77" s="183">
        <v>0</v>
      </c>
      <c r="IH77" s="183">
        <v>0</v>
      </c>
      <c r="II77" s="183">
        <v>0</v>
      </c>
      <c r="IJ77" s="183">
        <v>0</v>
      </c>
      <c r="IK77" s="183">
        <v>0</v>
      </c>
      <c r="IL77" s="183">
        <v>0</v>
      </c>
      <c r="IM77" s="183">
        <v>0</v>
      </c>
      <c r="IN77" s="183">
        <v>0</v>
      </c>
      <c r="IO77" s="183">
        <v>0</v>
      </c>
      <c r="IP77" s="183">
        <v>0</v>
      </c>
      <c r="IQ77" s="183">
        <v>0</v>
      </c>
      <c r="IR77" s="183">
        <v>0</v>
      </c>
      <c r="IS77" s="183">
        <v>0</v>
      </c>
      <c r="IT77" s="183">
        <v>0</v>
      </c>
      <c r="IU77" s="183">
        <v>0</v>
      </c>
      <c r="IV77" s="183">
        <v>0</v>
      </c>
      <c r="IW77" s="183">
        <v>0</v>
      </c>
      <c r="IX77" s="183">
        <v>0</v>
      </c>
      <c r="IY77" s="183">
        <v>0</v>
      </c>
      <c r="IZ77" s="183">
        <v>0</v>
      </c>
      <c r="JA77" s="183">
        <v>0</v>
      </c>
      <c r="JB77" s="183">
        <v>0</v>
      </c>
      <c r="JC77" s="183">
        <v>0</v>
      </c>
      <c r="JD77" s="183">
        <v>0</v>
      </c>
      <c r="JE77" s="183">
        <v>0</v>
      </c>
      <c r="JF77" s="183">
        <v>0</v>
      </c>
      <c r="JG77" s="183">
        <v>0</v>
      </c>
      <c r="JH77" s="183">
        <v>0</v>
      </c>
      <c r="JI77" s="183">
        <v>0</v>
      </c>
      <c r="JJ77" s="183">
        <v>0</v>
      </c>
      <c r="JK77" s="183">
        <v>0</v>
      </c>
      <c r="JL77" s="183">
        <v>0</v>
      </c>
      <c r="JM77" s="183">
        <v>0</v>
      </c>
      <c r="JN77" s="183">
        <v>0</v>
      </c>
      <c r="JO77" s="183">
        <v>0</v>
      </c>
      <c r="JP77" s="183">
        <v>0</v>
      </c>
      <c r="JQ77" s="183">
        <v>0</v>
      </c>
    </row>
    <row r="78" spans="1:277" x14ac:dyDescent="0.25">
      <c r="A78" s="54">
        <f t="shared" si="41"/>
        <v>77</v>
      </c>
      <c r="B78" s="6"/>
      <c r="C78" s="6"/>
      <c r="D78" s="6"/>
      <c r="E78" s="6"/>
      <c r="F78" s="6" t="s">
        <v>270</v>
      </c>
      <c r="G78" s="297">
        <v>0</v>
      </c>
      <c r="H78" s="297">
        <v>0</v>
      </c>
      <c r="I78" s="297">
        <v>500</v>
      </c>
      <c r="J78" s="297">
        <v>0</v>
      </c>
      <c r="K78" s="297">
        <v>1002.0252</v>
      </c>
      <c r="L78" s="297">
        <v>799.01220000000001</v>
      </c>
      <c r="M78" s="297">
        <v>0</v>
      </c>
      <c r="N78" s="297">
        <v>0</v>
      </c>
      <c r="O78" s="297">
        <v>0</v>
      </c>
      <c r="P78" s="297">
        <v>0</v>
      </c>
      <c r="Q78" s="297">
        <v>500</v>
      </c>
      <c r="R78" s="297">
        <v>0</v>
      </c>
      <c r="S78" s="297">
        <v>0</v>
      </c>
      <c r="T78" s="297">
        <v>0</v>
      </c>
      <c r="U78" s="297">
        <v>0</v>
      </c>
      <c r="V78" s="297">
        <v>0</v>
      </c>
      <c r="W78" s="297"/>
      <c r="X78" s="297">
        <v>1500</v>
      </c>
      <c r="Y78" s="297">
        <v>0</v>
      </c>
      <c r="Z78" s="297">
        <v>0</v>
      </c>
      <c r="AA78" s="297">
        <v>0</v>
      </c>
      <c r="AB78" s="297">
        <v>0</v>
      </c>
      <c r="AC78" s="297">
        <v>0</v>
      </c>
      <c r="AD78" s="297">
        <v>0</v>
      </c>
      <c r="AE78" s="297">
        <v>692.46899999999994</v>
      </c>
      <c r="AF78" s="297">
        <v>0</v>
      </c>
      <c r="AG78" s="297">
        <v>0</v>
      </c>
      <c r="AH78" s="297">
        <v>0</v>
      </c>
      <c r="AI78" s="297">
        <v>0</v>
      </c>
      <c r="AJ78" s="297">
        <v>0</v>
      </c>
      <c r="AK78" s="297">
        <v>0</v>
      </c>
      <c r="AL78" s="297">
        <v>0</v>
      </c>
      <c r="AM78" s="297">
        <v>0</v>
      </c>
      <c r="AN78" s="297">
        <v>0</v>
      </c>
      <c r="AO78" s="297">
        <v>0</v>
      </c>
      <c r="AP78" s="297">
        <v>0</v>
      </c>
      <c r="AQ78" s="297">
        <v>0</v>
      </c>
      <c r="AR78" s="297">
        <v>0</v>
      </c>
      <c r="AS78" s="297">
        <v>0</v>
      </c>
      <c r="AT78" s="297">
        <v>0</v>
      </c>
      <c r="AU78" s="297">
        <v>0</v>
      </c>
      <c r="AV78" s="297">
        <v>0</v>
      </c>
      <c r="AW78" s="297">
        <v>0</v>
      </c>
      <c r="AX78" s="297">
        <v>0</v>
      </c>
      <c r="AY78" s="297">
        <v>0</v>
      </c>
      <c r="AZ78" s="297">
        <v>0</v>
      </c>
      <c r="BA78" s="297">
        <v>0</v>
      </c>
      <c r="BB78" s="297">
        <v>0</v>
      </c>
      <c r="BC78" s="297">
        <v>1566.0326</v>
      </c>
      <c r="BD78" s="297">
        <v>0</v>
      </c>
      <c r="BE78" s="297">
        <v>0</v>
      </c>
      <c r="BF78" s="297">
        <v>0</v>
      </c>
      <c r="BG78" s="297">
        <v>0</v>
      </c>
      <c r="BH78" s="297">
        <v>1500</v>
      </c>
      <c r="BI78" s="297">
        <v>0</v>
      </c>
      <c r="BJ78" s="297">
        <v>0</v>
      </c>
      <c r="BK78" s="297">
        <v>0</v>
      </c>
      <c r="BL78" s="297">
        <v>0</v>
      </c>
      <c r="BM78" s="297">
        <v>0</v>
      </c>
      <c r="BN78" s="297">
        <v>0</v>
      </c>
      <c r="BO78" s="297">
        <v>1500</v>
      </c>
      <c r="BP78" s="297">
        <v>0</v>
      </c>
      <c r="BQ78" s="297">
        <v>0</v>
      </c>
      <c r="BR78" s="297">
        <v>0</v>
      </c>
      <c r="BS78" s="297">
        <v>0</v>
      </c>
      <c r="BT78" s="297">
        <v>0</v>
      </c>
      <c r="BU78" s="297">
        <v>0</v>
      </c>
      <c r="BV78" s="297">
        <v>0</v>
      </c>
      <c r="BW78" s="297">
        <v>0</v>
      </c>
      <c r="BX78" s="297">
        <v>0</v>
      </c>
      <c r="BY78" s="297">
        <v>0</v>
      </c>
      <c r="BZ78" s="297">
        <v>0</v>
      </c>
      <c r="CA78" s="297">
        <v>0</v>
      </c>
      <c r="CB78" s="297">
        <v>0</v>
      </c>
      <c r="CC78" s="297">
        <v>0</v>
      </c>
      <c r="CD78" s="297">
        <v>0</v>
      </c>
      <c r="CE78" s="297">
        <v>0</v>
      </c>
      <c r="CF78" s="297">
        <v>0</v>
      </c>
      <c r="CG78" s="297">
        <v>0</v>
      </c>
      <c r="CH78" s="297">
        <v>0</v>
      </c>
      <c r="CI78" s="297">
        <v>0</v>
      </c>
      <c r="CJ78" s="297">
        <v>6582.2664999999997</v>
      </c>
      <c r="CK78" s="297">
        <v>1969.9574</v>
      </c>
      <c r="CL78" s="297">
        <v>0</v>
      </c>
      <c r="CM78" s="297"/>
      <c r="CN78" s="297">
        <v>0</v>
      </c>
      <c r="CO78" s="297">
        <v>0</v>
      </c>
      <c r="CP78" s="297">
        <v>0</v>
      </c>
      <c r="CQ78" s="297">
        <v>301.79000000000002</v>
      </c>
      <c r="CR78" s="297">
        <v>0</v>
      </c>
      <c r="CS78" s="297">
        <v>0</v>
      </c>
      <c r="CT78" s="297">
        <v>0</v>
      </c>
      <c r="CU78" s="297">
        <v>0</v>
      </c>
      <c r="CV78" s="297">
        <v>0</v>
      </c>
      <c r="CW78" s="297">
        <v>0</v>
      </c>
      <c r="CX78" s="297">
        <v>0</v>
      </c>
      <c r="CY78" s="297">
        <v>0</v>
      </c>
      <c r="CZ78" s="297">
        <v>0</v>
      </c>
      <c r="DA78" s="297">
        <v>0</v>
      </c>
      <c r="DB78" s="297">
        <v>0</v>
      </c>
      <c r="DC78" s="297">
        <v>0</v>
      </c>
      <c r="DD78" s="297">
        <v>0</v>
      </c>
      <c r="DE78" s="297">
        <v>0</v>
      </c>
      <c r="DF78" s="297">
        <v>0</v>
      </c>
      <c r="DG78" s="297">
        <v>0</v>
      </c>
      <c r="DH78" s="297">
        <v>0</v>
      </c>
      <c r="DI78" s="297">
        <v>0</v>
      </c>
      <c r="DJ78" s="297">
        <v>0</v>
      </c>
      <c r="DK78" s="297">
        <v>0</v>
      </c>
      <c r="DL78" s="297">
        <v>0</v>
      </c>
      <c r="DM78" s="297">
        <v>0</v>
      </c>
      <c r="DN78" s="297">
        <v>0</v>
      </c>
      <c r="DO78" s="297">
        <v>0</v>
      </c>
      <c r="DP78" s="297">
        <v>0</v>
      </c>
      <c r="DQ78" s="297"/>
      <c r="DR78" s="297">
        <v>0</v>
      </c>
      <c r="DS78" s="297">
        <v>0</v>
      </c>
      <c r="DT78" s="297">
        <v>0</v>
      </c>
      <c r="DU78" s="297">
        <v>0</v>
      </c>
      <c r="DV78" s="297">
        <v>0</v>
      </c>
      <c r="DW78" s="297">
        <v>0</v>
      </c>
      <c r="DX78" s="297"/>
      <c r="DY78" s="297">
        <v>455.96039999999999</v>
      </c>
      <c r="DZ78" s="297">
        <v>0</v>
      </c>
      <c r="EA78" s="297">
        <v>0</v>
      </c>
      <c r="EB78" s="297">
        <v>2324.5040000000004</v>
      </c>
      <c r="EC78" s="297">
        <v>1852.3314</v>
      </c>
      <c r="ED78" s="297">
        <v>0</v>
      </c>
      <c r="EE78" s="297">
        <v>83.224000000000004</v>
      </c>
      <c r="EF78" s="297">
        <v>0</v>
      </c>
      <c r="EG78" s="297">
        <v>0</v>
      </c>
      <c r="EH78" s="297">
        <v>0</v>
      </c>
      <c r="EI78"/>
      <c r="EJ78" s="7">
        <f t="shared" si="48"/>
        <v>23129.572700000001</v>
      </c>
      <c r="EL78" s="276">
        <v>9371.25</v>
      </c>
      <c r="EN78" s="183">
        <v>0</v>
      </c>
      <c r="EO78" s="183">
        <v>0</v>
      </c>
      <c r="EP78" s="183">
        <v>0</v>
      </c>
      <c r="EQ78" s="183">
        <v>0</v>
      </c>
      <c r="ER78" s="183">
        <v>0</v>
      </c>
      <c r="ES78" s="183">
        <v>0</v>
      </c>
      <c r="ET78" s="183">
        <v>0</v>
      </c>
      <c r="EU78" s="183">
        <v>0</v>
      </c>
      <c r="EV78" s="183">
        <v>0</v>
      </c>
      <c r="EW78" s="183">
        <v>0</v>
      </c>
      <c r="EX78" s="183">
        <v>0</v>
      </c>
      <c r="EY78" s="183">
        <v>0</v>
      </c>
      <c r="EZ78" s="183">
        <v>0</v>
      </c>
      <c r="FA78" s="183">
        <v>0</v>
      </c>
      <c r="FB78" s="183">
        <v>0</v>
      </c>
      <c r="FC78" s="183">
        <v>0</v>
      </c>
      <c r="FD78" s="183">
        <v>0</v>
      </c>
      <c r="FE78" s="183">
        <v>0</v>
      </c>
      <c r="FF78" s="183">
        <v>0</v>
      </c>
      <c r="FG78" s="183">
        <v>0</v>
      </c>
      <c r="FH78" s="183">
        <v>0</v>
      </c>
      <c r="FI78" s="183">
        <v>0</v>
      </c>
      <c r="FJ78" s="183">
        <v>0</v>
      </c>
      <c r="FK78" s="183">
        <v>0</v>
      </c>
      <c r="FL78" s="183">
        <v>0</v>
      </c>
      <c r="FM78" s="183">
        <v>0</v>
      </c>
      <c r="FN78" s="183">
        <v>0</v>
      </c>
      <c r="FO78" s="183">
        <v>0</v>
      </c>
      <c r="FP78" s="183">
        <v>0</v>
      </c>
      <c r="FQ78" s="183">
        <v>0</v>
      </c>
      <c r="FR78" s="183">
        <v>0</v>
      </c>
      <c r="FS78" s="183">
        <v>0</v>
      </c>
      <c r="FT78" s="183">
        <v>0</v>
      </c>
      <c r="FU78" s="183">
        <v>0</v>
      </c>
      <c r="FV78" s="183">
        <v>0</v>
      </c>
      <c r="FW78" s="183">
        <v>0</v>
      </c>
      <c r="FX78" s="183">
        <v>0</v>
      </c>
      <c r="FY78" s="183">
        <v>0</v>
      </c>
      <c r="FZ78" s="183">
        <v>0</v>
      </c>
      <c r="GA78" s="183">
        <v>0</v>
      </c>
      <c r="GB78" s="183">
        <v>0</v>
      </c>
      <c r="GC78" s="183">
        <v>0</v>
      </c>
      <c r="GD78" s="183">
        <v>0</v>
      </c>
      <c r="GE78" s="183">
        <v>0</v>
      </c>
      <c r="GF78" s="183">
        <v>0</v>
      </c>
      <c r="GG78" s="183">
        <v>0</v>
      </c>
      <c r="GH78" s="183">
        <v>0</v>
      </c>
      <c r="GI78" s="183">
        <v>0</v>
      </c>
      <c r="GJ78" s="183">
        <v>0</v>
      </c>
      <c r="GK78" s="183">
        <v>0</v>
      </c>
      <c r="GL78" s="183">
        <v>0</v>
      </c>
      <c r="GM78" s="183">
        <v>0</v>
      </c>
      <c r="GN78" s="183">
        <v>0</v>
      </c>
      <c r="GO78" s="183">
        <v>0</v>
      </c>
      <c r="GP78" s="183">
        <v>0</v>
      </c>
      <c r="GQ78" s="183">
        <v>0</v>
      </c>
      <c r="GR78" s="183">
        <v>0</v>
      </c>
      <c r="GS78" s="183">
        <v>0</v>
      </c>
      <c r="GT78" s="183">
        <v>0</v>
      </c>
      <c r="GU78" s="183">
        <v>0</v>
      </c>
      <c r="GV78" s="183">
        <v>0</v>
      </c>
      <c r="GW78" s="183">
        <v>0</v>
      </c>
      <c r="GX78" s="183">
        <v>0</v>
      </c>
      <c r="GY78" s="183">
        <v>0</v>
      </c>
      <c r="GZ78" s="183">
        <v>0</v>
      </c>
      <c r="HA78" s="183">
        <v>0</v>
      </c>
      <c r="HB78" s="183">
        <v>0</v>
      </c>
      <c r="HC78" s="183">
        <v>0</v>
      </c>
      <c r="HD78" s="183">
        <v>0</v>
      </c>
      <c r="HE78" s="183">
        <v>0</v>
      </c>
      <c r="HF78" s="183">
        <v>0</v>
      </c>
      <c r="HG78" s="183">
        <v>0</v>
      </c>
      <c r="HH78" s="183">
        <v>0</v>
      </c>
      <c r="HI78" s="183">
        <v>0</v>
      </c>
      <c r="HJ78" s="183">
        <v>0</v>
      </c>
      <c r="HK78" s="183">
        <v>0</v>
      </c>
      <c r="HL78" s="183">
        <v>0</v>
      </c>
      <c r="HM78" s="183">
        <v>0</v>
      </c>
      <c r="HN78" s="183">
        <v>0</v>
      </c>
      <c r="HO78" s="183">
        <v>0</v>
      </c>
      <c r="HP78" s="183">
        <v>0</v>
      </c>
      <c r="HQ78" s="183">
        <v>0</v>
      </c>
      <c r="HR78" s="183">
        <v>0</v>
      </c>
      <c r="HS78" s="183">
        <v>0</v>
      </c>
      <c r="HT78" s="183">
        <v>0</v>
      </c>
      <c r="HU78" s="183">
        <v>0</v>
      </c>
      <c r="HV78" s="183">
        <v>0</v>
      </c>
      <c r="HW78" s="183">
        <v>0</v>
      </c>
      <c r="HX78" s="183">
        <v>0</v>
      </c>
      <c r="HY78" s="183">
        <v>0</v>
      </c>
      <c r="HZ78" s="183">
        <v>0</v>
      </c>
      <c r="IA78" s="183">
        <v>0</v>
      </c>
      <c r="IB78" s="183">
        <v>0</v>
      </c>
      <c r="IC78" s="183">
        <v>0</v>
      </c>
      <c r="ID78" s="183">
        <v>0</v>
      </c>
      <c r="IE78" s="183">
        <v>0</v>
      </c>
      <c r="IF78" s="183">
        <v>0</v>
      </c>
      <c r="IG78" s="183">
        <v>0</v>
      </c>
      <c r="IH78" s="183">
        <v>0</v>
      </c>
      <c r="II78" s="183">
        <v>0</v>
      </c>
      <c r="IJ78" s="183">
        <v>0</v>
      </c>
      <c r="IK78" s="183">
        <v>0</v>
      </c>
      <c r="IL78" s="183">
        <v>0</v>
      </c>
      <c r="IM78" s="183">
        <v>0</v>
      </c>
      <c r="IN78" s="183">
        <v>0</v>
      </c>
      <c r="IO78" s="183">
        <v>0</v>
      </c>
      <c r="IP78" s="183">
        <v>0</v>
      </c>
      <c r="IQ78" s="183">
        <v>0</v>
      </c>
      <c r="IR78" s="183">
        <v>0</v>
      </c>
      <c r="IS78" s="183">
        <v>0</v>
      </c>
      <c r="IT78" s="183">
        <v>0</v>
      </c>
      <c r="IU78" s="183">
        <v>0</v>
      </c>
      <c r="IV78" s="183">
        <v>0</v>
      </c>
      <c r="IW78" s="183">
        <v>0</v>
      </c>
      <c r="IX78" s="183">
        <v>0</v>
      </c>
      <c r="IY78" s="183">
        <v>0</v>
      </c>
      <c r="IZ78" s="183">
        <v>0</v>
      </c>
      <c r="JA78" s="183">
        <v>0</v>
      </c>
      <c r="JB78" s="183">
        <v>0</v>
      </c>
      <c r="JC78" s="183">
        <v>0</v>
      </c>
      <c r="JD78" s="183">
        <v>0</v>
      </c>
      <c r="JE78" s="183">
        <v>0</v>
      </c>
      <c r="JF78" s="183">
        <v>0</v>
      </c>
      <c r="JG78" s="183">
        <v>0</v>
      </c>
      <c r="JH78" s="183">
        <v>0</v>
      </c>
      <c r="JI78" s="183">
        <v>0</v>
      </c>
      <c r="JJ78" s="183">
        <v>0</v>
      </c>
      <c r="JK78" s="183">
        <v>0</v>
      </c>
      <c r="JL78" s="183">
        <v>0</v>
      </c>
      <c r="JM78" s="183">
        <v>0</v>
      </c>
      <c r="JN78" s="183">
        <v>0</v>
      </c>
      <c r="JO78" s="183">
        <v>0</v>
      </c>
      <c r="JP78" s="183">
        <v>0</v>
      </c>
      <c r="JQ78" s="183">
        <v>0</v>
      </c>
    </row>
    <row r="79" spans="1:277" x14ac:dyDescent="0.25">
      <c r="A79" s="54">
        <f t="shared" si="41"/>
        <v>78</v>
      </c>
      <c r="B79" s="6"/>
      <c r="C79" s="6"/>
      <c r="D79" s="6"/>
      <c r="E79" s="6"/>
      <c r="F79" s="6" t="s">
        <v>271</v>
      </c>
      <c r="G79" s="299">
        <v>0</v>
      </c>
      <c r="H79" s="299">
        <v>0</v>
      </c>
      <c r="I79" s="299">
        <v>0</v>
      </c>
      <c r="J79" s="299">
        <v>0</v>
      </c>
      <c r="K79" s="299">
        <v>0</v>
      </c>
      <c r="L79" s="299">
        <v>0</v>
      </c>
      <c r="M79" s="299">
        <v>0</v>
      </c>
      <c r="N79" s="299">
        <v>0</v>
      </c>
      <c r="O79" s="299">
        <v>116.80200000000001</v>
      </c>
      <c r="P79" s="299">
        <v>0</v>
      </c>
      <c r="Q79" s="299">
        <v>0</v>
      </c>
      <c r="R79" s="299">
        <v>0</v>
      </c>
      <c r="S79" s="299">
        <v>0</v>
      </c>
      <c r="T79" s="299">
        <v>0</v>
      </c>
      <c r="U79" s="299">
        <v>0</v>
      </c>
      <c r="V79" s="299">
        <v>0</v>
      </c>
      <c r="W79" s="299"/>
      <c r="X79" s="299">
        <v>510.9006</v>
      </c>
      <c r="Y79" s="299">
        <v>0</v>
      </c>
      <c r="Z79" s="299">
        <v>0</v>
      </c>
      <c r="AA79" s="299">
        <v>0</v>
      </c>
      <c r="AB79" s="299">
        <v>0</v>
      </c>
      <c r="AC79" s="299">
        <v>0</v>
      </c>
      <c r="AD79" s="299">
        <v>0</v>
      </c>
      <c r="AE79" s="299">
        <v>0</v>
      </c>
      <c r="AF79" s="299">
        <v>0</v>
      </c>
      <c r="AG79" s="299">
        <v>0</v>
      </c>
      <c r="AH79" s="299">
        <v>0</v>
      </c>
      <c r="AI79" s="299">
        <v>0</v>
      </c>
      <c r="AJ79" s="299">
        <v>0</v>
      </c>
      <c r="AK79" s="299">
        <v>0</v>
      </c>
      <c r="AL79" s="299">
        <v>0</v>
      </c>
      <c r="AM79" s="299">
        <v>0</v>
      </c>
      <c r="AN79" s="299">
        <v>0</v>
      </c>
      <c r="AO79" s="299">
        <v>0</v>
      </c>
      <c r="AP79" s="299">
        <v>0</v>
      </c>
      <c r="AQ79" s="299">
        <v>0</v>
      </c>
      <c r="AR79" s="299">
        <v>0</v>
      </c>
      <c r="AS79" s="299">
        <v>0</v>
      </c>
      <c r="AT79" s="299">
        <v>0</v>
      </c>
      <c r="AU79" s="299">
        <v>0</v>
      </c>
      <c r="AV79" s="299">
        <v>0</v>
      </c>
      <c r="AW79" s="299">
        <v>0</v>
      </c>
      <c r="AX79" s="299">
        <v>0</v>
      </c>
      <c r="AY79" s="299">
        <v>0</v>
      </c>
      <c r="AZ79" s="299">
        <v>0</v>
      </c>
      <c r="BA79" s="299">
        <v>0</v>
      </c>
      <c r="BB79" s="299">
        <v>0</v>
      </c>
      <c r="BC79" s="299">
        <v>341.96</v>
      </c>
      <c r="BD79" s="299">
        <v>0</v>
      </c>
      <c r="BE79" s="299">
        <v>0</v>
      </c>
      <c r="BF79" s="299">
        <v>0</v>
      </c>
      <c r="BG79" s="299">
        <v>749.68550000000005</v>
      </c>
      <c r="BH79" s="299">
        <v>0</v>
      </c>
      <c r="BI79" s="299">
        <v>0</v>
      </c>
      <c r="BJ79" s="299">
        <v>0</v>
      </c>
      <c r="BK79" s="299">
        <v>0</v>
      </c>
      <c r="BL79" s="299">
        <v>0</v>
      </c>
      <c r="BM79" s="299">
        <v>0</v>
      </c>
      <c r="BN79" s="299">
        <v>0</v>
      </c>
      <c r="BO79" s="299">
        <v>0</v>
      </c>
      <c r="BP79" s="299">
        <v>0</v>
      </c>
      <c r="BQ79" s="299">
        <v>0</v>
      </c>
      <c r="BR79" s="299">
        <v>0</v>
      </c>
      <c r="BS79" s="299">
        <v>0</v>
      </c>
      <c r="BT79" s="299">
        <v>0</v>
      </c>
      <c r="BU79" s="299">
        <v>0</v>
      </c>
      <c r="BV79" s="299">
        <v>0</v>
      </c>
      <c r="BW79" s="299">
        <v>0</v>
      </c>
      <c r="BX79" s="299">
        <v>0</v>
      </c>
      <c r="BY79" s="299">
        <v>0</v>
      </c>
      <c r="BZ79" s="299">
        <v>0</v>
      </c>
      <c r="CA79" s="299">
        <v>0</v>
      </c>
      <c r="CB79" s="299">
        <v>0</v>
      </c>
      <c r="CC79" s="299">
        <v>0</v>
      </c>
      <c r="CD79" s="299">
        <v>965.64559999999994</v>
      </c>
      <c r="CE79" s="299">
        <v>0</v>
      </c>
      <c r="CF79" s="299">
        <v>3981.6813000000002</v>
      </c>
      <c r="CG79" s="299">
        <v>0</v>
      </c>
      <c r="CH79" s="299">
        <v>0</v>
      </c>
      <c r="CI79" s="299">
        <v>0</v>
      </c>
      <c r="CJ79" s="299">
        <v>664.7002</v>
      </c>
      <c r="CK79" s="299">
        <v>282.87919999999997</v>
      </c>
      <c r="CL79" s="299">
        <v>1006.3615</v>
      </c>
      <c r="CM79" s="299"/>
      <c r="CN79" s="299">
        <v>0</v>
      </c>
      <c r="CO79" s="299">
        <v>0</v>
      </c>
      <c r="CP79" s="299">
        <v>0</v>
      </c>
      <c r="CQ79" s="299">
        <v>0</v>
      </c>
      <c r="CR79" s="299">
        <v>0</v>
      </c>
      <c r="CS79" s="299">
        <v>0</v>
      </c>
      <c r="CT79" s="299">
        <v>0</v>
      </c>
      <c r="CU79" s="299">
        <v>0</v>
      </c>
      <c r="CV79" s="299">
        <v>0</v>
      </c>
      <c r="CW79" s="299">
        <v>0</v>
      </c>
      <c r="CX79" s="299">
        <v>0</v>
      </c>
      <c r="CY79" s="299">
        <v>0</v>
      </c>
      <c r="CZ79" s="299">
        <v>0</v>
      </c>
      <c r="DA79" s="299">
        <v>0</v>
      </c>
      <c r="DB79" s="299">
        <v>0</v>
      </c>
      <c r="DC79" s="299">
        <v>0</v>
      </c>
      <c r="DD79" s="299">
        <v>0</v>
      </c>
      <c r="DE79" s="299">
        <v>0</v>
      </c>
      <c r="DF79" s="299">
        <v>0</v>
      </c>
      <c r="DG79" s="299">
        <v>0</v>
      </c>
      <c r="DH79" s="299">
        <v>0</v>
      </c>
      <c r="DI79" s="299">
        <v>0</v>
      </c>
      <c r="DJ79" s="299">
        <v>0</v>
      </c>
      <c r="DK79" s="299">
        <v>0</v>
      </c>
      <c r="DL79" s="299">
        <v>0</v>
      </c>
      <c r="DM79" s="299">
        <v>0</v>
      </c>
      <c r="DN79" s="299">
        <v>0</v>
      </c>
      <c r="DO79" s="299">
        <v>0</v>
      </c>
      <c r="DP79" s="299">
        <v>0</v>
      </c>
      <c r="DQ79" s="299"/>
      <c r="DR79" s="299">
        <v>0</v>
      </c>
      <c r="DS79" s="299">
        <v>0</v>
      </c>
      <c r="DT79" s="299">
        <v>0</v>
      </c>
      <c r="DU79" s="299">
        <v>0</v>
      </c>
      <c r="DV79" s="299">
        <v>0</v>
      </c>
      <c r="DW79" s="299">
        <v>0</v>
      </c>
      <c r="DX79" s="299"/>
      <c r="DY79" s="299">
        <v>3053.0538999999999</v>
      </c>
      <c r="DZ79" s="299">
        <v>0</v>
      </c>
      <c r="EA79" s="299">
        <v>0</v>
      </c>
      <c r="EB79" s="299">
        <v>1543.2284</v>
      </c>
      <c r="EC79" s="299">
        <v>5693.9532999999992</v>
      </c>
      <c r="ED79" s="299">
        <v>0</v>
      </c>
      <c r="EE79" s="299">
        <v>6167.1352999999999</v>
      </c>
      <c r="EF79" s="299">
        <v>0</v>
      </c>
      <c r="EG79" s="299">
        <v>0</v>
      </c>
      <c r="EH79" s="299">
        <v>0</v>
      </c>
      <c r="EI79"/>
      <c r="EJ79" s="7">
        <f t="shared" si="48"/>
        <v>25077.986799999999</v>
      </c>
      <c r="EL79" s="276">
        <v>73645</v>
      </c>
      <c r="EN79" s="183">
        <v>0</v>
      </c>
      <c r="EO79" s="183">
        <v>0</v>
      </c>
      <c r="EP79" s="183">
        <v>0</v>
      </c>
      <c r="EQ79" s="183">
        <v>0</v>
      </c>
      <c r="ER79" s="183">
        <v>0</v>
      </c>
      <c r="ES79" s="183">
        <v>0</v>
      </c>
      <c r="ET79" s="183">
        <v>0</v>
      </c>
      <c r="EU79" s="183">
        <v>0</v>
      </c>
      <c r="EV79" s="183">
        <v>0</v>
      </c>
      <c r="EW79" s="183">
        <v>0</v>
      </c>
      <c r="EX79" s="183">
        <v>0</v>
      </c>
      <c r="EY79" s="183">
        <v>0</v>
      </c>
      <c r="EZ79" s="183">
        <v>0</v>
      </c>
      <c r="FA79" s="183">
        <v>0</v>
      </c>
      <c r="FB79" s="183">
        <v>0</v>
      </c>
      <c r="FC79" s="183">
        <v>0</v>
      </c>
      <c r="FD79" s="183">
        <v>0</v>
      </c>
      <c r="FE79" s="183">
        <v>0</v>
      </c>
      <c r="FF79" s="183">
        <v>0</v>
      </c>
      <c r="FG79" s="183">
        <v>0</v>
      </c>
      <c r="FH79" s="183">
        <v>0</v>
      </c>
      <c r="FI79" s="183">
        <v>0</v>
      </c>
      <c r="FJ79" s="183">
        <v>0</v>
      </c>
      <c r="FK79" s="183">
        <v>0</v>
      </c>
      <c r="FL79" s="183">
        <v>0</v>
      </c>
      <c r="FM79" s="183">
        <v>0</v>
      </c>
      <c r="FN79" s="183">
        <v>0</v>
      </c>
      <c r="FO79" s="183">
        <v>0</v>
      </c>
      <c r="FP79" s="183">
        <v>0</v>
      </c>
      <c r="FQ79" s="183">
        <v>0</v>
      </c>
      <c r="FR79" s="183">
        <v>0</v>
      </c>
      <c r="FS79" s="183">
        <v>0</v>
      </c>
      <c r="FT79" s="183">
        <v>0</v>
      </c>
      <c r="FU79" s="183">
        <v>0</v>
      </c>
      <c r="FV79" s="183">
        <v>0</v>
      </c>
      <c r="FW79" s="183">
        <v>0</v>
      </c>
      <c r="FX79" s="183">
        <v>0</v>
      </c>
      <c r="FY79" s="183">
        <v>0</v>
      </c>
      <c r="FZ79" s="183">
        <v>0</v>
      </c>
      <c r="GA79" s="183">
        <v>0</v>
      </c>
      <c r="GB79" s="183">
        <v>0</v>
      </c>
      <c r="GC79" s="183">
        <v>0</v>
      </c>
      <c r="GD79" s="183">
        <v>0</v>
      </c>
      <c r="GE79" s="183">
        <v>0</v>
      </c>
      <c r="GF79" s="183">
        <v>0</v>
      </c>
      <c r="GG79" s="183">
        <v>0</v>
      </c>
      <c r="GH79" s="183">
        <v>0</v>
      </c>
      <c r="GI79" s="183">
        <v>0</v>
      </c>
      <c r="GJ79" s="183">
        <v>0</v>
      </c>
      <c r="GK79" s="183">
        <v>0</v>
      </c>
      <c r="GL79" s="183">
        <v>0</v>
      </c>
      <c r="GM79" s="183">
        <v>0</v>
      </c>
      <c r="GN79" s="183">
        <v>0</v>
      </c>
      <c r="GO79" s="183">
        <v>0</v>
      </c>
      <c r="GP79" s="183">
        <v>0</v>
      </c>
      <c r="GQ79" s="183">
        <v>0</v>
      </c>
      <c r="GR79" s="183">
        <v>0</v>
      </c>
      <c r="GS79" s="183">
        <v>0</v>
      </c>
      <c r="GT79" s="183">
        <v>0</v>
      </c>
      <c r="GU79" s="183">
        <v>0</v>
      </c>
      <c r="GV79" s="183">
        <v>0</v>
      </c>
      <c r="GW79" s="183">
        <v>0</v>
      </c>
      <c r="GX79" s="183">
        <v>0</v>
      </c>
      <c r="GY79" s="183">
        <v>0</v>
      </c>
      <c r="GZ79" s="183">
        <v>0</v>
      </c>
      <c r="HA79" s="183">
        <v>0</v>
      </c>
      <c r="HB79" s="183">
        <v>0</v>
      </c>
      <c r="HC79" s="183">
        <v>0</v>
      </c>
      <c r="HD79" s="183">
        <v>0</v>
      </c>
      <c r="HE79" s="183">
        <v>0</v>
      </c>
      <c r="HF79" s="183">
        <v>0</v>
      </c>
      <c r="HG79" s="183">
        <v>0</v>
      </c>
      <c r="HH79" s="183">
        <v>0</v>
      </c>
      <c r="HI79" s="183">
        <v>0</v>
      </c>
      <c r="HJ79" s="183">
        <v>0</v>
      </c>
      <c r="HK79" s="183">
        <v>0</v>
      </c>
      <c r="HL79" s="183">
        <v>0</v>
      </c>
      <c r="HM79" s="183">
        <v>0</v>
      </c>
      <c r="HN79" s="183">
        <v>0</v>
      </c>
      <c r="HO79" s="183">
        <v>0</v>
      </c>
      <c r="HP79" s="183">
        <v>0</v>
      </c>
      <c r="HQ79" s="183">
        <v>0</v>
      </c>
      <c r="HR79" s="183">
        <v>0</v>
      </c>
      <c r="HS79" s="183">
        <v>0</v>
      </c>
      <c r="HT79" s="183">
        <v>0</v>
      </c>
      <c r="HU79" s="183">
        <v>0</v>
      </c>
      <c r="HV79" s="183">
        <v>0</v>
      </c>
      <c r="HW79" s="183">
        <v>0</v>
      </c>
      <c r="HX79" s="183">
        <v>0</v>
      </c>
      <c r="HY79" s="183">
        <v>0</v>
      </c>
      <c r="HZ79" s="183">
        <v>0</v>
      </c>
      <c r="IA79" s="183">
        <v>0</v>
      </c>
      <c r="IB79" s="183">
        <v>0</v>
      </c>
      <c r="IC79" s="183">
        <v>0</v>
      </c>
      <c r="ID79" s="183">
        <v>0</v>
      </c>
      <c r="IE79" s="183">
        <v>0</v>
      </c>
      <c r="IF79" s="183">
        <v>0</v>
      </c>
      <c r="IG79" s="183">
        <v>0</v>
      </c>
      <c r="IH79" s="183">
        <v>0</v>
      </c>
      <c r="II79" s="183">
        <v>0</v>
      </c>
      <c r="IJ79" s="183">
        <v>0</v>
      </c>
      <c r="IK79" s="183">
        <v>0</v>
      </c>
      <c r="IL79" s="183">
        <v>0</v>
      </c>
      <c r="IM79" s="183">
        <v>0</v>
      </c>
      <c r="IN79" s="183">
        <v>0</v>
      </c>
      <c r="IO79" s="183">
        <v>0</v>
      </c>
      <c r="IP79" s="183">
        <v>0</v>
      </c>
      <c r="IQ79" s="183">
        <v>0</v>
      </c>
      <c r="IR79" s="183">
        <v>0</v>
      </c>
      <c r="IS79" s="183">
        <v>0</v>
      </c>
      <c r="IT79" s="183">
        <v>0</v>
      </c>
      <c r="IU79" s="183">
        <v>0</v>
      </c>
      <c r="IV79" s="183">
        <v>0</v>
      </c>
      <c r="IW79" s="183">
        <v>0</v>
      </c>
      <c r="IX79" s="183">
        <v>0</v>
      </c>
      <c r="IY79" s="183">
        <v>0</v>
      </c>
      <c r="IZ79" s="183">
        <v>0</v>
      </c>
      <c r="JA79" s="183">
        <v>0</v>
      </c>
      <c r="JB79" s="183">
        <v>0</v>
      </c>
      <c r="JC79" s="183">
        <v>0</v>
      </c>
      <c r="JD79" s="183">
        <v>0</v>
      </c>
      <c r="JE79" s="183">
        <v>0</v>
      </c>
      <c r="JF79" s="183">
        <v>0</v>
      </c>
      <c r="JG79" s="183">
        <v>0</v>
      </c>
      <c r="JH79" s="183">
        <v>0</v>
      </c>
      <c r="JI79" s="183">
        <v>0</v>
      </c>
      <c r="JJ79" s="183">
        <v>0</v>
      </c>
      <c r="JK79" s="183">
        <v>0</v>
      </c>
      <c r="JL79" s="183">
        <v>0</v>
      </c>
      <c r="JM79" s="183">
        <v>0</v>
      </c>
      <c r="JN79" s="183">
        <v>0</v>
      </c>
      <c r="JO79" s="183">
        <v>0</v>
      </c>
      <c r="JP79" s="183">
        <v>0</v>
      </c>
      <c r="JQ79" s="183">
        <v>0</v>
      </c>
    </row>
    <row r="80" spans="1:277" x14ac:dyDescent="0.25">
      <c r="A80" s="54">
        <f t="shared" si="41"/>
        <v>79</v>
      </c>
      <c r="B80" s="6"/>
      <c r="C80" s="6"/>
      <c r="D80" s="6"/>
      <c r="E80" s="6"/>
      <c r="F80" s="6" t="s">
        <v>373</v>
      </c>
      <c r="G80" s="297">
        <v>0</v>
      </c>
      <c r="H80" s="297">
        <v>0</v>
      </c>
      <c r="I80" s="297">
        <v>0</v>
      </c>
      <c r="J80" s="297">
        <v>0</v>
      </c>
      <c r="K80" s="297">
        <v>0</v>
      </c>
      <c r="L80" s="297">
        <v>0</v>
      </c>
      <c r="M80" s="297">
        <v>0</v>
      </c>
      <c r="N80" s="297">
        <v>0</v>
      </c>
      <c r="O80" s="297">
        <v>0</v>
      </c>
      <c r="P80" s="297">
        <v>0</v>
      </c>
      <c r="Q80" s="297">
        <v>0</v>
      </c>
      <c r="R80" s="297">
        <v>0</v>
      </c>
      <c r="S80" s="297">
        <v>0</v>
      </c>
      <c r="T80" s="297">
        <v>0</v>
      </c>
      <c r="U80" s="297">
        <v>0</v>
      </c>
      <c r="V80" s="297">
        <v>0</v>
      </c>
      <c r="W80" s="297">
        <v>0</v>
      </c>
      <c r="X80" s="297">
        <v>0</v>
      </c>
      <c r="Y80" s="297">
        <v>0</v>
      </c>
      <c r="Z80" s="297">
        <v>0</v>
      </c>
      <c r="AA80" s="297">
        <v>0</v>
      </c>
      <c r="AB80" s="297">
        <v>0</v>
      </c>
      <c r="AC80" s="297">
        <v>0</v>
      </c>
      <c r="AD80" s="297">
        <v>0</v>
      </c>
      <c r="AE80" s="297">
        <v>0</v>
      </c>
      <c r="AF80" s="297">
        <v>0</v>
      </c>
      <c r="AG80" s="297">
        <v>0</v>
      </c>
      <c r="AH80" s="297">
        <v>0</v>
      </c>
      <c r="AI80" s="297">
        <v>0</v>
      </c>
      <c r="AJ80" s="297">
        <v>0</v>
      </c>
      <c r="AK80" s="297">
        <v>0</v>
      </c>
      <c r="AL80" s="297">
        <v>0</v>
      </c>
      <c r="AM80" s="297">
        <v>0</v>
      </c>
      <c r="AN80" s="297">
        <v>0</v>
      </c>
      <c r="AO80" s="297">
        <v>0</v>
      </c>
      <c r="AP80" s="297">
        <v>0</v>
      </c>
      <c r="AQ80" s="297">
        <v>0</v>
      </c>
      <c r="AR80" s="297">
        <v>0</v>
      </c>
      <c r="AS80" s="297">
        <v>0</v>
      </c>
      <c r="AT80" s="297">
        <v>0</v>
      </c>
      <c r="AU80" s="297">
        <v>0</v>
      </c>
      <c r="AV80" s="297">
        <v>0</v>
      </c>
      <c r="AW80" s="297">
        <v>0</v>
      </c>
      <c r="AX80" s="297">
        <v>0</v>
      </c>
      <c r="AY80" s="297">
        <v>0</v>
      </c>
      <c r="AZ80" s="297">
        <v>0</v>
      </c>
      <c r="BA80" s="297">
        <v>0</v>
      </c>
      <c r="BB80" s="297">
        <v>0</v>
      </c>
      <c r="BC80" s="297">
        <v>0</v>
      </c>
      <c r="BD80" s="297">
        <v>0</v>
      </c>
      <c r="BE80" s="297">
        <v>0</v>
      </c>
      <c r="BF80" s="297">
        <v>0</v>
      </c>
      <c r="BG80" s="297">
        <v>0</v>
      </c>
      <c r="BH80" s="297">
        <v>0</v>
      </c>
      <c r="BI80" s="297">
        <v>0</v>
      </c>
      <c r="BJ80" s="297">
        <v>0</v>
      </c>
      <c r="BK80" s="297">
        <v>0</v>
      </c>
      <c r="BL80" s="297">
        <v>0</v>
      </c>
      <c r="BM80" s="297">
        <v>0</v>
      </c>
      <c r="BN80" s="297">
        <v>0</v>
      </c>
      <c r="BO80" s="297">
        <v>0</v>
      </c>
      <c r="BP80" s="297">
        <v>0</v>
      </c>
      <c r="BQ80" s="297">
        <v>0</v>
      </c>
      <c r="BR80" s="297">
        <v>0</v>
      </c>
      <c r="BS80" s="297">
        <v>0</v>
      </c>
      <c r="BT80" s="297">
        <v>0</v>
      </c>
      <c r="BU80" s="297">
        <v>0</v>
      </c>
      <c r="BV80" s="297">
        <v>0</v>
      </c>
      <c r="BW80" s="297">
        <v>0</v>
      </c>
      <c r="BX80" s="297">
        <v>0</v>
      </c>
      <c r="BY80" s="297">
        <v>0</v>
      </c>
      <c r="BZ80" s="297">
        <v>0</v>
      </c>
      <c r="CA80" s="297">
        <v>0</v>
      </c>
      <c r="CB80" s="297">
        <v>0</v>
      </c>
      <c r="CC80" s="297">
        <v>0</v>
      </c>
      <c r="CD80" s="297">
        <v>0</v>
      </c>
      <c r="CE80" s="297">
        <v>0</v>
      </c>
      <c r="CF80" s="297">
        <v>0</v>
      </c>
      <c r="CG80" s="297">
        <v>0</v>
      </c>
      <c r="CH80" s="297">
        <v>0</v>
      </c>
      <c r="CI80" s="297">
        <v>0</v>
      </c>
      <c r="CJ80" s="297">
        <v>0</v>
      </c>
      <c r="CK80" s="297">
        <v>0</v>
      </c>
      <c r="CL80" s="297">
        <v>0</v>
      </c>
      <c r="CM80" s="297">
        <v>0</v>
      </c>
      <c r="CN80" s="297">
        <v>0</v>
      </c>
      <c r="CO80" s="297">
        <v>0</v>
      </c>
      <c r="CP80" s="297">
        <v>0</v>
      </c>
      <c r="CQ80" s="297">
        <v>0</v>
      </c>
      <c r="CR80" s="297">
        <v>0</v>
      </c>
      <c r="CS80" s="297">
        <v>0</v>
      </c>
      <c r="CT80" s="297">
        <v>0</v>
      </c>
      <c r="CU80" s="297">
        <v>0</v>
      </c>
      <c r="CV80" s="297">
        <v>0</v>
      </c>
      <c r="CW80" s="297">
        <v>0</v>
      </c>
      <c r="CX80" s="297">
        <v>0</v>
      </c>
      <c r="CY80" s="297">
        <v>0</v>
      </c>
      <c r="CZ80" s="297">
        <v>0</v>
      </c>
      <c r="DA80" s="297">
        <v>0</v>
      </c>
      <c r="DB80" s="297">
        <v>0</v>
      </c>
      <c r="DC80" s="297">
        <v>0</v>
      </c>
      <c r="DD80" s="297">
        <v>0</v>
      </c>
      <c r="DE80" s="297">
        <v>0</v>
      </c>
      <c r="DF80" s="297">
        <v>0</v>
      </c>
      <c r="DG80" s="297">
        <v>0</v>
      </c>
      <c r="DH80" s="297">
        <v>0</v>
      </c>
      <c r="DI80" s="297">
        <v>0</v>
      </c>
      <c r="DJ80" s="297">
        <v>0</v>
      </c>
      <c r="DK80" s="297">
        <v>0</v>
      </c>
      <c r="DL80" s="297">
        <v>0</v>
      </c>
      <c r="DM80" s="297">
        <v>0</v>
      </c>
      <c r="DN80" s="297">
        <v>0</v>
      </c>
      <c r="DO80" s="297">
        <v>0</v>
      </c>
      <c r="DP80" s="297">
        <v>0</v>
      </c>
      <c r="DQ80" s="297">
        <v>0</v>
      </c>
      <c r="DR80" s="297">
        <v>0</v>
      </c>
      <c r="DS80" s="297">
        <v>0</v>
      </c>
      <c r="DT80" s="297">
        <v>0</v>
      </c>
      <c r="DU80" s="297">
        <v>0</v>
      </c>
      <c r="DV80" s="297">
        <v>0</v>
      </c>
      <c r="DW80" s="297">
        <v>0</v>
      </c>
      <c r="DX80" s="297">
        <v>0</v>
      </c>
      <c r="DY80" s="297">
        <v>0</v>
      </c>
      <c r="DZ80" s="297">
        <v>0</v>
      </c>
      <c r="EA80" s="297">
        <v>0</v>
      </c>
      <c r="EB80" s="297">
        <v>0</v>
      </c>
      <c r="EC80" s="297">
        <v>0</v>
      </c>
      <c r="ED80" s="297">
        <v>0</v>
      </c>
      <c r="EE80" s="297">
        <v>0</v>
      </c>
      <c r="EF80" s="297">
        <v>0</v>
      </c>
      <c r="EG80" s="297">
        <v>0</v>
      </c>
      <c r="EH80" s="297">
        <v>0</v>
      </c>
      <c r="EI80"/>
      <c r="EJ80" s="7">
        <f t="shared" si="48"/>
        <v>0</v>
      </c>
      <c r="EL80" s="276">
        <v>30395.300000000003</v>
      </c>
      <c r="EN80" s="183">
        <v>0</v>
      </c>
      <c r="EO80" s="183">
        <v>0</v>
      </c>
      <c r="EP80" s="183">
        <v>0</v>
      </c>
      <c r="EQ80" s="183">
        <v>0</v>
      </c>
      <c r="ER80" s="183">
        <v>0</v>
      </c>
      <c r="ES80" s="183">
        <v>0</v>
      </c>
      <c r="ET80" s="183">
        <v>0</v>
      </c>
      <c r="EU80" s="183">
        <v>0</v>
      </c>
      <c r="EV80" s="183">
        <v>0</v>
      </c>
      <c r="EW80" s="183">
        <v>0</v>
      </c>
      <c r="EX80" s="183">
        <v>0</v>
      </c>
      <c r="EY80" s="183">
        <v>0</v>
      </c>
      <c r="EZ80" s="183">
        <v>0</v>
      </c>
      <c r="FA80" s="183">
        <v>0</v>
      </c>
      <c r="FB80" s="183">
        <v>0</v>
      </c>
      <c r="FC80" s="183">
        <v>0</v>
      </c>
      <c r="FD80" s="183">
        <v>0</v>
      </c>
      <c r="FE80" s="183">
        <v>0</v>
      </c>
      <c r="FF80" s="183">
        <v>0</v>
      </c>
      <c r="FG80" s="183">
        <v>0</v>
      </c>
      <c r="FH80" s="183">
        <v>0</v>
      </c>
      <c r="FI80" s="183">
        <v>0</v>
      </c>
      <c r="FJ80" s="183">
        <v>0</v>
      </c>
      <c r="FK80" s="183">
        <v>0</v>
      </c>
      <c r="FL80" s="183">
        <v>0</v>
      </c>
      <c r="FM80" s="183">
        <v>0</v>
      </c>
      <c r="FN80" s="183">
        <v>0</v>
      </c>
      <c r="FO80" s="183">
        <v>0</v>
      </c>
      <c r="FP80" s="183">
        <v>0</v>
      </c>
      <c r="FQ80" s="183">
        <v>0</v>
      </c>
      <c r="FR80" s="183">
        <v>0</v>
      </c>
      <c r="FS80" s="183">
        <v>0</v>
      </c>
      <c r="FT80" s="183">
        <v>0</v>
      </c>
      <c r="FU80" s="183">
        <v>0</v>
      </c>
      <c r="FV80" s="183">
        <v>0</v>
      </c>
      <c r="FW80" s="183">
        <v>0</v>
      </c>
      <c r="FX80" s="183">
        <v>0</v>
      </c>
      <c r="FY80" s="183">
        <v>0</v>
      </c>
      <c r="FZ80" s="183">
        <v>0</v>
      </c>
      <c r="GA80" s="183">
        <v>0</v>
      </c>
      <c r="GB80" s="183">
        <v>0</v>
      </c>
      <c r="GC80" s="183">
        <v>0</v>
      </c>
      <c r="GD80" s="183">
        <v>0</v>
      </c>
      <c r="GE80" s="183">
        <v>0</v>
      </c>
      <c r="GF80" s="183">
        <v>0</v>
      </c>
      <c r="GG80" s="183">
        <v>0</v>
      </c>
      <c r="GH80" s="183">
        <v>0</v>
      </c>
      <c r="GI80" s="183">
        <v>0</v>
      </c>
      <c r="GJ80" s="183">
        <v>0</v>
      </c>
      <c r="GK80" s="183">
        <v>0</v>
      </c>
      <c r="GL80" s="183">
        <v>0</v>
      </c>
      <c r="GM80" s="183">
        <v>0</v>
      </c>
      <c r="GN80" s="183">
        <v>0</v>
      </c>
      <c r="GO80" s="183">
        <v>0</v>
      </c>
      <c r="GP80" s="183">
        <v>0</v>
      </c>
      <c r="GQ80" s="183">
        <v>0</v>
      </c>
      <c r="GR80" s="183">
        <v>0</v>
      </c>
      <c r="GS80" s="183">
        <v>0</v>
      </c>
      <c r="GT80" s="183">
        <v>0</v>
      </c>
      <c r="GU80" s="183">
        <v>0</v>
      </c>
      <c r="GV80" s="183">
        <v>0</v>
      </c>
      <c r="GW80" s="183">
        <v>0</v>
      </c>
      <c r="GX80" s="183">
        <v>0</v>
      </c>
      <c r="GY80" s="183">
        <v>0</v>
      </c>
      <c r="GZ80" s="183">
        <v>0</v>
      </c>
      <c r="HA80" s="183">
        <v>0</v>
      </c>
      <c r="HB80" s="183">
        <v>0</v>
      </c>
      <c r="HC80" s="183">
        <v>0</v>
      </c>
      <c r="HD80" s="183">
        <v>0</v>
      </c>
      <c r="HE80" s="183">
        <v>0</v>
      </c>
      <c r="HF80" s="183">
        <v>0</v>
      </c>
      <c r="HG80" s="183">
        <v>0</v>
      </c>
      <c r="HH80" s="183">
        <v>0</v>
      </c>
      <c r="HI80" s="183">
        <v>0</v>
      </c>
      <c r="HJ80" s="183">
        <v>0</v>
      </c>
      <c r="HK80" s="183">
        <v>0</v>
      </c>
      <c r="HL80" s="183">
        <v>0</v>
      </c>
      <c r="HM80" s="183">
        <v>0</v>
      </c>
      <c r="HN80" s="183">
        <v>0</v>
      </c>
      <c r="HO80" s="183">
        <v>0</v>
      </c>
      <c r="HP80" s="183">
        <v>0</v>
      </c>
      <c r="HQ80" s="183">
        <v>0</v>
      </c>
      <c r="HR80" s="183">
        <v>0</v>
      </c>
      <c r="HS80" s="183">
        <v>0</v>
      </c>
      <c r="HT80" s="183">
        <v>0</v>
      </c>
      <c r="HU80" s="183">
        <v>0</v>
      </c>
      <c r="HV80" s="183">
        <v>0</v>
      </c>
      <c r="HW80" s="183">
        <v>0</v>
      </c>
      <c r="HX80" s="183">
        <v>0</v>
      </c>
      <c r="HY80" s="183">
        <v>0</v>
      </c>
      <c r="HZ80" s="183">
        <v>0</v>
      </c>
      <c r="IA80" s="183">
        <v>0</v>
      </c>
      <c r="IB80" s="183">
        <v>0</v>
      </c>
      <c r="IC80" s="183">
        <v>0</v>
      </c>
      <c r="ID80" s="183">
        <v>0</v>
      </c>
      <c r="IE80" s="183">
        <v>0</v>
      </c>
      <c r="IF80" s="183">
        <v>0</v>
      </c>
      <c r="IG80" s="183">
        <v>0</v>
      </c>
      <c r="IH80" s="183">
        <v>0</v>
      </c>
      <c r="II80" s="183">
        <v>0</v>
      </c>
      <c r="IJ80" s="183">
        <v>0</v>
      </c>
      <c r="IK80" s="183">
        <v>0</v>
      </c>
      <c r="IL80" s="183">
        <v>0</v>
      </c>
      <c r="IM80" s="183">
        <v>0</v>
      </c>
      <c r="IN80" s="183">
        <v>0</v>
      </c>
      <c r="IO80" s="183">
        <v>0</v>
      </c>
      <c r="IP80" s="183">
        <v>0</v>
      </c>
      <c r="IQ80" s="183">
        <v>0</v>
      </c>
      <c r="IR80" s="183">
        <v>0</v>
      </c>
      <c r="IS80" s="183">
        <v>0</v>
      </c>
      <c r="IT80" s="183">
        <v>0</v>
      </c>
      <c r="IU80" s="183">
        <v>0</v>
      </c>
      <c r="IV80" s="183">
        <v>0</v>
      </c>
      <c r="IW80" s="183">
        <v>0</v>
      </c>
      <c r="IX80" s="183">
        <v>0</v>
      </c>
      <c r="IY80" s="183">
        <v>0</v>
      </c>
      <c r="IZ80" s="183">
        <v>0</v>
      </c>
      <c r="JA80" s="183">
        <v>0</v>
      </c>
      <c r="JB80" s="183">
        <v>0</v>
      </c>
      <c r="JC80" s="183">
        <v>0</v>
      </c>
      <c r="JD80" s="183">
        <v>0</v>
      </c>
      <c r="JE80" s="183">
        <v>0</v>
      </c>
      <c r="JF80" s="183">
        <v>0</v>
      </c>
      <c r="JG80" s="183">
        <v>0</v>
      </c>
      <c r="JH80" s="183">
        <v>0</v>
      </c>
      <c r="JI80" s="183">
        <v>0</v>
      </c>
      <c r="JJ80" s="183">
        <v>0</v>
      </c>
      <c r="JK80" s="183">
        <v>0</v>
      </c>
      <c r="JL80" s="183">
        <v>0</v>
      </c>
      <c r="JM80" s="183">
        <v>0</v>
      </c>
      <c r="JN80" s="183">
        <v>0</v>
      </c>
      <c r="JO80" s="183">
        <v>0</v>
      </c>
      <c r="JP80" s="183">
        <v>0</v>
      </c>
      <c r="JQ80" s="183">
        <v>0</v>
      </c>
    </row>
    <row r="81" spans="1:277" ht="15.75" thickBot="1" x14ac:dyDescent="0.3">
      <c r="A81" s="54">
        <f t="shared" si="41"/>
        <v>80</v>
      </c>
      <c r="B81" s="6"/>
      <c r="C81" s="6"/>
      <c r="D81" s="6"/>
      <c r="E81" s="6"/>
      <c r="F81" s="6" t="s">
        <v>374</v>
      </c>
      <c r="G81" s="298">
        <v>0</v>
      </c>
      <c r="H81" s="298">
        <v>0</v>
      </c>
      <c r="I81" s="298">
        <v>0</v>
      </c>
      <c r="J81" s="298">
        <v>0</v>
      </c>
      <c r="K81" s="298">
        <v>0</v>
      </c>
      <c r="L81" s="298">
        <v>0</v>
      </c>
      <c r="M81" s="298">
        <v>0</v>
      </c>
      <c r="N81" s="298">
        <v>0</v>
      </c>
      <c r="O81" s="298">
        <v>0</v>
      </c>
      <c r="P81" s="298">
        <v>0</v>
      </c>
      <c r="Q81" s="298">
        <v>0</v>
      </c>
      <c r="R81" s="298">
        <v>0</v>
      </c>
      <c r="S81" s="298">
        <v>0</v>
      </c>
      <c r="T81" s="298">
        <v>0</v>
      </c>
      <c r="U81" s="298">
        <v>0</v>
      </c>
      <c r="V81" s="298">
        <v>0</v>
      </c>
      <c r="W81" s="298">
        <v>0</v>
      </c>
      <c r="X81" s="298">
        <v>0</v>
      </c>
      <c r="Y81" s="298">
        <v>0</v>
      </c>
      <c r="Z81" s="298">
        <v>0</v>
      </c>
      <c r="AA81" s="298">
        <v>0</v>
      </c>
      <c r="AB81" s="298">
        <v>0</v>
      </c>
      <c r="AC81" s="298">
        <v>0</v>
      </c>
      <c r="AD81" s="298">
        <v>0</v>
      </c>
      <c r="AE81" s="298">
        <v>0</v>
      </c>
      <c r="AF81" s="298">
        <v>0</v>
      </c>
      <c r="AG81" s="298">
        <v>0</v>
      </c>
      <c r="AH81" s="298">
        <v>0</v>
      </c>
      <c r="AI81" s="298">
        <v>0</v>
      </c>
      <c r="AJ81" s="298">
        <v>0</v>
      </c>
      <c r="AK81" s="298">
        <v>0</v>
      </c>
      <c r="AL81" s="298">
        <v>0</v>
      </c>
      <c r="AM81" s="298">
        <v>0</v>
      </c>
      <c r="AN81" s="298">
        <v>0</v>
      </c>
      <c r="AO81" s="298">
        <v>0</v>
      </c>
      <c r="AP81" s="298">
        <v>0</v>
      </c>
      <c r="AQ81" s="298">
        <v>0</v>
      </c>
      <c r="AR81" s="298">
        <v>0</v>
      </c>
      <c r="AS81" s="298">
        <v>0</v>
      </c>
      <c r="AT81" s="298">
        <v>0</v>
      </c>
      <c r="AU81" s="298">
        <v>0</v>
      </c>
      <c r="AV81" s="298">
        <v>0</v>
      </c>
      <c r="AW81" s="298">
        <v>0</v>
      </c>
      <c r="AX81" s="298">
        <v>0</v>
      </c>
      <c r="AY81" s="298">
        <v>0</v>
      </c>
      <c r="AZ81" s="298">
        <v>0</v>
      </c>
      <c r="BA81" s="298">
        <v>0</v>
      </c>
      <c r="BB81" s="298">
        <v>0</v>
      </c>
      <c r="BC81" s="298">
        <v>0</v>
      </c>
      <c r="BD81" s="298">
        <v>0</v>
      </c>
      <c r="BE81" s="298">
        <v>0</v>
      </c>
      <c r="BF81" s="298">
        <v>0</v>
      </c>
      <c r="BG81" s="298">
        <v>0</v>
      </c>
      <c r="BH81" s="298">
        <v>0</v>
      </c>
      <c r="BI81" s="298">
        <v>0</v>
      </c>
      <c r="BJ81" s="298">
        <v>0</v>
      </c>
      <c r="BK81" s="298">
        <v>0</v>
      </c>
      <c r="BL81" s="298">
        <v>0</v>
      </c>
      <c r="BM81" s="298">
        <v>0</v>
      </c>
      <c r="BN81" s="298">
        <v>0</v>
      </c>
      <c r="BO81" s="298">
        <v>0</v>
      </c>
      <c r="BP81" s="298">
        <v>0</v>
      </c>
      <c r="BQ81" s="298">
        <v>0</v>
      </c>
      <c r="BR81" s="298">
        <v>0</v>
      </c>
      <c r="BS81" s="298">
        <v>0</v>
      </c>
      <c r="BT81" s="298">
        <v>0</v>
      </c>
      <c r="BU81" s="298">
        <v>0</v>
      </c>
      <c r="BV81" s="298">
        <v>0</v>
      </c>
      <c r="BW81" s="298">
        <v>0</v>
      </c>
      <c r="BX81" s="298">
        <v>0</v>
      </c>
      <c r="BY81" s="298">
        <v>0</v>
      </c>
      <c r="BZ81" s="298">
        <v>0</v>
      </c>
      <c r="CA81" s="298">
        <v>0</v>
      </c>
      <c r="CB81" s="298">
        <v>0</v>
      </c>
      <c r="CC81" s="298">
        <v>0</v>
      </c>
      <c r="CD81" s="298">
        <v>0</v>
      </c>
      <c r="CE81" s="298">
        <v>0</v>
      </c>
      <c r="CF81" s="298">
        <v>0</v>
      </c>
      <c r="CG81" s="298">
        <v>0</v>
      </c>
      <c r="CH81" s="298">
        <v>0</v>
      </c>
      <c r="CI81" s="298">
        <v>0</v>
      </c>
      <c r="CJ81" s="298">
        <v>0</v>
      </c>
      <c r="CK81" s="298">
        <v>0</v>
      </c>
      <c r="CL81" s="298">
        <v>0</v>
      </c>
      <c r="CM81" s="298">
        <v>0</v>
      </c>
      <c r="CN81" s="298">
        <v>0</v>
      </c>
      <c r="CO81" s="298">
        <v>0</v>
      </c>
      <c r="CP81" s="298">
        <v>0</v>
      </c>
      <c r="CQ81" s="298">
        <v>0</v>
      </c>
      <c r="CR81" s="298">
        <v>0</v>
      </c>
      <c r="CS81" s="298">
        <v>0</v>
      </c>
      <c r="CT81" s="298">
        <v>0</v>
      </c>
      <c r="CU81" s="298">
        <v>0</v>
      </c>
      <c r="CV81" s="298">
        <v>0</v>
      </c>
      <c r="CW81" s="298">
        <v>0</v>
      </c>
      <c r="CX81" s="298">
        <v>0</v>
      </c>
      <c r="CY81" s="298">
        <v>0</v>
      </c>
      <c r="CZ81" s="298">
        <v>0</v>
      </c>
      <c r="DA81" s="298">
        <v>0</v>
      </c>
      <c r="DB81" s="298">
        <v>0</v>
      </c>
      <c r="DC81" s="298">
        <v>0</v>
      </c>
      <c r="DD81" s="298">
        <v>0</v>
      </c>
      <c r="DE81" s="298">
        <v>0</v>
      </c>
      <c r="DF81" s="298">
        <v>0</v>
      </c>
      <c r="DG81" s="298">
        <v>0</v>
      </c>
      <c r="DH81" s="298">
        <v>0</v>
      </c>
      <c r="DI81" s="298">
        <v>0</v>
      </c>
      <c r="DJ81" s="298">
        <v>0</v>
      </c>
      <c r="DK81" s="298">
        <v>0</v>
      </c>
      <c r="DL81" s="298">
        <v>0</v>
      </c>
      <c r="DM81" s="298">
        <v>0</v>
      </c>
      <c r="DN81" s="298">
        <v>0</v>
      </c>
      <c r="DO81" s="298">
        <v>0</v>
      </c>
      <c r="DP81" s="298">
        <v>0</v>
      </c>
      <c r="DQ81" s="298">
        <v>0</v>
      </c>
      <c r="DR81" s="298">
        <v>0</v>
      </c>
      <c r="DS81" s="298">
        <v>0</v>
      </c>
      <c r="DT81" s="298">
        <v>0</v>
      </c>
      <c r="DU81" s="298">
        <v>0</v>
      </c>
      <c r="DV81" s="298">
        <v>0</v>
      </c>
      <c r="DW81" s="298">
        <v>0</v>
      </c>
      <c r="DX81" s="298">
        <v>0</v>
      </c>
      <c r="DY81" s="298">
        <v>0</v>
      </c>
      <c r="DZ81" s="298">
        <v>0</v>
      </c>
      <c r="EA81" s="298">
        <v>0</v>
      </c>
      <c r="EB81" s="298">
        <v>0</v>
      </c>
      <c r="EC81" s="298">
        <v>0</v>
      </c>
      <c r="ED81" s="298">
        <v>0</v>
      </c>
      <c r="EE81" s="298">
        <v>0</v>
      </c>
      <c r="EF81" s="298">
        <v>0</v>
      </c>
      <c r="EG81" s="298">
        <v>0</v>
      </c>
      <c r="EH81" s="298">
        <v>0</v>
      </c>
      <c r="EI81"/>
      <c r="EJ81" s="8">
        <f t="shared" si="48"/>
        <v>0</v>
      </c>
      <c r="EL81" s="276">
        <v>232908.75</v>
      </c>
      <c r="EN81" s="183">
        <v>0</v>
      </c>
      <c r="EO81" s="183">
        <v>0</v>
      </c>
      <c r="EP81" s="183">
        <v>0</v>
      </c>
      <c r="EQ81" s="183">
        <v>0</v>
      </c>
      <c r="ER81" s="183">
        <v>0</v>
      </c>
      <c r="ES81" s="183">
        <v>0</v>
      </c>
      <c r="ET81" s="183">
        <v>0</v>
      </c>
      <c r="EU81" s="183">
        <v>0</v>
      </c>
      <c r="EV81" s="183">
        <v>0</v>
      </c>
      <c r="EW81" s="183">
        <v>0</v>
      </c>
      <c r="EX81" s="183">
        <v>0</v>
      </c>
      <c r="EY81" s="183">
        <v>0</v>
      </c>
      <c r="EZ81" s="183">
        <v>0</v>
      </c>
      <c r="FA81" s="183">
        <v>0</v>
      </c>
      <c r="FB81" s="183">
        <v>0</v>
      </c>
      <c r="FC81" s="183">
        <v>0</v>
      </c>
      <c r="FD81" s="183">
        <v>0</v>
      </c>
      <c r="FE81" s="183">
        <v>0</v>
      </c>
      <c r="FF81" s="183">
        <v>0</v>
      </c>
      <c r="FG81" s="183">
        <v>0</v>
      </c>
      <c r="FH81" s="183">
        <v>0</v>
      </c>
      <c r="FI81" s="183">
        <v>0</v>
      </c>
      <c r="FJ81" s="183">
        <v>0</v>
      </c>
      <c r="FK81" s="183">
        <v>0</v>
      </c>
      <c r="FL81" s="183">
        <v>0</v>
      </c>
      <c r="FM81" s="183">
        <v>0</v>
      </c>
      <c r="FN81" s="183">
        <v>0</v>
      </c>
      <c r="FO81" s="183">
        <v>0</v>
      </c>
      <c r="FP81" s="183">
        <v>0</v>
      </c>
      <c r="FQ81" s="183">
        <v>0</v>
      </c>
      <c r="FR81" s="183">
        <v>0</v>
      </c>
      <c r="FS81" s="183">
        <v>0</v>
      </c>
      <c r="FT81" s="183">
        <v>0</v>
      </c>
      <c r="FU81" s="183">
        <v>0</v>
      </c>
      <c r="FV81" s="183">
        <v>0</v>
      </c>
      <c r="FW81" s="183">
        <v>0</v>
      </c>
      <c r="FX81" s="183">
        <v>0</v>
      </c>
      <c r="FY81" s="183">
        <v>0</v>
      </c>
      <c r="FZ81" s="183">
        <v>0</v>
      </c>
      <c r="GA81" s="183">
        <v>0</v>
      </c>
      <c r="GB81" s="183">
        <v>0</v>
      </c>
      <c r="GC81" s="183">
        <v>0</v>
      </c>
      <c r="GD81" s="183">
        <v>0</v>
      </c>
      <c r="GE81" s="183">
        <v>0</v>
      </c>
      <c r="GF81" s="183">
        <v>0</v>
      </c>
      <c r="GG81" s="183">
        <v>0</v>
      </c>
      <c r="GH81" s="183">
        <v>0</v>
      </c>
      <c r="GI81" s="183">
        <v>0</v>
      </c>
      <c r="GJ81" s="183">
        <v>0</v>
      </c>
      <c r="GK81" s="183">
        <v>0</v>
      </c>
      <c r="GL81" s="183">
        <v>0</v>
      </c>
      <c r="GM81" s="183">
        <v>0</v>
      </c>
      <c r="GN81" s="183">
        <v>0</v>
      </c>
      <c r="GO81" s="183">
        <v>0</v>
      </c>
      <c r="GP81" s="183">
        <v>0</v>
      </c>
      <c r="GQ81" s="183">
        <v>0</v>
      </c>
      <c r="GR81" s="183">
        <v>0</v>
      </c>
      <c r="GS81" s="183">
        <v>0</v>
      </c>
      <c r="GT81" s="183">
        <v>0</v>
      </c>
      <c r="GU81" s="183">
        <v>0</v>
      </c>
      <c r="GV81" s="183">
        <v>0</v>
      </c>
      <c r="GW81" s="183">
        <v>0</v>
      </c>
      <c r="GX81" s="183">
        <v>0</v>
      </c>
      <c r="GY81" s="183">
        <v>0</v>
      </c>
      <c r="GZ81" s="183">
        <v>0</v>
      </c>
      <c r="HA81" s="183">
        <v>0</v>
      </c>
      <c r="HB81" s="183">
        <v>0</v>
      </c>
      <c r="HC81" s="183">
        <v>0</v>
      </c>
      <c r="HD81" s="183">
        <v>0</v>
      </c>
      <c r="HE81" s="183">
        <v>0</v>
      </c>
      <c r="HF81" s="183">
        <v>0</v>
      </c>
      <c r="HG81" s="183">
        <v>0</v>
      </c>
      <c r="HH81" s="183">
        <v>0</v>
      </c>
      <c r="HI81" s="183">
        <v>0</v>
      </c>
      <c r="HJ81" s="183">
        <v>0</v>
      </c>
      <c r="HK81" s="183">
        <v>0</v>
      </c>
      <c r="HL81" s="183">
        <v>0</v>
      </c>
      <c r="HM81" s="183">
        <v>0</v>
      </c>
      <c r="HN81" s="183">
        <v>0</v>
      </c>
      <c r="HO81" s="183">
        <v>0</v>
      </c>
      <c r="HP81" s="183">
        <v>0</v>
      </c>
      <c r="HQ81" s="183">
        <v>0</v>
      </c>
      <c r="HR81" s="183">
        <v>0</v>
      </c>
      <c r="HS81" s="183">
        <v>0</v>
      </c>
      <c r="HT81" s="183">
        <v>0</v>
      </c>
      <c r="HU81" s="183">
        <v>0</v>
      </c>
      <c r="HV81" s="183">
        <v>0</v>
      </c>
      <c r="HW81" s="183">
        <v>0</v>
      </c>
      <c r="HX81" s="183">
        <v>0</v>
      </c>
      <c r="HY81" s="183">
        <v>0</v>
      </c>
      <c r="HZ81" s="183">
        <v>0</v>
      </c>
      <c r="IA81" s="183">
        <v>0</v>
      </c>
      <c r="IB81" s="183">
        <v>0</v>
      </c>
      <c r="IC81" s="183">
        <v>0</v>
      </c>
      <c r="ID81" s="183">
        <v>0</v>
      </c>
      <c r="IE81" s="183">
        <v>0</v>
      </c>
      <c r="IF81" s="183">
        <v>0</v>
      </c>
      <c r="IG81" s="183">
        <v>0</v>
      </c>
      <c r="IH81" s="183">
        <v>0</v>
      </c>
      <c r="II81" s="183">
        <v>0</v>
      </c>
      <c r="IJ81" s="183">
        <v>0</v>
      </c>
      <c r="IK81" s="183">
        <v>0</v>
      </c>
      <c r="IL81" s="183">
        <v>0</v>
      </c>
      <c r="IM81" s="183">
        <v>0</v>
      </c>
      <c r="IN81" s="183">
        <v>0</v>
      </c>
      <c r="IO81" s="183">
        <v>0</v>
      </c>
      <c r="IP81" s="183">
        <v>0</v>
      </c>
      <c r="IQ81" s="183">
        <v>0</v>
      </c>
      <c r="IR81" s="183">
        <v>0</v>
      </c>
      <c r="IS81" s="183">
        <v>0</v>
      </c>
      <c r="IT81" s="183">
        <v>0</v>
      </c>
      <c r="IU81" s="183">
        <v>0</v>
      </c>
      <c r="IV81" s="183">
        <v>0</v>
      </c>
      <c r="IW81" s="183">
        <v>0</v>
      </c>
      <c r="IX81" s="183">
        <v>0</v>
      </c>
      <c r="IY81" s="183">
        <v>0</v>
      </c>
      <c r="IZ81" s="183">
        <v>0</v>
      </c>
      <c r="JA81" s="183">
        <v>0</v>
      </c>
      <c r="JB81" s="183">
        <v>0</v>
      </c>
      <c r="JC81" s="183">
        <v>0</v>
      </c>
      <c r="JD81" s="183">
        <v>0</v>
      </c>
      <c r="JE81" s="183">
        <v>0</v>
      </c>
      <c r="JF81" s="183">
        <v>0</v>
      </c>
      <c r="JG81" s="183">
        <v>0</v>
      </c>
      <c r="JH81" s="183">
        <v>0</v>
      </c>
      <c r="JI81" s="183">
        <v>0</v>
      </c>
      <c r="JJ81" s="183">
        <v>0</v>
      </c>
      <c r="JK81" s="183">
        <v>0</v>
      </c>
      <c r="JL81" s="183">
        <v>0</v>
      </c>
      <c r="JM81" s="183">
        <v>0</v>
      </c>
      <c r="JN81" s="183">
        <v>0</v>
      </c>
      <c r="JO81" s="183">
        <v>0</v>
      </c>
      <c r="JP81" s="183">
        <v>0</v>
      </c>
      <c r="JQ81" s="183">
        <v>0</v>
      </c>
    </row>
    <row r="82" spans="1:277" x14ac:dyDescent="0.25">
      <c r="A82" s="54">
        <f t="shared" si="41"/>
        <v>81</v>
      </c>
      <c r="B82" s="6"/>
      <c r="C82" s="6"/>
      <c r="D82" s="6"/>
      <c r="E82" s="6" t="s">
        <v>272</v>
      </c>
      <c r="F82" s="6"/>
      <c r="G82" s="297">
        <f>SUM(G75:G81)</f>
        <v>0</v>
      </c>
      <c r="H82" s="297">
        <f t="shared" ref="H82:BS82" si="49">SUM(H75:H81)</f>
        <v>2154.7420000000002</v>
      </c>
      <c r="I82" s="297">
        <f t="shared" si="49"/>
        <v>5500</v>
      </c>
      <c r="J82" s="297">
        <f t="shared" si="49"/>
        <v>0</v>
      </c>
      <c r="K82" s="297">
        <f t="shared" si="49"/>
        <v>6018.0325000000003</v>
      </c>
      <c r="L82" s="297">
        <f t="shared" si="49"/>
        <v>7405.0736999999999</v>
      </c>
      <c r="M82" s="297">
        <f t="shared" si="49"/>
        <v>4714</v>
      </c>
      <c r="N82" s="297">
        <f t="shared" si="49"/>
        <v>2724.8134999999997</v>
      </c>
      <c r="O82" s="297">
        <f t="shared" si="49"/>
        <v>128582.3508</v>
      </c>
      <c r="P82" s="297">
        <f t="shared" si="49"/>
        <v>12360</v>
      </c>
      <c r="Q82" s="297">
        <f t="shared" si="49"/>
        <v>12510.2883</v>
      </c>
      <c r="R82" s="297">
        <f t="shared" si="49"/>
        <v>5758.0399000999996</v>
      </c>
      <c r="S82" s="297">
        <f t="shared" si="49"/>
        <v>666.04949999999997</v>
      </c>
      <c r="T82" s="297">
        <f t="shared" si="49"/>
        <v>2001.2591</v>
      </c>
      <c r="U82" s="297">
        <f t="shared" si="49"/>
        <v>6000</v>
      </c>
      <c r="V82" s="297">
        <f t="shared" si="49"/>
        <v>6779.7793000000001</v>
      </c>
      <c r="W82" s="297">
        <f t="shared" si="49"/>
        <v>1000</v>
      </c>
      <c r="X82" s="297">
        <f t="shared" si="49"/>
        <v>14518.4069</v>
      </c>
      <c r="Y82" s="297">
        <f t="shared" si="49"/>
        <v>1364.21</v>
      </c>
      <c r="Z82" s="297">
        <f t="shared" si="49"/>
        <v>4152.96</v>
      </c>
      <c r="AA82" s="297">
        <f t="shared" si="49"/>
        <v>0</v>
      </c>
      <c r="AB82" s="297">
        <f t="shared" si="49"/>
        <v>6508.7966000000006</v>
      </c>
      <c r="AC82" s="297">
        <f t="shared" si="49"/>
        <v>182.40270000000001</v>
      </c>
      <c r="AD82" s="297">
        <f t="shared" si="49"/>
        <v>0</v>
      </c>
      <c r="AE82" s="297">
        <f t="shared" si="49"/>
        <v>1018.6184999999999</v>
      </c>
      <c r="AF82" s="297">
        <f t="shared" si="49"/>
        <v>1751.9991</v>
      </c>
      <c r="AG82" s="297">
        <f t="shared" si="49"/>
        <v>1473.0236</v>
      </c>
      <c r="AH82" s="297">
        <f t="shared" si="49"/>
        <v>2282.48</v>
      </c>
      <c r="AI82" s="297">
        <f t="shared" si="49"/>
        <v>830</v>
      </c>
      <c r="AJ82" s="297">
        <f t="shared" si="49"/>
        <v>3000</v>
      </c>
      <c r="AK82" s="297">
        <f t="shared" si="49"/>
        <v>1384.32</v>
      </c>
      <c r="AL82" s="297">
        <f t="shared" si="49"/>
        <v>531.51089999999999</v>
      </c>
      <c r="AM82" s="297">
        <f t="shared" si="49"/>
        <v>531.51090099999999</v>
      </c>
      <c r="AN82" s="297">
        <f t="shared" si="49"/>
        <v>2755.1058000000003</v>
      </c>
      <c r="AO82" s="297">
        <f t="shared" si="49"/>
        <v>0</v>
      </c>
      <c r="AP82" s="297">
        <f t="shared" si="49"/>
        <v>0</v>
      </c>
      <c r="AQ82" s="297">
        <f t="shared" si="49"/>
        <v>31712.9025</v>
      </c>
      <c r="AR82" s="297">
        <f t="shared" si="49"/>
        <v>194.99959999999999</v>
      </c>
      <c r="AS82" s="297">
        <f t="shared" si="49"/>
        <v>9741.6</v>
      </c>
      <c r="AT82" s="297">
        <f t="shared" si="49"/>
        <v>243.52289999999999</v>
      </c>
      <c r="AU82" s="297">
        <f t="shared" si="49"/>
        <v>1111.3803</v>
      </c>
      <c r="AV82" s="297">
        <f t="shared" si="49"/>
        <v>23.2883</v>
      </c>
      <c r="AW82" s="297">
        <f t="shared" si="49"/>
        <v>3520.9726000000001</v>
      </c>
      <c r="AX82" s="297">
        <f t="shared" si="49"/>
        <v>1219.8598999999999</v>
      </c>
      <c r="AY82" s="297">
        <f t="shared" si="49"/>
        <v>500.000001</v>
      </c>
      <c r="AZ82" s="297">
        <f t="shared" si="49"/>
        <v>517.7192</v>
      </c>
      <c r="BA82" s="297">
        <f t="shared" si="49"/>
        <v>1095.7037</v>
      </c>
      <c r="BB82" s="297">
        <f t="shared" si="49"/>
        <v>229.28830000000002</v>
      </c>
      <c r="BC82" s="297">
        <f t="shared" si="49"/>
        <v>153653.41740000001</v>
      </c>
      <c r="BD82" s="297">
        <f t="shared" si="49"/>
        <v>0</v>
      </c>
      <c r="BE82" s="297">
        <f t="shared" si="49"/>
        <v>650.00000001000001</v>
      </c>
      <c r="BF82" s="297">
        <f t="shared" si="49"/>
        <v>650</v>
      </c>
      <c r="BG82" s="297">
        <f t="shared" si="49"/>
        <v>78014.174400000004</v>
      </c>
      <c r="BH82" s="297">
        <f t="shared" si="49"/>
        <v>25946.6636</v>
      </c>
      <c r="BI82" s="297">
        <f t="shared" si="49"/>
        <v>1536.8629999999998</v>
      </c>
      <c r="BJ82" s="297">
        <f t="shared" si="49"/>
        <v>613.09720000000004</v>
      </c>
      <c r="BK82" s="297">
        <f t="shared" si="49"/>
        <v>1500</v>
      </c>
      <c r="BL82" s="297">
        <f t="shared" si="49"/>
        <v>0</v>
      </c>
      <c r="BM82" s="297">
        <f t="shared" si="49"/>
        <v>2076.48</v>
      </c>
      <c r="BN82" s="297">
        <f t="shared" si="49"/>
        <v>106.31659999999999</v>
      </c>
      <c r="BO82" s="297">
        <f t="shared" si="49"/>
        <v>6500</v>
      </c>
      <c r="BP82" s="297">
        <f t="shared" si="49"/>
        <v>6174.16</v>
      </c>
      <c r="BQ82" s="297">
        <f t="shared" si="49"/>
        <v>9361.3483999999989</v>
      </c>
      <c r="BR82" s="297">
        <f t="shared" si="49"/>
        <v>18.457600000000003</v>
      </c>
      <c r="BS82" s="297">
        <f t="shared" si="49"/>
        <v>10086.4468</v>
      </c>
      <c r="BT82" s="297">
        <f t="shared" ref="BT82:EE82" si="50">SUM(BT75:BT81)</f>
        <v>0</v>
      </c>
      <c r="BU82" s="297">
        <f t="shared" si="50"/>
        <v>1561.6345000000001</v>
      </c>
      <c r="BV82" s="297">
        <f t="shared" si="50"/>
        <v>1407.6082999999999</v>
      </c>
      <c r="BW82" s="297">
        <f t="shared" si="50"/>
        <v>0</v>
      </c>
      <c r="BX82" s="297">
        <f t="shared" si="50"/>
        <v>925.70220000000006</v>
      </c>
      <c r="BY82" s="297">
        <f t="shared" si="50"/>
        <v>207.54499999999999</v>
      </c>
      <c r="BZ82" s="297">
        <f t="shared" si="50"/>
        <v>0</v>
      </c>
      <c r="CA82" s="297">
        <f t="shared" si="50"/>
        <v>1073.8059000000001</v>
      </c>
      <c r="CB82" s="297">
        <f t="shared" si="50"/>
        <v>103004.1666</v>
      </c>
      <c r="CC82" s="297">
        <f t="shared" si="50"/>
        <v>3460.8</v>
      </c>
      <c r="CD82" s="297">
        <f t="shared" si="50"/>
        <v>4240.9838</v>
      </c>
      <c r="CE82" s="297">
        <f t="shared" si="50"/>
        <v>707.1259</v>
      </c>
      <c r="CF82" s="297">
        <f t="shared" si="50"/>
        <v>27583.317599999998</v>
      </c>
      <c r="CG82" s="297">
        <f t="shared" si="50"/>
        <v>0</v>
      </c>
      <c r="CH82" s="297">
        <f t="shared" si="50"/>
        <v>12776.166399999998</v>
      </c>
      <c r="CI82" s="297">
        <f t="shared" si="50"/>
        <v>446.01059999999995</v>
      </c>
      <c r="CJ82" s="297">
        <f t="shared" si="50"/>
        <v>12785.400299999999</v>
      </c>
      <c r="CK82" s="297">
        <f t="shared" si="50"/>
        <v>17917.972599999997</v>
      </c>
      <c r="CL82" s="297">
        <f t="shared" si="50"/>
        <v>31906.361499999999</v>
      </c>
      <c r="CM82" s="297">
        <f t="shared" si="50"/>
        <v>36380</v>
      </c>
      <c r="CN82" s="297">
        <f t="shared" si="50"/>
        <v>0</v>
      </c>
      <c r="CO82" s="297">
        <f t="shared" si="50"/>
        <v>201.88</v>
      </c>
      <c r="CP82" s="297">
        <f t="shared" si="50"/>
        <v>0</v>
      </c>
      <c r="CQ82" s="297">
        <f t="shared" si="50"/>
        <v>21602.705400000003</v>
      </c>
      <c r="CR82" s="297">
        <f t="shared" si="50"/>
        <v>0</v>
      </c>
      <c r="CS82" s="297">
        <f t="shared" si="50"/>
        <v>2817.7948000000001</v>
      </c>
      <c r="CT82" s="297">
        <f t="shared" si="50"/>
        <v>9805.6412</v>
      </c>
      <c r="CU82" s="297">
        <f t="shared" si="50"/>
        <v>7560.0043000000005</v>
      </c>
      <c r="CV82" s="297">
        <f t="shared" si="50"/>
        <v>68664.290600000008</v>
      </c>
      <c r="CW82" s="297">
        <f t="shared" si="50"/>
        <v>24.658200000000001</v>
      </c>
      <c r="CX82" s="297">
        <f t="shared" si="50"/>
        <v>0</v>
      </c>
      <c r="CY82" s="297">
        <f t="shared" si="50"/>
        <v>0</v>
      </c>
      <c r="CZ82" s="297">
        <f t="shared" si="50"/>
        <v>927.60770000000002</v>
      </c>
      <c r="DA82" s="297">
        <f t="shared" si="50"/>
        <v>3000.0000100000002</v>
      </c>
      <c r="DB82" s="297">
        <f t="shared" si="50"/>
        <v>10634.706700000001</v>
      </c>
      <c r="DC82" s="297">
        <f t="shared" si="50"/>
        <v>0</v>
      </c>
      <c r="DD82" s="297">
        <f t="shared" si="50"/>
        <v>21772.428500000002</v>
      </c>
      <c r="DE82" s="297">
        <f t="shared" si="50"/>
        <v>1011.5115</v>
      </c>
      <c r="DF82" s="297">
        <f t="shared" si="50"/>
        <v>334.0702</v>
      </c>
      <c r="DG82" s="297">
        <f t="shared" si="50"/>
        <v>262.54700000000003</v>
      </c>
      <c r="DH82" s="297">
        <f t="shared" si="50"/>
        <v>917.81240000000003</v>
      </c>
      <c r="DI82" s="297">
        <f t="shared" si="50"/>
        <v>0</v>
      </c>
      <c r="DJ82" s="297">
        <f t="shared" si="50"/>
        <v>0</v>
      </c>
      <c r="DK82" s="297">
        <f t="shared" si="50"/>
        <v>0</v>
      </c>
      <c r="DL82" s="297">
        <f t="shared" si="50"/>
        <v>2440.1729999999998</v>
      </c>
      <c r="DM82" s="297">
        <f t="shared" si="50"/>
        <v>14967.8567</v>
      </c>
      <c r="DN82" s="297">
        <f t="shared" si="50"/>
        <v>0</v>
      </c>
      <c r="DO82" s="297">
        <f t="shared" si="50"/>
        <v>0</v>
      </c>
      <c r="DP82" s="297">
        <f t="shared" si="50"/>
        <v>43.517500999999996</v>
      </c>
      <c r="DQ82" s="297">
        <f t="shared" si="50"/>
        <v>51267</v>
      </c>
      <c r="DR82" s="297">
        <f t="shared" si="50"/>
        <v>1161.2426</v>
      </c>
      <c r="DS82" s="297">
        <f t="shared" si="50"/>
        <v>142.34599999999998</v>
      </c>
      <c r="DT82" s="297">
        <f t="shared" si="50"/>
        <v>585.05029999999999</v>
      </c>
      <c r="DU82" s="297">
        <f t="shared" si="50"/>
        <v>1447.0367000000001</v>
      </c>
      <c r="DV82" s="297">
        <f t="shared" si="50"/>
        <v>852.47950000000003</v>
      </c>
      <c r="DW82" s="297">
        <f t="shared" si="50"/>
        <v>527.97800000000007</v>
      </c>
      <c r="DX82" s="297">
        <f t="shared" si="50"/>
        <v>1656.26</v>
      </c>
      <c r="DY82" s="297">
        <f t="shared" si="50"/>
        <v>51356.480600000003</v>
      </c>
      <c r="DZ82" s="297">
        <f t="shared" si="50"/>
        <v>9.9999999999999995E-7</v>
      </c>
      <c r="EA82" s="297">
        <f t="shared" si="50"/>
        <v>0</v>
      </c>
      <c r="EB82" s="297">
        <f t="shared" si="50"/>
        <v>48459.288900000007</v>
      </c>
      <c r="EC82" s="297">
        <f t="shared" si="50"/>
        <v>19755.317600000002</v>
      </c>
      <c r="ED82" s="297">
        <f t="shared" si="50"/>
        <v>0</v>
      </c>
      <c r="EE82" s="297">
        <f t="shared" si="50"/>
        <v>16954.984499999999</v>
      </c>
      <c r="EF82" s="297">
        <f t="shared" ref="EF82:EH82" si="51">SUM(EF75:EF81)</f>
        <v>0</v>
      </c>
      <c r="EG82" s="297">
        <f t="shared" si="51"/>
        <v>18028.065699999999</v>
      </c>
      <c r="EH82" s="297">
        <f t="shared" si="51"/>
        <v>1749.2284</v>
      </c>
      <c r="EI82"/>
      <c r="EJ82" s="7">
        <f t="shared" si="48"/>
        <v>1230775.0016099999</v>
      </c>
      <c r="EL82" s="276">
        <v>59588.069999999992</v>
      </c>
      <c r="EN82" s="183">
        <v>0</v>
      </c>
      <c r="EO82" s="183">
        <v>0</v>
      </c>
      <c r="EP82" s="183">
        <v>0</v>
      </c>
      <c r="EQ82" s="183">
        <v>0</v>
      </c>
      <c r="ER82" s="183">
        <v>0</v>
      </c>
      <c r="ES82" s="183">
        <v>0</v>
      </c>
      <c r="ET82" s="183">
        <v>0</v>
      </c>
      <c r="EU82" s="183">
        <v>0</v>
      </c>
      <c r="EV82" s="183">
        <v>0</v>
      </c>
      <c r="EW82" s="183">
        <v>0</v>
      </c>
      <c r="EX82" s="183">
        <v>0</v>
      </c>
      <c r="EY82" s="183">
        <v>0</v>
      </c>
      <c r="EZ82" s="183">
        <v>0</v>
      </c>
      <c r="FA82" s="183">
        <v>0</v>
      </c>
      <c r="FB82" s="183">
        <v>0</v>
      </c>
      <c r="FC82" s="183">
        <v>0</v>
      </c>
      <c r="FD82" s="183">
        <v>0</v>
      </c>
      <c r="FE82" s="183">
        <v>0</v>
      </c>
      <c r="FF82" s="183">
        <v>0</v>
      </c>
      <c r="FG82" s="183">
        <v>0</v>
      </c>
      <c r="FH82" s="183">
        <v>0</v>
      </c>
      <c r="FI82" s="183">
        <v>0</v>
      </c>
      <c r="FJ82" s="183">
        <v>0</v>
      </c>
      <c r="FK82" s="183">
        <v>0</v>
      </c>
      <c r="FL82" s="183">
        <v>0</v>
      </c>
      <c r="FM82" s="183">
        <v>0</v>
      </c>
      <c r="FN82" s="183">
        <v>0</v>
      </c>
      <c r="FO82" s="183">
        <v>0</v>
      </c>
      <c r="FP82" s="183">
        <v>0</v>
      </c>
      <c r="FQ82" s="183">
        <v>0</v>
      </c>
      <c r="FR82" s="183">
        <v>0</v>
      </c>
      <c r="FS82" s="183">
        <v>0</v>
      </c>
      <c r="FT82" s="183">
        <v>0</v>
      </c>
      <c r="FU82" s="183">
        <v>0</v>
      </c>
      <c r="FV82" s="183">
        <v>0</v>
      </c>
      <c r="FW82" s="183">
        <v>0</v>
      </c>
      <c r="FX82" s="183">
        <v>0</v>
      </c>
      <c r="FY82" s="183">
        <v>0</v>
      </c>
      <c r="FZ82" s="183">
        <v>0</v>
      </c>
      <c r="GA82" s="183">
        <v>0</v>
      </c>
      <c r="GB82" s="183">
        <v>0</v>
      </c>
      <c r="GC82" s="183">
        <v>0</v>
      </c>
      <c r="GD82" s="183">
        <v>0</v>
      </c>
      <c r="GE82" s="183">
        <v>0</v>
      </c>
      <c r="GF82" s="183">
        <v>0</v>
      </c>
      <c r="GG82" s="183">
        <v>0</v>
      </c>
      <c r="GH82" s="183">
        <v>0</v>
      </c>
      <c r="GI82" s="183">
        <v>0</v>
      </c>
      <c r="GJ82" s="183">
        <v>0</v>
      </c>
      <c r="GK82" s="183">
        <v>0</v>
      </c>
      <c r="GL82" s="183">
        <v>0</v>
      </c>
      <c r="GM82" s="183">
        <v>0</v>
      </c>
      <c r="GN82" s="183">
        <v>0</v>
      </c>
      <c r="GO82" s="183">
        <v>0</v>
      </c>
      <c r="GP82" s="183">
        <v>0</v>
      </c>
      <c r="GQ82" s="183">
        <v>0</v>
      </c>
      <c r="GR82" s="183">
        <v>0</v>
      </c>
      <c r="GS82" s="183">
        <v>0</v>
      </c>
      <c r="GT82" s="183">
        <v>0</v>
      </c>
      <c r="GU82" s="183">
        <v>0</v>
      </c>
      <c r="GV82" s="183">
        <v>0</v>
      </c>
      <c r="GW82" s="183">
        <v>0</v>
      </c>
      <c r="GX82" s="183">
        <v>0</v>
      </c>
      <c r="GY82" s="183">
        <v>0</v>
      </c>
      <c r="GZ82" s="183">
        <v>0</v>
      </c>
      <c r="HA82" s="183">
        <v>0</v>
      </c>
      <c r="HB82" s="183">
        <v>0</v>
      </c>
      <c r="HC82" s="183">
        <v>0</v>
      </c>
      <c r="HD82" s="183">
        <v>0</v>
      </c>
      <c r="HE82" s="183">
        <v>0</v>
      </c>
      <c r="HF82" s="183">
        <v>0</v>
      </c>
      <c r="HG82" s="183">
        <v>0</v>
      </c>
      <c r="HH82" s="183">
        <v>0</v>
      </c>
      <c r="HI82" s="183">
        <v>0</v>
      </c>
      <c r="HJ82" s="183">
        <v>0</v>
      </c>
      <c r="HK82" s="183">
        <v>0</v>
      </c>
      <c r="HL82" s="183">
        <v>0</v>
      </c>
      <c r="HM82" s="183">
        <v>0</v>
      </c>
      <c r="HN82" s="183">
        <v>0</v>
      </c>
      <c r="HO82" s="183">
        <v>0</v>
      </c>
      <c r="HP82" s="183">
        <v>0</v>
      </c>
      <c r="HQ82" s="183">
        <v>0</v>
      </c>
      <c r="HR82" s="183">
        <v>0</v>
      </c>
      <c r="HS82" s="183">
        <v>0</v>
      </c>
      <c r="HT82" s="183">
        <v>0</v>
      </c>
      <c r="HU82" s="183">
        <v>0</v>
      </c>
      <c r="HV82" s="183">
        <v>0</v>
      </c>
      <c r="HW82" s="183">
        <v>0</v>
      </c>
      <c r="HX82" s="183">
        <v>0</v>
      </c>
      <c r="HY82" s="183">
        <v>0</v>
      </c>
      <c r="HZ82" s="183">
        <v>0</v>
      </c>
      <c r="IA82" s="183">
        <v>0</v>
      </c>
      <c r="IB82" s="183">
        <v>0</v>
      </c>
      <c r="IC82" s="183">
        <v>0</v>
      </c>
      <c r="ID82" s="183">
        <v>0</v>
      </c>
      <c r="IE82" s="183">
        <v>0</v>
      </c>
      <c r="IF82" s="183">
        <v>0</v>
      </c>
      <c r="IG82" s="183">
        <v>0</v>
      </c>
      <c r="IH82" s="183">
        <v>0</v>
      </c>
      <c r="II82" s="183">
        <v>0</v>
      </c>
      <c r="IJ82" s="183">
        <v>0</v>
      </c>
      <c r="IK82" s="183">
        <v>0</v>
      </c>
      <c r="IL82" s="183">
        <v>0</v>
      </c>
      <c r="IM82" s="183">
        <v>0</v>
      </c>
      <c r="IN82" s="183">
        <v>0</v>
      </c>
      <c r="IO82" s="183">
        <v>0</v>
      </c>
      <c r="IP82" s="183">
        <v>0</v>
      </c>
      <c r="IQ82" s="183">
        <v>0</v>
      </c>
      <c r="IR82" s="183">
        <v>0</v>
      </c>
      <c r="IS82" s="183">
        <v>0</v>
      </c>
      <c r="IT82" s="183">
        <v>0</v>
      </c>
      <c r="IU82" s="183">
        <v>0</v>
      </c>
      <c r="IV82" s="183">
        <v>0</v>
      </c>
      <c r="IW82" s="183">
        <v>0</v>
      </c>
      <c r="IX82" s="183">
        <v>0</v>
      </c>
      <c r="IY82" s="183">
        <v>0</v>
      </c>
      <c r="IZ82" s="183">
        <v>0</v>
      </c>
      <c r="JA82" s="183">
        <v>0</v>
      </c>
      <c r="JB82" s="183">
        <v>0</v>
      </c>
      <c r="JC82" s="183">
        <v>0</v>
      </c>
      <c r="JD82" s="183">
        <v>0</v>
      </c>
      <c r="JE82" s="183">
        <v>0</v>
      </c>
      <c r="JF82" s="183">
        <v>0</v>
      </c>
      <c r="JG82" s="183">
        <v>0</v>
      </c>
      <c r="JH82" s="183">
        <v>0</v>
      </c>
      <c r="JI82" s="183">
        <v>0</v>
      </c>
      <c r="JJ82" s="183">
        <v>0</v>
      </c>
      <c r="JK82" s="183">
        <v>0</v>
      </c>
      <c r="JL82" s="183">
        <v>0</v>
      </c>
      <c r="JM82" s="183">
        <v>0</v>
      </c>
      <c r="JN82" s="183">
        <v>0</v>
      </c>
      <c r="JO82" s="183">
        <v>0</v>
      </c>
      <c r="JP82" s="183">
        <v>0</v>
      </c>
      <c r="JQ82" s="183">
        <v>0</v>
      </c>
    </row>
    <row r="83" spans="1:277" ht="30" customHeight="1" x14ac:dyDescent="0.25">
      <c r="A83" s="54">
        <f t="shared" si="41"/>
        <v>82</v>
      </c>
      <c r="B83" s="6"/>
      <c r="C83" s="6"/>
      <c r="D83" s="6"/>
      <c r="E83" s="6" t="s">
        <v>273</v>
      </c>
      <c r="F83" s="6"/>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297"/>
      <c r="BA83" s="297"/>
      <c r="BB83" s="297"/>
      <c r="BC83" s="297"/>
      <c r="BD83" s="297"/>
      <c r="BE83" s="297"/>
      <c r="BF83" s="297"/>
      <c r="BG83" s="297"/>
      <c r="BH83" s="297"/>
      <c r="BI83" s="297"/>
      <c r="BJ83" s="297"/>
      <c r="BK83" s="297"/>
      <c r="BL83" s="297"/>
      <c r="BM83" s="297"/>
      <c r="BN83" s="297"/>
      <c r="BO83" s="297"/>
      <c r="BP83" s="297"/>
      <c r="BQ83" s="297"/>
      <c r="BR83" s="297"/>
      <c r="BS83" s="297"/>
      <c r="BT83" s="297"/>
      <c r="BU83" s="297"/>
      <c r="BV83" s="297"/>
      <c r="BW83" s="297"/>
      <c r="BX83" s="297"/>
      <c r="BY83" s="297"/>
      <c r="BZ83" s="297"/>
      <c r="CA83" s="297"/>
      <c r="CB83" s="297"/>
      <c r="CC83" s="297"/>
      <c r="CD83" s="297"/>
      <c r="CE83" s="297"/>
      <c r="CF83" s="297"/>
      <c r="CG83" s="297"/>
      <c r="CH83" s="297"/>
      <c r="CI83" s="297"/>
      <c r="CJ83" s="297"/>
      <c r="CK83" s="297"/>
      <c r="CL83" s="297"/>
      <c r="CM83" s="297"/>
      <c r="CN83" s="297"/>
      <c r="CO83" s="297"/>
      <c r="CP83" s="297"/>
      <c r="CQ83" s="297"/>
      <c r="CR83" s="297"/>
      <c r="CS83" s="297"/>
      <c r="CT83" s="297"/>
      <c r="CU83" s="297"/>
      <c r="CV83" s="297"/>
      <c r="CW83" s="297"/>
      <c r="CX83" s="297"/>
      <c r="CY83" s="297"/>
      <c r="CZ83" s="297"/>
      <c r="DA83" s="297"/>
      <c r="DB83" s="297"/>
      <c r="DC83" s="297"/>
      <c r="DD83" s="297"/>
      <c r="DE83" s="297"/>
      <c r="DF83" s="297"/>
      <c r="DG83" s="297"/>
      <c r="DH83" s="297"/>
      <c r="DI83" s="297"/>
      <c r="DJ83" s="297"/>
      <c r="DK83" s="297"/>
      <c r="DL83" s="297"/>
      <c r="DM83" s="297"/>
      <c r="DN83" s="297"/>
      <c r="DO83" s="297"/>
      <c r="DP83" s="297"/>
      <c r="DQ83" s="297"/>
      <c r="DR83" s="297"/>
      <c r="DS83" s="297"/>
      <c r="DT83" s="297"/>
      <c r="DU83" s="297"/>
      <c r="DV83" s="297"/>
      <c r="DW83" s="297"/>
      <c r="DX83" s="297"/>
      <c r="DY83" s="297"/>
      <c r="DZ83" s="297"/>
      <c r="EA83" s="297"/>
      <c r="EB83" s="297"/>
      <c r="EC83" s="297"/>
      <c r="ED83" s="297"/>
      <c r="EE83" s="297"/>
      <c r="EF83" s="297"/>
      <c r="EG83" s="297"/>
      <c r="EH83" s="297"/>
      <c r="EI83"/>
      <c r="EJ83" s="7"/>
      <c r="EL83" s="276">
        <v>196850</v>
      </c>
      <c r="EN83" s="183">
        <v>0</v>
      </c>
      <c r="EO83" s="183">
        <v>0</v>
      </c>
      <c r="EP83" s="183">
        <v>0</v>
      </c>
      <c r="EQ83" s="183">
        <v>0</v>
      </c>
      <c r="ER83" s="183">
        <v>0</v>
      </c>
      <c r="ES83" s="183">
        <v>0</v>
      </c>
      <c r="ET83" s="183">
        <v>0</v>
      </c>
      <c r="EU83" s="183">
        <v>0</v>
      </c>
      <c r="EV83" s="183">
        <v>0</v>
      </c>
      <c r="EW83" s="183">
        <v>0</v>
      </c>
      <c r="EX83" s="183">
        <v>0</v>
      </c>
      <c r="EY83" s="183">
        <v>0</v>
      </c>
      <c r="EZ83" s="183">
        <v>0</v>
      </c>
      <c r="FA83" s="183">
        <v>0</v>
      </c>
      <c r="FB83" s="183">
        <v>0</v>
      </c>
      <c r="FC83" s="183">
        <v>0</v>
      </c>
      <c r="FD83" s="183">
        <v>0</v>
      </c>
      <c r="FE83" s="183">
        <v>0</v>
      </c>
      <c r="FF83" s="183">
        <v>0</v>
      </c>
      <c r="FG83" s="183">
        <v>0</v>
      </c>
      <c r="FH83" s="183">
        <v>0</v>
      </c>
      <c r="FI83" s="183">
        <v>0</v>
      </c>
      <c r="FJ83" s="183">
        <v>0</v>
      </c>
      <c r="FK83" s="183">
        <v>0</v>
      </c>
      <c r="FL83" s="183">
        <v>0</v>
      </c>
      <c r="FM83" s="183">
        <v>0</v>
      </c>
      <c r="FN83" s="183">
        <v>0</v>
      </c>
      <c r="FO83" s="183">
        <v>0</v>
      </c>
      <c r="FP83" s="183">
        <v>0</v>
      </c>
      <c r="FQ83" s="183">
        <v>0</v>
      </c>
      <c r="FR83" s="183">
        <v>0</v>
      </c>
      <c r="FS83" s="183">
        <v>0</v>
      </c>
      <c r="FT83" s="183">
        <v>0</v>
      </c>
      <c r="FU83" s="183">
        <v>0</v>
      </c>
      <c r="FV83" s="183">
        <v>0</v>
      </c>
      <c r="FW83" s="183">
        <v>0</v>
      </c>
      <c r="FX83" s="183">
        <v>0</v>
      </c>
      <c r="FY83" s="183">
        <v>0</v>
      </c>
      <c r="FZ83" s="183">
        <v>0</v>
      </c>
      <c r="GA83" s="183">
        <v>0</v>
      </c>
      <c r="GB83" s="183">
        <v>0</v>
      </c>
      <c r="GC83" s="183">
        <v>0</v>
      </c>
      <c r="GD83" s="183">
        <v>0</v>
      </c>
      <c r="GE83" s="183">
        <v>0</v>
      </c>
      <c r="GF83" s="183">
        <v>0</v>
      </c>
      <c r="GG83" s="183">
        <v>0</v>
      </c>
      <c r="GH83" s="183">
        <v>0</v>
      </c>
      <c r="GI83" s="183">
        <v>0</v>
      </c>
      <c r="GJ83" s="183">
        <v>0</v>
      </c>
      <c r="GK83" s="183">
        <v>0</v>
      </c>
      <c r="GL83" s="183">
        <v>0</v>
      </c>
      <c r="GM83" s="183">
        <v>0</v>
      </c>
      <c r="GN83" s="183">
        <v>0</v>
      </c>
      <c r="GO83" s="183">
        <v>0</v>
      </c>
      <c r="GP83" s="183">
        <v>0</v>
      </c>
      <c r="GQ83" s="183">
        <v>0</v>
      </c>
      <c r="GR83" s="183">
        <v>0</v>
      </c>
      <c r="GS83" s="183">
        <v>0</v>
      </c>
      <c r="GT83" s="183">
        <v>0</v>
      </c>
      <c r="GU83" s="183">
        <v>0</v>
      </c>
      <c r="GV83" s="183">
        <v>0</v>
      </c>
      <c r="GW83" s="183">
        <v>0</v>
      </c>
      <c r="GX83" s="183">
        <v>0</v>
      </c>
      <c r="GY83" s="183">
        <v>0</v>
      </c>
      <c r="GZ83" s="183">
        <v>0</v>
      </c>
      <c r="HA83" s="183">
        <v>0</v>
      </c>
      <c r="HB83" s="183">
        <v>0</v>
      </c>
      <c r="HC83" s="183">
        <v>0</v>
      </c>
      <c r="HD83" s="183">
        <v>0</v>
      </c>
      <c r="HE83" s="183">
        <v>0</v>
      </c>
      <c r="HF83" s="183">
        <v>0</v>
      </c>
      <c r="HG83" s="183">
        <v>0</v>
      </c>
      <c r="HH83" s="183">
        <v>0</v>
      </c>
      <c r="HI83" s="183">
        <v>0</v>
      </c>
      <c r="HJ83" s="183">
        <v>0</v>
      </c>
      <c r="HK83" s="183">
        <v>0</v>
      </c>
      <c r="HL83" s="183">
        <v>0</v>
      </c>
      <c r="HM83" s="183">
        <v>0</v>
      </c>
      <c r="HN83" s="183">
        <v>0</v>
      </c>
      <c r="HO83" s="183">
        <v>0</v>
      </c>
      <c r="HP83" s="183">
        <v>0</v>
      </c>
      <c r="HQ83" s="183">
        <v>0</v>
      </c>
      <c r="HR83" s="183">
        <v>0</v>
      </c>
      <c r="HS83" s="183">
        <v>0</v>
      </c>
      <c r="HT83" s="183">
        <v>0</v>
      </c>
      <c r="HU83" s="183">
        <v>0</v>
      </c>
      <c r="HV83" s="183">
        <v>0</v>
      </c>
      <c r="HW83" s="183">
        <v>0</v>
      </c>
      <c r="HX83" s="183">
        <v>0</v>
      </c>
      <c r="HY83" s="183">
        <v>0</v>
      </c>
      <c r="HZ83" s="183">
        <v>0</v>
      </c>
      <c r="IA83" s="183">
        <v>0</v>
      </c>
      <c r="IB83" s="183">
        <v>0</v>
      </c>
      <c r="IC83" s="183">
        <v>0</v>
      </c>
      <c r="ID83" s="183">
        <v>0</v>
      </c>
      <c r="IE83" s="183">
        <v>0</v>
      </c>
      <c r="IF83" s="183">
        <v>0</v>
      </c>
      <c r="IG83" s="183">
        <v>0</v>
      </c>
      <c r="IH83" s="183">
        <v>0</v>
      </c>
      <c r="II83" s="183">
        <v>0</v>
      </c>
      <c r="IJ83" s="183">
        <v>0</v>
      </c>
      <c r="IK83" s="183">
        <v>0</v>
      </c>
      <c r="IL83" s="183">
        <v>0</v>
      </c>
      <c r="IM83" s="183">
        <v>0</v>
      </c>
      <c r="IN83" s="183">
        <v>0</v>
      </c>
      <c r="IO83" s="183">
        <v>0</v>
      </c>
      <c r="IP83" s="183">
        <v>0</v>
      </c>
      <c r="IQ83" s="183">
        <v>0</v>
      </c>
      <c r="IR83" s="183">
        <v>0</v>
      </c>
      <c r="IS83" s="183">
        <v>0</v>
      </c>
      <c r="IT83" s="183">
        <v>0</v>
      </c>
      <c r="IU83" s="183">
        <v>0</v>
      </c>
      <c r="IV83" s="183">
        <v>0</v>
      </c>
      <c r="IW83" s="183">
        <v>0</v>
      </c>
      <c r="IX83" s="183">
        <v>0</v>
      </c>
      <c r="IY83" s="183">
        <v>0</v>
      </c>
      <c r="IZ83" s="183">
        <v>0</v>
      </c>
      <c r="JA83" s="183">
        <v>0</v>
      </c>
      <c r="JB83" s="183">
        <v>0</v>
      </c>
      <c r="JC83" s="183">
        <v>0</v>
      </c>
      <c r="JD83" s="183">
        <v>0</v>
      </c>
      <c r="JE83" s="183">
        <v>0</v>
      </c>
      <c r="JF83" s="183">
        <v>0</v>
      </c>
      <c r="JG83" s="183">
        <v>0</v>
      </c>
      <c r="JH83" s="183">
        <v>0</v>
      </c>
      <c r="JI83" s="183">
        <v>0</v>
      </c>
      <c r="JJ83" s="183">
        <v>0</v>
      </c>
      <c r="JK83" s="183">
        <v>0</v>
      </c>
      <c r="JL83" s="183">
        <v>0</v>
      </c>
      <c r="JM83" s="183">
        <v>0</v>
      </c>
      <c r="JN83" s="183">
        <v>0</v>
      </c>
      <c r="JO83" s="183">
        <v>0</v>
      </c>
      <c r="JP83" s="183">
        <v>0</v>
      </c>
      <c r="JQ83" s="183">
        <v>0</v>
      </c>
    </row>
    <row r="84" spans="1:277" x14ac:dyDescent="0.25">
      <c r="A84" s="54">
        <f t="shared" si="41"/>
        <v>83</v>
      </c>
      <c r="B84" s="6"/>
      <c r="C84" s="6"/>
      <c r="D84" s="6"/>
      <c r="E84" s="6"/>
      <c r="F84" s="6" t="s">
        <v>274</v>
      </c>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297"/>
      <c r="BA84" s="297"/>
      <c r="BB84" s="297"/>
      <c r="BC84" s="297"/>
      <c r="BD84" s="297"/>
      <c r="BE84" s="297"/>
      <c r="BF84" s="297"/>
      <c r="BG84" s="297"/>
      <c r="BH84" s="297"/>
      <c r="BI84" s="297"/>
      <c r="BJ84" s="297"/>
      <c r="BK84" s="297"/>
      <c r="BL84" s="297"/>
      <c r="BM84" s="297"/>
      <c r="BN84" s="297"/>
      <c r="BO84" s="297"/>
      <c r="BP84" s="297"/>
      <c r="BQ84" s="297"/>
      <c r="BR84" s="297"/>
      <c r="BS84" s="297"/>
      <c r="BT84" s="297"/>
      <c r="BU84" s="297"/>
      <c r="BV84" s="297"/>
      <c r="BW84" s="297"/>
      <c r="BX84" s="297"/>
      <c r="BY84" s="297"/>
      <c r="BZ84" s="297"/>
      <c r="CA84" s="297"/>
      <c r="CB84" s="297"/>
      <c r="CC84" s="297"/>
      <c r="CD84" s="297"/>
      <c r="CE84" s="297"/>
      <c r="CF84" s="297"/>
      <c r="CG84" s="297"/>
      <c r="CH84" s="297"/>
      <c r="CI84" s="297"/>
      <c r="CJ84" s="297"/>
      <c r="CK84" s="297"/>
      <c r="CL84" s="297"/>
      <c r="CM84" s="297"/>
      <c r="CN84" s="297"/>
      <c r="CO84" s="297"/>
      <c r="CP84" s="297"/>
      <c r="CQ84" s="297"/>
      <c r="CR84" s="297"/>
      <c r="CS84" s="297"/>
      <c r="CT84" s="297"/>
      <c r="CU84" s="297"/>
      <c r="CV84" s="297"/>
      <c r="CW84" s="297"/>
      <c r="CX84" s="297"/>
      <c r="CY84" s="297"/>
      <c r="CZ84" s="297"/>
      <c r="DA84" s="297"/>
      <c r="DB84" s="297"/>
      <c r="DC84" s="297"/>
      <c r="DD84" s="297"/>
      <c r="DE84" s="297"/>
      <c r="DF84" s="297"/>
      <c r="DG84" s="297"/>
      <c r="DH84" s="297"/>
      <c r="DI84" s="297"/>
      <c r="DJ84" s="297"/>
      <c r="DK84" s="297"/>
      <c r="DL84" s="297"/>
      <c r="DM84" s="297"/>
      <c r="DN84" s="297"/>
      <c r="DO84" s="297"/>
      <c r="DP84" s="297"/>
      <c r="DQ84" s="297"/>
      <c r="DR84" s="297"/>
      <c r="DS84" s="297"/>
      <c r="DT84" s="297"/>
      <c r="DU84" s="297"/>
      <c r="DV84" s="297"/>
      <c r="DW84" s="297"/>
      <c r="DX84" s="297"/>
      <c r="DY84" s="297"/>
      <c r="DZ84" s="297"/>
      <c r="EA84" s="297"/>
      <c r="EB84" s="297"/>
      <c r="EC84" s="297"/>
      <c r="ED84" s="297"/>
      <c r="EE84" s="297"/>
      <c r="EF84" s="297"/>
      <c r="EG84" s="297"/>
      <c r="EH84" s="297"/>
      <c r="EI84"/>
      <c r="EJ84" s="7">
        <f t="shared" ref="EJ84:EJ90" si="52">ROUND(SUM(G84:EH84),5)</f>
        <v>0</v>
      </c>
      <c r="EL84" s="276">
        <v>3575</v>
      </c>
      <c r="EN84" s="183">
        <v>0</v>
      </c>
      <c r="EO84" s="183">
        <v>0</v>
      </c>
      <c r="EP84" s="183">
        <v>0</v>
      </c>
      <c r="EQ84" s="183">
        <v>0</v>
      </c>
      <c r="ER84" s="183">
        <v>0</v>
      </c>
      <c r="ES84" s="183">
        <v>0</v>
      </c>
      <c r="ET84" s="183">
        <v>0</v>
      </c>
      <c r="EU84" s="183">
        <v>0</v>
      </c>
      <c r="EV84" s="183">
        <v>0</v>
      </c>
      <c r="EW84" s="183">
        <v>0</v>
      </c>
      <c r="EX84" s="183">
        <v>0</v>
      </c>
      <c r="EY84" s="183">
        <v>0</v>
      </c>
      <c r="EZ84" s="183">
        <v>0</v>
      </c>
      <c r="FA84" s="183">
        <v>0</v>
      </c>
      <c r="FB84" s="183">
        <v>0</v>
      </c>
      <c r="FC84" s="183">
        <v>0</v>
      </c>
      <c r="FD84" s="183">
        <v>0</v>
      </c>
      <c r="FE84" s="183">
        <v>0</v>
      </c>
      <c r="FF84" s="183">
        <v>0</v>
      </c>
      <c r="FG84" s="183">
        <v>0</v>
      </c>
      <c r="FH84" s="183">
        <v>0</v>
      </c>
      <c r="FI84" s="183">
        <v>0</v>
      </c>
      <c r="FJ84" s="183">
        <v>0</v>
      </c>
      <c r="FK84" s="183">
        <v>0</v>
      </c>
      <c r="FL84" s="183">
        <v>0</v>
      </c>
      <c r="FM84" s="183">
        <v>0</v>
      </c>
      <c r="FN84" s="183">
        <v>0</v>
      </c>
      <c r="FO84" s="183">
        <v>0</v>
      </c>
      <c r="FP84" s="183">
        <v>0</v>
      </c>
      <c r="FQ84" s="183">
        <v>0</v>
      </c>
      <c r="FR84" s="183">
        <v>0</v>
      </c>
      <c r="FS84" s="183">
        <v>0</v>
      </c>
      <c r="FT84" s="183">
        <v>0</v>
      </c>
      <c r="FU84" s="183">
        <v>0</v>
      </c>
      <c r="FV84" s="183">
        <v>0</v>
      </c>
      <c r="FW84" s="183">
        <v>0</v>
      </c>
      <c r="FX84" s="183">
        <v>0</v>
      </c>
      <c r="FY84" s="183">
        <v>0</v>
      </c>
      <c r="FZ84" s="183">
        <v>0</v>
      </c>
      <c r="GA84" s="183">
        <v>0</v>
      </c>
      <c r="GB84" s="183">
        <v>0</v>
      </c>
      <c r="GC84" s="183">
        <v>0</v>
      </c>
      <c r="GD84" s="183">
        <v>0</v>
      </c>
      <c r="GE84" s="183">
        <v>0</v>
      </c>
      <c r="GF84" s="183">
        <v>0</v>
      </c>
      <c r="GG84" s="183">
        <v>0</v>
      </c>
      <c r="GH84" s="183">
        <v>0</v>
      </c>
      <c r="GI84" s="183">
        <v>0</v>
      </c>
      <c r="GJ84" s="183">
        <v>0</v>
      </c>
      <c r="GK84" s="183">
        <v>0</v>
      </c>
      <c r="GL84" s="183">
        <v>0</v>
      </c>
      <c r="GM84" s="183">
        <v>0</v>
      </c>
      <c r="GN84" s="183">
        <v>0</v>
      </c>
      <c r="GO84" s="183">
        <v>0</v>
      </c>
      <c r="GP84" s="183">
        <v>0</v>
      </c>
      <c r="GQ84" s="183">
        <v>0</v>
      </c>
      <c r="GR84" s="183">
        <v>0</v>
      </c>
      <c r="GS84" s="183">
        <v>0</v>
      </c>
      <c r="GT84" s="183">
        <v>0</v>
      </c>
      <c r="GU84" s="183">
        <v>0</v>
      </c>
      <c r="GV84" s="183">
        <v>0</v>
      </c>
      <c r="GW84" s="183">
        <v>0</v>
      </c>
      <c r="GX84" s="183">
        <v>0</v>
      </c>
      <c r="GY84" s="183">
        <v>0</v>
      </c>
      <c r="GZ84" s="183">
        <v>0</v>
      </c>
      <c r="HA84" s="183">
        <v>0</v>
      </c>
      <c r="HB84" s="183">
        <v>0</v>
      </c>
      <c r="HC84" s="183">
        <v>0</v>
      </c>
      <c r="HD84" s="183">
        <v>0</v>
      </c>
      <c r="HE84" s="183">
        <v>0</v>
      </c>
      <c r="HF84" s="183">
        <v>0</v>
      </c>
      <c r="HG84" s="183">
        <v>0</v>
      </c>
      <c r="HH84" s="183">
        <v>0</v>
      </c>
      <c r="HI84" s="183">
        <v>0</v>
      </c>
      <c r="HJ84" s="183">
        <v>0</v>
      </c>
      <c r="HK84" s="183">
        <v>0</v>
      </c>
      <c r="HL84" s="183">
        <v>0</v>
      </c>
      <c r="HM84" s="183">
        <v>0</v>
      </c>
      <c r="HN84" s="183">
        <v>0</v>
      </c>
      <c r="HO84" s="183">
        <v>0</v>
      </c>
      <c r="HP84" s="183">
        <v>0</v>
      </c>
      <c r="HQ84" s="183">
        <v>0</v>
      </c>
      <c r="HR84" s="183">
        <v>0</v>
      </c>
      <c r="HS84" s="183">
        <v>0</v>
      </c>
      <c r="HT84" s="183">
        <v>0</v>
      </c>
      <c r="HU84" s="183">
        <v>0</v>
      </c>
      <c r="HV84" s="183">
        <v>0</v>
      </c>
      <c r="HW84" s="183">
        <v>0</v>
      </c>
      <c r="HX84" s="183">
        <v>0</v>
      </c>
      <c r="HY84" s="183">
        <v>0</v>
      </c>
      <c r="HZ84" s="183">
        <v>0</v>
      </c>
      <c r="IA84" s="183">
        <v>0</v>
      </c>
      <c r="IB84" s="183">
        <v>0</v>
      </c>
      <c r="IC84" s="183">
        <v>0</v>
      </c>
      <c r="ID84" s="183">
        <v>0</v>
      </c>
      <c r="IE84" s="183">
        <v>0</v>
      </c>
      <c r="IF84" s="183">
        <v>0</v>
      </c>
      <c r="IG84" s="183">
        <v>0</v>
      </c>
      <c r="IH84" s="183">
        <v>0</v>
      </c>
      <c r="II84" s="183">
        <v>0</v>
      </c>
      <c r="IJ84" s="183">
        <v>0</v>
      </c>
      <c r="IK84" s="183">
        <v>0</v>
      </c>
      <c r="IL84" s="183">
        <v>0</v>
      </c>
      <c r="IM84" s="183">
        <v>0</v>
      </c>
      <c r="IN84" s="183">
        <v>0</v>
      </c>
      <c r="IO84" s="183">
        <v>0</v>
      </c>
      <c r="IP84" s="183">
        <v>0</v>
      </c>
      <c r="IQ84" s="183">
        <v>0</v>
      </c>
      <c r="IR84" s="183">
        <v>0</v>
      </c>
      <c r="IS84" s="183">
        <v>0</v>
      </c>
      <c r="IT84" s="183">
        <v>0</v>
      </c>
      <c r="IU84" s="183">
        <v>0</v>
      </c>
      <c r="IV84" s="183">
        <v>0</v>
      </c>
      <c r="IW84" s="183">
        <v>0</v>
      </c>
      <c r="IX84" s="183">
        <v>0</v>
      </c>
      <c r="IY84" s="183">
        <v>0</v>
      </c>
      <c r="IZ84" s="183">
        <v>0</v>
      </c>
      <c r="JA84" s="183">
        <v>0</v>
      </c>
      <c r="JB84" s="183">
        <v>0</v>
      </c>
      <c r="JC84" s="183">
        <v>0</v>
      </c>
      <c r="JD84" s="183">
        <v>0</v>
      </c>
      <c r="JE84" s="183">
        <v>0</v>
      </c>
      <c r="JF84" s="183">
        <v>0</v>
      </c>
      <c r="JG84" s="183">
        <v>0</v>
      </c>
      <c r="JH84" s="183">
        <v>0</v>
      </c>
      <c r="JI84" s="183">
        <v>0</v>
      </c>
      <c r="JJ84" s="183">
        <v>0</v>
      </c>
      <c r="JK84" s="183">
        <v>0</v>
      </c>
      <c r="JL84" s="183">
        <v>0</v>
      </c>
      <c r="JM84" s="183">
        <v>0</v>
      </c>
      <c r="JN84" s="183">
        <v>0</v>
      </c>
      <c r="JO84" s="183">
        <v>0</v>
      </c>
      <c r="JP84" s="183">
        <v>0</v>
      </c>
      <c r="JQ84" s="183">
        <v>0</v>
      </c>
    </row>
    <row r="85" spans="1:277" x14ac:dyDescent="0.25">
      <c r="A85" s="54">
        <f t="shared" si="41"/>
        <v>84</v>
      </c>
      <c r="B85" s="6"/>
      <c r="C85" s="6"/>
      <c r="D85" s="6"/>
      <c r="E85" s="6"/>
      <c r="F85" s="6" t="s">
        <v>275</v>
      </c>
      <c r="G85" s="297">
        <v>0</v>
      </c>
      <c r="H85" s="297">
        <v>0</v>
      </c>
      <c r="I85" s="297">
        <v>0</v>
      </c>
      <c r="J85" s="297">
        <v>0</v>
      </c>
      <c r="K85" s="297">
        <v>0</v>
      </c>
      <c r="L85" s="297">
        <v>-0.28000000000000114</v>
      </c>
      <c r="M85" s="297">
        <v>0</v>
      </c>
      <c r="N85" s="297">
        <v>65.28</v>
      </c>
      <c r="O85" s="297">
        <v>0</v>
      </c>
      <c r="P85" s="297">
        <v>0</v>
      </c>
      <c r="Q85" s="297">
        <v>0</v>
      </c>
      <c r="R85" s="297">
        <v>0</v>
      </c>
      <c r="S85" s="297">
        <v>0</v>
      </c>
      <c r="T85" s="297">
        <v>0</v>
      </c>
      <c r="U85" s="297">
        <v>0</v>
      </c>
      <c r="V85" s="297">
        <v>0</v>
      </c>
      <c r="W85" s="297">
        <v>0</v>
      </c>
      <c r="X85" s="297">
        <v>0</v>
      </c>
      <c r="Y85" s="297">
        <v>214.98</v>
      </c>
      <c r="Z85" s="297">
        <v>0</v>
      </c>
      <c r="AA85" s="297">
        <v>0</v>
      </c>
      <c r="AB85" s="297">
        <v>0</v>
      </c>
      <c r="AC85" s="297">
        <v>0</v>
      </c>
      <c r="AD85" s="297">
        <v>0</v>
      </c>
      <c r="AE85" s="297">
        <v>0</v>
      </c>
      <c r="AF85" s="297">
        <v>0</v>
      </c>
      <c r="AG85" s="297">
        <v>0</v>
      </c>
      <c r="AH85" s="297">
        <v>0</v>
      </c>
      <c r="AI85" s="297">
        <v>0</v>
      </c>
      <c r="AJ85" s="297">
        <v>0</v>
      </c>
      <c r="AK85" s="297">
        <v>0</v>
      </c>
      <c r="AL85" s="297">
        <v>0</v>
      </c>
      <c r="AM85" s="297">
        <v>0</v>
      </c>
      <c r="AN85" s="297">
        <v>0</v>
      </c>
      <c r="AO85" s="297">
        <v>0</v>
      </c>
      <c r="AP85" s="297">
        <v>0</v>
      </c>
      <c r="AQ85" s="297">
        <v>0</v>
      </c>
      <c r="AR85" s="297">
        <v>0</v>
      </c>
      <c r="AS85" s="297">
        <v>0</v>
      </c>
      <c r="AT85" s="297">
        <v>0</v>
      </c>
      <c r="AU85" s="297">
        <v>0</v>
      </c>
      <c r="AV85" s="297">
        <v>0</v>
      </c>
      <c r="AW85" s="297">
        <v>0</v>
      </c>
      <c r="AX85" s="297">
        <v>0</v>
      </c>
      <c r="AY85" s="297">
        <v>0</v>
      </c>
      <c r="AZ85" s="297">
        <v>0</v>
      </c>
      <c r="BA85" s="297">
        <v>0</v>
      </c>
      <c r="BB85" s="297">
        <v>0</v>
      </c>
      <c r="BC85" s="297">
        <v>9353.27</v>
      </c>
      <c r="BD85" s="297">
        <v>0</v>
      </c>
      <c r="BE85" s="297">
        <v>0</v>
      </c>
      <c r="BF85" s="297">
        <v>0</v>
      </c>
      <c r="BG85" s="297">
        <v>0</v>
      </c>
      <c r="BH85" s="297">
        <v>0</v>
      </c>
      <c r="BI85" s="297">
        <v>0</v>
      </c>
      <c r="BJ85" s="297">
        <v>0</v>
      </c>
      <c r="BK85" s="297">
        <v>0</v>
      </c>
      <c r="BL85" s="297">
        <v>0</v>
      </c>
      <c r="BM85" s="297">
        <v>0</v>
      </c>
      <c r="BN85" s="297">
        <v>0</v>
      </c>
      <c r="BO85" s="297">
        <v>0</v>
      </c>
      <c r="BP85" s="297">
        <v>0</v>
      </c>
      <c r="BQ85" s="297">
        <v>0</v>
      </c>
      <c r="BR85" s="297">
        <v>0</v>
      </c>
      <c r="BS85" s="297">
        <v>0</v>
      </c>
      <c r="BT85" s="297">
        <v>0</v>
      </c>
      <c r="BU85" s="297">
        <v>77.39</v>
      </c>
      <c r="BV85" s="297">
        <v>0</v>
      </c>
      <c r="BW85" s="297">
        <v>0</v>
      </c>
      <c r="BX85" s="297">
        <v>0</v>
      </c>
      <c r="BY85" s="297">
        <v>0</v>
      </c>
      <c r="BZ85" s="297">
        <v>0</v>
      </c>
      <c r="CA85" s="297">
        <v>59</v>
      </c>
      <c r="CB85" s="297">
        <v>0</v>
      </c>
      <c r="CC85" s="297">
        <v>0</v>
      </c>
      <c r="CD85" s="297">
        <v>0</v>
      </c>
      <c r="CE85" s="297">
        <v>0</v>
      </c>
      <c r="CF85" s="297">
        <v>300.37</v>
      </c>
      <c r="CG85" s="297">
        <v>0</v>
      </c>
      <c r="CH85" s="297">
        <v>-290.70999999999998</v>
      </c>
      <c r="CI85" s="297">
        <v>0</v>
      </c>
      <c r="CJ85" s="297">
        <v>0</v>
      </c>
      <c r="CK85" s="297">
        <v>0</v>
      </c>
      <c r="CL85" s="297">
        <v>0</v>
      </c>
      <c r="CM85" s="297"/>
      <c r="CN85" s="297">
        <v>0</v>
      </c>
      <c r="CO85" s="297">
        <v>0</v>
      </c>
      <c r="CP85" s="297">
        <v>0</v>
      </c>
      <c r="CQ85" s="297">
        <v>0</v>
      </c>
      <c r="CR85" s="297">
        <v>0</v>
      </c>
      <c r="CS85" s="297">
        <v>0</v>
      </c>
      <c r="CT85" s="297">
        <v>59</v>
      </c>
      <c r="CU85" s="297">
        <v>0</v>
      </c>
      <c r="CV85" s="297">
        <v>0</v>
      </c>
      <c r="CW85" s="297">
        <v>0</v>
      </c>
      <c r="CX85" s="297">
        <v>0</v>
      </c>
      <c r="CY85" s="297">
        <v>0</v>
      </c>
      <c r="CZ85" s="297">
        <v>0</v>
      </c>
      <c r="DA85" s="297">
        <v>0</v>
      </c>
      <c r="DB85" s="297">
        <v>0</v>
      </c>
      <c r="DC85" s="297">
        <v>0</v>
      </c>
      <c r="DD85" s="297">
        <v>1465.7</v>
      </c>
      <c r="DE85" s="297">
        <v>0</v>
      </c>
      <c r="DF85" s="297">
        <v>0</v>
      </c>
      <c r="DG85" s="297">
        <v>0</v>
      </c>
      <c r="DH85" s="297">
        <v>50</v>
      </c>
      <c r="DI85" s="297">
        <v>0</v>
      </c>
      <c r="DJ85" s="297">
        <v>0</v>
      </c>
      <c r="DK85" s="297">
        <v>0</v>
      </c>
      <c r="DL85" s="297">
        <v>0</v>
      </c>
      <c r="DM85" s="297">
        <v>0</v>
      </c>
      <c r="DN85" s="297">
        <v>0</v>
      </c>
      <c r="DO85" s="297">
        <v>0</v>
      </c>
      <c r="DP85" s="297">
        <v>0</v>
      </c>
      <c r="DQ85" s="297"/>
      <c r="DR85" s="297">
        <v>0</v>
      </c>
      <c r="DS85" s="297">
        <v>0</v>
      </c>
      <c r="DT85" s="297">
        <v>0</v>
      </c>
      <c r="DU85" s="297">
        <v>0</v>
      </c>
      <c r="DV85" s="297">
        <v>0</v>
      </c>
      <c r="DW85" s="297">
        <v>0</v>
      </c>
      <c r="DX85" s="297"/>
      <c r="DY85" s="297">
        <v>0</v>
      </c>
      <c r="DZ85" s="297">
        <v>0</v>
      </c>
      <c r="EA85" s="297">
        <v>0</v>
      </c>
      <c r="EB85" s="297">
        <v>16415.82</v>
      </c>
      <c r="EC85" s="297">
        <v>0</v>
      </c>
      <c r="ED85" s="297">
        <v>0</v>
      </c>
      <c r="EE85" s="297">
        <v>51.5</v>
      </c>
      <c r="EF85" s="297">
        <v>0</v>
      </c>
      <c r="EG85" s="297">
        <v>3224.54</v>
      </c>
      <c r="EH85" s="297">
        <v>0</v>
      </c>
      <c r="EI85"/>
      <c r="EJ85" s="7">
        <f t="shared" si="52"/>
        <v>31045.86</v>
      </c>
      <c r="EL85" s="276">
        <v>9672.148799999999</v>
      </c>
      <c r="EN85" s="183">
        <v>0</v>
      </c>
      <c r="EO85" s="183">
        <v>0</v>
      </c>
      <c r="EP85" s="183">
        <v>0</v>
      </c>
      <c r="EQ85" s="183">
        <v>0</v>
      </c>
      <c r="ER85" s="183">
        <v>0</v>
      </c>
      <c r="ES85" s="183">
        <v>0</v>
      </c>
      <c r="ET85" s="183">
        <v>0</v>
      </c>
      <c r="EU85" s="183">
        <v>0</v>
      </c>
      <c r="EV85" s="183">
        <v>0</v>
      </c>
      <c r="EW85" s="183">
        <v>0</v>
      </c>
      <c r="EX85" s="183">
        <v>0</v>
      </c>
      <c r="EY85" s="183">
        <v>0</v>
      </c>
      <c r="EZ85" s="183">
        <v>0</v>
      </c>
      <c r="FA85" s="183">
        <v>0</v>
      </c>
      <c r="FB85" s="183">
        <v>0</v>
      </c>
      <c r="FC85" s="183">
        <v>0</v>
      </c>
      <c r="FD85" s="183">
        <v>0</v>
      </c>
      <c r="FE85" s="183">
        <v>0</v>
      </c>
      <c r="FF85" s="183">
        <v>0</v>
      </c>
      <c r="FG85" s="183">
        <v>0</v>
      </c>
      <c r="FH85" s="183">
        <v>0</v>
      </c>
      <c r="FI85" s="183">
        <v>0</v>
      </c>
      <c r="FJ85" s="183">
        <v>0</v>
      </c>
      <c r="FK85" s="183">
        <v>0</v>
      </c>
      <c r="FL85" s="183">
        <v>0</v>
      </c>
      <c r="FM85" s="183">
        <v>0</v>
      </c>
      <c r="FN85" s="183">
        <v>0</v>
      </c>
      <c r="FO85" s="183">
        <v>0</v>
      </c>
      <c r="FP85" s="183">
        <v>0</v>
      </c>
      <c r="FQ85" s="183">
        <v>0</v>
      </c>
      <c r="FR85" s="183">
        <v>0</v>
      </c>
      <c r="FS85" s="183">
        <v>0</v>
      </c>
      <c r="FT85" s="183">
        <v>0</v>
      </c>
      <c r="FU85" s="183">
        <v>0</v>
      </c>
      <c r="FV85" s="183">
        <v>0</v>
      </c>
      <c r="FW85" s="183">
        <v>0</v>
      </c>
      <c r="FX85" s="183">
        <v>0</v>
      </c>
      <c r="FY85" s="183">
        <v>0</v>
      </c>
      <c r="FZ85" s="183">
        <v>0</v>
      </c>
      <c r="GA85" s="183">
        <v>0</v>
      </c>
      <c r="GB85" s="183">
        <v>0</v>
      </c>
      <c r="GC85" s="183">
        <v>0</v>
      </c>
      <c r="GD85" s="183">
        <v>0</v>
      </c>
      <c r="GE85" s="183">
        <v>0</v>
      </c>
      <c r="GF85" s="183">
        <v>0</v>
      </c>
      <c r="GG85" s="183">
        <v>0</v>
      </c>
      <c r="GH85" s="183">
        <v>0</v>
      </c>
      <c r="GI85" s="183">
        <v>0</v>
      </c>
      <c r="GJ85" s="183">
        <v>0</v>
      </c>
      <c r="GK85" s="183">
        <v>0</v>
      </c>
      <c r="GL85" s="183">
        <v>0</v>
      </c>
      <c r="GM85" s="183">
        <v>0</v>
      </c>
      <c r="GN85" s="183">
        <v>0</v>
      </c>
      <c r="GO85" s="183">
        <v>0</v>
      </c>
      <c r="GP85" s="183">
        <v>0</v>
      </c>
      <c r="GQ85" s="183">
        <v>0</v>
      </c>
      <c r="GR85" s="183">
        <v>0</v>
      </c>
      <c r="GS85" s="183">
        <v>0</v>
      </c>
      <c r="GT85" s="183">
        <v>0</v>
      </c>
      <c r="GU85" s="183">
        <v>0</v>
      </c>
      <c r="GV85" s="183">
        <v>0</v>
      </c>
      <c r="GW85" s="183">
        <v>0</v>
      </c>
      <c r="GX85" s="183">
        <v>0</v>
      </c>
      <c r="GY85" s="183">
        <v>0</v>
      </c>
      <c r="GZ85" s="183">
        <v>0</v>
      </c>
      <c r="HA85" s="183">
        <v>0</v>
      </c>
      <c r="HB85" s="183">
        <v>0</v>
      </c>
      <c r="HC85" s="183">
        <v>0</v>
      </c>
      <c r="HD85" s="183">
        <v>0</v>
      </c>
      <c r="HE85" s="183">
        <v>0</v>
      </c>
      <c r="HF85" s="183">
        <v>0</v>
      </c>
      <c r="HG85" s="183">
        <v>0</v>
      </c>
      <c r="HH85" s="183">
        <v>0</v>
      </c>
      <c r="HI85" s="183">
        <v>0</v>
      </c>
      <c r="HJ85" s="183">
        <v>0</v>
      </c>
      <c r="HK85" s="183">
        <v>0</v>
      </c>
      <c r="HL85" s="183">
        <v>0</v>
      </c>
      <c r="HM85" s="183">
        <v>0</v>
      </c>
      <c r="HN85" s="183">
        <v>0</v>
      </c>
      <c r="HO85" s="183">
        <v>0</v>
      </c>
      <c r="HP85" s="183">
        <v>0</v>
      </c>
      <c r="HQ85" s="183">
        <v>0</v>
      </c>
      <c r="HR85" s="183">
        <v>0</v>
      </c>
      <c r="HS85" s="183">
        <v>0</v>
      </c>
      <c r="HT85" s="183">
        <v>0</v>
      </c>
      <c r="HU85" s="183">
        <v>0</v>
      </c>
      <c r="HV85" s="183">
        <v>0</v>
      </c>
      <c r="HW85" s="183">
        <v>0</v>
      </c>
      <c r="HX85" s="183">
        <v>0</v>
      </c>
      <c r="HY85" s="183">
        <v>0</v>
      </c>
      <c r="HZ85" s="183">
        <v>0</v>
      </c>
      <c r="IA85" s="183">
        <v>0</v>
      </c>
      <c r="IB85" s="183">
        <v>0</v>
      </c>
      <c r="IC85" s="183">
        <v>0</v>
      </c>
      <c r="ID85" s="183">
        <v>0</v>
      </c>
      <c r="IE85" s="183">
        <v>0</v>
      </c>
      <c r="IF85" s="183">
        <v>0</v>
      </c>
      <c r="IG85" s="183">
        <v>0</v>
      </c>
      <c r="IH85" s="183">
        <v>0</v>
      </c>
      <c r="II85" s="183">
        <v>0</v>
      </c>
      <c r="IJ85" s="183">
        <v>0</v>
      </c>
      <c r="IK85" s="183">
        <v>0</v>
      </c>
      <c r="IL85" s="183">
        <v>0</v>
      </c>
      <c r="IM85" s="183">
        <v>0</v>
      </c>
      <c r="IN85" s="183">
        <v>0</v>
      </c>
      <c r="IO85" s="183">
        <v>0</v>
      </c>
      <c r="IP85" s="183">
        <v>0</v>
      </c>
      <c r="IQ85" s="183">
        <v>0</v>
      </c>
      <c r="IR85" s="183">
        <v>0</v>
      </c>
      <c r="IS85" s="183">
        <v>0</v>
      </c>
      <c r="IT85" s="183">
        <v>0</v>
      </c>
      <c r="IU85" s="183">
        <v>0</v>
      </c>
      <c r="IV85" s="183">
        <v>0</v>
      </c>
      <c r="IW85" s="183">
        <v>0</v>
      </c>
      <c r="IX85" s="183">
        <v>0</v>
      </c>
      <c r="IY85" s="183">
        <v>0</v>
      </c>
      <c r="IZ85" s="183">
        <v>0</v>
      </c>
      <c r="JA85" s="183">
        <v>0</v>
      </c>
      <c r="JB85" s="183">
        <v>0</v>
      </c>
      <c r="JC85" s="183">
        <v>0</v>
      </c>
      <c r="JD85" s="183">
        <v>0</v>
      </c>
      <c r="JE85" s="183">
        <v>0</v>
      </c>
      <c r="JF85" s="183">
        <v>0</v>
      </c>
      <c r="JG85" s="183">
        <v>0</v>
      </c>
      <c r="JH85" s="183">
        <v>0</v>
      </c>
      <c r="JI85" s="183">
        <v>0</v>
      </c>
      <c r="JJ85" s="183">
        <v>0</v>
      </c>
      <c r="JK85" s="183">
        <v>0</v>
      </c>
      <c r="JL85" s="183">
        <v>0</v>
      </c>
      <c r="JM85" s="183">
        <v>0</v>
      </c>
      <c r="JN85" s="183">
        <v>0</v>
      </c>
      <c r="JO85" s="183">
        <v>0</v>
      </c>
      <c r="JP85" s="183">
        <v>0</v>
      </c>
      <c r="JQ85" s="183">
        <v>0</v>
      </c>
    </row>
    <row r="86" spans="1:277" x14ac:dyDescent="0.25">
      <c r="A86" s="54">
        <f t="shared" si="41"/>
        <v>85</v>
      </c>
      <c r="B86" s="6"/>
      <c r="C86" s="6"/>
      <c r="D86" s="6"/>
      <c r="E86" s="6"/>
      <c r="F86" s="6" t="s">
        <v>276</v>
      </c>
      <c r="G86" s="297">
        <v>312</v>
      </c>
      <c r="H86" s="297">
        <v>7498.4</v>
      </c>
      <c r="I86" s="297">
        <v>20261.28</v>
      </c>
      <c r="J86" s="297">
        <v>0</v>
      </c>
      <c r="K86" s="297">
        <v>17139.2</v>
      </c>
      <c r="L86" s="297">
        <v>8035.04</v>
      </c>
      <c r="M86" s="297">
        <v>0</v>
      </c>
      <c r="N86" s="297">
        <v>312</v>
      </c>
      <c r="O86" s="297">
        <v>9024</v>
      </c>
      <c r="P86" s="297">
        <v>12000</v>
      </c>
      <c r="Q86" s="297">
        <v>1639.04</v>
      </c>
      <c r="R86" s="297">
        <v>7500</v>
      </c>
      <c r="S86" s="297">
        <v>468</v>
      </c>
      <c r="T86" s="297">
        <v>150</v>
      </c>
      <c r="U86" s="297">
        <v>0</v>
      </c>
      <c r="V86" s="297">
        <v>4284.8</v>
      </c>
      <c r="W86" s="297">
        <v>260</v>
      </c>
      <c r="X86" s="297">
        <v>23566.400000000001</v>
      </c>
      <c r="Y86" s="297">
        <v>0</v>
      </c>
      <c r="Z86" s="297">
        <v>312</v>
      </c>
      <c r="AA86" s="297">
        <v>312</v>
      </c>
      <c r="AB86" s="297">
        <v>1639.04</v>
      </c>
      <c r="AC86" s="297">
        <v>546</v>
      </c>
      <c r="AD86" s="297">
        <v>312</v>
      </c>
      <c r="AE86" s="297">
        <v>540</v>
      </c>
      <c r="AF86" s="297">
        <v>312</v>
      </c>
      <c r="AG86" s="297">
        <v>312</v>
      </c>
      <c r="AH86" s="297">
        <v>5133.4399999999996</v>
      </c>
      <c r="AI86" s="297">
        <v>1639.04</v>
      </c>
      <c r="AJ86" s="297">
        <v>1092</v>
      </c>
      <c r="AK86" s="297">
        <v>162</v>
      </c>
      <c r="AL86" s="297">
        <v>312</v>
      </c>
      <c r="AM86" s="297">
        <v>321.36</v>
      </c>
      <c r="AN86" s="297">
        <v>1965.6</v>
      </c>
      <c r="AO86" s="297">
        <v>2839.2</v>
      </c>
      <c r="AP86" s="297">
        <v>312</v>
      </c>
      <c r="AQ86" s="297">
        <v>20000</v>
      </c>
      <c r="AR86" s="297">
        <v>312</v>
      </c>
      <c r="AS86" s="297">
        <v>684.32</v>
      </c>
      <c r="AT86" s="297">
        <v>312</v>
      </c>
      <c r="AU86" s="297">
        <v>546</v>
      </c>
      <c r="AV86" s="297">
        <v>2731.04</v>
      </c>
      <c r="AW86" s="297">
        <v>5526.56</v>
      </c>
      <c r="AX86" s="297">
        <v>505.44</v>
      </c>
      <c r="AY86" s="297">
        <v>312</v>
      </c>
      <c r="AZ86" s="297">
        <v>312</v>
      </c>
      <c r="BA86" s="297">
        <v>1092</v>
      </c>
      <c r="BB86" s="297">
        <v>1639.04</v>
      </c>
      <c r="BC86" s="297">
        <v>40310.400000000001</v>
      </c>
      <c r="BD86" s="297">
        <v>0</v>
      </c>
      <c r="BE86" s="297">
        <v>800</v>
      </c>
      <c r="BF86" s="297">
        <v>1092</v>
      </c>
      <c r="BG86" s="297">
        <v>18903.04</v>
      </c>
      <c r="BH86" s="297">
        <v>11668.8</v>
      </c>
      <c r="BI86" s="297">
        <v>312</v>
      </c>
      <c r="BJ86" s="297">
        <v>960.96</v>
      </c>
      <c r="BK86" s="297">
        <v>4713.28</v>
      </c>
      <c r="BL86" s="297">
        <v>0</v>
      </c>
      <c r="BM86" s="297">
        <v>1092</v>
      </c>
      <c r="BN86" s="297">
        <v>312</v>
      </c>
      <c r="BO86" s="297">
        <v>7862.4</v>
      </c>
      <c r="BP86" s="297">
        <v>4667.5200000000004</v>
      </c>
      <c r="BQ86" s="297">
        <v>6253.2800000000007</v>
      </c>
      <c r="BR86" s="297">
        <v>312</v>
      </c>
      <c r="BS86" s="297">
        <v>520</v>
      </c>
      <c r="BT86" s="297">
        <v>468</v>
      </c>
      <c r="BU86" s="297">
        <v>9967</v>
      </c>
      <c r="BV86" s="297">
        <v>800</v>
      </c>
      <c r="BW86" s="297">
        <v>300</v>
      </c>
      <c r="BX86" s="297">
        <v>468</v>
      </c>
      <c r="BY86" s="297">
        <v>416</v>
      </c>
      <c r="BZ86" s="297">
        <v>312</v>
      </c>
      <c r="CA86" s="297">
        <v>428</v>
      </c>
      <c r="CB86" s="297">
        <v>25459.200000000001</v>
      </c>
      <c r="CC86" s="297">
        <v>312</v>
      </c>
      <c r="CD86" s="297">
        <v>330.72</v>
      </c>
      <c r="CE86" s="297">
        <v>416</v>
      </c>
      <c r="CF86" s="297">
        <v>22058.400000000001</v>
      </c>
      <c r="CG86" s="297">
        <v>312</v>
      </c>
      <c r="CH86" s="297">
        <v>1765.92</v>
      </c>
      <c r="CI86" s="297">
        <v>1081.5999999999999</v>
      </c>
      <c r="CJ86" s="297">
        <v>10150</v>
      </c>
      <c r="CK86" s="297">
        <v>3942</v>
      </c>
      <c r="CL86" s="297">
        <v>5000</v>
      </c>
      <c r="CM86" s="297">
        <v>3311</v>
      </c>
      <c r="CN86" s="297">
        <v>312</v>
      </c>
      <c r="CO86" s="297">
        <v>312</v>
      </c>
      <c r="CP86" s="297">
        <v>0</v>
      </c>
      <c r="CQ86" s="297">
        <v>5000</v>
      </c>
      <c r="CR86" s="297">
        <v>312</v>
      </c>
      <c r="CS86" s="297">
        <v>780</v>
      </c>
      <c r="CT86" s="297">
        <v>150</v>
      </c>
      <c r="CU86" s="297">
        <v>780</v>
      </c>
      <c r="CV86" s="297">
        <v>10972.8</v>
      </c>
      <c r="CW86" s="297">
        <v>0</v>
      </c>
      <c r="CX86" s="297">
        <v>312</v>
      </c>
      <c r="CY86" s="297">
        <v>312</v>
      </c>
      <c r="CZ86" s="297">
        <v>1946.88</v>
      </c>
      <c r="DA86" s="297">
        <v>728</v>
      </c>
      <c r="DB86" s="297">
        <v>12371.84</v>
      </c>
      <c r="DC86" s="297">
        <v>312</v>
      </c>
      <c r="DD86" s="297">
        <v>11311.04</v>
      </c>
      <c r="DE86" s="297">
        <v>312</v>
      </c>
      <c r="DF86" s="297">
        <v>312</v>
      </c>
      <c r="DG86" s="297">
        <v>676</v>
      </c>
      <c r="DH86" s="297">
        <v>13068.64</v>
      </c>
      <c r="DI86" s="297">
        <v>312</v>
      </c>
      <c r="DJ86" s="297">
        <v>312</v>
      </c>
      <c r="DK86" s="297">
        <v>416</v>
      </c>
      <c r="DL86" s="297">
        <v>1801.28</v>
      </c>
      <c r="DM86" s="297">
        <v>5896.8</v>
      </c>
      <c r="DN86" s="297">
        <v>624</v>
      </c>
      <c r="DO86" s="297">
        <v>624</v>
      </c>
      <c r="DP86" s="297">
        <v>588.64</v>
      </c>
      <c r="DQ86" s="297">
        <v>3311</v>
      </c>
      <c r="DR86" s="297">
        <v>312</v>
      </c>
      <c r="DS86" s="297">
        <v>312</v>
      </c>
      <c r="DT86" s="297">
        <v>312</v>
      </c>
      <c r="DU86" s="297">
        <v>624</v>
      </c>
      <c r="DV86" s="297">
        <v>728</v>
      </c>
      <c r="DW86" s="297">
        <v>728</v>
      </c>
      <c r="DX86" s="297">
        <v>162</v>
      </c>
      <c r="DY86" s="297">
        <v>19760</v>
      </c>
      <c r="DZ86" s="297">
        <v>312</v>
      </c>
      <c r="EA86" s="297">
        <v>312</v>
      </c>
      <c r="EB86" s="297">
        <v>10000</v>
      </c>
      <c r="EC86" s="297">
        <v>12874.88</v>
      </c>
      <c r="ED86" s="297">
        <v>312</v>
      </c>
      <c r="EE86" s="297">
        <v>18907.2</v>
      </c>
      <c r="EF86" s="297">
        <v>728</v>
      </c>
      <c r="EG86" s="297">
        <v>11880.96</v>
      </c>
      <c r="EH86" s="297">
        <v>7500</v>
      </c>
      <c r="EI86"/>
      <c r="EJ86" s="7">
        <f t="shared" si="52"/>
        <v>511493.72</v>
      </c>
      <c r="EL86" s="276">
        <v>3969</v>
      </c>
      <c r="EN86" s="183">
        <v>0</v>
      </c>
      <c r="EO86" s="183">
        <v>0</v>
      </c>
      <c r="EP86" s="183">
        <v>0</v>
      </c>
      <c r="EQ86" s="183">
        <v>0</v>
      </c>
      <c r="ER86" s="183">
        <v>0</v>
      </c>
      <c r="ES86" s="183">
        <v>0</v>
      </c>
      <c r="ET86" s="183">
        <v>0</v>
      </c>
      <c r="EU86" s="183">
        <v>0</v>
      </c>
      <c r="EV86" s="183">
        <v>0</v>
      </c>
      <c r="EW86" s="183">
        <v>0</v>
      </c>
      <c r="EX86" s="183">
        <v>0</v>
      </c>
      <c r="EY86" s="183">
        <v>0</v>
      </c>
      <c r="EZ86" s="183">
        <v>0</v>
      </c>
      <c r="FA86" s="183">
        <v>0</v>
      </c>
      <c r="FB86" s="183">
        <v>0</v>
      </c>
      <c r="FC86" s="183">
        <v>0</v>
      </c>
      <c r="FD86" s="183">
        <v>0</v>
      </c>
      <c r="FE86" s="183">
        <v>0</v>
      </c>
      <c r="FF86" s="183">
        <v>0</v>
      </c>
      <c r="FG86" s="183">
        <v>0</v>
      </c>
      <c r="FH86" s="183">
        <v>0</v>
      </c>
      <c r="FI86" s="183">
        <v>0</v>
      </c>
      <c r="FJ86" s="183">
        <v>0</v>
      </c>
      <c r="FK86" s="183">
        <v>0</v>
      </c>
      <c r="FL86" s="183">
        <v>0</v>
      </c>
      <c r="FM86" s="183">
        <v>0</v>
      </c>
      <c r="FN86" s="183">
        <v>0</v>
      </c>
      <c r="FO86" s="183">
        <v>0</v>
      </c>
      <c r="FP86" s="183">
        <v>0</v>
      </c>
      <c r="FQ86" s="183">
        <v>0</v>
      </c>
      <c r="FR86" s="183">
        <v>0</v>
      </c>
      <c r="FS86" s="183">
        <v>0</v>
      </c>
      <c r="FT86" s="183">
        <v>0</v>
      </c>
      <c r="FU86" s="183">
        <v>0</v>
      </c>
      <c r="FV86" s="183">
        <v>0</v>
      </c>
      <c r="FW86" s="183">
        <v>0</v>
      </c>
      <c r="FX86" s="183">
        <v>0</v>
      </c>
      <c r="FY86" s="183">
        <v>0</v>
      </c>
      <c r="FZ86" s="183">
        <v>0</v>
      </c>
      <c r="GA86" s="183">
        <v>0</v>
      </c>
      <c r="GB86" s="183">
        <v>0</v>
      </c>
      <c r="GC86" s="183">
        <v>0</v>
      </c>
      <c r="GD86" s="183">
        <v>0</v>
      </c>
      <c r="GE86" s="183">
        <v>0</v>
      </c>
      <c r="GF86" s="183">
        <v>0</v>
      </c>
      <c r="GG86" s="183">
        <v>0</v>
      </c>
      <c r="GH86" s="183">
        <v>0</v>
      </c>
      <c r="GI86" s="183">
        <v>0</v>
      </c>
      <c r="GJ86" s="183">
        <v>0</v>
      </c>
      <c r="GK86" s="183">
        <v>0</v>
      </c>
      <c r="GL86" s="183">
        <v>0</v>
      </c>
      <c r="GM86" s="183">
        <v>0</v>
      </c>
      <c r="GN86" s="183">
        <v>0</v>
      </c>
      <c r="GO86" s="183">
        <v>0</v>
      </c>
      <c r="GP86" s="183">
        <v>0</v>
      </c>
      <c r="GQ86" s="183">
        <v>0</v>
      </c>
      <c r="GR86" s="183">
        <v>0</v>
      </c>
      <c r="GS86" s="183">
        <v>0</v>
      </c>
      <c r="GT86" s="183">
        <v>0</v>
      </c>
      <c r="GU86" s="183">
        <v>0</v>
      </c>
      <c r="GV86" s="183">
        <v>0</v>
      </c>
      <c r="GW86" s="183">
        <v>0</v>
      </c>
      <c r="GX86" s="183">
        <v>0</v>
      </c>
      <c r="GY86" s="183">
        <v>0</v>
      </c>
      <c r="GZ86" s="183">
        <v>0</v>
      </c>
      <c r="HA86" s="183">
        <v>0</v>
      </c>
      <c r="HB86" s="183">
        <v>0</v>
      </c>
      <c r="HC86" s="183">
        <v>0</v>
      </c>
      <c r="HD86" s="183">
        <v>0</v>
      </c>
      <c r="HE86" s="183">
        <v>0</v>
      </c>
      <c r="HF86" s="183">
        <v>0</v>
      </c>
      <c r="HG86" s="183">
        <v>0</v>
      </c>
      <c r="HH86" s="183">
        <v>0</v>
      </c>
      <c r="HI86" s="183">
        <v>0</v>
      </c>
      <c r="HJ86" s="183">
        <v>0</v>
      </c>
      <c r="HK86" s="183">
        <v>0</v>
      </c>
      <c r="HL86" s="183">
        <v>0</v>
      </c>
      <c r="HM86" s="183">
        <v>0</v>
      </c>
      <c r="HN86" s="183">
        <v>0</v>
      </c>
      <c r="HO86" s="183">
        <v>0</v>
      </c>
      <c r="HP86" s="183">
        <v>0</v>
      </c>
      <c r="HQ86" s="183">
        <v>0</v>
      </c>
      <c r="HR86" s="183">
        <v>0</v>
      </c>
      <c r="HS86" s="183">
        <v>0</v>
      </c>
      <c r="HT86" s="183">
        <v>0</v>
      </c>
      <c r="HU86" s="183">
        <v>0</v>
      </c>
      <c r="HV86" s="183">
        <v>0</v>
      </c>
      <c r="HW86" s="183">
        <v>0</v>
      </c>
      <c r="HX86" s="183">
        <v>0</v>
      </c>
      <c r="HY86" s="183">
        <v>0</v>
      </c>
      <c r="HZ86" s="183">
        <v>0</v>
      </c>
      <c r="IA86" s="183">
        <v>0</v>
      </c>
      <c r="IB86" s="183">
        <v>0</v>
      </c>
      <c r="IC86" s="183">
        <v>0</v>
      </c>
      <c r="ID86" s="183">
        <v>0</v>
      </c>
      <c r="IE86" s="183">
        <v>0</v>
      </c>
      <c r="IF86" s="183">
        <v>0</v>
      </c>
      <c r="IG86" s="183">
        <v>0</v>
      </c>
      <c r="IH86" s="183">
        <v>0</v>
      </c>
      <c r="II86" s="183">
        <v>0</v>
      </c>
      <c r="IJ86" s="183">
        <v>0</v>
      </c>
      <c r="IK86" s="183">
        <v>0</v>
      </c>
      <c r="IL86" s="183">
        <v>0</v>
      </c>
      <c r="IM86" s="183">
        <v>0</v>
      </c>
      <c r="IN86" s="183">
        <v>0</v>
      </c>
      <c r="IO86" s="183">
        <v>0</v>
      </c>
      <c r="IP86" s="183">
        <v>0</v>
      </c>
      <c r="IQ86" s="183">
        <v>0</v>
      </c>
      <c r="IR86" s="183">
        <v>0</v>
      </c>
      <c r="IS86" s="183">
        <v>0</v>
      </c>
      <c r="IT86" s="183">
        <v>0</v>
      </c>
      <c r="IU86" s="183">
        <v>0</v>
      </c>
      <c r="IV86" s="183">
        <v>0</v>
      </c>
      <c r="IW86" s="183">
        <v>0</v>
      </c>
      <c r="IX86" s="183">
        <v>0</v>
      </c>
      <c r="IY86" s="183">
        <v>0</v>
      </c>
      <c r="IZ86" s="183">
        <v>0</v>
      </c>
      <c r="JA86" s="183">
        <v>0</v>
      </c>
      <c r="JB86" s="183">
        <v>0</v>
      </c>
      <c r="JC86" s="183">
        <v>0</v>
      </c>
      <c r="JD86" s="183">
        <v>0</v>
      </c>
      <c r="JE86" s="183">
        <v>0</v>
      </c>
      <c r="JF86" s="183">
        <v>0</v>
      </c>
      <c r="JG86" s="183">
        <v>0</v>
      </c>
      <c r="JH86" s="183">
        <v>0</v>
      </c>
      <c r="JI86" s="183">
        <v>0</v>
      </c>
      <c r="JJ86" s="183">
        <v>0</v>
      </c>
      <c r="JK86" s="183">
        <v>0</v>
      </c>
      <c r="JL86" s="183">
        <v>0</v>
      </c>
      <c r="JM86" s="183">
        <v>0</v>
      </c>
      <c r="JN86" s="183">
        <v>0</v>
      </c>
      <c r="JO86" s="183">
        <v>0</v>
      </c>
      <c r="JP86" s="183">
        <v>0</v>
      </c>
      <c r="JQ86" s="183">
        <v>0</v>
      </c>
    </row>
    <row r="87" spans="1:277" x14ac:dyDescent="0.25">
      <c r="A87" s="54">
        <f t="shared" si="41"/>
        <v>86</v>
      </c>
      <c r="B87" s="6"/>
      <c r="C87" s="6"/>
      <c r="D87" s="6"/>
      <c r="E87" s="6"/>
      <c r="F87" s="6" t="s">
        <v>277</v>
      </c>
      <c r="G87" s="297">
        <v>0</v>
      </c>
      <c r="H87" s="297">
        <v>1939.86</v>
      </c>
      <c r="I87" s="297">
        <v>0</v>
      </c>
      <c r="J87" s="297">
        <v>0</v>
      </c>
      <c r="K87" s="297">
        <v>15504.26</v>
      </c>
      <c r="L87" s="297">
        <v>0</v>
      </c>
      <c r="M87" s="297">
        <v>0</v>
      </c>
      <c r="N87" s="297">
        <v>0</v>
      </c>
      <c r="O87" s="297">
        <v>6060.19</v>
      </c>
      <c r="P87" s="297">
        <v>20000</v>
      </c>
      <c r="Q87" s="297">
        <v>0</v>
      </c>
      <c r="R87" s="297">
        <v>5811.1</v>
      </c>
      <c r="S87" s="297">
        <v>0</v>
      </c>
      <c r="T87" s="297">
        <v>0</v>
      </c>
      <c r="U87" s="297">
        <v>0</v>
      </c>
      <c r="V87" s="297">
        <v>0</v>
      </c>
      <c r="W87" s="297">
        <v>0</v>
      </c>
      <c r="X87" s="297">
        <v>0</v>
      </c>
      <c r="Y87" s="297">
        <v>0</v>
      </c>
      <c r="Z87" s="297">
        <v>0</v>
      </c>
      <c r="AA87" s="297">
        <v>0</v>
      </c>
      <c r="AB87" s="297">
        <v>0</v>
      </c>
      <c r="AC87" s="297">
        <v>0</v>
      </c>
      <c r="AD87" s="297">
        <v>0</v>
      </c>
      <c r="AE87" s="297">
        <v>0</v>
      </c>
      <c r="AF87" s="297">
        <v>0</v>
      </c>
      <c r="AG87" s="297">
        <v>11225.9</v>
      </c>
      <c r="AH87" s="297">
        <v>0</v>
      </c>
      <c r="AI87" s="297">
        <v>0</v>
      </c>
      <c r="AJ87" s="297">
        <v>0</v>
      </c>
      <c r="AK87" s="297">
        <v>0</v>
      </c>
      <c r="AL87" s="297">
        <v>0</v>
      </c>
      <c r="AM87" s="297">
        <v>0</v>
      </c>
      <c r="AN87" s="297">
        <v>0</v>
      </c>
      <c r="AO87" s="297">
        <v>0</v>
      </c>
      <c r="AP87" s="297">
        <v>0</v>
      </c>
      <c r="AQ87" s="297">
        <v>28000</v>
      </c>
      <c r="AR87" s="297">
        <v>0</v>
      </c>
      <c r="AS87" s="297">
        <v>0</v>
      </c>
      <c r="AT87" s="297">
        <v>0</v>
      </c>
      <c r="AU87" s="297">
        <v>0</v>
      </c>
      <c r="AV87" s="297">
        <v>0</v>
      </c>
      <c r="AW87" s="297">
        <v>0</v>
      </c>
      <c r="AX87" s="297">
        <v>0</v>
      </c>
      <c r="AY87" s="297">
        <v>0</v>
      </c>
      <c r="AZ87" s="297">
        <v>0</v>
      </c>
      <c r="BA87" s="297">
        <v>0</v>
      </c>
      <c r="BB87" s="297">
        <v>0</v>
      </c>
      <c r="BC87" s="297">
        <v>993.68</v>
      </c>
      <c r="BD87" s="297">
        <v>0</v>
      </c>
      <c r="BE87" s="297">
        <v>0</v>
      </c>
      <c r="BF87" s="297">
        <v>0</v>
      </c>
      <c r="BG87" s="297">
        <v>27079.84</v>
      </c>
      <c r="BH87" s="297">
        <v>13812</v>
      </c>
      <c r="BI87" s="297">
        <v>0</v>
      </c>
      <c r="BJ87" s="297">
        <v>0</v>
      </c>
      <c r="BK87" s="297">
        <v>0</v>
      </c>
      <c r="BL87" s="297">
        <v>0</v>
      </c>
      <c r="BM87" s="297">
        <v>0</v>
      </c>
      <c r="BN87" s="297">
        <v>0</v>
      </c>
      <c r="BO87" s="297">
        <v>22487.8</v>
      </c>
      <c r="BP87" s="297">
        <v>0</v>
      </c>
      <c r="BQ87" s="297">
        <v>0</v>
      </c>
      <c r="BR87" s="297">
        <v>0</v>
      </c>
      <c r="BS87" s="297">
        <v>0</v>
      </c>
      <c r="BT87" s="297">
        <v>0</v>
      </c>
      <c r="BU87" s="297">
        <v>3875.19</v>
      </c>
      <c r="BV87" s="297">
        <v>0</v>
      </c>
      <c r="BW87" s="297">
        <v>0</v>
      </c>
      <c r="BX87" s="297">
        <v>0</v>
      </c>
      <c r="BY87" s="297">
        <v>0</v>
      </c>
      <c r="BZ87" s="297">
        <v>0</v>
      </c>
      <c r="CA87" s="297">
        <v>52.98</v>
      </c>
      <c r="CB87" s="297">
        <v>29764.92</v>
      </c>
      <c r="CC87" s="297">
        <v>0</v>
      </c>
      <c r="CD87" s="297">
        <v>0</v>
      </c>
      <c r="CE87" s="297">
        <v>0</v>
      </c>
      <c r="CF87" s="297">
        <v>0</v>
      </c>
      <c r="CG87" s="297">
        <v>0</v>
      </c>
      <c r="CH87" s="297">
        <v>13.56</v>
      </c>
      <c r="CI87" s="297">
        <v>0</v>
      </c>
      <c r="CJ87" s="297">
        <v>0</v>
      </c>
      <c r="CK87" s="297">
        <v>37190.85</v>
      </c>
      <c r="CL87" s="297">
        <v>0</v>
      </c>
      <c r="CM87" s="297"/>
      <c r="CN87" s="297">
        <v>0</v>
      </c>
      <c r="CO87" s="297">
        <v>0</v>
      </c>
      <c r="CP87" s="297">
        <v>0</v>
      </c>
      <c r="CQ87" s="297">
        <v>3487.76</v>
      </c>
      <c r="CR87" s="297">
        <v>0</v>
      </c>
      <c r="CS87" s="297">
        <v>0</v>
      </c>
      <c r="CT87" s="297">
        <v>0</v>
      </c>
      <c r="CU87" s="297">
        <v>0</v>
      </c>
      <c r="CV87" s="297">
        <v>17480.349999999999</v>
      </c>
      <c r="CW87" s="297">
        <v>0</v>
      </c>
      <c r="CX87" s="297">
        <v>0</v>
      </c>
      <c r="CY87" s="297">
        <v>0</v>
      </c>
      <c r="CZ87" s="297">
        <v>0</v>
      </c>
      <c r="DA87" s="297">
        <v>0</v>
      </c>
      <c r="DB87" s="297">
        <v>0</v>
      </c>
      <c r="DC87" s="297">
        <v>0</v>
      </c>
      <c r="DD87" s="297">
        <v>8780.31</v>
      </c>
      <c r="DE87" s="297">
        <v>0</v>
      </c>
      <c r="DF87" s="297">
        <v>0</v>
      </c>
      <c r="DG87" s="297">
        <v>0</v>
      </c>
      <c r="DH87" s="297">
        <v>5178.72</v>
      </c>
      <c r="DI87" s="297">
        <v>0</v>
      </c>
      <c r="DJ87" s="297">
        <v>0</v>
      </c>
      <c r="DK87" s="297">
        <v>0</v>
      </c>
      <c r="DL87" s="297">
        <v>0</v>
      </c>
      <c r="DM87" s="297">
        <v>0</v>
      </c>
      <c r="DN87" s="297">
        <v>0</v>
      </c>
      <c r="DO87" s="297">
        <v>0</v>
      </c>
      <c r="DP87" s="297">
        <v>0</v>
      </c>
      <c r="DQ87" s="297"/>
      <c r="DR87" s="297">
        <v>0</v>
      </c>
      <c r="DS87" s="297">
        <v>0</v>
      </c>
      <c r="DT87" s="297">
        <v>0</v>
      </c>
      <c r="DU87" s="297">
        <v>0</v>
      </c>
      <c r="DV87" s="297">
        <v>0</v>
      </c>
      <c r="DW87" s="297">
        <v>0</v>
      </c>
      <c r="DX87" s="297"/>
      <c r="DY87" s="297">
        <v>16131.72</v>
      </c>
      <c r="DZ87" s="297">
        <v>0</v>
      </c>
      <c r="EA87" s="297">
        <v>0</v>
      </c>
      <c r="EB87" s="297">
        <v>0</v>
      </c>
      <c r="EC87" s="297">
        <v>0</v>
      </c>
      <c r="ED87" s="297">
        <v>0</v>
      </c>
      <c r="EE87" s="297">
        <v>7169.52</v>
      </c>
      <c r="EF87" s="297">
        <v>0</v>
      </c>
      <c r="EG87" s="297">
        <v>6020.83</v>
      </c>
      <c r="EH87" s="297">
        <v>0</v>
      </c>
      <c r="EI87"/>
      <c r="EJ87" s="7">
        <f t="shared" si="52"/>
        <v>288061.34000000003</v>
      </c>
      <c r="EL87" s="276">
        <v>47880</v>
      </c>
      <c r="EN87" s="183">
        <v>0</v>
      </c>
      <c r="EO87" s="183">
        <v>0</v>
      </c>
      <c r="EP87" s="183">
        <v>0</v>
      </c>
      <c r="EQ87" s="183">
        <v>0</v>
      </c>
      <c r="ER87" s="183">
        <v>0</v>
      </c>
      <c r="ES87" s="183">
        <v>0</v>
      </c>
      <c r="ET87" s="183">
        <v>0</v>
      </c>
      <c r="EU87" s="183">
        <v>0</v>
      </c>
      <c r="EV87" s="183">
        <v>0</v>
      </c>
      <c r="EW87" s="183">
        <v>0</v>
      </c>
      <c r="EX87" s="183">
        <v>0</v>
      </c>
      <c r="EY87" s="183">
        <v>0</v>
      </c>
      <c r="EZ87" s="183">
        <v>0</v>
      </c>
      <c r="FA87" s="183">
        <v>0</v>
      </c>
      <c r="FB87" s="183">
        <v>0</v>
      </c>
      <c r="FC87" s="183">
        <v>0</v>
      </c>
      <c r="FD87" s="183">
        <v>0</v>
      </c>
      <c r="FE87" s="183">
        <v>0</v>
      </c>
      <c r="FF87" s="183">
        <v>0</v>
      </c>
      <c r="FG87" s="183">
        <v>0</v>
      </c>
      <c r="FH87" s="183">
        <v>0</v>
      </c>
      <c r="FI87" s="183">
        <v>0</v>
      </c>
      <c r="FJ87" s="183">
        <v>0</v>
      </c>
      <c r="FK87" s="183">
        <v>0</v>
      </c>
      <c r="FL87" s="183">
        <v>0</v>
      </c>
      <c r="FM87" s="183">
        <v>0</v>
      </c>
      <c r="FN87" s="183">
        <v>0</v>
      </c>
      <c r="FO87" s="183">
        <v>0</v>
      </c>
      <c r="FP87" s="183">
        <v>0</v>
      </c>
      <c r="FQ87" s="183">
        <v>0</v>
      </c>
      <c r="FR87" s="183">
        <v>0</v>
      </c>
      <c r="FS87" s="183">
        <v>0</v>
      </c>
      <c r="FT87" s="183">
        <v>0</v>
      </c>
      <c r="FU87" s="183">
        <v>0</v>
      </c>
      <c r="FV87" s="183">
        <v>0</v>
      </c>
      <c r="FW87" s="183">
        <v>0</v>
      </c>
      <c r="FX87" s="183">
        <v>0</v>
      </c>
      <c r="FY87" s="183">
        <v>0</v>
      </c>
      <c r="FZ87" s="183">
        <v>0</v>
      </c>
      <c r="GA87" s="183">
        <v>0</v>
      </c>
      <c r="GB87" s="183">
        <v>0</v>
      </c>
      <c r="GC87" s="183">
        <v>0</v>
      </c>
      <c r="GD87" s="183">
        <v>0</v>
      </c>
      <c r="GE87" s="183">
        <v>0</v>
      </c>
      <c r="GF87" s="183">
        <v>0</v>
      </c>
      <c r="GG87" s="183">
        <v>0</v>
      </c>
      <c r="GH87" s="183">
        <v>0</v>
      </c>
      <c r="GI87" s="183">
        <v>0</v>
      </c>
      <c r="GJ87" s="183">
        <v>0</v>
      </c>
      <c r="GK87" s="183">
        <v>0</v>
      </c>
      <c r="GL87" s="183">
        <v>0</v>
      </c>
      <c r="GM87" s="183">
        <v>0</v>
      </c>
      <c r="GN87" s="183">
        <v>0</v>
      </c>
      <c r="GO87" s="183">
        <v>0</v>
      </c>
      <c r="GP87" s="183">
        <v>0</v>
      </c>
      <c r="GQ87" s="183">
        <v>0</v>
      </c>
      <c r="GR87" s="183">
        <v>0</v>
      </c>
      <c r="GS87" s="183">
        <v>0</v>
      </c>
      <c r="GT87" s="183">
        <v>0</v>
      </c>
      <c r="GU87" s="183">
        <v>0</v>
      </c>
      <c r="GV87" s="183">
        <v>0</v>
      </c>
      <c r="GW87" s="183">
        <v>0</v>
      </c>
      <c r="GX87" s="183">
        <v>0</v>
      </c>
      <c r="GY87" s="183">
        <v>0</v>
      </c>
      <c r="GZ87" s="183">
        <v>0</v>
      </c>
      <c r="HA87" s="183">
        <v>0</v>
      </c>
      <c r="HB87" s="183">
        <v>0</v>
      </c>
      <c r="HC87" s="183">
        <v>0</v>
      </c>
      <c r="HD87" s="183">
        <v>0</v>
      </c>
      <c r="HE87" s="183">
        <v>0</v>
      </c>
      <c r="HF87" s="183">
        <v>0</v>
      </c>
      <c r="HG87" s="183">
        <v>0</v>
      </c>
      <c r="HH87" s="183">
        <v>0</v>
      </c>
      <c r="HI87" s="183">
        <v>0</v>
      </c>
      <c r="HJ87" s="183">
        <v>0</v>
      </c>
      <c r="HK87" s="183">
        <v>0</v>
      </c>
      <c r="HL87" s="183">
        <v>0</v>
      </c>
      <c r="HM87" s="183">
        <v>0</v>
      </c>
      <c r="HN87" s="183">
        <v>0</v>
      </c>
      <c r="HO87" s="183">
        <v>0</v>
      </c>
      <c r="HP87" s="183">
        <v>0</v>
      </c>
      <c r="HQ87" s="183">
        <v>0</v>
      </c>
      <c r="HR87" s="183">
        <v>0</v>
      </c>
      <c r="HS87" s="183">
        <v>0</v>
      </c>
      <c r="HT87" s="183">
        <v>0</v>
      </c>
      <c r="HU87" s="183">
        <v>0</v>
      </c>
      <c r="HV87" s="183">
        <v>0</v>
      </c>
      <c r="HW87" s="183">
        <v>0</v>
      </c>
      <c r="HX87" s="183">
        <v>0</v>
      </c>
      <c r="HY87" s="183">
        <v>0</v>
      </c>
      <c r="HZ87" s="183">
        <v>0</v>
      </c>
      <c r="IA87" s="183">
        <v>0</v>
      </c>
      <c r="IB87" s="183">
        <v>0</v>
      </c>
      <c r="IC87" s="183">
        <v>0</v>
      </c>
      <c r="ID87" s="183">
        <v>0</v>
      </c>
      <c r="IE87" s="183">
        <v>0</v>
      </c>
      <c r="IF87" s="183">
        <v>0</v>
      </c>
      <c r="IG87" s="183">
        <v>0</v>
      </c>
      <c r="IH87" s="183">
        <v>0</v>
      </c>
      <c r="II87" s="183">
        <v>0</v>
      </c>
      <c r="IJ87" s="183">
        <v>0</v>
      </c>
      <c r="IK87" s="183">
        <v>0</v>
      </c>
      <c r="IL87" s="183">
        <v>0</v>
      </c>
      <c r="IM87" s="183">
        <v>0</v>
      </c>
      <c r="IN87" s="183">
        <v>0</v>
      </c>
      <c r="IO87" s="183">
        <v>0</v>
      </c>
      <c r="IP87" s="183">
        <v>0</v>
      </c>
      <c r="IQ87" s="183">
        <v>0</v>
      </c>
      <c r="IR87" s="183">
        <v>0</v>
      </c>
      <c r="IS87" s="183">
        <v>0</v>
      </c>
      <c r="IT87" s="183">
        <v>0</v>
      </c>
      <c r="IU87" s="183">
        <v>0</v>
      </c>
      <c r="IV87" s="183">
        <v>0</v>
      </c>
      <c r="IW87" s="183">
        <v>0</v>
      </c>
      <c r="IX87" s="183">
        <v>0</v>
      </c>
      <c r="IY87" s="183">
        <v>0</v>
      </c>
      <c r="IZ87" s="183">
        <v>0</v>
      </c>
      <c r="JA87" s="183">
        <v>0</v>
      </c>
      <c r="JB87" s="183">
        <v>0</v>
      </c>
      <c r="JC87" s="183">
        <v>0</v>
      </c>
      <c r="JD87" s="183">
        <v>0</v>
      </c>
      <c r="JE87" s="183">
        <v>0</v>
      </c>
      <c r="JF87" s="183">
        <v>0</v>
      </c>
      <c r="JG87" s="183">
        <v>0</v>
      </c>
      <c r="JH87" s="183">
        <v>0</v>
      </c>
      <c r="JI87" s="183">
        <v>0</v>
      </c>
      <c r="JJ87" s="183">
        <v>0</v>
      </c>
      <c r="JK87" s="183">
        <v>0</v>
      </c>
      <c r="JL87" s="183">
        <v>0</v>
      </c>
      <c r="JM87" s="183">
        <v>0</v>
      </c>
      <c r="JN87" s="183">
        <v>0</v>
      </c>
      <c r="JO87" s="183">
        <v>0</v>
      </c>
      <c r="JP87" s="183">
        <v>0</v>
      </c>
      <c r="JQ87" s="183">
        <v>0</v>
      </c>
    </row>
    <row r="88" spans="1:277" x14ac:dyDescent="0.25">
      <c r="A88" s="54">
        <f t="shared" si="41"/>
        <v>87</v>
      </c>
      <c r="B88" s="6"/>
      <c r="C88" s="6"/>
      <c r="D88" s="6"/>
      <c r="E88" s="6"/>
      <c r="F88" s="6" t="s">
        <v>278</v>
      </c>
      <c r="G88" s="299">
        <v>0</v>
      </c>
      <c r="H88" s="299">
        <v>0</v>
      </c>
      <c r="I88" s="299">
        <v>1444.24</v>
      </c>
      <c r="J88" s="299">
        <v>0</v>
      </c>
      <c r="K88" s="299">
        <v>-772.05</v>
      </c>
      <c r="L88" s="299">
        <v>207.27</v>
      </c>
      <c r="M88" s="299">
        <v>0</v>
      </c>
      <c r="N88" s="299">
        <v>0</v>
      </c>
      <c r="O88" s="299">
        <v>3157.79</v>
      </c>
      <c r="P88" s="299">
        <v>0</v>
      </c>
      <c r="Q88" s="299">
        <v>0</v>
      </c>
      <c r="R88" s="299">
        <v>0</v>
      </c>
      <c r="S88" s="299">
        <v>0</v>
      </c>
      <c r="T88" s="299">
        <v>0</v>
      </c>
      <c r="U88" s="299">
        <v>0</v>
      </c>
      <c r="V88" s="299">
        <v>797.25</v>
      </c>
      <c r="W88" s="299">
        <v>0</v>
      </c>
      <c r="X88" s="299">
        <v>1764.8</v>
      </c>
      <c r="Y88" s="299">
        <v>0</v>
      </c>
      <c r="Z88" s="299">
        <v>0</v>
      </c>
      <c r="AA88" s="299">
        <v>0</v>
      </c>
      <c r="AB88" s="299">
        <v>213.44</v>
      </c>
      <c r="AC88" s="299">
        <v>0</v>
      </c>
      <c r="AD88" s="299">
        <v>0</v>
      </c>
      <c r="AE88" s="299">
        <v>0</v>
      </c>
      <c r="AF88" s="299">
        <v>0</v>
      </c>
      <c r="AG88" s="299">
        <v>0</v>
      </c>
      <c r="AH88" s="299">
        <v>0</v>
      </c>
      <c r="AI88" s="299">
        <v>0</v>
      </c>
      <c r="AJ88" s="299">
        <v>0</v>
      </c>
      <c r="AK88" s="299">
        <v>0</v>
      </c>
      <c r="AL88" s="299">
        <v>0</v>
      </c>
      <c r="AM88" s="299">
        <v>0</v>
      </c>
      <c r="AN88" s="299">
        <v>0</v>
      </c>
      <c r="AO88" s="299">
        <v>0</v>
      </c>
      <c r="AP88" s="299">
        <v>0</v>
      </c>
      <c r="AQ88" s="299">
        <v>0</v>
      </c>
      <c r="AR88" s="299">
        <v>0</v>
      </c>
      <c r="AS88" s="299">
        <v>0</v>
      </c>
      <c r="AT88" s="299">
        <v>0</v>
      </c>
      <c r="AU88" s="299">
        <v>0</v>
      </c>
      <c r="AV88" s="299">
        <v>0</v>
      </c>
      <c r="AW88" s="299">
        <v>0</v>
      </c>
      <c r="AX88" s="299">
        <v>0</v>
      </c>
      <c r="AY88" s="299">
        <v>0</v>
      </c>
      <c r="AZ88" s="299">
        <v>0</v>
      </c>
      <c r="BA88" s="299">
        <v>0</v>
      </c>
      <c r="BB88" s="299">
        <v>0</v>
      </c>
      <c r="BC88" s="299">
        <v>5825.24</v>
      </c>
      <c r="BD88" s="299">
        <v>0</v>
      </c>
      <c r="BE88" s="299">
        <v>0</v>
      </c>
      <c r="BF88" s="299">
        <v>0</v>
      </c>
      <c r="BG88" s="299">
        <v>4556.13</v>
      </c>
      <c r="BH88" s="299">
        <v>1313.5</v>
      </c>
      <c r="BI88" s="299">
        <v>0</v>
      </c>
      <c r="BJ88" s="299">
        <v>0</v>
      </c>
      <c r="BK88" s="299">
        <v>0</v>
      </c>
      <c r="BL88" s="299">
        <v>0</v>
      </c>
      <c r="BM88" s="299">
        <v>0</v>
      </c>
      <c r="BN88" s="299">
        <v>0</v>
      </c>
      <c r="BO88" s="299">
        <v>2840.47</v>
      </c>
      <c r="BP88" s="299">
        <v>0</v>
      </c>
      <c r="BQ88" s="299">
        <v>375.17</v>
      </c>
      <c r="BR88" s="299">
        <v>0</v>
      </c>
      <c r="BS88" s="299">
        <v>0</v>
      </c>
      <c r="BT88" s="299">
        <v>0</v>
      </c>
      <c r="BU88" s="299">
        <v>1121.56</v>
      </c>
      <c r="BV88" s="299">
        <v>0</v>
      </c>
      <c r="BW88" s="299">
        <v>0</v>
      </c>
      <c r="BX88" s="299">
        <v>0</v>
      </c>
      <c r="BY88" s="299">
        <v>0</v>
      </c>
      <c r="BZ88" s="299">
        <v>0</v>
      </c>
      <c r="CA88" s="299">
        <v>0</v>
      </c>
      <c r="CB88" s="299">
        <v>7082.61</v>
      </c>
      <c r="CC88" s="299">
        <v>0</v>
      </c>
      <c r="CD88" s="299">
        <v>1651</v>
      </c>
      <c r="CE88" s="299">
        <v>0</v>
      </c>
      <c r="CF88" s="299">
        <v>4154.04</v>
      </c>
      <c r="CG88" s="299">
        <v>0</v>
      </c>
      <c r="CH88" s="299">
        <v>340</v>
      </c>
      <c r="CI88" s="299">
        <v>0</v>
      </c>
      <c r="CJ88" s="299">
        <v>0</v>
      </c>
      <c r="CK88" s="299">
        <v>1518.19</v>
      </c>
      <c r="CL88" s="299">
        <v>0</v>
      </c>
      <c r="CM88" s="299"/>
      <c r="CN88" s="299">
        <v>0</v>
      </c>
      <c r="CO88" s="299">
        <v>0</v>
      </c>
      <c r="CP88" s="299">
        <v>0</v>
      </c>
      <c r="CQ88" s="299">
        <v>0</v>
      </c>
      <c r="CR88" s="299">
        <v>0</v>
      </c>
      <c r="CS88" s="299">
        <v>0</v>
      </c>
      <c r="CT88" s="299">
        <v>0</v>
      </c>
      <c r="CU88" s="299">
        <v>0</v>
      </c>
      <c r="CV88" s="299">
        <v>1975.12</v>
      </c>
      <c r="CW88" s="299">
        <v>0</v>
      </c>
      <c r="CX88" s="299">
        <v>0</v>
      </c>
      <c r="CY88" s="299">
        <v>0</v>
      </c>
      <c r="CZ88" s="299">
        <v>0</v>
      </c>
      <c r="DA88" s="299">
        <v>0</v>
      </c>
      <c r="DB88" s="299">
        <v>508.4</v>
      </c>
      <c r="DC88" s="299">
        <v>0</v>
      </c>
      <c r="DD88" s="299">
        <v>971.63</v>
      </c>
      <c r="DE88" s="299">
        <v>0</v>
      </c>
      <c r="DF88" s="299">
        <v>0</v>
      </c>
      <c r="DG88" s="299">
        <v>0</v>
      </c>
      <c r="DH88" s="299">
        <v>0</v>
      </c>
      <c r="DI88" s="299">
        <v>0</v>
      </c>
      <c r="DJ88" s="299">
        <v>0</v>
      </c>
      <c r="DK88" s="299">
        <v>0</v>
      </c>
      <c r="DL88" s="299">
        <v>0</v>
      </c>
      <c r="DM88" s="299">
        <v>0</v>
      </c>
      <c r="DN88" s="299">
        <v>0</v>
      </c>
      <c r="DO88" s="299">
        <v>0</v>
      </c>
      <c r="DP88" s="299">
        <v>0</v>
      </c>
      <c r="DQ88" s="299"/>
      <c r="DR88" s="299">
        <v>0</v>
      </c>
      <c r="DS88" s="299">
        <v>0</v>
      </c>
      <c r="DT88" s="299">
        <v>0</v>
      </c>
      <c r="DU88" s="299">
        <v>0</v>
      </c>
      <c r="DV88" s="299">
        <v>0</v>
      </c>
      <c r="DW88" s="299">
        <v>0</v>
      </c>
      <c r="DX88" s="299"/>
      <c r="DY88" s="299">
        <v>0</v>
      </c>
      <c r="DZ88" s="299">
        <v>0</v>
      </c>
      <c r="EA88" s="299">
        <v>0</v>
      </c>
      <c r="EB88" s="299">
        <v>2855.63</v>
      </c>
      <c r="EC88" s="299">
        <v>2851.2</v>
      </c>
      <c r="ED88" s="299">
        <v>0</v>
      </c>
      <c r="EE88" s="299">
        <v>2573.5</v>
      </c>
      <c r="EF88" s="299">
        <v>0</v>
      </c>
      <c r="EG88" s="299">
        <v>729.07</v>
      </c>
      <c r="EH88" s="299">
        <v>0</v>
      </c>
      <c r="EI88"/>
      <c r="EJ88" s="7">
        <f t="shared" si="52"/>
        <v>50055.199999999997</v>
      </c>
      <c r="EL88" s="276">
        <v>9038.25</v>
      </c>
      <c r="EN88" s="183">
        <v>0</v>
      </c>
      <c r="EO88" s="183">
        <v>0</v>
      </c>
      <c r="EP88" s="183">
        <v>0</v>
      </c>
      <c r="EQ88" s="183">
        <v>0</v>
      </c>
      <c r="ER88" s="183">
        <v>0</v>
      </c>
      <c r="ES88" s="183">
        <v>0</v>
      </c>
      <c r="ET88" s="183">
        <v>0</v>
      </c>
      <c r="EU88" s="183">
        <v>0</v>
      </c>
      <c r="EV88" s="183">
        <v>0</v>
      </c>
      <c r="EW88" s="183">
        <v>0</v>
      </c>
      <c r="EX88" s="183">
        <v>0</v>
      </c>
      <c r="EY88" s="183">
        <v>0</v>
      </c>
      <c r="EZ88" s="183">
        <v>0</v>
      </c>
      <c r="FA88" s="183">
        <v>0</v>
      </c>
      <c r="FB88" s="183">
        <v>0</v>
      </c>
      <c r="FC88" s="183">
        <v>0</v>
      </c>
      <c r="FD88" s="183">
        <v>0</v>
      </c>
      <c r="FE88" s="183">
        <v>0</v>
      </c>
      <c r="FF88" s="183">
        <v>0</v>
      </c>
      <c r="FG88" s="183">
        <v>0</v>
      </c>
      <c r="FH88" s="183">
        <v>0</v>
      </c>
      <c r="FI88" s="183">
        <v>0</v>
      </c>
      <c r="FJ88" s="183">
        <v>0</v>
      </c>
      <c r="FK88" s="183">
        <v>0</v>
      </c>
      <c r="FL88" s="183">
        <v>0</v>
      </c>
      <c r="FM88" s="183">
        <v>0</v>
      </c>
      <c r="FN88" s="183">
        <v>0</v>
      </c>
      <c r="FO88" s="183">
        <v>0</v>
      </c>
      <c r="FP88" s="183">
        <v>0</v>
      </c>
      <c r="FQ88" s="183">
        <v>0</v>
      </c>
      <c r="FR88" s="183">
        <v>0</v>
      </c>
      <c r="FS88" s="183">
        <v>0</v>
      </c>
      <c r="FT88" s="183">
        <v>0</v>
      </c>
      <c r="FU88" s="183">
        <v>0</v>
      </c>
      <c r="FV88" s="183">
        <v>0</v>
      </c>
      <c r="FW88" s="183">
        <v>0</v>
      </c>
      <c r="FX88" s="183">
        <v>0</v>
      </c>
      <c r="FY88" s="183">
        <v>0</v>
      </c>
      <c r="FZ88" s="183">
        <v>0</v>
      </c>
      <c r="GA88" s="183">
        <v>0</v>
      </c>
      <c r="GB88" s="183">
        <v>0</v>
      </c>
      <c r="GC88" s="183">
        <v>0</v>
      </c>
      <c r="GD88" s="183">
        <v>0</v>
      </c>
      <c r="GE88" s="183">
        <v>0</v>
      </c>
      <c r="GF88" s="183">
        <v>0</v>
      </c>
      <c r="GG88" s="183">
        <v>0</v>
      </c>
      <c r="GH88" s="183">
        <v>0</v>
      </c>
      <c r="GI88" s="183">
        <v>0</v>
      </c>
      <c r="GJ88" s="183">
        <v>0</v>
      </c>
      <c r="GK88" s="183">
        <v>0</v>
      </c>
      <c r="GL88" s="183">
        <v>0</v>
      </c>
      <c r="GM88" s="183">
        <v>0</v>
      </c>
      <c r="GN88" s="183">
        <v>0</v>
      </c>
      <c r="GO88" s="183">
        <v>0</v>
      </c>
      <c r="GP88" s="183">
        <v>0</v>
      </c>
      <c r="GQ88" s="183">
        <v>0</v>
      </c>
      <c r="GR88" s="183">
        <v>0</v>
      </c>
      <c r="GS88" s="183">
        <v>0</v>
      </c>
      <c r="GT88" s="183">
        <v>0</v>
      </c>
      <c r="GU88" s="183">
        <v>0</v>
      </c>
      <c r="GV88" s="183">
        <v>0</v>
      </c>
      <c r="GW88" s="183">
        <v>0</v>
      </c>
      <c r="GX88" s="183">
        <v>0</v>
      </c>
      <c r="GY88" s="183">
        <v>0</v>
      </c>
      <c r="GZ88" s="183">
        <v>0</v>
      </c>
      <c r="HA88" s="183">
        <v>0</v>
      </c>
      <c r="HB88" s="183">
        <v>0</v>
      </c>
      <c r="HC88" s="183">
        <v>0</v>
      </c>
      <c r="HD88" s="183">
        <v>0</v>
      </c>
      <c r="HE88" s="183">
        <v>0</v>
      </c>
      <c r="HF88" s="183">
        <v>0</v>
      </c>
      <c r="HG88" s="183">
        <v>0</v>
      </c>
      <c r="HH88" s="183">
        <v>0</v>
      </c>
      <c r="HI88" s="183">
        <v>0</v>
      </c>
      <c r="HJ88" s="183">
        <v>0</v>
      </c>
      <c r="HK88" s="183">
        <v>0</v>
      </c>
      <c r="HL88" s="183">
        <v>0</v>
      </c>
      <c r="HM88" s="183">
        <v>0</v>
      </c>
      <c r="HN88" s="183">
        <v>0</v>
      </c>
      <c r="HO88" s="183">
        <v>0</v>
      </c>
      <c r="HP88" s="183">
        <v>0</v>
      </c>
      <c r="HQ88" s="183">
        <v>0</v>
      </c>
      <c r="HR88" s="183">
        <v>0</v>
      </c>
      <c r="HS88" s="183">
        <v>0</v>
      </c>
      <c r="HT88" s="183">
        <v>0</v>
      </c>
      <c r="HU88" s="183">
        <v>0</v>
      </c>
      <c r="HV88" s="183">
        <v>0</v>
      </c>
      <c r="HW88" s="183">
        <v>0</v>
      </c>
      <c r="HX88" s="183">
        <v>0</v>
      </c>
      <c r="HY88" s="183">
        <v>0</v>
      </c>
      <c r="HZ88" s="183">
        <v>0</v>
      </c>
      <c r="IA88" s="183">
        <v>0</v>
      </c>
      <c r="IB88" s="183">
        <v>0</v>
      </c>
      <c r="IC88" s="183">
        <v>0</v>
      </c>
      <c r="ID88" s="183">
        <v>0</v>
      </c>
      <c r="IE88" s="183">
        <v>0</v>
      </c>
      <c r="IF88" s="183">
        <v>0</v>
      </c>
      <c r="IG88" s="183">
        <v>0</v>
      </c>
      <c r="IH88" s="183">
        <v>0</v>
      </c>
      <c r="II88" s="183">
        <v>0</v>
      </c>
      <c r="IJ88" s="183">
        <v>0</v>
      </c>
      <c r="IK88" s="183">
        <v>0</v>
      </c>
      <c r="IL88" s="183">
        <v>0</v>
      </c>
      <c r="IM88" s="183">
        <v>0</v>
      </c>
      <c r="IN88" s="183">
        <v>0</v>
      </c>
      <c r="IO88" s="183">
        <v>0</v>
      </c>
      <c r="IP88" s="183">
        <v>0</v>
      </c>
      <c r="IQ88" s="183">
        <v>0</v>
      </c>
      <c r="IR88" s="183">
        <v>0</v>
      </c>
      <c r="IS88" s="183">
        <v>0</v>
      </c>
      <c r="IT88" s="183">
        <v>0</v>
      </c>
      <c r="IU88" s="183">
        <v>0</v>
      </c>
      <c r="IV88" s="183">
        <v>0</v>
      </c>
      <c r="IW88" s="183">
        <v>0</v>
      </c>
      <c r="IX88" s="183">
        <v>0</v>
      </c>
      <c r="IY88" s="183">
        <v>0</v>
      </c>
      <c r="IZ88" s="183">
        <v>0</v>
      </c>
      <c r="JA88" s="183">
        <v>0</v>
      </c>
      <c r="JB88" s="183">
        <v>0</v>
      </c>
      <c r="JC88" s="183">
        <v>0</v>
      </c>
      <c r="JD88" s="183">
        <v>0</v>
      </c>
      <c r="JE88" s="183">
        <v>0</v>
      </c>
      <c r="JF88" s="183">
        <v>0</v>
      </c>
      <c r="JG88" s="183">
        <v>0</v>
      </c>
      <c r="JH88" s="183">
        <v>0</v>
      </c>
      <c r="JI88" s="183">
        <v>0</v>
      </c>
      <c r="JJ88" s="183">
        <v>0</v>
      </c>
      <c r="JK88" s="183">
        <v>0</v>
      </c>
      <c r="JL88" s="183">
        <v>0</v>
      </c>
      <c r="JM88" s="183">
        <v>0</v>
      </c>
      <c r="JN88" s="183">
        <v>0</v>
      </c>
      <c r="JO88" s="183">
        <v>0</v>
      </c>
      <c r="JP88" s="183">
        <v>0</v>
      </c>
      <c r="JQ88" s="183">
        <v>0</v>
      </c>
    </row>
    <row r="89" spans="1:277" ht="15.75" thickBot="1" x14ac:dyDescent="0.3">
      <c r="A89" s="54">
        <f t="shared" si="41"/>
        <v>88</v>
      </c>
      <c r="B89" s="6"/>
      <c r="C89" s="6"/>
      <c r="D89" s="6"/>
      <c r="E89" s="6"/>
      <c r="F89" s="6" t="s">
        <v>375</v>
      </c>
      <c r="G89" s="298">
        <v>0</v>
      </c>
      <c r="H89" s="298">
        <v>0</v>
      </c>
      <c r="I89" s="298">
        <v>0</v>
      </c>
      <c r="J89" s="298">
        <v>0</v>
      </c>
      <c r="K89" s="298">
        <v>0</v>
      </c>
      <c r="L89" s="298">
        <v>0</v>
      </c>
      <c r="M89" s="298">
        <v>0</v>
      </c>
      <c r="N89" s="298">
        <v>0</v>
      </c>
      <c r="O89" s="298">
        <v>0</v>
      </c>
      <c r="P89" s="298">
        <v>0</v>
      </c>
      <c r="Q89" s="298">
        <v>0</v>
      </c>
      <c r="R89" s="298">
        <v>0</v>
      </c>
      <c r="S89" s="298">
        <v>0</v>
      </c>
      <c r="T89" s="298">
        <v>0</v>
      </c>
      <c r="U89" s="298">
        <v>0</v>
      </c>
      <c r="V89" s="298">
        <v>0</v>
      </c>
      <c r="W89" s="298">
        <v>0</v>
      </c>
      <c r="X89" s="298">
        <v>0</v>
      </c>
      <c r="Y89" s="298">
        <v>0</v>
      </c>
      <c r="Z89" s="298">
        <v>0</v>
      </c>
      <c r="AA89" s="298">
        <v>0</v>
      </c>
      <c r="AB89" s="298">
        <v>0</v>
      </c>
      <c r="AC89" s="298">
        <v>0</v>
      </c>
      <c r="AD89" s="298">
        <v>0</v>
      </c>
      <c r="AE89" s="298">
        <v>0</v>
      </c>
      <c r="AF89" s="298">
        <v>0</v>
      </c>
      <c r="AG89" s="298">
        <v>0</v>
      </c>
      <c r="AH89" s="298">
        <v>0</v>
      </c>
      <c r="AI89" s="298">
        <v>0</v>
      </c>
      <c r="AJ89" s="298">
        <v>0</v>
      </c>
      <c r="AK89" s="298">
        <v>0</v>
      </c>
      <c r="AL89" s="298">
        <v>0</v>
      </c>
      <c r="AM89" s="298">
        <v>0</v>
      </c>
      <c r="AN89" s="298">
        <v>0</v>
      </c>
      <c r="AO89" s="298">
        <v>0</v>
      </c>
      <c r="AP89" s="298">
        <v>0</v>
      </c>
      <c r="AQ89" s="298">
        <v>0</v>
      </c>
      <c r="AR89" s="298">
        <v>0</v>
      </c>
      <c r="AS89" s="298">
        <v>0</v>
      </c>
      <c r="AT89" s="298">
        <v>0</v>
      </c>
      <c r="AU89" s="298">
        <v>0</v>
      </c>
      <c r="AV89" s="298">
        <v>0</v>
      </c>
      <c r="AW89" s="298">
        <v>0</v>
      </c>
      <c r="AX89" s="298">
        <v>0</v>
      </c>
      <c r="AY89" s="298">
        <v>0</v>
      </c>
      <c r="AZ89" s="298">
        <v>0</v>
      </c>
      <c r="BA89" s="298">
        <v>0</v>
      </c>
      <c r="BB89" s="298">
        <v>0</v>
      </c>
      <c r="BC89" s="298">
        <v>0</v>
      </c>
      <c r="BD89" s="298">
        <v>0</v>
      </c>
      <c r="BE89" s="298">
        <v>0</v>
      </c>
      <c r="BF89" s="298">
        <v>0</v>
      </c>
      <c r="BG89" s="298">
        <v>0</v>
      </c>
      <c r="BH89" s="298">
        <v>0</v>
      </c>
      <c r="BI89" s="298">
        <v>0</v>
      </c>
      <c r="BJ89" s="298">
        <v>0</v>
      </c>
      <c r="BK89" s="298">
        <v>0</v>
      </c>
      <c r="BL89" s="298">
        <v>0</v>
      </c>
      <c r="BM89" s="298">
        <v>0</v>
      </c>
      <c r="BN89" s="298">
        <v>0</v>
      </c>
      <c r="BO89" s="298">
        <v>0</v>
      </c>
      <c r="BP89" s="298">
        <v>0</v>
      </c>
      <c r="BQ89" s="298">
        <v>0</v>
      </c>
      <c r="BR89" s="298">
        <v>0</v>
      </c>
      <c r="BS89" s="298">
        <v>0</v>
      </c>
      <c r="BT89" s="298">
        <v>0</v>
      </c>
      <c r="BU89" s="298">
        <v>0</v>
      </c>
      <c r="BV89" s="298">
        <v>0</v>
      </c>
      <c r="BW89" s="298">
        <v>0</v>
      </c>
      <c r="BX89" s="298">
        <v>0</v>
      </c>
      <c r="BY89" s="298">
        <v>0</v>
      </c>
      <c r="BZ89" s="298">
        <v>0</v>
      </c>
      <c r="CA89" s="298">
        <v>0</v>
      </c>
      <c r="CB89" s="298">
        <v>0</v>
      </c>
      <c r="CC89" s="298">
        <v>0</v>
      </c>
      <c r="CD89" s="298">
        <v>0</v>
      </c>
      <c r="CE89" s="298">
        <v>0</v>
      </c>
      <c r="CF89" s="298">
        <v>0</v>
      </c>
      <c r="CG89" s="298">
        <v>0</v>
      </c>
      <c r="CH89" s="298">
        <v>0</v>
      </c>
      <c r="CI89" s="298">
        <v>0</v>
      </c>
      <c r="CJ89" s="298">
        <v>0</v>
      </c>
      <c r="CK89" s="298">
        <v>0</v>
      </c>
      <c r="CL89" s="298">
        <v>0</v>
      </c>
      <c r="CM89" s="298">
        <v>0</v>
      </c>
      <c r="CN89" s="298">
        <v>0</v>
      </c>
      <c r="CO89" s="298">
        <v>0</v>
      </c>
      <c r="CP89" s="298">
        <v>0</v>
      </c>
      <c r="CQ89" s="298">
        <v>0</v>
      </c>
      <c r="CR89" s="298">
        <v>0</v>
      </c>
      <c r="CS89" s="298">
        <v>0</v>
      </c>
      <c r="CT89" s="298">
        <v>0</v>
      </c>
      <c r="CU89" s="298">
        <v>0</v>
      </c>
      <c r="CV89" s="298">
        <v>0</v>
      </c>
      <c r="CW89" s="298">
        <v>0</v>
      </c>
      <c r="CX89" s="298">
        <v>0</v>
      </c>
      <c r="CY89" s="298">
        <v>0</v>
      </c>
      <c r="CZ89" s="298">
        <v>0</v>
      </c>
      <c r="DA89" s="298">
        <v>0</v>
      </c>
      <c r="DB89" s="298">
        <v>0</v>
      </c>
      <c r="DC89" s="298">
        <v>0</v>
      </c>
      <c r="DD89" s="298">
        <v>0</v>
      </c>
      <c r="DE89" s="298">
        <v>0</v>
      </c>
      <c r="DF89" s="298">
        <v>0</v>
      </c>
      <c r="DG89" s="298">
        <v>0</v>
      </c>
      <c r="DH89" s="298">
        <v>0</v>
      </c>
      <c r="DI89" s="298">
        <v>0</v>
      </c>
      <c r="DJ89" s="298">
        <v>0</v>
      </c>
      <c r="DK89" s="298">
        <v>0</v>
      </c>
      <c r="DL89" s="298">
        <v>0</v>
      </c>
      <c r="DM89" s="298">
        <v>0</v>
      </c>
      <c r="DN89" s="298">
        <v>0</v>
      </c>
      <c r="DO89" s="298">
        <v>0</v>
      </c>
      <c r="DP89" s="298">
        <v>0</v>
      </c>
      <c r="DQ89" s="298">
        <v>0</v>
      </c>
      <c r="DR89" s="298">
        <v>0</v>
      </c>
      <c r="DS89" s="298">
        <v>0</v>
      </c>
      <c r="DT89" s="298">
        <v>0</v>
      </c>
      <c r="DU89" s="298">
        <v>0</v>
      </c>
      <c r="DV89" s="298">
        <v>0</v>
      </c>
      <c r="DW89" s="298">
        <v>0</v>
      </c>
      <c r="DX89" s="298">
        <v>0</v>
      </c>
      <c r="DY89" s="298">
        <v>0</v>
      </c>
      <c r="DZ89" s="298">
        <v>0</v>
      </c>
      <c r="EA89" s="298">
        <v>0</v>
      </c>
      <c r="EB89" s="298">
        <v>0</v>
      </c>
      <c r="EC89" s="298">
        <v>0</v>
      </c>
      <c r="ED89" s="298">
        <v>0</v>
      </c>
      <c r="EE89" s="298">
        <v>0</v>
      </c>
      <c r="EF89" s="298">
        <v>0</v>
      </c>
      <c r="EG89" s="298">
        <v>0</v>
      </c>
      <c r="EH89" s="298">
        <v>0</v>
      </c>
      <c r="EI89"/>
      <c r="EJ89" s="8">
        <f t="shared" si="52"/>
        <v>0</v>
      </c>
      <c r="EL89" s="276">
        <v>8479.4700000000012</v>
      </c>
      <c r="EN89" s="183">
        <v>0</v>
      </c>
      <c r="EO89" s="183">
        <v>0</v>
      </c>
      <c r="EP89" s="183">
        <v>0</v>
      </c>
      <c r="EQ89" s="183">
        <v>0</v>
      </c>
      <c r="ER89" s="183">
        <v>0</v>
      </c>
      <c r="ES89" s="183">
        <v>0</v>
      </c>
      <c r="ET89" s="183">
        <v>0</v>
      </c>
      <c r="EU89" s="183">
        <v>0</v>
      </c>
      <c r="EV89" s="183">
        <v>0</v>
      </c>
      <c r="EW89" s="183">
        <v>0</v>
      </c>
      <c r="EX89" s="183">
        <v>0</v>
      </c>
      <c r="EY89" s="183">
        <v>0</v>
      </c>
      <c r="EZ89" s="183">
        <v>0</v>
      </c>
      <c r="FA89" s="183">
        <v>0</v>
      </c>
      <c r="FB89" s="183">
        <v>0</v>
      </c>
      <c r="FC89" s="183">
        <v>0</v>
      </c>
      <c r="FD89" s="183">
        <v>0</v>
      </c>
      <c r="FE89" s="183">
        <v>0</v>
      </c>
      <c r="FF89" s="183">
        <v>0</v>
      </c>
      <c r="FG89" s="183">
        <v>0</v>
      </c>
      <c r="FH89" s="183">
        <v>0</v>
      </c>
      <c r="FI89" s="183">
        <v>0</v>
      </c>
      <c r="FJ89" s="183">
        <v>0</v>
      </c>
      <c r="FK89" s="183">
        <v>0</v>
      </c>
      <c r="FL89" s="183">
        <v>0</v>
      </c>
      <c r="FM89" s="183">
        <v>0</v>
      </c>
      <c r="FN89" s="183">
        <v>0</v>
      </c>
      <c r="FO89" s="183">
        <v>0</v>
      </c>
      <c r="FP89" s="183">
        <v>0</v>
      </c>
      <c r="FQ89" s="183">
        <v>0</v>
      </c>
      <c r="FR89" s="183">
        <v>0</v>
      </c>
      <c r="FS89" s="183">
        <v>0</v>
      </c>
      <c r="FT89" s="183">
        <v>0</v>
      </c>
      <c r="FU89" s="183">
        <v>0</v>
      </c>
      <c r="FV89" s="183">
        <v>0</v>
      </c>
      <c r="FW89" s="183">
        <v>0</v>
      </c>
      <c r="FX89" s="183">
        <v>0</v>
      </c>
      <c r="FY89" s="183">
        <v>0</v>
      </c>
      <c r="FZ89" s="183">
        <v>0</v>
      </c>
      <c r="GA89" s="183">
        <v>0</v>
      </c>
      <c r="GB89" s="183">
        <v>0</v>
      </c>
      <c r="GC89" s="183">
        <v>0</v>
      </c>
      <c r="GD89" s="183">
        <v>0</v>
      </c>
      <c r="GE89" s="183">
        <v>0</v>
      </c>
      <c r="GF89" s="183">
        <v>0</v>
      </c>
      <c r="GG89" s="183">
        <v>0</v>
      </c>
      <c r="GH89" s="183">
        <v>0</v>
      </c>
      <c r="GI89" s="183">
        <v>0</v>
      </c>
      <c r="GJ89" s="183">
        <v>0</v>
      </c>
      <c r="GK89" s="183">
        <v>0</v>
      </c>
      <c r="GL89" s="183">
        <v>0</v>
      </c>
      <c r="GM89" s="183">
        <v>0</v>
      </c>
      <c r="GN89" s="183">
        <v>0</v>
      </c>
      <c r="GO89" s="183">
        <v>0</v>
      </c>
      <c r="GP89" s="183">
        <v>0</v>
      </c>
      <c r="GQ89" s="183">
        <v>0</v>
      </c>
      <c r="GR89" s="183">
        <v>0</v>
      </c>
      <c r="GS89" s="183">
        <v>0</v>
      </c>
      <c r="GT89" s="183">
        <v>0</v>
      </c>
      <c r="GU89" s="183">
        <v>0</v>
      </c>
      <c r="GV89" s="183">
        <v>0</v>
      </c>
      <c r="GW89" s="183">
        <v>0</v>
      </c>
      <c r="GX89" s="183">
        <v>0</v>
      </c>
      <c r="GY89" s="183">
        <v>0</v>
      </c>
      <c r="GZ89" s="183">
        <v>0</v>
      </c>
      <c r="HA89" s="183">
        <v>0</v>
      </c>
      <c r="HB89" s="183">
        <v>0</v>
      </c>
      <c r="HC89" s="183">
        <v>0</v>
      </c>
      <c r="HD89" s="183">
        <v>0</v>
      </c>
      <c r="HE89" s="183">
        <v>0</v>
      </c>
      <c r="HF89" s="183">
        <v>0</v>
      </c>
      <c r="HG89" s="183">
        <v>0</v>
      </c>
      <c r="HH89" s="183">
        <v>0</v>
      </c>
      <c r="HI89" s="183">
        <v>0</v>
      </c>
      <c r="HJ89" s="183">
        <v>0</v>
      </c>
      <c r="HK89" s="183">
        <v>0</v>
      </c>
      <c r="HL89" s="183">
        <v>0</v>
      </c>
      <c r="HM89" s="183">
        <v>0</v>
      </c>
      <c r="HN89" s="183">
        <v>0</v>
      </c>
      <c r="HO89" s="183">
        <v>0</v>
      </c>
      <c r="HP89" s="183">
        <v>0</v>
      </c>
      <c r="HQ89" s="183">
        <v>0</v>
      </c>
      <c r="HR89" s="183">
        <v>0</v>
      </c>
      <c r="HS89" s="183">
        <v>0</v>
      </c>
      <c r="HT89" s="183">
        <v>0</v>
      </c>
      <c r="HU89" s="183">
        <v>0</v>
      </c>
      <c r="HV89" s="183">
        <v>0</v>
      </c>
      <c r="HW89" s="183">
        <v>0</v>
      </c>
      <c r="HX89" s="183">
        <v>0</v>
      </c>
      <c r="HY89" s="183">
        <v>0</v>
      </c>
      <c r="HZ89" s="183">
        <v>0</v>
      </c>
      <c r="IA89" s="183">
        <v>0</v>
      </c>
      <c r="IB89" s="183">
        <v>0</v>
      </c>
      <c r="IC89" s="183">
        <v>0</v>
      </c>
      <c r="ID89" s="183">
        <v>0</v>
      </c>
      <c r="IE89" s="183">
        <v>0</v>
      </c>
      <c r="IF89" s="183">
        <v>0</v>
      </c>
      <c r="IG89" s="183">
        <v>0</v>
      </c>
      <c r="IH89" s="183">
        <v>0</v>
      </c>
      <c r="II89" s="183">
        <v>0</v>
      </c>
      <c r="IJ89" s="183">
        <v>0</v>
      </c>
      <c r="IK89" s="183">
        <v>0</v>
      </c>
      <c r="IL89" s="183">
        <v>0</v>
      </c>
      <c r="IM89" s="183">
        <v>0</v>
      </c>
      <c r="IN89" s="183">
        <v>0</v>
      </c>
      <c r="IO89" s="183">
        <v>0</v>
      </c>
      <c r="IP89" s="183">
        <v>0</v>
      </c>
      <c r="IQ89" s="183">
        <v>0</v>
      </c>
      <c r="IR89" s="183">
        <v>0</v>
      </c>
      <c r="IS89" s="183">
        <v>0</v>
      </c>
      <c r="IT89" s="183">
        <v>0</v>
      </c>
      <c r="IU89" s="183">
        <v>0</v>
      </c>
      <c r="IV89" s="183">
        <v>0</v>
      </c>
      <c r="IW89" s="183">
        <v>0</v>
      </c>
      <c r="IX89" s="183">
        <v>0</v>
      </c>
      <c r="IY89" s="183">
        <v>0</v>
      </c>
      <c r="IZ89" s="183">
        <v>0</v>
      </c>
      <c r="JA89" s="183">
        <v>0</v>
      </c>
      <c r="JB89" s="183">
        <v>0</v>
      </c>
      <c r="JC89" s="183">
        <v>0</v>
      </c>
      <c r="JD89" s="183">
        <v>0</v>
      </c>
      <c r="JE89" s="183">
        <v>0</v>
      </c>
      <c r="JF89" s="183">
        <v>0</v>
      </c>
      <c r="JG89" s="183">
        <v>0</v>
      </c>
      <c r="JH89" s="183">
        <v>0</v>
      </c>
      <c r="JI89" s="183">
        <v>0</v>
      </c>
      <c r="JJ89" s="183">
        <v>0</v>
      </c>
      <c r="JK89" s="183">
        <v>0</v>
      </c>
      <c r="JL89" s="183">
        <v>0</v>
      </c>
      <c r="JM89" s="183">
        <v>0</v>
      </c>
      <c r="JN89" s="183">
        <v>0</v>
      </c>
      <c r="JO89" s="183">
        <v>0</v>
      </c>
      <c r="JP89" s="183">
        <v>0</v>
      </c>
      <c r="JQ89" s="183">
        <v>0</v>
      </c>
    </row>
    <row r="90" spans="1:277" x14ac:dyDescent="0.25">
      <c r="A90" s="54">
        <f t="shared" si="41"/>
        <v>89</v>
      </c>
      <c r="B90" s="6"/>
      <c r="C90" s="6"/>
      <c r="D90" s="6"/>
      <c r="E90" s="6" t="s">
        <v>279</v>
      </c>
      <c r="F90" s="6"/>
      <c r="G90" s="297">
        <f>SUM(G85:G89)</f>
        <v>312</v>
      </c>
      <c r="H90" s="297">
        <f t="shared" ref="H90:BS90" si="53">SUM(H85:H89)</f>
        <v>9438.26</v>
      </c>
      <c r="I90" s="297">
        <f t="shared" si="53"/>
        <v>21705.52</v>
      </c>
      <c r="J90" s="297">
        <f t="shared" si="53"/>
        <v>0</v>
      </c>
      <c r="K90" s="297">
        <f t="shared" si="53"/>
        <v>31871.41</v>
      </c>
      <c r="L90" s="297">
        <f t="shared" si="53"/>
        <v>8242.0300000000007</v>
      </c>
      <c r="M90" s="297">
        <f t="shared" si="53"/>
        <v>0</v>
      </c>
      <c r="N90" s="297">
        <f t="shared" si="53"/>
        <v>377.28</v>
      </c>
      <c r="O90" s="297">
        <f t="shared" si="53"/>
        <v>18241.98</v>
      </c>
      <c r="P90" s="297">
        <f t="shared" si="53"/>
        <v>32000</v>
      </c>
      <c r="Q90" s="297">
        <f t="shared" si="53"/>
        <v>1639.04</v>
      </c>
      <c r="R90" s="297">
        <f t="shared" si="53"/>
        <v>13311.1</v>
      </c>
      <c r="S90" s="297">
        <f t="shared" si="53"/>
        <v>468</v>
      </c>
      <c r="T90" s="297">
        <f t="shared" si="53"/>
        <v>150</v>
      </c>
      <c r="U90" s="297">
        <f t="shared" si="53"/>
        <v>0</v>
      </c>
      <c r="V90" s="297">
        <f t="shared" si="53"/>
        <v>5082.05</v>
      </c>
      <c r="W90" s="297">
        <f t="shared" si="53"/>
        <v>260</v>
      </c>
      <c r="X90" s="297">
        <f t="shared" si="53"/>
        <v>25331.200000000001</v>
      </c>
      <c r="Y90" s="297">
        <f t="shared" si="53"/>
        <v>214.98</v>
      </c>
      <c r="Z90" s="297">
        <f t="shared" si="53"/>
        <v>312</v>
      </c>
      <c r="AA90" s="297">
        <f t="shared" si="53"/>
        <v>312</v>
      </c>
      <c r="AB90" s="297">
        <f t="shared" si="53"/>
        <v>1852.48</v>
      </c>
      <c r="AC90" s="297">
        <f t="shared" si="53"/>
        <v>546</v>
      </c>
      <c r="AD90" s="297">
        <f t="shared" si="53"/>
        <v>312</v>
      </c>
      <c r="AE90" s="297">
        <f t="shared" si="53"/>
        <v>540</v>
      </c>
      <c r="AF90" s="297">
        <f t="shared" si="53"/>
        <v>312</v>
      </c>
      <c r="AG90" s="297">
        <f t="shared" si="53"/>
        <v>11537.9</v>
      </c>
      <c r="AH90" s="297">
        <f t="shared" si="53"/>
        <v>5133.4399999999996</v>
      </c>
      <c r="AI90" s="297">
        <f t="shared" si="53"/>
        <v>1639.04</v>
      </c>
      <c r="AJ90" s="297">
        <f t="shared" si="53"/>
        <v>1092</v>
      </c>
      <c r="AK90" s="297">
        <f t="shared" si="53"/>
        <v>162</v>
      </c>
      <c r="AL90" s="297">
        <f t="shared" si="53"/>
        <v>312</v>
      </c>
      <c r="AM90" s="297">
        <f t="shared" si="53"/>
        <v>321.36</v>
      </c>
      <c r="AN90" s="297">
        <f t="shared" si="53"/>
        <v>1965.6</v>
      </c>
      <c r="AO90" s="297">
        <f t="shared" si="53"/>
        <v>2839.2</v>
      </c>
      <c r="AP90" s="297">
        <f t="shared" si="53"/>
        <v>312</v>
      </c>
      <c r="AQ90" s="297">
        <f t="shared" si="53"/>
        <v>48000</v>
      </c>
      <c r="AR90" s="297">
        <f t="shared" si="53"/>
        <v>312</v>
      </c>
      <c r="AS90" s="297">
        <f t="shared" si="53"/>
        <v>684.32</v>
      </c>
      <c r="AT90" s="297">
        <f t="shared" si="53"/>
        <v>312</v>
      </c>
      <c r="AU90" s="297">
        <f t="shared" si="53"/>
        <v>546</v>
      </c>
      <c r="AV90" s="297">
        <f t="shared" si="53"/>
        <v>2731.04</v>
      </c>
      <c r="AW90" s="297">
        <f t="shared" si="53"/>
        <v>5526.56</v>
      </c>
      <c r="AX90" s="297">
        <f t="shared" si="53"/>
        <v>505.44</v>
      </c>
      <c r="AY90" s="297">
        <f t="shared" si="53"/>
        <v>312</v>
      </c>
      <c r="AZ90" s="297">
        <f t="shared" si="53"/>
        <v>312</v>
      </c>
      <c r="BA90" s="297">
        <f t="shared" si="53"/>
        <v>1092</v>
      </c>
      <c r="BB90" s="297">
        <f t="shared" si="53"/>
        <v>1639.04</v>
      </c>
      <c r="BC90" s="297">
        <f t="shared" si="53"/>
        <v>56482.59</v>
      </c>
      <c r="BD90" s="297">
        <f t="shared" si="53"/>
        <v>0</v>
      </c>
      <c r="BE90" s="297">
        <f t="shared" si="53"/>
        <v>800</v>
      </c>
      <c r="BF90" s="297">
        <f t="shared" si="53"/>
        <v>1092</v>
      </c>
      <c r="BG90" s="297">
        <f t="shared" si="53"/>
        <v>50539.01</v>
      </c>
      <c r="BH90" s="297">
        <f t="shared" si="53"/>
        <v>26794.3</v>
      </c>
      <c r="BI90" s="297">
        <f t="shared" si="53"/>
        <v>312</v>
      </c>
      <c r="BJ90" s="297">
        <f t="shared" si="53"/>
        <v>960.96</v>
      </c>
      <c r="BK90" s="297">
        <f t="shared" si="53"/>
        <v>4713.28</v>
      </c>
      <c r="BL90" s="297">
        <f t="shared" si="53"/>
        <v>0</v>
      </c>
      <c r="BM90" s="297">
        <f t="shared" si="53"/>
        <v>1092</v>
      </c>
      <c r="BN90" s="297">
        <f t="shared" si="53"/>
        <v>312</v>
      </c>
      <c r="BO90" s="297">
        <f t="shared" si="53"/>
        <v>33190.67</v>
      </c>
      <c r="BP90" s="297">
        <f t="shared" si="53"/>
        <v>4667.5200000000004</v>
      </c>
      <c r="BQ90" s="297">
        <f t="shared" si="53"/>
        <v>6628.4500000000007</v>
      </c>
      <c r="BR90" s="297">
        <f t="shared" si="53"/>
        <v>312</v>
      </c>
      <c r="BS90" s="297">
        <f t="shared" si="53"/>
        <v>520</v>
      </c>
      <c r="BT90" s="297">
        <f t="shared" ref="BT90:EE90" si="54">SUM(BT85:BT89)</f>
        <v>468</v>
      </c>
      <c r="BU90" s="297">
        <f t="shared" si="54"/>
        <v>15041.14</v>
      </c>
      <c r="BV90" s="297">
        <f t="shared" si="54"/>
        <v>800</v>
      </c>
      <c r="BW90" s="297">
        <f t="shared" si="54"/>
        <v>300</v>
      </c>
      <c r="BX90" s="297">
        <f t="shared" si="54"/>
        <v>468</v>
      </c>
      <c r="BY90" s="297">
        <f t="shared" si="54"/>
        <v>416</v>
      </c>
      <c r="BZ90" s="297">
        <f t="shared" si="54"/>
        <v>312</v>
      </c>
      <c r="CA90" s="297">
        <f t="shared" si="54"/>
        <v>539.98</v>
      </c>
      <c r="CB90" s="297">
        <f t="shared" si="54"/>
        <v>62306.729999999996</v>
      </c>
      <c r="CC90" s="297">
        <f t="shared" si="54"/>
        <v>312</v>
      </c>
      <c r="CD90" s="297">
        <f t="shared" si="54"/>
        <v>1981.72</v>
      </c>
      <c r="CE90" s="297">
        <f t="shared" si="54"/>
        <v>416</v>
      </c>
      <c r="CF90" s="297">
        <f t="shared" si="54"/>
        <v>26512.81</v>
      </c>
      <c r="CG90" s="297">
        <f t="shared" si="54"/>
        <v>312</v>
      </c>
      <c r="CH90" s="297">
        <f t="shared" si="54"/>
        <v>1828.77</v>
      </c>
      <c r="CI90" s="297">
        <f t="shared" si="54"/>
        <v>1081.5999999999999</v>
      </c>
      <c r="CJ90" s="297">
        <f t="shared" si="54"/>
        <v>10150</v>
      </c>
      <c r="CK90" s="297">
        <f t="shared" si="54"/>
        <v>42651.040000000001</v>
      </c>
      <c r="CL90" s="297">
        <f t="shared" si="54"/>
        <v>5000</v>
      </c>
      <c r="CM90" s="297">
        <f t="shared" si="54"/>
        <v>3311</v>
      </c>
      <c r="CN90" s="297">
        <f t="shared" si="54"/>
        <v>312</v>
      </c>
      <c r="CO90" s="297">
        <f t="shared" si="54"/>
        <v>312</v>
      </c>
      <c r="CP90" s="297">
        <f t="shared" si="54"/>
        <v>0</v>
      </c>
      <c r="CQ90" s="297">
        <f t="shared" si="54"/>
        <v>8487.76</v>
      </c>
      <c r="CR90" s="297">
        <f t="shared" si="54"/>
        <v>312</v>
      </c>
      <c r="CS90" s="297">
        <f t="shared" si="54"/>
        <v>780</v>
      </c>
      <c r="CT90" s="297">
        <f t="shared" si="54"/>
        <v>209</v>
      </c>
      <c r="CU90" s="297">
        <f t="shared" si="54"/>
        <v>780</v>
      </c>
      <c r="CV90" s="297">
        <f t="shared" si="54"/>
        <v>30428.269999999997</v>
      </c>
      <c r="CW90" s="297">
        <f t="shared" si="54"/>
        <v>0</v>
      </c>
      <c r="CX90" s="297">
        <f t="shared" si="54"/>
        <v>312</v>
      </c>
      <c r="CY90" s="297">
        <f t="shared" si="54"/>
        <v>312</v>
      </c>
      <c r="CZ90" s="297">
        <f t="shared" si="54"/>
        <v>1946.88</v>
      </c>
      <c r="DA90" s="297">
        <f t="shared" si="54"/>
        <v>728</v>
      </c>
      <c r="DB90" s="297">
        <f t="shared" si="54"/>
        <v>12880.24</v>
      </c>
      <c r="DC90" s="297">
        <f t="shared" si="54"/>
        <v>312</v>
      </c>
      <c r="DD90" s="297">
        <f t="shared" si="54"/>
        <v>22528.680000000004</v>
      </c>
      <c r="DE90" s="297">
        <f t="shared" si="54"/>
        <v>312</v>
      </c>
      <c r="DF90" s="297">
        <f t="shared" si="54"/>
        <v>312</v>
      </c>
      <c r="DG90" s="297">
        <f t="shared" si="54"/>
        <v>676</v>
      </c>
      <c r="DH90" s="297">
        <f t="shared" si="54"/>
        <v>18297.36</v>
      </c>
      <c r="DI90" s="297">
        <f t="shared" si="54"/>
        <v>312</v>
      </c>
      <c r="DJ90" s="297">
        <f t="shared" si="54"/>
        <v>312</v>
      </c>
      <c r="DK90" s="297">
        <f t="shared" si="54"/>
        <v>416</v>
      </c>
      <c r="DL90" s="297">
        <f t="shared" si="54"/>
        <v>1801.28</v>
      </c>
      <c r="DM90" s="297">
        <f t="shared" si="54"/>
        <v>5896.8</v>
      </c>
      <c r="DN90" s="297">
        <f t="shared" si="54"/>
        <v>624</v>
      </c>
      <c r="DO90" s="297">
        <f t="shared" si="54"/>
        <v>624</v>
      </c>
      <c r="DP90" s="297">
        <f t="shared" si="54"/>
        <v>588.64</v>
      </c>
      <c r="DQ90" s="297">
        <f t="shared" si="54"/>
        <v>3311</v>
      </c>
      <c r="DR90" s="297">
        <f t="shared" si="54"/>
        <v>312</v>
      </c>
      <c r="DS90" s="297">
        <f t="shared" si="54"/>
        <v>312</v>
      </c>
      <c r="DT90" s="297">
        <f t="shared" si="54"/>
        <v>312</v>
      </c>
      <c r="DU90" s="297">
        <f t="shared" si="54"/>
        <v>624</v>
      </c>
      <c r="DV90" s="297">
        <f t="shared" si="54"/>
        <v>728</v>
      </c>
      <c r="DW90" s="297">
        <f t="shared" si="54"/>
        <v>728</v>
      </c>
      <c r="DX90" s="297">
        <f t="shared" si="54"/>
        <v>162</v>
      </c>
      <c r="DY90" s="297">
        <f t="shared" si="54"/>
        <v>35891.72</v>
      </c>
      <c r="DZ90" s="297">
        <f t="shared" si="54"/>
        <v>312</v>
      </c>
      <c r="EA90" s="297">
        <f t="shared" si="54"/>
        <v>312</v>
      </c>
      <c r="EB90" s="297">
        <f t="shared" si="54"/>
        <v>29271.45</v>
      </c>
      <c r="EC90" s="297">
        <f t="shared" si="54"/>
        <v>15726.079999999998</v>
      </c>
      <c r="ED90" s="297">
        <f t="shared" si="54"/>
        <v>312</v>
      </c>
      <c r="EE90" s="297">
        <f t="shared" si="54"/>
        <v>28701.72</v>
      </c>
      <c r="EF90" s="297">
        <f t="shared" ref="EF90:EH90" si="55">SUM(EF85:EF89)</f>
        <v>728</v>
      </c>
      <c r="EG90" s="297">
        <f t="shared" si="55"/>
        <v>21855.4</v>
      </c>
      <c r="EH90" s="297">
        <f t="shared" si="55"/>
        <v>7500</v>
      </c>
      <c r="EI90"/>
      <c r="EJ90" s="7">
        <f t="shared" si="52"/>
        <v>880656.12</v>
      </c>
      <c r="EL90" s="276">
        <v>157667.25</v>
      </c>
      <c r="EN90" s="183">
        <v>0</v>
      </c>
      <c r="EO90" s="183">
        <v>0</v>
      </c>
      <c r="EP90" s="183">
        <v>0</v>
      </c>
      <c r="EQ90" s="183">
        <v>0</v>
      </c>
      <c r="ER90" s="183">
        <v>0</v>
      </c>
      <c r="ES90" s="183">
        <v>0</v>
      </c>
      <c r="ET90" s="183">
        <v>0</v>
      </c>
      <c r="EU90" s="183">
        <v>0</v>
      </c>
      <c r="EV90" s="183">
        <v>0</v>
      </c>
      <c r="EW90" s="183">
        <v>0</v>
      </c>
      <c r="EX90" s="183">
        <v>0</v>
      </c>
      <c r="EY90" s="183">
        <v>0</v>
      </c>
      <c r="EZ90" s="183">
        <v>0</v>
      </c>
      <c r="FA90" s="183">
        <v>0</v>
      </c>
      <c r="FB90" s="183">
        <v>0</v>
      </c>
      <c r="FC90" s="183">
        <v>0</v>
      </c>
      <c r="FD90" s="183">
        <v>0</v>
      </c>
      <c r="FE90" s="183">
        <v>0</v>
      </c>
      <c r="FF90" s="183">
        <v>0</v>
      </c>
      <c r="FG90" s="183">
        <v>0</v>
      </c>
      <c r="FH90" s="183">
        <v>0</v>
      </c>
      <c r="FI90" s="183">
        <v>0</v>
      </c>
      <c r="FJ90" s="183">
        <v>0</v>
      </c>
      <c r="FK90" s="183">
        <v>0</v>
      </c>
      <c r="FL90" s="183">
        <v>0</v>
      </c>
      <c r="FM90" s="183">
        <v>0</v>
      </c>
      <c r="FN90" s="183">
        <v>0</v>
      </c>
      <c r="FO90" s="183">
        <v>0</v>
      </c>
      <c r="FP90" s="183">
        <v>0</v>
      </c>
      <c r="FQ90" s="183">
        <v>0</v>
      </c>
      <c r="FR90" s="183">
        <v>0</v>
      </c>
      <c r="FS90" s="183">
        <v>0</v>
      </c>
      <c r="FT90" s="183">
        <v>0</v>
      </c>
      <c r="FU90" s="183">
        <v>0</v>
      </c>
      <c r="FV90" s="183">
        <v>0</v>
      </c>
      <c r="FW90" s="183">
        <v>0</v>
      </c>
      <c r="FX90" s="183">
        <v>0</v>
      </c>
      <c r="FY90" s="183">
        <v>0</v>
      </c>
      <c r="FZ90" s="183">
        <v>0</v>
      </c>
      <c r="GA90" s="183">
        <v>0</v>
      </c>
      <c r="GB90" s="183">
        <v>0</v>
      </c>
      <c r="GC90" s="183">
        <v>0</v>
      </c>
      <c r="GD90" s="183">
        <v>0</v>
      </c>
      <c r="GE90" s="183">
        <v>0</v>
      </c>
      <c r="GF90" s="183">
        <v>0</v>
      </c>
      <c r="GG90" s="183">
        <v>0</v>
      </c>
      <c r="GH90" s="183">
        <v>0</v>
      </c>
      <c r="GI90" s="183">
        <v>0</v>
      </c>
      <c r="GJ90" s="183">
        <v>0</v>
      </c>
      <c r="GK90" s="183">
        <v>0</v>
      </c>
      <c r="GL90" s="183">
        <v>0</v>
      </c>
      <c r="GM90" s="183">
        <v>0</v>
      </c>
      <c r="GN90" s="183">
        <v>0</v>
      </c>
      <c r="GO90" s="183">
        <v>0</v>
      </c>
      <c r="GP90" s="183">
        <v>0</v>
      </c>
      <c r="GQ90" s="183">
        <v>0</v>
      </c>
      <c r="GR90" s="183">
        <v>0</v>
      </c>
      <c r="GS90" s="183">
        <v>0</v>
      </c>
      <c r="GT90" s="183">
        <v>0</v>
      </c>
      <c r="GU90" s="183">
        <v>0</v>
      </c>
      <c r="GV90" s="183">
        <v>0</v>
      </c>
      <c r="GW90" s="183">
        <v>0</v>
      </c>
      <c r="GX90" s="183">
        <v>0</v>
      </c>
      <c r="GY90" s="183">
        <v>0</v>
      </c>
      <c r="GZ90" s="183">
        <v>0</v>
      </c>
      <c r="HA90" s="183">
        <v>0</v>
      </c>
      <c r="HB90" s="183">
        <v>0</v>
      </c>
      <c r="HC90" s="183">
        <v>0</v>
      </c>
      <c r="HD90" s="183">
        <v>0</v>
      </c>
      <c r="HE90" s="183">
        <v>0</v>
      </c>
      <c r="HF90" s="183">
        <v>0</v>
      </c>
      <c r="HG90" s="183">
        <v>0</v>
      </c>
      <c r="HH90" s="183">
        <v>0</v>
      </c>
      <c r="HI90" s="183">
        <v>0</v>
      </c>
      <c r="HJ90" s="183">
        <v>0</v>
      </c>
      <c r="HK90" s="183">
        <v>0</v>
      </c>
      <c r="HL90" s="183">
        <v>0</v>
      </c>
      <c r="HM90" s="183">
        <v>0</v>
      </c>
      <c r="HN90" s="183">
        <v>0</v>
      </c>
      <c r="HO90" s="183">
        <v>0</v>
      </c>
      <c r="HP90" s="183">
        <v>0</v>
      </c>
      <c r="HQ90" s="183">
        <v>0</v>
      </c>
      <c r="HR90" s="183">
        <v>0</v>
      </c>
      <c r="HS90" s="183">
        <v>0</v>
      </c>
      <c r="HT90" s="183">
        <v>0</v>
      </c>
      <c r="HU90" s="183">
        <v>0</v>
      </c>
      <c r="HV90" s="183">
        <v>0</v>
      </c>
      <c r="HW90" s="183">
        <v>0</v>
      </c>
      <c r="HX90" s="183">
        <v>0</v>
      </c>
      <c r="HY90" s="183">
        <v>0</v>
      </c>
      <c r="HZ90" s="183">
        <v>0</v>
      </c>
      <c r="IA90" s="183">
        <v>0</v>
      </c>
      <c r="IB90" s="183">
        <v>0</v>
      </c>
      <c r="IC90" s="183">
        <v>0</v>
      </c>
      <c r="ID90" s="183">
        <v>0</v>
      </c>
      <c r="IE90" s="183">
        <v>0</v>
      </c>
      <c r="IF90" s="183">
        <v>0</v>
      </c>
      <c r="IG90" s="183">
        <v>0</v>
      </c>
      <c r="IH90" s="183">
        <v>0</v>
      </c>
      <c r="II90" s="183">
        <v>0</v>
      </c>
      <c r="IJ90" s="183">
        <v>0</v>
      </c>
      <c r="IK90" s="183">
        <v>0</v>
      </c>
      <c r="IL90" s="183">
        <v>0</v>
      </c>
      <c r="IM90" s="183">
        <v>0</v>
      </c>
      <c r="IN90" s="183">
        <v>0</v>
      </c>
      <c r="IO90" s="183">
        <v>0</v>
      </c>
      <c r="IP90" s="183">
        <v>0</v>
      </c>
      <c r="IQ90" s="183">
        <v>0</v>
      </c>
      <c r="IR90" s="183">
        <v>0</v>
      </c>
      <c r="IS90" s="183">
        <v>0</v>
      </c>
      <c r="IT90" s="183">
        <v>0</v>
      </c>
      <c r="IU90" s="183">
        <v>0</v>
      </c>
      <c r="IV90" s="183">
        <v>0</v>
      </c>
      <c r="IW90" s="183">
        <v>0</v>
      </c>
      <c r="IX90" s="183">
        <v>0</v>
      </c>
      <c r="IY90" s="183">
        <v>0</v>
      </c>
      <c r="IZ90" s="183">
        <v>0</v>
      </c>
      <c r="JA90" s="183">
        <v>0</v>
      </c>
      <c r="JB90" s="183">
        <v>0</v>
      </c>
      <c r="JC90" s="183">
        <v>0</v>
      </c>
      <c r="JD90" s="183">
        <v>0</v>
      </c>
      <c r="JE90" s="183">
        <v>0</v>
      </c>
      <c r="JF90" s="183">
        <v>0</v>
      </c>
      <c r="JG90" s="183">
        <v>0</v>
      </c>
      <c r="JH90" s="183">
        <v>0</v>
      </c>
      <c r="JI90" s="183">
        <v>0</v>
      </c>
      <c r="JJ90" s="183">
        <v>0</v>
      </c>
      <c r="JK90" s="183">
        <v>0</v>
      </c>
      <c r="JL90" s="183">
        <v>0</v>
      </c>
      <c r="JM90" s="183">
        <v>0</v>
      </c>
      <c r="JN90" s="183">
        <v>0</v>
      </c>
      <c r="JO90" s="183">
        <v>0</v>
      </c>
      <c r="JP90" s="183">
        <v>0</v>
      </c>
      <c r="JQ90" s="183">
        <v>0</v>
      </c>
    </row>
    <row r="91" spans="1:277" ht="30" customHeight="1" x14ac:dyDescent="0.25">
      <c r="A91" s="54">
        <f t="shared" si="41"/>
        <v>90</v>
      </c>
      <c r="B91" s="6"/>
      <c r="C91" s="6"/>
      <c r="D91" s="6"/>
      <c r="E91" s="6" t="s">
        <v>280</v>
      </c>
      <c r="F91" s="6"/>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297"/>
      <c r="AU91" s="297"/>
      <c r="AV91" s="297"/>
      <c r="AW91" s="297"/>
      <c r="AX91" s="297"/>
      <c r="AY91" s="297"/>
      <c r="AZ91" s="297"/>
      <c r="BA91" s="297"/>
      <c r="BB91" s="297"/>
      <c r="BC91" s="297"/>
      <c r="BD91" s="297"/>
      <c r="BE91" s="297"/>
      <c r="BF91" s="297"/>
      <c r="BG91" s="297"/>
      <c r="BH91" s="297"/>
      <c r="BI91" s="297"/>
      <c r="BJ91" s="297"/>
      <c r="BK91" s="297"/>
      <c r="BL91" s="297"/>
      <c r="BM91" s="297"/>
      <c r="BN91" s="297"/>
      <c r="BO91" s="297"/>
      <c r="BP91" s="297"/>
      <c r="BQ91" s="297"/>
      <c r="BR91" s="297"/>
      <c r="BS91" s="297"/>
      <c r="BT91" s="297"/>
      <c r="BU91" s="297"/>
      <c r="BV91" s="297"/>
      <c r="BW91" s="297"/>
      <c r="BX91" s="297"/>
      <c r="BY91" s="297"/>
      <c r="BZ91" s="297"/>
      <c r="CA91" s="297"/>
      <c r="CB91" s="297"/>
      <c r="CC91" s="297"/>
      <c r="CD91" s="297"/>
      <c r="CE91" s="297"/>
      <c r="CF91" s="297"/>
      <c r="CG91" s="297"/>
      <c r="CH91" s="297"/>
      <c r="CI91" s="297"/>
      <c r="CJ91" s="297"/>
      <c r="CK91" s="297"/>
      <c r="CL91" s="297"/>
      <c r="CM91" s="297"/>
      <c r="CN91" s="297"/>
      <c r="CO91" s="297"/>
      <c r="CP91" s="297"/>
      <c r="CQ91" s="297"/>
      <c r="CR91" s="297"/>
      <c r="CS91" s="297"/>
      <c r="CT91" s="297"/>
      <c r="CU91" s="297"/>
      <c r="CV91" s="297"/>
      <c r="CW91" s="297"/>
      <c r="CX91" s="297"/>
      <c r="CY91" s="297"/>
      <c r="CZ91" s="297"/>
      <c r="DA91" s="297"/>
      <c r="DB91" s="297"/>
      <c r="DC91" s="297"/>
      <c r="DD91" s="297"/>
      <c r="DE91" s="297"/>
      <c r="DF91" s="297"/>
      <c r="DG91" s="297"/>
      <c r="DH91" s="297"/>
      <c r="DI91" s="297"/>
      <c r="DJ91" s="297"/>
      <c r="DK91" s="297"/>
      <c r="DL91" s="297"/>
      <c r="DM91" s="297"/>
      <c r="DN91" s="297"/>
      <c r="DO91" s="297"/>
      <c r="DP91" s="297"/>
      <c r="DQ91" s="297"/>
      <c r="DR91" s="297"/>
      <c r="DS91" s="297"/>
      <c r="DT91" s="297"/>
      <c r="DU91" s="297"/>
      <c r="DV91" s="297"/>
      <c r="DW91" s="297"/>
      <c r="DX91" s="297"/>
      <c r="DY91" s="297"/>
      <c r="DZ91" s="297"/>
      <c r="EA91" s="297"/>
      <c r="EB91" s="297"/>
      <c r="EC91" s="297"/>
      <c r="ED91" s="297"/>
      <c r="EE91" s="297"/>
      <c r="EF91" s="297"/>
      <c r="EG91" s="297"/>
      <c r="EH91" s="297"/>
      <c r="EI91"/>
      <c r="EJ91" s="7"/>
      <c r="EL91" s="276">
        <v>29812.32</v>
      </c>
      <c r="EN91" s="183">
        <v>0</v>
      </c>
      <c r="EO91" s="183">
        <v>0</v>
      </c>
      <c r="EP91" s="183">
        <v>0</v>
      </c>
      <c r="EQ91" s="183">
        <v>0</v>
      </c>
      <c r="ER91" s="183">
        <v>0</v>
      </c>
      <c r="ES91" s="183">
        <v>0</v>
      </c>
      <c r="ET91" s="183">
        <v>0</v>
      </c>
      <c r="EU91" s="183">
        <v>0</v>
      </c>
      <c r="EV91" s="183">
        <v>0</v>
      </c>
      <c r="EW91" s="183">
        <v>0</v>
      </c>
      <c r="EX91" s="183">
        <v>0</v>
      </c>
      <c r="EY91" s="183">
        <v>0</v>
      </c>
      <c r="EZ91" s="183">
        <v>0</v>
      </c>
      <c r="FA91" s="183">
        <v>0</v>
      </c>
      <c r="FB91" s="183">
        <v>0</v>
      </c>
      <c r="FC91" s="183">
        <v>0</v>
      </c>
      <c r="FD91" s="183">
        <v>0</v>
      </c>
      <c r="FE91" s="183">
        <v>0</v>
      </c>
      <c r="FF91" s="183">
        <v>0</v>
      </c>
      <c r="FG91" s="183">
        <v>0</v>
      </c>
      <c r="FH91" s="183">
        <v>0</v>
      </c>
      <c r="FI91" s="183">
        <v>0</v>
      </c>
      <c r="FJ91" s="183">
        <v>0</v>
      </c>
      <c r="FK91" s="183">
        <v>0</v>
      </c>
      <c r="FL91" s="183">
        <v>0</v>
      </c>
      <c r="FM91" s="183">
        <v>0</v>
      </c>
      <c r="FN91" s="183">
        <v>0</v>
      </c>
      <c r="FO91" s="183">
        <v>0</v>
      </c>
      <c r="FP91" s="183">
        <v>0</v>
      </c>
      <c r="FQ91" s="183">
        <v>0</v>
      </c>
      <c r="FR91" s="183">
        <v>0</v>
      </c>
      <c r="FS91" s="183">
        <v>0</v>
      </c>
      <c r="FT91" s="183">
        <v>0</v>
      </c>
      <c r="FU91" s="183">
        <v>0</v>
      </c>
      <c r="FV91" s="183">
        <v>0</v>
      </c>
      <c r="FW91" s="183">
        <v>0</v>
      </c>
      <c r="FX91" s="183">
        <v>0</v>
      </c>
      <c r="FY91" s="183">
        <v>0</v>
      </c>
      <c r="FZ91" s="183">
        <v>0</v>
      </c>
      <c r="GA91" s="183">
        <v>0</v>
      </c>
      <c r="GB91" s="183">
        <v>0</v>
      </c>
      <c r="GC91" s="183">
        <v>0</v>
      </c>
      <c r="GD91" s="183">
        <v>0</v>
      </c>
      <c r="GE91" s="183">
        <v>0</v>
      </c>
      <c r="GF91" s="183">
        <v>0</v>
      </c>
      <c r="GG91" s="183">
        <v>0</v>
      </c>
      <c r="GH91" s="183">
        <v>0</v>
      </c>
      <c r="GI91" s="183">
        <v>0</v>
      </c>
      <c r="GJ91" s="183">
        <v>0</v>
      </c>
      <c r="GK91" s="183">
        <v>0</v>
      </c>
      <c r="GL91" s="183">
        <v>0</v>
      </c>
      <c r="GM91" s="183">
        <v>0</v>
      </c>
      <c r="GN91" s="183">
        <v>0</v>
      </c>
      <c r="GO91" s="183">
        <v>0</v>
      </c>
      <c r="GP91" s="183">
        <v>0</v>
      </c>
      <c r="GQ91" s="183">
        <v>0</v>
      </c>
      <c r="GR91" s="183">
        <v>0</v>
      </c>
      <c r="GS91" s="183">
        <v>0</v>
      </c>
      <c r="GT91" s="183">
        <v>0</v>
      </c>
      <c r="GU91" s="183">
        <v>0</v>
      </c>
      <c r="GV91" s="183">
        <v>0</v>
      </c>
      <c r="GW91" s="183">
        <v>0</v>
      </c>
      <c r="GX91" s="183">
        <v>0</v>
      </c>
      <c r="GY91" s="183">
        <v>0</v>
      </c>
      <c r="GZ91" s="183">
        <v>0</v>
      </c>
      <c r="HA91" s="183">
        <v>0</v>
      </c>
      <c r="HB91" s="183">
        <v>0</v>
      </c>
      <c r="HC91" s="183">
        <v>0</v>
      </c>
      <c r="HD91" s="183">
        <v>0</v>
      </c>
      <c r="HE91" s="183">
        <v>0</v>
      </c>
      <c r="HF91" s="183">
        <v>0</v>
      </c>
      <c r="HG91" s="183">
        <v>0</v>
      </c>
      <c r="HH91" s="183">
        <v>0</v>
      </c>
      <c r="HI91" s="183">
        <v>0</v>
      </c>
      <c r="HJ91" s="183">
        <v>0</v>
      </c>
      <c r="HK91" s="183">
        <v>0</v>
      </c>
      <c r="HL91" s="183">
        <v>0</v>
      </c>
      <c r="HM91" s="183">
        <v>0</v>
      </c>
      <c r="HN91" s="183">
        <v>0</v>
      </c>
      <c r="HO91" s="183">
        <v>0</v>
      </c>
      <c r="HP91" s="183">
        <v>0</v>
      </c>
      <c r="HQ91" s="183">
        <v>0</v>
      </c>
      <c r="HR91" s="183">
        <v>0</v>
      </c>
      <c r="HS91" s="183">
        <v>0</v>
      </c>
      <c r="HT91" s="183">
        <v>0</v>
      </c>
      <c r="HU91" s="183">
        <v>0</v>
      </c>
      <c r="HV91" s="183">
        <v>0</v>
      </c>
      <c r="HW91" s="183">
        <v>0</v>
      </c>
      <c r="HX91" s="183">
        <v>0</v>
      </c>
      <c r="HY91" s="183">
        <v>0</v>
      </c>
      <c r="HZ91" s="183">
        <v>0</v>
      </c>
      <c r="IA91" s="183">
        <v>0</v>
      </c>
      <c r="IB91" s="183">
        <v>0</v>
      </c>
      <c r="IC91" s="183">
        <v>0</v>
      </c>
      <c r="ID91" s="183">
        <v>0</v>
      </c>
      <c r="IE91" s="183">
        <v>0</v>
      </c>
      <c r="IF91" s="183">
        <v>0</v>
      </c>
      <c r="IG91" s="183">
        <v>0</v>
      </c>
      <c r="IH91" s="183">
        <v>0</v>
      </c>
      <c r="II91" s="183">
        <v>0</v>
      </c>
      <c r="IJ91" s="183">
        <v>0</v>
      </c>
      <c r="IK91" s="183">
        <v>0</v>
      </c>
      <c r="IL91" s="183">
        <v>0</v>
      </c>
      <c r="IM91" s="183">
        <v>0</v>
      </c>
      <c r="IN91" s="183">
        <v>0</v>
      </c>
      <c r="IO91" s="183">
        <v>0</v>
      </c>
      <c r="IP91" s="183">
        <v>0</v>
      </c>
      <c r="IQ91" s="183">
        <v>0</v>
      </c>
      <c r="IR91" s="183">
        <v>0</v>
      </c>
      <c r="IS91" s="183">
        <v>0</v>
      </c>
      <c r="IT91" s="183">
        <v>0</v>
      </c>
      <c r="IU91" s="183">
        <v>0</v>
      </c>
      <c r="IV91" s="183">
        <v>0</v>
      </c>
      <c r="IW91" s="183">
        <v>0</v>
      </c>
      <c r="IX91" s="183">
        <v>0</v>
      </c>
      <c r="IY91" s="183">
        <v>0</v>
      </c>
      <c r="IZ91" s="183">
        <v>0</v>
      </c>
      <c r="JA91" s="183">
        <v>0</v>
      </c>
      <c r="JB91" s="183">
        <v>0</v>
      </c>
      <c r="JC91" s="183">
        <v>0</v>
      </c>
      <c r="JD91" s="183">
        <v>0</v>
      </c>
      <c r="JE91" s="183">
        <v>0</v>
      </c>
      <c r="JF91" s="183">
        <v>0</v>
      </c>
      <c r="JG91" s="183">
        <v>0</v>
      </c>
      <c r="JH91" s="183">
        <v>0</v>
      </c>
      <c r="JI91" s="183">
        <v>0</v>
      </c>
      <c r="JJ91" s="183">
        <v>0</v>
      </c>
      <c r="JK91" s="183">
        <v>0</v>
      </c>
      <c r="JL91" s="183">
        <v>0</v>
      </c>
      <c r="JM91" s="183">
        <v>0</v>
      </c>
      <c r="JN91" s="183">
        <v>0</v>
      </c>
      <c r="JO91" s="183">
        <v>0</v>
      </c>
      <c r="JP91" s="183">
        <v>0</v>
      </c>
      <c r="JQ91" s="183">
        <v>0</v>
      </c>
    </row>
    <row r="92" spans="1:277" x14ac:dyDescent="0.25">
      <c r="A92" s="54">
        <f t="shared" si="41"/>
        <v>91</v>
      </c>
      <c r="B92" s="6"/>
      <c r="C92" s="6"/>
      <c r="D92" s="6"/>
      <c r="E92" s="6"/>
      <c r="F92" s="6" t="s">
        <v>281</v>
      </c>
      <c r="G92" s="297">
        <v>0</v>
      </c>
      <c r="H92" s="297">
        <v>0</v>
      </c>
      <c r="I92" s="297">
        <v>130102.87016055317</v>
      </c>
      <c r="J92" s="297">
        <v>0</v>
      </c>
      <c r="K92" s="297">
        <v>0</v>
      </c>
      <c r="L92" s="297">
        <v>2732.12</v>
      </c>
      <c r="M92" s="297">
        <v>0</v>
      </c>
      <c r="N92" s="297">
        <v>0</v>
      </c>
      <c r="O92" s="297">
        <v>0</v>
      </c>
      <c r="P92" s="297">
        <v>0</v>
      </c>
      <c r="Q92" s="297">
        <v>0</v>
      </c>
      <c r="R92" s="297">
        <v>0</v>
      </c>
      <c r="S92" s="297">
        <v>0</v>
      </c>
      <c r="T92" s="297">
        <v>0</v>
      </c>
      <c r="U92" s="297">
        <v>0</v>
      </c>
      <c r="V92" s="297">
        <v>0</v>
      </c>
      <c r="W92" s="297"/>
      <c r="X92" s="297">
        <v>0</v>
      </c>
      <c r="Y92" s="297"/>
      <c r="Z92" s="297">
        <v>0</v>
      </c>
      <c r="AA92" s="297">
        <v>0</v>
      </c>
      <c r="AB92" s="297">
        <v>0</v>
      </c>
      <c r="AC92" s="297">
        <v>0</v>
      </c>
      <c r="AD92" s="297">
        <v>0</v>
      </c>
      <c r="AE92" s="297">
        <v>0</v>
      </c>
      <c r="AF92" s="297">
        <v>0</v>
      </c>
      <c r="AG92" s="297">
        <v>0</v>
      </c>
      <c r="AH92" s="297">
        <v>0</v>
      </c>
      <c r="AI92" s="297">
        <v>0</v>
      </c>
      <c r="AJ92" s="297">
        <v>0</v>
      </c>
      <c r="AK92" s="297">
        <v>0</v>
      </c>
      <c r="AL92" s="297">
        <v>0</v>
      </c>
      <c r="AM92" s="297">
        <v>0</v>
      </c>
      <c r="AN92" s="297">
        <v>0</v>
      </c>
      <c r="AO92" s="297">
        <v>0</v>
      </c>
      <c r="AP92" s="297">
        <v>0</v>
      </c>
      <c r="AQ92" s="297">
        <v>0</v>
      </c>
      <c r="AR92" s="297">
        <v>101.72</v>
      </c>
      <c r="AS92" s="297">
        <v>0</v>
      </c>
      <c r="AT92" s="297">
        <v>0</v>
      </c>
      <c r="AU92" s="297">
        <v>0</v>
      </c>
      <c r="AV92" s="297">
        <v>0</v>
      </c>
      <c r="AW92" s="297">
        <v>0</v>
      </c>
      <c r="AX92" s="297">
        <v>0</v>
      </c>
      <c r="AY92" s="297">
        <v>0</v>
      </c>
      <c r="AZ92" s="297">
        <v>0</v>
      </c>
      <c r="BA92" s="297">
        <v>0</v>
      </c>
      <c r="BB92" s="297">
        <v>0</v>
      </c>
      <c r="BC92" s="297">
        <v>0</v>
      </c>
      <c r="BD92" s="297">
        <v>0</v>
      </c>
      <c r="BE92" s="297">
        <v>0</v>
      </c>
      <c r="BF92" s="297">
        <v>0</v>
      </c>
      <c r="BG92" s="297">
        <v>0</v>
      </c>
      <c r="BH92" s="297">
        <v>0</v>
      </c>
      <c r="BI92" s="297">
        <v>0</v>
      </c>
      <c r="BJ92" s="297">
        <v>0</v>
      </c>
      <c r="BK92" s="297">
        <v>0</v>
      </c>
      <c r="BL92" s="297">
        <v>0</v>
      </c>
      <c r="BM92" s="297">
        <v>0</v>
      </c>
      <c r="BN92" s="297">
        <v>0</v>
      </c>
      <c r="BO92" s="297">
        <v>1417.67</v>
      </c>
      <c r="BP92" s="297">
        <v>0</v>
      </c>
      <c r="BQ92" s="297">
        <v>0</v>
      </c>
      <c r="BR92" s="297">
        <v>0</v>
      </c>
      <c r="BS92" s="297">
        <v>0</v>
      </c>
      <c r="BT92" s="297">
        <v>0</v>
      </c>
      <c r="BU92" s="297">
        <v>108.05</v>
      </c>
      <c r="BV92" s="297">
        <v>0</v>
      </c>
      <c r="BW92" s="297">
        <v>0</v>
      </c>
      <c r="BX92" s="297">
        <v>0</v>
      </c>
      <c r="BY92" s="297">
        <v>0</v>
      </c>
      <c r="BZ92" s="297">
        <v>0</v>
      </c>
      <c r="CA92" s="297">
        <v>0</v>
      </c>
      <c r="CB92" s="297">
        <v>0</v>
      </c>
      <c r="CC92" s="297">
        <v>0</v>
      </c>
      <c r="CD92" s="297">
        <v>0</v>
      </c>
      <c r="CE92" s="297">
        <v>0</v>
      </c>
      <c r="CF92" s="297">
        <v>65971.88</v>
      </c>
      <c r="CG92" s="297">
        <v>0</v>
      </c>
      <c r="CH92" s="297">
        <v>0</v>
      </c>
      <c r="CI92" s="297">
        <v>0</v>
      </c>
      <c r="CJ92" s="297">
        <v>7544.39</v>
      </c>
      <c r="CK92" s="297">
        <v>2312.98</v>
      </c>
      <c r="CL92" s="297">
        <v>220000</v>
      </c>
      <c r="CM92" s="297"/>
      <c r="CN92" s="297">
        <v>0</v>
      </c>
      <c r="CO92" s="297">
        <v>0</v>
      </c>
      <c r="CP92" s="297">
        <v>0</v>
      </c>
      <c r="CQ92" s="297">
        <v>0</v>
      </c>
      <c r="CR92" s="297">
        <v>0</v>
      </c>
      <c r="CS92" s="297">
        <v>0</v>
      </c>
      <c r="CT92" s="297">
        <v>0</v>
      </c>
      <c r="CU92" s="297">
        <v>0</v>
      </c>
      <c r="CV92" s="297">
        <v>0</v>
      </c>
      <c r="CW92" s="297">
        <v>0</v>
      </c>
      <c r="CX92" s="297">
        <v>0</v>
      </c>
      <c r="CY92" s="297">
        <v>0</v>
      </c>
      <c r="CZ92" s="297">
        <v>0</v>
      </c>
      <c r="DA92" s="297">
        <v>0</v>
      </c>
      <c r="DB92" s="297">
        <v>1356.04</v>
      </c>
      <c r="DC92" s="297">
        <v>0</v>
      </c>
      <c r="DD92" s="297">
        <v>0</v>
      </c>
      <c r="DE92" s="297">
        <v>0</v>
      </c>
      <c r="DF92" s="297">
        <v>0</v>
      </c>
      <c r="DG92" s="297">
        <v>0</v>
      </c>
      <c r="DH92" s="297">
        <v>7049.41</v>
      </c>
      <c r="DI92" s="297">
        <v>0</v>
      </c>
      <c r="DJ92" s="297">
        <v>0</v>
      </c>
      <c r="DK92" s="297">
        <v>0</v>
      </c>
      <c r="DL92" s="297">
        <v>0</v>
      </c>
      <c r="DM92" s="297">
        <v>0</v>
      </c>
      <c r="DN92" s="297">
        <v>0</v>
      </c>
      <c r="DO92" s="297">
        <v>0</v>
      </c>
      <c r="DP92" s="297">
        <v>0</v>
      </c>
      <c r="DQ92" s="297"/>
      <c r="DR92" s="297">
        <v>0</v>
      </c>
      <c r="DS92" s="297">
        <v>0</v>
      </c>
      <c r="DT92" s="297">
        <v>0</v>
      </c>
      <c r="DU92" s="297">
        <v>0</v>
      </c>
      <c r="DV92" s="297">
        <v>0</v>
      </c>
      <c r="DW92" s="297">
        <v>0</v>
      </c>
      <c r="DX92" s="297"/>
      <c r="DY92" s="297">
        <v>2439.25</v>
      </c>
      <c r="DZ92" s="297">
        <v>0</v>
      </c>
      <c r="EA92" s="297">
        <v>0</v>
      </c>
      <c r="EB92" s="297">
        <v>856.2</v>
      </c>
      <c r="EC92" s="297">
        <v>6160.27</v>
      </c>
      <c r="ED92" s="297">
        <v>0</v>
      </c>
      <c r="EE92" s="297">
        <v>0</v>
      </c>
      <c r="EF92" s="297">
        <v>0</v>
      </c>
      <c r="EG92" s="297">
        <v>0</v>
      </c>
      <c r="EH92" s="297">
        <v>0</v>
      </c>
      <c r="EI92"/>
      <c r="EJ92" s="7">
        <f>ROUND(SUM(G92:EH92),5)</f>
        <v>448152.85015999997</v>
      </c>
      <c r="EL92" s="276">
        <v>75652.5</v>
      </c>
      <c r="EN92" s="183">
        <v>0</v>
      </c>
      <c r="EO92" s="183">
        <v>0</v>
      </c>
      <c r="EP92" s="183">
        <v>0</v>
      </c>
      <c r="EQ92" s="183">
        <v>0</v>
      </c>
      <c r="ER92" s="183">
        <v>0</v>
      </c>
      <c r="ES92" s="183">
        <v>0</v>
      </c>
      <c r="ET92" s="183">
        <v>0</v>
      </c>
      <c r="EU92" s="183">
        <v>0</v>
      </c>
      <c r="EV92" s="183">
        <v>0</v>
      </c>
      <c r="EW92" s="183">
        <v>0</v>
      </c>
      <c r="EX92" s="183">
        <v>0</v>
      </c>
      <c r="EY92" s="183">
        <v>0</v>
      </c>
      <c r="EZ92" s="183">
        <v>0</v>
      </c>
      <c r="FA92" s="183">
        <v>0</v>
      </c>
      <c r="FB92" s="183">
        <v>0</v>
      </c>
      <c r="FC92" s="183">
        <v>0</v>
      </c>
      <c r="FD92" s="183">
        <v>0</v>
      </c>
      <c r="FE92" s="183">
        <v>0</v>
      </c>
      <c r="FF92" s="183">
        <v>0</v>
      </c>
      <c r="FG92" s="183">
        <v>0</v>
      </c>
      <c r="FH92" s="183">
        <v>0</v>
      </c>
      <c r="FI92" s="183">
        <v>0</v>
      </c>
      <c r="FJ92" s="183">
        <v>0</v>
      </c>
      <c r="FK92" s="183">
        <v>0</v>
      </c>
      <c r="FL92" s="183">
        <v>0</v>
      </c>
      <c r="FM92" s="183">
        <v>0</v>
      </c>
      <c r="FN92" s="183">
        <v>0</v>
      </c>
      <c r="FO92" s="183">
        <v>0</v>
      </c>
      <c r="FP92" s="183">
        <v>0</v>
      </c>
      <c r="FQ92" s="183">
        <v>0</v>
      </c>
      <c r="FR92" s="183">
        <v>0</v>
      </c>
      <c r="FS92" s="183">
        <v>0</v>
      </c>
      <c r="FT92" s="183">
        <v>0</v>
      </c>
      <c r="FU92" s="183">
        <v>0</v>
      </c>
      <c r="FV92" s="183">
        <v>0</v>
      </c>
      <c r="FW92" s="183">
        <v>0</v>
      </c>
      <c r="FX92" s="183">
        <v>0</v>
      </c>
      <c r="FY92" s="183">
        <v>0</v>
      </c>
      <c r="FZ92" s="183">
        <v>0</v>
      </c>
      <c r="GA92" s="183">
        <v>0</v>
      </c>
      <c r="GB92" s="183">
        <v>0</v>
      </c>
      <c r="GC92" s="183">
        <v>0</v>
      </c>
      <c r="GD92" s="183">
        <v>0</v>
      </c>
      <c r="GE92" s="183">
        <v>0</v>
      </c>
      <c r="GF92" s="183">
        <v>0</v>
      </c>
      <c r="GG92" s="183">
        <v>0</v>
      </c>
      <c r="GH92" s="183">
        <v>0</v>
      </c>
      <c r="GI92" s="183">
        <v>0</v>
      </c>
      <c r="GJ92" s="183">
        <v>0</v>
      </c>
      <c r="GK92" s="183">
        <v>0</v>
      </c>
      <c r="GL92" s="183">
        <v>0</v>
      </c>
      <c r="GM92" s="183">
        <v>0</v>
      </c>
      <c r="GN92" s="183">
        <v>0</v>
      </c>
      <c r="GO92" s="183">
        <v>0</v>
      </c>
      <c r="GP92" s="183">
        <v>0</v>
      </c>
      <c r="GQ92" s="183">
        <v>0</v>
      </c>
      <c r="GR92" s="183">
        <v>0</v>
      </c>
      <c r="GS92" s="183">
        <v>0</v>
      </c>
      <c r="GT92" s="183">
        <v>0</v>
      </c>
      <c r="GU92" s="183">
        <v>0</v>
      </c>
      <c r="GV92" s="183">
        <v>0</v>
      </c>
      <c r="GW92" s="183">
        <v>0</v>
      </c>
      <c r="GX92" s="183">
        <v>0</v>
      </c>
      <c r="GY92" s="183">
        <v>0</v>
      </c>
      <c r="GZ92" s="183">
        <v>0</v>
      </c>
      <c r="HA92" s="183">
        <v>0</v>
      </c>
      <c r="HB92" s="183">
        <v>0</v>
      </c>
      <c r="HC92" s="183">
        <v>0</v>
      </c>
      <c r="HD92" s="183">
        <v>0</v>
      </c>
      <c r="HE92" s="183">
        <v>0</v>
      </c>
      <c r="HF92" s="183">
        <v>0</v>
      </c>
      <c r="HG92" s="183">
        <v>0</v>
      </c>
      <c r="HH92" s="183">
        <v>0</v>
      </c>
      <c r="HI92" s="183">
        <v>0</v>
      </c>
      <c r="HJ92" s="183">
        <v>0</v>
      </c>
      <c r="HK92" s="183">
        <v>0</v>
      </c>
      <c r="HL92" s="183">
        <v>0</v>
      </c>
      <c r="HM92" s="183">
        <v>0</v>
      </c>
      <c r="HN92" s="183">
        <v>0</v>
      </c>
      <c r="HO92" s="183">
        <v>0</v>
      </c>
      <c r="HP92" s="183">
        <v>0</v>
      </c>
      <c r="HQ92" s="183">
        <v>0</v>
      </c>
      <c r="HR92" s="183">
        <v>0</v>
      </c>
      <c r="HS92" s="183">
        <v>0</v>
      </c>
      <c r="HT92" s="183">
        <v>0</v>
      </c>
      <c r="HU92" s="183">
        <v>0</v>
      </c>
      <c r="HV92" s="183">
        <v>0</v>
      </c>
      <c r="HW92" s="183">
        <v>0</v>
      </c>
      <c r="HX92" s="183">
        <v>0</v>
      </c>
      <c r="HY92" s="183">
        <v>0</v>
      </c>
      <c r="HZ92" s="183">
        <v>0</v>
      </c>
      <c r="IA92" s="183">
        <v>0</v>
      </c>
      <c r="IB92" s="183">
        <v>0</v>
      </c>
      <c r="IC92" s="183">
        <v>0</v>
      </c>
      <c r="ID92" s="183">
        <v>0</v>
      </c>
      <c r="IE92" s="183">
        <v>0</v>
      </c>
      <c r="IF92" s="183">
        <v>0</v>
      </c>
      <c r="IG92" s="183">
        <v>0</v>
      </c>
      <c r="IH92" s="183">
        <v>0</v>
      </c>
      <c r="II92" s="183">
        <v>0</v>
      </c>
      <c r="IJ92" s="183">
        <v>0</v>
      </c>
      <c r="IK92" s="183">
        <v>0</v>
      </c>
      <c r="IL92" s="183">
        <v>0</v>
      </c>
      <c r="IM92" s="183">
        <v>0</v>
      </c>
      <c r="IN92" s="183">
        <v>0</v>
      </c>
      <c r="IO92" s="183">
        <v>0</v>
      </c>
      <c r="IP92" s="183">
        <v>0</v>
      </c>
      <c r="IQ92" s="183">
        <v>0</v>
      </c>
      <c r="IR92" s="183">
        <v>0</v>
      </c>
      <c r="IS92" s="183">
        <v>0</v>
      </c>
      <c r="IT92" s="183">
        <v>0</v>
      </c>
      <c r="IU92" s="183">
        <v>0</v>
      </c>
      <c r="IV92" s="183">
        <v>0</v>
      </c>
      <c r="IW92" s="183">
        <v>0</v>
      </c>
      <c r="IX92" s="183">
        <v>0</v>
      </c>
      <c r="IY92" s="183">
        <v>0</v>
      </c>
      <c r="IZ92" s="183">
        <v>0</v>
      </c>
      <c r="JA92" s="183">
        <v>0</v>
      </c>
      <c r="JB92" s="183">
        <v>0</v>
      </c>
      <c r="JC92" s="183">
        <v>0</v>
      </c>
      <c r="JD92" s="183">
        <v>0</v>
      </c>
      <c r="JE92" s="183">
        <v>0</v>
      </c>
      <c r="JF92" s="183">
        <v>0</v>
      </c>
      <c r="JG92" s="183">
        <v>0</v>
      </c>
      <c r="JH92" s="183">
        <v>0</v>
      </c>
      <c r="JI92" s="183">
        <v>0</v>
      </c>
      <c r="JJ92" s="183">
        <v>0</v>
      </c>
      <c r="JK92" s="183">
        <v>0</v>
      </c>
      <c r="JL92" s="183">
        <v>0</v>
      </c>
      <c r="JM92" s="183">
        <v>0</v>
      </c>
      <c r="JN92" s="183">
        <v>0</v>
      </c>
      <c r="JO92" s="183">
        <v>0</v>
      </c>
      <c r="JP92" s="183">
        <v>0</v>
      </c>
      <c r="JQ92" s="183">
        <v>0</v>
      </c>
    </row>
    <row r="93" spans="1:277" x14ac:dyDescent="0.25">
      <c r="A93" s="54">
        <f t="shared" si="41"/>
        <v>92</v>
      </c>
      <c r="B93" s="6"/>
      <c r="C93" s="6"/>
      <c r="D93" s="6"/>
      <c r="E93" s="6"/>
      <c r="F93" s="6" t="s">
        <v>282</v>
      </c>
      <c r="G93" s="299">
        <v>0</v>
      </c>
      <c r="H93" s="299">
        <v>0</v>
      </c>
      <c r="I93" s="299">
        <v>0</v>
      </c>
      <c r="J93" s="299">
        <v>0</v>
      </c>
      <c r="K93" s="299">
        <v>0</v>
      </c>
      <c r="L93" s="299">
        <v>0</v>
      </c>
      <c r="M93" s="299">
        <v>0</v>
      </c>
      <c r="N93" s="299">
        <v>0</v>
      </c>
      <c r="O93" s="299">
        <v>0</v>
      </c>
      <c r="P93" s="299">
        <v>0</v>
      </c>
      <c r="Q93" s="299">
        <v>0</v>
      </c>
      <c r="R93" s="299">
        <v>0</v>
      </c>
      <c r="S93" s="299">
        <v>0</v>
      </c>
      <c r="T93" s="299">
        <v>0</v>
      </c>
      <c r="U93" s="299">
        <v>0</v>
      </c>
      <c r="V93" s="299">
        <v>0</v>
      </c>
      <c r="W93" s="299"/>
      <c r="X93" s="299">
        <v>0</v>
      </c>
      <c r="Y93" s="299"/>
      <c r="Z93" s="299">
        <v>0</v>
      </c>
      <c r="AA93" s="299">
        <v>0</v>
      </c>
      <c r="AB93" s="299">
        <v>0</v>
      </c>
      <c r="AC93" s="299">
        <v>0</v>
      </c>
      <c r="AD93" s="299">
        <v>0</v>
      </c>
      <c r="AE93" s="299">
        <v>0</v>
      </c>
      <c r="AF93" s="299">
        <v>0</v>
      </c>
      <c r="AG93" s="299">
        <v>0</v>
      </c>
      <c r="AH93" s="299">
        <v>0</v>
      </c>
      <c r="AI93" s="299">
        <v>0</v>
      </c>
      <c r="AJ93" s="299">
        <v>0</v>
      </c>
      <c r="AK93" s="299">
        <v>0</v>
      </c>
      <c r="AL93" s="299">
        <v>0</v>
      </c>
      <c r="AM93" s="299">
        <v>0</v>
      </c>
      <c r="AN93" s="299">
        <v>0</v>
      </c>
      <c r="AO93" s="299">
        <v>0</v>
      </c>
      <c r="AP93" s="299">
        <v>0</v>
      </c>
      <c r="AQ93" s="299">
        <v>0</v>
      </c>
      <c r="AR93" s="299">
        <v>0</v>
      </c>
      <c r="AS93" s="299">
        <v>0</v>
      </c>
      <c r="AT93" s="299">
        <v>0</v>
      </c>
      <c r="AU93" s="299">
        <v>0</v>
      </c>
      <c r="AV93" s="299">
        <v>0</v>
      </c>
      <c r="AW93" s="299">
        <v>0</v>
      </c>
      <c r="AX93" s="299">
        <v>0</v>
      </c>
      <c r="AY93" s="299">
        <v>0</v>
      </c>
      <c r="AZ93" s="299">
        <v>0</v>
      </c>
      <c r="BA93" s="299">
        <v>0</v>
      </c>
      <c r="BB93" s="299">
        <v>0</v>
      </c>
      <c r="BC93" s="299">
        <v>0</v>
      </c>
      <c r="BD93" s="299">
        <v>0</v>
      </c>
      <c r="BE93" s="299">
        <v>0</v>
      </c>
      <c r="BF93" s="299">
        <v>0</v>
      </c>
      <c r="BG93" s="299">
        <v>0</v>
      </c>
      <c r="BH93" s="299">
        <v>0</v>
      </c>
      <c r="BI93" s="299">
        <v>0</v>
      </c>
      <c r="BJ93" s="299">
        <v>0</v>
      </c>
      <c r="BK93" s="299">
        <v>0</v>
      </c>
      <c r="BL93" s="299">
        <v>0</v>
      </c>
      <c r="BM93" s="299">
        <v>0</v>
      </c>
      <c r="BN93" s="299">
        <v>0</v>
      </c>
      <c r="BO93" s="299">
        <v>0</v>
      </c>
      <c r="BP93" s="299">
        <v>0</v>
      </c>
      <c r="BQ93" s="299">
        <v>0</v>
      </c>
      <c r="BR93" s="299">
        <v>0</v>
      </c>
      <c r="BS93" s="299">
        <v>0</v>
      </c>
      <c r="BT93" s="299">
        <v>0</v>
      </c>
      <c r="BU93" s="299">
        <v>0</v>
      </c>
      <c r="BV93" s="299">
        <v>0</v>
      </c>
      <c r="BW93" s="299">
        <v>0</v>
      </c>
      <c r="BX93" s="299">
        <v>0</v>
      </c>
      <c r="BY93" s="299">
        <v>0</v>
      </c>
      <c r="BZ93" s="299">
        <v>0</v>
      </c>
      <c r="CA93" s="299">
        <v>0</v>
      </c>
      <c r="CB93" s="299">
        <v>0</v>
      </c>
      <c r="CC93" s="299">
        <v>0</v>
      </c>
      <c r="CD93" s="299">
        <v>0</v>
      </c>
      <c r="CE93" s="299">
        <v>0</v>
      </c>
      <c r="CF93" s="299">
        <v>0</v>
      </c>
      <c r="CG93" s="299">
        <v>0</v>
      </c>
      <c r="CH93" s="299">
        <v>0</v>
      </c>
      <c r="CI93" s="299">
        <v>0</v>
      </c>
      <c r="CJ93" s="299">
        <v>0</v>
      </c>
      <c r="CK93" s="299">
        <v>0</v>
      </c>
      <c r="CL93" s="299">
        <v>0</v>
      </c>
      <c r="CM93" s="299"/>
      <c r="CN93" s="299">
        <v>0</v>
      </c>
      <c r="CO93" s="299">
        <v>0</v>
      </c>
      <c r="CP93" s="299">
        <v>0</v>
      </c>
      <c r="CQ93" s="299">
        <v>0</v>
      </c>
      <c r="CR93" s="299">
        <v>0</v>
      </c>
      <c r="CS93" s="299">
        <v>0</v>
      </c>
      <c r="CT93" s="299">
        <v>0</v>
      </c>
      <c r="CU93" s="299">
        <v>0</v>
      </c>
      <c r="CV93" s="299">
        <v>0</v>
      </c>
      <c r="CW93" s="299">
        <v>0</v>
      </c>
      <c r="CX93" s="299">
        <v>0</v>
      </c>
      <c r="CY93" s="299">
        <v>0</v>
      </c>
      <c r="CZ93" s="299">
        <v>0</v>
      </c>
      <c r="DA93" s="299">
        <v>0</v>
      </c>
      <c r="DB93" s="299">
        <v>0</v>
      </c>
      <c r="DC93" s="299">
        <v>0</v>
      </c>
      <c r="DD93" s="299">
        <v>0</v>
      </c>
      <c r="DE93" s="299">
        <v>0</v>
      </c>
      <c r="DF93" s="299">
        <v>0</v>
      </c>
      <c r="DG93" s="299">
        <v>0</v>
      </c>
      <c r="DH93" s="299">
        <v>0</v>
      </c>
      <c r="DI93" s="299">
        <v>0</v>
      </c>
      <c r="DJ93" s="299">
        <v>0</v>
      </c>
      <c r="DK93" s="299">
        <v>0</v>
      </c>
      <c r="DL93" s="299">
        <v>0</v>
      </c>
      <c r="DM93" s="299">
        <v>0</v>
      </c>
      <c r="DN93" s="299">
        <v>0</v>
      </c>
      <c r="DO93" s="299">
        <v>0</v>
      </c>
      <c r="DP93" s="299">
        <v>0</v>
      </c>
      <c r="DQ93" s="299"/>
      <c r="DR93" s="299">
        <v>0</v>
      </c>
      <c r="DS93" s="299">
        <v>0</v>
      </c>
      <c r="DT93" s="299">
        <v>0</v>
      </c>
      <c r="DU93" s="299">
        <v>0</v>
      </c>
      <c r="DV93" s="299">
        <v>0</v>
      </c>
      <c r="DW93" s="299">
        <v>0</v>
      </c>
      <c r="DX93" s="299"/>
      <c r="DY93" s="299">
        <v>0</v>
      </c>
      <c r="DZ93" s="299">
        <v>0</v>
      </c>
      <c r="EA93" s="299">
        <v>0</v>
      </c>
      <c r="EB93" s="299">
        <v>0</v>
      </c>
      <c r="EC93" s="299">
        <v>0</v>
      </c>
      <c r="ED93" s="299">
        <v>0</v>
      </c>
      <c r="EE93" s="299">
        <v>0</v>
      </c>
      <c r="EF93" s="299">
        <v>0</v>
      </c>
      <c r="EG93" s="299">
        <v>0</v>
      </c>
      <c r="EH93" s="299">
        <v>0</v>
      </c>
      <c r="EI93"/>
      <c r="EJ93" s="7">
        <f>ROUND(SUM(G93:EH93),5)</f>
        <v>0</v>
      </c>
      <c r="EL93" s="276">
        <v>12078</v>
      </c>
      <c r="EN93" s="183">
        <v>0</v>
      </c>
      <c r="EO93" s="183">
        <v>0</v>
      </c>
      <c r="EP93" s="183">
        <v>0</v>
      </c>
      <c r="EQ93" s="183">
        <v>0</v>
      </c>
      <c r="ER93" s="183">
        <v>0</v>
      </c>
      <c r="ES93" s="183">
        <v>0</v>
      </c>
      <c r="ET93" s="183">
        <v>0</v>
      </c>
      <c r="EU93" s="183">
        <v>0</v>
      </c>
      <c r="EV93" s="183">
        <v>0</v>
      </c>
      <c r="EW93" s="183">
        <v>0</v>
      </c>
      <c r="EX93" s="183">
        <v>0</v>
      </c>
      <c r="EY93" s="183">
        <v>0</v>
      </c>
      <c r="EZ93" s="183">
        <v>0</v>
      </c>
      <c r="FA93" s="183">
        <v>0</v>
      </c>
      <c r="FB93" s="183">
        <v>0</v>
      </c>
      <c r="FC93" s="183">
        <v>0</v>
      </c>
      <c r="FD93" s="183">
        <v>0</v>
      </c>
      <c r="FE93" s="183">
        <v>0</v>
      </c>
      <c r="FF93" s="183">
        <v>0</v>
      </c>
      <c r="FG93" s="183">
        <v>0</v>
      </c>
      <c r="FH93" s="183">
        <v>0</v>
      </c>
      <c r="FI93" s="183">
        <v>0</v>
      </c>
      <c r="FJ93" s="183">
        <v>0</v>
      </c>
      <c r="FK93" s="183">
        <v>0</v>
      </c>
      <c r="FL93" s="183">
        <v>0</v>
      </c>
      <c r="FM93" s="183">
        <v>0</v>
      </c>
      <c r="FN93" s="183">
        <v>0</v>
      </c>
      <c r="FO93" s="183">
        <v>0</v>
      </c>
      <c r="FP93" s="183">
        <v>0</v>
      </c>
      <c r="FQ93" s="183">
        <v>0</v>
      </c>
      <c r="FR93" s="183">
        <v>0</v>
      </c>
      <c r="FS93" s="183">
        <v>0</v>
      </c>
      <c r="FT93" s="183">
        <v>0</v>
      </c>
      <c r="FU93" s="183">
        <v>0</v>
      </c>
      <c r="FV93" s="183">
        <v>0</v>
      </c>
      <c r="FW93" s="183">
        <v>0</v>
      </c>
      <c r="FX93" s="183">
        <v>0</v>
      </c>
      <c r="FY93" s="183">
        <v>0</v>
      </c>
      <c r="FZ93" s="183">
        <v>0</v>
      </c>
      <c r="GA93" s="183">
        <v>0</v>
      </c>
      <c r="GB93" s="183">
        <v>0</v>
      </c>
      <c r="GC93" s="183">
        <v>0</v>
      </c>
      <c r="GD93" s="183">
        <v>0</v>
      </c>
      <c r="GE93" s="183">
        <v>0</v>
      </c>
      <c r="GF93" s="183">
        <v>0</v>
      </c>
      <c r="GG93" s="183">
        <v>0</v>
      </c>
      <c r="GH93" s="183">
        <v>0</v>
      </c>
      <c r="GI93" s="183">
        <v>0</v>
      </c>
      <c r="GJ93" s="183">
        <v>0</v>
      </c>
      <c r="GK93" s="183">
        <v>0</v>
      </c>
      <c r="GL93" s="183">
        <v>0</v>
      </c>
      <c r="GM93" s="183">
        <v>0</v>
      </c>
      <c r="GN93" s="183">
        <v>0</v>
      </c>
      <c r="GO93" s="183">
        <v>0</v>
      </c>
      <c r="GP93" s="183">
        <v>0</v>
      </c>
      <c r="GQ93" s="183">
        <v>0</v>
      </c>
      <c r="GR93" s="183">
        <v>0</v>
      </c>
      <c r="GS93" s="183">
        <v>0</v>
      </c>
      <c r="GT93" s="183">
        <v>0</v>
      </c>
      <c r="GU93" s="183">
        <v>0</v>
      </c>
      <c r="GV93" s="183">
        <v>0</v>
      </c>
      <c r="GW93" s="183">
        <v>0</v>
      </c>
      <c r="GX93" s="183">
        <v>0</v>
      </c>
      <c r="GY93" s="183">
        <v>0</v>
      </c>
      <c r="GZ93" s="183">
        <v>0</v>
      </c>
      <c r="HA93" s="183">
        <v>0</v>
      </c>
      <c r="HB93" s="183">
        <v>0</v>
      </c>
      <c r="HC93" s="183">
        <v>0</v>
      </c>
      <c r="HD93" s="183">
        <v>0</v>
      </c>
      <c r="HE93" s="183">
        <v>0</v>
      </c>
      <c r="HF93" s="183">
        <v>0</v>
      </c>
      <c r="HG93" s="183">
        <v>0</v>
      </c>
      <c r="HH93" s="183">
        <v>0</v>
      </c>
      <c r="HI93" s="183">
        <v>0</v>
      </c>
      <c r="HJ93" s="183">
        <v>0</v>
      </c>
      <c r="HK93" s="183">
        <v>0</v>
      </c>
      <c r="HL93" s="183">
        <v>0</v>
      </c>
      <c r="HM93" s="183">
        <v>0</v>
      </c>
      <c r="HN93" s="183">
        <v>0</v>
      </c>
      <c r="HO93" s="183">
        <v>0</v>
      </c>
      <c r="HP93" s="183">
        <v>0</v>
      </c>
      <c r="HQ93" s="183">
        <v>0</v>
      </c>
      <c r="HR93" s="183">
        <v>0</v>
      </c>
      <c r="HS93" s="183">
        <v>0</v>
      </c>
      <c r="HT93" s="183">
        <v>0</v>
      </c>
      <c r="HU93" s="183">
        <v>0</v>
      </c>
      <c r="HV93" s="183">
        <v>0</v>
      </c>
      <c r="HW93" s="183">
        <v>0</v>
      </c>
      <c r="HX93" s="183">
        <v>0</v>
      </c>
      <c r="HY93" s="183">
        <v>0</v>
      </c>
      <c r="HZ93" s="183">
        <v>0</v>
      </c>
      <c r="IA93" s="183">
        <v>0</v>
      </c>
      <c r="IB93" s="183">
        <v>0</v>
      </c>
      <c r="IC93" s="183">
        <v>0</v>
      </c>
      <c r="ID93" s="183">
        <v>0</v>
      </c>
      <c r="IE93" s="183">
        <v>0</v>
      </c>
      <c r="IF93" s="183">
        <v>0</v>
      </c>
      <c r="IG93" s="183">
        <v>0</v>
      </c>
      <c r="IH93" s="183">
        <v>0</v>
      </c>
      <c r="II93" s="183">
        <v>0</v>
      </c>
      <c r="IJ93" s="183">
        <v>0</v>
      </c>
      <c r="IK93" s="183">
        <v>0</v>
      </c>
      <c r="IL93" s="183">
        <v>0</v>
      </c>
      <c r="IM93" s="183">
        <v>0</v>
      </c>
      <c r="IN93" s="183">
        <v>0</v>
      </c>
      <c r="IO93" s="183">
        <v>0</v>
      </c>
      <c r="IP93" s="183">
        <v>0</v>
      </c>
      <c r="IQ93" s="183">
        <v>0</v>
      </c>
      <c r="IR93" s="183">
        <v>0</v>
      </c>
      <c r="IS93" s="183">
        <v>0</v>
      </c>
      <c r="IT93" s="183">
        <v>0</v>
      </c>
      <c r="IU93" s="183">
        <v>0</v>
      </c>
      <c r="IV93" s="183">
        <v>0</v>
      </c>
      <c r="IW93" s="183">
        <v>0</v>
      </c>
      <c r="IX93" s="183">
        <v>0</v>
      </c>
      <c r="IY93" s="183">
        <v>0</v>
      </c>
      <c r="IZ93" s="183">
        <v>0</v>
      </c>
      <c r="JA93" s="183">
        <v>0</v>
      </c>
      <c r="JB93" s="183">
        <v>0</v>
      </c>
      <c r="JC93" s="183">
        <v>0</v>
      </c>
      <c r="JD93" s="183">
        <v>0</v>
      </c>
      <c r="JE93" s="183">
        <v>0</v>
      </c>
      <c r="JF93" s="183">
        <v>0</v>
      </c>
      <c r="JG93" s="183">
        <v>0</v>
      </c>
      <c r="JH93" s="183">
        <v>0</v>
      </c>
      <c r="JI93" s="183">
        <v>0</v>
      </c>
      <c r="JJ93" s="183">
        <v>0</v>
      </c>
      <c r="JK93" s="183">
        <v>0</v>
      </c>
      <c r="JL93" s="183">
        <v>0</v>
      </c>
      <c r="JM93" s="183">
        <v>0</v>
      </c>
      <c r="JN93" s="183">
        <v>0</v>
      </c>
      <c r="JO93" s="183">
        <v>0</v>
      </c>
      <c r="JP93" s="183">
        <v>0</v>
      </c>
      <c r="JQ93" s="183">
        <v>0</v>
      </c>
    </row>
    <row r="94" spans="1:277" ht="15.75" thickBot="1" x14ac:dyDescent="0.3">
      <c r="A94" s="54">
        <f t="shared" si="41"/>
        <v>93</v>
      </c>
      <c r="B94" s="6"/>
      <c r="C94" s="6"/>
      <c r="D94" s="6"/>
      <c r="E94" s="6"/>
      <c r="F94" s="6" t="s">
        <v>376</v>
      </c>
      <c r="G94" s="298">
        <v>0</v>
      </c>
      <c r="H94" s="298">
        <v>0</v>
      </c>
      <c r="I94" s="298">
        <v>0</v>
      </c>
      <c r="J94" s="298">
        <v>0</v>
      </c>
      <c r="K94" s="298">
        <v>0</v>
      </c>
      <c r="L94" s="298">
        <v>0</v>
      </c>
      <c r="M94" s="298">
        <v>0</v>
      </c>
      <c r="N94" s="298">
        <v>0</v>
      </c>
      <c r="O94" s="298">
        <v>0</v>
      </c>
      <c r="P94" s="298">
        <v>0</v>
      </c>
      <c r="Q94" s="298">
        <v>0</v>
      </c>
      <c r="R94" s="298">
        <v>0</v>
      </c>
      <c r="S94" s="298">
        <v>0</v>
      </c>
      <c r="T94" s="298">
        <v>0</v>
      </c>
      <c r="U94" s="298">
        <v>0</v>
      </c>
      <c r="V94" s="298">
        <v>0</v>
      </c>
      <c r="W94" s="298">
        <v>0</v>
      </c>
      <c r="X94" s="298">
        <v>0</v>
      </c>
      <c r="Y94" s="298">
        <v>0</v>
      </c>
      <c r="Z94" s="298">
        <v>0</v>
      </c>
      <c r="AA94" s="298">
        <v>0</v>
      </c>
      <c r="AB94" s="298">
        <v>0</v>
      </c>
      <c r="AC94" s="298">
        <v>0</v>
      </c>
      <c r="AD94" s="298">
        <v>0</v>
      </c>
      <c r="AE94" s="298">
        <v>0</v>
      </c>
      <c r="AF94" s="298">
        <v>0</v>
      </c>
      <c r="AG94" s="298">
        <v>0</v>
      </c>
      <c r="AH94" s="298">
        <v>0</v>
      </c>
      <c r="AI94" s="298">
        <v>0</v>
      </c>
      <c r="AJ94" s="298">
        <v>0</v>
      </c>
      <c r="AK94" s="298">
        <v>0</v>
      </c>
      <c r="AL94" s="298">
        <v>0</v>
      </c>
      <c r="AM94" s="298">
        <v>0</v>
      </c>
      <c r="AN94" s="298">
        <v>0</v>
      </c>
      <c r="AO94" s="298">
        <v>0</v>
      </c>
      <c r="AP94" s="298">
        <v>0</v>
      </c>
      <c r="AQ94" s="298">
        <v>0</v>
      </c>
      <c r="AR94" s="298">
        <v>0</v>
      </c>
      <c r="AS94" s="298">
        <v>0</v>
      </c>
      <c r="AT94" s="298">
        <v>0</v>
      </c>
      <c r="AU94" s="298">
        <v>0</v>
      </c>
      <c r="AV94" s="298">
        <v>0</v>
      </c>
      <c r="AW94" s="298">
        <v>0</v>
      </c>
      <c r="AX94" s="298">
        <v>0</v>
      </c>
      <c r="AY94" s="298">
        <v>0</v>
      </c>
      <c r="AZ94" s="298">
        <v>0</v>
      </c>
      <c r="BA94" s="298">
        <v>0</v>
      </c>
      <c r="BB94" s="298">
        <v>0</v>
      </c>
      <c r="BC94" s="298">
        <v>0</v>
      </c>
      <c r="BD94" s="298">
        <v>0</v>
      </c>
      <c r="BE94" s="298">
        <v>0</v>
      </c>
      <c r="BF94" s="298">
        <v>0</v>
      </c>
      <c r="BG94" s="298">
        <v>0</v>
      </c>
      <c r="BH94" s="298">
        <v>0</v>
      </c>
      <c r="BI94" s="298">
        <v>0</v>
      </c>
      <c r="BJ94" s="298">
        <v>0</v>
      </c>
      <c r="BK94" s="298">
        <v>0</v>
      </c>
      <c r="BL94" s="298">
        <v>0</v>
      </c>
      <c r="BM94" s="298">
        <v>0</v>
      </c>
      <c r="BN94" s="298">
        <v>0</v>
      </c>
      <c r="BO94" s="298">
        <v>0</v>
      </c>
      <c r="BP94" s="298">
        <v>0</v>
      </c>
      <c r="BQ94" s="298">
        <v>0</v>
      </c>
      <c r="BR94" s="298">
        <v>0</v>
      </c>
      <c r="BS94" s="298">
        <v>0</v>
      </c>
      <c r="BT94" s="298">
        <v>0</v>
      </c>
      <c r="BU94" s="298">
        <v>0</v>
      </c>
      <c r="BV94" s="298">
        <v>0</v>
      </c>
      <c r="BW94" s="298">
        <v>0</v>
      </c>
      <c r="BX94" s="298">
        <v>0</v>
      </c>
      <c r="BY94" s="298">
        <v>0</v>
      </c>
      <c r="BZ94" s="298">
        <v>0</v>
      </c>
      <c r="CA94" s="298">
        <v>0</v>
      </c>
      <c r="CB94" s="298">
        <v>0</v>
      </c>
      <c r="CC94" s="298">
        <v>0</v>
      </c>
      <c r="CD94" s="298">
        <v>0</v>
      </c>
      <c r="CE94" s="298">
        <v>0</v>
      </c>
      <c r="CF94" s="298">
        <v>0</v>
      </c>
      <c r="CG94" s="298">
        <v>0</v>
      </c>
      <c r="CH94" s="298">
        <v>0</v>
      </c>
      <c r="CI94" s="298">
        <v>0</v>
      </c>
      <c r="CJ94" s="298">
        <v>0</v>
      </c>
      <c r="CK94" s="298">
        <v>0</v>
      </c>
      <c r="CL94" s="298">
        <v>0</v>
      </c>
      <c r="CM94" s="298">
        <v>0</v>
      </c>
      <c r="CN94" s="298">
        <v>0</v>
      </c>
      <c r="CO94" s="298">
        <v>0</v>
      </c>
      <c r="CP94" s="298">
        <v>0</v>
      </c>
      <c r="CQ94" s="298">
        <v>0</v>
      </c>
      <c r="CR94" s="298">
        <v>0</v>
      </c>
      <c r="CS94" s="298">
        <v>0</v>
      </c>
      <c r="CT94" s="298">
        <v>0</v>
      </c>
      <c r="CU94" s="298">
        <v>0</v>
      </c>
      <c r="CV94" s="298">
        <v>0</v>
      </c>
      <c r="CW94" s="298">
        <v>0</v>
      </c>
      <c r="CX94" s="298">
        <v>0</v>
      </c>
      <c r="CY94" s="298">
        <v>0</v>
      </c>
      <c r="CZ94" s="298">
        <v>0</v>
      </c>
      <c r="DA94" s="298">
        <v>0</v>
      </c>
      <c r="DB94" s="298">
        <v>0</v>
      </c>
      <c r="DC94" s="298">
        <v>0</v>
      </c>
      <c r="DD94" s="298">
        <v>0</v>
      </c>
      <c r="DE94" s="298">
        <v>0</v>
      </c>
      <c r="DF94" s="298">
        <v>0</v>
      </c>
      <c r="DG94" s="298">
        <v>0</v>
      </c>
      <c r="DH94" s="298">
        <v>0</v>
      </c>
      <c r="DI94" s="298">
        <v>0</v>
      </c>
      <c r="DJ94" s="298">
        <v>0</v>
      </c>
      <c r="DK94" s="298">
        <v>0</v>
      </c>
      <c r="DL94" s="298">
        <v>0</v>
      </c>
      <c r="DM94" s="298">
        <v>0</v>
      </c>
      <c r="DN94" s="298">
        <v>0</v>
      </c>
      <c r="DO94" s="298">
        <v>0</v>
      </c>
      <c r="DP94" s="298">
        <v>0</v>
      </c>
      <c r="DQ94" s="298">
        <v>0</v>
      </c>
      <c r="DR94" s="298">
        <v>0</v>
      </c>
      <c r="DS94" s="298">
        <v>0</v>
      </c>
      <c r="DT94" s="298">
        <v>0</v>
      </c>
      <c r="DU94" s="298">
        <v>0</v>
      </c>
      <c r="DV94" s="298">
        <v>0</v>
      </c>
      <c r="DW94" s="298">
        <v>0</v>
      </c>
      <c r="DX94" s="298">
        <v>0</v>
      </c>
      <c r="DY94" s="298">
        <v>0</v>
      </c>
      <c r="DZ94" s="298">
        <v>0</v>
      </c>
      <c r="EA94" s="298">
        <v>0</v>
      </c>
      <c r="EB94" s="298">
        <v>0</v>
      </c>
      <c r="EC94" s="298">
        <v>0</v>
      </c>
      <c r="ED94" s="298">
        <v>0</v>
      </c>
      <c r="EE94" s="298">
        <v>0</v>
      </c>
      <c r="EF94" s="298">
        <v>0</v>
      </c>
      <c r="EG94" s="298">
        <v>0</v>
      </c>
      <c r="EH94" s="298">
        <v>0</v>
      </c>
      <c r="EI94"/>
      <c r="EJ94" s="8">
        <f>ROUND(SUM(G94:EH94),5)</f>
        <v>0</v>
      </c>
      <c r="EL94" s="276">
        <v>23540.171200000001</v>
      </c>
      <c r="EN94" s="183">
        <v>0</v>
      </c>
      <c r="EO94" s="183">
        <v>0</v>
      </c>
      <c r="EP94" s="183">
        <v>0</v>
      </c>
      <c r="EQ94" s="183">
        <v>0</v>
      </c>
      <c r="ER94" s="183">
        <v>0</v>
      </c>
      <c r="ES94" s="183">
        <v>0</v>
      </c>
      <c r="ET94" s="183">
        <v>0</v>
      </c>
      <c r="EU94" s="183">
        <v>0</v>
      </c>
      <c r="EV94" s="183">
        <v>0</v>
      </c>
      <c r="EW94" s="183">
        <v>0</v>
      </c>
      <c r="EX94" s="183">
        <v>0</v>
      </c>
      <c r="EY94" s="183">
        <v>0</v>
      </c>
      <c r="EZ94" s="183">
        <v>0</v>
      </c>
      <c r="FA94" s="183">
        <v>0</v>
      </c>
      <c r="FB94" s="183">
        <v>0</v>
      </c>
      <c r="FC94" s="183">
        <v>0</v>
      </c>
      <c r="FD94" s="183">
        <v>0</v>
      </c>
      <c r="FE94" s="183">
        <v>0</v>
      </c>
      <c r="FF94" s="183">
        <v>0</v>
      </c>
      <c r="FG94" s="183">
        <v>0</v>
      </c>
      <c r="FH94" s="183">
        <v>0</v>
      </c>
      <c r="FI94" s="183">
        <v>0</v>
      </c>
      <c r="FJ94" s="183">
        <v>0</v>
      </c>
      <c r="FK94" s="183">
        <v>0</v>
      </c>
      <c r="FL94" s="183">
        <v>0</v>
      </c>
      <c r="FM94" s="183">
        <v>0</v>
      </c>
      <c r="FN94" s="183">
        <v>0</v>
      </c>
      <c r="FO94" s="183">
        <v>0</v>
      </c>
      <c r="FP94" s="183">
        <v>0</v>
      </c>
      <c r="FQ94" s="183">
        <v>0</v>
      </c>
      <c r="FR94" s="183">
        <v>0</v>
      </c>
      <c r="FS94" s="183">
        <v>0</v>
      </c>
      <c r="FT94" s="183">
        <v>0</v>
      </c>
      <c r="FU94" s="183">
        <v>0</v>
      </c>
      <c r="FV94" s="183">
        <v>0</v>
      </c>
      <c r="FW94" s="183">
        <v>0</v>
      </c>
      <c r="FX94" s="183">
        <v>0</v>
      </c>
      <c r="FY94" s="183">
        <v>0</v>
      </c>
      <c r="FZ94" s="183">
        <v>0</v>
      </c>
      <c r="GA94" s="183">
        <v>0</v>
      </c>
      <c r="GB94" s="183">
        <v>0</v>
      </c>
      <c r="GC94" s="183">
        <v>0</v>
      </c>
      <c r="GD94" s="183">
        <v>0</v>
      </c>
      <c r="GE94" s="183">
        <v>0</v>
      </c>
      <c r="GF94" s="183">
        <v>0</v>
      </c>
      <c r="GG94" s="183">
        <v>0</v>
      </c>
      <c r="GH94" s="183">
        <v>0</v>
      </c>
      <c r="GI94" s="183">
        <v>0</v>
      </c>
      <c r="GJ94" s="183">
        <v>0</v>
      </c>
      <c r="GK94" s="183">
        <v>0</v>
      </c>
      <c r="GL94" s="183">
        <v>0</v>
      </c>
      <c r="GM94" s="183">
        <v>0</v>
      </c>
      <c r="GN94" s="183">
        <v>0</v>
      </c>
      <c r="GO94" s="183">
        <v>0</v>
      </c>
      <c r="GP94" s="183">
        <v>0</v>
      </c>
      <c r="GQ94" s="183">
        <v>0</v>
      </c>
      <c r="GR94" s="183">
        <v>0</v>
      </c>
      <c r="GS94" s="183">
        <v>0</v>
      </c>
      <c r="GT94" s="183">
        <v>0</v>
      </c>
      <c r="GU94" s="183">
        <v>0</v>
      </c>
      <c r="GV94" s="183">
        <v>0</v>
      </c>
      <c r="GW94" s="183">
        <v>0</v>
      </c>
      <c r="GX94" s="183">
        <v>0</v>
      </c>
      <c r="GY94" s="183">
        <v>0</v>
      </c>
      <c r="GZ94" s="183">
        <v>0</v>
      </c>
      <c r="HA94" s="183">
        <v>0</v>
      </c>
      <c r="HB94" s="183">
        <v>0</v>
      </c>
      <c r="HC94" s="183">
        <v>0</v>
      </c>
      <c r="HD94" s="183">
        <v>0</v>
      </c>
      <c r="HE94" s="183">
        <v>0</v>
      </c>
      <c r="HF94" s="183">
        <v>0</v>
      </c>
      <c r="HG94" s="183">
        <v>0</v>
      </c>
      <c r="HH94" s="183">
        <v>0</v>
      </c>
      <c r="HI94" s="183">
        <v>0</v>
      </c>
      <c r="HJ94" s="183">
        <v>0</v>
      </c>
      <c r="HK94" s="183">
        <v>0</v>
      </c>
      <c r="HL94" s="183">
        <v>0</v>
      </c>
      <c r="HM94" s="183">
        <v>0</v>
      </c>
      <c r="HN94" s="183">
        <v>0</v>
      </c>
      <c r="HO94" s="183">
        <v>0</v>
      </c>
      <c r="HP94" s="183">
        <v>0</v>
      </c>
      <c r="HQ94" s="183">
        <v>0</v>
      </c>
      <c r="HR94" s="183">
        <v>0</v>
      </c>
      <c r="HS94" s="183">
        <v>0</v>
      </c>
      <c r="HT94" s="183">
        <v>0</v>
      </c>
      <c r="HU94" s="183">
        <v>0</v>
      </c>
      <c r="HV94" s="183">
        <v>0</v>
      </c>
      <c r="HW94" s="183">
        <v>0</v>
      </c>
      <c r="HX94" s="183">
        <v>0</v>
      </c>
      <c r="HY94" s="183">
        <v>0</v>
      </c>
      <c r="HZ94" s="183">
        <v>0</v>
      </c>
      <c r="IA94" s="183">
        <v>0</v>
      </c>
      <c r="IB94" s="183">
        <v>0</v>
      </c>
      <c r="IC94" s="183">
        <v>0</v>
      </c>
      <c r="ID94" s="183">
        <v>0</v>
      </c>
      <c r="IE94" s="183">
        <v>0</v>
      </c>
      <c r="IF94" s="183">
        <v>0</v>
      </c>
      <c r="IG94" s="183">
        <v>0</v>
      </c>
      <c r="IH94" s="183">
        <v>0</v>
      </c>
      <c r="II94" s="183">
        <v>0</v>
      </c>
      <c r="IJ94" s="183">
        <v>0</v>
      </c>
      <c r="IK94" s="183">
        <v>0</v>
      </c>
      <c r="IL94" s="183">
        <v>0</v>
      </c>
      <c r="IM94" s="183">
        <v>0</v>
      </c>
      <c r="IN94" s="183">
        <v>0</v>
      </c>
      <c r="IO94" s="183">
        <v>0</v>
      </c>
      <c r="IP94" s="183">
        <v>0</v>
      </c>
      <c r="IQ94" s="183">
        <v>0</v>
      </c>
      <c r="IR94" s="183">
        <v>0</v>
      </c>
      <c r="IS94" s="183">
        <v>0</v>
      </c>
      <c r="IT94" s="183">
        <v>0</v>
      </c>
      <c r="IU94" s="183">
        <v>0</v>
      </c>
      <c r="IV94" s="183">
        <v>0</v>
      </c>
      <c r="IW94" s="183">
        <v>0</v>
      </c>
      <c r="IX94" s="183">
        <v>0</v>
      </c>
      <c r="IY94" s="183">
        <v>0</v>
      </c>
      <c r="IZ94" s="183">
        <v>0</v>
      </c>
      <c r="JA94" s="183">
        <v>0</v>
      </c>
      <c r="JB94" s="183">
        <v>0</v>
      </c>
      <c r="JC94" s="183">
        <v>0</v>
      </c>
      <c r="JD94" s="183">
        <v>0</v>
      </c>
      <c r="JE94" s="183">
        <v>0</v>
      </c>
      <c r="JF94" s="183">
        <v>0</v>
      </c>
      <c r="JG94" s="183">
        <v>0</v>
      </c>
      <c r="JH94" s="183">
        <v>0</v>
      </c>
      <c r="JI94" s="183">
        <v>0</v>
      </c>
      <c r="JJ94" s="183">
        <v>0</v>
      </c>
      <c r="JK94" s="183">
        <v>0</v>
      </c>
      <c r="JL94" s="183">
        <v>0</v>
      </c>
      <c r="JM94" s="183">
        <v>0</v>
      </c>
      <c r="JN94" s="183">
        <v>0</v>
      </c>
      <c r="JO94" s="183">
        <v>0</v>
      </c>
      <c r="JP94" s="183">
        <v>0</v>
      </c>
      <c r="JQ94" s="183">
        <v>0</v>
      </c>
    </row>
    <row r="95" spans="1:277" x14ac:dyDescent="0.25">
      <c r="A95" s="54">
        <f t="shared" si="41"/>
        <v>94</v>
      </c>
      <c r="B95" s="6"/>
      <c r="C95" s="6"/>
      <c r="D95" s="6"/>
      <c r="E95" s="6" t="s">
        <v>283</v>
      </c>
      <c r="F95" s="6"/>
      <c r="G95" s="297">
        <f>SUM(G92:G94)</f>
        <v>0</v>
      </c>
      <c r="H95" s="297">
        <f t="shared" ref="H95:BS95" si="56">SUM(H92:H94)</f>
        <v>0</v>
      </c>
      <c r="I95" s="297">
        <f t="shared" si="56"/>
        <v>130102.87016055317</v>
      </c>
      <c r="J95" s="297">
        <f t="shared" si="56"/>
        <v>0</v>
      </c>
      <c r="K95" s="297">
        <f t="shared" si="56"/>
        <v>0</v>
      </c>
      <c r="L95" s="297">
        <f t="shared" si="56"/>
        <v>2732.12</v>
      </c>
      <c r="M95" s="297">
        <f t="shared" si="56"/>
        <v>0</v>
      </c>
      <c r="N95" s="297">
        <f t="shared" si="56"/>
        <v>0</v>
      </c>
      <c r="O95" s="297">
        <f t="shared" si="56"/>
        <v>0</v>
      </c>
      <c r="P95" s="297">
        <f t="shared" si="56"/>
        <v>0</v>
      </c>
      <c r="Q95" s="297">
        <f t="shared" si="56"/>
        <v>0</v>
      </c>
      <c r="R95" s="297">
        <f t="shared" si="56"/>
        <v>0</v>
      </c>
      <c r="S95" s="297">
        <f t="shared" si="56"/>
        <v>0</v>
      </c>
      <c r="T95" s="297">
        <f t="shared" si="56"/>
        <v>0</v>
      </c>
      <c r="U95" s="297">
        <f t="shared" si="56"/>
        <v>0</v>
      </c>
      <c r="V95" s="297">
        <f t="shared" si="56"/>
        <v>0</v>
      </c>
      <c r="W95" s="297">
        <f t="shared" si="56"/>
        <v>0</v>
      </c>
      <c r="X95" s="297">
        <f t="shared" si="56"/>
        <v>0</v>
      </c>
      <c r="Y95" s="297">
        <f t="shared" si="56"/>
        <v>0</v>
      </c>
      <c r="Z95" s="297">
        <f t="shared" si="56"/>
        <v>0</v>
      </c>
      <c r="AA95" s="297">
        <f t="shared" si="56"/>
        <v>0</v>
      </c>
      <c r="AB95" s="297">
        <f t="shared" si="56"/>
        <v>0</v>
      </c>
      <c r="AC95" s="297">
        <f t="shared" si="56"/>
        <v>0</v>
      </c>
      <c r="AD95" s="297">
        <f t="shared" si="56"/>
        <v>0</v>
      </c>
      <c r="AE95" s="297">
        <f t="shared" si="56"/>
        <v>0</v>
      </c>
      <c r="AF95" s="297">
        <f t="shared" si="56"/>
        <v>0</v>
      </c>
      <c r="AG95" s="297">
        <f t="shared" si="56"/>
        <v>0</v>
      </c>
      <c r="AH95" s="297">
        <f t="shared" si="56"/>
        <v>0</v>
      </c>
      <c r="AI95" s="297">
        <f t="shared" si="56"/>
        <v>0</v>
      </c>
      <c r="AJ95" s="297">
        <f t="shared" si="56"/>
        <v>0</v>
      </c>
      <c r="AK95" s="297">
        <f t="shared" si="56"/>
        <v>0</v>
      </c>
      <c r="AL95" s="297">
        <f t="shared" si="56"/>
        <v>0</v>
      </c>
      <c r="AM95" s="297">
        <f t="shared" si="56"/>
        <v>0</v>
      </c>
      <c r="AN95" s="297">
        <f t="shared" si="56"/>
        <v>0</v>
      </c>
      <c r="AO95" s="297">
        <f t="shared" si="56"/>
        <v>0</v>
      </c>
      <c r="AP95" s="297">
        <f t="shared" si="56"/>
        <v>0</v>
      </c>
      <c r="AQ95" s="297">
        <f t="shared" si="56"/>
        <v>0</v>
      </c>
      <c r="AR95" s="297">
        <f t="shared" si="56"/>
        <v>101.72</v>
      </c>
      <c r="AS95" s="297">
        <f t="shared" si="56"/>
        <v>0</v>
      </c>
      <c r="AT95" s="297">
        <f t="shared" si="56"/>
        <v>0</v>
      </c>
      <c r="AU95" s="297">
        <f t="shared" si="56"/>
        <v>0</v>
      </c>
      <c r="AV95" s="297">
        <f t="shared" si="56"/>
        <v>0</v>
      </c>
      <c r="AW95" s="297">
        <f t="shared" si="56"/>
        <v>0</v>
      </c>
      <c r="AX95" s="297">
        <f t="shared" si="56"/>
        <v>0</v>
      </c>
      <c r="AY95" s="297">
        <f t="shared" si="56"/>
        <v>0</v>
      </c>
      <c r="AZ95" s="297">
        <f t="shared" si="56"/>
        <v>0</v>
      </c>
      <c r="BA95" s="297">
        <f t="shared" si="56"/>
        <v>0</v>
      </c>
      <c r="BB95" s="297">
        <f t="shared" si="56"/>
        <v>0</v>
      </c>
      <c r="BC95" s="297">
        <f t="shared" si="56"/>
        <v>0</v>
      </c>
      <c r="BD95" s="297">
        <f t="shared" si="56"/>
        <v>0</v>
      </c>
      <c r="BE95" s="297">
        <f t="shared" si="56"/>
        <v>0</v>
      </c>
      <c r="BF95" s="297">
        <f t="shared" si="56"/>
        <v>0</v>
      </c>
      <c r="BG95" s="297">
        <f t="shared" si="56"/>
        <v>0</v>
      </c>
      <c r="BH95" s="297">
        <f t="shared" si="56"/>
        <v>0</v>
      </c>
      <c r="BI95" s="297">
        <f t="shared" si="56"/>
        <v>0</v>
      </c>
      <c r="BJ95" s="297">
        <f t="shared" si="56"/>
        <v>0</v>
      </c>
      <c r="BK95" s="297">
        <f t="shared" si="56"/>
        <v>0</v>
      </c>
      <c r="BL95" s="297">
        <f t="shared" si="56"/>
        <v>0</v>
      </c>
      <c r="BM95" s="297">
        <f t="shared" si="56"/>
        <v>0</v>
      </c>
      <c r="BN95" s="297">
        <f t="shared" si="56"/>
        <v>0</v>
      </c>
      <c r="BO95" s="297">
        <f t="shared" si="56"/>
        <v>1417.67</v>
      </c>
      <c r="BP95" s="297">
        <f t="shared" si="56"/>
        <v>0</v>
      </c>
      <c r="BQ95" s="297">
        <f t="shared" si="56"/>
        <v>0</v>
      </c>
      <c r="BR95" s="297">
        <f t="shared" si="56"/>
        <v>0</v>
      </c>
      <c r="BS95" s="297">
        <f t="shared" si="56"/>
        <v>0</v>
      </c>
      <c r="BT95" s="297">
        <f t="shared" ref="BT95:EE95" si="57">SUM(BT92:BT94)</f>
        <v>0</v>
      </c>
      <c r="BU95" s="297">
        <f t="shared" si="57"/>
        <v>108.05</v>
      </c>
      <c r="BV95" s="297">
        <f t="shared" si="57"/>
        <v>0</v>
      </c>
      <c r="BW95" s="297">
        <f t="shared" si="57"/>
        <v>0</v>
      </c>
      <c r="BX95" s="297">
        <f t="shared" si="57"/>
        <v>0</v>
      </c>
      <c r="BY95" s="297">
        <f t="shared" si="57"/>
        <v>0</v>
      </c>
      <c r="BZ95" s="297">
        <f t="shared" si="57"/>
        <v>0</v>
      </c>
      <c r="CA95" s="297">
        <f t="shared" si="57"/>
        <v>0</v>
      </c>
      <c r="CB95" s="297">
        <f t="shared" si="57"/>
        <v>0</v>
      </c>
      <c r="CC95" s="297">
        <f t="shared" si="57"/>
        <v>0</v>
      </c>
      <c r="CD95" s="297">
        <f t="shared" si="57"/>
        <v>0</v>
      </c>
      <c r="CE95" s="297">
        <f t="shared" si="57"/>
        <v>0</v>
      </c>
      <c r="CF95" s="297">
        <f t="shared" si="57"/>
        <v>65971.88</v>
      </c>
      <c r="CG95" s="297">
        <f t="shared" si="57"/>
        <v>0</v>
      </c>
      <c r="CH95" s="297">
        <f t="shared" si="57"/>
        <v>0</v>
      </c>
      <c r="CI95" s="297">
        <f t="shared" si="57"/>
        <v>0</v>
      </c>
      <c r="CJ95" s="297">
        <f t="shared" si="57"/>
        <v>7544.39</v>
      </c>
      <c r="CK95" s="297">
        <f t="shared" si="57"/>
        <v>2312.98</v>
      </c>
      <c r="CL95" s="297">
        <f t="shared" si="57"/>
        <v>220000</v>
      </c>
      <c r="CM95" s="297">
        <f t="shared" si="57"/>
        <v>0</v>
      </c>
      <c r="CN95" s="297">
        <f t="shared" si="57"/>
        <v>0</v>
      </c>
      <c r="CO95" s="297">
        <f t="shared" si="57"/>
        <v>0</v>
      </c>
      <c r="CP95" s="297">
        <f t="shared" si="57"/>
        <v>0</v>
      </c>
      <c r="CQ95" s="297">
        <f t="shared" si="57"/>
        <v>0</v>
      </c>
      <c r="CR95" s="297">
        <f t="shared" si="57"/>
        <v>0</v>
      </c>
      <c r="CS95" s="297">
        <f t="shared" si="57"/>
        <v>0</v>
      </c>
      <c r="CT95" s="297">
        <f t="shared" si="57"/>
        <v>0</v>
      </c>
      <c r="CU95" s="297">
        <f t="shared" si="57"/>
        <v>0</v>
      </c>
      <c r="CV95" s="297">
        <f t="shared" si="57"/>
        <v>0</v>
      </c>
      <c r="CW95" s="297">
        <f t="shared" si="57"/>
        <v>0</v>
      </c>
      <c r="CX95" s="297">
        <f t="shared" si="57"/>
        <v>0</v>
      </c>
      <c r="CY95" s="297">
        <f t="shared" si="57"/>
        <v>0</v>
      </c>
      <c r="CZ95" s="297">
        <f t="shared" si="57"/>
        <v>0</v>
      </c>
      <c r="DA95" s="297">
        <f t="shared" si="57"/>
        <v>0</v>
      </c>
      <c r="DB95" s="297">
        <f t="shared" si="57"/>
        <v>1356.04</v>
      </c>
      <c r="DC95" s="297">
        <f t="shared" si="57"/>
        <v>0</v>
      </c>
      <c r="DD95" s="297">
        <f t="shared" si="57"/>
        <v>0</v>
      </c>
      <c r="DE95" s="297">
        <f t="shared" si="57"/>
        <v>0</v>
      </c>
      <c r="DF95" s="297">
        <f t="shared" si="57"/>
        <v>0</v>
      </c>
      <c r="DG95" s="297">
        <f t="shared" si="57"/>
        <v>0</v>
      </c>
      <c r="DH95" s="297">
        <f t="shared" si="57"/>
        <v>7049.41</v>
      </c>
      <c r="DI95" s="297">
        <f t="shared" si="57"/>
        <v>0</v>
      </c>
      <c r="DJ95" s="297">
        <f t="shared" si="57"/>
        <v>0</v>
      </c>
      <c r="DK95" s="297">
        <f t="shared" si="57"/>
        <v>0</v>
      </c>
      <c r="DL95" s="297">
        <f t="shared" si="57"/>
        <v>0</v>
      </c>
      <c r="DM95" s="297">
        <f t="shared" si="57"/>
        <v>0</v>
      </c>
      <c r="DN95" s="297">
        <f t="shared" si="57"/>
        <v>0</v>
      </c>
      <c r="DO95" s="297">
        <f t="shared" si="57"/>
        <v>0</v>
      </c>
      <c r="DP95" s="297">
        <f t="shared" si="57"/>
        <v>0</v>
      </c>
      <c r="DQ95" s="297">
        <f t="shared" si="57"/>
        <v>0</v>
      </c>
      <c r="DR95" s="297">
        <f t="shared" si="57"/>
        <v>0</v>
      </c>
      <c r="DS95" s="297">
        <f t="shared" si="57"/>
        <v>0</v>
      </c>
      <c r="DT95" s="297">
        <f t="shared" si="57"/>
        <v>0</v>
      </c>
      <c r="DU95" s="297">
        <f t="shared" si="57"/>
        <v>0</v>
      </c>
      <c r="DV95" s="297">
        <f t="shared" si="57"/>
        <v>0</v>
      </c>
      <c r="DW95" s="297">
        <f t="shared" si="57"/>
        <v>0</v>
      </c>
      <c r="DX95" s="297">
        <f t="shared" si="57"/>
        <v>0</v>
      </c>
      <c r="DY95" s="297">
        <f t="shared" si="57"/>
        <v>2439.25</v>
      </c>
      <c r="DZ95" s="297">
        <f t="shared" si="57"/>
        <v>0</v>
      </c>
      <c r="EA95" s="297">
        <f t="shared" si="57"/>
        <v>0</v>
      </c>
      <c r="EB95" s="297">
        <f t="shared" si="57"/>
        <v>856.2</v>
      </c>
      <c r="EC95" s="297">
        <f t="shared" si="57"/>
        <v>6160.27</v>
      </c>
      <c r="ED95" s="297">
        <f t="shared" si="57"/>
        <v>0</v>
      </c>
      <c r="EE95" s="297">
        <f t="shared" si="57"/>
        <v>0</v>
      </c>
      <c r="EF95" s="297">
        <f t="shared" ref="EF95:EH95" si="58">SUM(EF92:EF94)</f>
        <v>0</v>
      </c>
      <c r="EG95" s="297">
        <f t="shared" si="58"/>
        <v>0</v>
      </c>
      <c r="EH95" s="297">
        <f t="shared" si="58"/>
        <v>0</v>
      </c>
      <c r="EI95"/>
      <c r="EJ95" s="7">
        <f>ROUND(SUM(G95:EH95),5)</f>
        <v>448152.85015999997</v>
      </c>
      <c r="EL95" s="276">
        <v>9785</v>
      </c>
      <c r="EN95" s="183">
        <v>0</v>
      </c>
      <c r="EO95" s="183">
        <v>0</v>
      </c>
      <c r="EP95" s="183">
        <v>0</v>
      </c>
      <c r="EQ95" s="183">
        <v>0</v>
      </c>
      <c r="ER95" s="183">
        <v>0</v>
      </c>
      <c r="ES95" s="183">
        <v>0</v>
      </c>
      <c r="ET95" s="183">
        <v>0</v>
      </c>
      <c r="EU95" s="183">
        <v>0</v>
      </c>
      <c r="EV95" s="183">
        <v>0</v>
      </c>
      <c r="EW95" s="183">
        <v>0</v>
      </c>
      <c r="EX95" s="183">
        <v>0</v>
      </c>
      <c r="EY95" s="183">
        <v>0</v>
      </c>
      <c r="EZ95" s="183">
        <v>0</v>
      </c>
      <c r="FA95" s="183">
        <v>0</v>
      </c>
      <c r="FB95" s="183">
        <v>0</v>
      </c>
      <c r="FC95" s="183">
        <v>0</v>
      </c>
      <c r="FD95" s="183">
        <v>0</v>
      </c>
      <c r="FE95" s="183">
        <v>0</v>
      </c>
      <c r="FF95" s="183">
        <v>0</v>
      </c>
      <c r="FG95" s="183">
        <v>0</v>
      </c>
      <c r="FH95" s="183">
        <v>0</v>
      </c>
      <c r="FI95" s="183">
        <v>0</v>
      </c>
      <c r="FJ95" s="183">
        <v>0</v>
      </c>
      <c r="FK95" s="183">
        <v>0</v>
      </c>
      <c r="FL95" s="183">
        <v>0</v>
      </c>
      <c r="FM95" s="183">
        <v>0</v>
      </c>
      <c r="FN95" s="183">
        <v>0</v>
      </c>
      <c r="FO95" s="183">
        <v>0</v>
      </c>
      <c r="FP95" s="183">
        <v>0</v>
      </c>
      <c r="FQ95" s="183">
        <v>0</v>
      </c>
      <c r="FR95" s="183">
        <v>0</v>
      </c>
      <c r="FS95" s="183">
        <v>0</v>
      </c>
      <c r="FT95" s="183">
        <v>0</v>
      </c>
      <c r="FU95" s="183">
        <v>0</v>
      </c>
      <c r="FV95" s="183">
        <v>0</v>
      </c>
      <c r="FW95" s="183">
        <v>0</v>
      </c>
      <c r="FX95" s="183">
        <v>0</v>
      </c>
      <c r="FY95" s="183">
        <v>0</v>
      </c>
      <c r="FZ95" s="183">
        <v>0</v>
      </c>
      <c r="GA95" s="183">
        <v>0</v>
      </c>
      <c r="GB95" s="183">
        <v>0</v>
      </c>
      <c r="GC95" s="183">
        <v>0</v>
      </c>
      <c r="GD95" s="183">
        <v>0</v>
      </c>
      <c r="GE95" s="183">
        <v>0</v>
      </c>
      <c r="GF95" s="183">
        <v>0</v>
      </c>
      <c r="GG95" s="183">
        <v>0</v>
      </c>
      <c r="GH95" s="183">
        <v>0</v>
      </c>
      <c r="GI95" s="183">
        <v>0</v>
      </c>
      <c r="GJ95" s="183">
        <v>0</v>
      </c>
      <c r="GK95" s="183">
        <v>0</v>
      </c>
      <c r="GL95" s="183">
        <v>0</v>
      </c>
      <c r="GM95" s="183">
        <v>0</v>
      </c>
      <c r="GN95" s="183">
        <v>0</v>
      </c>
      <c r="GO95" s="183">
        <v>0</v>
      </c>
      <c r="GP95" s="183">
        <v>0</v>
      </c>
      <c r="GQ95" s="183">
        <v>0</v>
      </c>
      <c r="GR95" s="183">
        <v>0</v>
      </c>
      <c r="GS95" s="183">
        <v>0</v>
      </c>
      <c r="GT95" s="183">
        <v>0</v>
      </c>
      <c r="GU95" s="183">
        <v>0</v>
      </c>
      <c r="GV95" s="183">
        <v>0</v>
      </c>
      <c r="GW95" s="183">
        <v>0</v>
      </c>
      <c r="GX95" s="183">
        <v>0</v>
      </c>
      <c r="GY95" s="183">
        <v>0</v>
      </c>
      <c r="GZ95" s="183">
        <v>0</v>
      </c>
      <c r="HA95" s="183">
        <v>0</v>
      </c>
      <c r="HB95" s="183">
        <v>0</v>
      </c>
      <c r="HC95" s="183">
        <v>0</v>
      </c>
      <c r="HD95" s="183">
        <v>0</v>
      </c>
      <c r="HE95" s="183">
        <v>0</v>
      </c>
      <c r="HF95" s="183">
        <v>0</v>
      </c>
      <c r="HG95" s="183">
        <v>0</v>
      </c>
      <c r="HH95" s="183">
        <v>0</v>
      </c>
      <c r="HI95" s="183">
        <v>0</v>
      </c>
      <c r="HJ95" s="183">
        <v>0</v>
      </c>
      <c r="HK95" s="183">
        <v>0</v>
      </c>
      <c r="HL95" s="183">
        <v>0</v>
      </c>
      <c r="HM95" s="183">
        <v>0</v>
      </c>
      <c r="HN95" s="183">
        <v>0</v>
      </c>
      <c r="HO95" s="183">
        <v>0</v>
      </c>
      <c r="HP95" s="183">
        <v>0</v>
      </c>
      <c r="HQ95" s="183">
        <v>0</v>
      </c>
      <c r="HR95" s="183">
        <v>0</v>
      </c>
      <c r="HS95" s="183">
        <v>0</v>
      </c>
      <c r="HT95" s="183">
        <v>0</v>
      </c>
      <c r="HU95" s="183">
        <v>0</v>
      </c>
      <c r="HV95" s="183">
        <v>0</v>
      </c>
      <c r="HW95" s="183">
        <v>0</v>
      </c>
      <c r="HX95" s="183">
        <v>0</v>
      </c>
      <c r="HY95" s="183">
        <v>0</v>
      </c>
      <c r="HZ95" s="183">
        <v>0</v>
      </c>
      <c r="IA95" s="183">
        <v>0</v>
      </c>
      <c r="IB95" s="183">
        <v>0</v>
      </c>
      <c r="IC95" s="183">
        <v>0</v>
      </c>
      <c r="ID95" s="183">
        <v>0</v>
      </c>
      <c r="IE95" s="183">
        <v>0</v>
      </c>
      <c r="IF95" s="183">
        <v>0</v>
      </c>
      <c r="IG95" s="183">
        <v>0</v>
      </c>
      <c r="IH95" s="183">
        <v>0</v>
      </c>
      <c r="II95" s="183">
        <v>0</v>
      </c>
      <c r="IJ95" s="183">
        <v>0</v>
      </c>
      <c r="IK95" s="183">
        <v>0</v>
      </c>
      <c r="IL95" s="183">
        <v>0</v>
      </c>
      <c r="IM95" s="183">
        <v>0</v>
      </c>
      <c r="IN95" s="183">
        <v>0</v>
      </c>
      <c r="IO95" s="183">
        <v>0</v>
      </c>
      <c r="IP95" s="183">
        <v>0</v>
      </c>
      <c r="IQ95" s="183">
        <v>0</v>
      </c>
      <c r="IR95" s="183">
        <v>0</v>
      </c>
      <c r="IS95" s="183">
        <v>0</v>
      </c>
      <c r="IT95" s="183">
        <v>0</v>
      </c>
      <c r="IU95" s="183">
        <v>0</v>
      </c>
      <c r="IV95" s="183">
        <v>0</v>
      </c>
      <c r="IW95" s="183">
        <v>0</v>
      </c>
      <c r="IX95" s="183">
        <v>0</v>
      </c>
      <c r="IY95" s="183">
        <v>0</v>
      </c>
      <c r="IZ95" s="183">
        <v>0</v>
      </c>
      <c r="JA95" s="183">
        <v>0</v>
      </c>
      <c r="JB95" s="183">
        <v>0</v>
      </c>
      <c r="JC95" s="183">
        <v>0</v>
      </c>
      <c r="JD95" s="183">
        <v>0</v>
      </c>
      <c r="JE95" s="183">
        <v>0</v>
      </c>
      <c r="JF95" s="183">
        <v>0</v>
      </c>
      <c r="JG95" s="183">
        <v>0</v>
      </c>
      <c r="JH95" s="183">
        <v>0</v>
      </c>
      <c r="JI95" s="183">
        <v>0</v>
      </c>
      <c r="JJ95" s="183">
        <v>0</v>
      </c>
      <c r="JK95" s="183">
        <v>0</v>
      </c>
      <c r="JL95" s="183">
        <v>0</v>
      </c>
      <c r="JM95" s="183">
        <v>0</v>
      </c>
      <c r="JN95" s="183">
        <v>0</v>
      </c>
      <c r="JO95" s="183">
        <v>0</v>
      </c>
      <c r="JP95" s="183">
        <v>0</v>
      </c>
      <c r="JQ95" s="183">
        <v>0</v>
      </c>
    </row>
    <row r="96" spans="1:277" ht="30" customHeight="1" x14ac:dyDescent="0.25">
      <c r="A96" s="54">
        <f t="shared" si="41"/>
        <v>95</v>
      </c>
      <c r="B96" s="6"/>
      <c r="C96" s="6"/>
      <c r="D96" s="6"/>
      <c r="E96" s="6" t="s">
        <v>284</v>
      </c>
      <c r="F96" s="6"/>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297"/>
      <c r="AU96" s="297"/>
      <c r="AV96" s="297"/>
      <c r="AW96" s="297"/>
      <c r="AX96" s="297"/>
      <c r="AY96" s="297"/>
      <c r="AZ96" s="297"/>
      <c r="BA96" s="297"/>
      <c r="BB96" s="297"/>
      <c r="BC96" s="297"/>
      <c r="BD96" s="297"/>
      <c r="BE96" s="297"/>
      <c r="BF96" s="297"/>
      <c r="BG96" s="297"/>
      <c r="BH96" s="297"/>
      <c r="BI96" s="297"/>
      <c r="BJ96" s="297"/>
      <c r="BK96" s="297"/>
      <c r="BL96" s="297"/>
      <c r="BM96" s="297"/>
      <c r="BN96" s="297"/>
      <c r="BO96" s="297"/>
      <c r="BP96" s="297"/>
      <c r="BQ96" s="297"/>
      <c r="BR96" s="297"/>
      <c r="BS96" s="297"/>
      <c r="BT96" s="297"/>
      <c r="BU96" s="297"/>
      <c r="BV96" s="297"/>
      <c r="BW96" s="297"/>
      <c r="BX96" s="297"/>
      <c r="BY96" s="297"/>
      <c r="BZ96" s="297"/>
      <c r="CA96" s="297"/>
      <c r="CB96" s="297"/>
      <c r="CC96" s="297"/>
      <c r="CD96" s="297"/>
      <c r="CE96" s="297"/>
      <c r="CF96" s="297"/>
      <c r="CG96" s="297"/>
      <c r="CH96" s="297"/>
      <c r="CI96" s="297"/>
      <c r="CJ96" s="297"/>
      <c r="CK96" s="297"/>
      <c r="CL96" s="297"/>
      <c r="CM96" s="297"/>
      <c r="CN96" s="297"/>
      <c r="CO96" s="297"/>
      <c r="CP96" s="297"/>
      <c r="CQ96" s="297"/>
      <c r="CR96" s="297"/>
      <c r="CS96" s="297"/>
      <c r="CT96" s="297"/>
      <c r="CU96" s="297"/>
      <c r="CV96" s="297"/>
      <c r="CW96" s="297"/>
      <c r="CX96" s="297"/>
      <c r="CY96" s="297"/>
      <c r="CZ96" s="297"/>
      <c r="DA96" s="297"/>
      <c r="DB96" s="297"/>
      <c r="DC96" s="297"/>
      <c r="DD96" s="297"/>
      <c r="DE96" s="297"/>
      <c r="DF96" s="297"/>
      <c r="DG96" s="297"/>
      <c r="DH96" s="297"/>
      <c r="DI96" s="297"/>
      <c r="DJ96" s="297"/>
      <c r="DK96" s="297"/>
      <c r="DL96" s="297"/>
      <c r="DM96" s="297"/>
      <c r="DN96" s="297"/>
      <c r="DO96" s="297"/>
      <c r="DP96" s="297"/>
      <c r="DQ96" s="297"/>
      <c r="DR96" s="297"/>
      <c r="DS96" s="297"/>
      <c r="DT96" s="297"/>
      <c r="DU96" s="297"/>
      <c r="DV96" s="297"/>
      <c r="DW96" s="297"/>
      <c r="DX96" s="297"/>
      <c r="DY96" s="297"/>
      <c r="DZ96" s="297"/>
      <c r="EA96" s="297"/>
      <c r="EB96" s="297"/>
      <c r="EC96" s="297"/>
      <c r="ED96" s="297"/>
      <c r="EE96" s="297"/>
      <c r="EF96" s="297"/>
      <c r="EG96" s="297"/>
      <c r="EH96" s="297"/>
      <c r="EI96"/>
      <c r="EJ96" s="7"/>
      <c r="EL96" s="276">
        <v>19440</v>
      </c>
      <c r="EN96" s="183">
        <v>0</v>
      </c>
      <c r="EO96" s="183">
        <v>0</v>
      </c>
      <c r="EP96" s="183">
        <v>0</v>
      </c>
      <c r="EQ96" s="183">
        <v>0</v>
      </c>
      <c r="ER96" s="183">
        <v>0</v>
      </c>
      <c r="ES96" s="183">
        <v>0</v>
      </c>
      <c r="ET96" s="183">
        <v>0</v>
      </c>
      <c r="EU96" s="183">
        <v>0</v>
      </c>
      <c r="EV96" s="183">
        <v>0</v>
      </c>
      <c r="EW96" s="183">
        <v>0</v>
      </c>
      <c r="EX96" s="183">
        <v>0</v>
      </c>
      <c r="EY96" s="183">
        <v>0</v>
      </c>
      <c r="EZ96" s="183">
        <v>0</v>
      </c>
      <c r="FA96" s="183">
        <v>0</v>
      </c>
      <c r="FB96" s="183">
        <v>0</v>
      </c>
      <c r="FC96" s="183">
        <v>0</v>
      </c>
      <c r="FD96" s="183">
        <v>0</v>
      </c>
      <c r="FE96" s="183">
        <v>0</v>
      </c>
      <c r="FF96" s="183">
        <v>0</v>
      </c>
      <c r="FG96" s="183">
        <v>0</v>
      </c>
      <c r="FH96" s="183">
        <v>0</v>
      </c>
      <c r="FI96" s="183">
        <v>0</v>
      </c>
      <c r="FJ96" s="183">
        <v>0</v>
      </c>
      <c r="FK96" s="183">
        <v>0</v>
      </c>
      <c r="FL96" s="183">
        <v>0</v>
      </c>
      <c r="FM96" s="183">
        <v>0</v>
      </c>
      <c r="FN96" s="183">
        <v>0</v>
      </c>
      <c r="FO96" s="183">
        <v>0</v>
      </c>
      <c r="FP96" s="183">
        <v>0</v>
      </c>
      <c r="FQ96" s="183">
        <v>0</v>
      </c>
      <c r="FR96" s="183">
        <v>0</v>
      </c>
      <c r="FS96" s="183">
        <v>0</v>
      </c>
      <c r="FT96" s="183">
        <v>0</v>
      </c>
      <c r="FU96" s="183">
        <v>0</v>
      </c>
      <c r="FV96" s="183">
        <v>0</v>
      </c>
      <c r="FW96" s="183">
        <v>0</v>
      </c>
      <c r="FX96" s="183">
        <v>0</v>
      </c>
      <c r="FY96" s="183">
        <v>0</v>
      </c>
      <c r="FZ96" s="183">
        <v>0</v>
      </c>
      <c r="GA96" s="183">
        <v>0</v>
      </c>
      <c r="GB96" s="183">
        <v>0</v>
      </c>
      <c r="GC96" s="183">
        <v>0</v>
      </c>
      <c r="GD96" s="183">
        <v>0</v>
      </c>
      <c r="GE96" s="183">
        <v>0</v>
      </c>
      <c r="GF96" s="183">
        <v>0</v>
      </c>
      <c r="GG96" s="183">
        <v>0</v>
      </c>
      <c r="GH96" s="183">
        <v>0</v>
      </c>
      <c r="GI96" s="183">
        <v>0</v>
      </c>
      <c r="GJ96" s="183">
        <v>0</v>
      </c>
      <c r="GK96" s="183">
        <v>0</v>
      </c>
      <c r="GL96" s="183">
        <v>0</v>
      </c>
      <c r="GM96" s="183">
        <v>0</v>
      </c>
      <c r="GN96" s="183">
        <v>0</v>
      </c>
      <c r="GO96" s="183">
        <v>0</v>
      </c>
      <c r="GP96" s="183">
        <v>0</v>
      </c>
      <c r="GQ96" s="183">
        <v>0</v>
      </c>
      <c r="GR96" s="183">
        <v>0</v>
      </c>
      <c r="GS96" s="183">
        <v>0</v>
      </c>
      <c r="GT96" s="183">
        <v>0</v>
      </c>
      <c r="GU96" s="183">
        <v>0</v>
      </c>
      <c r="GV96" s="183">
        <v>0</v>
      </c>
      <c r="GW96" s="183">
        <v>0</v>
      </c>
      <c r="GX96" s="183">
        <v>0</v>
      </c>
      <c r="GY96" s="183">
        <v>0</v>
      </c>
      <c r="GZ96" s="183">
        <v>0</v>
      </c>
      <c r="HA96" s="183">
        <v>0</v>
      </c>
      <c r="HB96" s="183">
        <v>0</v>
      </c>
      <c r="HC96" s="183">
        <v>0</v>
      </c>
      <c r="HD96" s="183">
        <v>0</v>
      </c>
      <c r="HE96" s="183">
        <v>0</v>
      </c>
      <c r="HF96" s="183">
        <v>0</v>
      </c>
      <c r="HG96" s="183">
        <v>0</v>
      </c>
      <c r="HH96" s="183">
        <v>0</v>
      </c>
      <c r="HI96" s="183">
        <v>0</v>
      </c>
      <c r="HJ96" s="183">
        <v>0</v>
      </c>
      <c r="HK96" s="183">
        <v>0</v>
      </c>
      <c r="HL96" s="183">
        <v>0</v>
      </c>
      <c r="HM96" s="183">
        <v>0</v>
      </c>
      <c r="HN96" s="183">
        <v>0</v>
      </c>
      <c r="HO96" s="183">
        <v>0</v>
      </c>
      <c r="HP96" s="183">
        <v>0</v>
      </c>
      <c r="HQ96" s="183">
        <v>0</v>
      </c>
      <c r="HR96" s="183">
        <v>0</v>
      </c>
      <c r="HS96" s="183">
        <v>0</v>
      </c>
      <c r="HT96" s="183">
        <v>0</v>
      </c>
      <c r="HU96" s="183">
        <v>0</v>
      </c>
      <c r="HV96" s="183">
        <v>0</v>
      </c>
      <c r="HW96" s="183">
        <v>0</v>
      </c>
      <c r="HX96" s="183">
        <v>0</v>
      </c>
      <c r="HY96" s="183">
        <v>0</v>
      </c>
      <c r="HZ96" s="183">
        <v>0</v>
      </c>
      <c r="IA96" s="183">
        <v>0</v>
      </c>
      <c r="IB96" s="183">
        <v>0</v>
      </c>
      <c r="IC96" s="183">
        <v>0</v>
      </c>
      <c r="ID96" s="183">
        <v>0</v>
      </c>
      <c r="IE96" s="183">
        <v>0</v>
      </c>
      <c r="IF96" s="183">
        <v>0</v>
      </c>
      <c r="IG96" s="183">
        <v>0</v>
      </c>
      <c r="IH96" s="183">
        <v>0</v>
      </c>
      <c r="II96" s="183">
        <v>0</v>
      </c>
      <c r="IJ96" s="183">
        <v>0</v>
      </c>
      <c r="IK96" s="183">
        <v>0</v>
      </c>
      <c r="IL96" s="183">
        <v>0</v>
      </c>
      <c r="IM96" s="183">
        <v>0</v>
      </c>
      <c r="IN96" s="183">
        <v>0</v>
      </c>
      <c r="IO96" s="183">
        <v>0</v>
      </c>
      <c r="IP96" s="183">
        <v>0</v>
      </c>
      <c r="IQ96" s="183">
        <v>0</v>
      </c>
      <c r="IR96" s="183">
        <v>0</v>
      </c>
      <c r="IS96" s="183">
        <v>0</v>
      </c>
      <c r="IT96" s="183">
        <v>0</v>
      </c>
      <c r="IU96" s="183">
        <v>0</v>
      </c>
      <c r="IV96" s="183">
        <v>0</v>
      </c>
      <c r="IW96" s="183">
        <v>0</v>
      </c>
      <c r="IX96" s="183">
        <v>0</v>
      </c>
      <c r="IY96" s="183">
        <v>0</v>
      </c>
      <c r="IZ96" s="183">
        <v>0</v>
      </c>
      <c r="JA96" s="183">
        <v>0</v>
      </c>
      <c r="JB96" s="183">
        <v>0</v>
      </c>
      <c r="JC96" s="183">
        <v>0</v>
      </c>
      <c r="JD96" s="183">
        <v>0</v>
      </c>
      <c r="JE96" s="183">
        <v>0</v>
      </c>
      <c r="JF96" s="183">
        <v>0</v>
      </c>
      <c r="JG96" s="183">
        <v>0</v>
      </c>
      <c r="JH96" s="183">
        <v>0</v>
      </c>
      <c r="JI96" s="183">
        <v>0</v>
      </c>
      <c r="JJ96" s="183">
        <v>0</v>
      </c>
      <c r="JK96" s="183">
        <v>0</v>
      </c>
      <c r="JL96" s="183">
        <v>0</v>
      </c>
      <c r="JM96" s="183">
        <v>0</v>
      </c>
      <c r="JN96" s="183">
        <v>0</v>
      </c>
      <c r="JO96" s="183">
        <v>0</v>
      </c>
      <c r="JP96" s="183">
        <v>0</v>
      </c>
      <c r="JQ96" s="183">
        <v>0</v>
      </c>
    </row>
    <row r="97" spans="1:277" x14ac:dyDescent="0.25">
      <c r="A97" s="54">
        <f t="shared" si="41"/>
        <v>96</v>
      </c>
      <c r="B97" s="6"/>
      <c r="C97" s="6"/>
      <c r="D97" s="6"/>
      <c r="E97" s="6"/>
      <c r="F97" s="6" t="s">
        <v>285</v>
      </c>
      <c r="G97" s="297">
        <v>0</v>
      </c>
      <c r="H97" s="297">
        <v>10000</v>
      </c>
      <c r="I97" s="297">
        <v>14723.0157</v>
      </c>
      <c r="J97" s="297">
        <v>0</v>
      </c>
      <c r="K97" s="297">
        <v>5000</v>
      </c>
      <c r="L97" s="297">
        <v>11000</v>
      </c>
      <c r="M97" s="297">
        <v>0</v>
      </c>
      <c r="N97" s="297">
        <v>0</v>
      </c>
      <c r="O97" s="297">
        <v>3500</v>
      </c>
      <c r="P97" s="297">
        <v>7725</v>
      </c>
      <c r="Q97" s="297">
        <v>0</v>
      </c>
      <c r="R97" s="297">
        <v>2508.0500000000002</v>
      </c>
      <c r="S97" s="297">
        <v>0</v>
      </c>
      <c r="T97" s="297">
        <v>0</v>
      </c>
      <c r="U97" s="297">
        <v>0</v>
      </c>
      <c r="V97" s="297">
        <v>7000</v>
      </c>
      <c r="W97" s="297"/>
      <c r="X97" s="297">
        <v>6998.85</v>
      </c>
      <c r="Y97" s="297"/>
      <c r="Z97" s="297">
        <v>0</v>
      </c>
      <c r="AA97" s="297">
        <v>0</v>
      </c>
      <c r="AB97" s="297">
        <v>4339.6166000000003</v>
      </c>
      <c r="AC97" s="297">
        <v>0</v>
      </c>
      <c r="AD97" s="297">
        <v>0</v>
      </c>
      <c r="AE97" s="297">
        <v>1957</v>
      </c>
      <c r="AF97" s="297">
        <v>0</v>
      </c>
      <c r="AG97" s="297">
        <v>0</v>
      </c>
      <c r="AH97" s="297">
        <v>2801.6</v>
      </c>
      <c r="AI97" s="297">
        <v>0</v>
      </c>
      <c r="AJ97" s="297">
        <v>0</v>
      </c>
      <c r="AK97" s="297">
        <v>0</v>
      </c>
      <c r="AL97" s="297">
        <v>0</v>
      </c>
      <c r="AM97" s="297">
        <v>0</v>
      </c>
      <c r="AN97" s="297">
        <v>0</v>
      </c>
      <c r="AO97" s="297">
        <v>0</v>
      </c>
      <c r="AP97" s="297">
        <v>0</v>
      </c>
      <c r="AQ97" s="297">
        <v>2500</v>
      </c>
      <c r="AR97" s="297">
        <v>0</v>
      </c>
      <c r="AS97" s="297">
        <v>0</v>
      </c>
      <c r="AT97" s="297">
        <v>0</v>
      </c>
      <c r="AU97" s="297">
        <v>0</v>
      </c>
      <c r="AV97" s="297">
        <v>0</v>
      </c>
      <c r="AW97" s="297">
        <v>2500</v>
      </c>
      <c r="AX97" s="297">
        <v>0</v>
      </c>
      <c r="AY97" s="297">
        <v>0</v>
      </c>
      <c r="AZ97" s="297">
        <v>0</v>
      </c>
      <c r="BA97" s="297">
        <v>0</v>
      </c>
      <c r="BB97" s="297">
        <v>5000</v>
      </c>
      <c r="BC97" s="297">
        <v>10000</v>
      </c>
      <c r="BD97" s="297">
        <v>0</v>
      </c>
      <c r="BE97" s="297">
        <v>0</v>
      </c>
      <c r="BF97" s="297">
        <v>0</v>
      </c>
      <c r="BG97" s="297">
        <v>8514.7318999999989</v>
      </c>
      <c r="BH97" s="297">
        <v>8000</v>
      </c>
      <c r="BI97" s="297">
        <v>0</v>
      </c>
      <c r="BJ97" s="297">
        <v>0</v>
      </c>
      <c r="BK97" s="297">
        <v>0</v>
      </c>
      <c r="BL97" s="297">
        <v>0</v>
      </c>
      <c r="BM97" s="297">
        <v>0</v>
      </c>
      <c r="BN97" s="297">
        <v>0</v>
      </c>
      <c r="BO97" s="297">
        <v>8988.5524999999998</v>
      </c>
      <c r="BP97" s="297">
        <v>1200</v>
      </c>
      <c r="BQ97" s="297">
        <v>133.9</v>
      </c>
      <c r="BR97" s="297">
        <v>0</v>
      </c>
      <c r="BS97" s="297">
        <v>0</v>
      </c>
      <c r="BT97" s="297">
        <v>0</v>
      </c>
      <c r="BU97" s="297">
        <v>800</v>
      </c>
      <c r="BV97" s="297">
        <v>0</v>
      </c>
      <c r="BW97" s="297">
        <v>0</v>
      </c>
      <c r="BX97" s="297">
        <v>0</v>
      </c>
      <c r="BY97" s="297">
        <v>0</v>
      </c>
      <c r="BZ97" s="297">
        <v>0</v>
      </c>
      <c r="CA97" s="297">
        <v>0</v>
      </c>
      <c r="CB97" s="297">
        <v>7500</v>
      </c>
      <c r="CC97" s="297">
        <v>0</v>
      </c>
      <c r="CD97" s="297">
        <v>0</v>
      </c>
      <c r="CE97" s="297">
        <v>0</v>
      </c>
      <c r="CF97" s="297">
        <v>14500</v>
      </c>
      <c r="CG97" s="297">
        <v>0</v>
      </c>
      <c r="CH97" s="297">
        <v>5168.54</v>
      </c>
      <c r="CI97" s="297">
        <v>0</v>
      </c>
      <c r="CJ97" s="297">
        <v>4280.3606999999993</v>
      </c>
      <c r="CK97" s="297">
        <v>9332.5725000000002</v>
      </c>
      <c r="CL97" s="297">
        <v>3000</v>
      </c>
      <c r="CM97" s="297">
        <v>2051</v>
      </c>
      <c r="CN97" s="297">
        <v>0</v>
      </c>
      <c r="CO97" s="297">
        <v>0</v>
      </c>
      <c r="CP97" s="297">
        <v>0</v>
      </c>
      <c r="CQ97" s="297">
        <v>5000</v>
      </c>
      <c r="CR97" s="297">
        <v>0</v>
      </c>
      <c r="CS97" s="297">
        <v>0</v>
      </c>
      <c r="CT97" s="297">
        <v>8000</v>
      </c>
      <c r="CU97" s="297">
        <v>0</v>
      </c>
      <c r="CV97" s="297">
        <v>10000</v>
      </c>
      <c r="CW97" s="297">
        <v>0</v>
      </c>
      <c r="CX97" s="297">
        <v>0</v>
      </c>
      <c r="CY97" s="297">
        <v>0</v>
      </c>
      <c r="CZ97" s="297">
        <v>0</v>
      </c>
      <c r="DA97" s="297">
        <v>0</v>
      </c>
      <c r="DB97" s="297">
        <v>2400</v>
      </c>
      <c r="DC97" s="297">
        <v>0</v>
      </c>
      <c r="DD97" s="297">
        <v>4000</v>
      </c>
      <c r="DE97" s="297">
        <v>0</v>
      </c>
      <c r="DF97" s="297">
        <v>0</v>
      </c>
      <c r="DG97" s="297">
        <v>0</v>
      </c>
      <c r="DH97" s="297">
        <v>3500</v>
      </c>
      <c r="DI97" s="297">
        <v>0</v>
      </c>
      <c r="DJ97" s="297">
        <v>0</v>
      </c>
      <c r="DK97" s="297">
        <v>0</v>
      </c>
      <c r="DL97" s="297">
        <v>0</v>
      </c>
      <c r="DM97" s="297">
        <v>3500</v>
      </c>
      <c r="DN97" s="297">
        <v>0</v>
      </c>
      <c r="DO97" s="297">
        <v>0</v>
      </c>
      <c r="DP97" s="297">
        <v>800</v>
      </c>
      <c r="DQ97" s="297">
        <v>2051</v>
      </c>
      <c r="DR97" s="297">
        <v>0</v>
      </c>
      <c r="DS97" s="297">
        <v>0</v>
      </c>
      <c r="DT97" s="297">
        <v>0</v>
      </c>
      <c r="DU97" s="297">
        <v>0</v>
      </c>
      <c r="DV97" s="297">
        <v>0</v>
      </c>
      <c r="DW97" s="297">
        <v>0</v>
      </c>
      <c r="DX97" s="297"/>
      <c r="DY97" s="297">
        <v>2500</v>
      </c>
      <c r="DZ97" s="297">
        <v>0</v>
      </c>
      <c r="EA97" s="297">
        <v>0</v>
      </c>
      <c r="EB97" s="297">
        <v>5663.3416999999999</v>
      </c>
      <c r="EC97" s="297">
        <v>13089.034</v>
      </c>
      <c r="ED97" s="297">
        <v>0</v>
      </c>
      <c r="EE97" s="297">
        <v>6672.2060999999994</v>
      </c>
      <c r="EF97" s="297">
        <v>0</v>
      </c>
      <c r="EG97" s="297">
        <v>3000</v>
      </c>
      <c r="EH97" s="297">
        <v>4000</v>
      </c>
      <c r="EI97"/>
      <c r="EJ97" s="7">
        <f>ROUND(SUM(G97:EH97),5)</f>
        <v>245198.37169999999</v>
      </c>
      <c r="EL97" s="276">
        <v>32200</v>
      </c>
      <c r="EN97" s="183">
        <v>0</v>
      </c>
      <c r="EO97" s="183">
        <v>0</v>
      </c>
      <c r="EP97" s="183">
        <v>0</v>
      </c>
      <c r="EQ97" s="183">
        <v>0</v>
      </c>
      <c r="ER97" s="183">
        <v>0</v>
      </c>
      <c r="ES97" s="183">
        <v>0</v>
      </c>
      <c r="ET97" s="183">
        <v>0</v>
      </c>
      <c r="EU97" s="183">
        <v>0</v>
      </c>
      <c r="EV97" s="183">
        <v>0</v>
      </c>
      <c r="EW97" s="183">
        <v>0</v>
      </c>
      <c r="EX97" s="183">
        <v>0</v>
      </c>
      <c r="EY97" s="183">
        <v>0</v>
      </c>
      <c r="EZ97" s="183">
        <v>0</v>
      </c>
      <c r="FA97" s="183">
        <v>0</v>
      </c>
      <c r="FB97" s="183">
        <v>0</v>
      </c>
      <c r="FC97" s="183">
        <v>0</v>
      </c>
      <c r="FD97" s="183">
        <v>0</v>
      </c>
      <c r="FE97" s="183">
        <v>0</v>
      </c>
      <c r="FF97" s="183">
        <v>0</v>
      </c>
      <c r="FG97" s="183">
        <v>0</v>
      </c>
      <c r="FH97" s="183">
        <v>0</v>
      </c>
      <c r="FI97" s="183">
        <v>0</v>
      </c>
      <c r="FJ97" s="183">
        <v>0</v>
      </c>
      <c r="FK97" s="183">
        <v>0</v>
      </c>
      <c r="FL97" s="183">
        <v>0</v>
      </c>
      <c r="FM97" s="183">
        <v>0</v>
      </c>
      <c r="FN97" s="183">
        <v>0</v>
      </c>
      <c r="FO97" s="183">
        <v>0</v>
      </c>
      <c r="FP97" s="183">
        <v>0</v>
      </c>
      <c r="FQ97" s="183">
        <v>0</v>
      </c>
      <c r="FR97" s="183">
        <v>0</v>
      </c>
      <c r="FS97" s="183">
        <v>0</v>
      </c>
      <c r="FT97" s="183">
        <v>0</v>
      </c>
      <c r="FU97" s="183">
        <v>0</v>
      </c>
      <c r="FV97" s="183">
        <v>0</v>
      </c>
      <c r="FW97" s="183">
        <v>0</v>
      </c>
      <c r="FX97" s="183">
        <v>0</v>
      </c>
      <c r="FY97" s="183">
        <v>0</v>
      </c>
      <c r="FZ97" s="183">
        <v>0</v>
      </c>
      <c r="GA97" s="183">
        <v>0</v>
      </c>
      <c r="GB97" s="183">
        <v>0</v>
      </c>
      <c r="GC97" s="183">
        <v>0</v>
      </c>
      <c r="GD97" s="183">
        <v>0</v>
      </c>
      <c r="GE97" s="183">
        <v>0</v>
      </c>
      <c r="GF97" s="183">
        <v>0</v>
      </c>
      <c r="GG97" s="183">
        <v>0</v>
      </c>
      <c r="GH97" s="183">
        <v>0</v>
      </c>
      <c r="GI97" s="183">
        <v>0</v>
      </c>
      <c r="GJ97" s="183">
        <v>0</v>
      </c>
      <c r="GK97" s="183">
        <v>0</v>
      </c>
      <c r="GL97" s="183">
        <v>0</v>
      </c>
      <c r="GM97" s="183">
        <v>0</v>
      </c>
      <c r="GN97" s="183">
        <v>0</v>
      </c>
      <c r="GO97" s="183">
        <v>0</v>
      </c>
      <c r="GP97" s="183">
        <v>0</v>
      </c>
      <c r="GQ97" s="183">
        <v>0</v>
      </c>
      <c r="GR97" s="183">
        <v>0</v>
      </c>
      <c r="GS97" s="183">
        <v>0</v>
      </c>
      <c r="GT97" s="183">
        <v>0</v>
      </c>
      <c r="GU97" s="183">
        <v>0</v>
      </c>
      <c r="GV97" s="183">
        <v>0</v>
      </c>
      <c r="GW97" s="183">
        <v>0</v>
      </c>
      <c r="GX97" s="183">
        <v>0</v>
      </c>
      <c r="GY97" s="183">
        <v>0</v>
      </c>
      <c r="GZ97" s="183">
        <v>0</v>
      </c>
      <c r="HA97" s="183">
        <v>0</v>
      </c>
      <c r="HB97" s="183">
        <v>0</v>
      </c>
      <c r="HC97" s="183">
        <v>0</v>
      </c>
      <c r="HD97" s="183">
        <v>0</v>
      </c>
      <c r="HE97" s="183">
        <v>0</v>
      </c>
      <c r="HF97" s="183">
        <v>0</v>
      </c>
      <c r="HG97" s="183">
        <v>0</v>
      </c>
      <c r="HH97" s="183">
        <v>0</v>
      </c>
      <c r="HI97" s="183">
        <v>0</v>
      </c>
      <c r="HJ97" s="183">
        <v>0</v>
      </c>
      <c r="HK97" s="183">
        <v>0</v>
      </c>
      <c r="HL97" s="183">
        <v>0</v>
      </c>
      <c r="HM97" s="183">
        <v>0</v>
      </c>
      <c r="HN97" s="183">
        <v>0</v>
      </c>
      <c r="HO97" s="183">
        <v>0</v>
      </c>
      <c r="HP97" s="183">
        <v>0</v>
      </c>
      <c r="HQ97" s="183">
        <v>0</v>
      </c>
      <c r="HR97" s="183">
        <v>0</v>
      </c>
      <c r="HS97" s="183">
        <v>0</v>
      </c>
      <c r="HT97" s="183">
        <v>0</v>
      </c>
      <c r="HU97" s="183">
        <v>0</v>
      </c>
      <c r="HV97" s="183">
        <v>0</v>
      </c>
      <c r="HW97" s="183">
        <v>0</v>
      </c>
      <c r="HX97" s="183">
        <v>0</v>
      </c>
      <c r="HY97" s="183">
        <v>0</v>
      </c>
      <c r="HZ97" s="183">
        <v>0</v>
      </c>
      <c r="IA97" s="183">
        <v>0</v>
      </c>
      <c r="IB97" s="183">
        <v>0</v>
      </c>
      <c r="IC97" s="183">
        <v>0</v>
      </c>
      <c r="ID97" s="183">
        <v>0</v>
      </c>
      <c r="IE97" s="183">
        <v>0</v>
      </c>
      <c r="IF97" s="183">
        <v>0</v>
      </c>
      <c r="IG97" s="183">
        <v>0</v>
      </c>
      <c r="IH97" s="183">
        <v>0</v>
      </c>
      <c r="II97" s="183">
        <v>0</v>
      </c>
      <c r="IJ97" s="183">
        <v>0</v>
      </c>
      <c r="IK97" s="183">
        <v>0</v>
      </c>
      <c r="IL97" s="183">
        <v>0</v>
      </c>
      <c r="IM97" s="183">
        <v>0</v>
      </c>
      <c r="IN97" s="183">
        <v>0</v>
      </c>
      <c r="IO97" s="183">
        <v>0</v>
      </c>
      <c r="IP97" s="183">
        <v>0</v>
      </c>
      <c r="IQ97" s="183">
        <v>0</v>
      </c>
      <c r="IR97" s="183">
        <v>0</v>
      </c>
      <c r="IS97" s="183">
        <v>0</v>
      </c>
      <c r="IT97" s="183">
        <v>0</v>
      </c>
      <c r="IU97" s="183">
        <v>0</v>
      </c>
      <c r="IV97" s="183">
        <v>0</v>
      </c>
      <c r="IW97" s="183">
        <v>0</v>
      </c>
      <c r="IX97" s="183">
        <v>0</v>
      </c>
      <c r="IY97" s="183">
        <v>0</v>
      </c>
      <c r="IZ97" s="183">
        <v>0</v>
      </c>
      <c r="JA97" s="183">
        <v>0</v>
      </c>
      <c r="JB97" s="183">
        <v>0</v>
      </c>
      <c r="JC97" s="183">
        <v>0</v>
      </c>
      <c r="JD97" s="183">
        <v>0</v>
      </c>
      <c r="JE97" s="183">
        <v>0</v>
      </c>
      <c r="JF97" s="183">
        <v>0</v>
      </c>
      <c r="JG97" s="183">
        <v>0</v>
      </c>
      <c r="JH97" s="183">
        <v>0</v>
      </c>
      <c r="JI97" s="183">
        <v>0</v>
      </c>
      <c r="JJ97" s="183">
        <v>0</v>
      </c>
      <c r="JK97" s="183">
        <v>0</v>
      </c>
      <c r="JL97" s="183">
        <v>0</v>
      </c>
      <c r="JM97" s="183">
        <v>0</v>
      </c>
      <c r="JN97" s="183">
        <v>0</v>
      </c>
      <c r="JO97" s="183">
        <v>0</v>
      </c>
      <c r="JP97" s="183">
        <v>0</v>
      </c>
      <c r="JQ97" s="183">
        <v>0</v>
      </c>
    </row>
    <row r="98" spans="1:277" x14ac:dyDescent="0.25">
      <c r="A98" s="54">
        <f t="shared" si="41"/>
        <v>97</v>
      </c>
      <c r="B98" s="6"/>
      <c r="C98" s="6"/>
      <c r="D98" s="6"/>
      <c r="E98" s="6"/>
      <c r="F98" s="6" t="s">
        <v>377</v>
      </c>
      <c r="G98" s="297">
        <v>0</v>
      </c>
      <c r="H98" s="297">
        <v>0</v>
      </c>
      <c r="I98" s="297">
        <v>0</v>
      </c>
      <c r="J98" s="297">
        <v>0</v>
      </c>
      <c r="K98" s="297">
        <v>0</v>
      </c>
      <c r="L98" s="297">
        <v>0</v>
      </c>
      <c r="M98" s="297">
        <v>0</v>
      </c>
      <c r="N98" s="297">
        <v>0</v>
      </c>
      <c r="O98" s="297">
        <v>0</v>
      </c>
      <c r="P98" s="297">
        <v>0</v>
      </c>
      <c r="Q98" s="297">
        <v>0</v>
      </c>
      <c r="R98" s="297">
        <v>0</v>
      </c>
      <c r="S98" s="297">
        <v>0</v>
      </c>
      <c r="T98" s="297">
        <v>0</v>
      </c>
      <c r="U98" s="297">
        <v>0</v>
      </c>
      <c r="V98" s="297">
        <v>0</v>
      </c>
      <c r="W98" s="297">
        <v>0</v>
      </c>
      <c r="X98" s="297">
        <v>0</v>
      </c>
      <c r="Y98" s="297">
        <v>0</v>
      </c>
      <c r="Z98" s="297">
        <v>0</v>
      </c>
      <c r="AA98" s="297">
        <v>0</v>
      </c>
      <c r="AB98" s="297">
        <v>0</v>
      </c>
      <c r="AC98" s="297">
        <v>0</v>
      </c>
      <c r="AD98" s="297">
        <v>0</v>
      </c>
      <c r="AE98" s="297">
        <v>0</v>
      </c>
      <c r="AF98" s="297">
        <v>0</v>
      </c>
      <c r="AG98" s="297">
        <v>0</v>
      </c>
      <c r="AH98" s="297">
        <v>0</v>
      </c>
      <c r="AI98" s="297">
        <v>0</v>
      </c>
      <c r="AJ98" s="297">
        <v>0</v>
      </c>
      <c r="AK98" s="297">
        <v>0</v>
      </c>
      <c r="AL98" s="297">
        <v>0</v>
      </c>
      <c r="AM98" s="297">
        <v>0</v>
      </c>
      <c r="AN98" s="297">
        <v>0</v>
      </c>
      <c r="AO98" s="297">
        <v>0</v>
      </c>
      <c r="AP98" s="297">
        <v>0</v>
      </c>
      <c r="AQ98" s="297">
        <v>0</v>
      </c>
      <c r="AR98" s="297">
        <v>0</v>
      </c>
      <c r="AS98" s="297">
        <v>0</v>
      </c>
      <c r="AT98" s="297">
        <v>0</v>
      </c>
      <c r="AU98" s="297">
        <v>0</v>
      </c>
      <c r="AV98" s="297">
        <v>0</v>
      </c>
      <c r="AW98" s="297">
        <v>0</v>
      </c>
      <c r="AX98" s="297">
        <v>0</v>
      </c>
      <c r="AY98" s="297">
        <v>0</v>
      </c>
      <c r="AZ98" s="297">
        <v>0</v>
      </c>
      <c r="BA98" s="297">
        <v>0</v>
      </c>
      <c r="BB98" s="297">
        <v>0</v>
      </c>
      <c r="BC98" s="297">
        <v>0</v>
      </c>
      <c r="BD98" s="297">
        <v>0</v>
      </c>
      <c r="BE98" s="297">
        <v>0</v>
      </c>
      <c r="BF98" s="297">
        <v>0</v>
      </c>
      <c r="BG98" s="297">
        <v>0</v>
      </c>
      <c r="BH98" s="297">
        <v>0</v>
      </c>
      <c r="BI98" s="297">
        <v>0</v>
      </c>
      <c r="BJ98" s="297">
        <v>0</v>
      </c>
      <c r="BK98" s="297">
        <v>0</v>
      </c>
      <c r="BL98" s="297">
        <v>0</v>
      </c>
      <c r="BM98" s="297">
        <v>0</v>
      </c>
      <c r="BN98" s="297">
        <v>0</v>
      </c>
      <c r="BO98" s="297">
        <v>0</v>
      </c>
      <c r="BP98" s="297">
        <v>0</v>
      </c>
      <c r="BQ98" s="297">
        <v>0</v>
      </c>
      <c r="BR98" s="297">
        <v>0</v>
      </c>
      <c r="BS98" s="297">
        <v>0</v>
      </c>
      <c r="BT98" s="297">
        <v>0</v>
      </c>
      <c r="BU98" s="297">
        <v>0</v>
      </c>
      <c r="BV98" s="297">
        <v>0</v>
      </c>
      <c r="BW98" s="297">
        <v>0</v>
      </c>
      <c r="BX98" s="297">
        <v>0</v>
      </c>
      <c r="BY98" s="297">
        <v>0</v>
      </c>
      <c r="BZ98" s="297">
        <v>0</v>
      </c>
      <c r="CA98" s="297">
        <v>0</v>
      </c>
      <c r="CB98" s="297">
        <v>0</v>
      </c>
      <c r="CC98" s="297">
        <v>0</v>
      </c>
      <c r="CD98" s="297">
        <v>0</v>
      </c>
      <c r="CE98" s="297">
        <v>0</v>
      </c>
      <c r="CF98" s="297">
        <v>0</v>
      </c>
      <c r="CG98" s="297">
        <v>0</v>
      </c>
      <c r="CH98" s="297">
        <v>0</v>
      </c>
      <c r="CI98" s="297">
        <v>0</v>
      </c>
      <c r="CJ98" s="297">
        <v>0</v>
      </c>
      <c r="CK98" s="297">
        <v>0</v>
      </c>
      <c r="CL98" s="297">
        <v>0</v>
      </c>
      <c r="CM98" s="297">
        <v>0</v>
      </c>
      <c r="CN98" s="297">
        <v>0</v>
      </c>
      <c r="CO98" s="297">
        <v>0</v>
      </c>
      <c r="CP98" s="297">
        <v>0</v>
      </c>
      <c r="CQ98" s="297">
        <v>0</v>
      </c>
      <c r="CR98" s="297">
        <v>0</v>
      </c>
      <c r="CS98" s="297">
        <v>0</v>
      </c>
      <c r="CT98" s="297">
        <v>0</v>
      </c>
      <c r="CU98" s="297">
        <v>0</v>
      </c>
      <c r="CV98" s="297">
        <v>0</v>
      </c>
      <c r="CW98" s="297">
        <v>0</v>
      </c>
      <c r="CX98" s="297">
        <v>0</v>
      </c>
      <c r="CY98" s="297">
        <v>0</v>
      </c>
      <c r="CZ98" s="297">
        <v>0</v>
      </c>
      <c r="DA98" s="297">
        <v>0</v>
      </c>
      <c r="DB98" s="297">
        <v>0</v>
      </c>
      <c r="DC98" s="297">
        <v>0</v>
      </c>
      <c r="DD98" s="297">
        <v>0</v>
      </c>
      <c r="DE98" s="297">
        <v>0</v>
      </c>
      <c r="DF98" s="297">
        <v>0</v>
      </c>
      <c r="DG98" s="297">
        <v>0</v>
      </c>
      <c r="DH98" s="297">
        <v>0</v>
      </c>
      <c r="DI98" s="297">
        <v>0</v>
      </c>
      <c r="DJ98" s="297">
        <v>0</v>
      </c>
      <c r="DK98" s="297">
        <v>0</v>
      </c>
      <c r="DL98" s="297">
        <v>0</v>
      </c>
      <c r="DM98" s="297">
        <v>0</v>
      </c>
      <c r="DN98" s="297">
        <v>0</v>
      </c>
      <c r="DO98" s="297">
        <v>0</v>
      </c>
      <c r="DP98" s="297">
        <v>0</v>
      </c>
      <c r="DQ98" s="297">
        <v>0</v>
      </c>
      <c r="DR98" s="297">
        <v>0</v>
      </c>
      <c r="DS98" s="297">
        <v>0</v>
      </c>
      <c r="DT98" s="297">
        <v>0</v>
      </c>
      <c r="DU98" s="297">
        <v>0</v>
      </c>
      <c r="DV98" s="297">
        <v>0</v>
      </c>
      <c r="DW98" s="297">
        <v>0</v>
      </c>
      <c r="DX98" s="297">
        <v>0</v>
      </c>
      <c r="DY98" s="297">
        <v>0</v>
      </c>
      <c r="DZ98" s="297">
        <v>0</v>
      </c>
      <c r="EA98" s="297">
        <v>0</v>
      </c>
      <c r="EB98" s="297">
        <v>0</v>
      </c>
      <c r="EC98" s="297">
        <v>0</v>
      </c>
      <c r="ED98" s="297">
        <v>0</v>
      </c>
      <c r="EE98" s="297">
        <v>0</v>
      </c>
      <c r="EF98" s="297">
        <v>0</v>
      </c>
      <c r="EG98" s="297">
        <v>0</v>
      </c>
      <c r="EH98" s="297">
        <v>0</v>
      </c>
      <c r="EI98"/>
      <c r="EJ98" s="7">
        <f>ROUND(SUM(G98:EH98),5)</f>
        <v>0</v>
      </c>
      <c r="EL98" s="276">
        <v>79020.570000000007</v>
      </c>
      <c r="EN98" s="183">
        <v>0</v>
      </c>
      <c r="EO98" s="183">
        <v>0</v>
      </c>
      <c r="EP98" s="183">
        <v>0</v>
      </c>
      <c r="EQ98" s="183">
        <v>0</v>
      </c>
      <c r="ER98" s="183">
        <v>0</v>
      </c>
      <c r="ES98" s="183">
        <v>0</v>
      </c>
      <c r="ET98" s="183">
        <v>0</v>
      </c>
      <c r="EU98" s="183">
        <v>0</v>
      </c>
      <c r="EV98" s="183">
        <v>0</v>
      </c>
      <c r="EW98" s="183">
        <v>0</v>
      </c>
      <c r="EX98" s="183">
        <v>0</v>
      </c>
      <c r="EY98" s="183">
        <v>0</v>
      </c>
      <c r="EZ98" s="183">
        <v>0</v>
      </c>
      <c r="FA98" s="183">
        <v>0</v>
      </c>
      <c r="FB98" s="183">
        <v>0</v>
      </c>
      <c r="FC98" s="183">
        <v>0</v>
      </c>
      <c r="FD98" s="183">
        <v>0</v>
      </c>
      <c r="FE98" s="183">
        <v>0</v>
      </c>
      <c r="FF98" s="183">
        <v>0</v>
      </c>
      <c r="FG98" s="183">
        <v>0</v>
      </c>
      <c r="FH98" s="183">
        <v>0</v>
      </c>
      <c r="FI98" s="183">
        <v>0</v>
      </c>
      <c r="FJ98" s="183">
        <v>0</v>
      </c>
      <c r="FK98" s="183">
        <v>0</v>
      </c>
      <c r="FL98" s="183">
        <v>0</v>
      </c>
      <c r="FM98" s="183">
        <v>0</v>
      </c>
      <c r="FN98" s="183">
        <v>0</v>
      </c>
      <c r="FO98" s="183">
        <v>0</v>
      </c>
      <c r="FP98" s="183">
        <v>0</v>
      </c>
      <c r="FQ98" s="183">
        <v>0</v>
      </c>
      <c r="FR98" s="183">
        <v>0</v>
      </c>
      <c r="FS98" s="183">
        <v>0</v>
      </c>
      <c r="FT98" s="183">
        <v>0</v>
      </c>
      <c r="FU98" s="183">
        <v>0</v>
      </c>
      <c r="FV98" s="183">
        <v>0</v>
      </c>
      <c r="FW98" s="183">
        <v>0</v>
      </c>
      <c r="FX98" s="183">
        <v>0</v>
      </c>
      <c r="FY98" s="183">
        <v>0</v>
      </c>
      <c r="FZ98" s="183">
        <v>0</v>
      </c>
      <c r="GA98" s="183">
        <v>0</v>
      </c>
      <c r="GB98" s="183">
        <v>0</v>
      </c>
      <c r="GC98" s="183">
        <v>0</v>
      </c>
      <c r="GD98" s="183">
        <v>0</v>
      </c>
      <c r="GE98" s="183">
        <v>0</v>
      </c>
      <c r="GF98" s="183">
        <v>0</v>
      </c>
      <c r="GG98" s="183">
        <v>0</v>
      </c>
      <c r="GH98" s="183">
        <v>0</v>
      </c>
      <c r="GI98" s="183">
        <v>0</v>
      </c>
      <c r="GJ98" s="183">
        <v>0</v>
      </c>
      <c r="GK98" s="183">
        <v>0</v>
      </c>
      <c r="GL98" s="183">
        <v>0</v>
      </c>
      <c r="GM98" s="183">
        <v>0</v>
      </c>
      <c r="GN98" s="183">
        <v>0</v>
      </c>
      <c r="GO98" s="183">
        <v>0</v>
      </c>
      <c r="GP98" s="183">
        <v>0</v>
      </c>
      <c r="GQ98" s="183">
        <v>0</v>
      </c>
      <c r="GR98" s="183">
        <v>0</v>
      </c>
      <c r="GS98" s="183">
        <v>0</v>
      </c>
      <c r="GT98" s="183">
        <v>0</v>
      </c>
      <c r="GU98" s="183">
        <v>0</v>
      </c>
      <c r="GV98" s="183">
        <v>0</v>
      </c>
      <c r="GW98" s="183">
        <v>0</v>
      </c>
      <c r="GX98" s="183">
        <v>0</v>
      </c>
      <c r="GY98" s="183">
        <v>0</v>
      </c>
      <c r="GZ98" s="183">
        <v>0</v>
      </c>
      <c r="HA98" s="183">
        <v>0</v>
      </c>
      <c r="HB98" s="183">
        <v>0</v>
      </c>
      <c r="HC98" s="183">
        <v>0</v>
      </c>
      <c r="HD98" s="183">
        <v>0</v>
      </c>
      <c r="HE98" s="183">
        <v>0</v>
      </c>
      <c r="HF98" s="183">
        <v>0</v>
      </c>
      <c r="HG98" s="183">
        <v>0</v>
      </c>
      <c r="HH98" s="183">
        <v>0</v>
      </c>
      <c r="HI98" s="183">
        <v>0</v>
      </c>
      <c r="HJ98" s="183">
        <v>0</v>
      </c>
      <c r="HK98" s="183">
        <v>0</v>
      </c>
      <c r="HL98" s="183">
        <v>0</v>
      </c>
      <c r="HM98" s="183">
        <v>0</v>
      </c>
      <c r="HN98" s="183">
        <v>0</v>
      </c>
      <c r="HO98" s="183">
        <v>0</v>
      </c>
      <c r="HP98" s="183">
        <v>0</v>
      </c>
      <c r="HQ98" s="183">
        <v>0</v>
      </c>
      <c r="HR98" s="183">
        <v>0</v>
      </c>
      <c r="HS98" s="183">
        <v>0</v>
      </c>
      <c r="HT98" s="183">
        <v>0</v>
      </c>
      <c r="HU98" s="183">
        <v>0</v>
      </c>
      <c r="HV98" s="183">
        <v>0</v>
      </c>
      <c r="HW98" s="183">
        <v>0</v>
      </c>
      <c r="HX98" s="183">
        <v>0</v>
      </c>
      <c r="HY98" s="183">
        <v>0</v>
      </c>
      <c r="HZ98" s="183">
        <v>0</v>
      </c>
      <c r="IA98" s="183">
        <v>0</v>
      </c>
      <c r="IB98" s="183">
        <v>0</v>
      </c>
      <c r="IC98" s="183">
        <v>0</v>
      </c>
      <c r="ID98" s="183">
        <v>0</v>
      </c>
      <c r="IE98" s="183">
        <v>0</v>
      </c>
      <c r="IF98" s="183">
        <v>0</v>
      </c>
      <c r="IG98" s="183">
        <v>0</v>
      </c>
      <c r="IH98" s="183">
        <v>0</v>
      </c>
      <c r="II98" s="183">
        <v>0</v>
      </c>
      <c r="IJ98" s="183">
        <v>0</v>
      </c>
      <c r="IK98" s="183">
        <v>0</v>
      </c>
      <c r="IL98" s="183">
        <v>0</v>
      </c>
      <c r="IM98" s="183">
        <v>0</v>
      </c>
      <c r="IN98" s="183">
        <v>0</v>
      </c>
      <c r="IO98" s="183">
        <v>0</v>
      </c>
      <c r="IP98" s="183">
        <v>0</v>
      </c>
      <c r="IQ98" s="183">
        <v>0</v>
      </c>
      <c r="IR98" s="183">
        <v>0</v>
      </c>
      <c r="IS98" s="183">
        <v>0</v>
      </c>
      <c r="IT98" s="183">
        <v>0</v>
      </c>
      <c r="IU98" s="183">
        <v>0</v>
      </c>
      <c r="IV98" s="183">
        <v>0</v>
      </c>
      <c r="IW98" s="183">
        <v>0</v>
      </c>
      <c r="IX98" s="183">
        <v>0</v>
      </c>
      <c r="IY98" s="183">
        <v>0</v>
      </c>
      <c r="IZ98" s="183">
        <v>0</v>
      </c>
      <c r="JA98" s="183">
        <v>0</v>
      </c>
      <c r="JB98" s="183">
        <v>0</v>
      </c>
      <c r="JC98" s="183">
        <v>0</v>
      </c>
      <c r="JD98" s="183">
        <v>0</v>
      </c>
      <c r="JE98" s="183">
        <v>0</v>
      </c>
      <c r="JF98" s="183">
        <v>0</v>
      </c>
      <c r="JG98" s="183">
        <v>0</v>
      </c>
      <c r="JH98" s="183">
        <v>0</v>
      </c>
      <c r="JI98" s="183">
        <v>0</v>
      </c>
      <c r="JJ98" s="183">
        <v>0</v>
      </c>
      <c r="JK98" s="183">
        <v>0</v>
      </c>
      <c r="JL98" s="183">
        <v>0</v>
      </c>
      <c r="JM98" s="183">
        <v>0</v>
      </c>
      <c r="JN98" s="183">
        <v>0</v>
      </c>
      <c r="JO98" s="183">
        <v>0</v>
      </c>
      <c r="JP98" s="183">
        <v>0</v>
      </c>
      <c r="JQ98" s="183">
        <v>0</v>
      </c>
    </row>
    <row r="99" spans="1:277" ht="15.75" thickBot="1" x14ac:dyDescent="0.3">
      <c r="A99" s="54">
        <f t="shared" si="41"/>
        <v>98</v>
      </c>
      <c r="B99" s="6"/>
      <c r="C99" s="6"/>
      <c r="D99" s="6"/>
      <c r="E99" s="6"/>
      <c r="F99" s="6" t="s">
        <v>378</v>
      </c>
      <c r="G99" s="298">
        <v>0</v>
      </c>
      <c r="H99" s="298">
        <v>0</v>
      </c>
      <c r="I99" s="298">
        <v>0</v>
      </c>
      <c r="J99" s="298">
        <v>0</v>
      </c>
      <c r="K99" s="298">
        <v>0</v>
      </c>
      <c r="L99" s="298">
        <v>0</v>
      </c>
      <c r="M99" s="298">
        <v>0</v>
      </c>
      <c r="N99" s="298">
        <v>0</v>
      </c>
      <c r="O99" s="298">
        <v>0</v>
      </c>
      <c r="P99" s="298">
        <v>0</v>
      </c>
      <c r="Q99" s="298">
        <v>0</v>
      </c>
      <c r="R99" s="298">
        <v>0</v>
      </c>
      <c r="S99" s="298">
        <v>0</v>
      </c>
      <c r="T99" s="298">
        <v>0</v>
      </c>
      <c r="U99" s="298">
        <v>0</v>
      </c>
      <c r="V99" s="298">
        <v>0</v>
      </c>
      <c r="W99" s="298"/>
      <c r="X99" s="298">
        <v>0</v>
      </c>
      <c r="Y99" s="298"/>
      <c r="Z99" s="298">
        <v>0</v>
      </c>
      <c r="AA99" s="298">
        <v>0</v>
      </c>
      <c r="AB99" s="298">
        <v>0</v>
      </c>
      <c r="AC99" s="298">
        <v>0</v>
      </c>
      <c r="AD99" s="298">
        <v>0</v>
      </c>
      <c r="AE99" s="298">
        <v>0</v>
      </c>
      <c r="AF99" s="298">
        <v>0</v>
      </c>
      <c r="AG99" s="298">
        <v>0</v>
      </c>
      <c r="AH99" s="298">
        <v>0</v>
      </c>
      <c r="AI99" s="298">
        <v>0</v>
      </c>
      <c r="AJ99" s="298">
        <v>0</v>
      </c>
      <c r="AK99" s="298">
        <v>0</v>
      </c>
      <c r="AL99" s="298">
        <v>0</v>
      </c>
      <c r="AM99" s="298">
        <v>0</v>
      </c>
      <c r="AN99" s="298">
        <v>0</v>
      </c>
      <c r="AO99" s="298">
        <v>0</v>
      </c>
      <c r="AP99" s="298">
        <v>0</v>
      </c>
      <c r="AQ99" s="298">
        <v>0</v>
      </c>
      <c r="AR99" s="298">
        <v>0</v>
      </c>
      <c r="AS99" s="298">
        <v>0</v>
      </c>
      <c r="AT99" s="298">
        <v>0</v>
      </c>
      <c r="AU99" s="298">
        <v>0</v>
      </c>
      <c r="AV99" s="298">
        <v>0</v>
      </c>
      <c r="AW99" s="298">
        <v>0</v>
      </c>
      <c r="AX99" s="298">
        <v>0</v>
      </c>
      <c r="AY99" s="298">
        <v>0</v>
      </c>
      <c r="AZ99" s="298">
        <v>0</v>
      </c>
      <c r="BA99" s="298">
        <v>0</v>
      </c>
      <c r="BB99" s="298">
        <v>0</v>
      </c>
      <c r="BC99" s="298">
        <v>0</v>
      </c>
      <c r="BD99" s="298">
        <v>0</v>
      </c>
      <c r="BE99" s="298">
        <v>0</v>
      </c>
      <c r="BF99" s="298">
        <v>0</v>
      </c>
      <c r="BG99" s="298">
        <v>0</v>
      </c>
      <c r="BH99" s="298">
        <v>0</v>
      </c>
      <c r="BI99" s="298">
        <v>0</v>
      </c>
      <c r="BJ99" s="298">
        <v>0</v>
      </c>
      <c r="BK99" s="298">
        <v>0</v>
      </c>
      <c r="BL99" s="298">
        <v>0</v>
      </c>
      <c r="BM99" s="298">
        <v>0</v>
      </c>
      <c r="BN99" s="298">
        <v>0</v>
      </c>
      <c r="BO99" s="298">
        <v>0</v>
      </c>
      <c r="BP99" s="298">
        <v>0</v>
      </c>
      <c r="BQ99" s="298">
        <v>0</v>
      </c>
      <c r="BR99" s="298">
        <v>0</v>
      </c>
      <c r="BS99" s="298">
        <v>0</v>
      </c>
      <c r="BT99" s="298">
        <v>0</v>
      </c>
      <c r="BU99" s="298">
        <v>0</v>
      </c>
      <c r="BV99" s="298">
        <v>0</v>
      </c>
      <c r="BW99" s="298">
        <v>0</v>
      </c>
      <c r="BX99" s="298">
        <v>0</v>
      </c>
      <c r="BY99" s="298">
        <v>0</v>
      </c>
      <c r="BZ99" s="298">
        <v>0</v>
      </c>
      <c r="CA99" s="298">
        <v>0</v>
      </c>
      <c r="CB99" s="298">
        <v>0</v>
      </c>
      <c r="CC99" s="298">
        <v>0</v>
      </c>
      <c r="CD99" s="298">
        <v>0</v>
      </c>
      <c r="CE99" s="298">
        <v>0</v>
      </c>
      <c r="CF99" s="298">
        <v>0</v>
      </c>
      <c r="CG99" s="298">
        <v>0</v>
      </c>
      <c r="CH99" s="298">
        <v>0</v>
      </c>
      <c r="CI99" s="298">
        <v>0</v>
      </c>
      <c r="CJ99" s="298">
        <v>0</v>
      </c>
      <c r="CK99" s="298">
        <v>0</v>
      </c>
      <c r="CL99" s="298">
        <v>0</v>
      </c>
      <c r="CM99" s="298"/>
      <c r="CN99" s="298">
        <v>0</v>
      </c>
      <c r="CO99" s="298">
        <v>0</v>
      </c>
      <c r="CP99" s="298">
        <v>0</v>
      </c>
      <c r="CQ99" s="298">
        <v>0</v>
      </c>
      <c r="CR99" s="298">
        <v>0</v>
      </c>
      <c r="CS99" s="298">
        <v>0</v>
      </c>
      <c r="CT99" s="298">
        <v>0</v>
      </c>
      <c r="CU99" s="298">
        <v>0</v>
      </c>
      <c r="CV99" s="298">
        <v>0</v>
      </c>
      <c r="CW99" s="298">
        <v>0</v>
      </c>
      <c r="CX99" s="298">
        <v>0</v>
      </c>
      <c r="CY99" s="298">
        <v>0</v>
      </c>
      <c r="CZ99" s="298">
        <v>0</v>
      </c>
      <c r="DA99" s="298">
        <v>0</v>
      </c>
      <c r="DB99" s="298">
        <v>0</v>
      </c>
      <c r="DC99" s="298">
        <v>0</v>
      </c>
      <c r="DD99" s="298">
        <v>0</v>
      </c>
      <c r="DE99" s="298">
        <v>0</v>
      </c>
      <c r="DF99" s="298">
        <v>0</v>
      </c>
      <c r="DG99" s="298">
        <v>0</v>
      </c>
      <c r="DH99" s="298">
        <v>0</v>
      </c>
      <c r="DI99" s="298">
        <v>0</v>
      </c>
      <c r="DJ99" s="298">
        <v>0</v>
      </c>
      <c r="DK99" s="298">
        <v>0</v>
      </c>
      <c r="DL99" s="298">
        <v>0</v>
      </c>
      <c r="DM99" s="298">
        <v>0</v>
      </c>
      <c r="DN99" s="298">
        <v>0</v>
      </c>
      <c r="DO99" s="298">
        <v>0</v>
      </c>
      <c r="DP99" s="298">
        <v>0</v>
      </c>
      <c r="DQ99" s="298"/>
      <c r="DR99" s="298">
        <v>0</v>
      </c>
      <c r="DS99" s="298">
        <v>0</v>
      </c>
      <c r="DT99" s="298">
        <v>0</v>
      </c>
      <c r="DU99" s="298">
        <v>0</v>
      </c>
      <c r="DV99" s="298">
        <v>0</v>
      </c>
      <c r="DW99" s="298">
        <v>0</v>
      </c>
      <c r="DX99" s="298"/>
      <c r="DY99" s="298">
        <v>0</v>
      </c>
      <c r="DZ99" s="298">
        <v>0</v>
      </c>
      <c r="EA99" s="298">
        <v>0</v>
      </c>
      <c r="EB99" s="298">
        <v>0</v>
      </c>
      <c r="EC99" s="298">
        <v>0</v>
      </c>
      <c r="ED99" s="298">
        <v>0</v>
      </c>
      <c r="EE99" s="298">
        <v>0</v>
      </c>
      <c r="EF99" s="298">
        <v>0</v>
      </c>
      <c r="EG99" s="298">
        <v>0</v>
      </c>
      <c r="EH99" s="298">
        <v>0</v>
      </c>
      <c r="EI99"/>
      <c r="EJ99" s="8">
        <f>ROUND(SUM(G99:EH99),5)</f>
        <v>0</v>
      </c>
      <c r="EL99" s="276">
        <v>5430</v>
      </c>
      <c r="EN99" s="183">
        <v>0</v>
      </c>
      <c r="EO99" s="183">
        <v>0</v>
      </c>
      <c r="EP99" s="183">
        <v>0</v>
      </c>
      <c r="EQ99" s="183">
        <v>0</v>
      </c>
      <c r="ER99" s="183">
        <v>0</v>
      </c>
      <c r="ES99" s="183">
        <v>0</v>
      </c>
      <c r="ET99" s="183">
        <v>0</v>
      </c>
      <c r="EU99" s="183">
        <v>0</v>
      </c>
      <c r="EV99" s="183">
        <v>0</v>
      </c>
      <c r="EW99" s="183">
        <v>0</v>
      </c>
      <c r="EX99" s="183">
        <v>0</v>
      </c>
      <c r="EY99" s="183">
        <v>0</v>
      </c>
      <c r="EZ99" s="183">
        <v>0</v>
      </c>
      <c r="FA99" s="183">
        <v>0</v>
      </c>
      <c r="FB99" s="183">
        <v>0</v>
      </c>
      <c r="FC99" s="183">
        <v>0</v>
      </c>
      <c r="FD99" s="183">
        <v>0</v>
      </c>
      <c r="FE99" s="183">
        <v>0</v>
      </c>
      <c r="FF99" s="183">
        <v>0</v>
      </c>
      <c r="FG99" s="183">
        <v>0</v>
      </c>
      <c r="FH99" s="183">
        <v>0</v>
      </c>
      <c r="FI99" s="183">
        <v>0</v>
      </c>
      <c r="FJ99" s="183">
        <v>0</v>
      </c>
      <c r="FK99" s="183">
        <v>0</v>
      </c>
      <c r="FL99" s="183">
        <v>0</v>
      </c>
      <c r="FM99" s="183">
        <v>0</v>
      </c>
      <c r="FN99" s="183">
        <v>0</v>
      </c>
      <c r="FO99" s="183">
        <v>0</v>
      </c>
      <c r="FP99" s="183">
        <v>0</v>
      </c>
      <c r="FQ99" s="183">
        <v>0</v>
      </c>
      <c r="FR99" s="183">
        <v>0</v>
      </c>
      <c r="FS99" s="183">
        <v>0</v>
      </c>
      <c r="FT99" s="183">
        <v>0</v>
      </c>
      <c r="FU99" s="183">
        <v>0</v>
      </c>
      <c r="FV99" s="183">
        <v>0</v>
      </c>
      <c r="FW99" s="183">
        <v>0</v>
      </c>
      <c r="FX99" s="183">
        <v>0</v>
      </c>
      <c r="FY99" s="183">
        <v>0</v>
      </c>
      <c r="FZ99" s="183">
        <v>0</v>
      </c>
      <c r="GA99" s="183">
        <v>0</v>
      </c>
      <c r="GB99" s="183">
        <v>0</v>
      </c>
      <c r="GC99" s="183">
        <v>0</v>
      </c>
      <c r="GD99" s="183">
        <v>0</v>
      </c>
      <c r="GE99" s="183">
        <v>0</v>
      </c>
      <c r="GF99" s="183">
        <v>0</v>
      </c>
      <c r="GG99" s="183">
        <v>0</v>
      </c>
      <c r="GH99" s="183">
        <v>0</v>
      </c>
      <c r="GI99" s="183">
        <v>0</v>
      </c>
      <c r="GJ99" s="183">
        <v>0</v>
      </c>
      <c r="GK99" s="183">
        <v>0</v>
      </c>
      <c r="GL99" s="183">
        <v>0</v>
      </c>
      <c r="GM99" s="183">
        <v>0</v>
      </c>
      <c r="GN99" s="183">
        <v>0</v>
      </c>
      <c r="GO99" s="183">
        <v>0</v>
      </c>
      <c r="GP99" s="183">
        <v>0</v>
      </c>
      <c r="GQ99" s="183">
        <v>0</v>
      </c>
      <c r="GR99" s="183">
        <v>0</v>
      </c>
      <c r="GS99" s="183">
        <v>0</v>
      </c>
      <c r="GT99" s="183">
        <v>0</v>
      </c>
      <c r="GU99" s="183">
        <v>0</v>
      </c>
      <c r="GV99" s="183">
        <v>0</v>
      </c>
      <c r="GW99" s="183">
        <v>0</v>
      </c>
      <c r="GX99" s="183">
        <v>0</v>
      </c>
      <c r="GY99" s="183">
        <v>0</v>
      </c>
      <c r="GZ99" s="183">
        <v>0</v>
      </c>
      <c r="HA99" s="183">
        <v>0</v>
      </c>
      <c r="HB99" s="183">
        <v>0</v>
      </c>
      <c r="HC99" s="183">
        <v>0</v>
      </c>
      <c r="HD99" s="183">
        <v>0</v>
      </c>
      <c r="HE99" s="183">
        <v>0</v>
      </c>
      <c r="HF99" s="183">
        <v>0</v>
      </c>
      <c r="HG99" s="183">
        <v>0</v>
      </c>
      <c r="HH99" s="183">
        <v>0</v>
      </c>
      <c r="HI99" s="183">
        <v>0</v>
      </c>
      <c r="HJ99" s="183">
        <v>0</v>
      </c>
      <c r="HK99" s="183">
        <v>0</v>
      </c>
      <c r="HL99" s="183">
        <v>0</v>
      </c>
      <c r="HM99" s="183">
        <v>0</v>
      </c>
      <c r="HN99" s="183">
        <v>0</v>
      </c>
      <c r="HO99" s="183">
        <v>0</v>
      </c>
      <c r="HP99" s="183">
        <v>0</v>
      </c>
      <c r="HQ99" s="183">
        <v>0</v>
      </c>
      <c r="HR99" s="183">
        <v>0</v>
      </c>
      <c r="HS99" s="183">
        <v>0</v>
      </c>
      <c r="HT99" s="183">
        <v>0</v>
      </c>
      <c r="HU99" s="183">
        <v>0</v>
      </c>
      <c r="HV99" s="183">
        <v>0</v>
      </c>
      <c r="HW99" s="183">
        <v>0</v>
      </c>
      <c r="HX99" s="183">
        <v>0</v>
      </c>
      <c r="HY99" s="183">
        <v>0</v>
      </c>
      <c r="HZ99" s="183">
        <v>0</v>
      </c>
      <c r="IA99" s="183">
        <v>0</v>
      </c>
      <c r="IB99" s="183">
        <v>0</v>
      </c>
      <c r="IC99" s="183">
        <v>0</v>
      </c>
      <c r="ID99" s="183">
        <v>0</v>
      </c>
      <c r="IE99" s="183">
        <v>0</v>
      </c>
      <c r="IF99" s="183">
        <v>0</v>
      </c>
      <c r="IG99" s="183">
        <v>0</v>
      </c>
      <c r="IH99" s="183">
        <v>0</v>
      </c>
      <c r="II99" s="183">
        <v>0</v>
      </c>
      <c r="IJ99" s="183">
        <v>0</v>
      </c>
      <c r="IK99" s="183">
        <v>0</v>
      </c>
      <c r="IL99" s="183">
        <v>0</v>
      </c>
      <c r="IM99" s="183">
        <v>0</v>
      </c>
      <c r="IN99" s="183">
        <v>0</v>
      </c>
      <c r="IO99" s="183">
        <v>0</v>
      </c>
      <c r="IP99" s="183">
        <v>0</v>
      </c>
      <c r="IQ99" s="183">
        <v>0</v>
      </c>
      <c r="IR99" s="183">
        <v>0</v>
      </c>
      <c r="IS99" s="183">
        <v>0</v>
      </c>
      <c r="IT99" s="183">
        <v>0</v>
      </c>
      <c r="IU99" s="183">
        <v>0</v>
      </c>
      <c r="IV99" s="183">
        <v>0</v>
      </c>
      <c r="IW99" s="183">
        <v>0</v>
      </c>
      <c r="IX99" s="183">
        <v>0</v>
      </c>
      <c r="IY99" s="183">
        <v>0</v>
      </c>
      <c r="IZ99" s="183">
        <v>0</v>
      </c>
      <c r="JA99" s="183">
        <v>0</v>
      </c>
      <c r="JB99" s="183">
        <v>0</v>
      </c>
      <c r="JC99" s="183">
        <v>0</v>
      </c>
      <c r="JD99" s="183">
        <v>0</v>
      </c>
      <c r="JE99" s="183">
        <v>0</v>
      </c>
      <c r="JF99" s="183">
        <v>0</v>
      </c>
      <c r="JG99" s="183">
        <v>0</v>
      </c>
      <c r="JH99" s="183">
        <v>0</v>
      </c>
      <c r="JI99" s="183">
        <v>0</v>
      </c>
      <c r="JJ99" s="183">
        <v>0</v>
      </c>
      <c r="JK99" s="183">
        <v>0</v>
      </c>
      <c r="JL99" s="183">
        <v>0</v>
      </c>
      <c r="JM99" s="183">
        <v>0</v>
      </c>
      <c r="JN99" s="183">
        <v>0</v>
      </c>
      <c r="JO99" s="183">
        <v>0</v>
      </c>
      <c r="JP99" s="183">
        <v>0</v>
      </c>
      <c r="JQ99" s="183">
        <v>0</v>
      </c>
    </row>
    <row r="100" spans="1:277" x14ac:dyDescent="0.25">
      <c r="A100" s="54">
        <f t="shared" si="41"/>
        <v>99</v>
      </c>
      <c r="B100" s="6"/>
      <c r="C100" s="6"/>
      <c r="D100" s="6"/>
      <c r="E100" s="6" t="s">
        <v>286</v>
      </c>
      <c r="F100" s="6"/>
      <c r="G100" s="297">
        <f>SUM(G97:G99)</f>
        <v>0</v>
      </c>
      <c r="H100" s="297">
        <f t="shared" ref="H100:BS100" si="59">SUM(H97:H99)</f>
        <v>10000</v>
      </c>
      <c r="I100" s="297">
        <f t="shared" si="59"/>
        <v>14723.0157</v>
      </c>
      <c r="J100" s="297">
        <f t="shared" si="59"/>
        <v>0</v>
      </c>
      <c r="K100" s="297">
        <f t="shared" si="59"/>
        <v>5000</v>
      </c>
      <c r="L100" s="297">
        <f t="shared" si="59"/>
        <v>11000</v>
      </c>
      <c r="M100" s="297">
        <f t="shared" si="59"/>
        <v>0</v>
      </c>
      <c r="N100" s="297">
        <f t="shared" si="59"/>
        <v>0</v>
      </c>
      <c r="O100" s="297">
        <f t="shared" si="59"/>
        <v>3500</v>
      </c>
      <c r="P100" s="297">
        <f t="shared" si="59"/>
        <v>7725</v>
      </c>
      <c r="Q100" s="297">
        <f t="shared" si="59"/>
        <v>0</v>
      </c>
      <c r="R100" s="297">
        <f t="shared" si="59"/>
        <v>2508.0500000000002</v>
      </c>
      <c r="S100" s="297">
        <f t="shared" si="59"/>
        <v>0</v>
      </c>
      <c r="T100" s="297">
        <f t="shared" si="59"/>
        <v>0</v>
      </c>
      <c r="U100" s="297">
        <f t="shared" si="59"/>
        <v>0</v>
      </c>
      <c r="V100" s="297">
        <f t="shared" si="59"/>
        <v>7000</v>
      </c>
      <c r="W100" s="297">
        <f t="shared" si="59"/>
        <v>0</v>
      </c>
      <c r="X100" s="297">
        <f t="shared" si="59"/>
        <v>6998.85</v>
      </c>
      <c r="Y100" s="297">
        <f t="shared" si="59"/>
        <v>0</v>
      </c>
      <c r="Z100" s="297">
        <f t="shared" si="59"/>
        <v>0</v>
      </c>
      <c r="AA100" s="297">
        <f t="shared" si="59"/>
        <v>0</v>
      </c>
      <c r="AB100" s="297">
        <f t="shared" si="59"/>
        <v>4339.6166000000003</v>
      </c>
      <c r="AC100" s="297">
        <f t="shared" si="59"/>
        <v>0</v>
      </c>
      <c r="AD100" s="297">
        <f t="shared" si="59"/>
        <v>0</v>
      </c>
      <c r="AE100" s="297">
        <f t="shared" si="59"/>
        <v>1957</v>
      </c>
      <c r="AF100" s="297">
        <f t="shared" si="59"/>
        <v>0</v>
      </c>
      <c r="AG100" s="297">
        <f t="shared" si="59"/>
        <v>0</v>
      </c>
      <c r="AH100" s="297">
        <f t="shared" si="59"/>
        <v>2801.6</v>
      </c>
      <c r="AI100" s="297">
        <f t="shared" si="59"/>
        <v>0</v>
      </c>
      <c r="AJ100" s="297">
        <f t="shared" si="59"/>
        <v>0</v>
      </c>
      <c r="AK100" s="297">
        <f t="shared" si="59"/>
        <v>0</v>
      </c>
      <c r="AL100" s="297">
        <f t="shared" si="59"/>
        <v>0</v>
      </c>
      <c r="AM100" s="297">
        <f t="shared" si="59"/>
        <v>0</v>
      </c>
      <c r="AN100" s="297">
        <f t="shared" si="59"/>
        <v>0</v>
      </c>
      <c r="AO100" s="297">
        <f t="shared" si="59"/>
        <v>0</v>
      </c>
      <c r="AP100" s="297">
        <f t="shared" si="59"/>
        <v>0</v>
      </c>
      <c r="AQ100" s="297">
        <f t="shared" si="59"/>
        <v>2500</v>
      </c>
      <c r="AR100" s="297">
        <f t="shared" si="59"/>
        <v>0</v>
      </c>
      <c r="AS100" s="297">
        <f t="shared" si="59"/>
        <v>0</v>
      </c>
      <c r="AT100" s="297">
        <f t="shared" si="59"/>
        <v>0</v>
      </c>
      <c r="AU100" s="297">
        <f t="shared" si="59"/>
        <v>0</v>
      </c>
      <c r="AV100" s="297">
        <f t="shared" si="59"/>
        <v>0</v>
      </c>
      <c r="AW100" s="297">
        <f t="shared" si="59"/>
        <v>2500</v>
      </c>
      <c r="AX100" s="297">
        <f t="shared" si="59"/>
        <v>0</v>
      </c>
      <c r="AY100" s="297">
        <f t="shared" si="59"/>
        <v>0</v>
      </c>
      <c r="AZ100" s="297">
        <f t="shared" si="59"/>
        <v>0</v>
      </c>
      <c r="BA100" s="297">
        <f t="shared" si="59"/>
        <v>0</v>
      </c>
      <c r="BB100" s="297">
        <f t="shared" si="59"/>
        <v>5000</v>
      </c>
      <c r="BC100" s="297">
        <f t="shared" si="59"/>
        <v>10000</v>
      </c>
      <c r="BD100" s="297">
        <f t="shared" si="59"/>
        <v>0</v>
      </c>
      <c r="BE100" s="297">
        <f t="shared" si="59"/>
        <v>0</v>
      </c>
      <c r="BF100" s="297">
        <f t="shared" si="59"/>
        <v>0</v>
      </c>
      <c r="BG100" s="297">
        <f t="shared" si="59"/>
        <v>8514.7318999999989</v>
      </c>
      <c r="BH100" s="297">
        <f t="shared" si="59"/>
        <v>8000</v>
      </c>
      <c r="BI100" s="297">
        <f t="shared" si="59"/>
        <v>0</v>
      </c>
      <c r="BJ100" s="297">
        <f t="shared" si="59"/>
        <v>0</v>
      </c>
      <c r="BK100" s="297">
        <f t="shared" si="59"/>
        <v>0</v>
      </c>
      <c r="BL100" s="297">
        <f t="shared" si="59"/>
        <v>0</v>
      </c>
      <c r="BM100" s="297">
        <f t="shared" si="59"/>
        <v>0</v>
      </c>
      <c r="BN100" s="297">
        <f t="shared" si="59"/>
        <v>0</v>
      </c>
      <c r="BO100" s="297">
        <f t="shared" si="59"/>
        <v>8988.5524999999998</v>
      </c>
      <c r="BP100" s="297">
        <f t="shared" si="59"/>
        <v>1200</v>
      </c>
      <c r="BQ100" s="297">
        <f t="shared" si="59"/>
        <v>133.9</v>
      </c>
      <c r="BR100" s="297">
        <f t="shared" si="59"/>
        <v>0</v>
      </c>
      <c r="BS100" s="297">
        <f t="shared" si="59"/>
        <v>0</v>
      </c>
      <c r="BT100" s="297">
        <f t="shared" ref="BT100:EE100" si="60">SUM(BT97:BT99)</f>
        <v>0</v>
      </c>
      <c r="BU100" s="297">
        <f t="shared" si="60"/>
        <v>800</v>
      </c>
      <c r="BV100" s="297">
        <f t="shared" si="60"/>
        <v>0</v>
      </c>
      <c r="BW100" s="297">
        <f t="shared" si="60"/>
        <v>0</v>
      </c>
      <c r="BX100" s="297">
        <f t="shared" si="60"/>
        <v>0</v>
      </c>
      <c r="BY100" s="297">
        <f t="shared" si="60"/>
        <v>0</v>
      </c>
      <c r="BZ100" s="297">
        <f t="shared" si="60"/>
        <v>0</v>
      </c>
      <c r="CA100" s="297">
        <f t="shared" si="60"/>
        <v>0</v>
      </c>
      <c r="CB100" s="297">
        <f t="shared" si="60"/>
        <v>7500</v>
      </c>
      <c r="CC100" s="297">
        <f t="shared" si="60"/>
        <v>0</v>
      </c>
      <c r="CD100" s="297">
        <f t="shared" si="60"/>
        <v>0</v>
      </c>
      <c r="CE100" s="297">
        <f t="shared" si="60"/>
        <v>0</v>
      </c>
      <c r="CF100" s="297">
        <f t="shared" si="60"/>
        <v>14500</v>
      </c>
      <c r="CG100" s="297">
        <f t="shared" si="60"/>
        <v>0</v>
      </c>
      <c r="CH100" s="297">
        <f t="shared" si="60"/>
        <v>5168.54</v>
      </c>
      <c r="CI100" s="297">
        <f t="shared" si="60"/>
        <v>0</v>
      </c>
      <c r="CJ100" s="297">
        <f t="shared" si="60"/>
        <v>4280.3606999999993</v>
      </c>
      <c r="CK100" s="297">
        <f t="shared" si="60"/>
        <v>9332.5725000000002</v>
      </c>
      <c r="CL100" s="297">
        <f t="shared" si="60"/>
        <v>3000</v>
      </c>
      <c r="CM100" s="297">
        <f t="shared" si="60"/>
        <v>2051</v>
      </c>
      <c r="CN100" s="297">
        <f t="shared" si="60"/>
        <v>0</v>
      </c>
      <c r="CO100" s="297">
        <f t="shared" si="60"/>
        <v>0</v>
      </c>
      <c r="CP100" s="297">
        <f t="shared" si="60"/>
        <v>0</v>
      </c>
      <c r="CQ100" s="297">
        <f t="shared" si="60"/>
        <v>5000</v>
      </c>
      <c r="CR100" s="297">
        <f t="shared" si="60"/>
        <v>0</v>
      </c>
      <c r="CS100" s="297">
        <f t="shared" si="60"/>
        <v>0</v>
      </c>
      <c r="CT100" s="297">
        <f t="shared" si="60"/>
        <v>8000</v>
      </c>
      <c r="CU100" s="297">
        <f t="shared" si="60"/>
        <v>0</v>
      </c>
      <c r="CV100" s="297">
        <f t="shared" si="60"/>
        <v>10000</v>
      </c>
      <c r="CW100" s="297">
        <f t="shared" si="60"/>
        <v>0</v>
      </c>
      <c r="CX100" s="297">
        <f t="shared" si="60"/>
        <v>0</v>
      </c>
      <c r="CY100" s="297">
        <f t="shared" si="60"/>
        <v>0</v>
      </c>
      <c r="CZ100" s="297">
        <f t="shared" si="60"/>
        <v>0</v>
      </c>
      <c r="DA100" s="297">
        <f t="shared" si="60"/>
        <v>0</v>
      </c>
      <c r="DB100" s="297">
        <f t="shared" si="60"/>
        <v>2400</v>
      </c>
      <c r="DC100" s="297">
        <f t="shared" si="60"/>
        <v>0</v>
      </c>
      <c r="DD100" s="297">
        <f t="shared" si="60"/>
        <v>4000</v>
      </c>
      <c r="DE100" s="297">
        <f t="shared" si="60"/>
        <v>0</v>
      </c>
      <c r="DF100" s="297">
        <f t="shared" si="60"/>
        <v>0</v>
      </c>
      <c r="DG100" s="297">
        <f t="shared" si="60"/>
        <v>0</v>
      </c>
      <c r="DH100" s="297">
        <f t="shared" si="60"/>
        <v>3500</v>
      </c>
      <c r="DI100" s="297">
        <f t="shared" si="60"/>
        <v>0</v>
      </c>
      <c r="DJ100" s="297">
        <f t="shared" si="60"/>
        <v>0</v>
      </c>
      <c r="DK100" s="297">
        <f t="shared" si="60"/>
        <v>0</v>
      </c>
      <c r="DL100" s="297">
        <f t="shared" si="60"/>
        <v>0</v>
      </c>
      <c r="DM100" s="297">
        <f t="shared" si="60"/>
        <v>3500</v>
      </c>
      <c r="DN100" s="297">
        <f t="shared" si="60"/>
        <v>0</v>
      </c>
      <c r="DO100" s="297">
        <f t="shared" si="60"/>
        <v>0</v>
      </c>
      <c r="DP100" s="297">
        <f t="shared" si="60"/>
        <v>800</v>
      </c>
      <c r="DQ100" s="297">
        <f t="shared" si="60"/>
        <v>2051</v>
      </c>
      <c r="DR100" s="297">
        <f t="shared" si="60"/>
        <v>0</v>
      </c>
      <c r="DS100" s="297">
        <f t="shared" si="60"/>
        <v>0</v>
      </c>
      <c r="DT100" s="297">
        <f t="shared" si="60"/>
        <v>0</v>
      </c>
      <c r="DU100" s="297">
        <f t="shared" si="60"/>
        <v>0</v>
      </c>
      <c r="DV100" s="297">
        <f t="shared" si="60"/>
        <v>0</v>
      </c>
      <c r="DW100" s="297">
        <f t="shared" si="60"/>
        <v>0</v>
      </c>
      <c r="DX100" s="297">
        <f t="shared" si="60"/>
        <v>0</v>
      </c>
      <c r="DY100" s="297">
        <f t="shared" si="60"/>
        <v>2500</v>
      </c>
      <c r="DZ100" s="297">
        <f t="shared" si="60"/>
        <v>0</v>
      </c>
      <c r="EA100" s="297">
        <f t="shared" si="60"/>
        <v>0</v>
      </c>
      <c r="EB100" s="297">
        <f t="shared" si="60"/>
        <v>5663.3416999999999</v>
      </c>
      <c r="EC100" s="297">
        <f t="shared" si="60"/>
        <v>13089.034</v>
      </c>
      <c r="ED100" s="297">
        <f t="shared" si="60"/>
        <v>0</v>
      </c>
      <c r="EE100" s="297">
        <f t="shared" si="60"/>
        <v>6672.2060999999994</v>
      </c>
      <c r="EF100" s="297">
        <f t="shared" ref="EF100:EH100" si="61">SUM(EF97:EF99)</f>
        <v>0</v>
      </c>
      <c r="EG100" s="297">
        <f t="shared" si="61"/>
        <v>3000</v>
      </c>
      <c r="EH100" s="297">
        <f t="shared" si="61"/>
        <v>4000</v>
      </c>
      <c r="EI100"/>
      <c r="EJ100" s="7">
        <f>ROUND(SUM(G100:EH100),5)</f>
        <v>245198.37169999999</v>
      </c>
      <c r="EL100" s="276">
        <v>8880</v>
      </c>
      <c r="EN100" s="183">
        <v>0</v>
      </c>
      <c r="EO100" s="183">
        <v>0</v>
      </c>
      <c r="EP100" s="183">
        <v>0</v>
      </c>
      <c r="EQ100" s="183">
        <v>0</v>
      </c>
      <c r="ER100" s="183">
        <v>0</v>
      </c>
      <c r="ES100" s="183">
        <v>0</v>
      </c>
      <c r="ET100" s="183">
        <v>0</v>
      </c>
      <c r="EU100" s="183">
        <v>0</v>
      </c>
      <c r="EV100" s="183">
        <v>0</v>
      </c>
      <c r="EW100" s="183">
        <v>0</v>
      </c>
      <c r="EX100" s="183">
        <v>0</v>
      </c>
      <c r="EY100" s="183">
        <v>0</v>
      </c>
      <c r="EZ100" s="183">
        <v>0</v>
      </c>
      <c r="FA100" s="183">
        <v>0</v>
      </c>
      <c r="FB100" s="183">
        <v>0</v>
      </c>
      <c r="FC100" s="183">
        <v>0</v>
      </c>
      <c r="FD100" s="183">
        <v>0</v>
      </c>
      <c r="FE100" s="183">
        <v>0</v>
      </c>
      <c r="FF100" s="183">
        <v>0</v>
      </c>
      <c r="FG100" s="183">
        <v>0</v>
      </c>
      <c r="FH100" s="183">
        <v>0</v>
      </c>
      <c r="FI100" s="183">
        <v>0</v>
      </c>
      <c r="FJ100" s="183">
        <v>0</v>
      </c>
      <c r="FK100" s="183">
        <v>0</v>
      </c>
      <c r="FL100" s="183">
        <v>0</v>
      </c>
      <c r="FM100" s="183">
        <v>0</v>
      </c>
      <c r="FN100" s="183">
        <v>0</v>
      </c>
      <c r="FO100" s="183">
        <v>0</v>
      </c>
      <c r="FP100" s="183">
        <v>0</v>
      </c>
      <c r="FQ100" s="183">
        <v>0</v>
      </c>
      <c r="FR100" s="183">
        <v>0</v>
      </c>
      <c r="FS100" s="183">
        <v>0</v>
      </c>
      <c r="FT100" s="183">
        <v>0</v>
      </c>
      <c r="FU100" s="183">
        <v>0</v>
      </c>
      <c r="FV100" s="183">
        <v>0</v>
      </c>
      <c r="FW100" s="183">
        <v>0</v>
      </c>
      <c r="FX100" s="183">
        <v>0</v>
      </c>
      <c r="FY100" s="183">
        <v>0</v>
      </c>
      <c r="FZ100" s="183">
        <v>0</v>
      </c>
      <c r="GA100" s="183">
        <v>0</v>
      </c>
      <c r="GB100" s="183">
        <v>0</v>
      </c>
      <c r="GC100" s="183">
        <v>0</v>
      </c>
      <c r="GD100" s="183">
        <v>0</v>
      </c>
      <c r="GE100" s="183">
        <v>0</v>
      </c>
      <c r="GF100" s="183">
        <v>0</v>
      </c>
      <c r="GG100" s="183">
        <v>0</v>
      </c>
      <c r="GH100" s="183">
        <v>0</v>
      </c>
      <c r="GI100" s="183">
        <v>0</v>
      </c>
      <c r="GJ100" s="183">
        <v>0</v>
      </c>
      <c r="GK100" s="183">
        <v>0</v>
      </c>
      <c r="GL100" s="183">
        <v>0</v>
      </c>
      <c r="GM100" s="183">
        <v>0</v>
      </c>
      <c r="GN100" s="183">
        <v>0</v>
      </c>
      <c r="GO100" s="183">
        <v>0</v>
      </c>
      <c r="GP100" s="183">
        <v>0</v>
      </c>
      <c r="GQ100" s="183">
        <v>0</v>
      </c>
      <c r="GR100" s="183">
        <v>0</v>
      </c>
      <c r="GS100" s="183">
        <v>0</v>
      </c>
      <c r="GT100" s="183">
        <v>0</v>
      </c>
      <c r="GU100" s="183">
        <v>0</v>
      </c>
      <c r="GV100" s="183">
        <v>0</v>
      </c>
      <c r="GW100" s="183">
        <v>0</v>
      </c>
      <c r="GX100" s="183">
        <v>0</v>
      </c>
      <c r="GY100" s="183">
        <v>0</v>
      </c>
      <c r="GZ100" s="183">
        <v>0</v>
      </c>
      <c r="HA100" s="183">
        <v>0</v>
      </c>
      <c r="HB100" s="183">
        <v>0</v>
      </c>
      <c r="HC100" s="183">
        <v>0</v>
      </c>
      <c r="HD100" s="183">
        <v>0</v>
      </c>
      <c r="HE100" s="183">
        <v>0</v>
      </c>
      <c r="HF100" s="183">
        <v>0</v>
      </c>
      <c r="HG100" s="183">
        <v>0</v>
      </c>
      <c r="HH100" s="183">
        <v>0</v>
      </c>
      <c r="HI100" s="183">
        <v>0</v>
      </c>
      <c r="HJ100" s="183">
        <v>0</v>
      </c>
      <c r="HK100" s="183">
        <v>0</v>
      </c>
      <c r="HL100" s="183">
        <v>0</v>
      </c>
      <c r="HM100" s="183">
        <v>0</v>
      </c>
      <c r="HN100" s="183">
        <v>0</v>
      </c>
      <c r="HO100" s="183">
        <v>0</v>
      </c>
      <c r="HP100" s="183">
        <v>0</v>
      </c>
      <c r="HQ100" s="183">
        <v>0</v>
      </c>
      <c r="HR100" s="183">
        <v>0</v>
      </c>
      <c r="HS100" s="183">
        <v>0</v>
      </c>
      <c r="HT100" s="183">
        <v>0</v>
      </c>
      <c r="HU100" s="183">
        <v>0</v>
      </c>
      <c r="HV100" s="183">
        <v>0</v>
      </c>
      <c r="HW100" s="183">
        <v>0</v>
      </c>
      <c r="HX100" s="183">
        <v>0</v>
      </c>
      <c r="HY100" s="183">
        <v>0</v>
      </c>
      <c r="HZ100" s="183">
        <v>0</v>
      </c>
      <c r="IA100" s="183">
        <v>0</v>
      </c>
      <c r="IB100" s="183">
        <v>0</v>
      </c>
      <c r="IC100" s="183">
        <v>0</v>
      </c>
      <c r="ID100" s="183">
        <v>0</v>
      </c>
      <c r="IE100" s="183">
        <v>0</v>
      </c>
      <c r="IF100" s="183">
        <v>0</v>
      </c>
      <c r="IG100" s="183">
        <v>0</v>
      </c>
      <c r="IH100" s="183">
        <v>0</v>
      </c>
      <c r="II100" s="183">
        <v>0</v>
      </c>
      <c r="IJ100" s="183">
        <v>0</v>
      </c>
      <c r="IK100" s="183">
        <v>0</v>
      </c>
      <c r="IL100" s="183">
        <v>0</v>
      </c>
      <c r="IM100" s="183">
        <v>0</v>
      </c>
      <c r="IN100" s="183">
        <v>0</v>
      </c>
      <c r="IO100" s="183">
        <v>0</v>
      </c>
      <c r="IP100" s="183">
        <v>0</v>
      </c>
      <c r="IQ100" s="183">
        <v>0</v>
      </c>
      <c r="IR100" s="183">
        <v>0</v>
      </c>
      <c r="IS100" s="183">
        <v>0</v>
      </c>
      <c r="IT100" s="183">
        <v>0</v>
      </c>
      <c r="IU100" s="183">
        <v>0</v>
      </c>
      <c r="IV100" s="183">
        <v>0</v>
      </c>
      <c r="IW100" s="183">
        <v>0</v>
      </c>
      <c r="IX100" s="183">
        <v>0</v>
      </c>
      <c r="IY100" s="183">
        <v>0</v>
      </c>
      <c r="IZ100" s="183">
        <v>0</v>
      </c>
      <c r="JA100" s="183">
        <v>0</v>
      </c>
      <c r="JB100" s="183">
        <v>0</v>
      </c>
      <c r="JC100" s="183">
        <v>0</v>
      </c>
      <c r="JD100" s="183">
        <v>0</v>
      </c>
      <c r="JE100" s="183">
        <v>0</v>
      </c>
      <c r="JF100" s="183">
        <v>0</v>
      </c>
      <c r="JG100" s="183">
        <v>0</v>
      </c>
      <c r="JH100" s="183">
        <v>0</v>
      </c>
      <c r="JI100" s="183">
        <v>0</v>
      </c>
      <c r="JJ100" s="183">
        <v>0</v>
      </c>
      <c r="JK100" s="183">
        <v>0</v>
      </c>
      <c r="JL100" s="183">
        <v>0</v>
      </c>
      <c r="JM100" s="183">
        <v>0</v>
      </c>
      <c r="JN100" s="183">
        <v>0</v>
      </c>
      <c r="JO100" s="183">
        <v>0</v>
      </c>
      <c r="JP100" s="183">
        <v>0</v>
      </c>
      <c r="JQ100" s="183">
        <v>0</v>
      </c>
    </row>
    <row r="101" spans="1:277" ht="30" customHeight="1" x14ac:dyDescent="0.25">
      <c r="A101" s="54">
        <f t="shared" si="41"/>
        <v>100</v>
      </c>
      <c r="B101" s="6"/>
      <c r="C101" s="6"/>
      <c r="D101" s="6"/>
      <c r="E101" s="6" t="s">
        <v>458</v>
      </c>
      <c r="F101" s="6"/>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7"/>
      <c r="BR101" s="297"/>
      <c r="BS101" s="297"/>
      <c r="BT101" s="297"/>
      <c r="BU101" s="297"/>
      <c r="BV101" s="297"/>
      <c r="BW101" s="297"/>
      <c r="BX101" s="297"/>
      <c r="BY101" s="297"/>
      <c r="BZ101" s="297"/>
      <c r="CA101" s="297"/>
      <c r="CB101" s="297"/>
      <c r="CC101" s="297"/>
      <c r="CD101" s="297"/>
      <c r="CE101" s="297"/>
      <c r="CF101" s="297"/>
      <c r="CG101" s="297"/>
      <c r="CH101" s="297"/>
      <c r="CI101" s="297"/>
      <c r="CJ101" s="297"/>
      <c r="CK101" s="297"/>
      <c r="CL101" s="297"/>
      <c r="CM101" s="297"/>
      <c r="CN101" s="297"/>
      <c r="CO101" s="297"/>
      <c r="CP101" s="297"/>
      <c r="CQ101" s="297"/>
      <c r="CR101" s="297"/>
      <c r="CS101" s="297"/>
      <c r="CT101" s="297"/>
      <c r="CU101" s="297"/>
      <c r="CV101" s="297"/>
      <c r="CW101" s="297"/>
      <c r="CX101" s="297"/>
      <c r="CY101" s="297"/>
      <c r="CZ101" s="297"/>
      <c r="DA101" s="297"/>
      <c r="DB101" s="297"/>
      <c r="DC101" s="297"/>
      <c r="DD101" s="297"/>
      <c r="DE101" s="297"/>
      <c r="DF101" s="297"/>
      <c r="DG101" s="297"/>
      <c r="DH101" s="297"/>
      <c r="DI101" s="297"/>
      <c r="DJ101" s="297"/>
      <c r="DK101" s="297"/>
      <c r="DL101" s="297"/>
      <c r="DM101" s="297"/>
      <c r="DN101" s="297"/>
      <c r="DO101" s="297"/>
      <c r="DP101" s="297"/>
      <c r="DQ101" s="297"/>
      <c r="DR101" s="297"/>
      <c r="DS101" s="297"/>
      <c r="DT101" s="297"/>
      <c r="DU101" s="297"/>
      <c r="DV101" s="297"/>
      <c r="DW101" s="297"/>
      <c r="DX101" s="297"/>
      <c r="DY101" s="297"/>
      <c r="DZ101" s="297"/>
      <c r="EA101" s="297"/>
      <c r="EB101" s="297"/>
      <c r="EC101" s="297"/>
      <c r="ED101" s="297"/>
      <c r="EE101" s="297"/>
      <c r="EF101" s="297"/>
      <c r="EG101" s="297"/>
      <c r="EH101" s="297"/>
      <c r="EI101"/>
      <c r="EJ101" s="7">
        <f>ROUND(SUM(G101:EH101),5)</f>
        <v>0</v>
      </c>
      <c r="EL101" s="276">
        <v>2781</v>
      </c>
      <c r="EN101" s="183">
        <v>0</v>
      </c>
      <c r="EO101" s="183">
        <v>0</v>
      </c>
      <c r="EP101" s="183">
        <v>0</v>
      </c>
      <c r="EQ101" s="183">
        <v>0</v>
      </c>
      <c r="ER101" s="183">
        <v>0</v>
      </c>
      <c r="ES101" s="183">
        <v>0</v>
      </c>
      <c r="ET101" s="183">
        <v>0</v>
      </c>
      <c r="EU101" s="183">
        <v>0</v>
      </c>
      <c r="EV101" s="183">
        <v>0</v>
      </c>
      <c r="EW101" s="183">
        <v>0</v>
      </c>
      <c r="EX101" s="183">
        <v>0</v>
      </c>
      <c r="EY101" s="183">
        <v>0</v>
      </c>
      <c r="EZ101" s="183">
        <v>0</v>
      </c>
      <c r="FA101" s="183">
        <v>0</v>
      </c>
      <c r="FB101" s="183">
        <v>0</v>
      </c>
      <c r="FC101" s="183">
        <v>0</v>
      </c>
      <c r="FD101" s="183">
        <v>0</v>
      </c>
      <c r="FE101" s="183">
        <v>0</v>
      </c>
      <c r="FF101" s="183">
        <v>0</v>
      </c>
      <c r="FG101" s="183">
        <v>0</v>
      </c>
      <c r="FH101" s="183">
        <v>0</v>
      </c>
      <c r="FI101" s="183">
        <v>0</v>
      </c>
      <c r="FJ101" s="183">
        <v>0</v>
      </c>
      <c r="FK101" s="183">
        <v>0</v>
      </c>
      <c r="FL101" s="183">
        <v>0</v>
      </c>
      <c r="FM101" s="183">
        <v>0</v>
      </c>
      <c r="FN101" s="183">
        <v>0</v>
      </c>
      <c r="FO101" s="183">
        <v>0</v>
      </c>
      <c r="FP101" s="183">
        <v>0</v>
      </c>
      <c r="FQ101" s="183">
        <v>0</v>
      </c>
      <c r="FR101" s="183">
        <v>0</v>
      </c>
      <c r="FS101" s="183">
        <v>0</v>
      </c>
      <c r="FT101" s="183">
        <v>0</v>
      </c>
      <c r="FU101" s="183">
        <v>0</v>
      </c>
      <c r="FV101" s="183">
        <v>0</v>
      </c>
      <c r="FW101" s="183">
        <v>0</v>
      </c>
      <c r="FX101" s="183">
        <v>0</v>
      </c>
      <c r="FY101" s="183">
        <v>0</v>
      </c>
      <c r="FZ101" s="183">
        <v>0</v>
      </c>
      <c r="GA101" s="183">
        <v>0</v>
      </c>
      <c r="GB101" s="183">
        <v>0</v>
      </c>
      <c r="GC101" s="183">
        <v>0</v>
      </c>
      <c r="GD101" s="183">
        <v>0</v>
      </c>
      <c r="GE101" s="183">
        <v>0</v>
      </c>
      <c r="GF101" s="183">
        <v>0</v>
      </c>
      <c r="GG101" s="183">
        <v>0</v>
      </c>
      <c r="GH101" s="183">
        <v>0</v>
      </c>
      <c r="GI101" s="183">
        <v>0</v>
      </c>
      <c r="GJ101" s="183">
        <v>0</v>
      </c>
      <c r="GK101" s="183">
        <v>0</v>
      </c>
      <c r="GL101" s="183">
        <v>0</v>
      </c>
      <c r="GM101" s="183">
        <v>0</v>
      </c>
      <c r="GN101" s="183">
        <v>0</v>
      </c>
      <c r="GO101" s="183">
        <v>0</v>
      </c>
      <c r="GP101" s="183">
        <v>0</v>
      </c>
      <c r="GQ101" s="183">
        <v>0</v>
      </c>
      <c r="GR101" s="183">
        <v>0</v>
      </c>
      <c r="GS101" s="183">
        <v>0</v>
      </c>
      <c r="GT101" s="183">
        <v>0</v>
      </c>
      <c r="GU101" s="183">
        <v>0</v>
      </c>
      <c r="GV101" s="183">
        <v>0</v>
      </c>
      <c r="GW101" s="183">
        <v>0</v>
      </c>
      <c r="GX101" s="183">
        <v>0</v>
      </c>
      <c r="GY101" s="183">
        <v>0</v>
      </c>
      <c r="GZ101" s="183">
        <v>0</v>
      </c>
      <c r="HA101" s="183">
        <v>0</v>
      </c>
      <c r="HB101" s="183">
        <v>0</v>
      </c>
      <c r="HC101" s="183">
        <v>0</v>
      </c>
      <c r="HD101" s="183">
        <v>0</v>
      </c>
      <c r="HE101" s="183">
        <v>0</v>
      </c>
      <c r="HF101" s="183">
        <v>0</v>
      </c>
      <c r="HG101" s="183">
        <v>0</v>
      </c>
      <c r="HH101" s="183">
        <v>0</v>
      </c>
      <c r="HI101" s="183">
        <v>0</v>
      </c>
      <c r="HJ101" s="183">
        <v>0</v>
      </c>
      <c r="HK101" s="183">
        <v>0</v>
      </c>
      <c r="HL101" s="183">
        <v>0</v>
      </c>
      <c r="HM101" s="183">
        <v>0</v>
      </c>
      <c r="HN101" s="183">
        <v>0</v>
      </c>
      <c r="HO101" s="183">
        <v>0</v>
      </c>
      <c r="HP101" s="183">
        <v>0</v>
      </c>
      <c r="HQ101" s="183">
        <v>0</v>
      </c>
      <c r="HR101" s="183">
        <v>0</v>
      </c>
      <c r="HS101" s="183">
        <v>0</v>
      </c>
      <c r="HT101" s="183">
        <v>0</v>
      </c>
      <c r="HU101" s="183">
        <v>0</v>
      </c>
      <c r="HV101" s="183">
        <v>0</v>
      </c>
      <c r="HW101" s="183">
        <v>0</v>
      </c>
      <c r="HX101" s="183">
        <v>0</v>
      </c>
      <c r="HY101" s="183">
        <v>0</v>
      </c>
      <c r="HZ101" s="183">
        <v>0</v>
      </c>
      <c r="IA101" s="183">
        <v>0</v>
      </c>
      <c r="IB101" s="183">
        <v>0</v>
      </c>
      <c r="IC101" s="183">
        <v>0</v>
      </c>
      <c r="ID101" s="183">
        <v>0</v>
      </c>
      <c r="IE101" s="183">
        <v>0</v>
      </c>
      <c r="IF101" s="183">
        <v>0</v>
      </c>
      <c r="IG101" s="183">
        <v>0</v>
      </c>
      <c r="IH101" s="183">
        <v>0</v>
      </c>
      <c r="II101" s="183">
        <v>0</v>
      </c>
      <c r="IJ101" s="183">
        <v>0</v>
      </c>
      <c r="IK101" s="183">
        <v>0</v>
      </c>
      <c r="IL101" s="183">
        <v>0</v>
      </c>
      <c r="IM101" s="183">
        <v>0</v>
      </c>
      <c r="IN101" s="183">
        <v>0</v>
      </c>
      <c r="IO101" s="183">
        <v>0</v>
      </c>
      <c r="IP101" s="183">
        <v>0</v>
      </c>
      <c r="IQ101" s="183">
        <v>0</v>
      </c>
      <c r="IR101" s="183">
        <v>0</v>
      </c>
      <c r="IS101" s="183">
        <v>0</v>
      </c>
      <c r="IT101" s="183">
        <v>0</v>
      </c>
      <c r="IU101" s="183">
        <v>0</v>
      </c>
      <c r="IV101" s="183">
        <v>0</v>
      </c>
      <c r="IW101" s="183">
        <v>0</v>
      </c>
      <c r="IX101" s="183">
        <v>0</v>
      </c>
      <c r="IY101" s="183">
        <v>0</v>
      </c>
      <c r="IZ101" s="183">
        <v>0</v>
      </c>
      <c r="JA101" s="183">
        <v>0</v>
      </c>
      <c r="JB101" s="183">
        <v>0</v>
      </c>
      <c r="JC101" s="183">
        <v>0</v>
      </c>
      <c r="JD101" s="183">
        <v>0</v>
      </c>
      <c r="JE101" s="183">
        <v>0</v>
      </c>
      <c r="JF101" s="183">
        <v>0</v>
      </c>
      <c r="JG101" s="183">
        <v>0</v>
      </c>
      <c r="JH101" s="183">
        <v>0</v>
      </c>
      <c r="JI101" s="183">
        <v>0</v>
      </c>
      <c r="JJ101" s="183">
        <v>0</v>
      </c>
      <c r="JK101" s="183">
        <v>0</v>
      </c>
      <c r="JL101" s="183">
        <v>0</v>
      </c>
      <c r="JM101" s="183">
        <v>0</v>
      </c>
      <c r="JN101" s="183">
        <v>0</v>
      </c>
      <c r="JO101" s="183">
        <v>0</v>
      </c>
      <c r="JP101" s="183">
        <v>0</v>
      </c>
      <c r="JQ101" s="183">
        <v>0</v>
      </c>
    </row>
    <row r="102" spans="1:277" x14ac:dyDescent="0.25">
      <c r="A102" s="54">
        <f t="shared" si="41"/>
        <v>101</v>
      </c>
      <c r="B102" s="6"/>
      <c r="C102" s="6"/>
      <c r="D102" s="6"/>
      <c r="E102" s="6" t="s">
        <v>287</v>
      </c>
      <c r="F102" s="6"/>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7"/>
      <c r="BR102" s="297"/>
      <c r="BS102" s="297"/>
      <c r="BT102" s="297"/>
      <c r="BU102" s="297"/>
      <c r="BV102" s="297"/>
      <c r="BW102" s="297"/>
      <c r="BX102" s="297"/>
      <c r="BY102" s="297"/>
      <c r="BZ102" s="297"/>
      <c r="CA102" s="297"/>
      <c r="CB102" s="297"/>
      <c r="CC102" s="297"/>
      <c r="CD102" s="297"/>
      <c r="CE102" s="297"/>
      <c r="CF102" s="297"/>
      <c r="CG102" s="297"/>
      <c r="CH102" s="297"/>
      <c r="CI102" s="297"/>
      <c r="CJ102" s="297"/>
      <c r="CK102" s="297"/>
      <c r="CL102" s="297"/>
      <c r="CM102" s="297"/>
      <c r="CN102" s="297"/>
      <c r="CO102" s="297"/>
      <c r="CP102" s="297"/>
      <c r="CQ102" s="297"/>
      <c r="CR102" s="297"/>
      <c r="CS102" s="297"/>
      <c r="CT102" s="297"/>
      <c r="CU102" s="297"/>
      <c r="CV102" s="297"/>
      <c r="CW102" s="297"/>
      <c r="CX102" s="297"/>
      <c r="CY102" s="297"/>
      <c r="CZ102" s="297"/>
      <c r="DA102" s="297"/>
      <c r="DB102" s="297"/>
      <c r="DC102" s="297"/>
      <c r="DD102" s="297"/>
      <c r="DE102" s="297"/>
      <c r="DF102" s="297"/>
      <c r="DG102" s="297"/>
      <c r="DH102" s="297"/>
      <c r="DI102" s="297"/>
      <c r="DJ102" s="297"/>
      <c r="DK102" s="297"/>
      <c r="DL102" s="297"/>
      <c r="DM102" s="297"/>
      <c r="DN102" s="297"/>
      <c r="DO102" s="297"/>
      <c r="DP102" s="297"/>
      <c r="DQ102" s="297"/>
      <c r="DR102" s="297"/>
      <c r="DS102" s="297"/>
      <c r="DT102" s="297"/>
      <c r="DU102" s="297"/>
      <c r="DV102" s="297"/>
      <c r="DW102" s="297"/>
      <c r="DX102" s="297"/>
      <c r="DY102" s="297"/>
      <c r="DZ102" s="297"/>
      <c r="EA102" s="297"/>
      <c r="EB102" s="297"/>
      <c r="EC102" s="297"/>
      <c r="ED102" s="297"/>
      <c r="EE102" s="297"/>
      <c r="EF102" s="297"/>
      <c r="EG102" s="297"/>
      <c r="EH102" s="297"/>
      <c r="EI102"/>
      <c r="EJ102" s="7"/>
      <c r="EL102" s="276">
        <v>9640.8000000000011</v>
      </c>
      <c r="EN102" s="183">
        <v>0</v>
      </c>
      <c r="EO102" s="183">
        <v>0</v>
      </c>
      <c r="EP102" s="183">
        <v>0</v>
      </c>
      <c r="EQ102" s="183">
        <v>0</v>
      </c>
      <c r="ER102" s="183">
        <v>0</v>
      </c>
      <c r="ES102" s="183">
        <v>0</v>
      </c>
      <c r="ET102" s="183">
        <v>0</v>
      </c>
      <c r="EU102" s="183">
        <v>0</v>
      </c>
      <c r="EV102" s="183">
        <v>0</v>
      </c>
      <c r="EW102" s="183">
        <v>0</v>
      </c>
      <c r="EX102" s="183">
        <v>0</v>
      </c>
      <c r="EY102" s="183">
        <v>0</v>
      </c>
      <c r="EZ102" s="183">
        <v>0</v>
      </c>
      <c r="FA102" s="183">
        <v>0</v>
      </c>
      <c r="FB102" s="183">
        <v>0</v>
      </c>
      <c r="FC102" s="183">
        <v>0</v>
      </c>
      <c r="FD102" s="183">
        <v>0</v>
      </c>
      <c r="FE102" s="183">
        <v>0</v>
      </c>
      <c r="FF102" s="183">
        <v>0</v>
      </c>
      <c r="FG102" s="183">
        <v>0</v>
      </c>
      <c r="FH102" s="183">
        <v>0</v>
      </c>
      <c r="FI102" s="183">
        <v>0</v>
      </c>
      <c r="FJ102" s="183">
        <v>0</v>
      </c>
      <c r="FK102" s="183">
        <v>0</v>
      </c>
      <c r="FL102" s="183">
        <v>0</v>
      </c>
      <c r="FM102" s="183">
        <v>0</v>
      </c>
      <c r="FN102" s="183">
        <v>0</v>
      </c>
      <c r="FO102" s="183">
        <v>0</v>
      </c>
      <c r="FP102" s="183">
        <v>0</v>
      </c>
      <c r="FQ102" s="183">
        <v>0</v>
      </c>
      <c r="FR102" s="183">
        <v>0</v>
      </c>
      <c r="FS102" s="183">
        <v>0</v>
      </c>
      <c r="FT102" s="183">
        <v>0</v>
      </c>
      <c r="FU102" s="183">
        <v>0</v>
      </c>
      <c r="FV102" s="183">
        <v>0</v>
      </c>
      <c r="FW102" s="183">
        <v>0</v>
      </c>
      <c r="FX102" s="183">
        <v>0</v>
      </c>
      <c r="FY102" s="183">
        <v>0</v>
      </c>
      <c r="FZ102" s="183">
        <v>0</v>
      </c>
      <c r="GA102" s="183">
        <v>0</v>
      </c>
      <c r="GB102" s="183">
        <v>0</v>
      </c>
      <c r="GC102" s="183">
        <v>0</v>
      </c>
      <c r="GD102" s="183">
        <v>0</v>
      </c>
      <c r="GE102" s="183">
        <v>0</v>
      </c>
      <c r="GF102" s="183">
        <v>0</v>
      </c>
      <c r="GG102" s="183">
        <v>0</v>
      </c>
      <c r="GH102" s="183">
        <v>0</v>
      </c>
      <c r="GI102" s="183">
        <v>0</v>
      </c>
      <c r="GJ102" s="183">
        <v>0</v>
      </c>
      <c r="GK102" s="183">
        <v>0</v>
      </c>
      <c r="GL102" s="183">
        <v>0</v>
      </c>
      <c r="GM102" s="183">
        <v>0</v>
      </c>
      <c r="GN102" s="183">
        <v>0</v>
      </c>
      <c r="GO102" s="183">
        <v>0</v>
      </c>
      <c r="GP102" s="183">
        <v>0</v>
      </c>
      <c r="GQ102" s="183">
        <v>0</v>
      </c>
      <c r="GR102" s="183">
        <v>0</v>
      </c>
      <c r="GS102" s="183">
        <v>0</v>
      </c>
      <c r="GT102" s="183">
        <v>0</v>
      </c>
      <c r="GU102" s="183">
        <v>0</v>
      </c>
      <c r="GV102" s="183">
        <v>0</v>
      </c>
      <c r="GW102" s="183">
        <v>0</v>
      </c>
      <c r="GX102" s="183">
        <v>0</v>
      </c>
      <c r="GY102" s="183">
        <v>0</v>
      </c>
      <c r="GZ102" s="183">
        <v>0</v>
      </c>
      <c r="HA102" s="183">
        <v>0</v>
      </c>
      <c r="HB102" s="183">
        <v>0</v>
      </c>
      <c r="HC102" s="183">
        <v>0</v>
      </c>
      <c r="HD102" s="183">
        <v>0</v>
      </c>
      <c r="HE102" s="183">
        <v>0</v>
      </c>
      <c r="HF102" s="183">
        <v>0</v>
      </c>
      <c r="HG102" s="183">
        <v>0</v>
      </c>
      <c r="HH102" s="183">
        <v>0</v>
      </c>
      <c r="HI102" s="183">
        <v>0</v>
      </c>
      <c r="HJ102" s="183">
        <v>0</v>
      </c>
      <c r="HK102" s="183">
        <v>0</v>
      </c>
      <c r="HL102" s="183">
        <v>0</v>
      </c>
      <c r="HM102" s="183">
        <v>0</v>
      </c>
      <c r="HN102" s="183">
        <v>0</v>
      </c>
      <c r="HO102" s="183">
        <v>0</v>
      </c>
      <c r="HP102" s="183">
        <v>0</v>
      </c>
      <c r="HQ102" s="183">
        <v>0</v>
      </c>
      <c r="HR102" s="183">
        <v>0</v>
      </c>
      <c r="HS102" s="183">
        <v>0</v>
      </c>
      <c r="HT102" s="183">
        <v>0</v>
      </c>
      <c r="HU102" s="183">
        <v>0</v>
      </c>
      <c r="HV102" s="183">
        <v>0</v>
      </c>
      <c r="HW102" s="183">
        <v>0</v>
      </c>
      <c r="HX102" s="183">
        <v>0</v>
      </c>
      <c r="HY102" s="183">
        <v>0</v>
      </c>
      <c r="HZ102" s="183">
        <v>0</v>
      </c>
      <c r="IA102" s="183">
        <v>0</v>
      </c>
      <c r="IB102" s="183">
        <v>0</v>
      </c>
      <c r="IC102" s="183">
        <v>0</v>
      </c>
      <c r="ID102" s="183">
        <v>0</v>
      </c>
      <c r="IE102" s="183">
        <v>0</v>
      </c>
      <c r="IF102" s="183">
        <v>0</v>
      </c>
      <c r="IG102" s="183">
        <v>0</v>
      </c>
      <c r="IH102" s="183">
        <v>0</v>
      </c>
      <c r="II102" s="183">
        <v>0</v>
      </c>
      <c r="IJ102" s="183">
        <v>0</v>
      </c>
      <c r="IK102" s="183">
        <v>0</v>
      </c>
      <c r="IL102" s="183">
        <v>0</v>
      </c>
      <c r="IM102" s="183">
        <v>0</v>
      </c>
      <c r="IN102" s="183">
        <v>0</v>
      </c>
      <c r="IO102" s="183">
        <v>0</v>
      </c>
      <c r="IP102" s="183">
        <v>0</v>
      </c>
      <c r="IQ102" s="183">
        <v>0</v>
      </c>
      <c r="IR102" s="183">
        <v>0</v>
      </c>
      <c r="IS102" s="183">
        <v>0</v>
      </c>
      <c r="IT102" s="183">
        <v>0</v>
      </c>
      <c r="IU102" s="183">
        <v>0</v>
      </c>
      <c r="IV102" s="183">
        <v>0</v>
      </c>
      <c r="IW102" s="183">
        <v>0</v>
      </c>
      <c r="IX102" s="183">
        <v>0</v>
      </c>
      <c r="IY102" s="183">
        <v>0</v>
      </c>
      <c r="IZ102" s="183">
        <v>0</v>
      </c>
      <c r="JA102" s="183">
        <v>0</v>
      </c>
      <c r="JB102" s="183">
        <v>0</v>
      </c>
      <c r="JC102" s="183">
        <v>0</v>
      </c>
      <c r="JD102" s="183">
        <v>0</v>
      </c>
      <c r="JE102" s="183">
        <v>0</v>
      </c>
      <c r="JF102" s="183">
        <v>0</v>
      </c>
      <c r="JG102" s="183">
        <v>0</v>
      </c>
      <c r="JH102" s="183">
        <v>0</v>
      </c>
      <c r="JI102" s="183">
        <v>0</v>
      </c>
      <c r="JJ102" s="183">
        <v>0</v>
      </c>
      <c r="JK102" s="183">
        <v>0</v>
      </c>
      <c r="JL102" s="183">
        <v>0</v>
      </c>
      <c r="JM102" s="183">
        <v>0</v>
      </c>
      <c r="JN102" s="183">
        <v>0</v>
      </c>
      <c r="JO102" s="183">
        <v>0</v>
      </c>
      <c r="JP102" s="183">
        <v>0</v>
      </c>
      <c r="JQ102" s="183">
        <v>0</v>
      </c>
    </row>
    <row r="103" spans="1:277" x14ac:dyDescent="0.25">
      <c r="A103" s="54">
        <f t="shared" si="41"/>
        <v>102</v>
      </c>
      <c r="B103" s="6"/>
      <c r="C103" s="6"/>
      <c r="D103" s="6"/>
      <c r="E103" s="6"/>
      <c r="F103" s="6" t="s">
        <v>288</v>
      </c>
      <c r="G103" s="297">
        <v>0</v>
      </c>
      <c r="H103" s="297">
        <v>0</v>
      </c>
      <c r="I103" s="297">
        <v>0</v>
      </c>
      <c r="J103" s="297">
        <v>0</v>
      </c>
      <c r="K103" s="297">
        <v>0</v>
      </c>
      <c r="L103" s="297">
        <v>0</v>
      </c>
      <c r="M103" s="297">
        <v>0</v>
      </c>
      <c r="N103" s="297">
        <v>0</v>
      </c>
      <c r="O103" s="297">
        <v>0</v>
      </c>
      <c r="P103" s="297">
        <v>0</v>
      </c>
      <c r="Q103" s="297">
        <v>0</v>
      </c>
      <c r="R103" s="297">
        <v>0</v>
      </c>
      <c r="S103" s="297">
        <v>0</v>
      </c>
      <c r="T103" s="297">
        <v>0</v>
      </c>
      <c r="U103" s="297"/>
      <c r="V103" s="297">
        <v>0</v>
      </c>
      <c r="W103" s="297">
        <v>0</v>
      </c>
      <c r="X103" s="297">
        <v>0</v>
      </c>
      <c r="Y103" s="297"/>
      <c r="Z103" s="297">
        <v>0</v>
      </c>
      <c r="AA103" s="297">
        <v>0</v>
      </c>
      <c r="AB103" s="297">
        <v>0</v>
      </c>
      <c r="AC103" s="297">
        <v>0</v>
      </c>
      <c r="AD103" s="297">
        <v>0</v>
      </c>
      <c r="AE103" s="297">
        <v>0</v>
      </c>
      <c r="AF103" s="297">
        <v>0</v>
      </c>
      <c r="AG103" s="297">
        <v>0</v>
      </c>
      <c r="AH103" s="297">
        <v>0</v>
      </c>
      <c r="AI103" s="297">
        <v>0</v>
      </c>
      <c r="AJ103" s="297">
        <v>0</v>
      </c>
      <c r="AK103" s="297">
        <v>0</v>
      </c>
      <c r="AL103" s="297">
        <v>0</v>
      </c>
      <c r="AM103" s="297">
        <v>0</v>
      </c>
      <c r="AN103" s="297">
        <v>0</v>
      </c>
      <c r="AO103" s="297">
        <v>0</v>
      </c>
      <c r="AP103" s="297">
        <v>0</v>
      </c>
      <c r="AQ103" s="297">
        <v>0</v>
      </c>
      <c r="AR103" s="297">
        <v>0</v>
      </c>
      <c r="AS103" s="297">
        <v>0</v>
      </c>
      <c r="AT103" s="297">
        <v>0</v>
      </c>
      <c r="AU103" s="297">
        <v>0</v>
      </c>
      <c r="AV103" s="297">
        <v>0</v>
      </c>
      <c r="AW103" s="297">
        <v>0</v>
      </c>
      <c r="AX103" s="297">
        <v>0</v>
      </c>
      <c r="AY103" s="297">
        <v>0</v>
      </c>
      <c r="AZ103" s="297">
        <v>0</v>
      </c>
      <c r="BA103" s="297">
        <v>0</v>
      </c>
      <c r="BB103" s="297">
        <v>0</v>
      </c>
      <c r="BC103" s="297">
        <v>0</v>
      </c>
      <c r="BD103" s="297">
        <v>0</v>
      </c>
      <c r="BE103" s="297">
        <v>0</v>
      </c>
      <c r="BF103" s="297">
        <v>0</v>
      </c>
      <c r="BG103" s="297">
        <v>0</v>
      </c>
      <c r="BH103" s="297">
        <v>0</v>
      </c>
      <c r="BI103" s="297">
        <v>0</v>
      </c>
      <c r="BJ103" s="297">
        <v>0</v>
      </c>
      <c r="BK103" s="297">
        <v>0</v>
      </c>
      <c r="BL103" s="297">
        <v>0</v>
      </c>
      <c r="BM103" s="297">
        <v>0</v>
      </c>
      <c r="BN103" s="297">
        <v>0</v>
      </c>
      <c r="BO103" s="297">
        <v>0</v>
      </c>
      <c r="BP103" s="297">
        <v>0</v>
      </c>
      <c r="BQ103" s="297">
        <v>0</v>
      </c>
      <c r="BR103" s="297">
        <v>0</v>
      </c>
      <c r="BS103" s="297">
        <v>0</v>
      </c>
      <c r="BT103" s="297">
        <v>0</v>
      </c>
      <c r="BU103" s="297">
        <v>0</v>
      </c>
      <c r="BV103" s="297">
        <v>0</v>
      </c>
      <c r="BW103" s="297">
        <v>0</v>
      </c>
      <c r="BX103" s="297">
        <v>0</v>
      </c>
      <c r="BY103" s="297">
        <v>0</v>
      </c>
      <c r="BZ103" s="297">
        <v>0</v>
      </c>
      <c r="CA103" s="297">
        <v>0</v>
      </c>
      <c r="CB103" s="297">
        <v>0</v>
      </c>
      <c r="CC103" s="297">
        <v>0</v>
      </c>
      <c r="CD103" s="297">
        <v>0</v>
      </c>
      <c r="CE103" s="297">
        <v>0</v>
      </c>
      <c r="CF103" s="297">
        <v>0</v>
      </c>
      <c r="CG103" s="297">
        <v>0</v>
      </c>
      <c r="CH103" s="297">
        <v>0</v>
      </c>
      <c r="CI103" s="297">
        <v>0</v>
      </c>
      <c r="CJ103" s="297">
        <v>0</v>
      </c>
      <c r="CK103" s="297">
        <v>0</v>
      </c>
      <c r="CL103" s="297">
        <v>0</v>
      </c>
      <c r="CM103" s="297"/>
      <c r="CN103" s="297">
        <v>0</v>
      </c>
      <c r="CO103" s="297">
        <v>0</v>
      </c>
      <c r="CP103" s="297">
        <v>0</v>
      </c>
      <c r="CQ103" s="297">
        <v>0</v>
      </c>
      <c r="CR103" s="297">
        <v>0</v>
      </c>
      <c r="CS103" s="297">
        <v>0</v>
      </c>
      <c r="CT103" s="297">
        <v>0</v>
      </c>
      <c r="CU103" s="297">
        <v>0</v>
      </c>
      <c r="CV103" s="297">
        <v>0</v>
      </c>
      <c r="CW103" s="297">
        <v>0</v>
      </c>
      <c r="CX103" s="297">
        <v>0</v>
      </c>
      <c r="CY103" s="297">
        <v>0</v>
      </c>
      <c r="CZ103" s="297">
        <v>0</v>
      </c>
      <c r="DA103" s="297">
        <v>0</v>
      </c>
      <c r="DB103" s="297">
        <v>0</v>
      </c>
      <c r="DC103" s="297">
        <v>0</v>
      </c>
      <c r="DD103" s="297">
        <v>0</v>
      </c>
      <c r="DE103" s="297">
        <v>0</v>
      </c>
      <c r="DF103" s="297">
        <v>0</v>
      </c>
      <c r="DG103" s="297">
        <v>0</v>
      </c>
      <c r="DH103" s="297">
        <v>0</v>
      </c>
      <c r="DI103" s="297">
        <v>0</v>
      </c>
      <c r="DJ103" s="297">
        <v>0</v>
      </c>
      <c r="DK103" s="297">
        <v>0</v>
      </c>
      <c r="DL103" s="297">
        <v>0</v>
      </c>
      <c r="DM103" s="297">
        <v>0</v>
      </c>
      <c r="DN103" s="297">
        <v>0</v>
      </c>
      <c r="DO103" s="297">
        <v>0</v>
      </c>
      <c r="DP103" s="297">
        <v>0</v>
      </c>
      <c r="DQ103" s="297"/>
      <c r="DR103" s="297">
        <v>0</v>
      </c>
      <c r="DS103" s="297">
        <v>0</v>
      </c>
      <c r="DT103" s="297">
        <v>0</v>
      </c>
      <c r="DU103" s="297">
        <v>0</v>
      </c>
      <c r="DV103" s="297">
        <v>0</v>
      </c>
      <c r="DW103" s="297">
        <v>0</v>
      </c>
      <c r="DX103" s="297"/>
      <c r="DY103" s="297">
        <v>0</v>
      </c>
      <c r="DZ103" s="297">
        <v>0</v>
      </c>
      <c r="EA103" s="297">
        <v>0</v>
      </c>
      <c r="EB103" s="297">
        <v>0</v>
      </c>
      <c r="EC103" s="297">
        <v>0</v>
      </c>
      <c r="ED103" s="297">
        <v>0</v>
      </c>
      <c r="EE103" s="297">
        <v>0</v>
      </c>
      <c r="EF103" s="297">
        <v>0</v>
      </c>
      <c r="EG103" s="297">
        <v>0</v>
      </c>
      <c r="EH103" s="297">
        <v>0</v>
      </c>
      <c r="EI103"/>
      <c r="EJ103" s="7">
        <f t="shared" ref="EJ103:EJ116" si="62">ROUND(SUM(G103:EH103),5)</f>
        <v>0</v>
      </c>
      <c r="EL103" s="276">
        <v>96408</v>
      </c>
      <c r="EN103" s="183">
        <v>0</v>
      </c>
      <c r="EO103" s="183">
        <v>0</v>
      </c>
      <c r="EP103" s="183">
        <v>0</v>
      </c>
      <c r="EQ103" s="183">
        <v>0</v>
      </c>
      <c r="ER103" s="183">
        <v>0</v>
      </c>
      <c r="ES103" s="183">
        <v>0</v>
      </c>
      <c r="ET103" s="183">
        <v>0</v>
      </c>
      <c r="EU103" s="183">
        <v>0</v>
      </c>
      <c r="EV103" s="183">
        <v>0</v>
      </c>
      <c r="EW103" s="183">
        <v>0</v>
      </c>
      <c r="EX103" s="183">
        <v>0</v>
      </c>
      <c r="EY103" s="183">
        <v>0</v>
      </c>
      <c r="EZ103" s="183">
        <v>0</v>
      </c>
      <c r="FA103" s="183">
        <v>0</v>
      </c>
      <c r="FB103" s="183">
        <v>0</v>
      </c>
      <c r="FC103" s="183">
        <v>0</v>
      </c>
      <c r="FD103" s="183">
        <v>0</v>
      </c>
      <c r="FE103" s="183">
        <v>0</v>
      </c>
      <c r="FF103" s="183">
        <v>0</v>
      </c>
      <c r="FG103" s="183">
        <v>0</v>
      </c>
      <c r="FH103" s="183">
        <v>0</v>
      </c>
      <c r="FI103" s="183">
        <v>0</v>
      </c>
      <c r="FJ103" s="183">
        <v>0</v>
      </c>
      <c r="FK103" s="183">
        <v>0</v>
      </c>
      <c r="FL103" s="183">
        <v>0</v>
      </c>
      <c r="FM103" s="183">
        <v>0</v>
      </c>
      <c r="FN103" s="183">
        <v>0</v>
      </c>
      <c r="FO103" s="183">
        <v>0</v>
      </c>
      <c r="FP103" s="183">
        <v>0</v>
      </c>
      <c r="FQ103" s="183">
        <v>0</v>
      </c>
      <c r="FR103" s="183">
        <v>0</v>
      </c>
      <c r="FS103" s="183">
        <v>0</v>
      </c>
      <c r="FT103" s="183">
        <v>0</v>
      </c>
      <c r="FU103" s="183">
        <v>0</v>
      </c>
      <c r="FV103" s="183">
        <v>0</v>
      </c>
      <c r="FW103" s="183">
        <v>0</v>
      </c>
      <c r="FX103" s="183">
        <v>0</v>
      </c>
      <c r="FY103" s="183">
        <v>0</v>
      </c>
      <c r="FZ103" s="183">
        <v>0</v>
      </c>
      <c r="GA103" s="183">
        <v>0</v>
      </c>
      <c r="GB103" s="183">
        <v>0</v>
      </c>
      <c r="GC103" s="183">
        <v>0</v>
      </c>
      <c r="GD103" s="183">
        <v>0</v>
      </c>
      <c r="GE103" s="183">
        <v>0</v>
      </c>
      <c r="GF103" s="183">
        <v>0</v>
      </c>
      <c r="GG103" s="183">
        <v>0</v>
      </c>
      <c r="GH103" s="183">
        <v>0</v>
      </c>
      <c r="GI103" s="183">
        <v>0</v>
      </c>
      <c r="GJ103" s="183">
        <v>0</v>
      </c>
      <c r="GK103" s="183">
        <v>0</v>
      </c>
      <c r="GL103" s="183">
        <v>0</v>
      </c>
      <c r="GM103" s="183">
        <v>0</v>
      </c>
      <c r="GN103" s="183">
        <v>0</v>
      </c>
      <c r="GO103" s="183">
        <v>0</v>
      </c>
      <c r="GP103" s="183">
        <v>0</v>
      </c>
      <c r="GQ103" s="183">
        <v>0</v>
      </c>
      <c r="GR103" s="183">
        <v>0</v>
      </c>
      <c r="GS103" s="183">
        <v>0</v>
      </c>
      <c r="GT103" s="183">
        <v>0</v>
      </c>
      <c r="GU103" s="183">
        <v>0</v>
      </c>
      <c r="GV103" s="183">
        <v>0</v>
      </c>
      <c r="GW103" s="183">
        <v>0</v>
      </c>
      <c r="GX103" s="183">
        <v>0</v>
      </c>
      <c r="GY103" s="183">
        <v>0</v>
      </c>
      <c r="GZ103" s="183">
        <v>0</v>
      </c>
      <c r="HA103" s="183">
        <v>0</v>
      </c>
      <c r="HB103" s="183">
        <v>0</v>
      </c>
      <c r="HC103" s="183">
        <v>0</v>
      </c>
      <c r="HD103" s="183">
        <v>0</v>
      </c>
      <c r="HE103" s="183">
        <v>0</v>
      </c>
      <c r="HF103" s="183">
        <v>0</v>
      </c>
      <c r="HG103" s="183">
        <v>0</v>
      </c>
      <c r="HH103" s="183">
        <v>0</v>
      </c>
      <c r="HI103" s="183">
        <v>0</v>
      </c>
      <c r="HJ103" s="183">
        <v>0</v>
      </c>
      <c r="HK103" s="183">
        <v>0</v>
      </c>
      <c r="HL103" s="183">
        <v>0</v>
      </c>
      <c r="HM103" s="183">
        <v>0</v>
      </c>
      <c r="HN103" s="183">
        <v>0</v>
      </c>
      <c r="HO103" s="183">
        <v>0</v>
      </c>
      <c r="HP103" s="183">
        <v>0</v>
      </c>
      <c r="HQ103" s="183">
        <v>0</v>
      </c>
      <c r="HR103" s="183">
        <v>0</v>
      </c>
      <c r="HS103" s="183">
        <v>0</v>
      </c>
      <c r="HT103" s="183">
        <v>0</v>
      </c>
      <c r="HU103" s="183">
        <v>0</v>
      </c>
      <c r="HV103" s="183">
        <v>0</v>
      </c>
      <c r="HW103" s="183">
        <v>0</v>
      </c>
      <c r="HX103" s="183">
        <v>0</v>
      </c>
      <c r="HY103" s="183">
        <v>0</v>
      </c>
      <c r="HZ103" s="183">
        <v>0</v>
      </c>
      <c r="IA103" s="183">
        <v>0</v>
      </c>
      <c r="IB103" s="183">
        <v>0</v>
      </c>
      <c r="IC103" s="183">
        <v>0</v>
      </c>
      <c r="ID103" s="183">
        <v>0</v>
      </c>
      <c r="IE103" s="183">
        <v>0</v>
      </c>
      <c r="IF103" s="183">
        <v>0</v>
      </c>
      <c r="IG103" s="183">
        <v>0</v>
      </c>
      <c r="IH103" s="183">
        <v>0</v>
      </c>
      <c r="II103" s="183">
        <v>0</v>
      </c>
      <c r="IJ103" s="183">
        <v>0</v>
      </c>
      <c r="IK103" s="183">
        <v>0</v>
      </c>
      <c r="IL103" s="183">
        <v>0</v>
      </c>
      <c r="IM103" s="183">
        <v>0</v>
      </c>
      <c r="IN103" s="183">
        <v>0</v>
      </c>
      <c r="IO103" s="183">
        <v>0</v>
      </c>
      <c r="IP103" s="183">
        <v>0</v>
      </c>
      <c r="IQ103" s="183">
        <v>0</v>
      </c>
      <c r="IR103" s="183">
        <v>0</v>
      </c>
      <c r="IS103" s="183">
        <v>0</v>
      </c>
      <c r="IT103" s="183">
        <v>0</v>
      </c>
      <c r="IU103" s="183">
        <v>0</v>
      </c>
      <c r="IV103" s="183">
        <v>0</v>
      </c>
      <c r="IW103" s="183">
        <v>0</v>
      </c>
      <c r="IX103" s="183">
        <v>0</v>
      </c>
      <c r="IY103" s="183">
        <v>0</v>
      </c>
      <c r="IZ103" s="183">
        <v>0</v>
      </c>
      <c r="JA103" s="183">
        <v>0</v>
      </c>
      <c r="JB103" s="183">
        <v>0</v>
      </c>
      <c r="JC103" s="183">
        <v>0</v>
      </c>
      <c r="JD103" s="183">
        <v>0</v>
      </c>
      <c r="JE103" s="183">
        <v>0</v>
      </c>
      <c r="JF103" s="183">
        <v>0</v>
      </c>
      <c r="JG103" s="183">
        <v>0</v>
      </c>
      <c r="JH103" s="183">
        <v>0</v>
      </c>
      <c r="JI103" s="183">
        <v>0</v>
      </c>
      <c r="JJ103" s="183">
        <v>0</v>
      </c>
      <c r="JK103" s="183">
        <v>0</v>
      </c>
      <c r="JL103" s="183">
        <v>0</v>
      </c>
      <c r="JM103" s="183">
        <v>0</v>
      </c>
      <c r="JN103" s="183">
        <v>0</v>
      </c>
      <c r="JO103" s="183">
        <v>0</v>
      </c>
      <c r="JP103" s="183">
        <v>0</v>
      </c>
      <c r="JQ103" s="183">
        <v>0</v>
      </c>
    </row>
    <row r="104" spans="1:277" x14ac:dyDescent="0.25">
      <c r="A104" s="54">
        <f t="shared" si="41"/>
        <v>103</v>
      </c>
      <c r="B104" s="6"/>
      <c r="C104" s="6"/>
      <c r="D104" s="6"/>
      <c r="E104" s="6"/>
      <c r="F104" s="6" t="s">
        <v>172</v>
      </c>
      <c r="G104" s="297"/>
      <c r="H104" s="297"/>
      <c r="I104" s="297"/>
      <c r="J104" s="297"/>
      <c r="K104" s="297"/>
      <c r="L104" s="297"/>
      <c r="M104" s="297"/>
      <c r="N104" s="297"/>
      <c r="O104" s="297"/>
      <c r="P104" s="297"/>
      <c r="Q104" s="297"/>
      <c r="R104" s="297"/>
      <c r="S104" s="297"/>
      <c r="T104" s="297"/>
      <c r="U104" s="297"/>
      <c r="V104" s="297"/>
      <c r="W104" s="297">
        <v>0</v>
      </c>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297"/>
      <c r="AU104" s="297"/>
      <c r="AV104" s="297"/>
      <c r="AW104" s="297"/>
      <c r="AX104" s="297"/>
      <c r="AY104" s="297"/>
      <c r="AZ104" s="297"/>
      <c r="BA104" s="297"/>
      <c r="BB104" s="297"/>
      <c r="BC104" s="297"/>
      <c r="BD104" s="297"/>
      <c r="BE104" s="297"/>
      <c r="BF104" s="297"/>
      <c r="BG104" s="297"/>
      <c r="BH104" s="297"/>
      <c r="BI104" s="297"/>
      <c r="BJ104" s="297"/>
      <c r="BK104" s="297"/>
      <c r="BL104" s="297"/>
      <c r="BM104" s="297"/>
      <c r="BN104" s="297"/>
      <c r="BO104" s="297"/>
      <c r="BP104" s="297"/>
      <c r="BQ104" s="297"/>
      <c r="BR104" s="297"/>
      <c r="BS104" s="297"/>
      <c r="BT104" s="297"/>
      <c r="BU104" s="297"/>
      <c r="BV104" s="297"/>
      <c r="BW104" s="297"/>
      <c r="BX104" s="297"/>
      <c r="BY104" s="297"/>
      <c r="BZ104" s="297"/>
      <c r="CA104" s="297"/>
      <c r="CB104" s="297"/>
      <c r="CC104" s="297"/>
      <c r="CD104" s="297"/>
      <c r="CE104" s="297"/>
      <c r="CF104" s="297"/>
      <c r="CG104" s="297"/>
      <c r="CH104" s="297"/>
      <c r="CI104" s="297"/>
      <c r="CJ104" s="297"/>
      <c r="CK104" s="297"/>
      <c r="CL104" s="297"/>
      <c r="CM104" s="297"/>
      <c r="CN104" s="297"/>
      <c r="CO104" s="297"/>
      <c r="CP104" s="297"/>
      <c r="CQ104" s="297"/>
      <c r="CR104" s="297"/>
      <c r="CS104" s="297"/>
      <c r="CT104" s="297"/>
      <c r="CU104" s="297"/>
      <c r="CV104" s="297"/>
      <c r="CW104" s="297"/>
      <c r="CX104" s="297"/>
      <c r="CY104" s="297"/>
      <c r="CZ104" s="297"/>
      <c r="DA104" s="297"/>
      <c r="DB104" s="297"/>
      <c r="DC104" s="297"/>
      <c r="DD104" s="297"/>
      <c r="DE104" s="297"/>
      <c r="DF104" s="297"/>
      <c r="DG104" s="297"/>
      <c r="DH104" s="297"/>
      <c r="DI104" s="297"/>
      <c r="DJ104" s="297"/>
      <c r="DK104" s="297"/>
      <c r="DL104" s="297"/>
      <c r="DM104" s="297"/>
      <c r="DN104" s="297"/>
      <c r="DO104" s="297"/>
      <c r="DP104" s="297"/>
      <c r="DQ104" s="297"/>
      <c r="DR104" s="297"/>
      <c r="DS104" s="297"/>
      <c r="DT104" s="297"/>
      <c r="DU104" s="297"/>
      <c r="DV104" s="297"/>
      <c r="DW104" s="297"/>
      <c r="DX104" s="297"/>
      <c r="DY104" s="297"/>
      <c r="DZ104" s="297"/>
      <c r="EA104" s="297"/>
      <c r="EB104" s="297"/>
      <c r="EC104" s="297"/>
      <c r="ED104" s="297"/>
      <c r="EE104" s="297"/>
      <c r="EF104" s="297"/>
      <c r="EG104" s="297"/>
      <c r="EH104" s="297"/>
      <c r="EI104"/>
      <c r="EJ104" s="7">
        <f t="shared" si="62"/>
        <v>0</v>
      </c>
      <c r="EL104" s="276">
        <v>41580</v>
      </c>
      <c r="EN104" s="183">
        <v>0</v>
      </c>
      <c r="EO104" s="183">
        <v>0</v>
      </c>
      <c r="EP104" s="183">
        <v>0</v>
      </c>
      <c r="EQ104" s="183">
        <v>0</v>
      </c>
      <c r="ER104" s="183">
        <v>0</v>
      </c>
      <c r="ES104" s="183">
        <v>0</v>
      </c>
      <c r="ET104" s="183">
        <v>0</v>
      </c>
      <c r="EU104" s="183">
        <v>0</v>
      </c>
      <c r="EV104" s="183">
        <v>0</v>
      </c>
      <c r="EW104" s="183">
        <v>0</v>
      </c>
      <c r="EX104" s="183">
        <v>0</v>
      </c>
      <c r="EY104" s="183">
        <v>0</v>
      </c>
      <c r="EZ104" s="183">
        <v>0</v>
      </c>
      <c r="FA104" s="183">
        <v>0</v>
      </c>
      <c r="FB104" s="183">
        <v>0</v>
      </c>
      <c r="FC104" s="183">
        <v>0</v>
      </c>
      <c r="FD104" s="183">
        <v>0</v>
      </c>
      <c r="FE104" s="183">
        <v>0</v>
      </c>
      <c r="FF104" s="183">
        <v>0</v>
      </c>
      <c r="FG104" s="183">
        <v>0</v>
      </c>
      <c r="FH104" s="183">
        <v>0</v>
      </c>
      <c r="FI104" s="183">
        <v>0</v>
      </c>
      <c r="FJ104" s="183">
        <v>0</v>
      </c>
      <c r="FK104" s="183">
        <v>0</v>
      </c>
      <c r="FL104" s="183">
        <v>0</v>
      </c>
      <c r="FM104" s="183">
        <v>0</v>
      </c>
      <c r="FN104" s="183">
        <v>0</v>
      </c>
      <c r="FO104" s="183">
        <v>0</v>
      </c>
      <c r="FP104" s="183">
        <v>0</v>
      </c>
      <c r="FQ104" s="183">
        <v>0</v>
      </c>
      <c r="FR104" s="183">
        <v>0</v>
      </c>
      <c r="FS104" s="183">
        <v>0</v>
      </c>
      <c r="FT104" s="183">
        <v>0</v>
      </c>
      <c r="FU104" s="183">
        <v>0</v>
      </c>
      <c r="FV104" s="183">
        <v>0</v>
      </c>
      <c r="FW104" s="183">
        <v>0</v>
      </c>
      <c r="FX104" s="183">
        <v>0</v>
      </c>
      <c r="FY104" s="183">
        <v>0</v>
      </c>
      <c r="FZ104" s="183">
        <v>0</v>
      </c>
      <c r="GA104" s="183">
        <v>0</v>
      </c>
      <c r="GB104" s="183">
        <v>0</v>
      </c>
      <c r="GC104" s="183">
        <v>0</v>
      </c>
      <c r="GD104" s="183">
        <v>0</v>
      </c>
      <c r="GE104" s="183">
        <v>0</v>
      </c>
      <c r="GF104" s="183">
        <v>0</v>
      </c>
      <c r="GG104" s="183">
        <v>0</v>
      </c>
      <c r="GH104" s="183">
        <v>0</v>
      </c>
      <c r="GI104" s="183">
        <v>0</v>
      </c>
      <c r="GJ104" s="183">
        <v>0</v>
      </c>
      <c r="GK104" s="183">
        <v>0</v>
      </c>
      <c r="GL104" s="183">
        <v>0</v>
      </c>
      <c r="GM104" s="183">
        <v>0</v>
      </c>
      <c r="GN104" s="183">
        <v>0</v>
      </c>
      <c r="GO104" s="183">
        <v>0</v>
      </c>
      <c r="GP104" s="183">
        <v>0</v>
      </c>
      <c r="GQ104" s="183">
        <v>0</v>
      </c>
      <c r="GR104" s="183">
        <v>0</v>
      </c>
      <c r="GS104" s="183">
        <v>0</v>
      </c>
      <c r="GT104" s="183">
        <v>0</v>
      </c>
      <c r="GU104" s="183">
        <v>0</v>
      </c>
      <c r="GV104" s="183">
        <v>0</v>
      </c>
      <c r="GW104" s="183">
        <v>0</v>
      </c>
      <c r="GX104" s="183">
        <v>0</v>
      </c>
      <c r="GY104" s="183">
        <v>0</v>
      </c>
      <c r="GZ104" s="183">
        <v>0</v>
      </c>
      <c r="HA104" s="183">
        <v>0</v>
      </c>
      <c r="HB104" s="183">
        <v>0</v>
      </c>
      <c r="HC104" s="183">
        <v>0</v>
      </c>
      <c r="HD104" s="183">
        <v>0</v>
      </c>
      <c r="HE104" s="183">
        <v>0</v>
      </c>
      <c r="HF104" s="183">
        <v>0</v>
      </c>
      <c r="HG104" s="183">
        <v>0</v>
      </c>
      <c r="HH104" s="183">
        <v>0</v>
      </c>
      <c r="HI104" s="183">
        <v>0</v>
      </c>
      <c r="HJ104" s="183">
        <v>0</v>
      </c>
      <c r="HK104" s="183">
        <v>0</v>
      </c>
      <c r="HL104" s="183">
        <v>0</v>
      </c>
      <c r="HM104" s="183">
        <v>0</v>
      </c>
      <c r="HN104" s="183">
        <v>0</v>
      </c>
      <c r="HO104" s="183">
        <v>0</v>
      </c>
      <c r="HP104" s="183">
        <v>0</v>
      </c>
      <c r="HQ104" s="183">
        <v>0</v>
      </c>
      <c r="HR104" s="183">
        <v>0</v>
      </c>
      <c r="HS104" s="183">
        <v>0</v>
      </c>
      <c r="HT104" s="183">
        <v>0</v>
      </c>
      <c r="HU104" s="183">
        <v>0</v>
      </c>
      <c r="HV104" s="183">
        <v>0</v>
      </c>
      <c r="HW104" s="183">
        <v>0</v>
      </c>
      <c r="HX104" s="183">
        <v>0</v>
      </c>
      <c r="HY104" s="183">
        <v>0</v>
      </c>
      <c r="HZ104" s="183">
        <v>0</v>
      </c>
      <c r="IA104" s="183">
        <v>0</v>
      </c>
      <c r="IB104" s="183">
        <v>0</v>
      </c>
      <c r="IC104" s="183">
        <v>0</v>
      </c>
      <c r="ID104" s="183">
        <v>0</v>
      </c>
      <c r="IE104" s="183">
        <v>0</v>
      </c>
      <c r="IF104" s="183">
        <v>0</v>
      </c>
      <c r="IG104" s="183">
        <v>0</v>
      </c>
      <c r="IH104" s="183">
        <v>0</v>
      </c>
      <c r="II104" s="183">
        <v>0</v>
      </c>
      <c r="IJ104" s="183">
        <v>0</v>
      </c>
      <c r="IK104" s="183">
        <v>0</v>
      </c>
      <c r="IL104" s="183">
        <v>0</v>
      </c>
      <c r="IM104" s="183">
        <v>0</v>
      </c>
      <c r="IN104" s="183">
        <v>0</v>
      </c>
      <c r="IO104" s="183">
        <v>0</v>
      </c>
      <c r="IP104" s="183">
        <v>0</v>
      </c>
      <c r="IQ104" s="183">
        <v>0</v>
      </c>
      <c r="IR104" s="183">
        <v>0</v>
      </c>
      <c r="IS104" s="183">
        <v>0</v>
      </c>
      <c r="IT104" s="183">
        <v>0</v>
      </c>
      <c r="IU104" s="183">
        <v>0</v>
      </c>
      <c r="IV104" s="183">
        <v>0</v>
      </c>
      <c r="IW104" s="183">
        <v>0</v>
      </c>
      <c r="IX104" s="183">
        <v>0</v>
      </c>
      <c r="IY104" s="183">
        <v>0</v>
      </c>
      <c r="IZ104" s="183">
        <v>0</v>
      </c>
      <c r="JA104" s="183">
        <v>0</v>
      </c>
      <c r="JB104" s="183">
        <v>0</v>
      </c>
      <c r="JC104" s="183">
        <v>0</v>
      </c>
      <c r="JD104" s="183">
        <v>0</v>
      </c>
      <c r="JE104" s="183">
        <v>0</v>
      </c>
      <c r="JF104" s="183">
        <v>0</v>
      </c>
      <c r="JG104" s="183">
        <v>0</v>
      </c>
      <c r="JH104" s="183">
        <v>0</v>
      </c>
      <c r="JI104" s="183">
        <v>0</v>
      </c>
      <c r="JJ104" s="183">
        <v>0</v>
      </c>
      <c r="JK104" s="183">
        <v>0</v>
      </c>
      <c r="JL104" s="183">
        <v>0</v>
      </c>
      <c r="JM104" s="183">
        <v>0</v>
      </c>
      <c r="JN104" s="183">
        <v>0</v>
      </c>
      <c r="JO104" s="183">
        <v>0</v>
      </c>
      <c r="JP104" s="183">
        <v>0</v>
      </c>
      <c r="JQ104" s="183">
        <v>0</v>
      </c>
    </row>
    <row r="105" spans="1:277" x14ac:dyDescent="0.25">
      <c r="A105" s="54">
        <f t="shared" si="41"/>
        <v>104</v>
      </c>
      <c r="B105" s="6"/>
      <c r="C105" s="6"/>
      <c r="D105" s="6"/>
      <c r="E105" s="6"/>
      <c r="F105" s="6" t="s">
        <v>289</v>
      </c>
      <c r="G105" s="297">
        <v>0</v>
      </c>
      <c r="H105" s="297">
        <v>0</v>
      </c>
      <c r="I105" s="297">
        <v>0</v>
      </c>
      <c r="J105" s="297">
        <v>0</v>
      </c>
      <c r="K105" s="297">
        <v>0</v>
      </c>
      <c r="L105" s="297">
        <v>0</v>
      </c>
      <c r="M105" s="297">
        <v>0</v>
      </c>
      <c r="N105" s="297">
        <v>0</v>
      </c>
      <c r="O105" s="297">
        <v>0</v>
      </c>
      <c r="P105" s="297">
        <v>0</v>
      </c>
      <c r="Q105" s="297">
        <v>0</v>
      </c>
      <c r="R105" s="297">
        <v>0</v>
      </c>
      <c r="S105" s="297">
        <v>0</v>
      </c>
      <c r="T105" s="297">
        <v>0</v>
      </c>
      <c r="U105" s="297"/>
      <c r="V105" s="297">
        <v>0</v>
      </c>
      <c r="W105" s="297">
        <v>0</v>
      </c>
      <c r="X105" s="297">
        <v>0</v>
      </c>
      <c r="Y105" s="297"/>
      <c r="Z105" s="297">
        <v>0</v>
      </c>
      <c r="AA105" s="297">
        <v>0</v>
      </c>
      <c r="AB105" s="297">
        <v>0</v>
      </c>
      <c r="AC105" s="297">
        <v>0</v>
      </c>
      <c r="AD105" s="297">
        <v>0</v>
      </c>
      <c r="AE105" s="297">
        <v>0</v>
      </c>
      <c r="AF105" s="297">
        <v>0</v>
      </c>
      <c r="AG105" s="297">
        <v>0</v>
      </c>
      <c r="AH105" s="297">
        <v>0</v>
      </c>
      <c r="AI105" s="297">
        <v>0</v>
      </c>
      <c r="AJ105" s="297">
        <v>0</v>
      </c>
      <c r="AK105" s="297">
        <v>0</v>
      </c>
      <c r="AL105" s="297">
        <v>0</v>
      </c>
      <c r="AM105" s="297">
        <v>0</v>
      </c>
      <c r="AN105" s="297">
        <v>0</v>
      </c>
      <c r="AO105" s="297">
        <v>0</v>
      </c>
      <c r="AP105" s="297">
        <v>0</v>
      </c>
      <c r="AQ105" s="297">
        <v>0</v>
      </c>
      <c r="AR105" s="297">
        <v>0</v>
      </c>
      <c r="AS105" s="297">
        <v>0</v>
      </c>
      <c r="AT105" s="297">
        <v>0</v>
      </c>
      <c r="AU105" s="297">
        <v>0</v>
      </c>
      <c r="AV105" s="297">
        <v>0</v>
      </c>
      <c r="AW105" s="297">
        <v>0</v>
      </c>
      <c r="AX105" s="297">
        <v>0</v>
      </c>
      <c r="AY105" s="297">
        <v>0</v>
      </c>
      <c r="AZ105" s="297">
        <v>0</v>
      </c>
      <c r="BA105" s="297">
        <v>0</v>
      </c>
      <c r="BB105" s="297">
        <v>0</v>
      </c>
      <c r="BC105" s="297">
        <v>0</v>
      </c>
      <c r="BD105" s="297">
        <v>0</v>
      </c>
      <c r="BE105" s="297">
        <v>0</v>
      </c>
      <c r="BF105" s="297">
        <v>0</v>
      </c>
      <c r="BG105" s="297">
        <v>0</v>
      </c>
      <c r="BH105" s="297">
        <v>0</v>
      </c>
      <c r="BI105" s="297">
        <v>0</v>
      </c>
      <c r="BJ105" s="297">
        <v>0</v>
      </c>
      <c r="BK105" s="297">
        <v>0</v>
      </c>
      <c r="BL105" s="297">
        <v>0</v>
      </c>
      <c r="BM105" s="297">
        <v>0</v>
      </c>
      <c r="BN105" s="297">
        <v>0</v>
      </c>
      <c r="BO105" s="297">
        <v>0</v>
      </c>
      <c r="BP105" s="297">
        <v>0</v>
      </c>
      <c r="BQ105" s="297">
        <v>0</v>
      </c>
      <c r="BR105" s="297">
        <v>0</v>
      </c>
      <c r="BS105" s="297">
        <v>0</v>
      </c>
      <c r="BT105" s="297">
        <v>0</v>
      </c>
      <c r="BU105" s="297">
        <v>0</v>
      </c>
      <c r="BV105" s="297">
        <v>0</v>
      </c>
      <c r="BW105" s="297">
        <v>0</v>
      </c>
      <c r="BX105" s="297">
        <v>0</v>
      </c>
      <c r="BY105" s="297">
        <v>0</v>
      </c>
      <c r="BZ105" s="297">
        <v>0</v>
      </c>
      <c r="CA105" s="297">
        <v>0</v>
      </c>
      <c r="CB105" s="297">
        <v>0</v>
      </c>
      <c r="CC105" s="297">
        <v>0</v>
      </c>
      <c r="CD105" s="297">
        <v>0</v>
      </c>
      <c r="CE105" s="297">
        <v>0</v>
      </c>
      <c r="CF105" s="297">
        <v>0</v>
      </c>
      <c r="CG105" s="297">
        <v>0</v>
      </c>
      <c r="CH105" s="297">
        <v>0</v>
      </c>
      <c r="CI105" s="297">
        <v>0</v>
      </c>
      <c r="CJ105" s="297">
        <v>0</v>
      </c>
      <c r="CK105" s="297">
        <v>0</v>
      </c>
      <c r="CL105" s="297">
        <v>0</v>
      </c>
      <c r="CM105" s="297"/>
      <c r="CN105" s="297">
        <v>0</v>
      </c>
      <c r="CO105" s="297">
        <v>0</v>
      </c>
      <c r="CP105" s="297">
        <v>0</v>
      </c>
      <c r="CQ105" s="297">
        <v>0</v>
      </c>
      <c r="CR105" s="297">
        <v>0</v>
      </c>
      <c r="CS105" s="297">
        <v>0</v>
      </c>
      <c r="CT105" s="297">
        <v>0</v>
      </c>
      <c r="CU105" s="297">
        <v>0</v>
      </c>
      <c r="CV105" s="297">
        <v>0</v>
      </c>
      <c r="CW105" s="297">
        <v>0</v>
      </c>
      <c r="CX105" s="297">
        <v>0</v>
      </c>
      <c r="CY105" s="297">
        <v>0</v>
      </c>
      <c r="CZ105" s="297">
        <v>0</v>
      </c>
      <c r="DA105" s="297">
        <v>0</v>
      </c>
      <c r="DB105" s="297">
        <v>0</v>
      </c>
      <c r="DC105" s="297">
        <v>0</v>
      </c>
      <c r="DD105" s="297">
        <v>0</v>
      </c>
      <c r="DE105" s="297">
        <v>0</v>
      </c>
      <c r="DF105" s="297">
        <v>0</v>
      </c>
      <c r="DG105" s="297">
        <v>0</v>
      </c>
      <c r="DH105" s="297">
        <v>0</v>
      </c>
      <c r="DI105" s="297">
        <v>0</v>
      </c>
      <c r="DJ105" s="297">
        <v>0</v>
      </c>
      <c r="DK105" s="297">
        <v>0</v>
      </c>
      <c r="DL105" s="297">
        <v>0</v>
      </c>
      <c r="DM105" s="297">
        <v>0</v>
      </c>
      <c r="DN105" s="297">
        <v>0</v>
      </c>
      <c r="DO105" s="297">
        <v>0</v>
      </c>
      <c r="DP105" s="297">
        <v>0</v>
      </c>
      <c r="DQ105" s="297"/>
      <c r="DR105" s="297">
        <v>0</v>
      </c>
      <c r="DS105" s="297">
        <v>0</v>
      </c>
      <c r="DT105" s="297">
        <v>0</v>
      </c>
      <c r="DU105" s="297">
        <v>0</v>
      </c>
      <c r="DV105" s="297">
        <v>0</v>
      </c>
      <c r="DW105" s="297">
        <v>0</v>
      </c>
      <c r="DX105" s="297"/>
      <c r="DY105" s="297">
        <v>0</v>
      </c>
      <c r="DZ105" s="297">
        <v>0</v>
      </c>
      <c r="EA105" s="297">
        <v>0</v>
      </c>
      <c r="EB105" s="297">
        <v>0</v>
      </c>
      <c r="EC105" s="297">
        <v>0</v>
      </c>
      <c r="ED105" s="297">
        <v>0</v>
      </c>
      <c r="EE105" s="297">
        <v>0</v>
      </c>
      <c r="EF105" s="297">
        <v>0</v>
      </c>
      <c r="EG105" s="297">
        <v>0</v>
      </c>
      <c r="EH105" s="297">
        <v>0</v>
      </c>
      <c r="EI105"/>
      <c r="EJ105" s="7">
        <f t="shared" si="62"/>
        <v>0</v>
      </c>
      <c r="EL105" s="276">
        <v>4876</v>
      </c>
      <c r="EN105" s="183">
        <v>0</v>
      </c>
      <c r="EO105" s="183">
        <v>0</v>
      </c>
      <c r="EP105" s="183">
        <v>0</v>
      </c>
      <c r="EQ105" s="183">
        <v>0</v>
      </c>
      <c r="ER105" s="183">
        <v>0</v>
      </c>
      <c r="ES105" s="183">
        <v>0</v>
      </c>
      <c r="ET105" s="183">
        <v>0</v>
      </c>
      <c r="EU105" s="183">
        <v>0</v>
      </c>
      <c r="EV105" s="183">
        <v>0</v>
      </c>
      <c r="EW105" s="183">
        <v>0</v>
      </c>
      <c r="EX105" s="183">
        <v>0</v>
      </c>
      <c r="EY105" s="183">
        <v>0</v>
      </c>
      <c r="EZ105" s="183">
        <v>0</v>
      </c>
      <c r="FA105" s="183">
        <v>0</v>
      </c>
      <c r="FB105" s="183">
        <v>0</v>
      </c>
      <c r="FC105" s="183">
        <v>0</v>
      </c>
      <c r="FD105" s="183">
        <v>0</v>
      </c>
      <c r="FE105" s="183">
        <v>0</v>
      </c>
      <c r="FF105" s="183">
        <v>0</v>
      </c>
      <c r="FG105" s="183">
        <v>0</v>
      </c>
      <c r="FH105" s="183">
        <v>0</v>
      </c>
      <c r="FI105" s="183">
        <v>0</v>
      </c>
      <c r="FJ105" s="183">
        <v>0</v>
      </c>
      <c r="FK105" s="183">
        <v>0</v>
      </c>
      <c r="FL105" s="183">
        <v>0</v>
      </c>
      <c r="FM105" s="183">
        <v>0</v>
      </c>
      <c r="FN105" s="183">
        <v>0</v>
      </c>
      <c r="FO105" s="183">
        <v>0</v>
      </c>
      <c r="FP105" s="183">
        <v>0</v>
      </c>
      <c r="FQ105" s="183">
        <v>0</v>
      </c>
      <c r="FR105" s="183">
        <v>0</v>
      </c>
      <c r="FS105" s="183">
        <v>0</v>
      </c>
      <c r="FT105" s="183">
        <v>0</v>
      </c>
      <c r="FU105" s="183">
        <v>0</v>
      </c>
      <c r="FV105" s="183">
        <v>0</v>
      </c>
      <c r="FW105" s="183">
        <v>0</v>
      </c>
      <c r="FX105" s="183">
        <v>0</v>
      </c>
      <c r="FY105" s="183">
        <v>0</v>
      </c>
      <c r="FZ105" s="183">
        <v>0</v>
      </c>
      <c r="GA105" s="183">
        <v>0</v>
      </c>
      <c r="GB105" s="183">
        <v>0</v>
      </c>
      <c r="GC105" s="183">
        <v>0</v>
      </c>
      <c r="GD105" s="183">
        <v>0</v>
      </c>
      <c r="GE105" s="183">
        <v>0</v>
      </c>
      <c r="GF105" s="183">
        <v>0</v>
      </c>
      <c r="GG105" s="183">
        <v>0</v>
      </c>
      <c r="GH105" s="183">
        <v>0</v>
      </c>
      <c r="GI105" s="183">
        <v>0</v>
      </c>
      <c r="GJ105" s="183">
        <v>0</v>
      </c>
      <c r="GK105" s="183">
        <v>0</v>
      </c>
      <c r="GL105" s="183">
        <v>0</v>
      </c>
      <c r="GM105" s="183">
        <v>0</v>
      </c>
      <c r="GN105" s="183">
        <v>0</v>
      </c>
      <c r="GO105" s="183">
        <v>0</v>
      </c>
      <c r="GP105" s="183">
        <v>0</v>
      </c>
      <c r="GQ105" s="183">
        <v>0</v>
      </c>
      <c r="GR105" s="183">
        <v>0</v>
      </c>
      <c r="GS105" s="183">
        <v>0</v>
      </c>
      <c r="GT105" s="183">
        <v>0</v>
      </c>
      <c r="GU105" s="183">
        <v>0</v>
      </c>
      <c r="GV105" s="183">
        <v>0</v>
      </c>
      <c r="GW105" s="183">
        <v>0</v>
      </c>
      <c r="GX105" s="183">
        <v>0</v>
      </c>
      <c r="GY105" s="183">
        <v>0</v>
      </c>
      <c r="GZ105" s="183">
        <v>0</v>
      </c>
      <c r="HA105" s="183">
        <v>0</v>
      </c>
      <c r="HB105" s="183">
        <v>0</v>
      </c>
      <c r="HC105" s="183">
        <v>0</v>
      </c>
      <c r="HD105" s="183">
        <v>0</v>
      </c>
      <c r="HE105" s="183">
        <v>0</v>
      </c>
      <c r="HF105" s="183">
        <v>0</v>
      </c>
      <c r="HG105" s="183">
        <v>0</v>
      </c>
      <c r="HH105" s="183">
        <v>0</v>
      </c>
      <c r="HI105" s="183">
        <v>0</v>
      </c>
      <c r="HJ105" s="183">
        <v>0</v>
      </c>
      <c r="HK105" s="183">
        <v>0</v>
      </c>
      <c r="HL105" s="183">
        <v>0</v>
      </c>
      <c r="HM105" s="183">
        <v>0</v>
      </c>
      <c r="HN105" s="183">
        <v>0</v>
      </c>
      <c r="HO105" s="183">
        <v>0</v>
      </c>
      <c r="HP105" s="183">
        <v>0</v>
      </c>
      <c r="HQ105" s="183">
        <v>0</v>
      </c>
      <c r="HR105" s="183">
        <v>0</v>
      </c>
      <c r="HS105" s="183">
        <v>0</v>
      </c>
      <c r="HT105" s="183">
        <v>0</v>
      </c>
      <c r="HU105" s="183">
        <v>0</v>
      </c>
      <c r="HV105" s="183">
        <v>0</v>
      </c>
      <c r="HW105" s="183">
        <v>0</v>
      </c>
      <c r="HX105" s="183">
        <v>0</v>
      </c>
      <c r="HY105" s="183">
        <v>0</v>
      </c>
      <c r="HZ105" s="183">
        <v>0</v>
      </c>
      <c r="IA105" s="183">
        <v>0</v>
      </c>
      <c r="IB105" s="183">
        <v>0</v>
      </c>
      <c r="IC105" s="183">
        <v>0</v>
      </c>
      <c r="ID105" s="183">
        <v>0</v>
      </c>
      <c r="IE105" s="183">
        <v>0</v>
      </c>
      <c r="IF105" s="183">
        <v>0</v>
      </c>
      <c r="IG105" s="183">
        <v>0</v>
      </c>
      <c r="IH105" s="183">
        <v>0</v>
      </c>
      <c r="II105" s="183">
        <v>0</v>
      </c>
      <c r="IJ105" s="183">
        <v>0</v>
      </c>
      <c r="IK105" s="183">
        <v>0</v>
      </c>
      <c r="IL105" s="183">
        <v>0</v>
      </c>
      <c r="IM105" s="183">
        <v>0</v>
      </c>
      <c r="IN105" s="183">
        <v>0</v>
      </c>
      <c r="IO105" s="183">
        <v>0</v>
      </c>
      <c r="IP105" s="183">
        <v>0</v>
      </c>
      <c r="IQ105" s="183">
        <v>0</v>
      </c>
      <c r="IR105" s="183">
        <v>0</v>
      </c>
      <c r="IS105" s="183">
        <v>0</v>
      </c>
      <c r="IT105" s="183">
        <v>0</v>
      </c>
      <c r="IU105" s="183">
        <v>0</v>
      </c>
      <c r="IV105" s="183">
        <v>0</v>
      </c>
      <c r="IW105" s="183">
        <v>0</v>
      </c>
      <c r="IX105" s="183">
        <v>0</v>
      </c>
      <c r="IY105" s="183">
        <v>0</v>
      </c>
      <c r="IZ105" s="183">
        <v>0</v>
      </c>
      <c r="JA105" s="183">
        <v>0</v>
      </c>
      <c r="JB105" s="183">
        <v>0</v>
      </c>
      <c r="JC105" s="183">
        <v>0</v>
      </c>
      <c r="JD105" s="183">
        <v>0</v>
      </c>
      <c r="JE105" s="183">
        <v>0</v>
      </c>
      <c r="JF105" s="183">
        <v>0</v>
      </c>
      <c r="JG105" s="183">
        <v>0</v>
      </c>
      <c r="JH105" s="183">
        <v>0</v>
      </c>
      <c r="JI105" s="183">
        <v>0</v>
      </c>
      <c r="JJ105" s="183">
        <v>0</v>
      </c>
      <c r="JK105" s="183">
        <v>0</v>
      </c>
      <c r="JL105" s="183">
        <v>0</v>
      </c>
      <c r="JM105" s="183">
        <v>0</v>
      </c>
      <c r="JN105" s="183">
        <v>0</v>
      </c>
      <c r="JO105" s="183">
        <v>0</v>
      </c>
      <c r="JP105" s="183">
        <v>0</v>
      </c>
      <c r="JQ105" s="183">
        <v>0</v>
      </c>
    </row>
    <row r="106" spans="1:277" x14ac:dyDescent="0.25">
      <c r="A106" s="54">
        <f t="shared" si="41"/>
        <v>105</v>
      </c>
      <c r="B106" s="6"/>
      <c r="C106" s="6"/>
      <c r="D106" s="6"/>
      <c r="E106" s="6"/>
      <c r="F106" s="6" t="s">
        <v>459</v>
      </c>
      <c r="G106" s="297">
        <v>0</v>
      </c>
      <c r="H106" s="297">
        <v>0</v>
      </c>
      <c r="I106" s="297">
        <v>0</v>
      </c>
      <c r="J106" s="297">
        <v>0</v>
      </c>
      <c r="K106" s="297">
        <v>0</v>
      </c>
      <c r="L106" s="297">
        <v>0</v>
      </c>
      <c r="M106" s="297">
        <v>0</v>
      </c>
      <c r="N106" s="297">
        <v>0</v>
      </c>
      <c r="O106" s="297">
        <v>0</v>
      </c>
      <c r="P106" s="297">
        <v>0</v>
      </c>
      <c r="Q106" s="297">
        <v>0</v>
      </c>
      <c r="R106" s="297">
        <v>0</v>
      </c>
      <c r="S106" s="297">
        <v>0</v>
      </c>
      <c r="T106" s="297">
        <v>0</v>
      </c>
      <c r="U106" s="297"/>
      <c r="V106" s="297">
        <v>0</v>
      </c>
      <c r="W106" s="297">
        <v>0</v>
      </c>
      <c r="X106" s="297">
        <v>0</v>
      </c>
      <c r="Y106" s="297"/>
      <c r="Z106" s="297">
        <v>0</v>
      </c>
      <c r="AA106" s="297">
        <v>0</v>
      </c>
      <c r="AB106" s="297">
        <v>0</v>
      </c>
      <c r="AC106" s="297">
        <v>0</v>
      </c>
      <c r="AD106" s="297">
        <v>0</v>
      </c>
      <c r="AE106" s="297">
        <v>0</v>
      </c>
      <c r="AF106" s="297">
        <v>0</v>
      </c>
      <c r="AG106" s="297">
        <v>0</v>
      </c>
      <c r="AH106" s="297">
        <v>0</v>
      </c>
      <c r="AI106" s="297">
        <v>0</v>
      </c>
      <c r="AJ106" s="297">
        <v>0</v>
      </c>
      <c r="AK106" s="297">
        <v>0</v>
      </c>
      <c r="AL106" s="297">
        <v>0</v>
      </c>
      <c r="AM106" s="297">
        <v>0</v>
      </c>
      <c r="AN106" s="297">
        <v>0</v>
      </c>
      <c r="AO106" s="297">
        <v>0</v>
      </c>
      <c r="AP106" s="297">
        <v>0</v>
      </c>
      <c r="AQ106" s="297">
        <v>0</v>
      </c>
      <c r="AR106" s="297">
        <v>0</v>
      </c>
      <c r="AS106" s="297">
        <v>0</v>
      </c>
      <c r="AT106" s="297">
        <v>0</v>
      </c>
      <c r="AU106" s="297">
        <v>0</v>
      </c>
      <c r="AV106" s="297">
        <v>0</v>
      </c>
      <c r="AW106" s="297">
        <v>0</v>
      </c>
      <c r="AX106" s="297">
        <v>0</v>
      </c>
      <c r="AY106" s="297">
        <v>0</v>
      </c>
      <c r="AZ106" s="297">
        <v>0</v>
      </c>
      <c r="BA106" s="297">
        <v>0</v>
      </c>
      <c r="BB106" s="297">
        <v>0</v>
      </c>
      <c r="BC106" s="297">
        <v>0</v>
      </c>
      <c r="BD106" s="297">
        <v>0</v>
      </c>
      <c r="BE106" s="297">
        <v>0</v>
      </c>
      <c r="BF106" s="297">
        <v>0</v>
      </c>
      <c r="BG106" s="297">
        <v>0</v>
      </c>
      <c r="BH106" s="297">
        <v>0</v>
      </c>
      <c r="BI106" s="297">
        <v>0</v>
      </c>
      <c r="BJ106" s="297">
        <v>0</v>
      </c>
      <c r="BK106" s="297">
        <v>0</v>
      </c>
      <c r="BL106" s="297">
        <v>0</v>
      </c>
      <c r="BM106" s="297">
        <v>0</v>
      </c>
      <c r="BN106" s="297">
        <v>0</v>
      </c>
      <c r="BO106" s="297">
        <v>0</v>
      </c>
      <c r="BP106" s="297">
        <v>0</v>
      </c>
      <c r="BQ106" s="297">
        <v>0</v>
      </c>
      <c r="BR106" s="297">
        <v>0</v>
      </c>
      <c r="BS106" s="297">
        <v>0</v>
      </c>
      <c r="BT106" s="297">
        <v>0</v>
      </c>
      <c r="BU106" s="297">
        <v>0</v>
      </c>
      <c r="BV106" s="297">
        <v>0</v>
      </c>
      <c r="BW106" s="297">
        <v>0</v>
      </c>
      <c r="BX106" s="297">
        <v>0</v>
      </c>
      <c r="BY106" s="297">
        <v>0</v>
      </c>
      <c r="BZ106" s="297">
        <v>0</v>
      </c>
      <c r="CA106" s="297">
        <v>0</v>
      </c>
      <c r="CB106" s="297">
        <v>0</v>
      </c>
      <c r="CC106" s="297">
        <v>0</v>
      </c>
      <c r="CD106" s="297">
        <v>0</v>
      </c>
      <c r="CE106" s="297">
        <v>0</v>
      </c>
      <c r="CF106" s="297">
        <v>0</v>
      </c>
      <c r="CG106" s="297">
        <v>0</v>
      </c>
      <c r="CH106" s="297">
        <v>0</v>
      </c>
      <c r="CI106" s="297">
        <v>0</v>
      </c>
      <c r="CJ106" s="297">
        <v>0</v>
      </c>
      <c r="CK106" s="297">
        <v>0</v>
      </c>
      <c r="CL106" s="297">
        <v>0</v>
      </c>
      <c r="CM106" s="297"/>
      <c r="CN106" s="297">
        <v>0</v>
      </c>
      <c r="CO106" s="297">
        <v>0</v>
      </c>
      <c r="CP106" s="297">
        <v>0</v>
      </c>
      <c r="CQ106" s="297">
        <v>0</v>
      </c>
      <c r="CR106" s="297">
        <v>0</v>
      </c>
      <c r="CS106" s="297">
        <v>0</v>
      </c>
      <c r="CT106" s="297">
        <v>0</v>
      </c>
      <c r="CU106" s="297">
        <v>0</v>
      </c>
      <c r="CV106" s="297">
        <v>0</v>
      </c>
      <c r="CW106" s="297">
        <v>0</v>
      </c>
      <c r="CX106" s="297">
        <v>0</v>
      </c>
      <c r="CY106" s="297">
        <v>0</v>
      </c>
      <c r="CZ106" s="297">
        <v>0</v>
      </c>
      <c r="DA106" s="297">
        <v>0</v>
      </c>
      <c r="DB106" s="297">
        <v>0</v>
      </c>
      <c r="DC106" s="297">
        <v>0</v>
      </c>
      <c r="DD106" s="297">
        <v>0</v>
      </c>
      <c r="DE106" s="297">
        <v>0</v>
      </c>
      <c r="DF106" s="297">
        <v>0</v>
      </c>
      <c r="DG106" s="297">
        <v>0</v>
      </c>
      <c r="DH106" s="297">
        <v>0</v>
      </c>
      <c r="DI106" s="297">
        <v>0</v>
      </c>
      <c r="DJ106" s="297">
        <v>0</v>
      </c>
      <c r="DK106" s="297">
        <v>0</v>
      </c>
      <c r="DL106" s="297">
        <v>0</v>
      </c>
      <c r="DM106" s="297">
        <v>0</v>
      </c>
      <c r="DN106" s="297">
        <v>0</v>
      </c>
      <c r="DO106" s="297">
        <v>0</v>
      </c>
      <c r="DP106" s="297">
        <v>0</v>
      </c>
      <c r="DQ106" s="297"/>
      <c r="DR106" s="297">
        <v>0</v>
      </c>
      <c r="DS106" s="297">
        <v>0</v>
      </c>
      <c r="DT106" s="297">
        <v>0</v>
      </c>
      <c r="DU106" s="297">
        <v>0</v>
      </c>
      <c r="DV106" s="297">
        <v>0</v>
      </c>
      <c r="DW106" s="297">
        <v>0</v>
      </c>
      <c r="DX106" s="297"/>
      <c r="DY106" s="297">
        <v>0</v>
      </c>
      <c r="DZ106" s="297">
        <v>0</v>
      </c>
      <c r="EA106" s="297">
        <v>0</v>
      </c>
      <c r="EB106" s="297">
        <v>0</v>
      </c>
      <c r="EC106" s="297">
        <v>0</v>
      </c>
      <c r="ED106" s="297">
        <v>0</v>
      </c>
      <c r="EE106" s="297">
        <v>0</v>
      </c>
      <c r="EF106" s="297">
        <v>0</v>
      </c>
      <c r="EG106" s="297">
        <v>0</v>
      </c>
      <c r="EH106" s="297">
        <v>0</v>
      </c>
      <c r="EI106"/>
      <c r="EJ106" s="7">
        <f t="shared" si="62"/>
        <v>0</v>
      </c>
      <c r="EL106" s="276">
        <v>3100</v>
      </c>
      <c r="EN106" s="183">
        <v>0</v>
      </c>
      <c r="EO106" s="183">
        <v>0</v>
      </c>
      <c r="EP106" s="183">
        <v>0</v>
      </c>
      <c r="EQ106" s="183">
        <v>0</v>
      </c>
      <c r="ER106" s="183">
        <v>0</v>
      </c>
      <c r="ES106" s="183">
        <v>0</v>
      </c>
      <c r="ET106" s="183">
        <v>0</v>
      </c>
      <c r="EU106" s="183">
        <v>0</v>
      </c>
      <c r="EV106" s="183">
        <v>0</v>
      </c>
      <c r="EW106" s="183">
        <v>0</v>
      </c>
      <c r="EX106" s="183">
        <v>0</v>
      </c>
      <c r="EY106" s="183">
        <v>0</v>
      </c>
      <c r="EZ106" s="183">
        <v>0</v>
      </c>
      <c r="FA106" s="183">
        <v>0</v>
      </c>
      <c r="FB106" s="183">
        <v>0</v>
      </c>
      <c r="FC106" s="183">
        <v>0</v>
      </c>
      <c r="FD106" s="183">
        <v>0</v>
      </c>
      <c r="FE106" s="183">
        <v>0</v>
      </c>
      <c r="FF106" s="183">
        <v>0</v>
      </c>
      <c r="FG106" s="183">
        <v>0</v>
      </c>
      <c r="FH106" s="183">
        <v>0</v>
      </c>
      <c r="FI106" s="183">
        <v>0</v>
      </c>
      <c r="FJ106" s="183">
        <v>0</v>
      </c>
      <c r="FK106" s="183">
        <v>0</v>
      </c>
      <c r="FL106" s="183">
        <v>0</v>
      </c>
      <c r="FM106" s="183">
        <v>0</v>
      </c>
      <c r="FN106" s="183">
        <v>0</v>
      </c>
      <c r="FO106" s="183">
        <v>0</v>
      </c>
      <c r="FP106" s="183">
        <v>0</v>
      </c>
      <c r="FQ106" s="183">
        <v>0</v>
      </c>
      <c r="FR106" s="183">
        <v>0</v>
      </c>
      <c r="FS106" s="183">
        <v>0</v>
      </c>
      <c r="FT106" s="183">
        <v>0</v>
      </c>
      <c r="FU106" s="183">
        <v>0</v>
      </c>
      <c r="FV106" s="183">
        <v>0</v>
      </c>
      <c r="FW106" s="183">
        <v>0</v>
      </c>
      <c r="FX106" s="183">
        <v>0</v>
      </c>
      <c r="FY106" s="183">
        <v>0</v>
      </c>
      <c r="FZ106" s="183">
        <v>0</v>
      </c>
      <c r="GA106" s="183">
        <v>0</v>
      </c>
      <c r="GB106" s="183">
        <v>0</v>
      </c>
      <c r="GC106" s="183">
        <v>0</v>
      </c>
      <c r="GD106" s="183">
        <v>0</v>
      </c>
      <c r="GE106" s="183">
        <v>0</v>
      </c>
      <c r="GF106" s="183">
        <v>0</v>
      </c>
      <c r="GG106" s="183">
        <v>0</v>
      </c>
      <c r="GH106" s="183">
        <v>0</v>
      </c>
      <c r="GI106" s="183">
        <v>0</v>
      </c>
      <c r="GJ106" s="183">
        <v>0</v>
      </c>
      <c r="GK106" s="183">
        <v>0</v>
      </c>
      <c r="GL106" s="183">
        <v>0</v>
      </c>
      <c r="GM106" s="183">
        <v>0</v>
      </c>
      <c r="GN106" s="183">
        <v>0</v>
      </c>
      <c r="GO106" s="183">
        <v>0</v>
      </c>
      <c r="GP106" s="183">
        <v>0</v>
      </c>
      <c r="GQ106" s="183">
        <v>0</v>
      </c>
      <c r="GR106" s="183">
        <v>0</v>
      </c>
      <c r="GS106" s="183">
        <v>0</v>
      </c>
      <c r="GT106" s="183">
        <v>0</v>
      </c>
      <c r="GU106" s="183">
        <v>0</v>
      </c>
      <c r="GV106" s="183">
        <v>0</v>
      </c>
      <c r="GW106" s="183">
        <v>0</v>
      </c>
      <c r="GX106" s="183">
        <v>0</v>
      </c>
      <c r="GY106" s="183">
        <v>0</v>
      </c>
      <c r="GZ106" s="183">
        <v>0</v>
      </c>
      <c r="HA106" s="183">
        <v>0</v>
      </c>
      <c r="HB106" s="183">
        <v>0</v>
      </c>
      <c r="HC106" s="183">
        <v>0</v>
      </c>
      <c r="HD106" s="183">
        <v>0</v>
      </c>
      <c r="HE106" s="183">
        <v>0</v>
      </c>
      <c r="HF106" s="183">
        <v>0</v>
      </c>
      <c r="HG106" s="183">
        <v>0</v>
      </c>
      <c r="HH106" s="183">
        <v>0</v>
      </c>
      <c r="HI106" s="183">
        <v>0</v>
      </c>
      <c r="HJ106" s="183">
        <v>0</v>
      </c>
      <c r="HK106" s="183">
        <v>0</v>
      </c>
      <c r="HL106" s="183">
        <v>0</v>
      </c>
      <c r="HM106" s="183">
        <v>0</v>
      </c>
      <c r="HN106" s="183">
        <v>0</v>
      </c>
      <c r="HO106" s="183">
        <v>0</v>
      </c>
      <c r="HP106" s="183">
        <v>0</v>
      </c>
      <c r="HQ106" s="183">
        <v>0</v>
      </c>
      <c r="HR106" s="183">
        <v>0</v>
      </c>
      <c r="HS106" s="183">
        <v>0</v>
      </c>
      <c r="HT106" s="183">
        <v>0</v>
      </c>
      <c r="HU106" s="183">
        <v>0</v>
      </c>
      <c r="HV106" s="183">
        <v>0</v>
      </c>
      <c r="HW106" s="183">
        <v>0</v>
      </c>
      <c r="HX106" s="183">
        <v>0</v>
      </c>
      <c r="HY106" s="183">
        <v>0</v>
      </c>
      <c r="HZ106" s="183">
        <v>0</v>
      </c>
      <c r="IA106" s="183">
        <v>0</v>
      </c>
      <c r="IB106" s="183">
        <v>0</v>
      </c>
      <c r="IC106" s="183">
        <v>0</v>
      </c>
      <c r="ID106" s="183">
        <v>0</v>
      </c>
      <c r="IE106" s="183">
        <v>0</v>
      </c>
      <c r="IF106" s="183">
        <v>0</v>
      </c>
      <c r="IG106" s="183">
        <v>0</v>
      </c>
      <c r="IH106" s="183">
        <v>0</v>
      </c>
      <c r="II106" s="183">
        <v>0</v>
      </c>
      <c r="IJ106" s="183">
        <v>0</v>
      </c>
      <c r="IK106" s="183">
        <v>0</v>
      </c>
      <c r="IL106" s="183">
        <v>0</v>
      </c>
      <c r="IM106" s="183">
        <v>0</v>
      </c>
      <c r="IN106" s="183">
        <v>0</v>
      </c>
      <c r="IO106" s="183">
        <v>0</v>
      </c>
      <c r="IP106" s="183">
        <v>0</v>
      </c>
      <c r="IQ106" s="183">
        <v>0</v>
      </c>
      <c r="IR106" s="183">
        <v>0</v>
      </c>
      <c r="IS106" s="183">
        <v>0</v>
      </c>
      <c r="IT106" s="183">
        <v>0</v>
      </c>
      <c r="IU106" s="183">
        <v>0</v>
      </c>
      <c r="IV106" s="183">
        <v>0</v>
      </c>
      <c r="IW106" s="183">
        <v>0</v>
      </c>
      <c r="IX106" s="183">
        <v>0</v>
      </c>
      <c r="IY106" s="183">
        <v>0</v>
      </c>
      <c r="IZ106" s="183">
        <v>0</v>
      </c>
      <c r="JA106" s="183">
        <v>0</v>
      </c>
      <c r="JB106" s="183">
        <v>0</v>
      </c>
      <c r="JC106" s="183">
        <v>0</v>
      </c>
      <c r="JD106" s="183">
        <v>0</v>
      </c>
      <c r="JE106" s="183">
        <v>0</v>
      </c>
      <c r="JF106" s="183">
        <v>0</v>
      </c>
      <c r="JG106" s="183">
        <v>0</v>
      </c>
      <c r="JH106" s="183">
        <v>0</v>
      </c>
      <c r="JI106" s="183">
        <v>0</v>
      </c>
      <c r="JJ106" s="183">
        <v>0</v>
      </c>
      <c r="JK106" s="183">
        <v>0</v>
      </c>
      <c r="JL106" s="183">
        <v>0</v>
      </c>
      <c r="JM106" s="183">
        <v>0</v>
      </c>
      <c r="JN106" s="183">
        <v>0</v>
      </c>
      <c r="JO106" s="183">
        <v>0</v>
      </c>
      <c r="JP106" s="183">
        <v>0</v>
      </c>
      <c r="JQ106" s="183">
        <v>0</v>
      </c>
    </row>
    <row r="107" spans="1:277" x14ac:dyDescent="0.25">
      <c r="A107" s="54">
        <f t="shared" si="41"/>
        <v>106</v>
      </c>
      <c r="B107" s="6"/>
      <c r="C107" s="6"/>
      <c r="D107" s="6"/>
      <c r="E107" s="6"/>
      <c r="F107" s="6" t="s">
        <v>268</v>
      </c>
      <c r="G107" s="297">
        <v>0</v>
      </c>
      <c r="H107" s="297">
        <v>0</v>
      </c>
      <c r="I107" s="297">
        <v>0</v>
      </c>
      <c r="J107" s="297">
        <v>0</v>
      </c>
      <c r="K107" s="297">
        <v>0</v>
      </c>
      <c r="L107" s="297">
        <v>0</v>
      </c>
      <c r="M107" s="297">
        <v>0</v>
      </c>
      <c r="N107" s="297">
        <v>0</v>
      </c>
      <c r="O107" s="297">
        <v>0</v>
      </c>
      <c r="P107" s="297">
        <v>0</v>
      </c>
      <c r="Q107" s="297">
        <v>0</v>
      </c>
      <c r="R107" s="297">
        <v>0</v>
      </c>
      <c r="S107" s="297">
        <v>0</v>
      </c>
      <c r="T107" s="297">
        <v>0</v>
      </c>
      <c r="U107" s="297"/>
      <c r="V107" s="297">
        <v>0</v>
      </c>
      <c r="W107" s="297">
        <v>0</v>
      </c>
      <c r="X107" s="297">
        <v>0</v>
      </c>
      <c r="Y107" s="297"/>
      <c r="Z107" s="297">
        <v>0</v>
      </c>
      <c r="AA107" s="297">
        <v>0</v>
      </c>
      <c r="AB107" s="297">
        <v>0</v>
      </c>
      <c r="AC107" s="297">
        <v>0</v>
      </c>
      <c r="AD107" s="297">
        <v>0</v>
      </c>
      <c r="AE107" s="297">
        <v>0</v>
      </c>
      <c r="AF107" s="297">
        <v>0</v>
      </c>
      <c r="AG107" s="297">
        <v>0</v>
      </c>
      <c r="AH107" s="297">
        <v>0</v>
      </c>
      <c r="AI107" s="297">
        <v>0</v>
      </c>
      <c r="AJ107" s="297">
        <v>0</v>
      </c>
      <c r="AK107" s="297">
        <v>0</v>
      </c>
      <c r="AL107" s="297">
        <v>0</v>
      </c>
      <c r="AM107" s="297">
        <v>0</v>
      </c>
      <c r="AN107" s="297">
        <v>0</v>
      </c>
      <c r="AO107" s="297">
        <v>0</v>
      </c>
      <c r="AP107" s="297">
        <v>0</v>
      </c>
      <c r="AQ107" s="297">
        <v>0</v>
      </c>
      <c r="AR107" s="297">
        <v>0</v>
      </c>
      <c r="AS107" s="297">
        <v>0</v>
      </c>
      <c r="AT107" s="297">
        <v>0</v>
      </c>
      <c r="AU107" s="297">
        <v>0</v>
      </c>
      <c r="AV107" s="297">
        <v>0</v>
      </c>
      <c r="AW107" s="297">
        <v>0</v>
      </c>
      <c r="AX107" s="297">
        <v>0</v>
      </c>
      <c r="AY107" s="297">
        <v>0</v>
      </c>
      <c r="AZ107" s="297">
        <v>0</v>
      </c>
      <c r="BA107" s="297">
        <v>0</v>
      </c>
      <c r="BB107" s="297">
        <v>0</v>
      </c>
      <c r="BC107" s="297">
        <v>0</v>
      </c>
      <c r="BD107" s="297">
        <v>0</v>
      </c>
      <c r="BE107" s="297">
        <v>0</v>
      </c>
      <c r="BF107" s="297">
        <v>0</v>
      </c>
      <c r="BG107" s="297">
        <v>0</v>
      </c>
      <c r="BH107" s="297">
        <v>0</v>
      </c>
      <c r="BI107" s="297">
        <v>0</v>
      </c>
      <c r="BJ107" s="297">
        <v>0</v>
      </c>
      <c r="BK107" s="297">
        <v>0</v>
      </c>
      <c r="BL107" s="297">
        <v>0</v>
      </c>
      <c r="BM107" s="297">
        <v>0</v>
      </c>
      <c r="BN107" s="297">
        <v>0</v>
      </c>
      <c r="BO107" s="297">
        <v>0</v>
      </c>
      <c r="BP107" s="297">
        <v>0</v>
      </c>
      <c r="BQ107" s="297">
        <v>0</v>
      </c>
      <c r="BR107" s="297">
        <v>0</v>
      </c>
      <c r="BS107" s="297">
        <v>0</v>
      </c>
      <c r="BT107" s="297">
        <v>0</v>
      </c>
      <c r="BU107" s="297">
        <v>0</v>
      </c>
      <c r="BV107" s="297">
        <v>0</v>
      </c>
      <c r="BW107" s="297">
        <v>0</v>
      </c>
      <c r="BX107" s="297">
        <v>0</v>
      </c>
      <c r="BY107" s="297">
        <v>0</v>
      </c>
      <c r="BZ107" s="297">
        <v>0</v>
      </c>
      <c r="CA107" s="297">
        <v>0</v>
      </c>
      <c r="CB107" s="297">
        <v>0</v>
      </c>
      <c r="CC107" s="297">
        <v>0</v>
      </c>
      <c r="CD107" s="297">
        <v>0</v>
      </c>
      <c r="CE107" s="297">
        <v>0</v>
      </c>
      <c r="CF107" s="297">
        <v>0</v>
      </c>
      <c r="CG107" s="297">
        <v>0</v>
      </c>
      <c r="CH107" s="297">
        <v>0</v>
      </c>
      <c r="CI107" s="297">
        <v>0</v>
      </c>
      <c r="CJ107" s="297">
        <v>0</v>
      </c>
      <c r="CK107" s="297">
        <v>0</v>
      </c>
      <c r="CL107" s="297">
        <v>0</v>
      </c>
      <c r="CM107" s="297"/>
      <c r="CN107" s="297">
        <v>0</v>
      </c>
      <c r="CO107" s="297">
        <v>0</v>
      </c>
      <c r="CP107" s="297">
        <v>0</v>
      </c>
      <c r="CQ107" s="297">
        <v>0</v>
      </c>
      <c r="CR107" s="297">
        <v>0</v>
      </c>
      <c r="CS107" s="297">
        <v>0</v>
      </c>
      <c r="CT107" s="297">
        <v>0</v>
      </c>
      <c r="CU107" s="297">
        <v>0</v>
      </c>
      <c r="CV107" s="297">
        <v>0</v>
      </c>
      <c r="CW107" s="297">
        <v>0</v>
      </c>
      <c r="CX107" s="297">
        <v>0</v>
      </c>
      <c r="CY107" s="297">
        <v>0</v>
      </c>
      <c r="CZ107" s="297">
        <v>0</v>
      </c>
      <c r="DA107" s="297">
        <v>0</v>
      </c>
      <c r="DB107" s="297">
        <v>0</v>
      </c>
      <c r="DC107" s="297">
        <v>0</v>
      </c>
      <c r="DD107" s="297">
        <v>0</v>
      </c>
      <c r="DE107" s="297">
        <v>0</v>
      </c>
      <c r="DF107" s="297">
        <v>0</v>
      </c>
      <c r="DG107" s="297">
        <v>0</v>
      </c>
      <c r="DH107" s="297">
        <v>0</v>
      </c>
      <c r="DI107" s="297">
        <v>0</v>
      </c>
      <c r="DJ107" s="297">
        <v>0</v>
      </c>
      <c r="DK107" s="297">
        <v>0</v>
      </c>
      <c r="DL107" s="297">
        <v>0</v>
      </c>
      <c r="DM107" s="297">
        <v>0</v>
      </c>
      <c r="DN107" s="297">
        <v>0</v>
      </c>
      <c r="DO107" s="297">
        <v>0</v>
      </c>
      <c r="DP107" s="297">
        <v>0</v>
      </c>
      <c r="DQ107" s="297"/>
      <c r="DR107" s="297">
        <v>0</v>
      </c>
      <c r="DS107" s="297">
        <v>0</v>
      </c>
      <c r="DT107" s="297">
        <v>0</v>
      </c>
      <c r="DU107" s="297">
        <v>0</v>
      </c>
      <c r="DV107" s="297">
        <v>0</v>
      </c>
      <c r="DW107" s="297">
        <v>0</v>
      </c>
      <c r="DX107" s="297"/>
      <c r="DY107" s="297">
        <v>0</v>
      </c>
      <c r="DZ107" s="297">
        <v>0</v>
      </c>
      <c r="EA107" s="297">
        <v>0</v>
      </c>
      <c r="EB107" s="297">
        <v>0</v>
      </c>
      <c r="EC107" s="297">
        <v>0</v>
      </c>
      <c r="ED107" s="297">
        <v>0</v>
      </c>
      <c r="EE107" s="297">
        <v>0</v>
      </c>
      <c r="EF107" s="297">
        <v>0</v>
      </c>
      <c r="EG107" s="297">
        <v>0</v>
      </c>
      <c r="EH107" s="297">
        <v>0</v>
      </c>
      <c r="EI107"/>
      <c r="EJ107" s="7">
        <f t="shared" si="62"/>
        <v>0</v>
      </c>
      <c r="EL107" s="276">
        <v>15949.5</v>
      </c>
      <c r="EN107" s="183">
        <v>0</v>
      </c>
      <c r="EO107" s="183">
        <v>0</v>
      </c>
      <c r="EP107" s="183">
        <v>0</v>
      </c>
      <c r="EQ107" s="183">
        <v>0</v>
      </c>
      <c r="ER107" s="183">
        <v>0</v>
      </c>
      <c r="ES107" s="183">
        <v>0</v>
      </c>
      <c r="ET107" s="183">
        <v>0</v>
      </c>
      <c r="EU107" s="183">
        <v>0</v>
      </c>
      <c r="EV107" s="183">
        <v>0</v>
      </c>
      <c r="EW107" s="183">
        <v>0</v>
      </c>
      <c r="EX107" s="183">
        <v>0</v>
      </c>
      <c r="EY107" s="183">
        <v>0</v>
      </c>
      <c r="EZ107" s="183">
        <v>0</v>
      </c>
      <c r="FA107" s="183">
        <v>0</v>
      </c>
      <c r="FB107" s="183">
        <v>0</v>
      </c>
      <c r="FC107" s="183">
        <v>0</v>
      </c>
      <c r="FD107" s="183">
        <v>0</v>
      </c>
      <c r="FE107" s="183">
        <v>0</v>
      </c>
      <c r="FF107" s="183">
        <v>0</v>
      </c>
      <c r="FG107" s="183">
        <v>0</v>
      </c>
      <c r="FH107" s="183">
        <v>0</v>
      </c>
      <c r="FI107" s="183">
        <v>0</v>
      </c>
      <c r="FJ107" s="183">
        <v>0</v>
      </c>
      <c r="FK107" s="183">
        <v>0</v>
      </c>
      <c r="FL107" s="183">
        <v>0</v>
      </c>
      <c r="FM107" s="183">
        <v>0</v>
      </c>
      <c r="FN107" s="183">
        <v>0</v>
      </c>
      <c r="FO107" s="183">
        <v>0</v>
      </c>
      <c r="FP107" s="183">
        <v>0</v>
      </c>
      <c r="FQ107" s="183">
        <v>0</v>
      </c>
      <c r="FR107" s="183">
        <v>0</v>
      </c>
      <c r="FS107" s="183">
        <v>0</v>
      </c>
      <c r="FT107" s="183">
        <v>0</v>
      </c>
      <c r="FU107" s="183">
        <v>0</v>
      </c>
      <c r="FV107" s="183">
        <v>0</v>
      </c>
      <c r="FW107" s="183">
        <v>0</v>
      </c>
      <c r="FX107" s="183">
        <v>0</v>
      </c>
      <c r="FY107" s="183">
        <v>0</v>
      </c>
      <c r="FZ107" s="183">
        <v>0</v>
      </c>
      <c r="GA107" s="183">
        <v>0</v>
      </c>
      <c r="GB107" s="183">
        <v>0</v>
      </c>
      <c r="GC107" s="183">
        <v>0</v>
      </c>
      <c r="GD107" s="183">
        <v>0</v>
      </c>
      <c r="GE107" s="183">
        <v>0</v>
      </c>
      <c r="GF107" s="183">
        <v>0</v>
      </c>
      <c r="GG107" s="183">
        <v>0</v>
      </c>
      <c r="GH107" s="183">
        <v>0</v>
      </c>
      <c r="GI107" s="183">
        <v>0</v>
      </c>
      <c r="GJ107" s="183">
        <v>0</v>
      </c>
      <c r="GK107" s="183">
        <v>0</v>
      </c>
      <c r="GL107" s="183">
        <v>0</v>
      </c>
      <c r="GM107" s="183">
        <v>0</v>
      </c>
      <c r="GN107" s="183">
        <v>0</v>
      </c>
      <c r="GO107" s="183">
        <v>0</v>
      </c>
      <c r="GP107" s="183">
        <v>0</v>
      </c>
      <c r="GQ107" s="183">
        <v>0</v>
      </c>
      <c r="GR107" s="183">
        <v>0</v>
      </c>
      <c r="GS107" s="183">
        <v>0</v>
      </c>
      <c r="GT107" s="183">
        <v>0</v>
      </c>
      <c r="GU107" s="183">
        <v>0</v>
      </c>
      <c r="GV107" s="183">
        <v>0</v>
      </c>
      <c r="GW107" s="183">
        <v>0</v>
      </c>
      <c r="GX107" s="183">
        <v>0</v>
      </c>
      <c r="GY107" s="183">
        <v>0</v>
      </c>
      <c r="GZ107" s="183">
        <v>0</v>
      </c>
      <c r="HA107" s="183">
        <v>0</v>
      </c>
      <c r="HB107" s="183">
        <v>0</v>
      </c>
      <c r="HC107" s="183">
        <v>0</v>
      </c>
      <c r="HD107" s="183">
        <v>0</v>
      </c>
      <c r="HE107" s="183">
        <v>0</v>
      </c>
      <c r="HF107" s="183">
        <v>0</v>
      </c>
      <c r="HG107" s="183">
        <v>0</v>
      </c>
      <c r="HH107" s="183">
        <v>0</v>
      </c>
      <c r="HI107" s="183">
        <v>0</v>
      </c>
      <c r="HJ107" s="183">
        <v>0</v>
      </c>
      <c r="HK107" s="183">
        <v>0</v>
      </c>
      <c r="HL107" s="183">
        <v>0</v>
      </c>
      <c r="HM107" s="183">
        <v>0</v>
      </c>
      <c r="HN107" s="183">
        <v>0</v>
      </c>
      <c r="HO107" s="183">
        <v>0</v>
      </c>
      <c r="HP107" s="183">
        <v>0</v>
      </c>
      <c r="HQ107" s="183">
        <v>0</v>
      </c>
      <c r="HR107" s="183">
        <v>0</v>
      </c>
      <c r="HS107" s="183">
        <v>0</v>
      </c>
      <c r="HT107" s="183">
        <v>0</v>
      </c>
      <c r="HU107" s="183">
        <v>0</v>
      </c>
      <c r="HV107" s="183">
        <v>0</v>
      </c>
      <c r="HW107" s="183">
        <v>0</v>
      </c>
      <c r="HX107" s="183">
        <v>0</v>
      </c>
      <c r="HY107" s="183">
        <v>0</v>
      </c>
      <c r="HZ107" s="183">
        <v>0</v>
      </c>
      <c r="IA107" s="183">
        <v>0</v>
      </c>
      <c r="IB107" s="183">
        <v>0</v>
      </c>
      <c r="IC107" s="183">
        <v>0</v>
      </c>
      <c r="ID107" s="183">
        <v>0</v>
      </c>
      <c r="IE107" s="183">
        <v>0</v>
      </c>
      <c r="IF107" s="183">
        <v>0</v>
      </c>
      <c r="IG107" s="183">
        <v>0</v>
      </c>
      <c r="IH107" s="183">
        <v>0</v>
      </c>
      <c r="II107" s="183">
        <v>0</v>
      </c>
      <c r="IJ107" s="183">
        <v>0</v>
      </c>
      <c r="IK107" s="183">
        <v>0</v>
      </c>
      <c r="IL107" s="183">
        <v>0</v>
      </c>
      <c r="IM107" s="183">
        <v>0</v>
      </c>
      <c r="IN107" s="183">
        <v>0</v>
      </c>
      <c r="IO107" s="183">
        <v>0</v>
      </c>
      <c r="IP107" s="183">
        <v>0</v>
      </c>
      <c r="IQ107" s="183">
        <v>0</v>
      </c>
      <c r="IR107" s="183">
        <v>0</v>
      </c>
      <c r="IS107" s="183">
        <v>0</v>
      </c>
      <c r="IT107" s="183">
        <v>0</v>
      </c>
      <c r="IU107" s="183">
        <v>0</v>
      </c>
      <c r="IV107" s="183">
        <v>0</v>
      </c>
      <c r="IW107" s="183">
        <v>0</v>
      </c>
      <c r="IX107" s="183">
        <v>0</v>
      </c>
      <c r="IY107" s="183">
        <v>0</v>
      </c>
      <c r="IZ107" s="183">
        <v>0</v>
      </c>
      <c r="JA107" s="183">
        <v>0</v>
      </c>
      <c r="JB107" s="183">
        <v>0</v>
      </c>
      <c r="JC107" s="183">
        <v>0</v>
      </c>
      <c r="JD107" s="183">
        <v>0</v>
      </c>
      <c r="JE107" s="183">
        <v>0</v>
      </c>
      <c r="JF107" s="183">
        <v>0</v>
      </c>
      <c r="JG107" s="183">
        <v>0</v>
      </c>
      <c r="JH107" s="183">
        <v>0</v>
      </c>
      <c r="JI107" s="183">
        <v>0</v>
      </c>
      <c r="JJ107" s="183">
        <v>0</v>
      </c>
      <c r="JK107" s="183">
        <v>0</v>
      </c>
      <c r="JL107" s="183">
        <v>0</v>
      </c>
      <c r="JM107" s="183">
        <v>0</v>
      </c>
      <c r="JN107" s="183">
        <v>0</v>
      </c>
      <c r="JO107" s="183">
        <v>0</v>
      </c>
      <c r="JP107" s="183">
        <v>0</v>
      </c>
      <c r="JQ107" s="183">
        <v>0</v>
      </c>
    </row>
    <row r="108" spans="1:277" x14ac:dyDescent="0.25">
      <c r="A108" s="54">
        <f t="shared" si="41"/>
        <v>107</v>
      </c>
      <c r="B108" s="6"/>
      <c r="C108" s="6"/>
      <c r="D108" s="6"/>
      <c r="E108" s="6"/>
      <c r="F108" s="6" t="s">
        <v>290</v>
      </c>
      <c r="G108" s="297">
        <v>0</v>
      </c>
      <c r="H108" s="297">
        <v>136.47499999999999</v>
      </c>
      <c r="I108" s="297">
        <v>342.26900000000001</v>
      </c>
      <c r="J108" s="297">
        <v>0</v>
      </c>
      <c r="K108" s="297">
        <v>1350.6080999999999</v>
      </c>
      <c r="L108" s="297">
        <v>500</v>
      </c>
      <c r="M108" s="297">
        <v>0</v>
      </c>
      <c r="N108" s="297">
        <v>0</v>
      </c>
      <c r="O108" s="297">
        <v>750</v>
      </c>
      <c r="P108" s="297">
        <v>0</v>
      </c>
      <c r="Q108" s="297">
        <v>0</v>
      </c>
      <c r="R108" s="297">
        <v>92.7</v>
      </c>
      <c r="S108" s="297">
        <v>0</v>
      </c>
      <c r="T108" s="297">
        <v>0</v>
      </c>
      <c r="U108" s="297"/>
      <c r="V108" s="297">
        <v>900</v>
      </c>
      <c r="W108" s="297">
        <v>0</v>
      </c>
      <c r="X108" s="297">
        <v>3107.9838</v>
      </c>
      <c r="Y108" s="297"/>
      <c r="Z108" s="297">
        <v>0</v>
      </c>
      <c r="AA108" s="297">
        <v>0</v>
      </c>
      <c r="AB108" s="297">
        <v>0</v>
      </c>
      <c r="AC108" s="297">
        <v>0</v>
      </c>
      <c r="AD108" s="297">
        <v>0</v>
      </c>
      <c r="AE108" s="297">
        <v>0</v>
      </c>
      <c r="AF108" s="297">
        <v>0</v>
      </c>
      <c r="AG108" s="297">
        <v>0</v>
      </c>
      <c r="AH108" s="297">
        <v>144.19999999999999</v>
      </c>
      <c r="AI108" s="297">
        <v>0</v>
      </c>
      <c r="AJ108" s="297">
        <v>0</v>
      </c>
      <c r="AK108" s="297">
        <v>0</v>
      </c>
      <c r="AL108" s="297">
        <v>0</v>
      </c>
      <c r="AM108" s="297">
        <v>0</v>
      </c>
      <c r="AN108" s="297">
        <v>0</v>
      </c>
      <c r="AO108" s="297">
        <v>0</v>
      </c>
      <c r="AP108" s="297">
        <v>0</v>
      </c>
      <c r="AQ108" s="297">
        <v>900</v>
      </c>
      <c r="AR108" s="297">
        <v>0</v>
      </c>
      <c r="AS108" s="297">
        <v>0</v>
      </c>
      <c r="AT108" s="297">
        <v>0</v>
      </c>
      <c r="AU108" s="297">
        <v>0</v>
      </c>
      <c r="AV108" s="297">
        <v>0</v>
      </c>
      <c r="AW108" s="297">
        <v>700</v>
      </c>
      <c r="AX108" s="297">
        <v>0</v>
      </c>
      <c r="AY108" s="297">
        <v>0</v>
      </c>
      <c r="AZ108" s="297">
        <v>0</v>
      </c>
      <c r="BA108" s="297">
        <v>0</v>
      </c>
      <c r="BB108" s="297">
        <v>0</v>
      </c>
      <c r="BC108" s="297">
        <v>2208.732</v>
      </c>
      <c r="BD108" s="297">
        <v>0</v>
      </c>
      <c r="BE108" s="297">
        <v>0</v>
      </c>
      <c r="BF108" s="297">
        <v>0</v>
      </c>
      <c r="BG108" s="297">
        <v>2308.848</v>
      </c>
      <c r="BH108" s="297">
        <v>554.87130000000002</v>
      </c>
      <c r="BI108" s="297">
        <v>0</v>
      </c>
      <c r="BJ108" s="297">
        <v>0</v>
      </c>
      <c r="BK108" s="297">
        <v>0</v>
      </c>
      <c r="BL108" s="297">
        <v>0</v>
      </c>
      <c r="BM108" s="297">
        <v>0</v>
      </c>
      <c r="BN108" s="297">
        <v>0</v>
      </c>
      <c r="BO108" s="297">
        <v>17.252500000000001</v>
      </c>
      <c r="BP108" s="297">
        <v>0</v>
      </c>
      <c r="BQ108" s="297">
        <v>0</v>
      </c>
      <c r="BR108" s="297">
        <v>0</v>
      </c>
      <c r="BS108" s="297">
        <v>0</v>
      </c>
      <c r="BT108" s="297">
        <v>0</v>
      </c>
      <c r="BU108" s="297">
        <v>100.94</v>
      </c>
      <c r="BV108" s="297">
        <v>0</v>
      </c>
      <c r="BW108" s="297">
        <v>0</v>
      </c>
      <c r="BX108" s="297">
        <v>0</v>
      </c>
      <c r="BY108" s="297">
        <v>0</v>
      </c>
      <c r="BZ108" s="297">
        <v>0</v>
      </c>
      <c r="CA108" s="297">
        <v>0</v>
      </c>
      <c r="CB108" s="297">
        <v>1200</v>
      </c>
      <c r="CC108" s="297">
        <v>0</v>
      </c>
      <c r="CD108" s="297">
        <v>0</v>
      </c>
      <c r="CE108" s="297">
        <v>0</v>
      </c>
      <c r="CF108" s="297">
        <v>4900</v>
      </c>
      <c r="CG108" s="297">
        <v>0</v>
      </c>
      <c r="CH108" s="297">
        <v>760.97429999999997</v>
      </c>
      <c r="CI108" s="297">
        <v>0</v>
      </c>
      <c r="CJ108" s="297">
        <v>0</v>
      </c>
      <c r="CK108" s="297">
        <v>668.57299999999998</v>
      </c>
      <c r="CL108" s="297">
        <v>500</v>
      </c>
      <c r="CM108" s="297"/>
      <c r="CN108" s="297">
        <v>0</v>
      </c>
      <c r="CO108" s="297">
        <v>0</v>
      </c>
      <c r="CP108" s="297">
        <v>0</v>
      </c>
      <c r="CQ108" s="297">
        <v>750</v>
      </c>
      <c r="CR108" s="297">
        <v>0</v>
      </c>
      <c r="CS108" s="297">
        <v>0</v>
      </c>
      <c r="CT108" s="297">
        <v>0</v>
      </c>
      <c r="CU108" s="297">
        <v>0</v>
      </c>
      <c r="CV108" s="297">
        <v>1200</v>
      </c>
      <c r="CW108" s="297">
        <v>0</v>
      </c>
      <c r="CX108" s="297">
        <v>0</v>
      </c>
      <c r="CY108" s="297">
        <v>0</v>
      </c>
      <c r="CZ108" s="297">
        <v>0</v>
      </c>
      <c r="DA108" s="297">
        <v>0</v>
      </c>
      <c r="DB108" s="297">
        <v>828.88220000000001</v>
      </c>
      <c r="DC108" s="297">
        <v>0</v>
      </c>
      <c r="DD108" s="297">
        <v>7066.7199999999993</v>
      </c>
      <c r="DE108" s="297">
        <v>0</v>
      </c>
      <c r="DF108" s="297">
        <v>0</v>
      </c>
      <c r="DG108" s="297">
        <v>0</v>
      </c>
      <c r="DH108" s="297">
        <v>0</v>
      </c>
      <c r="DI108" s="297">
        <v>0</v>
      </c>
      <c r="DJ108" s="297">
        <v>0</v>
      </c>
      <c r="DK108" s="297">
        <v>0</v>
      </c>
      <c r="DL108" s="297">
        <v>0</v>
      </c>
      <c r="DM108" s="297">
        <v>300</v>
      </c>
      <c r="DN108" s="297">
        <v>0</v>
      </c>
      <c r="DO108" s="297">
        <v>0</v>
      </c>
      <c r="DP108" s="297">
        <v>0</v>
      </c>
      <c r="DQ108" s="297"/>
      <c r="DR108" s="297">
        <v>0</v>
      </c>
      <c r="DS108" s="297">
        <v>0</v>
      </c>
      <c r="DT108" s="297">
        <v>0</v>
      </c>
      <c r="DU108" s="297">
        <v>0</v>
      </c>
      <c r="DV108" s="297">
        <v>0</v>
      </c>
      <c r="DW108" s="297">
        <v>0</v>
      </c>
      <c r="DX108" s="297"/>
      <c r="DY108" s="297">
        <v>800</v>
      </c>
      <c r="DZ108" s="297">
        <v>0</v>
      </c>
      <c r="EA108" s="297">
        <v>0</v>
      </c>
      <c r="EB108" s="297">
        <v>1216.2755</v>
      </c>
      <c r="EC108" s="297">
        <v>1921.7328</v>
      </c>
      <c r="ED108" s="297">
        <v>0</v>
      </c>
      <c r="EE108" s="297">
        <v>426.42</v>
      </c>
      <c r="EF108" s="297">
        <v>0</v>
      </c>
      <c r="EG108" s="297">
        <v>750</v>
      </c>
      <c r="EH108" s="297">
        <v>0</v>
      </c>
      <c r="EI108"/>
      <c r="EJ108" s="7">
        <f t="shared" si="62"/>
        <v>37404.457499999997</v>
      </c>
      <c r="EL108" s="276">
        <v>5936</v>
      </c>
      <c r="EN108" s="183">
        <v>0</v>
      </c>
      <c r="EO108" s="183">
        <v>0</v>
      </c>
      <c r="EP108" s="183">
        <v>0</v>
      </c>
      <c r="EQ108" s="183">
        <v>0</v>
      </c>
      <c r="ER108" s="183">
        <v>0</v>
      </c>
      <c r="ES108" s="183">
        <v>0</v>
      </c>
      <c r="ET108" s="183">
        <v>0</v>
      </c>
      <c r="EU108" s="183">
        <v>0</v>
      </c>
      <c r="EV108" s="183">
        <v>0</v>
      </c>
      <c r="EW108" s="183">
        <v>0</v>
      </c>
      <c r="EX108" s="183">
        <v>0</v>
      </c>
      <c r="EY108" s="183">
        <v>0</v>
      </c>
      <c r="EZ108" s="183">
        <v>0</v>
      </c>
      <c r="FA108" s="183">
        <v>0</v>
      </c>
      <c r="FB108" s="183">
        <v>0</v>
      </c>
      <c r="FC108" s="183">
        <v>0</v>
      </c>
      <c r="FD108" s="183">
        <v>0</v>
      </c>
      <c r="FE108" s="183">
        <v>0</v>
      </c>
      <c r="FF108" s="183">
        <v>0</v>
      </c>
      <c r="FG108" s="183">
        <v>0</v>
      </c>
      <c r="FH108" s="183">
        <v>0</v>
      </c>
      <c r="FI108" s="183">
        <v>0</v>
      </c>
      <c r="FJ108" s="183">
        <v>0</v>
      </c>
      <c r="FK108" s="183">
        <v>0</v>
      </c>
      <c r="FL108" s="183">
        <v>0</v>
      </c>
      <c r="FM108" s="183">
        <v>0</v>
      </c>
      <c r="FN108" s="183">
        <v>0</v>
      </c>
      <c r="FO108" s="183">
        <v>0</v>
      </c>
      <c r="FP108" s="183">
        <v>0</v>
      </c>
      <c r="FQ108" s="183">
        <v>0</v>
      </c>
      <c r="FR108" s="183">
        <v>0</v>
      </c>
      <c r="FS108" s="183">
        <v>0</v>
      </c>
      <c r="FT108" s="183">
        <v>0</v>
      </c>
      <c r="FU108" s="183">
        <v>0</v>
      </c>
      <c r="FV108" s="183">
        <v>0</v>
      </c>
      <c r="FW108" s="183">
        <v>0</v>
      </c>
      <c r="FX108" s="183">
        <v>0</v>
      </c>
      <c r="FY108" s="183">
        <v>0</v>
      </c>
      <c r="FZ108" s="183">
        <v>0</v>
      </c>
      <c r="GA108" s="183">
        <v>0</v>
      </c>
      <c r="GB108" s="183">
        <v>0</v>
      </c>
      <c r="GC108" s="183">
        <v>0</v>
      </c>
      <c r="GD108" s="183">
        <v>0</v>
      </c>
      <c r="GE108" s="183">
        <v>0</v>
      </c>
      <c r="GF108" s="183">
        <v>0</v>
      </c>
      <c r="GG108" s="183">
        <v>0</v>
      </c>
      <c r="GH108" s="183">
        <v>0</v>
      </c>
      <c r="GI108" s="183">
        <v>0</v>
      </c>
      <c r="GJ108" s="183">
        <v>0</v>
      </c>
      <c r="GK108" s="183">
        <v>0</v>
      </c>
      <c r="GL108" s="183">
        <v>0</v>
      </c>
      <c r="GM108" s="183">
        <v>0</v>
      </c>
      <c r="GN108" s="183">
        <v>0</v>
      </c>
      <c r="GO108" s="183">
        <v>0</v>
      </c>
      <c r="GP108" s="183">
        <v>0</v>
      </c>
      <c r="GQ108" s="183">
        <v>0</v>
      </c>
      <c r="GR108" s="183">
        <v>0</v>
      </c>
      <c r="GS108" s="183">
        <v>0</v>
      </c>
      <c r="GT108" s="183">
        <v>0</v>
      </c>
      <c r="GU108" s="183">
        <v>0</v>
      </c>
      <c r="GV108" s="183">
        <v>0</v>
      </c>
      <c r="GW108" s="183">
        <v>0</v>
      </c>
      <c r="GX108" s="183">
        <v>0</v>
      </c>
      <c r="GY108" s="183">
        <v>0</v>
      </c>
      <c r="GZ108" s="183">
        <v>0</v>
      </c>
      <c r="HA108" s="183">
        <v>0</v>
      </c>
      <c r="HB108" s="183">
        <v>0</v>
      </c>
      <c r="HC108" s="183">
        <v>0</v>
      </c>
      <c r="HD108" s="183">
        <v>0</v>
      </c>
      <c r="HE108" s="183">
        <v>0</v>
      </c>
      <c r="HF108" s="183">
        <v>0</v>
      </c>
      <c r="HG108" s="183">
        <v>0</v>
      </c>
      <c r="HH108" s="183">
        <v>0</v>
      </c>
      <c r="HI108" s="183">
        <v>0</v>
      </c>
      <c r="HJ108" s="183">
        <v>0</v>
      </c>
      <c r="HK108" s="183">
        <v>0</v>
      </c>
      <c r="HL108" s="183">
        <v>0</v>
      </c>
      <c r="HM108" s="183">
        <v>0</v>
      </c>
      <c r="HN108" s="183">
        <v>0</v>
      </c>
      <c r="HO108" s="183">
        <v>0</v>
      </c>
      <c r="HP108" s="183">
        <v>0</v>
      </c>
      <c r="HQ108" s="183">
        <v>0</v>
      </c>
      <c r="HR108" s="183">
        <v>0</v>
      </c>
      <c r="HS108" s="183">
        <v>0</v>
      </c>
      <c r="HT108" s="183">
        <v>0</v>
      </c>
      <c r="HU108" s="183">
        <v>0</v>
      </c>
      <c r="HV108" s="183">
        <v>0</v>
      </c>
      <c r="HW108" s="183">
        <v>0</v>
      </c>
      <c r="HX108" s="183">
        <v>0</v>
      </c>
      <c r="HY108" s="183">
        <v>0</v>
      </c>
      <c r="HZ108" s="183">
        <v>0</v>
      </c>
      <c r="IA108" s="183">
        <v>0</v>
      </c>
      <c r="IB108" s="183">
        <v>0</v>
      </c>
      <c r="IC108" s="183">
        <v>0</v>
      </c>
      <c r="ID108" s="183">
        <v>0</v>
      </c>
      <c r="IE108" s="183">
        <v>0</v>
      </c>
      <c r="IF108" s="183">
        <v>0</v>
      </c>
      <c r="IG108" s="183">
        <v>0</v>
      </c>
      <c r="IH108" s="183">
        <v>0</v>
      </c>
      <c r="II108" s="183">
        <v>0</v>
      </c>
      <c r="IJ108" s="183">
        <v>0</v>
      </c>
      <c r="IK108" s="183">
        <v>0</v>
      </c>
      <c r="IL108" s="183">
        <v>0</v>
      </c>
      <c r="IM108" s="183">
        <v>0</v>
      </c>
      <c r="IN108" s="183">
        <v>0</v>
      </c>
      <c r="IO108" s="183">
        <v>0</v>
      </c>
      <c r="IP108" s="183">
        <v>0</v>
      </c>
      <c r="IQ108" s="183">
        <v>0</v>
      </c>
      <c r="IR108" s="183">
        <v>0</v>
      </c>
      <c r="IS108" s="183">
        <v>0</v>
      </c>
      <c r="IT108" s="183">
        <v>0</v>
      </c>
      <c r="IU108" s="183">
        <v>0</v>
      </c>
      <c r="IV108" s="183">
        <v>0</v>
      </c>
      <c r="IW108" s="183">
        <v>0</v>
      </c>
      <c r="IX108" s="183">
        <v>0</v>
      </c>
      <c r="IY108" s="183">
        <v>0</v>
      </c>
      <c r="IZ108" s="183">
        <v>0</v>
      </c>
      <c r="JA108" s="183">
        <v>0</v>
      </c>
      <c r="JB108" s="183">
        <v>0</v>
      </c>
      <c r="JC108" s="183">
        <v>0</v>
      </c>
      <c r="JD108" s="183">
        <v>0</v>
      </c>
      <c r="JE108" s="183">
        <v>0</v>
      </c>
      <c r="JF108" s="183">
        <v>0</v>
      </c>
      <c r="JG108" s="183">
        <v>0</v>
      </c>
      <c r="JH108" s="183">
        <v>0</v>
      </c>
      <c r="JI108" s="183">
        <v>0</v>
      </c>
      <c r="JJ108" s="183">
        <v>0</v>
      </c>
      <c r="JK108" s="183">
        <v>0</v>
      </c>
      <c r="JL108" s="183">
        <v>0</v>
      </c>
      <c r="JM108" s="183">
        <v>0</v>
      </c>
      <c r="JN108" s="183">
        <v>0</v>
      </c>
      <c r="JO108" s="183">
        <v>0</v>
      </c>
      <c r="JP108" s="183">
        <v>0</v>
      </c>
      <c r="JQ108" s="183">
        <v>0</v>
      </c>
    </row>
    <row r="109" spans="1:277" x14ac:dyDescent="0.25">
      <c r="A109" s="54">
        <f t="shared" si="41"/>
        <v>108</v>
      </c>
      <c r="B109" s="6"/>
      <c r="C109" s="6"/>
      <c r="D109" s="6"/>
      <c r="E109" s="6"/>
      <c r="F109" s="6" t="s">
        <v>291</v>
      </c>
      <c r="G109" s="297">
        <v>0</v>
      </c>
      <c r="H109" s="297">
        <v>0</v>
      </c>
      <c r="I109" s="297">
        <v>0</v>
      </c>
      <c r="J109" s="297">
        <v>0</v>
      </c>
      <c r="K109" s="297">
        <v>0</v>
      </c>
      <c r="L109" s="297">
        <v>0</v>
      </c>
      <c r="M109" s="297">
        <v>0</v>
      </c>
      <c r="N109" s="297">
        <v>0</v>
      </c>
      <c r="O109" s="297">
        <v>1000</v>
      </c>
      <c r="P109" s="297">
        <v>0</v>
      </c>
      <c r="Q109" s="297">
        <v>0</v>
      </c>
      <c r="R109" s="297">
        <v>0</v>
      </c>
      <c r="S109" s="297">
        <v>0</v>
      </c>
      <c r="T109" s="297">
        <v>0</v>
      </c>
      <c r="U109" s="297"/>
      <c r="V109" s="297">
        <v>500</v>
      </c>
      <c r="W109" s="297">
        <v>0</v>
      </c>
      <c r="X109" s="297">
        <v>824</v>
      </c>
      <c r="Y109" s="297"/>
      <c r="Z109" s="297">
        <v>0</v>
      </c>
      <c r="AA109" s="297">
        <v>0</v>
      </c>
      <c r="AB109" s="297">
        <v>163.3168</v>
      </c>
      <c r="AC109" s="297">
        <v>0</v>
      </c>
      <c r="AD109" s="297">
        <v>0</v>
      </c>
      <c r="AE109" s="297">
        <v>96.758200000000002</v>
      </c>
      <c r="AF109" s="297">
        <v>0</v>
      </c>
      <c r="AG109" s="297">
        <v>0</v>
      </c>
      <c r="AH109" s="297">
        <v>0</v>
      </c>
      <c r="AI109" s="297">
        <v>0</v>
      </c>
      <c r="AJ109" s="297">
        <v>0</v>
      </c>
      <c r="AK109" s="297">
        <v>0</v>
      </c>
      <c r="AL109" s="297">
        <v>0</v>
      </c>
      <c r="AM109" s="297">
        <v>0</v>
      </c>
      <c r="AN109" s="297">
        <v>0</v>
      </c>
      <c r="AO109" s="297">
        <v>0</v>
      </c>
      <c r="AP109" s="297">
        <v>0</v>
      </c>
      <c r="AQ109" s="297">
        <v>800</v>
      </c>
      <c r="AR109" s="297">
        <v>0</v>
      </c>
      <c r="AS109" s="297">
        <v>0</v>
      </c>
      <c r="AT109" s="297">
        <v>0</v>
      </c>
      <c r="AU109" s="297">
        <v>0</v>
      </c>
      <c r="AV109" s="297">
        <v>0</v>
      </c>
      <c r="AW109" s="297">
        <v>0</v>
      </c>
      <c r="AX109" s="297">
        <v>0</v>
      </c>
      <c r="AY109" s="297">
        <v>0</v>
      </c>
      <c r="AZ109" s="297">
        <v>0</v>
      </c>
      <c r="BA109" s="297">
        <v>0</v>
      </c>
      <c r="BB109" s="297">
        <v>0</v>
      </c>
      <c r="BC109" s="297">
        <v>1534.1849999999999</v>
      </c>
      <c r="BD109" s="297">
        <v>0</v>
      </c>
      <c r="BE109" s="297">
        <v>0</v>
      </c>
      <c r="BF109" s="297">
        <v>0</v>
      </c>
      <c r="BG109" s="297">
        <v>1514.7489</v>
      </c>
      <c r="BH109" s="297">
        <v>4306.9449999999997</v>
      </c>
      <c r="BI109" s="297">
        <v>0</v>
      </c>
      <c r="BJ109" s="297">
        <v>0</v>
      </c>
      <c r="BK109" s="297">
        <v>0</v>
      </c>
      <c r="BL109" s="297">
        <v>0</v>
      </c>
      <c r="BM109" s="297">
        <v>0</v>
      </c>
      <c r="BN109" s="297">
        <v>0</v>
      </c>
      <c r="BO109" s="297">
        <v>0</v>
      </c>
      <c r="BP109" s="297">
        <v>0</v>
      </c>
      <c r="BQ109" s="297">
        <v>3383.5191</v>
      </c>
      <c r="BR109" s="297">
        <v>0</v>
      </c>
      <c r="BS109" s="297">
        <v>0</v>
      </c>
      <c r="BT109" s="297">
        <v>0</v>
      </c>
      <c r="BU109" s="297">
        <v>0</v>
      </c>
      <c r="BV109" s="297">
        <v>0</v>
      </c>
      <c r="BW109" s="297">
        <v>0</v>
      </c>
      <c r="BX109" s="297">
        <v>0</v>
      </c>
      <c r="BY109" s="297">
        <v>0</v>
      </c>
      <c r="BZ109" s="297">
        <v>0</v>
      </c>
      <c r="CA109" s="297">
        <v>0</v>
      </c>
      <c r="CB109" s="297">
        <v>500</v>
      </c>
      <c r="CC109" s="297">
        <v>0</v>
      </c>
      <c r="CD109" s="297">
        <v>0</v>
      </c>
      <c r="CE109" s="297">
        <v>0</v>
      </c>
      <c r="CF109" s="297">
        <v>1200</v>
      </c>
      <c r="CG109" s="297">
        <v>0</v>
      </c>
      <c r="CH109" s="297">
        <v>0</v>
      </c>
      <c r="CI109" s="297">
        <v>0</v>
      </c>
      <c r="CJ109" s="297">
        <v>135.33169999999998</v>
      </c>
      <c r="CK109" s="297">
        <v>1305.0202999999999</v>
      </c>
      <c r="CL109" s="297">
        <v>0</v>
      </c>
      <c r="CM109" s="297"/>
      <c r="CN109" s="297">
        <v>0</v>
      </c>
      <c r="CO109" s="297">
        <v>0</v>
      </c>
      <c r="CP109" s="297">
        <v>0</v>
      </c>
      <c r="CQ109" s="297">
        <v>0</v>
      </c>
      <c r="CR109" s="297">
        <v>0</v>
      </c>
      <c r="CS109" s="297">
        <v>0</v>
      </c>
      <c r="CT109" s="297">
        <v>0</v>
      </c>
      <c r="CU109" s="297">
        <v>0</v>
      </c>
      <c r="CV109" s="297">
        <v>0</v>
      </c>
      <c r="CW109" s="297">
        <v>0</v>
      </c>
      <c r="CX109" s="297">
        <v>0</v>
      </c>
      <c r="CY109" s="297">
        <v>0</v>
      </c>
      <c r="CZ109" s="297">
        <v>0</v>
      </c>
      <c r="DA109" s="297">
        <v>0</v>
      </c>
      <c r="DB109" s="297">
        <v>0</v>
      </c>
      <c r="DC109" s="297">
        <v>0</v>
      </c>
      <c r="DD109" s="297">
        <v>175.1</v>
      </c>
      <c r="DE109" s="297">
        <v>0</v>
      </c>
      <c r="DF109" s="297">
        <v>0</v>
      </c>
      <c r="DG109" s="297">
        <v>0</v>
      </c>
      <c r="DH109" s="297">
        <v>0</v>
      </c>
      <c r="DI109" s="297">
        <v>0</v>
      </c>
      <c r="DJ109" s="297">
        <v>0</v>
      </c>
      <c r="DK109" s="297">
        <v>0</v>
      </c>
      <c r="DL109" s="297">
        <v>0</v>
      </c>
      <c r="DM109" s="297">
        <v>0</v>
      </c>
      <c r="DN109" s="297">
        <v>0</v>
      </c>
      <c r="DO109" s="297">
        <v>0</v>
      </c>
      <c r="DP109" s="297">
        <v>0</v>
      </c>
      <c r="DQ109" s="297"/>
      <c r="DR109" s="297">
        <v>0</v>
      </c>
      <c r="DS109" s="297">
        <v>0</v>
      </c>
      <c r="DT109" s="297">
        <v>0</v>
      </c>
      <c r="DU109" s="297">
        <v>0</v>
      </c>
      <c r="DV109" s="297">
        <v>0</v>
      </c>
      <c r="DW109" s="297">
        <v>0</v>
      </c>
      <c r="DX109" s="297"/>
      <c r="DY109" s="297">
        <v>0</v>
      </c>
      <c r="DZ109" s="297">
        <v>0</v>
      </c>
      <c r="EA109" s="297">
        <v>0</v>
      </c>
      <c r="EB109" s="297">
        <v>1500</v>
      </c>
      <c r="EC109" s="297">
        <v>0</v>
      </c>
      <c r="ED109" s="297">
        <v>0</v>
      </c>
      <c r="EE109" s="297">
        <v>0</v>
      </c>
      <c r="EF109" s="297">
        <v>0</v>
      </c>
      <c r="EG109" s="297">
        <v>0</v>
      </c>
      <c r="EH109" s="297">
        <v>0</v>
      </c>
      <c r="EI109"/>
      <c r="EJ109" s="7">
        <f t="shared" si="62"/>
        <v>18938.924999999999</v>
      </c>
      <c r="EL109" s="276">
        <v>33075</v>
      </c>
      <c r="EN109" s="183">
        <v>0</v>
      </c>
      <c r="EO109" s="183">
        <v>0</v>
      </c>
      <c r="EP109" s="183">
        <v>0</v>
      </c>
      <c r="EQ109" s="183">
        <v>0</v>
      </c>
      <c r="ER109" s="183">
        <v>0</v>
      </c>
      <c r="ES109" s="183">
        <v>0</v>
      </c>
      <c r="ET109" s="183">
        <v>0</v>
      </c>
      <c r="EU109" s="183">
        <v>0</v>
      </c>
      <c r="EV109" s="183">
        <v>0</v>
      </c>
      <c r="EW109" s="183">
        <v>0</v>
      </c>
      <c r="EX109" s="183">
        <v>0</v>
      </c>
      <c r="EY109" s="183">
        <v>0</v>
      </c>
      <c r="EZ109" s="183">
        <v>0</v>
      </c>
      <c r="FA109" s="183">
        <v>0</v>
      </c>
      <c r="FB109" s="183">
        <v>0</v>
      </c>
      <c r="FC109" s="183">
        <v>0</v>
      </c>
      <c r="FD109" s="183">
        <v>0</v>
      </c>
      <c r="FE109" s="183">
        <v>0</v>
      </c>
      <c r="FF109" s="183">
        <v>0</v>
      </c>
      <c r="FG109" s="183">
        <v>0</v>
      </c>
      <c r="FH109" s="183">
        <v>0</v>
      </c>
      <c r="FI109" s="183">
        <v>0</v>
      </c>
      <c r="FJ109" s="183">
        <v>0</v>
      </c>
      <c r="FK109" s="183">
        <v>0</v>
      </c>
      <c r="FL109" s="183">
        <v>0</v>
      </c>
      <c r="FM109" s="183">
        <v>0</v>
      </c>
      <c r="FN109" s="183">
        <v>0</v>
      </c>
      <c r="FO109" s="183">
        <v>0</v>
      </c>
      <c r="FP109" s="183">
        <v>0</v>
      </c>
      <c r="FQ109" s="183">
        <v>0</v>
      </c>
      <c r="FR109" s="183">
        <v>0</v>
      </c>
      <c r="FS109" s="183">
        <v>0</v>
      </c>
      <c r="FT109" s="183">
        <v>0</v>
      </c>
      <c r="FU109" s="183">
        <v>0</v>
      </c>
      <c r="FV109" s="183">
        <v>0</v>
      </c>
      <c r="FW109" s="183">
        <v>0</v>
      </c>
      <c r="FX109" s="183">
        <v>0</v>
      </c>
      <c r="FY109" s="183">
        <v>0</v>
      </c>
      <c r="FZ109" s="183">
        <v>0</v>
      </c>
      <c r="GA109" s="183">
        <v>0</v>
      </c>
      <c r="GB109" s="183">
        <v>0</v>
      </c>
      <c r="GC109" s="183">
        <v>0</v>
      </c>
      <c r="GD109" s="183">
        <v>0</v>
      </c>
      <c r="GE109" s="183">
        <v>0</v>
      </c>
      <c r="GF109" s="183">
        <v>0</v>
      </c>
      <c r="GG109" s="183">
        <v>0</v>
      </c>
      <c r="GH109" s="183">
        <v>0</v>
      </c>
      <c r="GI109" s="183">
        <v>0</v>
      </c>
      <c r="GJ109" s="183">
        <v>0</v>
      </c>
      <c r="GK109" s="183">
        <v>0</v>
      </c>
      <c r="GL109" s="183">
        <v>0</v>
      </c>
      <c r="GM109" s="183">
        <v>0</v>
      </c>
      <c r="GN109" s="183">
        <v>0</v>
      </c>
      <c r="GO109" s="183">
        <v>0</v>
      </c>
      <c r="GP109" s="183">
        <v>0</v>
      </c>
      <c r="GQ109" s="183">
        <v>0</v>
      </c>
      <c r="GR109" s="183">
        <v>0</v>
      </c>
      <c r="GS109" s="183">
        <v>0</v>
      </c>
      <c r="GT109" s="183">
        <v>0</v>
      </c>
      <c r="GU109" s="183">
        <v>0</v>
      </c>
      <c r="GV109" s="183">
        <v>0</v>
      </c>
      <c r="GW109" s="183">
        <v>0</v>
      </c>
      <c r="GX109" s="183">
        <v>0</v>
      </c>
      <c r="GY109" s="183">
        <v>0</v>
      </c>
      <c r="GZ109" s="183">
        <v>0</v>
      </c>
      <c r="HA109" s="183">
        <v>0</v>
      </c>
      <c r="HB109" s="183">
        <v>0</v>
      </c>
      <c r="HC109" s="183">
        <v>0</v>
      </c>
      <c r="HD109" s="183">
        <v>0</v>
      </c>
      <c r="HE109" s="183">
        <v>0</v>
      </c>
      <c r="HF109" s="183">
        <v>0</v>
      </c>
      <c r="HG109" s="183">
        <v>0</v>
      </c>
      <c r="HH109" s="183">
        <v>0</v>
      </c>
      <c r="HI109" s="183">
        <v>0</v>
      </c>
      <c r="HJ109" s="183">
        <v>0</v>
      </c>
      <c r="HK109" s="183">
        <v>0</v>
      </c>
      <c r="HL109" s="183">
        <v>0</v>
      </c>
      <c r="HM109" s="183">
        <v>0</v>
      </c>
      <c r="HN109" s="183">
        <v>0</v>
      </c>
      <c r="HO109" s="183">
        <v>0</v>
      </c>
      <c r="HP109" s="183">
        <v>0</v>
      </c>
      <c r="HQ109" s="183">
        <v>0</v>
      </c>
      <c r="HR109" s="183">
        <v>0</v>
      </c>
      <c r="HS109" s="183">
        <v>0</v>
      </c>
      <c r="HT109" s="183">
        <v>0</v>
      </c>
      <c r="HU109" s="183">
        <v>0</v>
      </c>
      <c r="HV109" s="183">
        <v>0</v>
      </c>
      <c r="HW109" s="183">
        <v>0</v>
      </c>
      <c r="HX109" s="183">
        <v>0</v>
      </c>
      <c r="HY109" s="183">
        <v>0</v>
      </c>
      <c r="HZ109" s="183">
        <v>0</v>
      </c>
      <c r="IA109" s="183">
        <v>0</v>
      </c>
      <c r="IB109" s="183">
        <v>0</v>
      </c>
      <c r="IC109" s="183">
        <v>0</v>
      </c>
      <c r="ID109" s="183">
        <v>0</v>
      </c>
      <c r="IE109" s="183">
        <v>0</v>
      </c>
      <c r="IF109" s="183">
        <v>0</v>
      </c>
      <c r="IG109" s="183">
        <v>0</v>
      </c>
      <c r="IH109" s="183">
        <v>0</v>
      </c>
      <c r="II109" s="183">
        <v>0</v>
      </c>
      <c r="IJ109" s="183">
        <v>0</v>
      </c>
      <c r="IK109" s="183">
        <v>0</v>
      </c>
      <c r="IL109" s="183">
        <v>0</v>
      </c>
      <c r="IM109" s="183">
        <v>0</v>
      </c>
      <c r="IN109" s="183">
        <v>0</v>
      </c>
      <c r="IO109" s="183">
        <v>0</v>
      </c>
      <c r="IP109" s="183">
        <v>0</v>
      </c>
      <c r="IQ109" s="183">
        <v>0</v>
      </c>
      <c r="IR109" s="183">
        <v>0</v>
      </c>
      <c r="IS109" s="183">
        <v>0</v>
      </c>
      <c r="IT109" s="183">
        <v>0</v>
      </c>
      <c r="IU109" s="183">
        <v>0</v>
      </c>
      <c r="IV109" s="183">
        <v>0</v>
      </c>
      <c r="IW109" s="183">
        <v>0</v>
      </c>
      <c r="IX109" s="183">
        <v>0</v>
      </c>
      <c r="IY109" s="183">
        <v>0</v>
      </c>
      <c r="IZ109" s="183">
        <v>0</v>
      </c>
      <c r="JA109" s="183">
        <v>0</v>
      </c>
      <c r="JB109" s="183">
        <v>0</v>
      </c>
      <c r="JC109" s="183">
        <v>0</v>
      </c>
      <c r="JD109" s="183">
        <v>0</v>
      </c>
      <c r="JE109" s="183">
        <v>0</v>
      </c>
      <c r="JF109" s="183">
        <v>0</v>
      </c>
      <c r="JG109" s="183">
        <v>0</v>
      </c>
      <c r="JH109" s="183">
        <v>0</v>
      </c>
      <c r="JI109" s="183">
        <v>0</v>
      </c>
      <c r="JJ109" s="183">
        <v>0</v>
      </c>
      <c r="JK109" s="183">
        <v>0</v>
      </c>
      <c r="JL109" s="183">
        <v>0</v>
      </c>
      <c r="JM109" s="183">
        <v>0</v>
      </c>
      <c r="JN109" s="183">
        <v>0</v>
      </c>
      <c r="JO109" s="183">
        <v>0</v>
      </c>
      <c r="JP109" s="183">
        <v>0</v>
      </c>
      <c r="JQ109" s="183">
        <v>0</v>
      </c>
    </row>
    <row r="110" spans="1:277" x14ac:dyDescent="0.25">
      <c r="A110" s="54">
        <f t="shared" si="41"/>
        <v>109</v>
      </c>
      <c r="B110" s="6"/>
      <c r="C110" s="6"/>
      <c r="D110" s="6"/>
      <c r="E110" s="6"/>
      <c r="F110" s="6" t="s">
        <v>292</v>
      </c>
      <c r="G110" s="297">
        <v>0</v>
      </c>
      <c r="H110" s="297">
        <v>0</v>
      </c>
      <c r="I110" s="297">
        <v>0</v>
      </c>
      <c r="J110" s="297">
        <v>0</v>
      </c>
      <c r="K110" s="297">
        <v>0</v>
      </c>
      <c r="L110" s="297">
        <v>0</v>
      </c>
      <c r="M110" s="297">
        <v>0</v>
      </c>
      <c r="N110" s="297">
        <v>0</v>
      </c>
      <c r="O110" s="297">
        <v>0</v>
      </c>
      <c r="P110" s="297">
        <v>0</v>
      </c>
      <c r="Q110" s="297">
        <v>0</v>
      </c>
      <c r="R110" s="297">
        <v>0</v>
      </c>
      <c r="S110" s="297">
        <v>0</v>
      </c>
      <c r="T110" s="297">
        <v>0</v>
      </c>
      <c r="U110" s="297"/>
      <c r="V110" s="297">
        <v>0</v>
      </c>
      <c r="W110" s="297">
        <v>0</v>
      </c>
      <c r="X110" s="297">
        <v>0</v>
      </c>
      <c r="Y110" s="297"/>
      <c r="Z110" s="297">
        <v>0</v>
      </c>
      <c r="AA110" s="297">
        <v>0</v>
      </c>
      <c r="AB110" s="297">
        <v>0</v>
      </c>
      <c r="AC110" s="297">
        <v>0</v>
      </c>
      <c r="AD110" s="297">
        <v>0</v>
      </c>
      <c r="AE110" s="297">
        <v>0</v>
      </c>
      <c r="AF110" s="297">
        <v>0</v>
      </c>
      <c r="AG110" s="297">
        <v>0</v>
      </c>
      <c r="AH110" s="297">
        <v>0</v>
      </c>
      <c r="AI110" s="297">
        <v>0</v>
      </c>
      <c r="AJ110" s="297">
        <v>0</v>
      </c>
      <c r="AK110" s="297">
        <v>0</v>
      </c>
      <c r="AL110" s="297">
        <v>0</v>
      </c>
      <c r="AM110" s="297">
        <v>0</v>
      </c>
      <c r="AN110" s="297">
        <v>0</v>
      </c>
      <c r="AO110" s="297">
        <v>0</v>
      </c>
      <c r="AP110" s="297">
        <v>0</v>
      </c>
      <c r="AQ110" s="297">
        <v>0</v>
      </c>
      <c r="AR110" s="297">
        <v>0</v>
      </c>
      <c r="AS110" s="297">
        <v>0</v>
      </c>
      <c r="AT110" s="297">
        <v>0</v>
      </c>
      <c r="AU110" s="297">
        <v>0</v>
      </c>
      <c r="AV110" s="297">
        <v>0</v>
      </c>
      <c r="AW110" s="297">
        <v>0</v>
      </c>
      <c r="AX110" s="297">
        <v>0</v>
      </c>
      <c r="AY110" s="297">
        <v>0</v>
      </c>
      <c r="AZ110" s="297">
        <v>0</v>
      </c>
      <c r="BA110" s="297">
        <v>0</v>
      </c>
      <c r="BB110" s="297">
        <v>0</v>
      </c>
      <c r="BC110" s="297">
        <v>0</v>
      </c>
      <c r="BD110" s="297">
        <v>0</v>
      </c>
      <c r="BE110" s="297">
        <v>0</v>
      </c>
      <c r="BF110" s="297">
        <v>0</v>
      </c>
      <c r="BG110" s="297">
        <v>0</v>
      </c>
      <c r="BH110" s="297">
        <v>0</v>
      </c>
      <c r="BI110" s="297">
        <v>0</v>
      </c>
      <c r="BJ110" s="297">
        <v>0</v>
      </c>
      <c r="BK110" s="297">
        <v>0</v>
      </c>
      <c r="BL110" s="297">
        <v>0</v>
      </c>
      <c r="BM110" s="297">
        <v>0</v>
      </c>
      <c r="BN110" s="297">
        <v>0</v>
      </c>
      <c r="BO110" s="297">
        <v>0</v>
      </c>
      <c r="BP110" s="297">
        <v>0</v>
      </c>
      <c r="BQ110" s="297">
        <v>0</v>
      </c>
      <c r="BR110" s="297">
        <v>0</v>
      </c>
      <c r="BS110" s="297">
        <v>0</v>
      </c>
      <c r="BT110" s="297">
        <v>0</v>
      </c>
      <c r="BU110" s="297">
        <v>0</v>
      </c>
      <c r="BV110" s="297">
        <v>0</v>
      </c>
      <c r="BW110" s="297">
        <v>0</v>
      </c>
      <c r="BX110" s="297">
        <v>0</v>
      </c>
      <c r="BY110" s="297">
        <v>0</v>
      </c>
      <c r="BZ110" s="297">
        <v>0</v>
      </c>
      <c r="CA110" s="297">
        <v>0</v>
      </c>
      <c r="CB110" s="297">
        <v>0</v>
      </c>
      <c r="CC110" s="297">
        <v>0</v>
      </c>
      <c r="CD110" s="297">
        <v>0</v>
      </c>
      <c r="CE110" s="297">
        <v>0</v>
      </c>
      <c r="CF110" s="297">
        <v>0</v>
      </c>
      <c r="CG110" s="297">
        <v>0</v>
      </c>
      <c r="CH110" s="297">
        <v>0</v>
      </c>
      <c r="CI110" s="297">
        <v>0</v>
      </c>
      <c r="CJ110" s="297">
        <v>0</v>
      </c>
      <c r="CK110" s="297">
        <v>0</v>
      </c>
      <c r="CL110" s="297">
        <v>0</v>
      </c>
      <c r="CM110" s="297"/>
      <c r="CN110" s="297">
        <v>0</v>
      </c>
      <c r="CO110" s="297">
        <v>0</v>
      </c>
      <c r="CP110" s="297">
        <v>0</v>
      </c>
      <c r="CQ110" s="297">
        <v>0</v>
      </c>
      <c r="CR110" s="297">
        <v>0</v>
      </c>
      <c r="CS110" s="297">
        <v>0</v>
      </c>
      <c r="CT110" s="297">
        <v>0</v>
      </c>
      <c r="CU110" s="297">
        <v>0</v>
      </c>
      <c r="CV110" s="297">
        <v>0</v>
      </c>
      <c r="CW110" s="297">
        <v>0</v>
      </c>
      <c r="CX110" s="297">
        <v>0</v>
      </c>
      <c r="CY110" s="297">
        <v>0</v>
      </c>
      <c r="CZ110" s="297">
        <v>0</v>
      </c>
      <c r="DA110" s="297">
        <v>0</v>
      </c>
      <c r="DB110" s="297">
        <v>0</v>
      </c>
      <c r="DC110" s="297">
        <v>0</v>
      </c>
      <c r="DD110" s="297">
        <v>0</v>
      </c>
      <c r="DE110" s="297">
        <v>0</v>
      </c>
      <c r="DF110" s="297">
        <v>0</v>
      </c>
      <c r="DG110" s="297">
        <v>0</v>
      </c>
      <c r="DH110" s="297">
        <v>0</v>
      </c>
      <c r="DI110" s="297">
        <v>0</v>
      </c>
      <c r="DJ110" s="297">
        <v>0</v>
      </c>
      <c r="DK110" s="297">
        <v>0</v>
      </c>
      <c r="DL110" s="297">
        <v>0</v>
      </c>
      <c r="DM110" s="297">
        <v>0</v>
      </c>
      <c r="DN110" s="297">
        <v>0</v>
      </c>
      <c r="DO110" s="297">
        <v>0</v>
      </c>
      <c r="DP110" s="297">
        <v>0</v>
      </c>
      <c r="DQ110" s="297"/>
      <c r="DR110" s="297">
        <v>0</v>
      </c>
      <c r="DS110" s="297">
        <v>0</v>
      </c>
      <c r="DT110" s="297">
        <v>0</v>
      </c>
      <c r="DU110" s="297">
        <v>0</v>
      </c>
      <c r="DV110" s="297">
        <v>0</v>
      </c>
      <c r="DW110" s="297">
        <v>0</v>
      </c>
      <c r="DX110" s="297"/>
      <c r="DY110" s="297">
        <v>0</v>
      </c>
      <c r="DZ110" s="297">
        <v>0</v>
      </c>
      <c r="EA110" s="297">
        <v>0</v>
      </c>
      <c r="EB110" s="297">
        <v>0</v>
      </c>
      <c r="EC110" s="297">
        <v>0</v>
      </c>
      <c r="ED110" s="297">
        <v>0</v>
      </c>
      <c r="EE110" s="297">
        <v>0</v>
      </c>
      <c r="EF110" s="297">
        <v>0</v>
      </c>
      <c r="EG110" s="297">
        <v>0</v>
      </c>
      <c r="EH110" s="297">
        <v>0</v>
      </c>
      <c r="EI110"/>
      <c r="EJ110" s="7">
        <f t="shared" si="62"/>
        <v>0</v>
      </c>
      <c r="EL110" s="276">
        <v>5060</v>
      </c>
      <c r="EN110" s="183">
        <v>0</v>
      </c>
      <c r="EO110" s="183">
        <v>0</v>
      </c>
      <c r="EP110" s="183">
        <v>0</v>
      </c>
      <c r="EQ110" s="183">
        <v>0</v>
      </c>
      <c r="ER110" s="183">
        <v>0</v>
      </c>
      <c r="ES110" s="183">
        <v>0</v>
      </c>
      <c r="ET110" s="183">
        <v>0</v>
      </c>
      <c r="EU110" s="183">
        <v>0</v>
      </c>
      <c r="EV110" s="183">
        <v>0</v>
      </c>
      <c r="EW110" s="183">
        <v>0</v>
      </c>
      <c r="EX110" s="183">
        <v>0</v>
      </c>
      <c r="EY110" s="183">
        <v>0</v>
      </c>
      <c r="EZ110" s="183">
        <v>0</v>
      </c>
      <c r="FA110" s="183">
        <v>0</v>
      </c>
      <c r="FB110" s="183">
        <v>0</v>
      </c>
      <c r="FC110" s="183">
        <v>0</v>
      </c>
      <c r="FD110" s="183">
        <v>0</v>
      </c>
      <c r="FE110" s="183">
        <v>0</v>
      </c>
      <c r="FF110" s="183">
        <v>0</v>
      </c>
      <c r="FG110" s="183">
        <v>0</v>
      </c>
      <c r="FH110" s="183">
        <v>0</v>
      </c>
      <c r="FI110" s="183">
        <v>0</v>
      </c>
      <c r="FJ110" s="183">
        <v>0</v>
      </c>
      <c r="FK110" s="183">
        <v>0</v>
      </c>
      <c r="FL110" s="183">
        <v>0</v>
      </c>
      <c r="FM110" s="183">
        <v>0</v>
      </c>
      <c r="FN110" s="183">
        <v>0</v>
      </c>
      <c r="FO110" s="183">
        <v>0</v>
      </c>
      <c r="FP110" s="183">
        <v>0</v>
      </c>
      <c r="FQ110" s="183">
        <v>0</v>
      </c>
      <c r="FR110" s="183">
        <v>0</v>
      </c>
      <c r="FS110" s="183">
        <v>0</v>
      </c>
      <c r="FT110" s="183">
        <v>0</v>
      </c>
      <c r="FU110" s="183">
        <v>0</v>
      </c>
      <c r="FV110" s="183">
        <v>0</v>
      </c>
      <c r="FW110" s="183">
        <v>0</v>
      </c>
      <c r="FX110" s="183">
        <v>0</v>
      </c>
      <c r="FY110" s="183">
        <v>0</v>
      </c>
      <c r="FZ110" s="183">
        <v>0</v>
      </c>
      <c r="GA110" s="183">
        <v>0</v>
      </c>
      <c r="GB110" s="183">
        <v>0</v>
      </c>
      <c r="GC110" s="183">
        <v>0</v>
      </c>
      <c r="GD110" s="183">
        <v>0</v>
      </c>
      <c r="GE110" s="183">
        <v>0</v>
      </c>
      <c r="GF110" s="183">
        <v>0</v>
      </c>
      <c r="GG110" s="183">
        <v>0</v>
      </c>
      <c r="GH110" s="183">
        <v>0</v>
      </c>
      <c r="GI110" s="183">
        <v>0</v>
      </c>
      <c r="GJ110" s="183">
        <v>0</v>
      </c>
      <c r="GK110" s="183">
        <v>0</v>
      </c>
      <c r="GL110" s="183">
        <v>0</v>
      </c>
      <c r="GM110" s="183">
        <v>0</v>
      </c>
      <c r="GN110" s="183">
        <v>0</v>
      </c>
      <c r="GO110" s="183">
        <v>0</v>
      </c>
      <c r="GP110" s="183">
        <v>0</v>
      </c>
      <c r="GQ110" s="183">
        <v>0</v>
      </c>
      <c r="GR110" s="183">
        <v>0</v>
      </c>
      <c r="GS110" s="183">
        <v>0</v>
      </c>
      <c r="GT110" s="183">
        <v>0</v>
      </c>
      <c r="GU110" s="183">
        <v>0</v>
      </c>
      <c r="GV110" s="183">
        <v>0</v>
      </c>
      <c r="GW110" s="183">
        <v>0</v>
      </c>
      <c r="GX110" s="183">
        <v>0</v>
      </c>
      <c r="GY110" s="183">
        <v>0</v>
      </c>
      <c r="GZ110" s="183">
        <v>0</v>
      </c>
      <c r="HA110" s="183">
        <v>0</v>
      </c>
      <c r="HB110" s="183">
        <v>0</v>
      </c>
      <c r="HC110" s="183">
        <v>0</v>
      </c>
      <c r="HD110" s="183">
        <v>0</v>
      </c>
      <c r="HE110" s="183">
        <v>0</v>
      </c>
      <c r="HF110" s="183">
        <v>0</v>
      </c>
      <c r="HG110" s="183">
        <v>0</v>
      </c>
      <c r="HH110" s="183">
        <v>0</v>
      </c>
      <c r="HI110" s="183">
        <v>0</v>
      </c>
      <c r="HJ110" s="183">
        <v>0</v>
      </c>
      <c r="HK110" s="183">
        <v>0</v>
      </c>
      <c r="HL110" s="183">
        <v>0</v>
      </c>
      <c r="HM110" s="183">
        <v>0</v>
      </c>
      <c r="HN110" s="183">
        <v>0</v>
      </c>
      <c r="HO110" s="183">
        <v>0</v>
      </c>
      <c r="HP110" s="183">
        <v>0</v>
      </c>
      <c r="HQ110" s="183">
        <v>0</v>
      </c>
      <c r="HR110" s="183">
        <v>0</v>
      </c>
      <c r="HS110" s="183">
        <v>0</v>
      </c>
      <c r="HT110" s="183">
        <v>0</v>
      </c>
      <c r="HU110" s="183">
        <v>0</v>
      </c>
      <c r="HV110" s="183">
        <v>0</v>
      </c>
      <c r="HW110" s="183">
        <v>0</v>
      </c>
      <c r="HX110" s="183">
        <v>0</v>
      </c>
      <c r="HY110" s="183">
        <v>0</v>
      </c>
      <c r="HZ110" s="183">
        <v>0</v>
      </c>
      <c r="IA110" s="183">
        <v>0</v>
      </c>
      <c r="IB110" s="183">
        <v>0</v>
      </c>
      <c r="IC110" s="183">
        <v>0</v>
      </c>
      <c r="ID110" s="183">
        <v>0</v>
      </c>
      <c r="IE110" s="183">
        <v>0</v>
      </c>
      <c r="IF110" s="183">
        <v>0</v>
      </c>
      <c r="IG110" s="183">
        <v>0</v>
      </c>
      <c r="IH110" s="183">
        <v>0</v>
      </c>
      <c r="II110" s="183">
        <v>0</v>
      </c>
      <c r="IJ110" s="183">
        <v>0</v>
      </c>
      <c r="IK110" s="183">
        <v>0</v>
      </c>
      <c r="IL110" s="183">
        <v>0</v>
      </c>
      <c r="IM110" s="183">
        <v>0</v>
      </c>
      <c r="IN110" s="183">
        <v>0</v>
      </c>
      <c r="IO110" s="183">
        <v>0</v>
      </c>
      <c r="IP110" s="183">
        <v>0</v>
      </c>
      <c r="IQ110" s="183">
        <v>0</v>
      </c>
      <c r="IR110" s="183">
        <v>0</v>
      </c>
      <c r="IS110" s="183">
        <v>0</v>
      </c>
      <c r="IT110" s="183">
        <v>0</v>
      </c>
      <c r="IU110" s="183">
        <v>0</v>
      </c>
      <c r="IV110" s="183">
        <v>0</v>
      </c>
      <c r="IW110" s="183">
        <v>0</v>
      </c>
      <c r="IX110" s="183">
        <v>0</v>
      </c>
      <c r="IY110" s="183">
        <v>0</v>
      </c>
      <c r="IZ110" s="183">
        <v>0</v>
      </c>
      <c r="JA110" s="183">
        <v>0</v>
      </c>
      <c r="JB110" s="183">
        <v>0</v>
      </c>
      <c r="JC110" s="183">
        <v>0</v>
      </c>
      <c r="JD110" s="183">
        <v>0</v>
      </c>
      <c r="JE110" s="183">
        <v>0</v>
      </c>
      <c r="JF110" s="183">
        <v>0</v>
      </c>
      <c r="JG110" s="183">
        <v>0</v>
      </c>
      <c r="JH110" s="183">
        <v>0</v>
      </c>
      <c r="JI110" s="183">
        <v>0</v>
      </c>
      <c r="JJ110" s="183">
        <v>0</v>
      </c>
      <c r="JK110" s="183">
        <v>0</v>
      </c>
      <c r="JL110" s="183">
        <v>0</v>
      </c>
      <c r="JM110" s="183">
        <v>0</v>
      </c>
      <c r="JN110" s="183">
        <v>0</v>
      </c>
      <c r="JO110" s="183">
        <v>0</v>
      </c>
      <c r="JP110" s="183">
        <v>0</v>
      </c>
      <c r="JQ110" s="183">
        <v>0</v>
      </c>
    </row>
    <row r="111" spans="1:277" x14ac:dyDescent="0.25">
      <c r="A111" s="54">
        <f t="shared" si="41"/>
        <v>110</v>
      </c>
      <c r="B111" s="6"/>
      <c r="C111" s="6"/>
      <c r="D111" s="6"/>
      <c r="E111" s="6"/>
      <c r="F111" s="6" t="s">
        <v>293</v>
      </c>
      <c r="G111" s="297">
        <v>0</v>
      </c>
      <c r="H111" s="297">
        <v>0</v>
      </c>
      <c r="I111" s="297">
        <v>2214.0879999999997</v>
      </c>
      <c r="J111" s="297">
        <v>0</v>
      </c>
      <c r="K111" s="297">
        <v>0</v>
      </c>
      <c r="L111" s="297">
        <v>600</v>
      </c>
      <c r="M111" s="297">
        <v>0</v>
      </c>
      <c r="N111" s="297">
        <v>0</v>
      </c>
      <c r="O111" s="297">
        <v>1500</v>
      </c>
      <c r="P111" s="297">
        <v>0</v>
      </c>
      <c r="Q111" s="297">
        <v>0</v>
      </c>
      <c r="R111" s="297">
        <v>0</v>
      </c>
      <c r="S111" s="297">
        <v>0</v>
      </c>
      <c r="T111" s="297">
        <v>0</v>
      </c>
      <c r="U111" s="297"/>
      <c r="V111" s="297">
        <v>0</v>
      </c>
      <c r="W111" s="297">
        <v>0</v>
      </c>
      <c r="X111" s="297">
        <v>2308.23</v>
      </c>
      <c r="Y111" s="297"/>
      <c r="Z111" s="297">
        <v>0</v>
      </c>
      <c r="AA111" s="297">
        <v>0</v>
      </c>
      <c r="AB111" s="297">
        <v>507.68699999999995</v>
      </c>
      <c r="AC111" s="297">
        <v>0</v>
      </c>
      <c r="AD111" s="297">
        <v>0</v>
      </c>
      <c r="AE111" s="297">
        <v>0</v>
      </c>
      <c r="AF111" s="297">
        <v>0</v>
      </c>
      <c r="AG111" s="297">
        <v>0</v>
      </c>
      <c r="AH111" s="297">
        <v>0</v>
      </c>
      <c r="AI111" s="297">
        <v>0</v>
      </c>
      <c r="AJ111" s="297">
        <v>0</v>
      </c>
      <c r="AK111" s="297">
        <v>0</v>
      </c>
      <c r="AL111" s="297">
        <v>0</v>
      </c>
      <c r="AM111" s="297">
        <v>0</v>
      </c>
      <c r="AN111" s="297">
        <v>0</v>
      </c>
      <c r="AO111" s="297">
        <v>0</v>
      </c>
      <c r="AP111" s="297">
        <v>0</v>
      </c>
      <c r="AQ111" s="297">
        <v>0</v>
      </c>
      <c r="AR111" s="297">
        <v>0</v>
      </c>
      <c r="AS111" s="297">
        <v>0</v>
      </c>
      <c r="AT111" s="297">
        <v>0</v>
      </c>
      <c r="AU111" s="297">
        <v>0</v>
      </c>
      <c r="AV111" s="297">
        <v>0</v>
      </c>
      <c r="AW111" s="297">
        <v>0</v>
      </c>
      <c r="AX111" s="297">
        <v>0</v>
      </c>
      <c r="AY111" s="297">
        <v>0</v>
      </c>
      <c r="AZ111" s="297">
        <v>0</v>
      </c>
      <c r="BA111" s="297">
        <v>0</v>
      </c>
      <c r="BB111" s="297">
        <v>130.4598</v>
      </c>
      <c r="BC111" s="297">
        <v>0</v>
      </c>
      <c r="BD111" s="297">
        <v>0</v>
      </c>
      <c r="BE111" s="297">
        <v>0</v>
      </c>
      <c r="BF111" s="297">
        <v>0</v>
      </c>
      <c r="BG111" s="297">
        <v>2200</v>
      </c>
      <c r="BH111" s="297">
        <v>1505</v>
      </c>
      <c r="BI111" s="297">
        <v>0</v>
      </c>
      <c r="BJ111" s="297">
        <v>0</v>
      </c>
      <c r="BK111" s="297">
        <v>57.824199999999998</v>
      </c>
      <c r="BL111" s="297">
        <v>0</v>
      </c>
      <c r="BM111" s="297">
        <v>0</v>
      </c>
      <c r="BN111" s="297">
        <v>0</v>
      </c>
      <c r="BO111" s="297">
        <v>3971.68</v>
      </c>
      <c r="BP111" s="297">
        <v>0</v>
      </c>
      <c r="BQ111" s="297">
        <v>0</v>
      </c>
      <c r="BR111" s="297">
        <v>0</v>
      </c>
      <c r="BS111" s="297">
        <v>0</v>
      </c>
      <c r="BT111" s="297">
        <v>0</v>
      </c>
      <c r="BU111" s="297">
        <v>0</v>
      </c>
      <c r="BV111" s="297">
        <v>0</v>
      </c>
      <c r="BW111" s="297">
        <v>0</v>
      </c>
      <c r="BX111" s="297">
        <v>0</v>
      </c>
      <c r="BY111" s="297">
        <v>0</v>
      </c>
      <c r="BZ111" s="297">
        <v>0</v>
      </c>
      <c r="CA111" s="297">
        <v>0</v>
      </c>
      <c r="CB111" s="297">
        <v>687.71039999999994</v>
      </c>
      <c r="CC111" s="297">
        <v>0</v>
      </c>
      <c r="CD111" s="297">
        <v>0</v>
      </c>
      <c r="CE111" s="297">
        <v>0</v>
      </c>
      <c r="CF111" s="297">
        <v>1962.8607</v>
      </c>
      <c r="CG111" s="297">
        <v>0</v>
      </c>
      <c r="CH111" s="297">
        <v>1911.8242</v>
      </c>
      <c r="CI111" s="297">
        <v>272.95</v>
      </c>
      <c r="CJ111" s="297">
        <v>0</v>
      </c>
      <c r="CK111" s="297">
        <v>1908.59</v>
      </c>
      <c r="CL111" s="297">
        <v>0</v>
      </c>
      <c r="CM111" s="297"/>
      <c r="CN111" s="297">
        <v>0</v>
      </c>
      <c r="CO111" s="297">
        <v>0</v>
      </c>
      <c r="CP111" s="297">
        <v>0</v>
      </c>
      <c r="CQ111" s="297">
        <v>0</v>
      </c>
      <c r="CR111" s="297">
        <v>0</v>
      </c>
      <c r="CS111" s="297">
        <v>755.19600000000003</v>
      </c>
      <c r="CT111" s="297">
        <v>-424.64999999999964</v>
      </c>
      <c r="CU111" s="297">
        <v>0</v>
      </c>
      <c r="CV111" s="297">
        <v>1788.08</v>
      </c>
      <c r="CW111" s="297">
        <v>0</v>
      </c>
      <c r="CX111" s="297">
        <v>0</v>
      </c>
      <c r="CY111" s="297">
        <v>0</v>
      </c>
      <c r="CZ111" s="297">
        <v>0</v>
      </c>
      <c r="DA111" s="297">
        <v>0</v>
      </c>
      <c r="DB111" s="297">
        <v>0</v>
      </c>
      <c r="DC111" s="297">
        <v>0</v>
      </c>
      <c r="DD111" s="297">
        <v>0</v>
      </c>
      <c r="DE111" s="297">
        <v>0</v>
      </c>
      <c r="DF111" s="297">
        <v>0</v>
      </c>
      <c r="DG111" s="297">
        <v>0</v>
      </c>
      <c r="DH111" s="297">
        <v>0</v>
      </c>
      <c r="DI111" s="297">
        <v>0</v>
      </c>
      <c r="DJ111" s="297">
        <v>0</v>
      </c>
      <c r="DK111" s="297">
        <v>0</v>
      </c>
      <c r="DL111" s="297">
        <v>0</v>
      </c>
      <c r="DM111" s="297">
        <v>0</v>
      </c>
      <c r="DN111" s="297">
        <v>0</v>
      </c>
      <c r="DO111" s="297">
        <v>0</v>
      </c>
      <c r="DP111" s="297">
        <v>0</v>
      </c>
      <c r="DQ111" s="297"/>
      <c r="DR111" s="297">
        <v>0</v>
      </c>
      <c r="DS111" s="297">
        <v>0</v>
      </c>
      <c r="DT111" s="297">
        <v>0</v>
      </c>
      <c r="DU111" s="297">
        <v>0</v>
      </c>
      <c r="DV111" s="297">
        <v>0</v>
      </c>
      <c r="DW111" s="297">
        <v>0</v>
      </c>
      <c r="DX111" s="297"/>
      <c r="DY111" s="297">
        <v>869.99979999999994</v>
      </c>
      <c r="DZ111" s="297">
        <v>0</v>
      </c>
      <c r="EA111" s="297">
        <v>0</v>
      </c>
      <c r="EB111" s="297">
        <v>3970.1967999999997</v>
      </c>
      <c r="EC111" s="297">
        <v>7034.076</v>
      </c>
      <c r="ED111" s="297">
        <v>0</v>
      </c>
      <c r="EE111" s="297">
        <v>0</v>
      </c>
      <c r="EF111" s="297">
        <v>0</v>
      </c>
      <c r="EG111" s="297">
        <v>0</v>
      </c>
      <c r="EH111" s="297">
        <v>0</v>
      </c>
      <c r="EI111"/>
      <c r="EJ111" s="7">
        <f t="shared" si="62"/>
        <v>35731.802900000002</v>
      </c>
      <c r="EL111" s="276">
        <v>5376.5999999999995</v>
      </c>
      <c r="EN111" s="183">
        <v>0</v>
      </c>
      <c r="EO111" s="183">
        <v>0</v>
      </c>
      <c r="EP111" s="183">
        <v>0</v>
      </c>
      <c r="EQ111" s="183">
        <v>0</v>
      </c>
      <c r="ER111" s="183">
        <v>0</v>
      </c>
      <c r="ES111" s="183">
        <v>0</v>
      </c>
      <c r="ET111" s="183">
        <v>0</v>
      </c>
      <c r="EU111" s="183">
        <v>0</v>
      </c>
      <c r="EV111" s="183">
        <v>0</v>
      </c>
      <c r="EW111" s="183">
        <v>0</v>
      </c>
      <c r="EX111" s="183">
        <v>0</v>
      </c>
      <c r="EY111" s="183">
        <v>0</v>
      </c>
      <c r="EZ111" s="183">
        <v>0</v>
      </c>
      <c r="FA111" s="183">
        <v>0</v>
      </c>
      <c r="FB111" s="183">
        <v>0</v>
      </c>
      <c r="FC111" s="183">
        <v>0</v>
      </c>
      <c r="FD111" s="183">
        <v>0</v>
      </c>
      <c r="FE111" s="183">
        <v>0</v>
      </c>
      <c r="FF111" s="183">
        <v>0</v>
      </c>
      <c r="FG111" s="183">
        <v>0</v>
      </c>
      <c r="FH111" s="183">
        <v>0</v>
      </c>
      <c r="FI111" s="183">
        <v>0</v>
      </c>
      <c r="FJ111" s="183">
        <v>0</v>
      </c>
      <c r="FK111" s="183">
        <v>0</v>
      </c>
      <c r="FL111" s="183">
        <v>0</v>
      </c>
      <c r="FM111" s="183">
        <v>0</v>
      </c>
      <c r="FN111" s="183">
        <v>0</v>
      </c>
      <c r="FO111" s="183">
        <v>0</v>
      </c>
      <c r="FP111" s="183">
        <v>0</v>
      </c>
      <c r="FQ111" s="183">
        <v>0</v>
      </c>
      <c r="FR111" s="183">
        <v>0</v>
      </c>
      <c r="FS111" s="183">
        <v>0</v>
      </c>
      <c r="FT111" s="183">
        <v>0</v>
      </c>
      <c r="FU111" s="183">
        <v>0</v>
      </c>
      <c r="FV111" s="183">
        <v>0</v>
      </c>
      <c r="FW111" s="183">
        <v>0</v>
      </c>
      <c r="FX111" s="183">
        <v>0</v>
      </c>
      <c r="FY111" s="183">
        <v>0</v>
      </c>
      <c r="FZ111" s="183">
        <v>0</v>
      </c>
      <c r="GA111" s="183">
        <v>0</v>
      </c>
      <c r="GB111" s="183">
        <v>0</v>
      </c>
      <c r="GC111" s="183">
        <v>0</v>
      </c>
      <c r="GD111" s="183">
        <v>0</v>
      </c>
      <c r="GE111" s="183">
        <v>0</v>
      </c>
      <c r="GF111" s="183">
        <v>0</v>
      </c>
      <c r="GG111" s="183">
        <v>0</v>
      </c>
      <c r="GH111" s="183">
        <v>0</v>
      </c>
      <c r="GI111" s="183">
        <v>0</v>
      </c>
      <c r="GJ111" s="183">
        <v>0</v>
      </c>
      <c r="GK111" s="183">
        <v>0</v>
      </c>
      <c r="GL111" s="183">
        <v>0</v>
      </c>
      <c r="GM111" s="183">
        <v>0</v>
      </c>
      <c r="GN111" s="183">
        <v>0</v>
      </c>
      <c r="GO111" s="183">
        <v>0</v>
      </c>
      <c r="GP111" s="183">
        <v>0</v>
      </c>
      <c r="GQ111" s="183">
        <v>0</v>
      </c>
      <c r="GR111" s="183">
        <v>0</v>
      </c>
      <c r="GS111" s="183">
        <v>0</v>
      </c>
      <c r="GT111" s="183">
        <v>0</v>
      </c>
      <c r="GU111" s="183">
        <v>0</v>
      </c>
      <c r="GV111" s="183">
        <v>0</v>
      </c>
      <c r="GW111" s="183">
        <v>0</v>
      </c>
      <c r="GX111" s="183">
        <v>0</v>
      </c>
      <c r="GY111" s="183">
        <v>0</v>
      </c>
      <c r="GZ111" s="183">
        <v>0</v>
      </c>
      <c r="HA111" s="183">
        <v>0</v>
      </c>
      <c r="HB111" s="183">
        <v>0</v>
      </c>
      <c r="HC111" s="183">
        <v>0</v>
      </c>
      <c r="HD111" s="183">
        <v>0</v>
      </c>
      <c r="HE111" s="183">
        <v>0</v>
      </c>
      <c r="HF111" s="183">
        <v>0</v>
      </c>
      <c r="HG111" s="183">
        <v>0</v>
      </c>
      <c r="HH111" s="183">
        <v>0</v>
      </c>
      <c r="HI111" s="183">
        <v>0</v>
      </c>
      <c r="HJ111" s="183">
        <v>0</v>
      </c>
      <c r="HK111" s="183">
        <v>0</v>
      </c>
      <c r="HL111" s="183">
        <v>0</v>
      </c>
      <c r="HM111" s="183">
        <v>0</v>
      </c>
      <c r="HN111" s="183">
        <v>0</v>
      </c>
      <c r="HO111" s="183">
        <v>0</v>
      </c>
      <c r="HP111" s="183">
        <v>0</v>
      </c>
      <c r="HQ111" s="183">
        <v>0</v>
      </c>
      <c r="HR111" s="183">
        <v>0</v>
      </c>
      <c r="HS111" s="183">
        <v>0</v>
      </c>
      <c r="HT111" s="183">
        <v>0</v>
      </c>
      <c r="HU111" s="183">
        <v>0</v>
      </c>
      <c r="HV111" s="183">
        <v>0</v>
      </c>
      <c r="HW111" s="183">
        <v>0</v>
      </c>
      <c r="HX111" s="183">
        <v>0</v>
      </c>
      <c r="HY111" s="183">
        <v>0</v>
      </c>
      <c r="HZ111" s="183">
        <v>0</v>
      </c>
      <c r="IA111" s="183">
        <v>0</v>
      </c>
      <c r="IB111" s="183">
        <v>0</v>
      </c>
      <c r="IC111" s="183">
        <v>0</v>
      </c>
      <c r="ID111" s="183">
        <v>0</v>
      </c>
      <c r="IE111" s="183">
        <v>0</v>
      </c>
      <c r="IF111" s="183">
        <v>0</v>
      </c>
      <c r="IG111" s="183">
        <v>0</v>
      </c>
      <c r="IH111" s="183">
        <v>0</v>
      </c>
      <c r="II111" s="183">
        <v>0</v>
      </c>
      <c r="IJ111" s="183">
        <v>0</v>
      </c>
      <c r="IK111" s="183">
        <v>0</v>
      </c>
      <c r="IL111" s="183">
        <v>0</v>
      </c>
      <c r="IM111" s="183">
        <v>0</v>
      </c>
      <c r="IN111" s="183">
        <v>0</v>
      </c>
      <c r="IO111" s="183">
        <v>0</v>
      </c>
      <c r="IP111" s="183">
        <v>0</v>
      </c>
      <c r="IQ111" s="183">
        <v>0</v>
      </c>
      <c r="IR111" s="183">
        <v>0</v>
      </c>
      <c r="IS111" s="183">
        <v>0</v>
      </c>
      <c r="IT111" s="183">
        <v>0</v>
      </c>
      <c r="IU111" s="183">
        <v>0</v>
      </c>
      <c r="IV111" s="183">
        <v>0</v>
      </c>
      <c r="IW111" s="183">
        <v>0</v>
      </c>
      <c r="IX111" s="183">
        <v>0</v>
      </c>
      <c r="IY111" s="183">
        <v>0</v>
      </c>
      <c r="IZ111" s="183">
        <v>0</v>
      </c>
      <c r="JA111" s="183">
        <v>0</v>
      </c>
      <c r="JB111" s="183">
        <v>0</v>
      </c>
      <c r="JC111" s="183">
        <v>0</v>
      </c>
      <c r="JD111" s="183">
        <v>0</v>
      </c>
      <c r="JE111" s="183">
        <v>0</v>
      </c>
      <c r="JF111" s="183">
        <v>0</v>
      </c>
      <c r="JG111" s="183">
        <v>0</v>
      </c>
      <c r="JH111" s="183">
        <v>0</v>
      </c>
      <c r="JI111" s="183">
        <v>0</v>
      </c>
      <c r="JJ111" s="183">
        <v>0</v>
      </c>
      <c r="JK111" s="183">
        <v>0</v>
      </c>
      <c r="JL111" s="183">
        <v>0</v>
      </c>
      <c r="JM111" s="183">
        <v>0</v>
      </c>
      <c r="JN111" s="183">
        <v>0</v>
      </c>
      <c r="JO111" s="183">
        <v>0</v>
      </c>
      <c r="JP111" s="183">
        <v>0</v>
      </c>
      <c r="JQ111" s="183">
        <v>0</v>
      </c>
    </row>
    <row r="112" spans="1:277" x14ac:dyDescent="0.25">
      <c r="A112" s="54">
        <f t="shared" si="41"/>
        <v>111</v>
      </c>
      <c r="B112" s="6"/>
      <c r="C112" s="6"/>
      <c r="D112" s="6"/>
      <c r="E112" s="6"/>
      <c r="F112" s="6" t="s">
        <v>294</v>
      </c>
      <c r="G112" s="297">
        <v>0</v>
      </c>
      <c r="H112" s="297">
        <v>574.74</v>
      </c>
      <c r="I112" s="297">
        <v>422.3</v>
      </c>
      <c r="J112" s="297">
        <v>0</v>
      </c>
      <c r="K112" s="297">
        <v>608.4828</v>
      </c>
      <c r="L112" s="297">
        <v>800</v>
      </c>
      <c r="M112" s="297">
        <v>0</v>
      </c>
      <c r="N112" s="297">
        <v>0</v>
      </c>
      <c r="O112" s="297">
        <v>300</v>
      </c>
      <c r="P112" s="297">
        <v>0</v>
      </c>
      <c r="Q112" s="297">
        <v>0</v>
      </c>
      <c r="R112" s="297">
        <v>0</v>
      </c>
      <c r="S112" s="297">
        <v>0</v>
      </c>
      <c r="T112" s="297">
        <v>0</v>
      </c>
      <c r="U112" s="297"/>
      <c r="V112" s="297">
        <v>500</v>
      </c>
      <c r="W112" s="297">
        <v>0</v>
      </c>
      <c r="X112" s="297">
        <v>877.56</v>
      </c>
      <c r="Y112" s="297"/>
      <c r="Z112" s="297">
        <v>0</v>
      </c>
      <c r="AA112" s="297">
        <v>0</v>
      </c>
      <c r="AB112" s="297">
        <v>768.85380000000009</v>
      </c>
      <c r="AC112" s="297">
        <v>0</v>
      </c>
      <c r="AD112" s="297">
        <v>0</v>
      </c>
      <c r="AE112" s="297">
        <v>0</v>
      </c>
      <c r="AF112" s="297">
        <v>0</v>
      </c>
      <c r="AG112" s="297">
        <v>0</v>
      </c>
      <c r="AH112" s="297">
        <v>350.2</v>
      </c>
      <c r="AI112" s="297">
        <v>0</v>
      </c>
      <c r="AJ112" s="297">
        <v>0</v>
      </c>
      <c r="AK112" s="297">
        <v>0</v>
      </c>
      <c r="AL112" s="297">
        <v>0</v>
      </c>
      <c r="AM112" s="297">
        <v>0</v>
      </c>
      <c r="AN112" s="297">
        <v>0</v>
      </c>
      <c r="AO112" s="297">
        <v>0</v>
      </c>
      <c r="AP112" s="297">
        <v>0</v>
      </c>
      <c r="AQ112" s="297">
        <v>2000</v>
      </c>
      <c r="AR112" s="297">
        <v>0</v>
      </c>
      <c r="AS112" s="297">
        <v>0</v>
      </c>
      <c r="AT112" s="297">
        <v>0</v>
      </c>
      <c r="AU112" s="297">
        <v>0</v>
      </c>
      <c r="AV112" s="297">
        <v>0</v>
      </c>
      <c r="AW112" s="297">
        <v>174.07</v>
      </c>
      <c r="AX112" s="297">
        <v>0</v>
      </c>
      <c r="AY112" s="297">
        <v>0</v>
      </c>
      <c r="AZ112" s="297">
        <v>0</v>
      </c>
      <c r="BA112" s="297">
        <v>0</v>
      </c>
      <c r="BB112" s="297">
        <v>0</v>
      </c>
      <c r="BC112" s="297">
        <v>566.5</v>
      </c>
      <c r="BD112" s="297">
        <v>0</v>
      </c>
      <c r="BE112" s="297">
        <v>0</v>
      </c>
      <c r="BF112" s="297">
        <v>0</v>
      </c>
      <c r="BG112" s="297">
        <v>812.88630000000001</v>
      </c>
      <c r="BH112" s="297">
        <v>349.3657</v>
      </c>
      <c r="BI112" s="297">
        <v>0</v>
      </c>
      <c r="BJ112" s="297">
        <v>0</v>
      </c>
      <c r="BK112" s="297">
        <v>0</v>
      </c>
      <c r="BL112" s="297">
        <v>0</v>
      </c>
      <c r="BM112" s="297">
        <v>0</v>
      </c>
      <c r="BN112" s="297">
        <v>0</v>
      </c>
      <c r="BO112" s="297">
        <v>360.5</v>
      </c>
      <c r="BP112" s="297">
        <v>1031.03</v>
      </c>
      <c r="BQ112" s="297">
        <v>750</v>
      </c>
      <c r="BR112" s="297">
        <v>0</v>
      </c>
      <c r="BS112" s="297">
        <v>0</v>
      </c>
      <c r="BT112" s="297">
        <v>0</v>
      </c>
      <c r="BU112" s="297">
        <v>1200</v>
      </c>
      <c r="BV112" s="297">
        <v>317.24</v>
      </c>
      <c r="BW112" s="297">
        <v>0</v>
      </c>
      <c r="BX112" s="297">
        <v>0</v>
      </c>
      <c r="BY112" s="297">
        <v>0</v>
      </c>
      <c r="BZ112" s="297">
        <v>0</v>
      </c>
      <c r="CA112" s="297">
        <v>0</v>
      </c>
      <c r="CB112" s="297">
        <v>870.35</v>
      </c>
      <c r="CC112" s="297">
        <v>0</v>
      </c>
      <c r="CD112" s="297">
        <v>0</v>
      </c>
      <c r="CE112" s="297">
        <v>0</v>
      </c>
      <c r="CF112" s="297">
        <v>1956.2275</v>
      </c>
      <c r="CG112" s="297">
        <v>0</v>
      </c>
      <c r="CH112" s="297">
        <v>2568.8200000000002</v>
      </c>
      <c r="CI112" s="297">
        <v>0</v>
      </c>
      <c r="CJ112" s="297">
        <v>463.5</v>
      </c>
      <c r="CK112" s="297">
        <v>978.66480000000001</v>
      </c>
      <c r="CL112" s="297">
        <v>250</v>
      </c>
      <c r="CM112" s="297"/>
      <c r="CN112" s="297">
        <v>0</v>
      </c>
      <c r="CO112" s="297">
        <v>0</v>
      </c>
      <c r="CP112" s="297">
        <v>0</v>
      </c>
      <c r="CQ112" s="297">
        <v>334.75</v>
      </c>
      <c r="CR112" s="297">
        <v>0</v>
      </c>
      <c r="CS112" s="297">
        <v>0</v>
      </c>
      <c r="CT112" s="297">
        <v>875.5</v>
      </c>
      <c r="CU112" s="297">
        <v>0</v>
      </c>
      <c r="CV112" s="297">
        <v>1308.0999999999999</v>
      </c>
      <c r="CW112" s="297">
        <v>0</v>
      </c>
      <c r="CX112" s="297">
        <v>0</v>
      </c>
      <c r="CY112" s="297">
        <v>0</v>
      </c>
      <c r="CZ112" s="297">
        <v>0</v>
      </c>
      <c r="DA112" s="297">
        <v>0</v>
      </c>
      <c r="DB112" s="297">
        <v>780.63699999999994</v>
      </c>
      <c r="DC112" s="297">
        <v>0</v>
      </c>
      <c r="DD112" s="297">
        <v>1652.7689</v>
      </c>
      <c r="DE112" s="297">
        <v>0</v>
      </c>
      <c r="DF112" s="297">
        <v>0</v>
      </c>
      <c r="DG112" s="297">
        <v>0</v>
      </c>
      <c r="DH112" s="297">
        <v>611.82000000000005</v>
      </c>
      <c r="DI112" s="297">
        <v>0</v>
      </c>
      <c r="DJ112" s="297">
        <v>0</v>
      </c>
      <c r="DK112" s="297">
        <v>0</v>
      </c>
      <c r="DL112" s="297">
        <v>0</v>
      </c>
      <c r="DM112" s="297">
        <v>286.40179999999998</v>
      </c>
      <c r="DN112" s="297">
        <v>0</v>
      </c>
      <c r="DO112" s="297">
        <v>0</v>
      </c>
      <c r="DP112" s="297">
        <v>1000</v>
      </c>
      <c r="DQ112" s="297"/>
      <c r="DR112" s="297">
        <v>0</v>
      </c>
      <c r="DS112" s="297">
        <v>0</v>
      </c>
      <c r="DT112" s="297">
        <v>0</v>
      </c>
      <c r="DU112" s="297">
        <v>0</v>
      </c>
      <c r="DV112" s="297">
        <v>0</v>
      </c>
      <c r="DW112" s="297">
        <v>0</v>
      </c>
      <c r="DX112" s="297"/>
      <c r="DY112" s="297">
        <v>3000</v>
      </c>
      <c r="DZ112" s="297">
        <v>0</v>
      </c>
      <c r="EA112" s="297">
        <v>0</v>
      </c>
      <c r="EB112" s="297">
        <v>417.15</v>
      </c>
      <c r="EC112" s="297">
        <v>305.23019999999997</v>
      </c>
      <c r="ED112" s="297">
        <v>0</v>
      </c>
      <c r="EE112" s="297">
        <v>323.42</v>
      </c>
      <c r="EF112" s="297">
        <v>0</v>
      </c>
      <c r="EG112" s="297">
        <v>2132.1</v>
      </c>
      <c r="EH112" s="297">
        <v>0</v>
      </c>
      <c r="EI112"/>
      <c r="EJ112" s="7">
        <f t="shared" si="62"/>
        <v>32879.168799999999</v>
      </c>
      <c r="EL112" s="276">
        <v>60500</v>
      </c>
      <c r="EN112" s="183">
        <v>0</v>
      </c>
      <c r="EO112" s="183">
        <v>0</v>
      </c>
      <c r="EP112" s="183">
        <v>0</v>
      </c>
      <c r="EQ112" s="183">
        <v>0</v>
      </c>
      <c r="ER112" s="183">
        <v>0</v>
      </c>
      <c r="ES112" s="183">
        <v>0</v>
      </c>
      <c r="ET112" s="183">
        <v>0</v>
      </c>
      <c r="EU112" s="183">
        <v>0</v>
      </c>
      <c r="EV112" s="183">
        <v>0</v>
      </c>
      <c r="EW112" s="183">
        <v>0</v>
      </c>
      <c r="EX112" s="183">
        <v>0</v>
      </c>
      <c r="EY112" s="183">
        <v>0</v>
      </c>
      <c r="EZ112" s="183">
        <v>0</v>
      </c>
      <c r="FA112" s="183">
        <v>0</v>
      </c>
      <c r="FB112" s="183">
        <v>0</v>
      </c>
      <c r="FC112" s="183">
        <v>0</v>
      </c>
      <c r="FD112" s="183">
        <v>0</v>
      </c>
      <c r="FE112" s="183">
        <v>0</v>
      </c>
      <c r="FF112" s="183">
        <v>0</v>
      </c>
      <c r="FG112" s="183">
        <v>0</v>
      </c>
      <c r="FH112" s="183">
        <v>0</v>
      </c>
      <c r="FI112" s="183">
        <v>0</v>
      </c>
      <c r="FJ112" s="183">
        <v>0</v>
      </c>
      <c r="FK112" s="183">
        <v>0</v>
      </c>
      <c r="FL112" s="183">
        <v>0</v>
      </c>
      <c r="FM112" s="183">
        <v>0</v>
      </c>
      <c r="FN112" s="183">
        <v>0</v>
      </c>
      <c r="FO112" s="183">
        <v>0</v>
      </c>
      <c r="FP112" s="183">
        <v>0</v>
      </c>
      <c r="FQ112" s="183">
        <v>0</v>
      </c>
      <c r="FR112" s="183">
        <v>0</v>
      </c>
      <c r="FS112" s="183">
        <v>0</v>
      </c>
      <c r="FT112" s="183">
        <v>0</v>
      </c>
      <c r="FU112" s="183">
        <v>0</v>
      </c>
      <c r="FV112" s="183">
        <v>0</v>
      </c>
      <c r="FW112" s="183">
        <v>0</v>
      </c>
      <c r="FX112" s="183">
        <v>0</v>
      </c>
      <c r="FY112" s="183">
        <v>0</v>
      </c>
      <c r="FZ112" s="183">
        <v>0</v>
      </c>
      <c r="GA112" s="183">
        <v>0</v>
      </c>
      <c r="GB112" s="183">
        <v>0</v>
      </c>
      <c r="GC112" s="183">
        <v>0</v>
      </c>
      <c r="GD112" s="183">
        <v>0</v>
      </c>
      <c r="GE112" s="183">
        <v>0</v>
      </c>
      <c r="GF112" s="183">
        <v>0</v>
      </c>
      <c r="GG112" s="183">
        <v>0</v>
      </c>
      <c r="GH112" s="183">
        <v>0</v>
      </c>
      <c r="GI112" s="183">
        <v>0</v>
      </c>
      <c r="GJ112" s="183">
        <v>0</v>
      </c>
      <c r="GK112" s="183">
        <v>0</v>
      </c>
      <c r="GL112" s="183">
        <v>0</v>
      </c>
      <c r="GM112" s="183">
        <v>0</v>
      </c>
      <c r="GN112" s="183">
        <v>0</v>
      </c>
      <c r="GO112" s="183">
        <v>0</v>
      </c>
      <c r="GP112" s="183">
        <v>0</v>
      </c>
      <c r="GQ112" s="183">
        <v>0</v>
      </c>
      <c r="GR112" s="183">
        <v>0</v>
      </c>
      <c r="GS112" s="183">
        <v>0</v>
      </c>
      <c r="GT112" s="183">
        <v>0</v>
      </c>
      <c r="GU112" s="183">
        <v>0</v>
      </c>
      <c r="GV112" s="183">
        <v>0</v>
      </c>
      <c r="GW112" s="183">
        <v>0</v>
      </c>
      <c r="GX112" s="183">
        <v>0</v>
      </c>
      <c r="GY112" s="183">
        <v>0</v>
      </c>
      <c r="GZ112" s="183">
        <v>0</v>
      </c>
      <c r="HA112" s="183">
        <v>0</v>
      </c>
      <c r="HB112" s="183">
        <v>0</v>
      </c>
      <c r="HC112" s="183">
        <v>0</v>
      </c>
      <c r="HD112" s="183">
        <v>0</v>
      </c>
      <c r="HE112" s="183">
        <v>0</v>
      </c>
      <c r="HF112" s="183">
        <v>0</v>
      </c>
      <c r="HG112" s="183">
        <v>0</v>
      </c>
      <c r="HH112" s="183">
        <v>0</v>
      </c>
      <c r="HI112" s="183">
        <v>0</v>
      </c>
      <c r="HJ112" s="183">
        <v>0</v>
      </c>
      <c r="HK112" s="183">
        <v>0</v>
      </c>
      <c r="HL112" s="183">
        <v>0</v>
      </c>
      <c r="HM112" s="183">
        <v>0</v>
      </c>
      <c r="HN112" s="183">
        <v>0</v>
      </c>
      <c r="HO112" s="183">
        <v>0</v>
      </c>
      <c r="HP112" s="183">
        <v>0</v>
      </c>
      <c r="HQ112" s="183">
        <v>0</v>
      </c>
      <c r="HR112" s="183">
        <v>0</v>
      </c>
      <c r="HS112" s="183">
        <v>0</v>
      </c>
      <c r="HT112" s="183">
        <v>0</v>
      </c>
      <c r="HU112" s="183">
        <v>0</v>
      </c>
      <c r="HV112" s="183">
        <v>0</v>
      </c>
      <c r="HW112" s="183">
        <v>0</v>
      </c>
      <c r="HX112" s="183">
        <v>0</v>
      </c>
      <c r="HY112" s="183">
        <v>0</v>
      </c>
      <c r="HZ112" s="183">
        <v>0</v>
      </c>
      <c r="IA112" s="183">
        <v>0</v>
      </c>
      <c r="IB112" s="183">
        <v>0</v>
      </c>
      <c r="IC112" s="183">
        <v>0</v>
      </c>
      <c r="ID112" s="183">
        <v>0</v>
      </c>
      <c r="IE112" s="183">
        <v>0</v>
      </c>
      <c r="IF112" s="183">
        <v>0</v>
      </c>
      <c r="IG112" s="183">
        <v>0</v>
      </c>
      <c r="IH112" s="183">
        <v>0</v>
      </c>
      <c r="II112" s="183">
        <v>0</v>
      </c>
      <c r="IJ112" s="183">
        <v>0</v>
      </c>
      <c r="IK112" s="183">
        <v>0</v>
      </c>
      <c r="IL112" s="183">
        <v>0</v>
      </c>
      <c r="IM112" s="183">
        <v>0</v>
      </c>
      <c r="IN112" s="183">
        <v>0</v>
      </c>
      <c r="IO112" s="183">
        <v>0</v>
      </c>
      <c r="IP112" s="183">
        <v>0</v>
      </c>
      <c r="IQ112" s="183">
        <v>0</v>
      </c>
      <c r="IR112" s="183">
        <v>0</v>
      </c>
      <c r="IS112" s="183">
        <v>0</v>
      </c>
      <c r="IT112" s="183">
        <v>0</v>
      </c>
      <c r="IU112" s="183">
        <v>0</v>
      </c>
      <c r="IV112" s="183">
        <v>0</v>
      </c>
      <c r="IW112" s="183">
        <v>0</v>
      </c>
      <c r="IX112" s="183">
        <v>0</v>
      </c>
      <c r="IY112" s="183">
        <v>0</v>
      </c>
      <c r="IZ112" s="183">
        <v>0</v>
      </c>
      <c r="JA112" s="183">
        <v>0</v>
      </c>
      <c r="JB112" s="183">
        <v>0</v>
      </c>
      <c r="JC112" s="183">
        <v>0</v>
      </c>
      <c r="JD112" s="183">
        <v>0</v>
      </c>
      <c r="JE112" s="183">
        <v>0</v>
      </c>
      <c r="JF112" s="183">
        <v>0</v>
      </c>
      <c r="JG112" s="183">
        <v>0</v>
      </c>
      <c r="JH112" s="183">
        <v>0</v>
      </c>
      <c r="JI112" s="183">
        <v>0</v>
      </c>
      <c r="JJ112" s="183">
        <v>0</v>
      </c>
      <c r="JK112" s="183">
        <v>0</v>
      </c>
      <c r="JL112" s="183">
        <v>0</v>
      </c>
      <c r="JM112" s="183">
        <v>0</v>
      </c>
      <c r="JN112" s="183">
        <v>0</v>
      </c>
      <c r="JO112" s="183">
        <v>0</v>
      </c>
      <c r="JP112" s="183">
        <v>0</v>
      </c>
      <c r="JQ112" s="183">
        <v>0</v>
      </c>
    </row>
    <row r="113" spans="1:277" x14ac:dyDescent="0.25">
      <c r="A113" s="54">
        <f t="shared" si="41"/>
        <v>112</v>
      </c>
      <c r="B113" s="6"/>
      <c r="C113" s="6"/>
      <c r="D113" s="6"/>
      <c r="E113" s="6"/>
      <c r="F113" s="6" t="s">
        <v>282</v>
      </c>
      <c r="G113" s="297"/>
      <c r="H113" s="297"/>
      <c r="I113" s="297"/>
      <c r="J113" s="297"/>
      <c r="K113" s="297"/>
      <c r="L113" s="297"/>
      <c r="M113" s="297"/>
      <c r="N113" s="297"/>
      <c r="O113" s="297"/>
      <c r="P113" s="297"/>
      <c r="Q113" s="297"/>
      <c r="R113" s="297"/>
      <c r="S113" s="297"/>
      <c r="T113" s="297"/>
      <c r="U113" s="297"/>
      <c r="V113" s="297"/>
      <c r="W113" s="297">
        <v>0</v>
      </c>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297"/>
      <c r="AU113" s="297"/>
      <c r="AV113" s="297"/>
      <c r="AW113" s="297"/>
      <c r="AX113" s="297"/>
      <c r="AY113" s="297"/>
      <c r="AZ113" s="297"/>
      <c r="BA113" s="297"/>
      <c r="BB113" s="297"/>
      <c r="BC113" s="297"/>
      <c r="BD113" s="297"/>
      <c r="BE113" s="297"/>
      <c r="BF113" s="297"/>
      <c r="BG113" s="297"/>
      <c r="BH113" s="297"/>
      <c r="BI113" s="297"/>
      <c r="BJ113" s="297"/>
      <c r="BK113" s="297"/>
      <c r="BL113" s="297"/>
      <c r="BM113" s="297"/>
      <c r="BN113" s="297"/>
      <c r="BO113" s="297"/>
      <c r="BP113" s="297"/>
      <c r="BQ113" s="297"/>
      <c r="BR113" s="297"/>
      <c r="BS113" s="297"/>
      <c r="BT113" s="297"/>
      <c r="BU113" s="297"/>
      <c r="BV113" s="297"/>
      <c r="BW113" s="297"/>
      <c r="BX113" s="297"/>
      <c r="BY113" s="297"/>
      <c r="BZ113" s="297"/>
      <c r="CA113" s="297"/>
      <c r="CB113" s="297"/>
      <c r="CC113" s="297"/>
      <c r="CD113" s="297"/>
      <c r="CE113" s="297"/>
      <c r="CF113" s="297"/>
      <c r="CG113" s="297"/>
      <c r="CH113" s="297"/>
      <c r="CI113" s="297"/>
      <c r="CJ113" s="297"/>
      <c r="CK113" s="297"/>
      <c r="CL113" s="297"/>
      <c r="CM113" s="297"/>
      <c r="CN113" s="297"/>
      <c r="CO113" s="297"/>
      <c r="CP113" s="297"/>
      <c r="CQ113" s="297"/>
      <c r="CR113" s="297"/>
      <c r="CS113" s="297"/>
      <c r="CT113" s="297"/>
      <c r="CU113" s="297"/>
      <c r="CV113" s="297"/>
      <c r="CW113" s="297"/>
      <c r="CX113" s="297"/>
      <c r="CY113" s="297"/>
      <c r="CZ113" s="297"/>
      <c r="DA113" s="297"/>
      <c r="DB113" s="297"/>
      <c r="DC113" s="297"/>
      <c r="DD113" s="297"/>
      <c r="DE113" s="297"/>
      <c r="DF113" s="297"/>
      <c r="DG113" s="297"/>
      <c r="DH113" s="297"/>
      <c r="DI113" s="297"/>
      <c r="DJ113" s="297"/>
      <c r="DK113" s="297"/>
      <c r="DL113" s="297"/>
      <c r="DM113" s="297"/>
      <c r="DN113" s="297"/>
      <c r="DO113" s="297"/>
      <c r="DP113" s="297"/>
      <c r="DQ113" s="297"/>
      <c r="DR113" s="297"/>
      <c r="DS113" s="297"/>
      <c r="DT113" s="297"/>
      <c r="DU113" s="297"/>
      <c r="DV113" s="297"/>
      <c r="DW113" s="297"/>
      <c r="DX113" s="297"/>
      <c r="DY113" s="297"/>
      <c r="DZ113" s="297"/>
      <c r="EA113" s="297"/>
      <c r="EB113" s="297"/>
      <c r="EC113" s="297"/>
      <c r="ED113" s="297"/>
      <c r="EE113" s="297"/>
      <c r="EF113" s="297"/>
      <c r="EG113" s="297"/>
      <c r="EH113" s="297"/>
      <c r="EI113"/>
      <c r="EJ113" s="7">
        <f t="shared" si="62"/>
        <v>0</v>
      </c>
      <c r="EL113" s="276">
        <v>6700</v>
      </c>
      <c r="EN113" s="183">
        <v>0</v>
      </c>
      <c r="EO113" s="183">
        <v>0</v>
      </c>
      <c r="EP113" s="183">
        <v>0</v>
      </c>
      <c r="EQ113" s="183">
        <v>0</v>
      </c>
      <c r="ER113" s="183">
        <v>0</v>
      </c>
      <c r="ES113" s="183">
        <v>0</v>
      </c>
      <c r="ET113" s="183">
        <v>0</v>
      </c>
      <c r="EU113" s="183">
        <v>0</v>
      </c>
      <c r="EV113" s="183">
        <v>0</v>
      </c>
      <c r="EW113" s="183">
        <v>0</v>
      </c>
      <c r="EX113" s="183">
        <v>0</v>
      </c>
      <c r="EY113" s="183">
        <v>0</v>
      </c>
      <c r="EZ113" s="183">
        <v>0</v>
      </c>
      <c r="FA113" s="183">
        <v>0</v>
      </c>
      <c r="FB113" s="183">
        <v>0</v>
      </c>
      <c r="FC113" s="183">
        <v>0</v>
      </c>
      <c r="FD113" s="183">
        <v>0</v>
      </c>
      <c r="FE113" s="183">
        <v>0</v>
      </c>
      <c r="FF113" s="183">
        <v>0</v>
      </c>
      <c r="FG113" s="183">
        <v>0</v>
      </c>
      <c r="FH113" s="183">
        <v>0</v>
      </c>
      <c r="FI113" s="183">
        <v>0</v>
      </c>
      <c r="FJ113" s="183">
        <v>0</v>
      </c>
      <c r="FK113" s="183">
        <v>0</v>
      </c>
      <c r="FL113" s="183">
        <v>0</v>
      </c>
      <c r="FM113" s="183">
        <v>0</v>
      </c>
      <c r="FN113" s="183">
        <v>0</v>
      </c>
      <c r="FO113" s="183">
        <v>0</v>
      </c>
      <c r="FP113" s="183">
        <v>0</v>
      </c>
      <c r="FQ113" s="183">
        <v>0</v>
      </c>
      <c r="FR113" s="183">
        <v>0</v>
      </c>
      <c r="FS113" s="183">
        <v>0</v>
      </c>
      <c r="FT113" s="183">
        <v>0</v>
      </c>
      <c r="FU113" s="183">
        <v>0</v>
      </c>
      <c r="FV113" s="183">
        <v>0</v>
      </c>
      <c r="FW113" s="183">
        <v>0</v>
      </c>
      <c r="FX113" s="183">
        <v>0</v>
      </c>
      <c r="FY113" s="183">
        <v>0</v>
      </c>
      <c r="FZ113" s="183">
        <v>0</v>
      </c>
      <c r="GA113" s="183">
        <v>0</v>
      </c>
      <c r="GB113" s="183">
        <v>0</v>
      </c>
      <c r="GC113" s="183">
        <v>0</v>
      </c>
      <c r="GD113" s="183">
        <v>0</v>
      </c>
      <c r="GE113" s="183">
        <v>0</v>
      </c>
      <c r="GF113" s="183">
        <v>0</v>
      </c>
      <c r="GG113" s="183">
        <v>0</v>
      </c>
      <c r="GH113" s="183">
        <v>0</v>
      </c>
      <c r="GI113" s="183">
        <v>0</v>
      </c>
      <c r="GJ113" s="183">
        <v>0</v>
      </c>
      <c r="GK113" s="183">
        <v>0</v>
      </c>
      <c r="GL113" s="183">
        <v>0</v>
      </c>
      <c r="GM113" s="183">
        <v>0</v>
      </c>
      <c r="GN113" s="183">
        <v>0</v>
      </c>
      <c r="GO113" s="183">
        <v>0</v>
      </c>
      <c r="GP113" s="183">
        <v>0</v>
      </c>
      <c r="GQ113" s="183">
        <v>0</v>
      </c>
      <c r="GR113" s="183">
        <v>0</v>
      </c>
      <c r="GS113" s="183">
        <v>0</v>
      </c>
      <c r="GT113" s="183">
        <v>0</v>
      </c>
      <c r="GU113" s="183">
        <v>0</v>
      </c>
      <c r="GV113" s="183">
        <v>0</v>
      </c>
      <c r="GW113" s="183">
        <v>0</v>
      </c>
      <c r="GX113" s="183">
        <v>0</v>
      </c>
      <c r="GY113" s="183">
        <v>0</v>
      </c>
      <c r="GZ113" s="183">
        <v>0</v>
      </c>
      <c r="HA113" s="183">
        <v>0</v>
      </c>
      <c r="HB113" s="183">
        <v>0</v>
      </c>
      <c r="HC113" s="183">
        <v>0</v>
      </c>
      <c r="HD113" s="183">
        <v>0</v>
      </c>
      <c r="HE113" s="183">
        <v>0</v>
      </c>
      <c r="HF113" s="183">
        <v>0</v>
      </c>
      <c r="HG113" s="183">
        <v>0</v>
      </c>
      <c r="HH113" s="183">
        <v>0</v>
      </c>
      <c r="HI113" s="183">
        <v>0</v>
      </c>
      <c r="HJ113" s="183">
        <v>0</v>
      </c>
      <c r="HK113" s="183">
        <v>0</v>
      </c>
      <c r="HL113" s="183">
        <v>0</v>
      </c>
      <c r="HM113" s="183">
        <v>0</v>
      </c>
      <c r="HN113" s="183">
        <v>0</v>
      </c>
      <c r="HO113" s="183">
        <v>0</v>
      </c>
      <c r="HP113" s="183">
        <v>0</v>
      </c>
      <c r="HQ113" s="183">
        <v>0</v>
      </c>
      <c r="HR113" s="183">
        <v>0</v>
      </c>
      <c r="HS113" s="183">
        <v>0</v>
      </c>
      <c r="HT113" s="183">
        <v>0</v>
      </c>
      <c r="HU113" s="183">
        <v>0</v>
      </c>
      <c r="HV113" s="183">
        <v>0</v>
      </c>
      <c r="HW113" s="183">
        <v>0</v>
      </c>
      <c r="HX113" s="183">
        <v>0</v>
      </c>
      <c r="HY113" s="183">
        <v>0</v>
      </c>
      <c r="HZ113" s="183">
        <v>0</v>
      </c>
      <c r="IA113" s="183">
        <v>0</v>
      </c>
      <c r="IB113" s="183">
        <v>0</v>
      </c>
      <c r="IC113" s="183">
        <v>0</v>
      </c>
      <c r="ID113" s="183">
        <v>0</v>
      </c>
      <c r="IE113" s="183">
        <v>0</v>
      </c>
      <c r="IF113" s="183">
        <v>0</v>
      </c>
      <c r="IG113" s="183">
        <v>0</v>
      </c>
      <c r="IH113" s="183">
        <v>0</v>
      </c>
      <c r="II113" s="183">
        <v>0</v>
      </c>
      <c r="IJ113" s="183">
        <v>0</v>
      </c>
      <c r="IK113" s="183">
        <v>0</v>
      </c>
      <c r="IL113" s="183">
        <v>0</v>
      </c>
      <c r="IM113" s="183">
        <v>0</v>
      </c>
      <c r="IN113" s="183">
        <v>0</v>
      </c>
      <c r="IO113" s="183">
        <v>0</v>
      </c>
      <c r="IP113" s="183">
        <v>0</v>
      </c>
      <c r="IQ113" s="183">
        <v>0</v>
      </c>
      <c r="IR113" s="183">
        <v>0</v>
      </c>
      <c r="IS113" s="183">
        <v>0</v>
      </c>
      <c r="IT113" s="183">
        <v>0</v>
      </c>
      <c r="IU113" s="183">
        <v>0</v>
      </c>
      <c r="IV113" s="183">
        <v>0</v>
      </c>
      <c r="IW113" s="183">
        <v>0</v>
      </c>
      <c r="IX113" s="183">
        <v>0</v>
      </c>
      <c r="IY113" s="183">
        <v>0</v>
      </c>
      <c r="IZ113" s="183">
        <v>0</v>
      </c>
      <c r="JA113" s="183">
        <v>0</v>
      </c>
      <c r="JB113" s="183">
        <v>0</v>
      </c>
      <c r="JC113" s="183">
        <v>0</v>
      </c>
      <c r="JD113" s="183">
        <v>0</v>
      </c>
      <c r="JE113" s="183">
        <v>0</v>
      </c>
      <c r="JF113" s="183">
        <v>0</v>
      </c>
      <c r="JG113" s="183">
        <v>0</v>
      </c>
      <c r="JH113" s="183">
        <v>0</v>
      </c>
      <c r="JI113" s="183">
        <v>0</v>
      </c>
      <c r="JJ113" s="183">
        <v>0</v>
      </c>
      <c r="JK113" s="183">
        <v>0</v>
      </c>
      <c r="JL113" s="183">
        <v>0</v>
      </c>
      <c r="JM113" s="183">
        <v>0</v>
      </c>
      <c r="JN113" s="183">
        <v>0</v>
      </c>
      <c r="JO113" s="183">
        <v>0</v>
      </c>
      <c r="JP113" s="183">
        <v>0</v>
      </c>
      <c r="JQ113" s="183">
        <v>0</v>
      </c>
    </row>
    <row r="114" spans="1:277" x14ac:dyDescent="0.25">
      <c r="A114" s="54">
        <f t="shared" si="41"/>
        <v>113</v>
      </c>
      <c r="B114" s="6"/>
      <c r="C114" s="6"/>
      <c r="D114" s="6"/>
      <c r="E114" s="6"/>
      <c r="F114" s="6" t="s">
        <v>295</v>
      </c>
      <c r="G114" s="299">
        <v>0</v>
      </c>
      <c r="H114" s="299">
        <v>10000</v>
      </c>
      <c r="I114" s="299">
        <v>25000</v>
      </c>
      <c r="J114" s="299">
        <v>0</v>
      </c>
      <c r="K114" s="299">
        <v>15000</v>
      </c>
      <c r="L114" s="299">
        <v>7500</v>
      </c>
      <c r="M114" s="299">
        <v>0</v>
      </c>
      <c r="N114" s="299">
        <v>0</v>
      </c>
      <c r="O114" s="299">
        <v>15000</v>
      </c>
      <c r="P114" s="299">
        <v>10300</v>
      </c>
      <c r="Q114" s="299">
        <v>0</v>
      </c>
      <c r="R114" s="299">
        <v>6180</v>
      </c>
      <c r="S114" s="299">
        <v>0</v>
      </c>
      <c r="T114" s="299">
        <v>204.87729999999999</v>
      </c>
      <c r="U114" s="299"/>
      <c r="V114" s="299">
        <v>20000</v>
      </c>
      <c r="W114" s="299">
        <v>0</v>
      </c>
      <c r="X114" s="299">
        <v>20600</v>
      </c>
      <c r="Y114" s="299"/>
      <c r="Z114" s="299">
        <v>0</v>
      </c>
      <c r="AA114" s="299">
        <v>0</v>
      </c>
      <c r="AB114" s="299">
        <v>10000</v>
      </c>
      <c r="AC114" s="299">
        <v>102.9485</v>
      </c>
      <c r="AD114" s="299">
        <v>0</v>
      </c>
      <c r="AE114" s="299">
        <v>1420.6584</v>
      </c>
      <c r="AF114" s="299">
        <v>0</v>
      </c>
      <c r="AG114" s="299">
        <v>0</v>
      </c>
      <c r="AH114" s="299">
        <v>5000</v>
      </c>
      <c r="AI114" s="299">
        <v>0</v>
      </c>
      <c r="AJ114" s="299">
        <v>0</v>
      </c>
      <c r="AK114" s="299">
        <v>0</v>
      </c>
      <c r="AL114" s="299">
        <v>0</v>
      </c>
      <c r="AM114" s="299">
        <v>0</v>
      </c>
      <c r="AN114" s="299">
        <v>0</v>
      </c>
      <c r="AO114" s="299">
        <v>1331.3471</v>
      </c>
      <c r="AP114" s="299">
        <v>0</v>
      </c>
      <c r="AQ114" s="299">
        <v>18000</v>
      </c>
      <c r="AR114" s="299">
        <v>0</v>
      </c>
      <c r="AS114" s="299">
        <v>0</v>
      </c>
      <c r="AT114" s="299">
        <v>0</v>
      </c>
      <c r="AU114" s="299">
        <v>0</v>
      </c>
      <c r="AV114" s="299">
        <v>0</v>
      </c>
      <c r="AW114" s="299">
        <v>5000</v>
      </c>
      <c r="AX114" s="299">
        <v>0</v>
      </c>
      <c r="AY114" s="299">
        <v>0</v>
      </c>
      <c r="AZ114" s="299">
        <v>0</v>
      </c>
      <c r="BA114" s="299">
        <v>0</v>
      </c>
      <c r="BB114" s="299">
        <v>0</v>
      </c>
      <c r="BC114" s="299">
        <v>18000</v>
      </c>
      <c r="BD114" s="299">
        <v>0</v>
      </c>
      <c r="BE114" s="299">
        <v>0</v>
      </c>
      <c r="BF114" s="299">
        <v>10000</v>
      </c>
      <c r="BG114" s="299">
        <v>25750</v>
      </c>
      <c r="BH114" s="299">
        <v>18000</v>
      </c>
      <c r="BI114" s="299">
        <v>0</v>
      </c>
      <c r="BJ114" s="299">
        <v>0</v>
      </c>
      <c r="BK114" s="299">
        <v>8000</v>
      </c>
      <c r="BL114" s="299">
        <v>0</v>
      </c>
      <c r="BM114" s="299">
        <v>0</v>
      </c>
      <c r="BN114" s="299">
        <v>0</v>
      </c>
      <c r="BO114" s="299">
        <v>18000</v>
      </c>
      <c r="BP114" s="299">
        <v>5000</v>
      </c>
      <c r="BQ114" s="299">
        <v>2500</v>
      </c>
      <c r="BR114" s="299">
        <v>0</v>
      </c>
      <c r="BS114" s="299">
        <v>0</v>
      </c>
      <c r="BT114" s="299">
        <v>0</v>
      </c>
      <c r="BU114" s="299">
        <v>9000</v>
      </c>
      <c r="BV114" s="299">
        <v>2500</v>
      </c>
      <c r="BW114" s="299">
        <v>0</v>
      </c>
      <c r="BX114" s="299">
        <v>5150</v>
      </c>
      <c r="BY114" s="299">
        <v>0</v>
      </c>
      <c r="BZ114" s="299">
        <v>0</v>
      </c>
      <c r="CA114" s="299">
        <v>0</v>
      </c>
      <c r="CB114" s="299">
        <v>20000</v>
      </c>
      <c r="CC114" s="299">
        <v>0</v>
      </c>
      <c r="CD114" s="299">
        <v>5150</v>
      </c>
      <c r="CE114" s="299">
        <v>0</v>
      </c>
      <c r="CF114" s="299">
        <v>28000</v>
      </c>
      <c r="CG114" s="299">
        <v>0</v>
      </c>
      <c r="CH114" s="299">
        <v>10932.689999999999</v>
      </c>
      <c r="CI114" s="299">
        <v>0</v>
      </c>
      <c r="CJ114" s="299">
        <v>12360</v>
      </c>
      <c r="CK114" s="299">
        <v>20000</v>
      </c>
      <c r="CL114" s="299">
        <v>10000</v>
      </c>
      <c r="CM114" s="299">
        <v>3833</v>
      </c>
      <c r="CN114" s="299">
        <v>0</v>
      </c>
      <c r="CO114" s="299">
        <v>0</v>
      </c>
      <c r="CP114" s="299">
        <v>0</v>
      </c>
      <c r="CQ114" s="299">
        <v>7500</v>
      </c>
      <c r="CR114" s="299">
        <v>0</v>
      </c>
      <c r="CS114" s="299">
        <v>43.053999999999995</v>
      </c>
      <c r="CT114" s="299">
        <v>15450</v>
      </c>
      <c r="CU114" s="299">
        <v>88.837500000000006</v>
      </c>
      <c r="CV114" s="299">
        <v>20000</v>
      </c>
      <c r="CW114" s="299">
        <v>177.67500000000001</v>
      </c>
      <c r="CX114" s="299">
        <v>0</v>
      </c>
      <c r="CY114" s="299">
        <v>0</v>
      </c>
      <c r="CZ114" s="299">
        <v>154.5</v>
      </c>
      <c r="DA114" s="299">
        <v>0</v>
      </c>
      <c r="DB114" s="299">
        <v>12000</v>
      </c>
      <c r="DC114" s="299">
        <v>0</v>
      </c>
      <c r="DD114" s="299">
        <v>10000</v>
      </c>
      <c r="DE114" s="299">
        <v>0</v>
      </c>
      <c r="DF114" s="299">
        <v>0</v>
      </c>
      <c r="DG114" s="299">
        <v>0</v>
      </c>
      <c r="DH114" s="299">
        <v>6000</v>
      </c>
      <c r="DI114" s="299">
        <v>0</v>
      </c>
      <c r="DJ114" s="299">
        <v>0</v>
      </c>
      <c r="DK114" s="299">
        <v>0</v>
      </c>
      <c r="DL114" s="299">
        <v>0</v>
      </c>
      <c r="DM114" s="299">
        <v>10000</v>
      </c>
      <c r="DN114" s="299">
        <v>0</v>
      </c>
      <c r="DO114" s="299">
        <v>0</v>
      </c>
      <c r="DP114" s="299">
        <v>2000</v>
      </c>
      <c r="DQ114" s="299">
        <v>3832</v>
      </c>
      <c r="DR114" s="299">
        <v>0</v>
      </c>
      <c r="DS114" s="299">
        <v>0</v>
      </c>
      <c r="DT114" s="299">
        <v>0</v>
      </c>
      <c r="DU114" s="299">
        <v>0</v>
      </c>
      <c r="DV114" s="299">
        <v>0</v>
      </c>
      <c r="DW114" s="299">
        <v>0</v>
      </c>
      <c r="DX114" s="299"/>
      <c r="DY114" s="299">
        <v>20000</v>
      </c>
      <c r="DZ114" s="299">
        <v>0</v>
      </c>
      <c r="EA114" s="299">
        <v>0</v>
      </c>
      <c r="EB114" s="299">
        <v>20600</v>
      </c>
      <c r="EC114" s="299">
        <v>25000</v>
      </c>
      <c r="ED114" s="299">
        <v>0</v>
      </c>
      <c r="EE114" s="299">
        <v>32000</v>
      </c>
      <c r="EF114" s="299">
        <v>0</v>
      </c>
      <c r="EG114" s="299">
        <v>15000</v>
      </c>
      <c r="EH114" s="299">
        <v>6000</v>
      </c>
      <c r="EI114"/>
      <c r="EJ114" s="7">
        <f t="shared" si="62"/>
        <v>608661.58779999998</v>
      </c>
      <c r="EL114" s="276">
        <v>825</v>
      </c>
      <c r="EN114" s="183">
        <v>0</v>
      </c>
      <c r="EO114" s="183">
        <v>0</v>
      </c>
      <c r="EP114" s="183">
        <v>0</v>
      </c>
      <c r="EQ114" s="183">
        <v>0</v>
      </c>
      <c r="ER114" s="183">
        <v>0</v>
      </c>
      <c r="ES114" s="183">
        <v>0</v>
      </c>
      <c r="ET114" s="183">
        <v>0</v>
      </c>
      <c r="EU114" s="183">
        <v>0</v>
      </c>
      <c r="EV114" s="183">
        <v>0</v>
      </c>
      <c r="EW114" s="183">
        <v>0</v>
      </c>
      <c r="EX114" s="183">
        <v>0</v>
      </c>
      <c r="EY114" s="183">
        <v>0</v>
      </c>
      <c r="EZ114" s="183">
        <v>0</v>
      </c>
      <c r="FA114" s="183">
        <v>0</v>
      </c>
      <c r="FB114" s="183">
        <v>0</v>
      </c>
      <c r="FC114" s="183">
        <v>0</v>
      </c>
      <c r="FD114" s="183">
        <v>0</v>
      </c>
      <c r="FE114" s="183">
        <v>0</v>
      </c>
      <c r="FF114" s="183">
        <v>0</v>
      </c>
      <c r="FG114" s="183">
        <v>0</v>
      </c>
      <c r="FH114" s="183">
        <v>0</v>
      </c>
      <c r="FI114" s="183">
        <v>0</v>
      </c>
      <c r="FJ114" s="183">
        <v>0</v>
      </c>
      <c r="FK114" s="183">
        <v>0</v>
      </c>
      <c r="FL114" s="183">
        <v>0</v>
      </c>
      <c r="FM114" s="183">
        <v>0</v>
      </c>
      <c r="FN114" s="183">
        <v>0</v>
      </c>
      <c r="FO114" s="183">
        <v>0</v>
      </c>
      <c r="FP114" s="183">
        <v>0</v>
      </c>
      <c r="FQ114" s="183">
        <v>0</v>
      </c>
      <c r="FR114" s="183">
        <v>0</v>
      </c>
      <c r="FS114" s="183">
        <v>0</v>
      </c>
      <c r="FT114" s="183">
        <v>0</v>
      </c>
      <c r="FU114" s="183">
        <v>0</v>
      </c>
      <c r="FV114" s="183">
        <v>0</v>
      </c>
      <c r="FW114" s="183">
        <v>0</v>
      </c>
      <c r="FX114" s="183">
        <v>0</v>
      </c>
      <c r="FY114" s="183">
        <v>0</v>
      </c>
      <c r="FZ114" s="183">
        <v>0</v>
      </c>
      <c r="GA114" s="183">
        <v>0</v>
      </c>
      <c r="GB114" s="183">
        <v>0</v>
      </c>
      <c r="GC114" s="183">
        <v>0</v>
      </c>
      <c r="GD114" s="183">
        <v>0</v>
      </c>
      <c r="GE114" s="183">
        <v>0</v>
      </c>
      <c r="GF114" s="183">
        <v>0</v>
      </c>
      <c r="GG114" s="183">
        <v>0</v>
      </c>
      <c r="GH114" s="183">
        <v>0</v>
      </c>
      <c r="GI114" s="183">
        <v>0</v>
      </c>
      <c r="GJ114" s="183">
        <v>0</v>
      </c>
      <c r="GK114" s="183">
        <v>0</v>
      </c>
      <c r="GL114" s="183">
        <v>0</v>
      </c>
      <c r="GM114" s="183">
        <v>0</v>
      </c>
      <c r="GN114" s="183">
        <v>0</v>
      </c>
      <c r="GO114" s="183">
        <v>0</v>
      </c>
      <c r="GP114" s="183">
        <v>0</v>
      </c>
      <c r="GQ114" s="183">
        <v>0</v>
      </c>
      <c r="GR114" s="183">
        <v>0</v>
      </c>
      <c r="GS114" s="183">
        <v>0</v>
      </c>
      <c r="GT114" s="183">
        <v>0</v>
      </c>
      <c r="GU114" s="183">
        <v>0</v>
      </c>
      <c r="GV114" s="183">
        <v>0</v>
      </c>
      <c r="GW114" s="183">
        <v>0</v>
      </c>
      <c r="GX114" s="183">
        <v>0</v>
      </c>
      <c r="GY114" s="183">
        <v>0</v>
      </c>
      <c r="GZ114" s="183">
        <v>0</v>
      </c>
      <c r="HA114" s="183">
        <v>0</v>
      </c>
      <c r="HB114" s="183">
        <v>0</v>
      </c>
      <c r="HC114" s="183">
        <v>0</v>
      </c>
      <c r="HD114" s="183">
        <v>0</v>
      </c>
      <c r="HE114" s="183">
        <v>0</v>
      </c>
      <c r="HF114" s="183">
        <v>0</v>
      </c>
      <c r="HG114" s="183">
        <v>0</v>
      </c>
      <c r="HH114" s="183">
        <v>0</v>
      </c>
      <c r="HI114" s="183">
        <v>0</v>
      </c>
      <c r="HJ114" s="183">
        <v>0</v>
      </c>
      <c r="HK114" s="183">
        <v>0</v>
      </c>
      <c r="HL114" s="183">
        <v>0</v>
      </c>
      <c r="HM114" s="183">
        <v>0</v>
      </c>
      <c r="HN114" s="183">
        <v>0</v>
      </c>
      <c r="HO114" s="183">
        <v>0</v>
      </c>
      <c r="HP114" s="183">
        <v>0</v>
      </c>
      <c r="HQ114" s="183">
        <v>0</v>
      </c>
      <c r="HR114" s="183">
        <v>0</v>
      </c>
      <c r="HS114" s="183">
        <v>0</v>
      </c>
      <c r="HT114" s="183">
        <v>0</v>
      </c>
      <c r="HU114" s="183">
        <v>0</v>
      </c>
      <c r="HV114" s="183">
        <v>0</v>
      </c>
      <c r="HW114" s="183">
        <v>0</v>
      </c>
      <c r="HX114" s="183">
        <v>0</v>
      </c>
      <c r="HY114" s="183">
        <v>0</v>
      </c>
      <c r="HZ114" s="183">
        <v>0</v>
      </c>
      <c r="IA114" s="183">
        <v>0</v>
      </c>
      <c r="IB114" s="183">
        <v>0</v>
      </c>
      <c r="IC114" s="183">
        <v>0</v>
      </c>
      <c r="ID114" s="183">
        <v>0</v>
      </c>
      <c r="IE114" s="183">
        <v>0</v>
      </c>
      <c r="IF114" s="183">
        <v>0</v>
      </c>
      <c r="IG114" s="183">
        <v>0</v>
      </c>
      <c r="IH114" s="183">
        <v>0</v>
      </c>
      <c r="II114" s="183">
        <v>0</v>
      </c>
      <c r="IJ114" s="183">
        <v>0</v>
      </c>
      <c r="IK114" s="183">
        <v>0</v>
      </c>
      <c r="IL114" s="183">
        <v>0</v>
      </c>
      <c r="IM114" s="183">
        <v>0</v>
      </c>
      <c r="IN114" s="183">
        <v>0</v>
      </c>
      <c r="IO114" s="183">
        <v>0</v>
      </c>
      <c r="IP114" s="183">
        <v>0</v>
      </c>
      <c r="IQ114" s="183">
        <v>0</v>
      </c>
      <c r="IR114" s="183">
        <v>0</v>
      </c>
      <c r="IS114" s="183">
        <v>0</v>
      </c>
      <c r="IT114" s="183">
        <v>0</v>
      </c>
      <c r="IU114" s="183">
        <v>0</v>
      </c>
      <c r="IV114" s="183">
        <v>0</v>
      </c>
      <c r="IW114" s="183">
        <v>0</v>
      </c>
      <c r="IX114" s="183">
        <v>0</v>
      </c>
      <c r="IY114" s="183">
        <v>0</v>
      </c>
      <c r="IZ114" s="183">
        <v>0</v>
      </c>
      <c r="JA114" s="183">
        <v>0</v>
      </c>
      <c r="JB114" s="183">
        <v>0</v>
      </c>
      <c r="JC114" s="183">
        <v>0</v>
      </c>
      <c r="JD114" s="183">
        <v>0</v>
      </c>
      <c r="JE114" s="183">
        <v>0</v>
      </c>
      <c r="JF114" s="183">
        <v>0</v>
      </c>
      <c r="JG114" s="183">
        <v>0</v>
      </c>
      <c r="JH114" s="183">
        <v>0</v>
      </c>
      <c r="JI114" s="183">
        <v>0</v>
      </c>
      <c r="JJ114" s="183">
        <v>0</v>
      </c>
      <c r="JK114" s="183">
        <v>0</v>
      </c>
      <c r="JL114" s="183">
        <v>0</v>
      </c>
      <c r="JM114" s="183">
        <v>0</v>
      </c>
      <c r="JN114" s="183">
        <v>0</v>
      </c>
      <c r="JO114" s="183">
        <v>0</v>
      </c>
      <c r="JP114" s="183">
        <v>0</v>
      </c>
      <c r="JQ114" s="183">
        <v>0</v>
      </c>
    </row>
    <row r="115" spans="1:277" ht="15.75" thickBot="1" x14ac:dyDescent="0.3">
      <c r="A115" s="54">
        <f t="shared" si="41"/>
        <v>114</v>
      </c>
      <c r="B115" s="6"/>
      <c r="C115" s="6"/>
      <c r="D115" s="6"/>
      <c r="E115" s="6"/>
      <c r="F115" s="6" t="s">
        <v>380</v>
      </c>
      <c r="G115" s="298">
        <v>0</v>
      </c>
      <c r="H115" s="298">
        <v>0</v>
      </c>
      <c r="I115" s="298">
        <v>0</v>
      </c>
      <c r="J115" s="298">
        <v>0</v>
      </c>
      <c r="K115" s="298">
        <v>0</v>
      </c>
      <c r="L115" s="298">
        <v>0</v>
      </c>
      <c r="M115" s="298">
        <v>0</v>
      </c>
      <c r="N115" s="298">
        <v>0</v>
      </c>
      <c r="O115" s="298">
        <v>0</v>
      </c>
      <c r="P115" s="298">
        <v>0</v>
      </c>
      <c r="Q115" s="298">
        <v>0</v>
      </c>
      <c r="R115" s="298">
        <v>0</v>
      </c>
      <c r="S115" s="298">
        <v>0</v>
      </c>
      <c r="T115" s="298">
        <v>0</v>
      </c>
      <c r="U115" s="298">
        <v>0</v>
      </c>
      <c r="V115" s="298">
        <v>0</v>
      </c>
      <c r="W115" s="298">
        <v>0</v>
      </c>
      <c r="X115" s="298">
        <v>0</v>
      </c>
      <c r="Y115" s="298">
        <v>0</v>
      </c>
      <c r="Z115" s="298">
        <v>0</v>
      </c>
      <c r="AA115" s="298">
        <v>0</v>
      </c>
      <c r="AB115" s="298">
        <v>0</v>
      </c>
      <c r="AC115" s="298">
        <v>0</v>
      </c>
      <c r="AD115" s="298">
        <v>0</v>
      </c>
      <c r="AE115" s="298">
        <v>0</v>
      </c>
      <c r="AF115" s="298">
        <v>0</v>
      </c>
      <c r="AG115" s="298">
        <v>0</v>
      </c>
      <c r="AH115" s="298">
        <v>0</v>
      </c>
      <c r="AI115" s="298">
        <v>0</v>
      </c>
      <c r="AJ115" s="298">
        <v>0</v>
      </c>
      <c r="AK115" s="298">
        <v>0</v>
      </c>
      <c r="AL115" s="298">
        <v>0</v>
      </c>
      <c r="AM115" s="298">
        <v>0</v>
      </c>
      <c r="AN115" s="298">
        <v>0</v>
      </c>
      <c r="AO115" s="298">
        <v>0</v>
      </c>
      <c r="AP115" s="298">
        <v>0</v>
      </c>
      <c r="AQ115" s="298">
        <v>0</v>
      </c>
      <c r="AR115" s="298">
        <v>0</v>
      </c>
      <c r="AS115" s="298">
        <v>0</v>
      </c>
      <c r="AT115" s="298">
        <v>0</v>
      </c>
      <c r="AU115" s="298">
        <v>0</v>
      </c>
      <c r="AV115" s="298">
        <v>0</v>
      </c>
      <c r="AW115" s="298">
        <v>0</v>
      </c>
      <c r="AX115" s="298">
        <v>0</v>
      </c>
      <c r="AY115" s="298">
        <v>0</v>
      </c>
      <c r="AZ115" s="298">
        <v>0</v>
      </c>
      <c r="BA115" s="298">
        <v>0</v>
      </c>
      <c r="BB115" s="298">
        <v>0</v>
      </c>
      <c r="BC115" s="298">
        <v>0</v>
      </c>
      <c r="BD115" s="298">
        <v>0</v>
      </c>
      <c r="BE115" s="298">
        <v>0</v>
      </c>
      <c r="BF115" s="298">
        <v>0</v>
      </c>
      <c r="BG115" s="298">
        <v>0</v>
      </c>
      <c r="BH115" s="298">
        <v>0</v>
      </c>
      <c r="BI115" s="298">
        <v>0</v>
      </c>
      <c r="BJ115" s="298">
        <v>0</v>
      </c>
      <c r="BK115" s="298">
        <v>0</v>
      </c>
      <c r="BL115" s="298">
        <v>0</v>
      </c>
      <c r="BM115" s="298">
        <v>0</v>
      </c>
      <c r="BN115" s="298">
        <v>0</v>
      </c>
      <c r="BO115" s="298">
        <v>0</v>
      </c>
      <c r="BP115" s="298">
        <v>0</v>
      </c>
      <c r="BQ115" s="298">
        <v>0</v>
      </c>
      <c r="BR115" s="298">
        <v>0</v>
      </c>
      <c r="BS115" s="298">
        <v>0</v>
      </c>
      <c r="BT115" s="298">
        <v>0</v>
      </c>
      <c r="BU115" s="298">
        <v>0</v>
      </c>
      <c r="BV115" s="298">
        <v>0</v>
      </c>
      <c r="BW115" s="298">
        <v>0</v>
      </c>
      <c r="BX115" s="298">
        <v>0</v>
      </c>
      <c r="BY115" s="298">
        <v>0</v>
      </c>
      <c r="BZ115" s="298">
        <v>0</v>
      </c>
      <c r="CA115" s="298">
        <v>0</v>
      </c>
      <c r="CB115" s="298">
        <v>0</v>
      </c>
      <c r="CC115" s="298">
        <v>0</v>
      </c>
      <c r="CD115" s="298">
        <v>0</v>
      </c>
      <c r="CE115" s="298">
        <v>0</v>
      </c>
      <c r="CF115" s="298">
        <v>0</v>
      </c>
      <c r="CG115" s="298">
        <v>0</v>
      </c>
      <c r="CH115" s="298">
        <v>0</v>
      </c>
      <c r="CI115" s="298">
        <v>0</v>
      </c>
      <c r="CJ115" s="298">
        <v>0</v>
      </c>
      <c r="CK115" s="298">
        <v>0</v>
      </c>
      <c r="CL115" s="298">
        <v>0</v>
      </c>
      <c r="CM115" s="298">
        <v>0</v>
      </c>
      <c r="CN115" s="298">
        <v>0</v>
      </c>
      <c r="CO115" s="298">
        <v>0</v>
      </c>
      <c r="CP115" s="298">
        <v>0</v>
      </c>
      <c r="CQ115" s="298">
        <v>0</v>
      </c>
      <c r="CR115" s="298">
        <v>0</v>
      </c>
      <c r="CS115" s="298">
        <v>0</v>
      </c>
      <c r="CT115" s="298">
        <v>0</v>
      </c>
      <c r="CU115" s="298">
        <v>0</v>
      </c>
      <c r="CV115" s="298">
        <v>0</v>
      </c>
      <c r="CW115" s="298">
        <v>0</v>
      </c>
      <c r="CX115" s="298">
        <v>0</v>
      </c>
      <c r="CY115" s="298">
        <v>0</v>
      </c>
      <c r="CZ115" s="298">
        <v>0</v>
      </c>
      <c r="DA115" s="298">
        <v>0</v>
      </c>
      <c r="DB115" s="298">
        <v>0</v>
      </c>
      <c r="DC115" s="298">
        <v>0</v>
      </c>
      <c r="DD115" s="298">
        <v>0</v>
      </c>
      <c r="DE115" s="298">
        <v>0</v>
      </c>
      <c r="DF115" s="298">
        <v>0</v>
      </c>
      <c r="DG115" s="298">
        <v>0</v>
      </c>
      <c r="DH115" s="298">
        <v>0</v>
      </c>
      <c r="DI115" s="298">
        <v>0</v>
      </c>
      <c r="DJ115" s="298">
        <v>0</v>
      </c>
      <c r="DK115" s="298">
        <v>0</v>
      </c>
      <c r="DL115" s="298">
        <v>0</v>
      </c>
      <c r="DM115" s="298">
        <v>0</v>
      </c>
      <c r="DN115" s="298">
        <v>0</v>
      </c>
      <c r="DO115" s="298">
        <v>0</v>
      </c>
      <c r="DP115" s="298">
        <v>0</v>
      </c>
      <c r="DQ115" s="298">
        <v>0</v>
      </c>
      <c r="DR115" s="298">
        <v>0</v>
      </c>
      <c r="DS115" s="298">
        <v>0</v>
      </c>
      <c r="DT115" s="298">
        <v>0</v>
      </c>
      <c r="DU115" s="298">
        <v>0</v>
      </c>
      <c r="DV115" s="298">
        <v>0</v>
      </c>
      <c r="DW115" s="298">
        <v>0</v>
      </c>
      <c r="DX115" s="298">
        <v>0</v>
      </c>
      <c r="DY115" s="298">
        <v>0</v>
      </c>
      <c r="DZ115" s="298">
        <v>0</v>
      </c>
      <c r="EA115" s="298">
        <v>0</v>
      </c>
      <c r="EB115" s="298">
        <v>0</v>
      </c>
      <c r="EC115" s="298">
        <v>0</v>
      </c>
      <c r="ED115" s="298">
        <v>0</v>
      </c>
      <c r="EE115" s="298">
        <v>0</v>
      </c>
      <c r="EF115" s="298">
        <v>0</v>
      </c>
      <c r="EG115" s="298">
        <v>0</v>
      </c>
      <c r="EH115" s="298">
        <v>0</v>
      </c>
      <c r="EI115"/>
      <c r="EJ115" s="8">
        <f t="shared" si="62"/>
        <v>0</v>
      </c>
      <c r="EL115" s="276">
        <v>23612.75</v>
      </c>
      <c r="EN115" s="183">
        <v>0</v>
      </c>
      <c r="EO115" s="183">
        <v>0</v>
      </c>
      <c r="EP115" s="183">
        <v>0</v>
      </c>
      <c r="EQ115" s="183">
        <v>0</v>
      </c>
      <c r="ER115" s="183">
        <v>0</v>
      </c>
      <c r="ES115" s="183">
        <v>0</v>
      </c>
      <c r="ET115" s="183">
        <v>0</v>
      </c>
      <c r="EU115" s="183">
        <v>0</v>
      </c>
      <c r="EV115" s="183">
        <v>0</v>
      </c>
      <c r="EW115" s="183">
        <v>0</v>
      </c>
      <c r="EX115" s="183">
        <v>0</v>
      </c>
      <c r="EY115" s="183">
        <v>0</v>
      </c>
      <c r="EZ115" s="183">
        <v>0</v>
      </c>
      <c r="FA115" s="183">
        <v>0</v>
      </c>
      <c r="FB115" s="183">
        <v>0</v>
      </c>
      <c r="FC115" s="183">
        <v>0</v>
      </c>
      <c r="FD115" s="183">
        <v>0</v>
      </c>
      <c r="FE115" s="183">
        <v>0</v>
      </c>
      <c r="FF115" s="183">
        <v>0</v>
      </c>
      <c r="FG115" s="183">
        <v>0</v>
      </c>
      <c r="FH115" s="183">
        <v>0</v>
      </c>
      <c r="FI115" s="183">
        <v>0</v>
      </c>
      <c r="FJ115" s="183">
        <v>0</v>
      </c>
      <c r="FK115" s="183">
        <v>0</v>
      </c>
      <c r="FL115" s="183">
        <v>0</v>
      </c>
      <c r="FM115" s="183">
        <v>0</v>
      </c>
      <c r="FN115" s="183">
        <v>0</v>
      </c>
      <c r="FO115" s="183">
        <v>0</v>
      </c>
      <c r="FP115" s="183">
        <v>0</v>
      </c>
      <c r="FQ115" s="183">
        <v>0</v>
      </c>
      <c r="FR115" s="183">
        <v>0</v>
      </c>
      <c r="FS115" s="183">
        <v>0</v>
      </c>
      <c r="FT115" s="183">
        <v>0</v>
      </c>
      <c r="FU115" s="183">
        <v>0</v>
      </c>
      <c r="FV115" s="183">
        <v>0</v>
      </c>
      <c r="FW115" s="183">
        <v>0</v>
      </c>
      <c r="FX115" s="183">
        <v>0</v>
      </c>
      <c r="FY115" s="183">
        <v>0</v>
      </c>
      <c r="FZ115" s="183">
        <v>0</v>
      </c>
      <c r="GA115" s="183">
        <v>0</v>
      </c>
      <c r="GB115" s="183">
        <v>0</v>
      </c>
      <c r="GC115" s="183">
        <v>0</v>
      </c>
      <c r="GD115" s="183">
        <v>0</v>
      </c>
      <c r="GE115" s="183">
        <v>0</v>
      </c>
      <c r="GF115" s="183">
        <v>0</v>
      </c>
      <c r="GG115" s="183">
        <v>0</v>
      </c>
      <c r="GH115" s="183">
        <v>0</v>
      </c>
      <c r="GI115" s="183">
        <v>0</v>
      </c>
      <c r="GJ115" s="183">
        <v>0</v>
      </c>
      <c r="GK115" s="183">
        <v>0</v>
      </c>
      <c r="GL115" s="183">
        <v>0</v>
      </c>
      <c r="GM115" s="183">
        <v>0</v>
      </c>
      <c r="GN115" s="183">
        <v>0</v>
      </c>
      <c r="GO115" s="183">
        <v>0</v>
      </c>
      <c r="GP115" s="183">
        <v>0</v>
      </c>
      <c r="GQ115" s="183">
        <v>0</v>
      </c>
      <c r="GR115" s="183">
        <v>0</v>
      </c>
      <c r="GS115" s="183">
        <v>0</v>
      </c>
      <c r="GT115" s="183">
        <v>0</v>
      </c>
      <c r="GU115" s="183">
        <v>0</v>
      </c>
      <c r="GV115" s="183">
        <v>0</v>
      </c>
      <c r="GW115" s="183">
        <v>0</v>
      </c>
      <c r="GX115" s="183">
        <v>0</v>
      </c>
      <c r="GY115" s="183">
        <v>0</v>
      </c>
      <c r="GZ115" s="183">
        <v>0</v>
      </c>
      <c r="HA115" s="183">
        <v>0</v>
      </c>
      <c r="HB115" s="183">
        <v>0</v>
      </c>
      <c r="HC115" s="183">
        <v>0</v>
      </c>
      <c r="HD115" s="183">
        <v>0</v>
      </c>
      <c r="HE115" s="183">
        <v>0</v>
      </c>
      <c r="HF115" s="183">
        <v>0</v>
      </c>
      <c r="HG115" s="183">
        <v>0</v>
      </c>
      <c r="HH115" s="183">
        <v>0</v>
      </c>
      <c r="HI115" s="183">
        <v>0</v>
      </c>
      <c r="HJ115" s="183">
        <v>0</v>
      </c>
      <c r="HK115" s="183">
        <v>0</v>
      </c>
      <c r="HL115" s="183">
        <v>0</v>
      </c>
      <c r="HM115" s="183">
        <v>0</v>
      </c>
      <c r="HN115" s="183">
        <v>0</v>
      </c>
      <c r="HO115" s="183">
        <v>0</v>
      </c>
      <c r="HP115" s="183">
        <v>0</v>
      </c>
      <c r="HQ115" s="183">
        <v>0</v>
      </c>
      <c r="HR115" s="183">
        <v>0</v>
      </c>
      <c r="HS115" s="183">
        <v>0</v>
      </c>
      <c r="HT115" s="183">
        <v>0</v>
      </c>
      <c r="HU115" s="183">
        <v>0</v>
      </c>
      <c r="HV115" s="183">
        <v>0</v>
      </c>
      <c r="HW115" s="183">
        <v>0</v>
      </c>
      <c r="HX115" s="183">
        <v>0</v>
      </c>
      <c r="HY115" s="183">
        <v>0</v>
      </c>
      <c r="HZ115" s="183">
        <v>0</v>
      </c>
      <c r="IA115" s="183">
        <v>0</v>
      </c>
      <c r="IB115" s="183">
        <v>0</v>
      </c>
      <c r="IC115" s="183">
        <v>0</v>
      </c>
      <c r="ID115" s="183">
        <v>0</v>
      </c>
      <c r="IE115" s="183">
        <v>0</v>
      </c>
      <c r="IF115" s="183">
        <v>0</v>
      </c>
      <c r="IG115" s="183">
        <v>0</v>
      </c>
      <c r="IH115" s="183">
        <v>0</v>
      </c>
      <c r="II115" s="183">
        <v>0</v>
      </c>
      <c r="IJ115" s="183">
        <v>0</v>
      </c>
      <c r="IK115" s="183">
        <v>0</v>
      </c>
      <c r="IL115" s="183">
        <v>0</v>
      </c>
      <c r="IM115" s="183">
        <v>0</v>
      </c>
      <c r="IN115" s="183">
        <v>0</v>
      </c>
      <c r="IO115" s="183">
        <v>0</v>
      </c>
      <c r="IP115" s="183">
        <v>0</v>
      </c>
      <c r="IQ115" s="183">
        <v>0</v>
      </c>
      <c r="IR115" s="183">
        <v>0</v>
      </c>
      <c r="IS115" s="183">
        <v>0</v>
      </c>
      <c r="IT115" s="183">
        <v>0</v>
      </c>
      <c r="IU115" s="183">
        <v>0</v>
      </c>
      <c r="IV115" s="183">
        <v>0</v>
      </c>
      <c r="IW115" s="183">
        <v>0</v>
      </c>
      <c r="IX115" s="183">
        <v>0</v>
      </c>
      <c r="IY115" s="183">
        <v>0</v>
      </c>
      <c r="IZ115" s="183">
        <v>0</v>
      </c>
      <c r="JA115" s="183">
        <v>0</v>
      </c>
      <c r="JB115" s="183">
        <v>0</v>
      </c>
      <c r="JC115" s="183">
        <v>0</v>
      </c>
      <c r="JD115" s="183">
        <v>0</v>
      </c>
      <c r="JE115" s="183">
        <v>0</v>
      </c>
      <c r="JF115" s="183">
        <v>0</v>
      </c>
      <c r="JG115" s="183">
        <v>0</v>
      </c>
      <c r="JH115" s="183">
        <v>0</v>
      </c>
      <c r="JI115" s="183">
        <v>0</v>
      </c>
      <c r="JJ115" s="183">
        <v>0</v>
      </c>
      <c r="JK115" s="183">
        <v>0</v>
      </c>
      <c r="JL115" s="183">
        <v>0</v>
      </c>
      <c r="JM115" s="183">
        <v>0</v>
      </c>
      <c r="JN115" s="183">
        <v>0</v>
      </c>
      <c r="JO115" s="183">
        <v>0</v>
      </c>
      <c r="JP115" s="183">
        <v>0</v>
      </c>
      <c r="JQ115" s="183">
        <v>0</v>
      </c>
    </row>
    <row r="116" spans="1:277" x14ac:dyDescent="0.25">
      <c r="A116" s="54">
        <f t="shared" si="41"/>
        <v>115</v>
      </c>
      <c r="B116" s="6"/>
      <c r="C116" s="6"/>
      <c r="D116" s="6"/>
      <c r="E116" s="6" t="s">
        <v>296</v>
      </c>
      <c r="F116" s="6"/>
      <c r="G116" s="297">
        <f>SUM(G103:G115)</f>
        <v>0</v>
      </c>
      <c r="H116" s="297">
        <f t="shared" ref="H116:BS116" si="63">SUM(H103:H115)</f>
        <v>10711.215</v>
      </c>
      <c r="I116" s="297">
        <f t="shared" si="63"/>
        <v>27978.656999999999</v>
      </c>
      <c r="J116" s="297">
        <f t="shared" si="63"/>
        <v>0</v>
      </c>
      <c r="K116" s="297">
        <f t="shared" si="63"/>
        <v>16959.090899999999</v>
      </c>
      <c r="L116" s="297">
        <f t="shared" si="63"/>
        <v>9400</v>
      </c>
      <c r="M116" s="297">
        <f t="shared" si="63"/>
        <v>0</v>
      </c>
      <c r="N116" s="297">
        <f t="shared" si="63"/>
        <v>0</v>
      </c>
      <c r="O116" s="297">
        <f t="shared" si="63"/>
        <v>18550</v>
      </c>
      <c r="P116" s="297">
        <f t="shared" si="63"/>
        <v>10300</v>
      </c>
      <c r="Q116" s="297">
        <f t="shared" si="63"/>
        <v>0</v>
      </c>
      <c r="R116" s="297">
        <f t="shared" si="63"/>
        <v>6272.7</v>
      </c>
      <c r="S116" s="297">
        <f t="shared" si="63"/>
        <v>0</v>
      </c>
      <c r="T116" s="297">
        <f t="shared" si="63"/>
        <v>204.87729999999999</v>
      </c>
      <c r="U116" s="297">
        <f t="shared" si="63"/>
        <v>0</v>
      </c>
      <c r="V116" s="297">
        <f t="shared" si="63"/>
        <v>21900</v>
      </c>
      <c r="W116" s="297">
        <f t="shared" si="63"/>
        <v>0</v>
      </c>
      <c r="X116" s="297">
        <f t="shared" si="63"/>
        <v>27717.773799999999</v>
      </c>
      <c r="Y116" s="297">
        <f t="shared" si="63"/>
        <v>0</v>
      </c>
      <c r="Z116" s="297">
        <f t="shared" si="63"/>
        <v>0</v>
      </c>
      <c r="AA116" s="297">
        <f t="shared" si="63"/>
        <v>0</v>
      </c>
      <c r="AB116" s="297">
        <f t="shared" si="63"/>
        <v>11439.857599999999</v>
      </c>
      <c r="AC116" s="297">
        <f t="shared" si="63"/>
        <v>102.9485</v>
      </c>
      <c r="AD116" s="297">
        <f t="shared" si="63"/>
        <v>0</v>
      </c>
      <c r="AE116" s="297">
        <f t="shared" si="63"/>
        <v>1517.4166</v>
      </c>
      <c r="AF116" s="297">
        <f t="shared" si="63"/>
        <v>0</v>
      </c>
      <c r="AG116" s="297">
        <f t="shared" si="63"/>
        <v>0</v>
      </c>
      <c r="AH116" s="297">
        <f t="shared" si="63"/>
        <v>5494.4</v>
      </c>
      <c r="AI116" s="297">
        <f t="shared" si="63"/>
        <v>0</v>
      </c>
      <c r="AJ116" s="297">
        <f t="shared" si="63"/>
        <v>0</v>
      </c>
      <c r="AK116" s="297">
        <f t="shared" si="63"/>
        <v>0</v>
      </c>
      <c r="AL116" s="297">
        <f t="shared" si="63"/>
        <v>0</v>
      </c>
      <c r="AM116" s="297">
        <f t="shared" si="63"/>
        <v>0</v>
      </c>
      <c r="AN116" s="297">
        <f t="shared" si="63"/>
        <v>0</v>
      </c>
      <c r="AO116" s="297">
        <f t="shared" si="63"/>
        <v>1331.3471</v>
      </c>
      <c r="AP116" s="297">
        <f t="shared" si="63"/>
        <v>0</v>
      </c>
      <c r="AQ116" s="297">
        <f t="shared" si="63"/>
        <v>21700</v>
      </c>
      <c r="AR116" s="297">
        <f t="shared" si="63"/>
        <v>0</v>
      </c>
      <c r="AS116" s="297">
        <f t="shared" si="63"/>
        <v>0</v>
      </c>
      <c r="AT116" s="297">
        <f t="shared" si="63"/>
        <v>0</v>
      </c>
      <c r="AU116" s="297">
        <f t="shared" si="63"/>
        <v>0</v>
      </c>
      <c r="AV116" s="297">
        <f t="shared" si="63"/>
        <v>0</v>
      </c>
      <c r="AW116" s="297">
        <f t="shared" si="63"/>
        <v>5874.07</v>
      </c>
      <c r="AX116" s="297">
        <f t="shared" si="63"/>
        <v>0</v>
      </c>
      <c r="AY116" s="297">
        <f t="shared" si="63"/>
        <v>0</v>
      </c>
      <c r="AZ116" s="297">
        <f t="shared" si="63"/>
        <v>0</v>
      </c>
      <c r="BA116" s="297">
        <f t="shared" si="63"/>
        <v>0</v>
      </c>
      <c r="BB116" s="297">
        <f t="shared" si="63"/>
        <v>130.4598</v>
      </c>
      <c r="BC116" s="297">
        <f t="shared" si="63"/>
        <v>22309.417000000001</v>
      </c>
      <c r="BD116" s="297">
        <f t="shared" si="63"/>
        <v>0</v>
      </c>
      <c r="BE116" s="297">
        <f t="shared" si="63"/>
        <v>0</v>
      </c>
      <c r="BF116" s="297">
        <f t="shared" si="63"/>
        <v>10000</v>
      </c>
      <c r="BG116" s="297">
        <f t="shared" si="63"/>
        <v>32586.483200000002</v>
      </c>
      <c r="BH116" s="297">
        <f t="shared" si="63"/>
        <v>24716.182000000001</v>
      </c>
      <c r="BI116" s="297">
        <f t="shared" si="63"/>
        <v>0</v>
      </c>
      <c r="BJ116" s="297">
        <f t="shared" si="63"/>
        <v>0</v>
      </c>
      <c r="BK116" s="297">
        <f t="shared" si="63"/>
        <v>8057.8242</v>
      </c>
      <c r="BL116" s="297">
        <f t="shared" si="63"/>
        <v>0</v>
      </c>
      <c r="BM116" s="297">
        <f t="shared" si="63"/>
        <v>0</v>
      </c>
      <c r="BN116" s="297">
        <f t="shared" si="63"/>
        <v>0</v>
      </c>
      <c r="BO116" s="297">
        <f t="shared" si="63"/>
        <v>22349.432499999999</v>
      </c>
      <c r="BP116" s="297">
        <f t="shared" si="63"/>
        <v>6031.03</v>
      </c>
      <c r="BQ116" s="297">
        <f t="shared" si="63"/>
        <v>6633.5190999999995</v>
      </c>
      <c r="BR116" s="297">
        <f t="shared" si="63"/>
        <v>0</v>
      </c>
      <c r="BS116" s="297">
        <f t="shared" si="63"/>
        <v>0</v>
      </c>
      <c r="BT116" s="297">
        <f t="shared" ref="BT116:EE116" si="64">SUM(BT103:BT115)</f>
        <v>0</v>
      </c>
      <c r="BU116" s="297">
        <f t="shared" si="64"/>
        <v>10300.94</v>
      </c>
      <c r="BV116" s="297">
        <f t="shared" si="64"/>
        <v>2817.24</v>
      </c>
      <c r="BW116" s="297">
        <f t="shared" si="64"/>
        <v>0</v>
      </c>
      <c r="BX116" s="297">
        <f t="shared" si="64"/>
        <v>5150</v>
      </c>
      <c r="BY116" s="297">
        <f t="shared" si="64"/>
        <v>0</v>
      </c>
      <c r="BZ116" s="297">
        <f t="shared" si="64"/>
        <v>0</v>
      </c>
      <c r="CA116" s="297">
        <f t="shared" si="64"/>
        <v>0</v>
      </c>
      <c r="CB116" s="297">
        <f t="shared" si="64"/>
        <v>23258.060399999998</v>
      </c>
      <c r="CC116" s="297">
        <f t="shared" si="64"/>
        <v>0</v>
      </c>
      <c r="CD116" s="297">
        <f t="shared" si="64"/>
        <v>5150</v>
      </c>
      <c r="CE116" s="297">
        <f t="shared" si="64"/>
        <v>0</v>
      </c>
      <c r="CF116" s="297">
        <f t="shared" si="64"/>
        <v>38019.088199999998</v>
      </c>
      <c r="CG116" s="297">
        <f t="shared" si="64"/>
        <v>0</v>
      </c>
      <c r="CH116" s="297">
        <f t="shared" si="64"/>
        <v>16174.308499999999</v>
      </c>
      <c r="CI116" s="297">
        <f t="shared" si="64"/>
        <v>272.95</v>
      </c>
      <c r="CJ116" s="297">
        <f t="shared" si="64"/>
        <v>12958.831700000001</v>
      </c>
      <c r="CK116" s="297">
        <f t="shared" si="64"/>
        <v>24860.848099999999</v>
      </c>
      <c r="CL116" s="297">
        <f t="shared" si="64"/>
        <v>10750</v>
      </c>
      <c r="CM116" s="297">
        <f t="shared" si="64"/>
        <v>3833</v>
      </c>
      <c r="CN116" s="297">
        <f t="shared" si="64"/>
        <v>0</v>
      </c>
      <c r="CO116" s="297">
        <f t="shared" si="64"/>
        <v>0</v>
      </c>
      <c r="CP116" s="297">
        <f t="shared" si="64"/>
        <v>0</v>
      </c>
      <c r="CQ116" s="297">
        <f t="shared" si="64"/>
        <v>8584.75</v>
      </c>
      <c r="CR116" s="297">
        <f t="shared" si="64"/>
        <v>0</v>
      </c>
      <c r="CS116" s="297">
        <f t="shared" si="64"/>
        <v>798.25</v>
      </c>
      <c r="CT116" s="297">
        <f t="shared" si="64"/>
        <v>15900.85</v>
      </c>
      <c r="CU116" s="297">
        <f t="shared" si="64"/>
        <v>88.837500000000006</v>
      </c>
      <c r="CV116" s="297">
        <f t="shared" si="64"/>
        <v>24296.18</v>
      </c>
      <c r="CW116" s="297">
        <f t="shared" si="64"/>
        <v>177.67500000000001</v>
      </c>
      <c r="CX116" s="297">
        <f t="shared" si="64"/>
        <v>0</v>
      </c>
      <c r="CY116" s="297">
        <f t="shared" si="64"/>
        <v>0</v>
      </c>
      <c r="CZ116" s="297">
        <f t="shared" si="64"/>
        <v>154.5</v>
      </c>
      <c r="DA116" s="297">
        <f t="shared" si="64"/>
        <v>0</v>
      </c>
      <c r="DB116" s="297">
        <f t="shared" si="64"/>
        <v>13609.519200000001</v>
      </c>
      <c r="DC116" s="297">
        <f t="shared" si="64"/>
        <v>0</v>
      </c>
      <c r="DD116" s="297">
        <f t="shared" si="64"/>
        <v>18894.588899999999</v>
      </c>
      <c r="DE116" s="297">
        <f t="shared" si="64"/>
        <v>0</v>
      </c>
      <c r="DF116" s="297">
        <f t="shared" si="64"/>
        <v>0</v>
      </c>
      <c r="DG116" s="297">
        <f t="shared" si="64"/>
        <v>0</v>
      </c>
      <c r="DH116" s="297">
        <f t="shared" si="64"/>
        <v>6611.82</v>
      </c>
      <c r="DI116" s="297">
        <f t="shared" si="64"/>
        <v>0</v>
      </c>
      <c r="DJ116" s="297">
        <f t="shared" si="64"/>
        <v>0</v>
      </c>
      <c r="DK116" s="297">
        <f t="shared" si="64"/>
        <v>0</v>
      </c>
      <c r="DL116" s="297">
        <f t="shared" si="64"/>
        <v>0</v>
      </c>
      <c r="DM116" s="297">
        <f t="shared" si="64"/>
        <v>10586.4018</v>
      </c>
      <c r="DN116" s="297">
        <f t="shared" si="64"/>
        <v>0</v>
      </c>
      <c r="DO116" s="297">
        <f t="shared" si="64"/>
        <v>0</v>
      </c>
      <c r="DP116" s="297">
        <f t="shared" si="64"/>
        <v>3000</v>
      </c>
      <c r="DQ116" s="297">
        <f t="shared" si="64"/>
        <v>3832</v>
      </c>
      <c r="DR116" s="297">
        <f t="shared" si="64"/>
        <v>0</v>
      </c>
      <c r="DS116" s="297">
        <f t="shared" si="64"/>
        <v>0</v>
      </c>
      <c r="DT116" s="297">
        <f t="shared" si="64"/>
        <v>0</v>
      </c>
      <c r="DU116" s="297">
        <f t="shared" si="64"/>
        <v>0</v>
      </c>
      <c r="DV116" s="297">
        <f t="shared" si="64"/>
        <v>0</v>
      </c>
      <c r="DW116" s="297">
        <f t="shared" si="64"/>
        <v>0</v>
      </c>
      <c r="DX116" s="297">
        <f t="shared" si="64"/>
        <v>0</v>
      </c>
      <c r="DY116" s="297">
        <f t="shared" si="64"/>
        <v>24669.999799999998</v>
      </c>
      <c r="DZ116" s="297">
        <f t="shared" si="64"/>
        <v>0</v>
      </c>
      <c r="EA116" s="297">
        <f t="shared" si="64"/>
        <v>0</v>
      </c>
      <c r="EB116" s="297">
        <f t="shared" si="64"/>
        <v>27703.622299999999</v>
      </c>
      <c r="EC116" s="297">
        <f t="shared" si="64"/>
        <v>34261.039000000004</v>
      </c>
      <c r="ED116" s="297">
        <f t="shared" si="64"/>
        <v>0</v>
      </c>
      <c r="EE116" s="297">
        <f t="shared" si="64"/>
        <v>32749.84</v>
      </c>
      <c r="EF116" s="297">
        <f t="shared" ref="EF116:EH116" si="65">SUM(EF103:EF115)</f>
        <v>0</v>
      </c>
      <c r="EG116" s="297">
        <f t="shared" si="65"/>
        <v>17882.099999999999</v>
      </c>
      <c r="EH116" s="297">
        <f t="shared" si="65"/>
        <v>6000</v>
      </c>
      <c r="EI116"/>
      <c r="EJ116" s="7">
        <f t="shared" si="62"/>
        <v>733615.94200000004</v>
      </c>
      <c r="EL116" s="276">
        <v>9632</v>
      </c>
      <c r="EN116" s="183">
        <v>0</v>
      </c>
      <c r="EO116" s="183">
        <v>0</v>
      </c>
      <c r="EP116" s="183">
        <v>0</v>
      </c>
      <c r="EQ116" s="183">
        <v>0</v>
      </c>
      <c r="ER116" s="183">
        <v>0</v>
      </c>
      <c r="ES116" s="183">
        <v>0</v>
      </c>
      <c r="ET116" s="183">
        <v>0</v>
      </c>
      <c r="EU116" s="183">
        <v>0</v>
      </c>
      <c r="EV116" s="183">
        <v>0</v>
      </c>
      <c r="EW116" s="183">
        <v>0</v>
      </c>
      <c r="EX116" s="183">
        <v>0</v>
      </c>
      <c r="EY116" s="183">
        <v>0</v>
      </c>
      <c r="EZ116" s="183">
        <v>0</v>
      </c>
      <c r="FA116" s="183">
        <v>0</v>
      </c>
      <c r="FB116" s="183">
        <v>0</v>
      </c>
      <c r="FC116" s="183">
        <v>0</v>
      </c>
      <c r="FD116" s="183">
        <v>0</v>
      </c>
      <c r="FE116" s="183">
        <v>0</v>
      </c>
      <c r="FF116" s="183">
        <v>0</v>
      </c>
      <c r="FG116" s="183">
        <v>0</v>
      </c>
      <c r="FH116" s="183">
        <v>0</v>
      </c>
      <c r="FI116" s="183">
        <v>0</v>
      </c>
      <c r="FJ116" s="183">
        <v>0</v>
      </c>
      <c r="FK116" s="183">
        <v>0</v>
      </c>
      <c r="FL116" s="183">
        <v>0</v>
      </c>
      <c r="FM116" s="183">
        <v>0</v>
      </c>
      <c r="FN116" s="183">
        <v>0</v>
      </c>
      <c r="FO116" s="183">
        <v>0</v>
      </c>
      <c r="FP116" s="183">
        <v>0</v>
      </c>
      <c r="FQ116" s="183">
        <v>0</v>
      </c>
      <c r="FR116" s="183">
        <v>0</v>
      </c>
      <c r="FS116" s="183">
        <v>0</v>
      </c>
      <c r="FT116" s="183">
        <v>0</v>
      </c>
      <c r="FU116" s="183">
        <v>0</v>
      </c>
      <c r="FV116" s="183">
        <v>0</v>
      </c>
      <c r="FW116" s="183">
        <v>0</v>
      </c>
      <c r="FX116" s="183">
        <v>0</v>
      </c>
      <c r="FY116" s="183">
        <v>0</v>
      </c>
      <c r="FZ116" s="183">
        <v>0</v>
      </c>
      <c r="GA116" s="183">
        <v>0</v>
      </c>
      <c r="GB116" s="183">
        <v>0</v>
      </c>
      <c r="GC116" s="183">
        <v>0</v>
      </c>
      <c r="GD116" s="183">
        <v>0</v>
      </c>
      <c r="GE116" s="183">
        <v>0</v>
      </c>
      <c r="GF116" s="183">
        <v>0</v>
      </c>
      <c r="GG116" s="183">
        <v>0</v>
      </c>
      <c r="GH116" s="183">
        <v>0</v>
      </c>
      <c r="GI116" s="183">
        <v>0</v>
      </c>
      <c r="GJ116" s="183">
        <v>0</v>
      </c>
      <c r="GK116" s="183">
        <v>0</v>
      </c>
      <c r="GL116" s="183">
        <v>0</v>
      </c>
      <c r="GM116" s="183">
        <v>0</v>
      </c>
      <c r="GN116" s="183">
        <v>0</v>
      </c>
      <c r="GO116" s="183">
        <v>0</v>
      </c>
      <c r="GP116" s="183">
        <v>0</v>
      </c>
      <c r="GQ116" s="183">
        <v>0</v>
      </c>
      <c r="GR116" s="183">
        <v>0</v>
      </c>
      <c r="GS116" s="183">
        <v>0</v>
      </c>
      <c r="GT116" s="183">
        <v>0</v>
      </c>
      <c r="GU116" s="183">
        <v>0</v>
      </c>
      <c r="GV116" s="183">
        <v>0</v>
      </c>
      <c r="GW116" s="183">
        <v>0</v>
      </c>
      <c r="GX116" s="183">
        <v>0</v>
      </c>
      <c r="GY116" s="183">
        <v>0</v>
      </c>
      <c r="GZ116" s="183">
        <v>0</v>
      </c>
      <c r="HA116" s="183">
        <v>0</v>
      </c>
      <c r="HB116" s="183">
        <v>0</v>
      </c>
      <c r="HC116" s="183">
        <v>0</v>
      </c>
      <c r="HD116" s="183">
        <v>0</v>
      </c>
      <c r="HE116" s="183">
        <v>0</v>
      </c>
      <c r="HF116" s="183">
        <v>0</v>
      </c>
      <c r="HG116" s="183">
        <v>0</v>
      </c>
      <c r="HH116" s="183">
        <v>0</v>
      </c>
      <c r="HI116" s="183">
        <v>0</v>
      </c>
      <c r="HJ116" s="183">
        <v>0</v>
      </c>
      <c r="HK116" s="183">
        <v>0</v>
      </c>
      <c r="HL116" s="183">
        <v>0</v>
      </c>
      <c r="HM116" s="183">
        <v>0</v>
      </c>
      <c r="HN116" s="183">
        <v>0</v>
      </c>
      <c r="HO116" s="183">
        <v>0</v>
      </c>
      <c r="HP116" s="183">
        <v>0</v>
      </c>
      <c r="HQ116" s="183">
        <v>0</v>
      </c>
      <c r="HR116" s="183">
        <v>0</v>
      </c>
      <c r="HS116" s="183">
        <v>0</v>
      </c>
      <c r="HT116" s="183">
        <v>0</v>
      </c>
      <c r="HU116" s="183">
        <v>0</v>
      </c>
      <c r="HV116" s="183">
        <v>0</v>
      </c>
      <c r="HW116" s="183">
        <v>0</v>
      </c>
      <c r="HX116" s="183">
        <v>0</v>
      </c>
      <c r="HY116" s="183">
        <v>0</v>
      </c>
      <c r="HZ116" s="183">
        <v>0</v>
      </c>
      <c r="IA116" s="183">
        <v>0</v>
      </c>
      <c r="IB116" s="183">
        <v>0</v>
      </c>
      <c r="IC116" s="183">
        <v>0</v>
      </c>
      <c r="ID116" s="183">
        <v>0</v>
      </c>
      <c r="IE116" s="183">
        <v>0</v>
      </c>
      <c r="IF116" s="183">
        <v>0</v>
      </c>
      <c r="IG116" s="183">
        <v>0</v>
      </c>
      <c r="IH116" s="183">
        <v>0</v>
      </c>
      <c r="II116" s="183">
        <v>0</v>
      </c>
      <c r="IJ116" s="183">
        <v>0</v>
      </c>
      <c r="IK116" s="183">
        <v>0</v>
      </c>
      <c r="IL116" s="183">
        <v>0</v>
      </c>
      <c r="IM116" s="183">
        <v>0</v>
      </c>
      <c r="IN116" s="183">
        <v>0</v>
      </c>
      <c r="IO116" s="183">
        <v>0</v>
      </c>
      <c r="IP116" s="183">
        <v>0</v>
      </c>
      <c r="IQ116" s="183">
        <v>0</v>
      </c>
      <c r="IR116" s="183">
        <v>0</v>
      </c>
      <c r="IS116" s="183">
        <v>0</v>
      </c>
      <c r="IT116" s="183">
        <v>0</v>
      </c>
      <c r="IU116" s="183">
        <v>0</v>
      </c>
      <c r="IV116" s="183">
        <v>0</v>
      </c>
      <c r="IW116" s="183">
        <v>0</v>
      </c>
      <c r="IX116" s="183">
        <v>0</v>
      </c>
      <c r="IY116" s="183">
        <v>0</v>
      </c>
      <c r="IZ116" s="183">
        <v>0</v>
      </c>
      <c r="JA116" s="183">
        <v>0</v>
      </c>
      <c r="JB116" s="183">
        <v>0</v>
      </c>
      <c r="JC116" s="183">
        <v>0</v>
      </c>
      <c r="JD116" s="183">
        <v>0</v>
      </c>
      <c r="JE116" s="183">
        <v>0</v>
      </c>
      <c r="JF116" s="183">
        <v>0</v>
      </c>
      <c r="JG116" s="183">
        <v>0</v>
      </c>
      <c r="JH116" s="183">
        <v>0</v>
      </c>
      <c r="JI116" s="183">
        <v>0</v>
      </c>
      <c r="JJ116" s="183">
        <v>0</v>
      </c>
      <c r="JK116" s="183">
        <v>0</v>
      </c>
      <c r="JL116" s="183">
        <v>0</v>
      </c>
      <c r="JM116" s="183">
        <v>0</v>
      </c>
      <c r="JN116" s="183">
        <v>0</v>
      </c>
      <c r="JO116" s="183">
        <v>0</v>
      </c>
      <c r="JP116" s="183">
        <v>0</v>
      </c>
      <c r="JQ116" s="183">
        <v>0</v>
      </c>
    </row>
    <row r="117" spans="1:277" ht="30" customHeight="1" x14ac:dyDescent="0.25">
      <c r="A117" s="54">
        <f t="shared" si="41"/>
        <v>116</v>
      </c>
      <c r="B117" s="6"/>
      <c r="C117" s="6"/>
      <c r="D117" s="6"/>
      <c r="E117" s="6" t="s">
        <v>297</v>
      </c>
      <c r="F117" s="6"/>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297"/>
      <c r="AU117" s="297"/>
      <c r="AV117" s="297"/>
      <c r="AW117" s="297"/>
      <c r="AX117" s="297"/>
      <c r="AY117" s="297"/>
      <c r="AZ117" s="297"/>
      <c r="BA117" s="297"/>
      <c r="BB117" s="297"/>
      <c r="BC117" s="297"/>
      <c r="BD117" s="297"/>
      <c r="BE117" s="297"/>
      <c r="BF117" s="297"/>
      <c r="BG117" s="297"/>
      <c r="BH117" s="297"/>
      <c r="BI117" s="297"/>
      <c r="BJ117" s="297"/>
      <c r="BK117" s="297"/>
      <c r="BL117" s="297"/>
      <c r="BM117" s="297"/>
      <c r="BN117" s="297"/>
      <c r="BO117" s="297"/>
      <c r="BP117" s="297"/>
      <c r="BQ117" s="297"/>
      <c r="BR117" s="297"/>
      <c r="BS117" s="297"/>
      <c r="BT117" s="297"/>
      <c r="BU117" s="297"/>
      <c r="BV117" s="297"/>
      <c r="BW117" s="297"/>
      <c r="BX117" s="297"/>
      <c r="BY117" s="297"/>
      <c r="BZ117" s="297"/>
      <c r="CA117" s="297"/>
      <c r="CB117" s="297"/>
      <c r="CC117" s="297"/>
      <c r="CD117" s="297"/>
      <c r="CE117" s="297"/>
      <c r="CF117" s="297"/>
      <c r="CG117" s="297"/>
      <c r="CH117" s="297"/>
      <c r="CI117" s="297"/>
      <c r="CJ117" s="297"/>
      <c r="CK117" s="297"/>
      <c r="CL117" s="297"/>
      <c r="CM117" s="297"/>
      <c r="CN117" s="297"/>
      <c r="CO117" s="297"/>
      <c r="CP117" s="297"/>
      <c r="CQ117" s="297"/>
      <c r="CR117" s="297"/>
      <c r="CS117" s="297"/>
      <c r="CT117" s="297"/>
      <c r="CU117" s="297"/>
      <c r="CV117" s="297"/>
      <c r="CW117" s="297"/>
      <c r="CX117" s="297"/>
      <c r="CY117" s="297"/>
      <c r="CZ117" s="297"/>
      <c r="DA117" s="297"/>
      <c r="DB117" s="297"/>
      <c r="DC117" s="297"/>
      <c r="DD117" s="297"/>
      <c r="DE117" s="297"/>
      <c r="DF117" s="297"/>
      <c r="DG117" s="297"/>
      <c r="DH117" s="297"/>
      <c r="DI117" s="297"/>
      <c r="DJ117" s="297"/>
      <c r="DK117" s="297"/>
      <c r="DL117" s="297"/>
      <c r="DM117" s="297"/>
      <c r="DN117" s="297"/>
      <c r="DO117" s="297"/>
      <c r="DP117" s="297"/>
      <c r="DQ117" s="297"/>
      <c r="DR117" s="297"/>
      <c r="DS117" s="297"/>
      <c r="DT117" s="297"/>
      <c r="DU117" s="297"/>
      <c r="DV117" s="297"/>
      <c r="DW117" s="297"/>
      <c r="DX117" s="297"/>
      <c r="DY117" s="297"/>
      <c r="DZ117" s="297"/>
      <c r="EA117" s="297"/>
      <c r="EB117" s="297"/>
      <c r="EC117" s="297"/>
      <c r="ED117" s="297"/>
      <c r="EE117" s="297"/>
      <c r="EF117" s="297"/>
      <c r="EG117" s="297"/>
      <c r="EH117" s="297"/>
      <c r="EI117"/>
      <c r="EJ117" s="7"/>
      <c r="EL117" s="276">
        <v>5459</v>
      </c>
      <c r="EN117" s="183">
        <v>0</v>
      </c>
      <c r="EO117" s="183">
        <v>0</v>
      </c>
      <c r="EP117" s="183">
        <v>0</v>
      </c>
      <c r="EQ117" s="183">
        <v>0</v>
      </c>
      <c r="ER117" s="183">
        <v>0</v>
      </c>
      <c r="ES117" s="183">
        <v>0</v>
      </c>
      <c r="ET117" s="183">
        <v>0</v>
      </c>
      <c r="EU117" s="183">
        <v>0</v>
      </c>
      <c r="EV117" s="183">
        <v>0</v>
      </c>
      <c r="EW117" s="183">
        <v>0</v>
      </c>
      <c r="EX117" s="183">
        <v>0</v>
      </c>
      <c r="EY117" s="183">
        <v>0</v>
      </c>
      <c r="EZ117" s="183">
        <v>0</v>
      </c>
      <c r="FA117" s="183">
        <v>0</v>
      </c>
      <c r="FB117" s="183">
        <v>0</v>
      </c>
      <c r="FC117" s="183">
        <v>0</v>
      </c>
      <c r="FD117" s="183">
        <v>0</v>
      </c>
      <c r="FE117" s="183">
        <v>0</v>
      </c>
      <c r="FF117" s="183">
        <v>0</v>
      </c>
      <c r="FG117" s="183">
        <v>0</v>
      </c>
      <c r="FH117" s="183">
        <v>0</v>
      </c>
      <c r="FI117" s="183">
        <v>0</v>
      </c>
      <c r="FJ117" s="183">
        <v>0</v>
      </c>
      <c r="FK117" s="183">
        <v>0</v>
      </c>
      <c r="FL117" s="183">
        <v>0</v>
      </c>
      <c r="FM117" s="183">
        <v>0</v>
      </c>
      <c r="FN117" s="183">
        <v>0</v>
      </c>
      <c r="FO117" s="183">
        <v>0</v>
      </c>
      <c r="FP117" s="183">
        <v>0</v>
      </c>
      <c r="FQ117" s="183">
        <v>0</v>
      </c>
      <c r="FR117" s="183">
        <v>0</v>
      </c>
      <c r="FS117" s="183">
        <v>0</v>
      </c>
      <c r="FT117" s="183">
        <v>0</v>
      </c>
      <c r="FU117" s="183">
        <v>0</v>
      </c>
      <c r="FV117" s="183">
        <v>0</v>
      </c>
      <c r="FW117" s="183">
        <v>0</v>
      </c>
      <c r="FX117" s="183">
        <v>0</v>
      </c>
      <c r="FY117" s="183">
        <v>0</v>
      </c>
      <c r="FZ117" s="183">
        <v>0</v>
      </c>
      <c r="GA117" s="183">
        <v>0</v>
      </c>
      <c r="GB117" s="183">
        <v>0</v>
      </c>
      <c r="GC117" s="183">
        <v>0</v>
      </c>
      <c r="GD117" s="183">
        <v>0</v>
      </c>
      <c r="GE117" s="183">
        <v>0</v>
      </c>
      <c r="GF117" s="183">
        <v>0</v>
      </c>
      <c r="GG117" s="183">
        <v>0</v>
      </c>
      <c r="GH117" s="183">
        <v>0</v>
      </c>
      <c r="GI117" s="183">
        <v>0</v>
      </c>
      <c r="GJ117" s="183">
        <v>0</v>
      </c>
      <c r="GK117" s="183">
        <v>0</v>
      </c>
      <c r="GL117" s="183">
        <v>0</v>
      </c>
      <c r="GM117" s="183">
        <v>0</v>
      </c>
      <c r="GN117" s="183">
        <v>0</v>
      </c>
      <c r="GO117" s="183">
        <v>0</v>
      </c>
      <c r="GP117" s="183">
        <v>0</v>
      </c>
      <c r="GQ117" s="183">
        <v>0</v>
      </c>
      <c r="GR117" s="183">
        <v>0</v>
      </c>
      <c r="GS117" s="183">
        <v>0</v>
      </c>
      <c r="GT117" s="183">
        <v>0</v>
      </c>
      <c r="GU117" s="183">
        <v>0</v>
      </c>
      <c r="GV117" s="183">
        <v>0</v>
      </c>
      <c r="GW117" s="183">
        <v>0</v>
      </c>
      <c r="GX117" s="183">
        <v>0</v>
      </c>
      <c r="GY117" s="183">
        <v>0</v>
      </c>
      <c r="GZ117" s="183">
        <v>0</v>
      </c>
      <c r="HA117" s="183">
        <v>0</v>
      </c>
      <c r="HB117" s="183">
        <v>0</v>
      </c>
      <c r="HC117" s="183">
        <v>0</v>
      </c>
      <c r="HD117" s="183">
        <v>0</v>
      </c>
      <c r="HE117" s="183">
        <v>0</v>
      </c>
      <c r="HF117" s="183">
        <v>0</v>
      </c>
      <c r="HG117" s="183">
        <v>0</v>
      </c>
      <c r="HH117" s="183">
        <v>0</v>
      </c>
      <c r="HI117" s="183">
        <v>0</v>
      </c>
      <c r="HJ117" s="183">
        <v>0</v>
      </c>
      <c r="HK117" s="183">
        <v>0</v>
      </c>
      <c r="HL117" s="183">
        <v>0</v>
      </c>
      <c r="HM117" s="183">
        <v>0</v>
      </c>
      <c r="HN117" s="183">
        <v>0</v>
      </c>
      <c r="HO117" s="183">
        <v>0</v>
      </c>
      <c r="HP117" s="183">
        <v>0</v>
      </c>
      <c r="HQ117" s="183">
        <v>0</v>
      </c>
      <c r="HR117" s="183">
        <v>0</v>
      </c>
      <c r="HS117" s="183">
        <v>0</v>
      </c>
      <c r="HT117" s="183">
        <v>0</v>
      </c>
      <c r="HU117" s="183">
        <v>0</v>
      </c>
      <c r="HV117" s="183">
        <v>0</v>
      </c>
      <c r="HW117" s="183">
        <v>0</v>
      </c>
      <c r="HX117" s="183">
        <v>0</v>
      </c>
      <c r="HY117" s="183">
        <v>0</v>
      </c>
      <c r="HZ117" s="183">
        <v>0</v>
      </c>
      <c r="IA117" s="183">
        <v>0</v>
      </c>
      <c r="IB117" s="183">
        <v>0</v>
      </c>
      <c r="IC117" s="183">
        <v>0</v>
      </c>
      <c r="ID117" s="183">
        <v>0</v>
      </c>
      <c r="IE117" s="183">
        <v>0</v>
      </c>
      <c r="IF117" s="183">
        <v>0</v>
      </c>
      <c r="IG117" s="183">
        <v>0</v>
      </c>
      <c r="IH117" s="183">
        <v>0</v>
      </c>
      <c r="II117" s="183">
        <v>0</v>
      </c>
      <c r="IJ117" s="183">
        <v>0</v>
      </c>
      <c r="IK117" s="183">
        <v>0</v>
      </c>
      <c r="IL117" s="183">
        <v>0</v>
      </c>
      <c r="IM117" s="183">
        <v>0</v>
      </c>
      <c r="IN117" s="183">
        <v>0</v>
      </c>
      <c r="IO117" s="183">
        <v>0</v>
      </c>
      <c r="IP117" s="183">
        <v>0</v>
      </c>
      <c r="IQ117" s="183">
        <v>0</v>
      </c>
      <c r="IR117" s="183">
        <v>0</v>
      </c>
      <c r="IS117" s="183">
        <v>0</v>
      </c>
      <c r="IT117" s="183">
        <v>0</v>
      </c>
      <c r="IU117" s="183">
        <v>0</v>
      </c>
      <c r="IV117" s="183">
        <v>0</v>
      </c>
      <c r="IW117" s="183">
        <v>0</v>
      </c>
      <c r="IX117" s="183">
        <v>0</v>
      </c>
      <c r="IY117" s="183">
        <v>0</v>
      </c>
      <c r="IZ117" s="183">
        <v>0</v>
      </c>
      <c r="JA117" s="183">
        <v>0</v>
      </c>
      <c r="JB117" s="183">
        <v>0</v>
      </c>
      <c r="JC117" s="183">
        <v>0</v>
      </c>
      <c r="JD117" s="183">
        <v>0</v>
      </c>
      <c r="JE117" s="183">
        <v>0</v>
      </c>
      <c r="JF117" s="183">
        <v>0</v>
      </c>
      <c r="JG117" s="183">
        <v>0</v>
      </c>
      <c r="JH117" s="183">
        <v>0</v>
      </c>
      <c r="JI117" s="183">
        <v>0</v>
      </c>
      <c r="JJ117" s="183">
        <v>0</v>
      </c>
      <c r="JK117" s="183">
        <v>0</v>
      </c>
      <c r="JL117" s="183">
        <v>0</v>
      </c>
      <c r="JM117" s="183">
        <v>0</v>
      </c>
      <c r="JN117" s="183">
        <v>0</v>
      </c>
      <c r="JO117" s="183">
        <v>0</v>
      </c>
      <c r="JP117" s="183">
        <v>0</v>
      </c>
      <c r="JQ117" s="183">
        <v>0</v>
      </c>
    </row>
    <row r="118" spans="1:277" x14ac:dyDescent="0.25">
      <c r="A118" s="54">
        <f t="shared" si="41"/>
        <v>117</v>
      </c>
      <c r="B118" s="6"/>
      <c r="C118" s="6"/>
      <c r="D118" s="6"/>
      <c r="E118" s="6"/>
      <c r="F118" s="6" t="s">
        <v>298</v>
      </c>
      <c r="G118" s="297">
        <v>589.25794189999999</v>
      </c>
      <c r="H118" s="297">
        <v>1063.9115183000001</v>
      </c>
      <c r="I118" s="297">
        <v>17802.524950000003</v>
      </c>
      <c r="J118" s="297">
        <v>52.080755400000001</v>
      </c>
      <c r="K118" s="297">
        <v>4590.4528</v>
      </c>
      <c r="L118" s="297">
        <v>2675.7225699999999</v>
      </c>
      <c r="M118" s="297">
        <v>127.36030000000001</v>
      </c>
      <c r="N118" s="297">
        <v>132.44290000000001</v>
      </c>
      <c r="O118" s="297">
        <v>0</v>
      </c>
      <c r="P118" s="297">
        <v>14108.190700000001</v>
      </c>
      <c r="Q118" s="297">
        <v>210.85222399999998</v>
      </c>
      <c r="R118" s="297">
        <v>1844.6776628000002</v>
      </c>
      <c r="S118" s="297">
        <v>55.524999999999999</v>
      </c>
      <c r="T118" s="297">
        <v>53.399649000000004</v>
      </c>
      <c r="U118" s="297"/>
      <c r="V118" s="297">
        <v>0</v>
      </c>
      <c r="W118" s="297">
        <v>1100</v>
      </c>
      <c r="X118" s="297">
        <v>10132.717764500001</v>
      </c>
      <c r="Y118" s="297">
        <v>636.99</v>
      </c>
      <c r="Z118" s="297">
        <v>136.167</v>
      </c>
      <c r="AA118" s="297">
        <v>342.34033030000001</v>
      </c>
      <c r="AB118" s="297">
        <v>4470.3603499999999</v>
      </c>
      <c r="AC118" s="297">
        <v>134.23600000000002</v>
      </c>
      <c r="AD118" s="297">
        <v>48.65</v>
      </c>
      <c r="AE118" s="297">
        <v>1543.6070978</v>
      </c>
      <c r="AF118" s="297">
        <v>106.89870000000001</v>
      </c>
      <c r="AG118" s="297">
        <v>439.19550000000004</v>
      </c>
      <c r="AH118" s="297">
        <v>504.79280199999999</v>
      </c>
      <c r="AI118" s="297">
        <v>469.8266175</v>
      </c>
      <c r="AJ118" s="297">
        <v>170.49779999999998</v>
      </c>
      <c r="AK118" s="297">
        <v>381.39</v>
      </c>
      <c r="AL118" s="297">
        <v>62.801397500000007</v>
      </c>
      <c r="AM118" s="297">
        <v>980.56000000000006</v>
      </c>
      <c r="AN118" s="297">
        <v>215.11994999999999</v>
      </c>
      <c r="AO118" s="297">
        <v>190.77</v>
      </c>
      <c r="AP118" s="297">
        <v>163.59661</v>
      </c>
      <c r="AQ118" s="297">
        <v>0</v>
      </c>
      <c r="AR118" s="297">
        <v>139.87788</v>
      </c>
      <c r="AS118" s="297">
        <v>305.34350000000001</v>
      </c>
      <c r="AT118" s="297">
        <v>61.700132100000005</v>
      </c>
      <c r="AU118" s="297">
        <v>198.19388129999999</v>
      </c>
      <c r="AV118" s="297">
        <v>219.96</v>
      </c>
      <c r="AW118" s="297">
        <v>914.85229440000001</v>
      </c>
      <c r="AX118" s="297">
        <v>110.59929720000001</v>
      </c>
      <c r="AY118" s="297">
        <v>30.035</v>
      </c>
      <c r="AZ118" s="297">
        <v>94.998212500000008</v>
      </c>
      <c r="BA118" s="297">
        <v>210.6700002</v>
      </c>
      <c r="BB118" s="297">
        <v>244.86099999999999</v>
      </c>
      <c r="BC118" s="297">
        <v>9986.6175055999993</v>
      </c>
      <c r="BD118" s="297">
        <v>135.1545375</v>
      </c>
      <c r="BE118" s="297">
        <v>160.61875000000001</v>
      </c>
      <c r="BF118" s="297">
        <v>791.86911559999999</v>
      </c>
      <c r="BG118" s="297">
        <v>0</v>
      </c>
      <c r="BH118" s="297">
        <v>0</v>
      </c>
      <c r="BI118" s="297">
        <v>196.0042</v>
      </c>
      <c r="BJ118" s="297">
        <v>177.58904999999999</v>
      </c>
      <c r="BK118" s="297">
        <v>377.995</v>
      </c>
      <c r="BL118" s="297">
        <v>85.775000000000006</v>
      </c>
      <c r="BM118" s="297">
        <v>80.601802699999993</v>
      </c>
      <c r="BN118" s="297">
        <v>374.84840800000001</v>
      </c>
      <c r="BO118" s="297">
        <v>0</v>
      </c>
      <c r="BP118" s="297">
        <v>984.58565709999993</v>
      </c>
      <c r="BQ118" s="297">
        <v>3238.4061060000004</v>
      </c>
      <c r="BR118" s="297">
        <v>30.975264600000003</v>
      </c>
      <c r="BS118" s="297">
        <v>175.6008755</v>
      </c>
      <c r="BT118" s="297">
        <v>51.899529700000002</v>
      </c>
      <c r="BU118" s="297">
        <v>0</v>
      </c>
      <c r="BV118" s="297">
        <v>149.1275</v>
      </c>
      <c r="BW118" s="297">
        <v>123.4996</v>
      </c>
      <c r="BX118" s="297">
        <v>2364.964575</v>
      </c>
      <c r="BY118" s="297">
        <v>327.48417000000001</v>
      </c>
      <c r="BZ118" s="297">
        <v>46.3006174</v>
      </c>
      <c r="CA118" s="297">
        <v>694.01594999999998</v>
      </c>
      <c r="CB118" s="297">
        <v>8249.3576277000011</v>
      </c>
      <c r="CC118" s="297">
        <v>314.74486050000002</v>
      </c>
      <c r="CD118" s="297">
        <v>3016.7750000000001</v>
      </c>
      <c r="CE118" s="297">
        <v>129.74329</v>
      </c>
      <c r="CF118" s="297">
        <v>15072.724791999999</v>
      </c>
      <c r="CG118" s="297">
        <v>178.14427169999999</v>
      </c>
      <c r="CH118" s="297">
        <v>1413.115875</v>
      </c>
      <c r="CI118" s="297">
        <v>400.089</v>
      </c>
      <c r="CJ118" s="297">
        <v>0</v>
      </c>
      <c r="CK118" s="297">
        <v>5546.6120830000009</v>
      </c>
      <c r="CL118" s="297">
        <v>0</v>
      </c>
      <c r="CM118" s="297"/>
      <c r="CN118" s="297">
        <v>55.377825400000006</v>
      </c>
      <c r="CO118" s="297">
        <v>177.39442700000001</v>
      </c>
      <c r="CP118" s="297">
        <v>102.3</v>
      </c>
      <c r="CQ118" s="297">
        <v>0</v>
      </c>
      <c r="CR118" s="297">
        <v>98.307237600000008</v>
      </c>
      <c r="CS118" s="297">
        <v>154.6</v>
      </c>
      <c r="CT118" s="297">
        <v>7971.9957135999994</v>
      </c>
      <c r="CU118" s="297">
        <v>406.27358559999999</v>
      </c>
      <c r="CV118" s="297">
        <v>0</v>
      </c>
      <c r="CW118" s="297">
        <v>170.71874</v>
      </c>
      <c r="CX118" s="297">
        <v>342.70819999999998</v>
      </c>
      <c r="CY118" s="297">
        <v>159.86405000000002</v>
      </c>
      <c r="CZ118" s="297">
        <v>340.6803668</v>
      </c>
      <c r="DA118" s="297">
        <v>541.88</v>
      </c>
      <c r="DB118" s="297">
        <v>0</v>
      </c>
      <c r="DC118" s="297">
        <v>92.881018000000012</v>
      </c>
      <c r="DD118" s="297">
        <v>0</v>
      </c>
      <c r="DE118" s="297">
        <v>62.551441500000003</v>
      </c>
      <c r="DF118" s="297">
        <v>212.69931779999999</v>
      </c>
      <c r="DG118" s="297">
        <v>1200.3026399999999</v>
      </c>
      <c r="DH118" s="297">
        <v>866.77485000000001</v>
      </c>
      <c r="DI118" s="297">
        <v>67.245080000000002</v>
      </c>
      <c r="DJ118" s="297">
        <v>83.2</v>
      </c>
      <c r="DK118" s="297">
        <v>288.30783500000001</v>
      </c>
      <c r="DL118" s="297">
        <v>103.62</v>
      </c>
      <c r="DM118" s="297">
        <v>1132.9342816999999</v>
      </c>
      <c r="DN118" s="297">
        <v>72.329799999999992</v>
      </c>
      <c r="DO118" s="297">
        <v>128.10278099999999</v>
      </c>
      <c r="DP118" s="297">
        <v>768.05000000000007</v>
      </c>
      <c r="DQ118" s="297"/>
      <c r="DR118" s="297">
        <v>145.42500000000001</v>
      </c>
      <c r="DS118" s="297">
        <v>18.9997793</v>
      </c>
      <c r="DT118" s="297">
        <v>316.03245749999996</v>
      </c>
      <c r="DU118" s="297">
        <v>216.90040110000001</v>
      </c>
      <c r="DV118" s="297">
        <v>69.166800000000009</v>
      </c>
      <c r="DW118" s="297">
        <v>242.96955000000003</v>
      </c>
      <c r="DX118" s="297"/>
      <c r="DY118" s="297">
        <v>0</v>
      </c>
      <c r="DZ118" s="297">
        <v>78.856899999999996</v>
      </c>
      <c r="EA118" s="297">
        <v>113.4992678</v>
      </c>
      <c r="EB118" s="297">
        <v>0</v>
      </c>
      <c r="EC118" s="297">
        <v>14419.1728</v>
      </c>
      <c r="ED118" s="297">
        <v>235.39695169999999</v>
      </c>
      <c r="EE118" s="297">
        <v>4892.0811400000002</v>
      </c>
      <c r="EF118" s="297">
        <v>170.20036020000001</v>
      </c>
      <c r="EG118" s="297">
        <v>0</v>
      </c>
      <c r="EH118" s="297">
        <v>1767.3006</v>
      </c>
      <c r="EI118"/>
      <c r="EJ118" s="7">
        <f t="shared" ref="EJ118:EJ131" si="66">ROUND(SUM(G118:EH118),5)</f>
        <v>161230.3493</v>
      </c>
      <c r="EL118" s="276">
        <v>12452.7</v>
      </c>
      <c r="EN118" s="183">
        <v>0</v>
      </c>
      <c r="EO118" s="183">
        <v>0</v>
      </c>
      <c r="EP118" s="183">
        <v>0</v>
      </c>
      <c r="EQ118" s="183">
        <v>0</v>
      </c>
      <c r="ER118" s="183">
        <v>0</v>
      </c>
      <c r="ES118" s="183">
        <v>0</v>
      </c>
      <c r="ET118" s="183">
        <v>0</v>
      </c>
      <c r="EU118" s="183">
        <v>0</v>
      </c>
      <c r="EV118" s="183">
        <v>0</v>
      </c>
      <c r="EW118" s="183">
        <v>0</v>
      </c>
      <c r="EX118" s="183">
        <v>0</v>
      </c>
      <c r="EY118" s="183">
        <v>0</v>
      </c>
      <c r="EZ118" s="183">
        <v>0</v>
      </c>
      <c r="FA118" s="183">
        <v>0</v>
      </c>
      <c r="FB118" s="183">
        <v>0</v>
      </c>
      <c r="FC118" s="183">
        <v>0</v>
      </c>
      <c r="FD118" s="183">
        <v>0</v>
      </c>
      <c r="FE118" s="183">
        <v>0</v>
      </c>
      <c r="FF118" s="183">
        <v>0</v>
      </c>
      <c r="FG118" s="183">
        <v>0</v>
      </c>
      <c r="FH118" s="183">
        <v>0</v>
      </c>
      <c r="FI118" s="183">
        <v>0</v>
      </c>
      <c r="FJ118" s="183">
        <v>0</v>
      </c>
      <c r="FK118" s="183">
        <v>0</v>
      </c>
      <c r="FL118" s="183">
        <v>0</v>
      </c>
      <c r="FM118" s="183">
        <v>0</v>
      </c>
      <c r="FN118" s="183">
        <v>0</v>
      </c>
      <c r="FO118" s="183">
        <v>0</v>
      </c>
      <c r="FP118" s="183">
        <v>0</v>
      </c>
      <c r="FQ118" s="183">
        <v>0</v>
      </c>
      <c r="FR118" s="183">
        <v>0</v>
      </c>
      <c r="FS118" s="183">
        <v>0</v>
      </c>
      <c r="FT118" s="183">
        <v>0</v>
      </c>
      <c r="FU118" s="183">
        <v>0</v>
      </c>
      <c r="FV118" s="183">
        <v>0</v>
      </c>
      <c r="FW118" s="183">
        <v>0</v>
      </c>
      <c r="FX118" s="183">
        <v>0</v>
      </c>
      <c r="FY118" s="183">
        <v>0</v>
      </c>
      <c r="FZ118" s="183">
        <v>0</v>
      </c>
      <c r="GA118" s="183">
        <v>0</v>
      </c>
      <c r="GB118" s="183">
        <v>0</v>
      </c>
      <c r="GC118" s="183">
        <v>0</v>
      </c>
      <c r="GD118" s="183">
        <v>0</v>
      </c>
      <c r="GE118" s="183">
        <v>0</v>
      </c>
      <c r="GF118" s="183">
        <v>0</v>
      </c>
      <c r="GG118" s="183">
        <v>0</v>
      </c>
      <c r="GH118" s="183">
        <v>0</v>
      </c>
      <c r="GI118" s="183">
        <v>0</v>
      </c>
      <c r="GJ118" s="183">
        <v>0</v>
      </c>
      <c r="GK118" s="183">
        <v>0</v>
      </c>
      <c r="GL118" s="183">
        <v>0</v>
      </c>
      <c r="GM118" s="183">
        <v>0</v>
      </c>
      <c r="GN118" s="183">
        <v>0</v>
      </c>
      <c r="GO118" s="183">
        <v>0</v>
      </c>
      <c r="GP118" s="183">
        <v>0</v>
      </c>
      <c r="GQ118" s="183">
        <v>0</v>
      </c>
      <c r="GR118" s="183">
        <v>0</v>
      </c>
      <c r="GS118" s="183">
        <v>0</v>
      </c>
      <c r="GT118" s="183">
        <v>0</v>
      </c>
      <c r="GU118" s="183">
        <v>0</v>
      </c>
      <c r="GV118" s="183">
        <v>0</v>
      </c>
      <c r="GW118" s="183">
        <v>0</v>
      </c>
      <c r="GX118" s="183">
        <v>0</v>
      </c>
      <c r="GY118" s="183">
        <v>0</v>
      </c>
      <c r="GZ118" s="183">
        <v>0</v>
      </c>
      <c r="HA118" s="183">
        <v>0</v>
      </c>
      <c r="HB118" s="183">
        <v>0</v>
      </c>
      <c r="HC118" s="183">
        <v>0</v>
      </c>
      <c r="HD118" s="183">
        <v>0</v>
      </c>
      <c r="HE118" s="183">
        <v>0</v>
      </c>
      <c r="HF118" s="183">
        <v>0</v>
      </c>
      <c r="HG118" s="183">
        <v>0</v>
      </c>
      <c r="HH118" s="183">
        <v>0</v>
      </c>
      <c r="HI118" s="183">
        <v>0</v>
      </c>
      <c r="HJ118" s="183">
        <v>0</v>
      </c>
      <c r="HK118" s="183">
        <v>0</v>
      </c>
      <c r="HL118" s="183">
        <v>0</v>
      </c>
      <c r="HM118" s="183">
        <v>0</v>
      </c>
      <c r="HN118" s="183">
        <v>0</v>
      </c>
      <c r="HO118" s="183">
        <v>0</v>
      </c>
      <c r="HP118" s="183">
        <v>0</v>
      </c>
      <c r="HQ118" s="183">
        <v>0</v>
      </c>
      <c r="HR118" s="183">
        <v>0</v>
      </c>
      <c r="HS118" s="183">
        <v>0</v>
      </c>
      <c r="HT118" s="183">
        <v>0</v>
      </c>
      <c r="HU118" s="183">
        <v>0</v>
      </c>
      <c r="HV118" s="183">
        <v>0</v>
      </c>
      <c r="HW118" s="183">
        <v>0</v>
      </c>
      <c r="HX118" s="183">
        <v>0</v>
      </c>
      <c r="HY118" s="183">
        <v>0</v>
      </c>
      <c r="HZ118" s="183">
        <v>0</v>
      </c>
      <c r="IA118" s="183">
        <v>0</v>
      </c>
      <c r="IB118" s="183">
        <v>0</v>
      </c>
      <c r="IC118" s="183">
        <v>0</v>
      </c>
      <c r="ID118" s="183">
        <v>0</v>
      </c>
      <c r="IE118" s="183">
        <v>0</v>
      </c>
      <c r="IF118" s="183">
        <v>0</v>
      </c>
      <c r="IG118" s="183">
        <v>0</v>
      </c>
      <c r="IH118" s="183">
        <v>0</v>
      </c>
      <c r="II118" s="183">
        <v>0</v>
      </c>
      <c r="IJ118" s="183">
        <v>0</v>
      </c>
      <c r="IK118" s="183">
        <v>0</v>
      </c>
      <c r="IL118" s="183">
        <v>0</v>
      </c>
      <c r="IM118" s="183">
        <v>0</v>
      </c>
      <c r="IN118" s="183">
        <v>0</v>
      </c>
      <c r="IO118" s="183">
        <v>0</v>
      </c>
      <c r="IP118" s="183">
        <v>0</v>
      </c>
      <c r="IQ118" s="183">
        <v>0</v>
      </c>
      <c r="IR118" s="183">
        <v>0</v>
      </c>
      <c r="IS118" s="183">
        <v>0</v>
      </c>
      <c r="IT118" s="183">
        <v>0</v>
      </c>
      <c r="IU118" s="183">
        <v>0</v>
      </c>
      <c r="IV118" s="183">
        <v>0</v>
      </c>
      <c r="IW118" s="183">
        <v>0</v>
      </c>
      <c r="IX118" s="183">
        <v>0</v>
      </c>
      <c r="IY118" s="183">
        <v>0</v>
      </c>
      <c r="IZ118" s="183">
        <v>0</v>
      </c>
      <c r="JA118" s="183">
        <v>0</v>
      </c>
      <c r="JB118" s="183">
        <v>0</v>
      </c>
      <c r="JC118" s="183">
        <v>0</v>
      </c>
      <c r="JD118" s="183">
        <v>0</v>
      </c>
      <c r="JE118" s="183">
        <v>0</v>
      </c>
      <c r="JF118" s="183">
        <v>0</v>
      </c>
      <c r="JG118" s="183">
        <v>0</v>
      </c>
      <c r="JH118" s="183">
        <v>0</v>
      </c>
      <c r="JI118" s="183">
        <v>0</v>
      </c>
      <c r="JJ118" s="183">
        <v>0</v>
      </c>
      <c r="JK118" s="183">
        <v>0</v>
      </c>
      <c r="JL118" s="183">
        <v>0</v>
      </c>
      <c r="JM118" s="183">
        <v>0</v>
      </c>
      <c r="JN118" s="183">
        <v>0</v>
      </c>
      <c r="JO118" s="183">
        <v>0</v>
      </c>
      <c r="JP118" s="183">
        <v>0</v>
      </c>
      <c r="JQ118" s="183">
        <v>0</v>
      </c>
    </row>
    <row r="119" spans="1:277" x14ac:dyDescent="0.25">
      <c r="A119" s="54">
        <f t="shared" si="41"/>
        <v>118</v>
      </c>
      <c r="B119" s="6"/>
      <c r="C119" s="6"/>
      <c r="D119" s="6"/>
      <c r="E119" s="6"/>
      <c r="F119" s="6" t="s">
        <v>381</v>
      </c>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297"/>
      <c r="AU119" s="297"/>
      <c r="AV119" s="297"/>
      <c r="AW119" s="297"/>
      <c r="AX119" s="297"/>
      <c r="AY119" s="297"/>
      <c r="AZ119" s="297"/>
      <c r="BA119" s="297"/>
      <c r="BB119" s="297"/>
      <c r="BC119" s="297"/>
      <c r="BD119" s="297"/>
      <c r="BE119" s="297"/>
      <c r="BF119" s="297"/>
      <c r="BG119" s="297"/>
      <c r="BH119" s="297"/>
      <c r="BI119" s="297"/>
      <c r="BJ119" s="297"/>
      <c r="BK119" s="297"/>
      <c r="BL119" s="297"/>
      <c r="BM119" s="297"/>
      <c r="BN119" s="297"/>
      <c r="BO119" s="297"/>
      <c r="BP119" s="297"/>
      <c r="BQ119" s="297"/>
      <c r="BR119" s="297"/>
      <c r="BS119" s="297"/>
      <c r="BT119" s="297"/>
      <c r="BU119" s="297"/>
      <c r="BV119" s="297"/>
      <c r="BW119" s="297"/>
      <c r="BX119" s="297"/>
      <c r="BY119" s="297"/>
      <c r="BZ119" s="297"/>
      <c r="CA119" s="297"/>
      <c r="CB119" s="297"/>
      <c r="CC119" s="297"/>
      <c r="CD119" s="297"/>
      <c r="CE119" s="297"/>
      <c r="CF119" s="297"/>
      <c r="CG119" s="297"/>
      <c r="CH119" s="297"/>
      <c r="CI119" s="297"/>
      <c r="CJ119" s="297"/>
      <c r="CK119" s="297"/>
      <c r="CL119" s="297"/>
      <c r="CM119" s="297"/>
      <c r="CN119" s="297"/>
      <c r="CO119" s="297"/>
      <c r="CP119" s="297"/>
      <c r="CQ119" s="297"/>
      <c r="CR119" s="297"/>
      <c r="CS119" s="297"/>
      <c r="CT119" s="297"/>
      <c r="CU119" s="297"/>
      <c r="CV119" s="297"/>
      <c r="CW119" s="297"/>
      <c r="CX119" s="297"/>
      <c r="CY119" s="297"/>
      <c r="CZ119" s="297"/>
      <c r="DA119" s="297"/>
      <c r="DB119" s="297"/>
      <c r="DC119" s="297"/>
      <c r="DD119" s="297"/>
      <c r="DE119" s="297"/>
      <c r="DF119" s="297"/>
      <c r="DG119" s="297"/>
      <c r="DH119" s="297"/>
      <c r="DI119" s="297"/>
      <c r="DJ119" s="297"/>
      <c r="DK119" s="297"/>
      <c r="DL119" s="297"/>
      <c r="DM119" s="297"/>
      <c r="DN119" s="297"/>
      <c r="DO119" s="297"/>
      <c r="DP119" s="297"/>
      <c r="DQ119" s="297"/>
      <c r="DR119" s="297"/>
      <c r="DS119" s="297"/>
      <c r="DT119" s="297"/>
      <c r="DU119" s="297"/>
      <c r="DV119" s="297"/>
      <c r="DW119" s="297"/>
      <c r="DX119" s="297"/>
      <c r="DY119" s="297"/>
      <c r="DZ119" s="297"/>
      <c r="EA119" s="297"/>
      <c r="EB119" s="297"/>
      <c r="EC119" s="297"/>
      <c r="ED119" s="297"/>
      <c r="EE119" s="297"/>
      <c r="EF119" s="297"/>
      <c r="EG119" s="297"/>
      <c r="EH119" s="297"/>
      <c r="EI119"/>
      <c r="EJ119" s="7">
        <f t="shared" si="66"/>
        <v>0</v>
      </c>
      <c r="EL119" s="276">
        <v>38745</v>
      </c>
      <c r="EN119" s="183">
        <v>0</v>
      </c>
      <c r="EO119" s="183">
        <v>0</v>
      </c>
      <c r="EP119" s="183">
        <v>0</v>
      </c>
      <c r="EQ119" s="183">
        <v>0</v>
      </c>
      <c r="ER119" s="183">
        <v>0</v>
      </c>
      <c r="ES119" s="183">
        <v>0</v>
      </c>
      <c r="ET119" s="183">
        <v>0</v>
      </c>
      <c r="EU119" s="183">
        <v>0</v>
      </c>
      <c r="EV119" s="183">
        <v>0</v>
      </c>
      <c r="EW119" s="183">
        <v>0</v>
      </c>
      <c r="EX119" s="183">
        <v>0</v>
      </c>
      <c r="EY119" s="183">
        <v>0</v>
      </c>
      <c r="EZ119" s="183">
        <v>0</v>
      </c>
      <c r="FA119" s="183">
        <v>0</v>
      </c>
      <c r="FB119" s="183">
        <v>0</v>
      </c>
      <c r="FC119" s="183">
        <v>0</v>
      </c>
      <c r="FD119" s="183">
        <v>0</v>
      </c>
      <c r="FE119" s="183">
        <v>0</v>
      </c>
      <c r="FF119" s="183">
        <v>0</v>
      </c>
      <c r="FG119" s="183">
        <v>0</v>
      </c>
      <c r="FH119" s="183">
        <v>0</v>
      </c>
      <c r="FI119" s="183">
        <v>0</v>
      </c>
      <c r="FJ119" s="183">
        <v>0</v>
      </c>
      <c r="FK119" s="183">
        <v>0</v>
      </c>
      <c r="FL119" s="183">
        <v>0</v>
      </c>
      <c r="FM119" s="183">
        <v>0</v>
      </c>
      <c r="FN119" s="183">
        <v>0</v>
      </c>
      <c r="FO119" s="183">
        <v>0</v>
      </c>
      <c r="FP119" s="183">
        <v>0</v>
      </c>
      <c r="FQ119" s="183">
        <v>0</v>
      </c>
      <c r="FR119" s="183">
        <v>0</v>
      </c>
      <c r="FS119" s="183">
        <v>0</v>
      </c>
      <c r="FT119" s="183">
        <v>0</v>
      </c>
      <c r="FU119" s="183">
        <v>0</v>
      </c>
      <c r="FV119" s="183">
        <v>0</v>
      </c>
      <c r="FW119" s="183">
        <v>0</v>
      </c>
      <c r="FX119" s="183">
        <v>0</v>
      </c>
      <c r="FY119" s="183">
        <v>0</v>
      </c>
      <c r="FZ119" s="183">
        <v>0</v>
      </c>
      <c r="GA119" s="183">
        <v>0</v>
      </c>
      <c r="GB119" s="183">
        <v>0</v>
      </c>
      <c r="GC119" s="183">
        <v>0</v>
      </c>
      <c r="GD119" s="183">
        <v>0</v>
      </c>
      <c r="GE119" s="183">
        <v>0</v>
      </c>
      <c r="GF119" s="183">
        <v>0</v>
      </c>
      <c r="GG119" s="183">
        <v>0</v>
      </c>
      <c r="GH119" s="183">
        <v>0</v>
      </c>
      <c r="GI119" s="183">
        <v>0</v>
      </c>
      <c r="GJ119" s="183">
        <v>0</v>
      </c>
      <c r="GK119" s="183">
        <v>0</v>
      </c>
      <c r="GL119" s="183">
        <v>0</v>
      </c>
      <c r="GM119" s="183">
        <v>0</v>
      </c>
      <c r="GN119" s="183">
        <v>0</v>
      </c>
      <c r="GO119" s="183">
        <v>0</v>
      </c>
      <c r="GP119" s="183">
        <v>0</v>
      </c>
      <c r="GQ119" s="183">
        <v>0</v>
      </c>
      <c r="GR119" s="183">
        <v>0</v>
      </c>
      <c r="GS119" s="183">
        <v>0</v>
      </c>
      <c r="GT119" s="183">
        <v>0</v>
      </c>
      <c r="GU119" s="183">
        <v>0</v>
      </c>
      <c r="GV119" s="183">
        <v>0</v>
      </c>
      <c r="GW119" s="183">
        <v>0</v>
      </c>
      <c r="GX119" s="183">
        <v>0</v>
      </c>
      <c r="GY119" s="183">
        <v>0</v>
      </c>
      <c r="GZ119" s="183">
        <v>0</v>
      </c>
      <c r="HA119" s="183">
        <v>0</v>
      </c>
      <c r="HB119" s="183">
        <v>0</v>
      </c>
      <c r="HC119" s="183">
        <v>0</v>
      </c>
      <c r="HD119" s="183">
        <v>0</v>
      </c>
      <c r="HE119" s="183">
        <v>0</v>
      </c>
      <c r="HF119" s="183">
        <v>0</v>
      </c>
      <c r="HG119" s="183">
        <v>0</v>
      </c>
      <c r="HH119" s="183">
        <v>0</v>
      </c>
      <c r="HI119" s="183">
        <v>0</v>
      </c>
      <c r="HJ119" s="183">
        <v>0</v>
      </c>
      <c r="HK119" s="183">
        <v>0</v>
      </c>
      <c r="HL119" s="183">
        <v>0</v>
      </c>
      <c r="HM119" s="183">
        <v>0</v>
      </c>
      <c r="HN119" s="183">
        <v>0</v>
      </c>
      <c r="HO119" s="183">
        <v>0</v>
      </c>
      <c r="HP119" s="183">
        <v>0</v>
      </c>
      <c r="HQ119" s="183">
        <v>0</v>
      </c>
      <c r="HR119" s="183">
        <v>0</v>
      </c>
      <c r="HS119" s="183">
        <v>0</v>
      </c>
      <c r="HT119" s="183">
        <v>0</v>
      </c>
      <c r="HU119" s="183">
        <v>0</v>
      </c>
      <c r="HV119" s="183">
        <v>0</v>
      </c>
      <c r="HW119" s="183">
        <v>0</v>
      </c>
      <c r="HX119" s="183">
        <v>0</v>
      </c>
      <c r="HY119" s="183">
        <v>0</v>
      </c>
      <c r="HZ119" s="183">
        <v>0</v>
      </c>
      <c r="IA119" s="183">
        <v>0</v>
      </c>
      <c r="IB119" s="183">
        <v>0</v>
      </c>
      <c r="IC119" s="183">
        <v>0</v>
      </c>
      <c r="ID119" s="183">
        <v>0</v>
      </c>
      <c r="IE119" s="183">
        <v>0</v>
      </c>
      <c r="IF119" s="183">
        <v>0</v>
      </c>
      <c r="IG119" s="183">
        <v>0</v>
      </c>
      <c r="IH119" s="183">
        <v>0</v>
      </c>
      <c r="II119" s="183">
        <v>0</v>
      </c>
      <c r="IJ119" s="183">
        <v>0</v>
      </c>
      <c r="IK119" s="183">
        <v>0</v>
      </c>
      <c r="IL119" s="183">
        <v>0</v>
      </c>
      <c r="IM119" s="183">
        <v>0</v>
      </c>
      <c r="IN119" s="183">
        <v>0</v>
      </c>
      <c r="IO119" s="183">
        <v>0</v>
      </c>
      <c r="IP119" s="183">
        <v>0</v>
      </c>
      <c r="IQ119" s="183">
        <v>0</v>
      </c>
      <c r="IR119" s="183">
        <v>0</v>
      </c>
      <c r="IS119" s="183">
        <v>0</v>
      </c>
      <c r="IT119" s="183">
        <v>0</v>
      </c>
      <c r="IU119" s="183">
        <v>0</v>
      </c>
      <c r="IV119" s="183">
        <v>0</v>
      </c>
      <c r="IW119" s="183">
        <v>0</v>
      </c>
      <c r="IX119" s="183">
        <v>0</v>
      </c>
      <c r="IY119" s="183">
        <v>0</v>
      </c>
      <c r="IZ119" s="183">
        <v>0</v>
      </c>
      <c r="JA119" s="183">
        <v>0</v>
      </c>
      <c r="JB119" s="183">
        <v>0</v>
      </c>
      <c r="JC119" s="183">
        <v>0</v>
      </c>
      <c r="JD119" s="183">
        <v>0</v>
      </c>
      <c r="JE119" s="183">
        <v>0</v>
      </c>
      <c r="JF119" s="183">
        <v>0</v>
      </c>
      <c r="JG119" s="183">
        <v>0</v>
      </c>
      <c r="JH119" s="183">
        <v>0</v>
      </c>
      <c r="JI119" s="183">
        <v>0</v>
      </c>
      <c r="JJ119" s="183">
        <v>0</v>
      </c>
      <c r="JK119" s="183">
        <v>0</v>
      </c>
      <c r="JL119" s="183">
        <v>0</v>
      </c>
      <c r="JM119" s="183">
        <v>0</v>
      </c>
      <c r="JN119" s="183">
        <v>0</v>
      </c>
      <c r="JO119" s="183">
        <v>0</v>
      </c>
      <c r="JP119" s="183">
        <v>0</v>
      </c>
      <c r="JQ119" s="183">
        <v>0</v>
      </c>
    </row>
    <row r="120" spans="1:277" x14ac:dyDescent="0.25">
      <c r="A120" s="54">
        <f t="shared" si="41"/>
        <v>119</v>
      </c>
      <c r="B120" s="6"/>
      <c r="C120" s="6"/>
      <c r="D120" s="6"/>
      <c r="E120" s="6"/>
      <c r="F120" s="6" t="s">
        <v>288</v>
      </c>
      <c r="G120" s="297">
        <v>0</v>
      </c>
      <c r="H120" s="297">
        <v>0</v>
      </c>
      <c r="I120" s="297">
        <v>0</v>
      </c>
      <c r="J120" s="297">
        <v>0</v>
      </c>
      <c r="K120" s="297">
        <v>0</v>
      </c>
      <c r="L120" s="297">
        <v>0</v>
      </c>
      <c r="M120" s="297">
        <v>0</v>
      </c>
      <c r="N120" s="297">
        <v>0</v>
      </c>
      <c r="O120" s="297">
        <v>0</v>
      </c>
      <c r="P120" s="297">
        <v>0</v>
      </c>
      <c r="Q120" s="297">
        <v>0</v>
      </c>
      <c r="R120" s="297">
        <v>0</v>
      </c>
      <c r="S120" s="297">
        <v>0</v>
      </c>
      <c r="T120" s="297">
        <v>0</v>
      </c>
      <c r="U120" s="297"/>
      <c r="V120" s="297">
        <v>0</v>
      </c>
      <c r="W120" s="297"/>
      <c r="X120" s="297">
        <v>0</v>
      </c>
      <c r="Y120" s="297"/>
      <c r="Z120" s="297">
        <v>0</v>
      </c>
      <c r="AA120" s="297">
        <v>0</v>
      </c>
      <c r="AB120" s="297">
        <v>0</v>
      </c>
      <c r="AC120" s="297">
        <v>0</v>
      </c>
      <c r="AD120" s="297">
        <v>0</v>
      </c>
      <c r="AE120" s="297">
        <v>0</v>
      </c>
      <c r="AF120" s="297">
        <v>0</v>
      </c>
      <c r="AG120" s="297">
        <v>0</v>
      </c>
      <c r="AH120" s="297">
        <v>0</v>
      </c>
      <c r="AI120" s="297">
        <v>0</v>
      </c>
      <c r="AJ120" s="297">
        <v>0</v>
      </c>
      <c r="AK120" s="297">
        <v>0</v>
      </c>
      <c r="AL120" s="297">
        <v>0</v>
      </c>
      <c r="AM120" s="297">
        <v>0</v>
      </c>
      <c r="AN120" s="297">
        <v>0</v>
      </c>
      <c r="AO120" s="297">
        <v>0</v>
      </c>
      <c r="AP120" s="297">
        <v>0</v>
      </c>
      <c r="AQ120" s="297">
        <v>0</v>
      </c>
      <c r="AR120" s="297">
        <v>0</v>
      </c>
      <c r="AS120" s="297">
        <v>0</v>
      </c>
      <c r="AT120" s="297">
        <v>0</v>
      </c>
      <c r="AU120" s="297">
        <v>0</v>
      </c>
      <c r="AV120" s="297">
        <v>0</v>
      </c>
      <c r="AW120" s="297">
        <v>0</v>
      </c>
      <c r="AX120" s="297">
        <v>0</v>
      </c>
      <c r="AY120" s="297">
        <v>0</v>
      </c>
      <c r="AZ120" s="297">
        <v>0</v>
      </c>
      <c r="BA120" s="297">
        <v>0</v>
      </c>
      <c r="BB120" s="297">
        <v>0</v>
      </c>
      <c r="BC120" s="297">
        <v>0</v>
      </c>
      <c r="BD120" s="297">
        <v>0</v>
      </c>
      <c r="BE120" s="297">
        <v>0</v>
      </c>
      <c r="BF120" s="297">
        <v>0</v>
      </c>
      <c r="BG120" s="297">
        <v>0</v>
      </c>
      <c r="BH120" s="297">
        <v>0</v>
      </c>
      <c r="BI120" s="297">
        <v>0</v>
      </c>
      <c r="BJ120" s="297">
        <v>0</v>
      </c>
      <c r="BK120" s="297">
        <v>0</v>
      </c>
      <c r="BL120" s="297">
        <v>0</v>
      </c>
      <c r="BM120" s="297">
        <v>0</v>
      </c>
      <c r="BN120" s="297">
        <v>0</v>
      </c>
      <c r="BO120" s="297">
        <v>0</v>
      </c>
      <c r="BP120" s="297">
        <v>0</v>
      </c>
      <c r="BQ120" s="297">
        <v>0</v>
      </c>
      <c r="BR120" s="297">
        <v>0</v>
      </c>
      <c r="BS120" s="297">
        <v>0</v>
      </c>
      <c r="BT120" s="297">
        <v>0</v>
      </c>
      <c r="BU120" s="297">
        <v>0</v>
      </c>
      <c r="BV120" s="297">
        <v>0</v>
      </c>
      <c r="BW120" s="297">
        <v>0</v>
      </c>
      <c r="BX120" s="297">
        <v>0</v>
      </c>
      <c r="BY120" s="297">
        <v>0</v>
      </c>
      <c r="BZ120" s="297">
        <v>0</v>
      </c>
      <c r="CA120" s="297">
        <v>0</v>
      </c>
      <c r="CB120" s="297">
        <v>0</v>
      </c>
      <c r="CC120" s="297">
        <v>0</v>
      </c>
      <c r="CD120" s="297">
        <v>0</v>
      </c>
      <c r="CE120" s="297">
        <v>0</v>
      </c>
      <c r="CF120" s="297">
        <v>0</v>
      </c>
      <c r="CG120" s="297">
        <v>0</v>
      </c>
      <c r="CH120" s="297">
        <v>0</v>
      </c>
      <c r="CI120" s="297">
        <v>0</v>
      </c>
      <c r="CJ120" s="297">
        <v>0</v>
      </c>
      <c r="CK120" s="297">
        <v>0</v>
      </c>
      <c r="CL120" s="297">
        <v>0</v>
      </c>
      <c r="CM120" s="297"/>
      <c r="CN120" s="297">
        <v>0</v>
      </c>
      <c r="CO120" s="297">
        <v>0</v>
      </c>
      <c r="CP120" s="297">
        <v>0</v>
      </c>
      <c r="CQ120" s="297">
        <v>0</v>
      </c>
      <c r="CR120" s="297">
        <v>0</v>
      </c>
      <c r="CS120" s="297">
        <v>0</v>
      </c>
      <c r="CT120" s="297">
        <v>0</v>
      </c>
      <c r="CU120" s="297">
        <v>0</v>
      </c>
      <c r="CV120" s="297">
        <v>0</v>
      </c>
      <c r="CW120" s="297">
        <v>0</v>
      </c>
      <c r="CX120" s="297">
        <v>0</v>
      </c>
      <c r="CY120" s="297">
        <v>0</v>
      </c>
      <c r="CZ120" s="297">
        <v>0</v>
      </c>
      <c r="DA120" s="297">
        <v>0</v>
      </c>
      <c r="DB120" s="297">
        <v>0</v>
      </c>
      <c r="DC120" s="297">
        <v>0</v>
      </c>
      <c r="DD120" s="297">
        <v>0</v>
      </c>
      <c r="DE120" s="297">
        <v>0</v>
      </c>
      <c r="DF120" s="297">
        <v>0</v>
      </c>
      <c r="DG120" s="297">
        <v>0</v>
      </c>
      <c r="DH120" s="297">
        <v>0</v>
      </c>
      <c r="DI120" s="297">
        <v>0</v>
      </c>
      <c r="DJ120" s="297">
        <v>0</v>
      </c>
      <c r="DK120" s="297">
        <v>0</v>
      </c>
      <c r="DL120" s="297">
        <v>0</v>
      </c>
      <c r="DM120" s="297">
        <v>0</v>
      </c>
      <c r="DN120" s="297">
        <v>0</v>
      </c>
      <c r="DO120" s="297">
        <v>0</v>
      </c>
      <c r="DP120" s="297">
        <v>0</v>
      </c>
      <c r="DQ120" s="297"/>
      <c r="DR120" s="297">
        <v>0</v>
      </c>
      <c r="DS120" s="297">
        <v>0</v>
      </c>
      <c r="DT120" s="297">
        <v>0</v>
      </c>
      <c r="DU120" s="297">
        <v>0</v>
      </c>
      <c r="DV120" s="297">
        <v>0</v>
      </c>
      <c r="DW120" s="297">
        <v>0</v>
      </c>
      <c r="DX120" s="297"/>
      <c r="DY120" s="297">
        <v>0</v>
      </c>
      <c r="DZ120" s="297">
        <v>0</v>
      </c>
      <c r="EA120" s="297">
        <v>0</v>
      </c>
      <c r="EB120" s="297">
        <v>0</v>
      </c>
      <c r="EC120" s="297">
        <v>0</v>
      </c>
      <c r="ED120" s="297">
        <v>0</v>
      </c>
      <c r="EE120" s="297">
        <v>0</v>
      </c>
      <c r="EF120" s="297">
        <v>0</v>
      </c>
      <c r="EG120" s="297">
        <v>0</v>
      </c>
      <c r="EH120" s="297">
        <v>0</v>
      </c>
      <c r="EI120"/>
      <c r="EJ120" s="7">
        <f t="shared" si="66"/>
        <v>0</v>
      </c>
      <c r="EL120" s="276">
        <v>4930</v>
      </c>
      <c r="EN120" s="183">
        <v>0</v>
      </c>
      <c r="EO120" s="183">
        <v>0</v>
      </c>
      <c r="EP120" s="183">
        <v>0</v>
      </c>
      <c r="EQ120" s="183">
        <v>0</v>
      </c>
      <c r="ER120" s="183">
        <v>0</v>
      </c>
      <c r="ES120" s="183">
        <v>0</v>
      </c>
      <c r="ET120" s="183">
        <v>0</v>
      </c>
      <c r="EU120" s="183">
        <v>0</v>
      </c>
      <c r="EV120" s="183">
        <v>0</v>
      </c>
      <c r="EW120" s="183">
        <v>0</v>
      </c>
      <c r="EX120" s="183">
        <v>0</v>
      </c>
      <c r="EY120" s="183">
        <v>0</v>
      </c>
      <c r="EZ120" s="183">
        <v>0</v>
      </c>
      <c r="FA120" s="183">
        <v>0</v>
      </c>
      <c r="FB120" s="183">
        <v>0</v>
      </c>
      <c r="FC120" s="183">
        <v>0</v>
      </c>
      <c r="FD120" s="183">
        <v>0</v>
      </c>
      <c r="FE120" s="183">
        <v>0</v>
      </c>
      <c r="FF120" s="183">
        <v>0</v>
      </c>
      <c r="FG120" s="183">
        <v>0</v>
      </c>
      <c r="FH120" s="183">
        <v>0</v>
      </c>
      <c r="FI120" s="183">
        <v>0</v>
      </c>
      <c r="FJ120" s="183">
        <v>0</v>
      </c>
      <c r="FK120" s="183">
        <v>0</v>
      </c>
      <c r="FL120" s="183">
        <v>0</v>
      </c>
      <c r="FM120" s="183">
        <v>0</v>
      </c>
      <c r="FN120" s="183">
        <v>0</v>
      </c>
      <c r="FO120" s="183">
        <v>0</v>
      </c>
      <c r="FP120" s="183">
        <v>0</v>
      </c>
      <c r="FQ120" s="183">
        <v>0</v>
      </c>
      <c r="FR120" s="183">
        <v>0</v>
      </c>
      <c r="FS120" s="183">
        <v>0</v>
      </c>
      <c r="FT120" s="183">
        <v>0</v>
      </c>
      <c r="FU120" s="183">
        <v>0</v>
      </c>
      <c r="FV120" s="183">
        <v>0</v>
      </c>
      <c r="FW120" s="183">
        <v>0</v>
      </c>
      <c r="FX120" s="183">
        <v>0</v>
      </c>
      <c r="FY120" s="183">
        <v>0</v>
      </c>
      <c r="FZ120" s="183">
        <v>0</v>
      </c>
      <c r="GA120" s="183">
        <v>0</v>
      </c>
      <c r="GB120" s="183">
        <v>0</v>
      </c>
      <c r="GC120" s="183">
        <v>0</v>
      </c>
      <c r="GD120" s="183">
        <v>0</v>
      </c>
      <c r="GE120" s="183">
        <v>0</v>
      </c>
      <c r="GF120" s="183">
        <v>0</v>
      </c>
      <c r="GG120" s="183">
        <v>0</v>
      </c>
      <c r="GH120" s="183">
        <v>0</v>
      </c>
      <c r="GI120" s="183">
        <v>0</v>
      </c>
      <c r="GJ120" s="183">
        <v>0</v>
      </c>
      <c r="GK120" s="183">
        <v>0</v>
      </c>
      <c r="GL120" s="183">
        <v>0</v>
      </c>
      <c r="GM120" s="183">
        <v>0</v>
      </c>
      <c r="GN120" s="183">
        <v>0</v>
      </c>
      <c r="GO120" s="183">
        <v>0</v>
      </c>
      <c r="GP120" s="183">
        <v>0</v>
      </c>
      <c r="GQ120" s="183">
        <v>0</v>
      </c>
      <c r="GR120" s="183">
        <v>0</v>
      </c>
      <c r="GS120" s="183">
        <v>0</v>
      </c>
      <c r="GT120" s="183">
        <v>0</v>
      </c>
      <c r="GU120" s="183">
        <v>0</v>
      </c>
      <c r="GV120" s="183">
        <v>0</v>
      </c>
      <c r="GW120" s="183">
        <v>0</v>
      </c>
      <c r="GX120" s="183">
        <v>0</v>
      </c>
      <c r="GY120" s="183">
        <v>0</v>
      </c>
      <c r="GZ120" s="183">
        <v>0</v>
      </c>
      <c r="HA120" s="183">
        <v>0</v>
      </c>
      <c r="HB120" s="183">
        <v>0</v>
      </c>
      <c r="HC120" s="183">
        <v>0</v>
      </c>
      <c r="HD120" s="183">
        <v>0</v>
      </c>
      <c r="HE120" s="183">
        <v>0</v>
      </c>
      <c r="HF120" s="183">
        <v>0</v>
      </c>
      <c r="HG120" s="183">
        <v>0</v>
      </c>
      <c r="HH120" s="183">
        <v>0</v>
      </c>
      <c r="HI120" s="183">
        <v>0</v>
      </c>
      <c r="HJ120" s="183">
        <v>0</v>
      </c>
      <c r="HK120" s="183">
        <v>0</v>
      </c>
      <c r="HL120" s="183">
        <v>0</v>
      </c>
      <c r="HM120" s="183">
        <v>0</v>
      </c>
      <c r="HN120" s="183">
        <v>0</v>
      </c>
      <c r="HO120" s="183">
        <v>0</v>
      </c>
      <c r="HP120" s="183">
        <v>0</v>
      </c>
      <c r="HQ120" s="183">
        <v>0</v>
      </c>
      <c r="HR120" s="183">
        <v>0</v>
      </c>
      <c r="HS120" s="183">
        <v>0</v>
      </c>
      <c r="HT120" s="183">
        <v>0</v>
      </c>
      <c r="HU120" s="183">
        <v>0</v>
      </c>
      <c r="HV120" s="183">
        <v>0</v>
      </c>
      <c r="HW120" s="183">
        <v>0</v>
      </c>
      <c r="HX120" s="183">
        <v>0</v>
      </c>
      <c r="HY120" s="183">
        <v>0</v>
      </c>
      <c r="HZ120" s="183">
        <v>0</v>
      </c>
      <c r="IA120" s="183">
        <v>0</v>
      </c>
      <c r="IB120" s="183">
        <v>0</v>
      </c>
      <c r="IC120" s="183">
        <v>0</v>
      </c>
      <c r="ID120" s="183">
        <v>0</v>
      </c>
      <c r="IE120" s="183">
        <v>0</v>
      </c>
      <c r="IF120" s="183">
        <v>0</v>
      </c>
      <c r="IG120" s="183">
        <v>0</v>
      </c>
      <c r="IH120" s="183">
        <v>0</v>
      </c>
      <c r="II120" s="183">
        <v>0</v>
      </c>
      <c r="IJ120" s="183">
        <v>0</v>
      </c>
      <c r="IK120" s="183">
        <v>0</v>
      </c>
      <c r="IL120" s="183">
        <v>0</v>
      </c>
      <c r="IM120" s="183">
        <v>0</v>
      </c>
      <c r="IN120" s="183">
        <v>0</v>
      </c>
      <c r="IO120" s="183">
        <v>0</v>
      </c>
      <c r="IP120" s="183">
        <v>0</v>
      </c>
      <c r="IQ120" s="183">
        <v>0</v>
      </c>
      <c r="IR120" s="183">
        <v>0</v>
      </c>
      <c r="IS120" s="183">
        <v>0</v>
      </c>
      <c r="IT120" s="183">
        <v>0</v>
      </c>
      <c r="IU120" s="183">
        <v>0</v>
      </c>
      <c r="IV120" s="183">
        <v>0</v>
      </c>
      <c r="IW120" s="183">
        <v>0</v>
      </c>
      <c r="IX120" s="183">
        <v>0</v>
      </c>
      <c r="IY120" s="183">
        <v>0</v>
      </c>
      <c r="IZ120" s="183">
        <v>0</v>
      </c>
      <c r="JA120" s="183">
        <v>0</v>
      </c>
      <c r="JB120" s="183">
        <v>0</v>
      </c>
      <c r="JC120" s="183">
        <v>0</v>
      </c>
      <c r="JD120" s="183">
        <v>0</v>
      </c>
      <c r="JE120" s="183">
        <v>0</v>
      </c>
      <c r="JF120" s="183">
        <v>0</v>
      </c>
      <c r="JG120" s="183">
        <v>0</v>
      </c>
      <c r="JH120" s="183">
        <v>0</v>
      </c>
      <c r="JI120" s="183">
        <v>0</v>
      </c>
      <c r="JJ120" s="183">
        <v>0</v>
      </c>
      <c r="JK120" s="183">
        <v>0</v>
      </c>
      <c r="JL120" s="183">
        <v>0</v>
      </c>
      <c r="JM120" s="183">
        <v>0</v>
      </c>
      <c r="JN120" s="183">
        <v>0</v>
      </c>
      <c r="JO120" s="183">
        <v>0</v>
      </c>
      <c r="JP120" s="183">
        <v>0</v>
      </c>
      <c r="JQ120" s="183">
        <v>0</v>
      </c>
    </row>
    <row r="121" spans="1:277" x14ac:dyDescent="0.25">
      <c r="A121" s="54">
        <f t="shared" si="41"/>
        <v>120</v>
      </c>
      <c r="B121" s="6"/>
      <c r="C121" s="6"/>
      <c r="D121" s="6"/>
      <c r="E121" s="6"/>
      <c r="F121" s="6" t="s">
        <v>403</v>
      </c>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297"/>
      <c r="AU121" s="297"/>
      <c r="AV121" s="297"/>
      <c r="AW121" s="297"/>
      <c r="AX121" s="297"/>
      <c r="AY121" s="297"/>
      <c r="AZ121" s="297"/>
      <c r="BA121" s="297"/>
      <c r="BB121" s="297"/>
      <c r="BC121" s="297"/>
      <c r="BD121" s="297"/>
      <c r="BE121" s="297"/>
      <c r="BF121" s="297"/>
      <c r="BG121" s="297"/>
      <c r="BH121" s="297"/>
      <c r="BI121" s="297"/>
      <c r="BJ121" s="297"/>
      <c r="BK121" s="297"/>
      <c r="BL121" s="297"/>
      <c r="BM121" s="297"/>
      <c r="BN121" s="297"/>
      <c r="BO121" s="297"/>
      <c r="BP121" s="297"/>
      <c r="BQ121" s="297"/>
      <c r="BR121" s="297"/>
      <c r="BS121" s="297"/>
      <c r="BT121" s="297"/>
      <c r="BU121" s="297"/>
      <c r="BV121" s="297"/>
      <c r="BW121" s="297"/>
      <c r="BX121" s="297"/>
      <c r="BY121" s="297"/>
      <c r="BZ121" s="297"/>
      <c r="CA121" s="297"/>
      <c r="CB121" s="297"/>
      <c r="CC121" s="297"/>
      <c r="CD121" s="297"/>
      <c r="CE121" s="297"/>
      <c r="CF121" s="297"/>
      <c r="CG121" s="297"/>
      <c r="CH121" s="297"/>
      <c r="CI121" s="297"/>
      <c r="CJ121" s="297"/>
      <c r="CK121" s="297"/>
      <c r="CL121" s="297"/>
      <c r="CM121" s="297"/>
      <c r="CN121" s="297"/>
      <c r="CO121" s="297"/>
      <c r="CP121" s="297"/>
      <c r="CQ121" s="297"/>
      <c r="CR121" s="297"/>
      <c r="CS121" s="297"/>
      <c r="CT121" s="297"/>
      <c r="CU121" s="297"/>
      <c r="CV121" s="297"/>
      <c r="CW121" s="297"/>
      <c r="CX121" s="297"/>
      <c r="CY121" s="297"/>
      <c r="CZ121" s="297"/>
      <c r="DA121" s="297"/>
      <c r="DB121" s="297"/>
      <c r="DC121" s="297"/>
      <c r="DD121" s="297"/>
      <c r="DE121" s="297"/>
      <c r="DF121" s="297"/>
      <c r="DG121" s="297"/>
      <c r="DH121" s="297"/>
      <c r="DI121" s="297"/>
      <c r="DJ121" s="297"/>
      <c r="DK121" s="297"/>
      <c r="DL121" s="297"/>
      <c r="DM121" s="297"/>
      <c r="DN121" s="297"/>
      <c r="DO121" s="297"/>
      <c r="DP121" s="297"/>
      <c r="DQ121" s="297"/>
      <c r="DR121" s="297"/>
      <c r="DS121" s="297"/>
      <c r="DT121" s="297"/>
      <c r="DU121" s="297"/>
      <c r="DV121" s="297"/>
      <c r="DW121" s="297"/>
      <c r="DX121" s="297"/>
      <c r="DY121" s="297"/>
      <c r="DZ121" s="297"/>
      <c r="EA121" s="297"/>
      <c r="EB121" s="297"/>
      <c r="EC121" s="297"/>
      <c r="ED121" s="297"/>
      <c r="EE121" s="297"/>
      <c r="EF121" s="297"/>
      <c r="EG121" s="297"/>
      <c r="EH121" s="297"/>
      <c r="EI121"/>
      <c r="EJ121" s="7">
        <f t="shared" si="66"/>
        <v>0</v>
      </c>
      <c r="EL121" s="276">
        <v>4725</v>
      </c>
      <c r="EN121" s="183">
        <v>0</v>
      </c>
      <c r="EO121" s="183">
        <v>0</v>
      </c>
      <c r="EP121" s="183">
        <v>0</v>
      </c>
      <c r="EQ121" s="183">
        <v>0</v>
      </c>
      <c r="ER121" s="183">
        <v>0</v>
      </c>
      <c r="ES121" s="183">
        <v>0</v>
      </c>
      <c r="ET121" s="183">
        <v>0</v>
      </c>
      <c r="EU121" s="183">
        <v>0</v>
      </c>
      <c r="EV121" s="183">
        <v>0</v>
      </c>
      <c r="EW121" s="183">
        <v>0</v>
      </c>
      <c r="EX121" s="183">
        <v>0</v>
      </c>
      <c r="EY121" s="183">
        <v>0</v>
      </c>
      <c r="EZ121" s="183">
        <v>0</v>
      </c>
      <c r="FA121" s="183">
        <v>0</v>
      </c>
      <c r="FB121" s="183">
        <v>0</v>
      </c>
      <c r="FC121" s="183">
        <v>0</v>
      </c>
      <c r="FD121" s="183">
        <v>0</v>
      </c>
      <c r="FE121" s="183">
        <v>0</v>
      </c>
      <c r="FF121" s="183">
        <v>0</v>
      </c>
      <c r="FG121" s="183">
        <v>0</v>
      </c>
      <c r="FH121" s="183">
        <v>0</v>
      </c>
      <c r="FI121" s="183">
        <v>0</v>
      </c>
      <c r="FJ121" s="183">
        <v>0</v>
      </c>
      <c r="FK121" s="183">
        <v>0</v>
      </c>
      <c r="FL121" s="183">
        <v>0</v>
      </c>
      <c r="FM121" s="183">
        <v>0</v>
      </c>
      <c r="FN121" s="183">
        <v>0</v>
      </c>
      <c r="FO121" s="183">
        <v>0</v>
      </c>
      <c r="FP121" s="183">
        <v>0</v>
      </c>
      <c r="FQ121" s="183">
        <v>0</v>
      </c>
      <c r="FR121" s="183">
        <v>0</v>
      </c>
      <c r="FS121" s="183">
        <v>0</v>
      </c>
      <c r="FT121" s="183">
        <v>0</v>
      </c>
      <c r="FU121" s="183">
        <v>0</v>
      </c>
      <c r="FV121" s="183">
        <v>0</v>
      </c>
      <c r="FW121" s="183">
        <v>0</v>
      </c>
      <c r="FX121" s="183">
        <v>0</v>
      </c>
      <c r="FY121" s="183">
        <v>0</v>
      </c>
      <c r="FZ121" s="183">
        <v>0</v>
      </c>
      <c r="GA121" s="183">
        <v>0</v>
      </c>
      <c r="GB121" s="183">
        <v>0</v>
      </c>
      <c r="GC121" s="183">
        <v>0</v>
      </c>
      <c r="GD121" s="183">
        <v>0</v>
      </c>
      <c r="GE121" s="183">
        <v>0</v>
      </c>
      <c r="GF121" s="183">
        <v>0</v>
      </c>
      <c r="GG121" s="183">
        <v>0</v>
      </c>
      <c r="GH121" s="183">
        <v>0</v>
      </c>
      <c r="GI121" s="183">
        <v>0</v>
      </c>
      <c r="GJ121" s="183">
        <v>0</v>
      </c>
      <c r="GK121" s="183">
        <v>0</v>
      </c>
      <c r="GL121" s="183">
        <v>0</v>
      </c>
      <c r="GM121" s="183">
        <v>0</v>
      </c>
      <c r="GN121" s="183">
        <v>0</v>
      </c>
      <c r="GO121" s="183">
        <v>0</v>
      </c>
      <c r="GP121" s="183">
        <v>0</v>
      </c>
      <c r="GQ121" s="183">
        <v>0</v>
      </c>
      <c r="GR121" s="183">
        <v>0</v>
      </c>
      <c r="GS121" s="183">
        <v>0</v>
      </c>
      <c r="GT121" s="183">
        <v>0</v>
      </c>
      <c r="GU121" s="183">
        <v>0</v>
      </c>
      <c r="GV121" s="183">
        <v>0</v>
      </c>
      <c r="GW121" s="183">
        <v>0</v>
      </c>
      <c r="GX121" s="183">
        <v>0</v>
      </c>
      <c r="GY121" s="183">
        <v>0</v>
      </c>
      <c r="GZ121" s="183">
        <v>0</v>
      </c>
      <c r="HA121" s="183">
        <v>0</v>
      </c>
      <c r="HB121" s="183">
        <v>0</v>
      </c>
      <c r="HC121" s="183">
        <v>0</v>
      </c>
      <c r="HD121" s="183">
        <v>0</v>
      </c>
      <c r="HE121" s="183">
        <v>0</v>
      </c>
      <c r="HF121" s="183">
        <v>0</v>
      </c>
      <c r="HG121" s="183">
        <v>0</v>
      </c>
      <c r="HH121" s="183">
        <v>0</v>
      </c>
      <c r="HI121" s="183">
        <v>0</v>
      </c>
      <c r="HJ121" s="183">
        <v>0</v>
      </c>
      <c r="HK121" s="183">
        <v>0</v>
      </c>
      <c r="HL121" s="183">
        <v>0</v>
      </c>
      <c r="HM121" s="183">
        <v>0</v>
      </c>
      <c r="HN121" s="183">
        <v>0</v>
      </c>
      <c r="HO121" s="183">
        <v>0</v>
      </c>
      <c r="HP121" s="183">
        <v>0</v>
      </c>
      <c r="HQ121" s="183">
        <v>0</v>
      </c>
      <c r="HR121" s="183">
        <v>0</v>
      </c>
      <c r="HS121" s="183">
        <v>0</v>
      </c>
      <c r="HT121" s="183">
        <v>0</v>
      </c>
      <c r="HU121" s="183">
        <v>0</v>
      </c>
      <c r="HV121" s="183">
        <v>0</v>
      </c>
      <c r="HW121" s="183">
        <v>0</v>
      </c>
      <c r="HX121" s="183">
        <v>0</v>
      </c>
      <c r="HY121" s="183">
        <v>0</v>
      </c>
      <c r="HZ121" s="183">
        <v>0</v>
      </c>
      <c r="IA121" s="183">
        <v>0</v>
      </c>
      <c r="IB121" s="183">
        <v>0</v>
      </c>
      <c r="IC121" s="183">
        <v>0</v>
      </c>
      <c r="ID121" s="183">
        <v>0</v>
      </c>
      <c r="IE121" s="183">
        <v>0</v>
      </c>
      <c r="IF121" s="183">
        <v>0</v>
      </c>
      <c r="IG121" s="183">
        <v>0</v>
      </c>
      <c r="IH121" s="183">
        <v>0</v>
      </c>
      <c r="II121" s="183">
        <v>0</v>
      </c>
      <c r="IJ121" s="183">
        <v>0</v>
      </c>
      <c r="IK121" s="183">
        <v>0</v>
      </c>
      <c r="IL121" s="183">
        <v>0</v>
      </c>
      <c r="IM121" s="183">
        <v>0</v>
      </c>
      <c r="IN121" s="183">
        <v>0</v>
      </c>
      <c r="IO121" s="183">
        <v>0</v>
      </c>
      <c r="IP121" s="183">
        <v>0</v>
      </c>
      <c r="IQ121" s="183">
        <v>0</v>
      </c>
      <c r="IR121" s="183">
        <v>0</v>
      </c>
      <c r="IS121" s="183">
        <v>0</v>
      </c>
      <c r="IT121" s="183">
        <v>0</v>
      </c>
      <c r="IU121" s="183">
        <v>0</v>
      </c>
      <c r="IV121" s="183">
        <v>0</v>
      </c>
      <c r="IW121" s="183">
        <v>0</v>
      </c>
      <c r="IX121" s="183">
        <v>0</v>
      </c>
      <c r="IY121" s="183">
        <v>0</v>
      </c>
      <c r="IZ121" s="183">
        <v>0</v>
      </c>
      <c r="JA121" s="183">
        <v>0</v>
      </c>
      <c r="JB121" s="183">
        <v>0</v>
      </c>
      <c r="JC121" s="183">
        <v>0</v>
      </c>
      <c r="JD121" s="183">
        <v>0</v>
      </c>
      <c r="JE121" s="183">
        <v>0</v>
      </c>
      <c r="JF121" s="183">
        <v>0</v>
      </c>
      <c r="JG121" s="183">
        <v>0</v>
      </c>
      <c r="JH121" s="183">
        <v>0</v>
      </c>
      <c r="JI121" s="183">
        <v>0</v>
      </c>
      <c r="JJ121" s="183">
        <v>0</v>
      </c>
      <c r="JK121" s="183">
        <v>0</v>
      </c>
      <c r="JL121" s="183">
        <v>0</v>
      </c>
      <c r="JM121" s="183">
        <v>0</v>
      </c>
      <c r="JN121" s="183">
        <v>0</v>
      </c>
      <c r="JO121" s="183">
        <v>0</v>
      </c>
      <c r="JP121" s="183">
        <v>0</v>
      </c>
      <c r="JQ121" s="183">
        <v>0</v>
      </c>
    </row>
    <row r="122" spans="1:277" x14ac:dyDescent="0.25">
      <c r="A122" s="54">
        <f t="shared" si="41"/>
        <v>121</v>
      </c>
      <c r="B122" s="6"/>
      <c r="C122" s="6"/>
      <c r="D122" s="6"/>
      <c r="E122" s="6"/>
      <c r="F122" s="6" t="s">
        <v>299</v>
      </c>
      <c r="G122" s="297">
        <v>0</v>
      </c>
      <c r="H122" s="297">
        <v>0</v>
      </c>
      <c r="I122" s="297">
        <v>0</v>
      </c>
      <c r="J122" s="297">
        <v>0</v>
      </c>
      <c r="K122" s="297">
        <v>0</v>
      </c>
      <c r="L122" s="297">
        <v>0</v>
      </c>
      <c r="M122" s="297">
        <v>0</v>
      </c>
      <c r="N122" s="297">
        <v>0</v>
      </c>
      <c r="O122" s="297">
        <v>0</v>
      </c>
      <c r="P122" s="297">
        <v>0</v>
      </c>
      <c r="Q122" s="297">
        <v>0</v>
      </c>
      <c r="R122" s="297">
        <v>0</v>
      </c>
      <c r="S122" s="297">
        <v>0</v>
      </c>
      <c r="T122" s="297">
        <v>0</v>
      </c>
      <c r="U122" s="297"/>
      <c r="V122" s="297">
        <v>0</v>
      </c>
      <c r="W122" s="297"/>
      <c r="X122" s="297">
        <v>0</v>
      </c>
      <c r="Y122" s="297"/>
      <c r="Z122" s="297">
        <v>0</v>
      </c>
      <c r="AA122" s="297">
        <v>0</v>
      </c>
      <c r="AB122" s="297">
        <v>0</v>
      </c>
      <c r="AC122" s="297">
        <v>0</v>
      </c>
      <c r="AD122" s="297">
        <v>0</v>
      </c>
      <c r="AE122" s="297">
        <v>0</v>
      </c>
      <c r="AF122" s="297">
        <v>0</v>
      </c>
      <c r="AG122" s="297">
        <v>0</v>
      </c>
      <c r="AH122" s="297">
        <v>0</v>
      </c>
      <c r="AI122" s="297">
        <v>0</v>
      </c>
      <c r="AJ122" s="297">
        <v>0</v>
      </c>
      <c r="AK122" s="297">
        <v>0</v>
      </c>
      <c r="AL122" s="297">
        <v>0</v>
      </c>
      <c r="AM122" s="297">
        <v>0</v>
      </c>
      <c r="AN122" s="297">
        <v>0</v>
      </c>
      <c r="AO122" s="297">
        <v>0</v>
      </c>
      <c r="AP122" s="297">
        <v>0</v>
      </c>
      <c r="AQ122" s="297">
        <v>0</v>
      </c>
      <c r="AR122" s="297">
        <v>0</v>
      </c>
      <c r="AS122" s="297">
        <v>0</v>
      </c>
      <c r="AT122" s="297">
        <v>0</v>
      </c>
      <c r="AU122" s="297">
        <v>0</v>
      </c>
      <c r="AV122" s="297">
        <v>0</v>
      </c>
      <c r="AW122" s="297">
        <v>0</v>
      </c>
      <c r="AX122" s="297">
        <v>0</v>
      </c>
      <c r="AY122" s="297">
        <v>0</v>
      </c>
      <c r="AZ122" s="297">
        <v>0</v>
      </c>
      <c r="BA122" s="297">
        <v>0</v>
      </c>
      <c r="BB122" s="297">
        <v>0</v>
      </c>
      <c r="BC122" s="297">
        <v>0</v>
      </c>
      <c r="BD122" s="297">
        <v>0</v>
      </c>
      <c r="BE122" s="297">
        <v>0</v>
      </c>
      <c r="BF122" s="297">
        <v>0</v>
      </c>
      <c r="BG122" s="297">
        <v>0</v>
      </c>
      <c r="BH122" s="297">
        <v>0</v>
      </c>
      <c r="BI122" s="297">
        <v>0</v>
      </c>
      <c r="BJ122" s="297">
        <v>0</v>
      </c>
      <c r="BK122" s="297">
        <v>0</v>
      </c>
      <c r="BL122" s="297">
        <v>0</v>
      </c>
      <c r="BM122" s="297">
        <v>0</v>
      </c>
      <c r="BN122" s="297">
        <v>0</v>
      </c>
      <c r="BO122" s="297">
        <v>0</v>
      </c>
      <c r="BP122" s="297">
        <v>0</v>
      </c>
      <c r="BQ122" s="297">
        <v>0</v>
      </c>
      <c r="BR122" s="297">
        <v>0</v>
      </c>
      <c r="BS122" s="297">
        <v>0</v>
      </c>
      <c r="BT122" s="297">
        <v>0</v>
      </c>
      <c r="BU122" s="297">
        <v>0</v>
      </c>
      <c r="BV122" s="297">
        <v>0</v>
      </c>
      <c r="BW122" s="297">
        <v>0</v>
      </c>
      <c r="BX122" s="297">
        <v>0</v>
      </c>
      <c r="BY122" s="297">
        <v>0</v>
      </c>
      <c r="BZ122" s="297">
        <v>0</v>
      </c>
      <c r="CA122" s="297">
        <v>0</v>
      </c>
      <c r="CB122" s="297">
        <v>0</v>
      </c>
      <c r="CC122" s="297">
        <v>0</v>
      </c>
      <c r="CD122" s="297">
        <v>0</v>
      </c>
      <c r="CE122" s="297">
        <v>0</v>
      </c>
      <c r="CF122" s="297">
        <v>0</v>
      </c>
      <c r="CG122" s="297">
        <v>0</v>
      </c>
      <c r="CH122" s="297">
        <v>0</v>
      </c>
      <c r="CI122" s="297">
        <v>0</v>
      </c>
      <c r="CJ122" s="297">
        <v>0</v>
      </c>
      <c r="CK122" s="297">
        <v>0</v>
      </c>
      <c r="CL122" s="297">
        <v>0</v>
      </c>
      <c r="CM122" s="297"/>
      <c r="CN122" s="297">
        <v>0</v>
      </c>
      <c r="CO122" s="297">
        <v>0</v>
      </c>
      <c r="CP122" s="297">
        <v>0</v>
      </c>
      <c r="CQ122" s="297">
        <v>0</v>
      </c>
      <c r="CR122" s="297">
        <v>0</v>
      </c>
      <c r="CS122" s="297">
        <v>0</v>
      </c>
      <c r="CT122" s="297">
        <v>0</v>
      </c>
      <c r="CU122" s="297">
        <v>0</v>
      </c>
      <c r="CV122" s="297">
        <v>0</v>
      </c>
      <c r="CW122" s="297">
        <v>0</v>
      </c>
      <c r="CX122" s="297">
        <v>0</v>
      </c>
      <c r="CY122" s="297">
        <v>0</v>
      </c>
      <c r="CZ122" s="297">
        <v>0</v>
      </c>
      <c r="DA122" s="297">
        <v>0</v>
      </c>
      <c r="DB122" s="297">
        <v>0</v>
      </c>
      <c r="DC122" s="297">
        <v>0</v>
      </c>
      <c r="DD122" s="297">
        <v>0</v>
      </c>
      <c r="DE122" s="297">
        <v>0</v>
      </c>
      <c r="DF122" s="297">
        <v>0</v>
      </c>
      <c r="DG122" s="297">
        <v>0</v>
      </c>
      <c r="DH122" s="297">
        <v>0</v>
      </c>
      <c r="DI122" s="297">
        <v>0</v>
      </c>
      <c r="DJ122" s="297">
        <v>0</v>
      </c>
      <c r="DK122" s="297">
        <v>0</v>
      </c>
      <c r="DL122" s="297">
        <v>0</v>
      </c>
      <c r="DM122" s="297">
        <v>0</v>
      </c>
      <c r="DN122" s="297">
        <v>0</v>
      </c>
      <c r="DO122" s="297">
        <v>0</v>
      </c>
      <c r="DP122" s="297">
        <v>0</v>
      </c>
      <c r="DQ122" s="297"/>
      <c r="DR122" s="297">
        <v>0</v>
      </c>
      <c r="DS122" s="297">
        <v>0</v>
      </c>
      <c r="DT122" s="297">
        <v>0</v>
      </c>
      <c r="DU122" s="297">
        <v>0</v>
      </c>
      <c r="DV122" s="297">
        <v>0</v>
      </c>
      <c r="DW122" s="297">
        <v>0</v>
      </c>
      <c r="DX122" s="297"/>
      <c r="DY122" s="297">
        <v>0</v>
      </c>
      <c r="DZ122" s="297">
        <v>0</v>
      </c>
      <c r="EA122" s="297">
        <v>0</v>
      </c>
      <c r="EB122" s="297">
        <v>0</v>
      </c>
      <c r="EC122" s="297">
        <v>0</v>
      </c>
      <c r="ED122" s="297">
        <v>0</v>
      </c>
      <c r="EE122" s="297">
        <v>0</v>
      </c>
      <c r="EF122" s="297">
        <v>0</v>
      </c>
      <c r="EG122" s="297">
        <v>0</v>
      </c>
      <c r="EH122" s="297">
        <v>0</v>
      </c>
      <c r="EI122"/>
      <c r="EJ122" s="7">
        <f t="shared" si="66"/>
        <v>0</v>
      </c>
      <c r="EL122" s="276">
        <v>336600</v>
      </c>
      <c r="EN122" s="183">
        <v>0</v>
      </c>
      <c r="EO122" s="183">
        <v>0</v>
      </c>
      <c r="EP122" s="183">
        <v>0</v>
      </c>
      <c r="EQ122" s="183">
        <v>0</v>
      </c>
      <c r="ER122" s="183">
        <v>0</v>
      </c>
      <c r="ES122" s="183">
        <v>0</v>
      </c>
      <c r="ET122" s="183">
        <v>0</v>
      </c>
      <c r="EU122" s="183">
        <v>0</v>
      </c>
      <c r="EV122" s="183">
        <v>0</v>
      </c>
      <c r="EW122" s="183">
        <v>0</v>
      </c>
      <c r="EX122" s="183">
        <v>0</v>
      </c>
      <c r="EY122" s="183">
        <v>0</v>
      </c>
      <c r="EZ122" s="183">
        <v>0</v>
      </c>
      <c r="FA122" s="183">
        <v>0</v>
      </c>
      <c r="FB122" s="183">
        <v>0</v>
      </c>
      <c r="FC122" s="183">
        <v>0</v>
      </c>
      <c r="FD122" s="183">
        <v>0</v>
      </c>
      <c r="FE122" s="183">
        <v>0</v>
      </c>
      <c r="FF122" s="183">
        <v>0</v>
      </c>
      <c r="FG122" s="183">
        <v>0</v>
      </c>
      <c r="FH122" s="183">
        <v>0</v>
      </c>
      <c r="FI122" s="183">
        <v>0</v>
      </c>
      <c r="FJ122" s="183">
        <v>0</v>
      </c>
      <c r="FK122" s="183">
        <v>0</v>
      </c>
      <c r="FL122" s="183">
        <v>0</v>
      </c>
      <c r="FM122" s="183">
        <v>0</v>
      </c>
      <c r="FN122" s="183">
        <v>0</v>
      </c>
      <c r="FO122" s="183">
        <v>0</v>
      </c>
      <c r="FP122" s="183">
        <v>0</v>
      </c>
      <c r="FQ122" s="183">
        <v>0</v>
      </c>
      <c r="FR122" s="183">
        <v>0</v>
      </c>
      <c r="FS122" s="183">
        <v>0</v>
      </c>
      <c r="FT122" s="183">
        <v>0</v>
      </c>
      <c r="FU122" s="183">
        <v>0</v>
      </c>
      <c r="FV122" s="183">
        <v>0</v>
      </c>
      <c r="FW122" s="183">
        <v>0</v>
      </c>
      <c r="FX122" s="183">
        <v>0</v>
      </c>
      <c r="FY122" s="183">
        <v>0</v>
      </c>
      <c r="FZ122" s="183">
        <v>0</v>
      </c>
      <c r="GA122" s="183">
        <v>0</v>
      </c>
      <c r="GB122" s="183">
        <v>0</v>
      </c>
      <c r="GC122" s="183">
        <v>0</v>
      </c>
      <c r="GD122" s="183">
        <v>0</v>
      </c>
      <c r="GE122" s="183">
        <v>0</v>
      </c>
      <c r="GF122" s="183">
        <v>0</v>
      </c>
      <c r="GG122" s="183">
        <v>0</v>
      </c>
      <c r="GH122" s="183">
        <v>0</v>
      </c>
      <c r="GI122" s="183">
        <v>0</v>
      </c>
      <c r="GJ122" s="183">
        <v>0</v>
      </c>
      <c r="GK122" s="183">
        <v>0</v>
      </c>
      <c r="GL122" s="183">
        <v>0</v>
      </c>
      <c r="GM122" s="183">
        <v>0</v>
      </c>
      <c r="GN122" s="183">
        <v>0</v>
      </c>
      <c r="GO122" s="183">
        <v>0</v>
      </c>
      <c r="GP122" s="183">
        <v>0</v>
      </c>
      <c r="GQ122" s="183">
        <v>0</v>
      </c>
      <c r="GR122" s="183">
        <v>0</v>
      </c>
      <c r="GS122" s="183">
        <v>0</v>
      </c>
      <c r="GT122" s="183">
        <v>0</v>
      </c>
      <c r="GU122" s="183">
        <v>0</v>
      </c>
      <c r="GV122" s="183">
        <v>0</v>
      </c>
      <c r="GW122" s="183">
        <v>0</v>
      </c>
      <c r="GX122" s="183">
        <v>0</v>
      </c>
      <c r="GY122" s="183">
        <v>0</v>
      </c>
      <c r="GZ122" s="183">
        <v>0</v>
      </c>
      <c r="HA122" s="183">
        <v>0</v>
      </c>
      <c r="HB122" s="183">
        <v>0</v>
      </c>
      <c r="HC122" s="183">
        <v>0</v>
      </c>
      <c r="HD122" s="183">
        <v>0</v>
      </c>
      <c r="HE122" s="183">
        <v>0</v>
      </c>
      <c r="HF122" s="183">
        <v>0</v>
      </c>
      <c r="HG122" s="183">
        <v>0</v>
      </c>
      <c r="HH122" s="183">
        <v>0</v>
      </c>
      <c r="HI122" s="183">
        <v>0</v>
      </c>
      <c r="HJ122" s="183">
        <v>0</v>
      </c>
      <c r="HK122" s="183">
        <v>0</v>
      </c>
      <c r="HL122" s="183">
        <v>0</v>
      </c>
      <c r="HM122" s="183">
        <v>0</v>
      </c>
      <c r="HN122" s="183">
        <v>0</v>
      </c>
      <c r="HO122" s="183">
        <v>0</v>
      </c>
      <c r="HP122" s="183">
        <v>0</v>
      </c>
      <c r="HQ122" s="183">
        <v>0</v>
      </c>
      <c r="HR122" s="183">
        <v>0</v>
      </c>
      <c r="HS122" s="183">
        <v>0</v>
      </c>
      <c r="HT122" s="183">
        <v>0</v>
      </c>
      <c r="HU122" s="183">
        <v>0</v>
      </c>
      <c r="HV122" s="183">
        <v>0</v>
      </c>
      <c r="HW122" s="183">
        <v>0</v>
      </c>
      <c r="HX122" s="183">
        <v>0</v>
      </c>
      <c r="HY122" s="183">
        <v>0</v>
      </c>
      <c r="HZ122" s="183">
        <v>0</v>
      </c>
      <c r="IA122" s="183">
        <v>0</v>
      </c>
      <c r="IB122" s="183">
        <v>0</v>
      </c>
      <c r="IC122" s="183">
        <v>0</v>
      </c>
      <c r="ID122" s="183">
        <v>0</v>
      </c>
      <c r="IE122" s="183">
        <v>0</v>
      </c>
      <c r="IF122" s="183">
        <v>0</v>
      </c>
      <c r="IG122" s="183">
        <v>0</v>
      </c>
      <c r="IH122" s="183">
        <v>0</v>
      </c>
      <c r="II122" s="183">
        <v>0</v>
      </c>
      <c r="IJ122" s="183">
        <v>0</v>
      </c>
      <c r="IK122" s="183">
        <v>0</v>
      </c>
      <c r="IL122" s="183">
        <v>0</v>
      </c>
      <c r="IM122" s="183">
        <v>0</v>
      </c>
      <c r="IN122" s="183">
        <v>0</v>
      </c>
      <c r="IO122" s="183">
        <v>0</v>
      </c>
      <c r="IP122" s="183">
        <v>0</v>
      </c>
      <c r="IQ122" s="183">
        <v>0</v>
      </c>
      <c r="IR122" s="183">
        <v>0</v>
      </c>
      <c r="IS122" s="183">
        <v>0</v>
      </c>
      <c r="IT122" s="183">
        <v>0</v>
      </c>
      <c r="IU122" s="183">
        <v>0</v>
      </c>
      <c r="IV122" s="183">
        <v>0</v>
      </c>
      <c r="IW122" s="183">
        <v>0</v>
      </c>
      <c r="IX122" s="183">
        <v>0</v>
      </c>
      <c r="IY122" s="183">
        <v>0</v>
      </c>
      <c r="IZ122" s="183">
        <v>0</v>
      </c>
      <c r="JA122" s="183">
        <v>0</v>
      </c>
      <c r="JB122" s="183">
        <v>0</v>
      </c>
      <c r="JC122" s="183">
        <v>0</v>
      </c>
      <c r="JD122" s="183">
        <v>0</v>
      </c>
      <c r="JE122" s="183">
        <v>0</v>
      </c>
      <c r="JF122" s="183">
        <v>0</v>
      </c>
      <c r="JG122" s="183">
        <v>0</v>
      </c>
      <c r="JH122" s="183">
        <v>0</v>
      </c>
      <c r="JI122" s="183">
        <v>0</v>
      </c>
      <c r="JJ122" s="183">
        <v>0</v>
      </c>
      <c r="JK122" s="183">
        <v>0</v>
      </c>
      <c r="JL122" s="183">
        <v>0</v>
      </c>
      <c r="JM122" s="183">
        <v>0</v>
      </c>
      <c r="JN122" s="183">
        <v>0</v>
      </c>
      <c r="JO122" s="183">
        <v>0</v>
      </c>
      <c r="JP122" s="183">
        <v>0</v>
      </c>
      <c r="JQ122" s="183">
        <v>0</v>
      </c>
    </row>
    <row r="123" spans="1:277" x14ac:dyDescent="0.25">
      <c r="A123" s="54">
        <f t="shared" si="41"/>
        <v>122</v>
      </c>
      <c r="B123" s="6"/>
      <c r="C123" s="6"/>
      <c r="D123" s="6"/>
      <c r="E123" s="6"/>
      <c r="F123" s="6" t="s">
        <v>300</v>
      </c>
      <c r="G123" s="297">
        <v>0</v>
      </c>
      <c r="H123" s="297">
        <v>0</v>
      </c>
      <c r="I123" s="297">
        <v>0</v>
      </c>
      <c r="J123" s="297">
        <v>0</v>
      </c>
      <c r="K123" s="297">
        <v>0</v>
      </c>
      <c r="L123" s="297">
        <v>0</v>
      </c>
      <c r="M123" s="297">
        <v>0</v>
      </c>
      <c r="N123" s="297">
        <v>0</v>
      </c>
      <c r="O123" s="297">
        <v>0</v>
      </c>
      <c r="P123" s="297">
        <v>0</v>
      </c>
      <c r="Q123" s="297">
        <v>0</v>
      </c>
      <c r="R123" s="297">
        <v>0</v>
      </c>
      <c r="S123" s="297">
        <v>0</v>
      </c>
      <c r="T123" s="297">
        <v>0</v>
      </c>
      <c r="U123" s="297"/>
      <c r="V123" s="297">
        <v>0</v>
      </c>
      <c r="W123" s="297"/>
      <c r="X123" s="297">
        <v>0</v>
      </c>
      <c r="Y123" s="297"/>
      <c r="Z123" s="297">
        <v>0</v>
      </c>
      <c r="AA123" s="297">
        <v>0</v>
      </c>
      <c r="AB123" s="297">
        <v>0</v>
      </c>
      <c r="AC123" s="297">
        <v>0</v>
      </c>
      <c r="AD123" s="297">
        <v>0</v>
      </c>
      <c r="AE123" s="297">
        <v>0</v>
      </c>
      <c r="AF123" s="297">
        <v>0</v>
      </c>
      <c r="AG123" s="297">
        <v>0</v>
      </c>
      <c r="AH123" s="297">
        <v>0</v>
      </c>
      <c r="AI123" s="297">
        <v>0</v>
      </c>
      <c r="AJ123" s="297">
        <v>0</v>
      </c>
      <c r="AK123" s="297">
        <v>0</v>
      </c>
      <c r="AL123" s="297">
        <v>0</v>
      </c>
      <c r="AM123" s="297">
        <v>0</v>
      </c>
      <c r="AN123" s="297">
        <v>0</v>
      </c>
      <c r="AO123" s="297">
        <v>0</v>
      </c>
      <c r="AP123" s="297">
        <v>0</v>
      </c>
      <c r="AQ123" s="297">
        <v>0</v>
      </c>
      <c r="AR123" s="297">
        <v>0</v>
      </c>
      <c r="AS123" s="297">
        <v>0</v>
      </c>
      <c r="AT123" s="297">
        <v>0</v>
      </c>
      <c r="AU123" s="297">
        <v>0</v>
      </c>
      <c r="AV123" s="297">
        <v>0</v>
      </c>
      <c r="AW123" s="297">
        <v>0</v>
      </c>
      <c r="AX123" s="297">
        <v>0</v>
      </c>
      <c r="AY123" s="297">
        <v>0</v>
      </c>
      <c r="AZ123" s="297">
        <v>0</v>
      </c>
      <c r="BA123" s="297">
        <v>0</v>
      </c>
      <c r="BB123" s="297">
        <v>0</v>
      </c>
      <c r="BC123" s="297">
        <v>0</v>
      </c>
      <c r="BD123" s="297">
        <v>0</v>
      </c>
      <c r="BE123" s="297">
        <v>0</v>
      </c>
      <c r="BF123" s="297">
        <v>0</v>
      </c>
      <c r="BG123" s="297">
        <v>0</v>
      </c>
      <c r="BH123" s="297">
        <v>0</v>
      </c>
      <c r="BI123" s="297">
        <v>0</v>
      </c>
      <c r="BJ123" s="297">
        <v>0</v>
      </c>
      <c r="BK123" s="297">
        <v>0</v>
      </c>
      <c r="BL123" s="297">
        <v>0</v>
      </c>
      <c r="BM123" s="297">
        <v>0</v>
      </c>
      <c r="BN123" s="297">
        <v>0</v>
      </c>
      <c r="BO123" s="297">
        <v>0</v>
      </c>
      <c r="BP123" s="297">
        <v>0</v>
      </c>
      <c r="BQ123" s="297">
        <v>0</v>
      </c>
      <c r="BR123" s="297">
        <v>0</v>
      </c>
      <c r="BS123" s="297">
        <v>0</v>
      </c>
      <c r="BT123" s="297">
        <v>0</v>
      </c>
      <c r="BU123" s="297">
        <v>0</v>
      </c>
      <c r="BV123" s="297">
        <v>0</v>
      </c>
      <c r="BW123" s="297">
        <v>0</v>
      </c>
      <c r="BX123" s="297">
        <v>0</v>
      </c>
      <c r="BY123" s="297">
        <v>0</v>
      </c>
      <c r="BZ123" s="297">
        <v>0</v>
      </c>
      <c r="CA123" s="297">
        <v>0</v>
      </c>
      <c r="CB123" s="297">
        <v>0</v>
      </c>
      <c r="CC123" s="297">
        <v>0</v>
      </c>
      <c r="CD123" s="297">
        <v>0</v>
      </c>
      <c r="CE123" s="297">
        <v>0</v>
      </c>
      <c r="CF123" s="297">
        <v>0</v>
      </c>
      <c r="CG123" s="297">
        <v>0</v>
      </c>
      <c r="CH123" s="297">
        <v>0</v>
      </c>
      <c r="CI123" s="297">
        <v>0</v>
      </c>
      <c r="CJ123" s="297">
        <v>0</v>
      </c>
      <c r="CK123" s="297">
        <v>0</v>
      </c>
      <c r="CL123" s="297">
        <v>0</v>
      </c>
      <c r="CM123" s="297"/>
      <c r="CN123" s="297">
        <v>0</v>
      </c>
      <c r="CO123" s="297">
        <v>0</v>
      </c>
      <c r="CP123" s="297">
        <v>0</v>
      </c>
      <c r="CQ123" s="297">
        <v>0</v>
      </c>
      <c r="CR123" s="297">
        <v>0</v>
      </c>
      <c r="CS123" s="297">
        <v>0</v>
      </c>
      <c r="CT123" s="297">
        <v>0</v>
      </c>
      <c r="CU123" s="297">
        <v>0</v>
      </c>
      <c r="CV123" s="297">
        <v>0</v>
      </c>
      <c r="CW123" s="297">
        <v>0</v>
      </c>
      <c r="CX123" s="297">
        <v>0</v>
      </c>
      <c r="CY123" s="297">
        <v>0</v>
      </c>
      <c r="CZ123" s="297">
        <v>0</v>
      </c>
      <c r="DA123" s="297">
        <v>0</v>
      </c>
      <c r="DB123" s="297">
        <v>0</v>
      </c>
      <c r="DC123" s="297">
        <v>0</v>
      </c>
      <c r="DD123" s="297">
        <v>0</v>
      </c>
      <c r="DE123" s="297">
        <v>0</v>
      </c>
      <c r="DF123" s="297">
        <v>0</v>
      </c>
      <c r="DG123" s="297">
        <v>0</v>
      </c>
      <c r="DH123" s="297">
        <v>0</v>
      </c>
      <c r="DI123" s="297">
        <v>0</v>
      </c>
      <c r="DJ123" s="297">
        <v>0</v>
      </c>
      <c r="DK123" s="297">
        <v>0</v>
      </c>
      <c r="DL123" s="297">
        <v>0</v>
      </c>
      <c r="DM123" s="297">
        <v>0</v>
      </c>
      <c r="DN123" s="297">
        <v>0</v>
      </c>
      <c r="DO123" s="297">
        <v>0</v>
      </c>
      <c r="DP123" s="297">
        <v>0</v>
      </c>
      <c r="DQ123" s="297"/>
      <c r="DR123" s="297">
        <v>0</v>
      </c>
      <c r="DS123" s="297">
        <v>0</v>
      </c>
      <c r="DT123" s="297">
        <v>0</v>
      </c>
      <c r="DU123" s="297">
        <v>0</v>
      </c>
      <c r="DV123" s="297">
        <v>0</v>
      </c>
      <c r="DW123" s="297">
        <v>0</v>
      </c>
      <c r="DX123" s="297"/>
      <c r="DY123" s="297">
        <v>0</v>
      </c>
      <c r="DZ123" s="297">
        <v>0</v>
      </c>
      <c r="EA123" s="297">
        <v>0</v>
      </c>
      <c r="EB123" s="297">
        <v>0</v>
      </c>
      <c r="EC123" s="297">
        <v>0</v>
      </c>
      <c r="ED123" s="297">
        <v>0</v>
      </c>
      <c r="EE123" s="297">
        <v>0</v>
      </c>
      <c r="EF123" s="297">
        <v>0</v>
      </c>
      <c r="EG123" s="297">
        <v>0</v>
      </c>
      <c r="EH123" s="297">
        <v>0</v>
      </c>
      <c r="EI123"/>
      <c r="EJ123" s="7">
        <f t="shared" si="66"/>
        <v>0</v>
      </c>
      <c r="EL123" s="276">
        <v>427500</v>
      </c>
      <c r="EN123" s="183">
        <v>0</v>
      </c>
      <c r="EO123" s="183">
        <v>0</v>
      </c>
      <c r="EP123" s="183">
        <v>0</v>
      </c>
      <c r="EQ123" s="183">
        <v>0</v>
      </c>
      <c r="ER123" s="183">
        <v>0</v>
      </c>
      <c r="ES123" s="183">
        <v>0</v>
      </c>
      <c r="ET123" s="183">
        <v>0</v>
      </c>
      <c r="EU123" s="183">
        <v>0</v>
      </c>
      <c r="EV123" s="183">
        <v>0</v>
      </c>
      <c r="EW123" s="183">
        <v>0</v>
      </c>
      <c r="EX123" s="183">
        <v>0</v>
      </c>
      <c r="EY123" s="183">
        <v>0</v>
      </c>
      <c r="EZ123" s="183">
        <v>0</v>
      </c>
      <c r="FA123" s="183">
        <v>0</v>
      </c>
      <c r="FB123" s="183">
        <v>0</v>
      </c>
      <c r="FC123" s="183">
        <v>0</v>
      </c>
      <c r="FD123" s="183">
        <v>0</v>
      </c>
      <c r="FE123" s="183">
        <v>0</v>
      </c>
      <c r="FF123" s="183">
        <v>0</v>
      </c>
      <c r="FG123" s="183">
        <v>0</v>
      </c>
      <c r="FH123" s="183">
        <v>0</v>
      </c>
      <c r="FI123" s="183">
        <v>0</v>
      </c>
      <c r="FJ123" s="183">
        <v>0</v>
      </c>
      <c r="FK123" s="183">
        <v>0</v>
      </c>
      <c r="FL123" s="183">
        <v>0</v>
      </c>
      <c r="FM123" s="183">
        <v>0</v>
      </c>
      <c r="FN123" s="183">
        <v>0</v>
      </c>
      <c r="FO123" s="183">
        <v>0</v>
      </c>
      <c r="FP123" s="183">
        <v>0</v>
      </c>
      <c r="FQ123" s="183">
        <v>0</v>
      </c>
      <c r="FR123" s="183">
        <v>0</v>
      </c>
      <c r="FS123" s="183">
        <v>0</v>
      </c>
      <c r="FT123" s="183">
        <v>0</v>
      </c>
      <c r="FU123" s="183">
        <v>0</v>
      </c>
      <c r="FV123" s="183">
        <v>0</v>
      </c>
      <c r="FW123" s="183">
        <v>0</v>
      </c>
      <c r="FX123" s="183">
        <v>0</v>
      </c>
      <c r="FY123" s="183">
        <v>0</v>
      </c>
      <c r="FZ123" s="183">
        <v>0</v>
      </c>
      <c r="GA123" s="183">
        <v>0</v>
      </c>
      <c r="GB123" s="183">
        <v>0</v>
      </c>
      <c r="GC123" s="183">
        <v>0</v>
      </c>
      <c r="GD123" s="183">
        <v>0</v>
      </c>
      <c r="GE123" s="183">
        <v>0</v>
      </c>
      <c r="GF123" s="183">
        <v>0</v>
      </c>
      <c r="GG123" s="183">
        <v>0</v>
      </c>
      <c r="GH123" s="183">
        <v>0</v>
      </c>
      <c r="GI123" s="183">
        <v>0</v>
      </c>
      <c r="GJ123" s="183">
        <v>0</v>
      </c>
      <c r="GK123" s="183">
        <v>0</v>
      </c>
      <c r="GL123" s="183">
        <v>0</v>
      </c>
      <c r="GM123" s="183">
        <v>0</v>
      </c>
      <c r="GN123" s="183">
        <v>0</v>
      </c>
      <c r="GO123" s="183">
        <v>0</v>
      </c>
      <c r="GP123" s="183">
        <v>0</v>
      </c>
      <c r="GQ123" s="183">
        <v>0</v>
      </c>
      <c r="GR123" s="183">
        <v>0</v>
      </c>
      <c r="GS123" s="183">
        <v>0</v>
      </c>
      <c r="GT123" s="183">
        <v>0</v>
      </c>
      <c r="GU123" s="183">
        <v>0</v>
      </c>
      <c r="GV123" s="183">
        <v>0</v>
      </c>
      <c r="GW123" s="183">
        <v>0</v>
      </c>
      <c r="GX123" s="183">
        <v>0</v>
      </c>
      <c r="GY123" s="183">
        <v>0</v>
      </c>
      <c r="GZ123" s="183">
        <v>0</v>
      </c>
      <c r="HA123" s="183">
        <v>0</v>
      </c>
      <c r="HB123" s="183">
        <v>0</v>
      </c>
      <c r="HC123" s="183">
        <v>0</v>
      </c>
      <c r="HD123" s="183">
        <v>0</v>
      </c>
      <c r="HE123" s="183">
        <v>0</v>
      </c>
      <c r="HF123" s="183">
        <v>0</v>
      </c>
      <c r="HG123" s="183">
        <v>0</v>
      </c>
      <c r="HH123" s="183">
        <v>0</v>
      </c>
      <c r="HI123" s="183">
        <v>0</v>
      </c>
      <c r="HJ123" s="183">
        <v>0</v>
      </c>
      <c r="HK123" s="183">
        <v>0</v>
      </c>
      <c r="HL123" s="183">
        <v>0</v>
      </c>
      <c r="HM123" s="183">
        <v>0</v>
      </c>
      <c r="HN123" s="183">
        <v>0</v>
      </c>
      <c r="HO123" s="183">
        <v>0</v>
      </c>
      <c r="HP123" s="183">
        <v>0</v>
      </c>
      <c r="HQ123" s="183">
        <v>0</v>
      </c>
      <c r="HR123" s="183">
        <v>0</v>
      </c>
      <c r="HS123" s="183">
        <v>0</v>
      </c>
      <c r="HT123" s="183">
        <v>0</v>
      </c>
      <c r="HU123" s="183">
        <v>0</v>
      </c>
      <c r="HV123" s="183">
        <v>0</v>
      </c>
      <c r="HW123" s="183">
        <v>0</v>
      </c>
      <c r="HX123" s="183">
        <v>0</v>
      </c>
      <c r="HY123" s="183">
        <v>0</v>
      </c>
      <c r="HZ123" s="183">
        <v>0</v>
      </c>
      <c r="IA123" s="183">
        <v>0</v>
      </c>
      <c r="IB123" s="183">
        <v>0</v>
      </c>
      <c r="IC123" s="183">
        <v>0</v>
      </c>
      <c r="ID123" s="183">
        <v>0</v>
      </c>
      <c r="IE123" s="183">
        <v>0</v>
      </c>
      <c r="IF123" s="183">
        <v>0</v>
      </c>
      <c r="IG123" s="183">
        <v>0</v>
      </c>
      <c r="IH123" s="183">
        <v>0</v>
      </c>
      <c r="II123" s="183">
        <v>0</v>
      </c>
      <c r="IJ123" s="183">
        <v>0</v>
      </c>
      <c r="IK123" s="183">
        <v>0</v>
      </c>
      <c r="IL123" s="183">
        <v>0</v>
      </c>
      <c r="IM123" s="183">
        <v>0</v>
      </c>
      <c r="IN123" s="183">
        <v>0</v>
      </c>
      <c r="IO123" s="183">
        <v>0</v>
      </c>
      <c r="IP123" s="183">
        <v>0</v>
      </c>
      <c r="IQ123" s="183">
        <v>0</v>
      </c>
      <c r="IR123" s="183">
        <v>0</v>
      </c>
      <c r="IS123" s="183">
        <v>0</v>
      </c>
      <c r="IT123" s="183">
        <v>0</v>
      </c>
      <c r="IU123" s="183">
        <v>0</v>
      </c>
      <c r="IV123" s="183">
        <v>0</v>
      </c>
      <c r="IW123" s="183">
        <v>0</v>
      </c>
      <c r="IX123" s="183">
        <v>0</v>
      </c>
      <c r="IY123" s="183">
        <v>0</v>
      </c>
      <c r="IZ123" s="183">
        <v>0</v>
      </c>
      <c r="JA123" s="183">
        <v>0</v>
      </c>
      <c r="JB123" s="183">
        <v>0</v>
      </c>
      <c r="JC123" s="183">
        <v>0</v>
      </c>
      <c r="JD123" s="183">
        <v>0</v>
      </c>
      <c r="JE123" s="183">
        <v>0</v>
      </c>
      <c r="JF123" s="183">
        <v>0</v>
      </c>
      <c r="JG123" s="183">
        <v>0</v>
      </c>
      <c r="JH123" s="183">
        <v>0</v>
      </c>
      <c r="JI123" s="183">
        <v>0</v>
      </c>
      <c r="JJ123" s="183">
        <v>0</v>
      </c>
      <c r="JK123" s="183">
        <v>0</v>
      </c>
      <c r="JL123" s="183">
        <v>0</v>
      </c>
      <c r="JM123" s="183">
        <v>0</v>
      </c>
      <c r="JN123" s="183">
        <v>0</v>
      </c>
      <c r="JO123" s="183">
        <v>0</v>
      </c>
      <c r="JP123" s="183">
        <v>0</v>
      </c>
      <c r="JQ123" s="183">
        <v>0</v>
      </c>
    </row>
    <row r="124" spans="1:277" x14ac:dyDescent="0.25">
      <c r="A124" s="54">
        <f t="shared" si="41"/>
        <v>123</v>
      </c>
      <c r="B124" s="6"/>
      <c r="C124" s="6"/>
      <c r="D124" s="6"/>
      <c r="E124" s="6"/>
      <c r="F124" s="6" t="s">
        <v>301</v>
      </c>
      <c r="G124" s="297">
        <v>0</v>
      </c>
      <c r="H124" s="297">
        <v>0</v>
      </c>
      <c r="I124" s="297">
        <v>0</v>
      </c>
      <c r="J124" s="297">
        <v>0</v>
      </c>
      <c r="K124" s="297">
        <v>0</v>
      </c>
      <c r="L124" s="297">
        <v>0</v>
      </c>
      <c r="M124" s="297">
        <v>0</v>
      </c>
      <c r="N124" s="297">
        <v>0</v>
      </c>
      <c r="O124" s="297">
        <v>0</v>
      </c>
      <c r="P124" s="297">
        <v>0</v>
      </c>
      <c r="Q124" s="297">
        <v>0</v>
      </c>
      <c r="R124" s="297">
        <v>0</v>
      </c>
      <c r="S124" s="297">
        <v>0</v>
      </c>
      <c r="T124" s="297">
        <v>0</v>
      </c>
      <c r="U124" s="297"/>
      <c r="V124" s="297">
        <v>0</v>
      </c>
      <c r="W124" s="297"/>
      <c r="X124" s="297">
        <v>0</v>
      </c>
      <c r="Y124" s="297"/>
      <c r="Z124" s="297">
        <v>0</v>
      </c>
      <c r="AA124" s="297">
        <v>0</v>
      </c>
      <c r="AB124" s="297">
        <v>0</v>
      </c>
      <c r="AC124" s="297">
        <v>0</v>
      </c>
      <c r="AD124" s="297">
        <v>0</v>
      </c>
      <c r="AE124" s="297">
        <v>0</v>
      </c>
      <c r="AF124" s="297">
        <v>0</v>
      </c>
      <c r="AG124" s="297">
        <v>0</v>
      </c>
      <c r="AH124" s="297">
        <v>0</v>
      </c>
      <c r="AI124" s="297">
        <v>0</v>
      </c>
      <c r="AJ124" s="297">
        <v>0</v>
      </c>
      <c r="AK124" s="297">
        <v>0</v>
      </c>
      <c r="AL124" s="297">
        <v>0</v>
      </c>
      <c r="AM124" s="297">
        <v>0</v>
      </c>
      <c r="AN124" s="297">
        <v>0</v>
      </c>
      <c r="AO124" s="297">
        <v>0</v>
      </c>
      <c r="AP124" s="297">
        <v>0</v>
      </c>
      <c r="AQ124" s="297">
        <v>0</v>
      </c>
      <c r="AR124" s="297">
        <v>0</v>
      </c>
      <c r="AS124" s="297">
        <v>0</v>
      </c>
      <c r="AT124" s="297">
        <v>0</v>
      </c>
      <c r="AU124" s="297">
        <v>0</v>
      </c>
      <c r="AV124" s="297">
        <v>0</v>
      </c>
      <c r="AW124" s="297">
        <v>0</v>
      </c>
      <c r="AX124" s="297">
        <v>0</v>
      </c>
      <c r="AY124" s="297">
        <v>0</v>
      </c>
      <c r="AZ124" s="297">
        <v>0</v>
      </c>
      <c r="BA124" s="297">
        <v>0</v>
      </c>
      <c r="BB124" s="297">
        <v>0</v>
      </c>
      <c r="BC124" s="297">
        <v>0</v>
      </c>
      <c r="BD124" s="297">
        <v>0</v>
      </c>
      <c r="BE124" s="297">
        <v>0</v>
      </c>
      <c r="BF124" s="297">
        <v>0</v>
      </c>
      <c r="BG124" s="297">
        <v>0</v>
      </c>
      <c r="BH124" s="297">
        <v>0</v>
      </c>
      <c r="BI124" s="297">
        <v>0</v>
      </c>
      <c r="BJ124" s="297">
        <v>0</v>
      </c>
      <c r="BK124" s="297">
        <v>0</v>
      </c>
      <c r="BL124" s="297">
        <v>0</v>
      </c>
      <c r="BM124" s="297">
        <v>0</v>
      </c>
      <c r="BN124" s="297">
        <v>0</v>
      </c>
      <c r="BO124" s="297">
        <v>0</v>
      </c>
      <c r="BP124" s="297">
        <v>0</v>
      </c>
      <c r="BQ124" s="297">
        <v>0</v>
      </c>
      <c r="BR124" s="297">
        <v>0</v>
      </c>
      <c r="BS124" s="297">
        <v>0</v>
      </c>
      <c r="BT124" s="297">
        <v>0</v>
      </c>
      <c r="BU124" s="297">
        <v>0</v>
      </c>
      <c r="BV124" s="297">
        <v>0</v>
      </c>
      <c r="BW124" s="297">
        <v>0</v>
      </c>
      <c r="BX124" s="297">
        <v>0</v>
      </c>
      <c r="BY124" s="297">
        <v>0</v>
      </c>
      <c r="BZ124" s="297">
        <v>0</v>
      </c>
      <c r="CA124" s="297">
        <v>0</v>
      </c>
      <c r="CB124" s="297">
        <v>0</v>
      </c>
      <c r="CC124" s="297">
        <v>0</v>
      </c>
      <c r="CD124" s="297">
        <v>0</v>
      </c>
      <c r="CE124" s="297">
        <v>0</v>
      </c>
      <c r="CF124" s="297">
        <v>0</v>
      </c>
      <c r="CG124" s="297">
        <v>0</v>
      </c>
      <c r="CH124" s="297">
        <v>0</v>
      </c>
      <c r="CI124" s="297">
        <v>0</v>
      </c>
      <c r="CJ124" s="297">
        <v>0</v>
      </c>
      <c r="CK124" s="297">
        <v>0</v>
      </c>
      <c r="CL124" s="297">
        <v>0</v>
      </c>
      <c r="CM124" s="297"/>
      <c r="CN124" s="297">
        <v>0</v>
      </c>
      <c r="CO124" s="297">
        <v>0</v>
      </c>
      <c r="CP124" s="297">
        <v>0</v>
      </c>
      <c r="CQ124" s="297">
        <v>0</v>
      </c>
      <c r="CR124" s="297">
        <v>0</v>
      </c>
      <c r="CS124" s="297">
        <v>0</v>
      </c>
      <c r="CT124" s="297">
        <v>0</v>
      </c>
      <c r="CU124" s="297">
        <v>0</v>
      </c>
      <c r="CV124" s="297">
        <v>0</v>
      </c>
      <c r="CW124" s="297">
        <v>0</v>
      </c>
      <c r="CX124" s="297">
        <v>0</v>
      </c>
      <c r="CY124" s="297">
        <v>0</v>
      </c>
      <c r="CZ124" s="297">
        <v>0</v>
      </c>
      <c r="DA124" s="297">
        <v>0</v>
      </c>
      <c r="DB124" s="297">
        <v>0</v>
      </c>
      <c r="DC124" s="297">
        <v>0</v>
      </c>
      <c r="DD124" s="297">
        <v>0</v>
      </c>
      <c r="DE124" s="297">
        <v>0</v>
      </c>
      <c r="DF124" s="297">
        <v>0</v>
      </c>
      <c r="DG124" s="297">
        <v>0</v>
      </c>
      <c r="DH124" s="297">
        <v>0</v>
      </c>
      <c r="DI124" s="297">
        <v>0</v>
      </c>
      <c r="DJ124" s="297">
        <v>0</v>
      </c>
      <c r="DK124" s="297">
        <v>0</v>
      </c>
      <c r="DL124" s="297">
        <v>0</v>
      </c>
      <c r="DM124" s="297">
        <v>0</v>
      </c>
      <c r="DN124" s="297">
        <v>0</v>
      </c>
      <c r="DO124" s="297">
        <v>0</v>
      </c>
      <c r="DP124" s="297">
        <v>0</v>
      </c>
      <c r="DQ124" s="297"/>
      <c r="DR124" s="297">
        <v>0</v>
      </c>
      <c r="DS124" s="297">
        <v>0</v>
      </c>
      <c r="DT124" s="297">
        <v>0</v>
      </c>
      <c r="DU124" s="297">
        <v>0</v>
      </c>
      <c r="DV124" s="297">
        <v>0</v>
      </c>
      <c r="DW124" s="297">
        <v>0</v>
      </c>
      <c r="DX124" s="297"/>
      <c r="DY124" s="297">
        <v>0</v>
      </c>
      <c r="DZ124" s="297">
        <v>0</v>
      </c>
      <c r="EA124" s="297">
        <v>0</v>
      </c>
      <c r="EB124" s="297">
        <v>0</v>
      </c>
      <c r="EC124" s="297">
        <v>0</v>
      </c>
      <c r="ED124" s="297">
        <v>0</v>
      </c>
      <c r="EE124" s="297">
        <v>0</v>
      </c>
      <c r="EF124" s="297">
        <v>0</v>
      </c>
      <c r="EG124" s="297">
        <v>0</v>
      </c>
      <c r="EH124" s="297">
        <v>0</v>
      </c>
      <c r="EI124"/>
      <c r="EJ124" s="7">
        <f t="shared" si="66"/>
        <v>0</v>
      </c>
      <c r="EL124" s="276">
        <v>17080.490000000002</v>
      </c>
      <c r="EN124" s="183">
        <v>0</v>
      </c>
      <c r="EO124" s="183">
        <v>0</v>
      </c>
      <c r="EP124" s="183">
        <v>0</v>
      </c>
      <c r="EQ124" s="183">
        <v>0</v>
      </c>
      <c r="ER124" s="183">
        <v>0</v>
      </c>
      <c r="ES124" s="183">
        <v>0</v>
      </c>
      <c r="ET124" s="183">
        <v>0</v>
      </c>
      <c r="EU124" s="183">
        <v>0</v>
      </c>
      <c r="EV124" s="183">
        <v>0</v>
      </c>
      <c r="EW124" s="183">
        <v>0</v>
      </c>
      <c r="EX124" s="183">
        <v>0</v>
      </c>
      <c r="EY124" s="183">
        <v>0</v>
      </c>
      <c r="EZ124" s="183">
        <v>0</v>
      </c>
      <c r="FA124" s="183">
        <v>0</v>
      </c>
      <c r="FB124" s="183">
        <v>0</v>
      </c>
      <c r="FC124" s="183">
        <v>0</v>
      </c>
      <c r="FD124" s="183">
        <v>0</v>
      </c>
      <c r="FE124" s="183">
        <v>0</v>
      </c>
      <c r="FF124" s="183">
        <v>0</v>
      </c>
      <c r="FG124" s="183">
        <v>0</v>
      </c>
      <c r="FH124" s="183">
        <v>0</v>
      </c>
      <c r="FI124" s="183">
        <v>0</v>
      </c>
      <c r="FJ124" s="183">
        <v>0</v>
      </c>
      <c r="FK124" s="183">
        <v>0</v>
      </c>
      <c r="FL124" s="183">
        <v>0</v>
      </c>
      <c r="FM124" s="183">
        <v>0</v>
      </c>
      <c r="FN124" s="183">
        <v>0</v>
      </c>
      <c r="FO124" s="183">
        <v>0</v>
      </c>
      <c r="FP124" s="183">
        <v>0</v>
      </c>
      <c r="FQ124" s="183">
        <v>0</v>
      </c>
      <c r="FR124" s="183">
        <v>0</v>
      </c>
      <c r="FS124" s="183">
        <v>0</v>
      </c>
      <c r="FT124" s="183">
        <v>0</v>
      </c>
      <c r="FU124" s="183">
        <v>0</v>
      </c>
      <c r="FV124" s="183">
        <v>0</v>
      </c>
      <c r="FW124" s="183">
        <v>0</v>
      </c>
      <c r="FX124" s="183">
        <v>0</v>
      </c>
      <c r="FY124" s="183">
        <v>0</v>
      </c>
      <c r="FZ124" s="183">
        <v>0</v>
      </c>
      <c r="GA124" s="183">
        <v>0</v>
      </c>
      <c r="GB124" s="183">
        <v>0</v>
      </c>
      <c r="GC124" s="183">
        <v>0</v>
      </c>
      <c r="GD124" s="183">
        <v>0</v>
      </c>
      <c r="GE124" s="183">
        <v>0</v>
      </c>
      <c r="GF124" s="183">
        <v>0</v>
      </c>
      <c r="GG124" s="183">
        <v>0</v>
      </c>
      <c r="GH124" s="183">
        <v>0</v>
      </c>
      <c r="GI124" s="183">
        <v>0</v>
      </c>
      <c r="GJ124" s="183">
        <v>0</v>
      </c>
      <c r="GK124" s="183">
        <v>0</v>
      </c>
      <c r="GL124" s="183">
        <v>0</v>
      </c>
      <c r="GM124" s="183">
        <v>0</v>
      </c>
      <c r="GN124" s="183">
        <v>0</v>
      </c>
      <c r="GO124" s="183">
        <v>0</v>
      </c>
      <c r="GP124" s="183">
        <v>0</v>
      </c>
      <c r="GQ124" s="183">
        <v>0</v>
      </c>
      <c r="GR124" s="183">
        <v>0</v>
      </c>
      <c r="GS124" s="183">
        <v>0</v>
      </c>
      <c r="GT124" s="183">
        <v>0</v>
      </c>
      <c r="GU124" s="183">
        <v>0</v>
      </c>
      <c r="GV124" s="183">
        <v>0</v>
      </c>
      <c r="GW124" s="183">
        <v>0</v>
      </c>
      <c r="GX124" s="183">
        <v>0</v>
      </c>
      <c r="GY124" s="183">
        <v>0</v>
      </c>
      <c r="GZ124" s="183">
        <v>0</v>
      </c>
      <c r="HA124" s="183">
        <v>0</v>
      </c>
      <c r="HB124" s="183">
        <v>0</v>
      </c>
      <c r="HC124" s="183">
        <v>0</v>
      </c>
      <c r="HD124" s="183">
        <v>0</v>
      </c>
      <c r="HE124" s="183">
        <v>0</v>
      </c>
      <c r="HF124" s="183">
        <v>0</v>
      </c>
      <c r="HG124" s="183">
        <v>0</v>
      </c>
      <c r="HH124" s="183">
        <v>0</v>
      </c>
      <c r="HI124" s="183">
        <v>0</v>
      </c>
      <c r="HJ124" s="183">
        <v>0</v>
      </c>
      <c r="HK124" s="183">
        <v>0</v>
      </c>
      <c r="HL124" s="183">
        <v>0</v>
      </c>
      <c r="HM124" s="183">
        <v>0</v>
      </c>
      <c r="HN124" s="183">
        <v>0</v>
      </c>
      <c r="HO124" s="183">
        <v>0</v>
      </c>
      <c r="HP124" s="183">
        <v>0</v>
      </c>
      <c r="HQ124" s="183">
        <v>0</v>
      </c>
      <c r="HR124" s="183">
        <v>0</v>
      </c>
      <c r="HS124" s="183">
        <v>0</v>
      </c>
      <c r="HT124" s="183">
        <v>0</v>
      </c>
      <c r="HU124" s="183">
        <v>0</v>
      </c>
      <c r="HV124" s="183">
        <v>0</v>
      </c>
      <c r="HW124" s="183">
        <v>0</v>
      </c>
      <c r="HX124" s="183">
        <v>0</v>
      </c>
      <c r="HY124" s="183">
        <v>0</v>
      </c>
      <c r="HZ124" s="183">
        <v>0</v>
      </c>
      <c r="IA124" s="183">
        <v>0</v>
      </c>
      <c r="IB124" s="183">
        <v>0</v>
      </c>
      <c r="IC124" s="183">
        <v>0</v>
      </c>
      <c r="ID124" s="183">
        <v>0</v>
      </c>
      <c r="IE124" s="183">
        <v>0</v>
      </c>
      <c r="IF124" s="183">
        <v>0</v>
      </c>
      <c r="IG124" s="183">
        <v>0</v>
      </c>
      <c r="IH124" s="183">
        <v>0</v>
      </c>
      <c r="II124" s="183">
        <v>0</v>
      </c>
      <c r="IJ124" s="183">
        <v>0</v>
      </c>
      <c r="IK124" s="183">
        <v>0</v>
      </c>
      <c r="IL124" s="183">
        <v>0</v>
      </c>
      <c r="IM124" s="183">
        <v>0</v>
      </c>
      <c r="IN124" s="183">
        <v>0</v>
      </c>
      <c r="IO124" s="183">
        <v>0</v>
      </c>
      <c r="IP124" s="183">
        <v>0</v>
      </c>
      <c r="IQ124" s="183">
        <v>0</v>
      </c>
      <c r="IR124" s="183">
        <v>0</v>
      </c>
      <c r="IS124" s="183">
        <v>0</v>
      </c>
      <c r="IT124" s="183">
        <v>0</v>
      </c>
      <c r="IU124" s="183">
        <v>0</v>
      </c>
      <c r="IV124" s="183">
        <v>0</v>
      </c>
      <c r="IW124" s="183">
        <v>0</v>
      </c>
      <c r="IX124" s="183">
        <v>0</v>
      </c>
      <c r="IY124" s="183">
        <v>0</v>
      </c>
      <c r="IZ124" s="183">
        <v>0</v>
      </c>
      <c r="JA124" s="183">
        <v>0</v>
      </c>
      <c r="JB124" s="183">
        <v>0</v>
      </c>
      <c r="JC124" s="183">
        <v>0</v>
      </c>
      <c r="JD124" s="183">
        <v>0</v>
      </c>
      <c r="JE124" s="183">
        <v>0</v>
      </c>
      <c r="JF124" s="183">
        <v>0</v>
      </c>
      <c r="JG124" s="183">
        <v>0</v>
      </c>
      <c r="JH124" s="183">
        <v>0</v>
      </c>
      <c r="JI124" s="183">
        <v>0</v>
      </c>
      <c r="JJ124" s="183">
        <v>0</v>
      </c>
      <c r="JK124" s="183">
        <v>0</v>
      </c>
      <c r="JL124" s="183">
        <v>0</v>
      </c>
      <c r="JM124" s="183">
        <v>0</v>
      </c>
      <c r="JN124" s="183">
        <v>0</v>
      </c>
      <c r="JO124" s="183">
        <v>0</v>
      </c>
      <c r="JP124" s="183">
        <v>0</v>
      </c>
      <c r="JQ124" s="183">
        <v>0</v>
      </c>
    </row>
    <row r="125" spans="1:277" x14ac:dyDescent="0.25">
      <c r="A125" s="54">
        <f t="shared" si="41"/>
        <v>124</v>
      </c>
      <c r="B125" s="6"/>
      <c r="C125" s="6"/>
      <c r="D125" s="6"/>
      <c r="E125" s="6"/>
      <c r="F125" s="6" t="s">
        <v>382</v>
      </c>
      <c r="EI125"/>
      <c r="EJ125" s="293">
        <f t="shared" si="66"/>
        <v>0</v>
      </c>
      <c r="EL125" s="276">
        <v>79304.849999999991</v>
      </c>
      <c r="EN125" s="183">
        <v>0</v>
      </c>
      <c r="EO125" s="183">
        <v>0</v>
      </c>
      <c r="EP125" s="183">
        <v>0</v>
      </c>
      <c r="EQ125" s="183">
        <v>0</v>
      </c>
      <c r="ER125" s="183">
        <v>0</v>
      </c>
      <c r="ES125" s="183">
        <v>0</v>
      </c>
      <c r="ET125" s="183">
        <v>0</v>
      </c>
      <c r="EU125" s="183">
        <v>0</v>
      </c>
      <c r="EV125" s="183">
        <v>0</v>
      </c>
      <c r="EW125" s="183">
        <v>0</v>
      </c>
      <c r="EX125" s="183">
        <v>0</v>
      </c>
      <c r="EY125" s="183">
        <v>0</v>
      </c>
      <c r="EZ125" s="183">
        <v>0</v>
      </c>
      <c r="FA125" s="183">
        <v>0</v>
      </c>
      <c r="FB125" s="183">
        <v>0</v>
      </c>
      <c r="FC125" s="183">
        <v>0</v>
      </c>
      <c r="FD125" s="183">
        <v>0</v>
      </c>
      <c r="FE125" s="183">
        <v>0</v>
      </c>
      <c r="FF125" s="183">
        <v>0</v>
      </c>
      <c r="FG125" s="183">
        <v>0</v>
      </c>
      <c r="FH125" s="183">
        <v>0</v>
      </c>
      <c r="FI125" s="183">
        <v>0</v>
      </c>
      <c r="FJ125" s="183">
        <v>0</v>
      </c>
      <c r="FK125" s="183">
        <v>0</v>
      </c>
      <c r="FL125" s="183">
        <v>0</v>
      </c>
      <c r="FM125" s="183">
        <v>0</v>
      </c>
      <c r="FN125" s="183">
        <v>0</v>
      </c>
      <c r="FO125" s="183">
        <v>0</v>
      </c>
      <c r="FP125" s="183">
        <v>0</v>
      </c>
      <c r="FQ125" s="183">
        <v>0</v>
      </c>
      <c r="FR125" s="183">
        <v>0</v>
      </c>
      <c r="FS125" s="183">
        <v>0</v>
      </c>
      <c r="FT125" s="183">
        <v>0</v>
      </c>
      <c r="FU125" s="183">
        <v>0</v>
      </c>
      <c r="FV125" s="183">
        <v>0</v>
      </c>
      <c r="FW125" s="183">
        <v>0</v>
      </c>
      <c r="FX125" s="183">
        <v>0</v>
      </c>
      <c r="FY125" s="183">
        <v>0</v>
      </c>
      <c r="FZ125" s="183">
        <v>0</v>
      </c>
      <c r="GA125" s="183">
        <v>0</v>
      </c>
      <c r="GB125" s="183">
        <v>0</v>
      </c>
      <c r="GC125" s="183">
        <v>0</v>
      </c>
      <c r="GD125" s="183">
        <v>0</v>
      </c>
      <c r="GE125" s="183">
        <v>0</v>
      </c>
      <c r="GF125" s="183">
        <v>0</v>
      </c>
      <c r="GG125" s="183">
        <v>0</v>
      </c>
      <c r="GH125" s="183">
        <v>0</v>
      </c>
      <c r="GI125" s="183">
        <v>0</v>
      </c>
      <c r="GJ125" s="183">
        <v>0</v>
      </c>
      <c r="GK125" s="183">
        <v>0</v>
      </c>
      <c r="GL125" s="183">
        <v>0</v>
      </c>
      <c r="GM125" s="183">
        <v>0</v>
      </c>
      <c r="GN125" s="183">
        <v>0</v>
      </c>
      <c r="GO125" s="183">
        <v>0</v>
      </c>
      <c r="GP125" s="183">
        <v>0</v>
      </c>
      <c r="GQ125" s="183">
        <v>0</v>
      </c>
      <c r="GR125" s="183">
        <v>0</v>
      </c>
      <c r="GS125" s="183">
        <v>0</v>
      </c>
      <c r="GT125" s="183">
        <v>0</v>
      </c>
      <c r="GU125" s="183">
        <v>0</v>
      </c>
      <c r="GV125" s="183">
        <v>0</v>
      </c>
      <c r="GW125" s="183">
        <v>0</v>
      </c>
      <c r="GX125" s="183">
        <v>0</v>
      </c>
      <c r="GY125" s="183">
        <v>0</v>
      </c>
      <c r="GZ125" s="183">
        <v>0</v>
      </c>
      <c r="HA125" s="183">
        <v>0</v>
      </c>
      <c r="HB125" s="183">
        <v>0</v>
      </c>
      <c r="HC125" s="183">
        <v>0</v>
      </c>
      <c r="HD125" s="183">
        <v>0</v>
      </c>
      <c r="HE125" s="183">
        <v>0</v>
      </c>
      <c r="HF125" s="183">
        <v>0</v>
      </c>
      <c r="HG125" s="183">
        <v>0</v>
      </c>
      <c r="HH125" s="183">
        <v>0</v>
      </c>
      <c r="HI125" s="183">
        <v>0</v>
      </c>
      <c r="HJ125" s="183">
        <v>0</v>
      </c>
      <c r="HK125" s="183">
        <v>0</v>
      </c>
      <c r="HL125" s="183">
        <v>0</v>
      </c>
      <c r="HM125" s="183">
        <v>0</v>
      </c>
      <c r="HN125" s="183">
        <v>0</v>
      </c>
      <c r="HO125" s="183">
        <v>0</v>
      </c>
      <c r="HP125" s="183">
        <v>0</v>
      </c>
      <c r="HQ125" s="183">
        <v>0</v>
      </c>
      <c r="HR125" s="183">
        <v>0</v>
      </c>
      <c r="HS125" s="183">
        <v>0</v>
      </c>
      <c r="HT125" s="183">
        <v>0</v>
      </c>
      <c r="HU125" s="183">
        <v>0</v>
      </c>
      <c r="HV125" s="183">
        <v>0</v>
      </c>
      <c r="HW125" s="183">
        <v>0</v>
      </c>
      <c r="HX125" s="183">
        <v>0</v>
      </c>
      <c r="HY125" s="183">
        <v>0</v>
      </c>
      <c r="HZ125" s="183">
        <v>0</v>
      </c>
      <c r="IA125" s="183">
        <v>0</v>
      </c>
      <c r="IB125" s="183">
        <v>0</v>
      </c>
      <c r="IC125" s="183">
        <v>0</v>
      </c>
      <c r="ID125" s="183">
        <v>0</v>
      </c>
      <c r="IE125" s="183">
        <v>0</v>
      </c>
      <c r="IF125" s="183">
        <v>0</v>
      </c>
      <c r="IG125" s="183">
        <v>0</v>
      </c>
      <c r="IH125" s="183">
        <v>0</v>
      </c>
      <c r="II125" s="183">
        <v>0</v>
      </c>
      <c r="IJ125" s="183">
        <v>0</v>
      </c>
      <c r="IK125" s="183">
        <v>0</v>
      </c>
      <c r="IL125" s="183">
        <v>0</v>
      </c>
      <c r="IM125" s="183">
        <v>0</v>
      </c>
      <c r="IN125" s="183">
        <v>0</v>
      </c>
      <c r="IO125" s="183">
        <v>0</v>
      </c>
      <c r="IP125" s="183">
        <v>0</v>
      </c>
      <c r="IQ125" s="183">
        <v>0</v>
      </c>
      <c r="IR125" s="183">
        <v>0</v>
      </c>
      <c r="IS125" s="183">
        <v>0</v>
      </c>
      <c r="IT125" s="183">
        <v>0</v>
      </c>
      <c r="IU125" s="183">
        <v>0</v>
      </c>
      <c r="IV125" s="183">
        <v>0</v>
      </c>
      <c r="IW125" s="183">
        <v>0</v>
      </c>
      <c r="IX125" s="183">
        <v>0</v>
      </c>
      <c r="IY125" s="183">
        <v>0</v>
      </c>
      <c r="IZ125" s="183">
        <v>0</v>
      </c>
      <c r="JA125" s="183">
        <v>0</v>
      </c>
      <c r="JB125" s="183">
        <v>0</v>
      </c>
      <c r="JC125" s="183">
        <v>0</v>
      </c>
      <c r="JD125" s="183">
        <v>0</v>
      </c>
      <c r="JE125" s="183">
        <v>0</v>
      </c>
      <c r="JF125" s="183">
        <v>0</v>
      </c>
      <c r="JG125" s="183">
        <v>0</v>
      </c>
      <c r="JH125" s="183">
        <v>0</v>
      </c>
      <c r="JI125" s="183">
        <v>0</v>
      </c>
      <c r="JJ125" s="183">
        <v>0</v>
      </c>
      <c r="JK125" s="183">
        <v>0</v>
      </c>
      <c r="JL125" s="183">
        <v>0</v>
      </c>
      <c r="JM125" s="183">
        <v>0</v>
      </c>
      <c r="JN125" s="183">
        <v>0</v>
      </c>
      <c r="JO125" s="183">
        <v>0</v>
      </c>
      <c r="JP125" s="183">
        <v>0</v>
      </c>
      <c r="JQ125" s="183">
        <v>0</v>
      </c>
    </row>
    <row r="126" spans="1:277" x14ac:dyDescent="0.25">
      <c r="A126" s="54">
        <f t="shared" si="41"/>
        <v>125</v>
      </c>
      <c r="B126" s="6"/>
      <c r="C126" s="6"/>
      <c r="D126" s="6"/>
      <c r="E126" s="6"/>
      <c r="F126" s="14" t="s">
        <v>383</v>
      </c>
      <c r="G126" s="297">
        <v>500</v>
      </c>
      <c r="H126" s="297">
        <v>1500</v>
      </c>
      <c r="I126" s="297">
        <v>1500</v>
      </c>
      <c r="J126" s="297">
        <v>500</v>
      </c>
      <c r="K126" s="297">
        <v>1500</v>
      </c>
      <c r="L126" s="297">
        <v>1500</v>
      </c>
      <c r="M126" s="297">
        <v>500</v>
      </c>
      <c r="N126" s="297">
        <v>500</v>
      </c>
      <c r="O126" s="297">
        <v>1500</v>
      </c>
      <c r="P126" s="297">
        <v>1500</v>
      </c>
      <c r="Q126" s="297">
        <v>500</v>
      </c>
      <c r="R126" s="297">
        <v>1500</v>
      </c>
      <c r="S126" s="297">
        <v>500</v>
      </c>
      <c r="T126" s="297">
        <v>500</v>
      </c>
      <c r="U126" s="297"/>
      <c r="V126" s="297">
        <v>1500</v>
      </c>
      <c r="W126" s="297"/>
      <c r="X126" s="297">
        <v>1500</v>
      </c>
      <c r="Y126" s="297"/>
      <c r="Z126" s="297">
        <v>500</v>
      </c>
      <c r="AA126" s="297">
        <v>500</v>
      </c>
      <c r="AB126" s="297">
        <v>1500</v>
      </c>
      <c r="AC126" s="297">
        <v>500</v>
      </c>
      <c r="AD126" s="297">
        <v>500</v>
      </c>
      <c r="AE126" s="297">
        <v>1500</v>
      </c>
      <c r="AF126" s="297">
        <v>500</v>
      </c>
      <c r="AG126" s="297">
        <v>500</v>
      </c>
      <c r="AH126" s="297">
        <v>500</v>
      </c>
      <c r="AI126" s="297">
        <v>500</v>
      </c>
      <c r="AJ126" s="297">
        <v>500</v>
      </c>
      <c r="AK126" s="297">
        <v>500</v>
      </c>
      <c r="AL126" s="297">
        <v>500</v>
      </c>
      <c r="AM126" s="297">
        <v>515</v>
      </c>
      <c r="AN126" s="297">
        <v>500</v>
      </c>
      <c r="AO126" s="297">
        <v>500</v>
      </c>
      <c r="AP126" s="297">
        <v>500</v>
      </c>
      <c r="AQ126" s="297">
        <v>1500</v>
      </c>
      <c r="AR126" s="297">
        <v>500</v>
      </c>
      <c r="AS126" s="297">
        <v>1200</v>
      </c>
      <c r="AT126" s="297">
        <v>500</v>
      </c>
      <c r="AU126" s="297">
        <v>500</v>
      </c>
      <c r="AV126" s="297">
        <v>500</v>
      </c>
      <c r="AW126" s="297">
        <v>1500</v>
      </c>
      <c r="AX126" s="297">
        <v>500</v>
      </c>
      <c r="AY126" s="297">
        <v>500</v>
      </c>
      <c r="AZ126" s="297">
        <v>500</v>
      </c>
      <c r="BA126" s="297">
        <v>500</v>
      </c>
      <c r="BB126" s="297">
        <v>500</v>
      </c>
      <c r="BC126" s="297">
        <v>1500</v>
      </c>
      <c r="BD126" s="297">
        <v>500</v>
      </c>
      <c r="BE126" s="297">
        <v>500</v>
      </c>
      <c r="BF126" s="297">
        <v>500</v>
      </c>
      <c r="BG126" s="297">
        <v>1500</v>
      </c>
      <c r="BH126" s="297">
        <v>1500</v>
      </c>
      <c r="BI126" s="297">
        <v>500</v>
      </c>
      <c r="BJ126" s="297">
        <v>500</v>
      </c>
      <c r="BK126" s="297">
        <v>500</v>
      </c>
      <c r="BL126" s="297">
        <v>500</v>
      </c>
      <c r="BM126" s="297">
        <v>500</v>
      </c>
      <c r="BN126" s="297">
        <v>500</v>
      </c>
      <c r="BO126" s="297">
        <v>1500</v>
      </c>
      <c r="BP126" s="297">
        <v>500</v>
      </c>
      <c r="BQ126" s="297">
        <v>1500</v>
      </c>
      <c r="BR126" s="297">
        <v>500</v>
      </c>
      <c r="BS126" s="297">
        <v>500</v>
      </c>
      <c r="BT126" s="297">
        <v>500</v>
      </c>
      <c r="BU126" s="297">
        <v>1500</v>
      </c>
      <c r="BV126" s="297">
        <v>500</v>
      </c>
      <c r="BW126" s="297">
        <v>500</v>
      </c>
      <c r="BX126" s="297">
        <v>1500</v>
      </c>
      <c r="BY126" s="297">
        <v>500</v>
      </c>
      <c r="BZ126" s="297">
        <v>500</v>
      </c>
      <c r="CA126" s="297">
        <v>500</v>
      </c>
      <c r="CB126" s="297">
        <v>1500</v>
      </c>
      <c r="CC126" s="297">
        <v>500</v>
      </c>
      <c r="CD126" s="297">
        <v>1500</v>
      </c>
      <c r="CE126" s="297">
        <v>500</v>
      </c>
      <c r="CF126" s="297">
        <v>1500</v>
      </c>
      <c r="CG126" s="297">
        <v>500</v>
      </c>
      <c r="CH126" s="297">
        <v>1500</v>
      </c>
      <c r="CI126" s="297">
        <v>500</v>
      </c>
      <c r="CJ126" s="297">
        <v>1500</v>
      </c>
      <c r="CK126" s="297">
        <v>1500</v>
      </c>
      <c r="CL126" s="297">
        <v>1500</v>
      </c>
      <c r="CM126" s="297"/>
      <c r="CN126" s="297">
        <v>500</v>
      </c>
      <c r="CO126" s="297">
        <v>500</v>
      </c>
      <c r="CP126" s="297">
        <v>500</v>
      </c>
      <c r="CQ126" s="297">
        <v>1500</v>
      </c>
      <c r="CR126" s="297">
        <v>500</v>
      </c>
      <c r="CS126" s="297">
        <v>500</v>
      </c>
      <c r="CT126" s="297">
        <v>1500</v>
      </c>
      <c r="CU126" s="297">
        <v>500</v>
      </c>
      <c r="CV126" s="297">
        <v>1500</v>
      </c>
      <c r="CW126" s="297">
        <v>500</v>
      </c>
      <c r="CX126" s="297">
        <v>500</v>
      </c>
      <c r="CY126" s="297">
        <v>500</v>
      </c>
      <c r="CZ126" s="297">
        <v>500</v>
      </c>
      <c r="DA126" s="297">
        <v>500</v>
      </c>
      <c r="DB126" s="297">
        <v>1500</v>
      </c>
      <c r="DC126" s="297">
        <v>500</v>
      </c>
      <c r="DD126" s="297">
        <v>1500</v>
      </c>
      <c r="DE126" s="297">
        <v>500</v>
      </c>
      <c r="DF126" s="297">
        <v>500</v>
      </c>
      <c r="DG126" s="297">
        <v>500</v>
      </c>
      <c r="DH126" s="297">
        <v>1500</v>
      </c>
      <c r="DI126" s="297">
        <v>500</v>
      </c>
      <c r="DJ126" s="297">
        <v>500</v>
      </c>
      <c r="DK126" s="297">
        <v>500</v>
      </c>
      <c r="DL126" s="297">
        <v>500</v>
      </c>
      <c r="DM126" s="297">
        <v>1500</v>
      </c>
      <c r="DN126" s="297">
        <v>500</v>
      </c>
      <c r="DO126" s="297">
        <v>500</v>
      </c>
      <c r="DP126" s="297">
        <v>500</v>
      </c>
      <c r="DQ126" s="297"/>
      <c r="DR126" s="297">
        <v>500</v>
      </c>
      <c r="DS126" s="297">
        <v>500</v>
      </c>
      <c r="DT126" s="297">
        <v>500</v>
      </c>
      <c r="DU126" s="297">
        <v>500</v>
      </c>
      <c r="DV126" s="297">
        <v>500</v>
      </c>
      <c r="DW126" s="297">
        <v>500</v>
      </c>
      <c r="DX126" s="297"/>
      <c r="DY126" s="297">
        <v>1500</v>
      </c>
      <c r="DZ126" s="297">
        <v>500</v>
      </c>
      <c r="EA126" s="297">
        <v>500</v>
      </c>
      <c r="EB126" s="297">
        <v>1500</v>
      </c>
      <c r="EC126" s="297">
        <v>1500</v>
      </c>
      <c r="ED126" s="297">
        <v>500</v>
      </c>
      <c r="EE126" s="297">
        <v>1500</v>
      </c>
      <c r="EF126" s="297">
        <v>500</v>
      </c>
      <c r="EG126" s="297">
        <v>1500</v>
      </c>
      <c r="EH126" s="297">
        <v>1500</v>
      </c>
      <c r="EI126"/>
      <c r="EJ126" s="293">
        <f t="shared" si="66"/>
        <v>103715</v>
      </c>
      <c r="EL126" s="276">
        <v>7490</v>
      </c>
      <c r="EN126" s="183">
        <v>0</v>
      </c>
      <c r="EO126" s="183">
        <v>0</v>
      </c>
      <c r="EP126" s="183">
        <v>0</v>
      </c>
      <c r="EQ126" s="183">
        <v>0</v>
      </c>
      <c r="ER126" s="183">
        <v>0</v>
      </c>
      <c r="ES126" s="183">
        <v>0</v>
      </c>
      <c r="ET126" s="183">
        <v>0</v>
      </c>
      <c r="EU126" s="183">
        <v>0</v>
      </c>
      <c r="EV126" s="183">
        <v>0</v>
      </c>
      <c r="EW126" s="183">
        <v>0</v>
      </c>
      <c r="EX126" s="183">
        <v>0</v>
      </c>
      <c r="EY126" s="183">
        <v>0</v>
      </c>
      <c r="EZ126" s="183">
        <v>0</v>
      </c>
      <c r="FA126" s="183">
        <v>0</v>
      </c>
      <c r="FB126" s="183">
        <v>0</v>
      </c>
      <c r="FC126" s="183">
        <v>0</v>
      </c>
      <c r="FD126" s="183">
        <v>0</v>
      </c>
      <c r="FE126" s="183">
        <v>0</v>
      </c>
      <c r="FF126" s="183">
        <v>0</v>
      </c>
      <c r="FG126" s="183">
        <v>0</v>
      </c>
      <c r="FH126" s="183">
        <v>0</v>
      </c>
      <c r="FI126" s="183">
        <v>0</v>
      </c>
      <c r="FJ126" s="183">
        <v>0</v>
      </c>
      <c r="FK126" s="183">
        <v>0</v>
      </c>
      <c r="FL126" s="183">
        <v>0</v>
      </c>
      <c r="FM126" s="183">
        <v>0</v>
      </c>
      <c r="FN126" s="183">
        <v>0</v>
      </c>
      <c r="FO126" s="183">
        <v>0</v>
      </c>
      <c r="FP126" s="183">
        <v>0</v>
      </c>
      <c r="FQ126" s="183">
        <v>0</v>
      </c>
      <c r="FR126" s="183">
        <v>0</v>
      </c>
      <c r="FS126" s="183">
        <v>0</v>
      </c>
      <c r="FT126" s="183">
        <v>0</v>
      </c>
      <c r="FU126" s="183">
        <v>0</v>
      </c>
      <c r="FV126" s="183">
        <v>0</v>
      </c>
      <c r="FW126" s="183">
        <v>0</v>
      </c>
      <c r="FX126" s="183">
        <v>0</v>
      </c>
      <c r="FY126" s="183">
        <v>0</v>
      </c>
      <c r="FZ126" s="183">
        <v>0</v>
      </c>
      <c r="GA126" s="183">
        <v>0</v>
      </c>
      <c r="GB126" s="183">
        <v>0</v>
      </c>
      <c r="GC126" s="183">
        <v>0</v>
      </c>
      <c r="GD126" s="183">
        <v>0</v>
      </c>
      <c r="GE126" s="183">
        <v>0</v>
      </c>
      <c r="GF126" s="183">
        <v>0</v>
      </c>
      <c r="GG126" s="183">
        <v>0</v>
      </c>
      <c r="GH126" s="183">
        <v>0</v>
      </c>
      <c r="GI126" s="183">
        <v>0</v>
      </c>
      <c r="GJ126" s="183">
        <v>0</v>
      </c>
      <c r="GK126" s="183">
        <v>0</v>
      </c>
      <c r="GL126" s="183">
        <v>0</v>
      </c>
      <c r="GM126" s="183">
        <v>0</v>
      </c>
      <c r="GN126" s="183">
        <v>0</v>
      </c>
      <c r="GO126" s="183">
        <v>0</v>
      </c>
      <c r="GP126" s="183">
        <v>0</v>
      </c>
      <c r="GQ126" s="183">
        <v>0</v>
      </c>
      <c r="GR126" s="183">
        <v>0</v>
      </c>
      <c r="GS126" s="183">
        <v>0</v>
      </c>
      <c r="GT126" s="183">
        <v>0</v>
      </c>
      <c r="GU126" s="183">
        <v>0</v>
      </c>
      <c r="GV126" s="183">
        <v>0</v>
      </c>
      <c r="GW126" s="183">
        <v>0</v>
      </c>
      <c r="GX126" s="183">
        <v>0</v>
      </c>
      <c r="GY126" s="183">
        <v>0</v>
      </c>
      <c r="GZ126" s="183">
        <v>0</v>
      </c>
      <c r="HA126" s="183">
        <v>0</v>
      </c>
      <c r="HB126" s="183">
        <v>0</v>
      </c>
      <c r="HC126" s="183">
        <v>0</v>
      </c>
      <c r="HD126" s="183">
        <v>0</v>
      </c>
      <c r="HE126" s="183">
        <v>0</v>
      </c>
      <c r="HF126" s="183">
        <v>0</v>
      </c>
      <c r="HG126" s="183">
        <v>0</v>
      </c>
      <c r="HH126" s="183">
        <v>0</v>
      </c>
      <c r="HI126" s="183">
        <v>0</v>
      </c>
      <c r="HJ126" s="183">
        <v>0</v>
      </c>
      <c r="HK126" s="183">
        <v>0</v>
      </c>
      <c r="HL126" s="183">
        <v>0</v>
      </c>
      <c r="HM126" s="183">
        <v>0</v>
      </c>
      <c r="HN126" s="183">
        <v>0</v>
      </c>
      <c r="HO126" s="183">
        <v>0</v>
      </c>
      <c r="HP126" s="183">
        <v>0</v>
      </c>
      <c r="HQ126" s="183">
        <v>0</v>
      </c>
      <c r="HR126" s="183">
        <v>0</v>
      </c>
      <c r="HS126" s="183">
        <v>0</v>
      </c>
      <c r="HT126" s="183">
        <v>0</v>
      </c>
      <c r="HU126" s="183">
        <v>0</v>
      </c>
      <c r="HV126" s="183">
        <v>0</v>
      </c>
      <c r="HW126" s="183">
        <v>0</v>
      </c>
      <c r="HX126" s="183">
        <v>0</v>
      </c>
      <c r="HY126" s="183">
        <v>0</v>
      </c>
      <c r="HZ126" s="183">
        <v>0</v>
      </c>
      <c r="IA126" s="183">
        <v>0</v>
      </c>
      <c r="IB126" s="183">
        <v>0</v>
      </c>
      <c r="IC126" s="183">
        <v>0</v>
      </c>
      <c r="ID126" s="183">
        <v>0</v>
      </c>
      <c r="IE126" s="183">
        <v>0</v>
      </c>
      <c r="IF126" s="183">
        <v>0</v>
      </c>
      <c r="IG126" s="183">
        <v>0</v>
      </c>
      <c r="IH126" s="183">
        <v>0</v>
      </c>
      <c r="II126" s="183">
        <v>0</v>
      </c>
      <c r="IJ126" s="183">
        <v>0</v>
      </c>
      <c r="IK126" s="183">
        <v>0</v>
      </c>
      <c r="IL126" s="183">
        <v>0</v>
      </c>
      <c r="IM126" s="183">
        <v>0</v>
      </c>
      <c r="IN126" s="183">
        <v>0</v>
      </c>
      <c r="IO126" s="183">
        <v>0</v>
      </c>
      <c r="IP126" s="183">
        <v>0</v>
      </c>
      <c r="IQ126" s="183">
        <v>0</v>
      </c>
      <c r="IR126" s="183">
        <v>0</v>
      </c>
      <c r="IS126" s="183">
        <v>0</v>
      </c>
      <c r="IT126" s="183">
        <v>0</v>
      </c>
      <c r="IU126" s="183">
        <v>0</v>
      </c>
      <c r="IV126" s="183">
        <v>0</v>
      </c>
      <c r="IW126" s="183">
        <v>0</v>
      </c>
      <c r="IX126" s="183">
        <v>0</v>
      </c>
      <c r="IY126" s="183">
        <v>0</v>
      </c>
      <c r="IZ126" s="183">
        <v>0</v>
      </c>
      <c r="JA126" s="183">
        <v>0</v>
      </c>
      <c r="JB126" s="183">
        <v>0</v>
      </c>
      <c r="JC126" s="183">
        <v>0</v>
      </c>
      <c r="JD126" s="183">
        <v>0</v>
      </c>
      <c r="JE126" s="183">
        <v>0</v>
      </c>
      <c r="JF126" s="183">
        <v>0</v>
      </c>
      <c r="JG126" s="183">
        <v>0</v>
      </c>
      <c r="JH126" s="183">
        <v>0</v>
      </c>
      <c r="JI126" s="183">
        <v>0</v>
      </c>
      <c r="JJ126" s="183">
        <v>0</v>
      </c>
      <c r="JK126" s="183">
        <v>0</v>
      </c>
      <c r="JL126" s="183">
        <v>0</v>
      </c>
      <c r="JM126" s="183">
        <v>0</v>
      </c>
      <c r="JN126" s="183">
        <v>0</v>
      </c>
      <c r="JO126" s="183">
        <v>0</v>
      </c>
      <c r="JP126" s="183">
        <v>0</v>
      </c>
      <c r="JQ126" s="183">
        <v>0</v>
      </c>
    </row>
    <row r="127" spans="1:277" x14ac:dyDescent="0.25">
      <c r="A127" s="54">
        <f t="shared" si="41"/>
        <v>126</v>
      </c>
      <c r="B127" s="6"/>
      <c r="C127" s="6"/>
      <c r="D127" s="6"/>
      <c r="E127" s="6"/>
      <c r="F127" s="6" t="s">
        <v>470</v>
      </c>
      <c r="G127" s="297">
        <v>500</v>
      </c>
      <c r="H127" s="297">
        <v>500</v>
      </c>
      <c r="I127" s="297">
        <v>500</v>
      </c>
      <c r="J127" s="297">
        <v>500</v>
      </c>
      <c r="K127" s="297">
        <v>500</v>
      </c>
      <c r="L127" s="297">
        <v>500</v>
      </c>
      <c r="M127" s="297">
        <v>500</v>
      </c>
      <c r="N127" s="297">
        <v>500</v>
      </c>
      <c r="O127" s="297">
        <v>500</v>
      </c>
      <c r="P127" s="297">
        <v>500</v>
      </c>
      <c r="Q127" s="297">
        <v>500</v>
      </c>
      <c r="R127" s="297">
        <v>500</v>
      </c>
      <c r="S127" s="297">
        <v>500</v>
      </c>
      <c r="T127" s="297">
        <v>500</v>
      </c>
      <c r="U127" s="297"/>
      <c r="V127" s="297">
        <v>500</v>
      </c>
      <c r="W127" s="297">
        <v>500</v>
      </c>
      <c r="X127" s="297">
        <v>500</v>
      </c>
      <c r="Y127" s="297"/>
      <c r="Z127" s="297">
        <v>500</v>
      </c>
      <c r="AA127" s="297">
        <v>500</v>
      </c>
      <c r="AB127" s="297">
        <v>500</v>
      </c>
      <c r="AC127" s="297">
        <v>1E-3</v>
      </c>
      <c r="AD127" s="297">
        <v>500</v>
      </c>
      <c r="AE127" s="297">
        <v>500</v>
      </c>
      <c r="AF127" s="297">
        <v>500</v>
      </c>
      <c r="AG127" s="297">
        <v>500</v>
      </c>
      <c r="AH127" s="297">
        <v>500</v>
      </c>
      <c r="AI127" s="297">
        <v>500</v>
      </c>
      <c r="AJ127" s="297">
        <v>500</v>
      </c>
      <c r="AK127" s="297">
        <v>500</v>
      </c>
      <c r="AL127" s="297">
        <v>500</v>
      </c>
      <c r="AM127" s="297">
        <v>515</v>
      </c>
      <c r="AN127" s="297">
        <v>500</v>
      </c>
      <c r="AO127" s="297">
        <v>500</v>
      </c>
      <c r="AP127" s="297">
        <v>500</v>
      </c>
      <c r="AQ127" s="297">
        <v>500</v>
      </c>
      <c r="AR127" s="297">
        <v>500</v>
      </c>
      <c r="AS127" s="297">
        <v>1800</v>
      </c>
      <c r="AT127" s="297">
        <v>1250</v>
      </c>
      <c r="AU127" s="297">
        <v>500</v>
      </c>
      <c r="AV127" s="297">
        <v>500</v>
      </c>
      <c r="AW127" s="297">
        <v>500</v>
      </c>
      <c r="AX127" s="297">
        <v>500</v>
      </c>
      <c r="AY127" s="297">
        <v>500</v>
      </c>
      <c r="AZ127" s="297">
        <v>500</v>
      </c>
      <c r="BA127" s="297">
        <v>500</v>
      </c>
      <c r="BB127" s="297">
        <v>500</v>
      </c>
      <c r="BC127" s="297">
        <v>500</v>
      </c>
      <c r="BD127" s="297">
        <v>500</v>
      </c>
      <c r="BE127" s="297">
        <v>500</v>
      </c>
      <c r="BF127" s="297">
        <v>500</v>
      </c>
      <c r="BG127" s="297">
        <v>500</v>
      </c>
      <c r="BH127" s="297">
        <v>500</v>
      </c>
      <c r="BI127" s="297">
        <v>500</v>
      </c>
      <c r="BJ127" s="297">
        <v>500</v>
      </c>
      <c r="BK127" s="297">
        <v>500</v>
      </c>
      <c r="BL127" s="297">
        <v>500</v>
      </c>
      <c r="BM127" s="297">
        <v>500</v>
      </c>
      <c r="BN127" s="297">
        <v>500</v>
      </c>
      <c r="BO127" s="297">
        <v>500</v>
      </c>
      <c r="BP127" s="297">
        <v>500</v>
      </c>
      <c r="BQ127" s="297">
        <v>500</v>
      </c>
      <c r="BR127" s="297">
        <v>500</v>
      </c>
      <c r="BS127" s="297">
        <v>500</v>
      </c>
      <c r="BT127" s="297">
        <v>500</v>
      </c>
      <c r="BU127" s="297">
        <v>500</v>
      </c>
      <c r="BV127" s="297">
        <v>500</v>
      </c>
      <c r="BW127" s="297">
        <v>500</v>
      </c>
      <c r="BX127" s="297">
        <v>500</v>
      </c>
      <c r="BY127" s="297">
        <v>500</v>
      </c>
      <c r="BZ127" s="297">
        <v>500</v>
      </c>
      <c r="CA127" s="297">
        <v>5500</v>
      </c>
      <c r="CB127" s="297">
        <v>500</v>
      </c>
      <c r="CC127" s="297">
        <v>500</v>
      </c>
      <c r="CD127" s="297">
        <v>500</v>
      </c>
      <c r="CE127" s="297">
        <v>500</v>
      </c>
      <c r="CF127" s="297">
        <v>500</v>
      </c>
      <c r="CG127" s="297">
        <v>500</v>
      </c>
      <c r="CH127" s="297">
        <v>500</v>
      </c>
      <c r="CI127" s="297">
        <v>500</v>
      </c>
      <c r="CJ127" s="297">
        <v>500</v>
      </c>
      <c r="CK127" s="297">
        <v>500</v>
      </c>
      <c r="CL127" s="297">
        <v>500</v>
      </c>
      <c r="CM127" s="297"/>
      <c r="CN127" s="297">
        <v>500</v>
      </c>
      <c r="CO127" s="297">
        <v>1500</v>
      </c>
      <c r="CP127" s="297">
        <v>500</v>
      </c>
      <c r="CQ127" s="297">
        <v>500</v>
      </c>
      <c r="CR127" s="297">
        <v>500</v>
      </c>
      <c r="CS127" s="297">
        <v>500</v>
      </c>
      <c r="CT127" s="297">
        <v>1500</v>
      </c>
      <c r="CU127" s="297">
        <v>500</v>
      </c>
      <c r="CV127" s="297">
        <v>500</v>
      </c>
      <c r="CW127" s="297">
        <v>500</v>
      </c>
      <c r="CX127" s="297">
        <v>500</v>
      </c>
      <c r="CY127" s="297">
        <v>500</v>
      </c>
      <c r="CZ127" s="297">
        <v>500</v>
      </c>
      <c r="DA127" s="297">
        <v>500</v>
      </c>
      <c r="DB127" s="297">
        <v>500</v>
      </c>
      <c r="DC127" s="297">
        <v>500</v>
      </c>
      <c r="DD127" s="297">
        <v>500</v>
      </c>
      <c r="DE127" s="297">
        <v>500</v>
      </c>
      <c r="DF127" s="297">
        <v>500</v>
      </c>
      <c r="DG127" s="297">
        <v>500</v>
      </c>
      <c r="DH127" s="297">
        <v>500</v>
      </c>
      <c r="DI127" s="297">
        <v>500</v>
      </c>
      <c r="DJ127" s="297">
        <v>500</v>
      </c>
      <c r="DK127" s="297">
        <v>500</v>
      </c>
      <c r="DL127" s="297">
        <v>500</v>
      </c>
      <c r="DM127" s="297">
        <v>500</v>
      </c>
      <c r="DN127" s="297">
        <v>500</v>
      </c>
      <c r="DO127" s="297">
        <v>500</v>
      </c>
      <c r="DP127" s="297">
        <v>500</v>
      </c>
      <c r="DQ127" s="297"/>
      <c r="DR127" s="297">
        <v>500</v>
      </c>
      <c r="DS127" s="297">
        <v>500</v>
      </c>
      <c r="DT127" s="297">
        <v>500</v>
      </c>
      <c r="DU127" s="297">
        <v>500</v>
      </c>
      <c r="DV127" s="297">
        <v>500</v>
      </c>
      <c r="DW127" s="297">
        <v>500</v>
      </c>
      <c r="DX127" s="297"/>
      <c r="DY127" s="297">
        <v>500</v>
      </c>
      <c r="DZ127" s="297">
        <v>500</v>
      </c>
      <c r="EA127" s="297">
        <v>500</v>
      </c>
      <c r="EB127" s="297">
        <v>500</v>
      </c>
      <c r="EC127" s="297">
        <v>500</v>
      </c>
      <c r="ED127" s="297">
        <v>500</v>
      </c>
      <c r="EE127" s="297">
        <v>500</v>
      </c>
      <c r="EF127" s="297">
        <v>500</v>
      </c>
      <c r="EG127" s="297">
        <v>500</v>
      </c>
      <c r="EH127" s="297">
        <v>500</v>
      </c>
      <c r="EI127"/>
      <c r="EJ127" s="293">
        <f t="shared" si="66"/>
        <v>72065.001000000004</v>
      </c>
      <c r="EL127" s="276">
        <v>112608</v>
      </c>
      <c r="EN127" s="183">
        <v>0</v>
      </c>
      <c r="EO127" s="183">
        <v>0</v>
      </c>
      <c r="EP127" s="183">
        <v>0</v>
      </c>
      <c r="EQ127" s="183">
        <v>0</v>
      </c>
      <c r="ER127" s="183">
        <v>0</v>
      </c>
      <c r="ES127" s="183">
        <v>0</v>
      </c>
      <c r="ET127" s="183">
        <v>0</v>
      </c>
      <c r="EU127" s="183">
        <v>0</v>
      </c>
      <c r="EV127" s="183">
        <v>0</v>
      </c>
      <c r="EW127" s="183">
        <v>0</v>
      </c>
      <c r="EX127" s="183">
        <v>0</v>
      </c>
      <c r="EY127" s="183">
        <v>0</v>
      </c>
      <c r="EZ127" s="183">
        <v>0</v>
      </c>
      <c r="FA127" s="183">
        <v>0</v>
      </c>
      <c r="FB127" s="183">
        <v>0</v>
      </c>
      <c r="FC127" s="183">
        <v>0</v>
      </c>
      <c r="FD127" s="183">
        <v>0</v>
      </c>
      <c r="FE127" s="183">
        <v>0</v>
      </c>
      <c r="FF127" s="183">
        <v>0</v>
      </c>
      <c r="FG127" s="183">
        <v>0</v>
      </c>
      <c r="FH127" s="183">
        <v>0</v>
      </c>
      <c r="FI127" s="183">
        <v>0</v>
      </c>
      <c r="FJ127" s="183">
        <v>0</v>
      </c>
      <c r="FK127" s="183">
        <v>0</v>
      </c>
      <c r="FL127" s="183">
        <v>0</v>
      </c>
      <c r="FM127" s="183">
        <v>0</v>
      </c>
      <c r="FN127" s="183">
        <v>0</v>
      </c>
      <c r="FO127" s="183">
        <v>0</v>
      </c>
      <c r="FP127" s="183">
        <v>0</v>
      </c>
      <c r="FQ127" s="183">
        <v>0</v>
      </c>
      <c r="FR127" s="183">
        <v>0</v>
      </c>
      <c r="FS127" s="183">
        <v>0</v>
      </c>
      <c r="FT127" s="183">
        <v>0</v>
      </c>
      <c r="FU127" s="183">
        <v>0</v>
      </c>
      <c r="FV127" s="183">
        <v>0</v>
      </c>
      <c r="FW127" s="183">
        <v>0</v>
      </c>
      <c r="FX127" s="183">
        <v>0</v>
      </c>
      <c r="FY127" s="183">
        <v>0</v>
      </c>
      <c r="FZ127" s="183">
        <v>0</v>
      </c>
      <c r="GA127" s="183">
        <v>0</v>
      </c>
      <c r="GB127" s="183">
        <v>0</v>
      </c>
      <c r="GC127" s="183">
        <v>0</v>
      </c>
      <c r="GD127" s="183">
        <v>0</v>
      </c>
      <c r="GE127" s="183">
        <v>0</v>
      </c>
      <c r="GF127" s="183">
        <v>0</v>
      </c>
      <c r="GG127" s="183">
        <v>0</v>
      </c>
      <c r="GH127" s="183">
        <v>0</v>
      </c>
      <c r="GI127" s="183">
        <v>0</v>
      </c>
      <c r="GJ127" s="183">
        <v>0</v>
      </c>
      <c r="GK127" s="183">
        <v>0</v>
      </c>
      <c r="GL127" s="183">
        <v>0</v>
      </c>
      <c r="GM127" s="183">
        <v>0</v>
      </c>
      <c r="GN127" s="183">
        <v>0</v>
      </c>
      <c r="GO127" s="183">
        <v>0</v>
      </c>
      <c r="GP127" s="183">
        <v>0</v>
      </c>
      <c r="GQ127" s="183">
        <v>0</v>
      </c>
      <c r="GR127" s="183">
        <v>0</v>
      </c>
      <c r="GS127" s="183">
        <v>0</v>
      </c>
      <c r="GT127" s="183">
        <v>0</v>
      </c>
      <c r="GU127" s="183">
        <v>0</v>
      </c>
      <c r="GV127" s="183">
        <v>0</v>
      </c>
      <c r="GW127" s="183">
        <v>0</v>
      </c>
      <c r="GX127" s="183">
        <v>0</v>
      </c>
      <c r="GY127" s="183">
        <v>0</v>
      </c>
      <c r="GZ127" s="183">
        <v>0</v>
      </c>
      <c r="HA127" s="183">
        <v>0</v>
      </c>
      <c r="HB127" s="183">
        <v>0</v>
      </c>
      <c r="HC127" s="183">
        <v>0</v>
      </c>
      <c r="HD127" s="183">
        <v>0</v>
      </c>
      <c r="HE127" s="183">
        <v>0</v>
      </c>
      <c r="HF127" s="183">
        <v>0</v>
      </c>
      <c r="HG127" s="183">
        <v>0</v>
      </c>
      <c r="HH127" s="183">
        <v>0</v>
      </c>
      <c r="HI127" s="183">
        <v>0</v>
      </c>
      <c r="HJ127" s="183">
        <v>0</v>
      </c>
      <c r="HK127" s="183">
        <v>0</v>
      </c>
      <c r="HL127" s="183">
        <v>0</v>
      </c>
      <c r="HM127" s="183">
        <v>0</v>
      </c>
      <c r="HN127" s="183">
        <v>0</v>
      </c>
      <c r="HO127" s="183">
        <v>0</v>
      </c>
      <c r="HP127" s="183">
        <v>0</v>
      </c>
      <c r="HQ127" s="183">
        <v>0</v>
      </c>
      <c r="HR127" s="183">
        <v>0</v>
      </c>
      <c r="HS127" s="183">
        <v>0</v>
      </c>
      <c r="HT127" s="183">
        <v>0</v>
      </c>
      <c r="HU127" s="183">
        <v>0</v>
      </c>
      <c r="HV127" s="183">
        <v>0</v>
      </c>
      <c r="HW127" s="183">
        <v>0</v>
      </c>
      <c r="HX127" s="183">
        <v>0</v>
      </c>
      <c r="HY127" s="183">
        <v>0</v>
      </c>
      <c r="HZ127" s="183">
        <v>0</v>
      </c>
      <c r="IA127" s="183">
        <v>0</v>
      </c>
      <c r="IB127" s="183">
        <v>0</v>
      </c>
      <c r="IC127" s="183">
        <v>0</v>
      </c>
      <c r="ID127" s="183">
        <v>0</v>
      </c>
      <c r="IE127" s="183">
        <v>0</v>
      </c>
      <c r="IF127" s="183">
        <v>0</v>
      </c>
      <c r="IG127" s="183">
        <v>0</v>
      </c>
      <c r="IH127" s="183">
        <v>0</v>
      </c>
      <c r="II127" s="183">
        <v>0</v>
      </c>
      <c r="IJ127" s="183">
        <v>0</v>
      </c>
      <c r="IK127" s="183">
        <v>0</v>
      </c>
      <c r="IL127" s="183">
        <v>0</v>
      </c>
      <c r="IM127" s="183">
        <v>0</v>
      </c>
      <c r="IN127" s="183">
        <v>0</v>
      </c>
      <c r="IO127" s="183">
        <v>0</v>
      </c>
      <c r="IP127" s="183">
        <v>0</v>
      </c>
      <c r="IQ127" s="183">
        <v>0</v>
      </c>
      <c r="IR127" s="183">
        <v>0</v>
      </c>
      <c r="IS127" s="183">
        <v>0</v>
      </c>
      <c r="IT127" s="183">
        <v>0</v>
      </c>
      <c r="IU127" s="183">
        <v>0</v>
      </c>
      <c r="IV127" s="183">
        <v>0</v>
      </c>
      <c r="IW127" s="183">
        <v>0</v>
      </c>
      <c r="IX127" s="183">
        <v>0</v>
      </c>
      <c r="IY127" s="183">
        <v>0</v>
      </c>
      <c r="IZ127" s="183">
        <v>0</v>
      </c>
      <c r="JA127" s="183">
        <v>0</v>
      </c>
      <c r="JB127" s="183">
        <v>0</v>
      </c>
      <c r="JC127" s="183">
        <v>0</v>
      </c>
      <c r="JD127" s="183">
        <v>0</v>
      </c>
      <c r="JE127" s="183">
        <v>0</v>
      </c>
      <c r="JF127" s="183">
        <v>0</v>
      </c>
      <c r="JG127" s="183">
        <v>0</v>
      </c>
      <c r="JH127" s="183">
        <v>0</v>
      </c>
      <c r="JI127" s="183">
        <v>0</v>
      </c>
      <c r="JJ127" s="183">
        <v>0</v>
      </c>
      <c r="JK127" s="183">
        <v>0</v>
      </c>
      <c r="JL127" s="183">
        <v>0</v>
      </c>
      <c r="JM127" s="183">
        <v>0</v>
      </c>
      <c r="JN127" s="183">
        <v>0</v>
      </c>
      <c r="JO127" s="183">
        <v>0</v>
      </c>
      <c r="JP127" s="183">
        <v>0</v>
      </c>
      <c r="JQ127" s="183">
        <v>0</v>
      </c>
    </row>
    <row r="128" spans="1:277" x14ac:dyDescent="0.25">
      <c r="A128" s="54">
        <f t="shared" si="41"/>
        <v>127</v>
      </c>
      <c r="B128" s="6"/>
      <c r="C128" s="6"/>
      <c r="D128" s="6"/>
      <c r="E128" s="6"/>
      <c r="F128" s="6" t="s">
        <v>302</v>
      </c>
      <c r="G128" s="297">
        <v>0</v>
      </c>
      <c r="H128" s="297">
        <v>1E-4</v>
      </c>
      <c r="I128" s="297">
        <v>0</v>
      </c>
      <c r="J128" s="297">
        <v>0</v>
      </c>
      <c r="K128" s="297">
        <v>3250</v>
      </c>
      <c r="L128" s="297">
        <v>0</v>
      </c>
      <c r="M128" s="297">
        <v>0</v>
      </c>
      <c r="N128" s="297">
        <v>0</v>
      </c>
      <c r="O128" s="297">
        <v>0</v>
      </c>
      <c r="P128" s="297">
        <v>0</v>
      </c>
      <c r="Q128" s="297">
        <v>0</v>
      </c>
      <c r="R128" s="297">
        <v>0</v>
      </c>
      <c r="S128" s="297">
        <v>0</v>
      </c>
      <c r="T128" s="297">
        <v>0</v>
      </c>
      <c r="U128" s="297"/>
      <c r="V128" s="297">
        <v>0</v>
      </c>
      <c r="W128" s="297"/>
      <c r="X128" s="297">
        <v>0</v>
      </c>
      <c r="Y128" s="297"/>
      <c r="Z128" s="297">
        <v>0</v>
      </c>
      <c r="AA128" s="297">
        <v>0</v>
      </c>
      <c r="AB128" s="297">
        <v>0</v>
      </c>
      <c r="AC128" s="297">
        <v>0</v>
      </c>
      <c r="AD128" s="297">
        <v>0</v>
      </c>
      <c r="AE128" s="297">
        <v>0</v>
      </c>
      <c r="AF128" s="297">
        <v>0</v>
      </c>
      <c r="AG128" s="297">
        <v>100</v>
      </c>
      <c r="AH128" s="297">
        <v>0</v>
      </c>
      <c r="AI128" s="297">
        <v>0</v>
      </c>
      <c r="AJ128" s="297">
        <v>0</v>
      </c>
      <c r="AK128" s="297">
        <v>0</v>
      </c>
      <c r="AL128" s="297">
        <v>0</v>
      </c>
      <c r="AM128" s="297">
        <v>0</v>
      </c>
      <c r="AN128" s="297">
        <v>0</v>
      </c>
      <c r="AO128" s="297">
        <v>0</v>
      </c>
      <c r="AP128" s="297">
        <v>0</v>
      </c>
      <c r="AQ128" s="297">
        <v>0</v>
      </c>
      <c r="AR128" s="297">
        <v>0</v>
      </c>
      <c r="AS128" s="297">
        <v>0</v>
      </c>
      <c r="AT128" s="297">
        <v>0</v>
      </c>
      <c r="AU128" s="297">
        <v>0</v>
      </c>
      <c r="AV128" s="297">
        <v>0</v>
      </c>
      <c r="AW128" s="297">
        <v>0</v>
      </c>
      <c r="AX128" s="297">
        <v>0</v>
      </c>
      <c r="AY128" s="297">
        <v>0</v>
      </c>
      <c r="AZ128" s="297">
        <v>0</v>
      </c>
      <c r="BA128" s="297">
        <v>0</v>
      </c>
      <c r="BB128" s="297">
        <v>0</v>
      </c>
      <c r="BC128" s="297">
        <v>0</v>
      </c>
      <c r="BD128" s="297">
        <v>0</v>
      </c>
      <c r="BE128" s="297">
        <v>0</v>
      </c>
      <c r="BF128" s="297">
        <v>0</v>
      </c>
      <c r="BG128" s="297">
        <v>0</v>
      </c>
      <c r="BH128" s="297">
        <v>0</v>
      </c>
      <c r="BI128" s="297">
        <v>0</v>
      </c>
      <c r="BJ128" s="297">
        <v>0</v>
      </c>
      <c r="BK128" s="297">
        <v>0</v>
      </c>
      <c r="BL128" s="297">
        <v>0</v>
      </c>
      <c r="BM128" s="297">
        <v>0</v>
      </c>
      <c r="BN128" s="297">
        <v>0</v>
      </c>
      <c r="BO128" s="297">
        <v>0</v>
      </c>
      <c r="BP128" s="297">
        <v>0</v>
      </c>
      <c r="BQ128" s="297">
        <v>0</v>
      </c>
      <c r="BR128" s="297">
        <v>0</v>
      </c>
      <c r="BS128" s="297">
        <v>700</v>
      </c>
      <c r="BT128" s="297">
        <v>0</v>
      </c>
      <c r="BU128" s="297">
        <v>0</v>
      </c>
      <c r="BV128" s="297">
        <v>0</v>
      </c>
      <c r="BW128" s="297">
        <v>0</v>
      </c>
      <c r="BX128" s="297">
        <v>0</v>
      </c>
      <c r="BY128" s="297">
        <v>0</v>
      </c>
      <c r="BZ128" s="297">
        <v>0</v>
      </c>
      <c r="CA128" s="297">
        <v>0</v>
      </c>
      <c r="CB128" s="297">
        <v>0</v>
      </c>
      <c r="CC128" s="297">
        <v>0</v>
      </c>
      <c r="CD128" s="297">
        <v>0</v>
      </c>
      <c r="CE128" s="297">
        <v>0</v>
      </c>
      <c r="CF128" s="297">
        <v>0</v>
      </c>
      <c r="CG128" s="297">
        <v>0</v>
      </c>
      <c r="CH128" s="297">
        <v>2400</v>
      </c>
      <c r="CI128" s="297">
        <v>0</v>
      </c>
      <c r="CJ128" s="297">
        <v>0</v>
      </c>
      <c r="CK128" s="297">
        <v>0</v>
      </c>
      <c r="CL128" s="297">
        <v>0</v>
      </c>
      <c r="CM128" s="297"/>
      <c r="CN128" s="297">
        <v>0</v>
      </c>
      <c r="CO128" s="297">
        <v>0</v>
      </c>
      <c r="CP128" s="297">
        <v>0</v>
      </c>
      <c r="CQ128" s="297">
        <v>0</v>
      </c>
      <c r="CR128" s="297">
        <v>0</v>
      </c>
      <c r="CS128" s="297">
        <v>300</v>
      </c>
      <c r="CT128" s="297">
        <v>0</v>
      </c>
      <c r="CU128" s="297">
        <v>0</v>
      </c>
      <c r="CV128" s="297">
        <v>0</v>
      </c>
      <c r="CW128" s="297">
        <v>0</v>
      </c>
      <c r="CX128" s="297">
        <v>0</v>
      </c>
      <c r="CY128" s="297">
        <v>0</v>
      </c>
      <c r="CZ128" s="297">
        <v>0</v>
      </c>
      <c r="DA128" s="297">
        <v>0</v>
      </c>
      <c r="DB128" s="297">
        <v>0</v>
      </c>
      <c r="DC128" s="297">
        <v>0</v>
      </c>
      <c r="DD128" s="297">
        <v>0</v>
      </c>
      <c r="DE128" s="297">
        <v>0</v>
      </c>
      <c r="DF128" s="297">
        <v>0</v>
      </c>
      <c r="DG128" s="297">
        <v>0</v>
      </c>
      <c r="DH128" s="297">
        <v>0</v>
      </c>
      <c r="DI128" s="297">
        <v>0</v>
      </c>
      <c r="DJ128" s="297">
        <v>0</v>
      </c>
      <c r="DK128" s="297">
        <v>0</v>
      </c>
      <c r="DL128" s="297">
        <v>0</v>
      </c>
      <c r="DM128" s="297">
        <v>0</v>
      </c>
      <c r="DN128" s="297">
        <v>0</v>
      </c>
      <c r="DO128" s="297">
        <v>0</v>
      </c>
      <c r="DP128" s="297">
        <v>0</v>
      </c>
      <c r="DQ128" s="297"/>
      <c r="DR128" s="297">
        <v>0</v>
      </c>
      <c r="DS128" s="297">
        <v>0</v>
      </c>
      <c r="DT128" s="297">
        <v>0</v>
      </c>
      <c r="DU128" s="297">
        <v>0</v>
      </c>
      <c r="DV128" s="297">
        <v>0</v>
      </c>
      <c r="DW128" s="297">
        <v>0</v>
      </c>
      <c r="DX128" s="297"/>
      <c r="DY128" s="297">
        <v>0</v>
      </c>
      <c r="DZ128" s="297">
        <v>0</v>
      </c>
      <c r="EA128" s="297">
        <v>0</v>
      </c>
      <c r="EB128" s="297">
        <v>0</v>
      </c>
      <c r="EC128" s="297">
        <v>0</v>
      </c>
      <c r="ED128" s="297">
        <v>0</v>
      </c>
      <c r="EE128" s="297">
        <v>0</v>
      </c>
      <c r="EF128" s="297">
        <v>0</v>
      </c>
      <c r="EG128" s="297">
        <v>0</v>
      </c>
      <c r="EH128" s="297">
        <v>0</v>
      </c>
      <c r="EI128"/>
      <c r="EJ128" s="293">
        <f t="shared" si="66"/>
        <v>6750.0001000000002</v>
      </c>
      <c r="EL128" s="276">
        <v>45980</v>
      </c>
      <c r="EN128" s="183">
        <v>0</v>
      </c>
      <c r="EO128" s="183">
        <v>0</v>
      </c>
      <c r="EP128" s="183">
        <v>0</v>
      </c>
      <c r="EQ128" s="183">
        <v>0</v>
      </c>
      <c r="ER128" s="183">
        <v>0</v>
      </c>
      <c r="ES128" s="183">
        <v>0</v>
      </c>
      <c r="ET128" s="183">
        <v>0</v>
      </c>
      <c r="EU128" s="183">
        <v>0</v>
      </c>
      <c r="EV128" s="183">
        <v>0</v>
      </c>
      <c r="EW128" s="183">
        <v>0</v>
      </c>
      <c r="EX128" s="183">
        <v>0</v>
      </c>
      <c r="EY128" s="183">
        <v>0</v>
      </c>
      <c r="EZ128" s="183">
        <v>0</v>
      </c>
      <c r="FA128" s="183">
        <v>0</v>
      </c>
      <c r="FB128" s="183">
        <v>0</v>
      </c>
      <c r="FC128" s="183">
        <v>0</v>
      </c>
      <c r="FD128" s="183">
        <v>0</v>
      </c>
      <c r="FE128" s="183">
        <v>0</v>
      </c>
      <c r="FF128" s="183">
        <v>0</v>
      </c>
      <c r="FG128" s="183">
        <v>0</v>
      </c>
      <c r="FH128" s="183">
        <v>0</v>
      </c>
      <c r="FI128" s="183">
        <v>0</v>
      </c>
      <c r="FJ128" s="183">
        <v>0</v>
      </c>
      <c r="FK128" s="183">
        <v>0</v>
      </c>
      <c r="FL128" s="183">
        <v>0</v>
      </c>
      <c r="FM128" s="183">
        <v>0</v>
      </c>
      <c r="FN128" s="183">
        <v>0</v>
      </c>
      <c r="FO128" s="183">
        <v>0</v>
      </c>
      <c r="FP128" s="183">
        <v>0</v>
      </c>
      <c r="FQ128" s="183">
        <v>0</v>
      </c>
      <c r="FR128" s="183">
        <v>0</v>
      </c>
      <c r="FS128" s="183">
        <v>0</v>
      </c>
      <c r="FT128" s="183">
        <v>0</v>
      </c>
      <c r="FU128" s="183">
        <v>0</v>
      </c>
      <c r="FV128" s="183">
        <v>0</v>
      </c>
      <c r="FW128" s="183">
        <v>0</v>
      </c>
      <c r="FX128" s="183">
        <v>0</v>
      </c>
      <c r="FY128" s="183">
        <v>0</v>
      </c>
      <c r="FZ128" s="183">
        <v>0</v>
      </c>
      <c r="GA128" s="183">
        <v>0</v>
      </c>
      <c r="GB128" s="183">
        <v>0</v>
      </c>
      <c r="GC128" s="183">
        <v>0</v>
      </c>
      <c r="GD128" s="183">
        <v>0</v>
      </c>
      <c r="GE128" s="183">
        <v>0</v>
      </c>
      <c r="GF128" s="183">
        <v>0</v>
      </c>
      <c r="GG128" s="183">
        <v>0</v>
      </c>
      <c r="GH128" s="183">
        <v>0</v>
      </c>
      <c r="GI128" s="183">
        <v>0</v>
      </c>
      <c r="GJ128" s="183">
        <v>0</v>
      </c>
      <c r="GK128" s="183">
        <v>0</v>
      </c>
      <c r="GL128" s="183">
        <v>0</v>
      </c>
      <c r="GM128" s="183">
        <v>0</v>
      </c>
      <c r="GN128" s="183">
        <v>0</v>
      </c>
      <c r="GO128" s="183">
        <v>0</v>
      </c>
      <c r="GP128" s="183">
        <v>0</v>
      </c>
      <c r="GQ128" s="183">
        <v>0</v>
      </c>
      <c r="GR128" s="183">
        <v>0</v>
      </c>
      <c r="GS128" s="183">
        <v>0</v>
      </c>
      <c r="GT128" s="183">
        <v>0</v>
      </c>
      <c r="GU128" s="183">
        <v>0</v>
      </c>
      <c r="GV128" s="183">
        <v>0</v>
      </c>
      <c r="GW128" s="183">
        <v>0</v>
      </c>
      <c r="GX128" s="183">
        <v>0</v>
      </c>
      <c r="GY128" s="183">
        <v>0</v>
      </c>
      <c r="GZ128" s="183">
        <v>0</v>
      </c>
      <c r="HA128" s="183">
        <v>0</v>
      </c>
      <c r="HB128" s="183">
        <v>0</v>
      </c>
      <c r="HC128" s="183">
        <v>0</v>
      </c>
      <c r="HD128" s="183">
        <v>0</v>
      </c>
      <c r="HE128" s="183">
        <v>0</v>
      </c>
      <c r="HF128" s="183">
        <v>0</v>
      </c>
      <c r="HG128" s="183">
        <v>0</v>
      </c>
      <c r="HH128" s="183">
        <v>0</v>
      </c>
      <c r="HI128" s="183">
        <v>0</v>
      </c>
      <c r="HJ128" s="183">
        <v>0</v>
      </c>
      <c r="HK128" s="183">
        <v>0</v>
      </c>
      <c r="HL128" s="183">
        <v>0</v>
      </c>
      <c r="HM128" s="183">
        <v>0</v>
      </c>
      <c r="HN128" s="183">
        <v>0</v>
      </c>
      <c r="HO128" s="183">
        <v>0</v>
      </c>
      <c r="HP128" s="183">
        <v>0</v>
      </c>
      <c r="HQ128" s="183">
        <v>0</v>
      </c>
      <c r="HR128" s="183">
        <v>0</v>
      </c>
      <c r="HS128" s="183">
        <v>0</v>
      </c>
      <c r="HT128" s="183">
        <v>0</v>
      </c>
      <c r="HU128" s="183">
        <v>0</v>
      </c>
      <c r="HV128" s="183">
        <v>0</v>
      </c>
      <c r="HW128" s="183">
        <v>0</v>
      </c>
      <c r="HX128" s="183">
        <v>0</v>
      </c>
      <c r="HY128" s="183">
        <v>0</v>
      </c>
      <c r="HZ128" s="183">
        <v>0</v>
      </c>
      <c r="IA128" s="183">
        <v>0</v>
      </c>
      <c r="IB128" s="183">
        <v>0</v>
      </c>
      <c r="IC128" s="183">
        <v>0</v>
      </c>
      <c r="ID128" s="183">
        <v>0</v>
      </c>
      <c r="IE128" s="183">
        <v>0</v>
      </c>
      <c r="IF128" s="183">
        <v>0</v>
      </c>
      <c r="IG128" s="183">
        <v>0</v>
      </c>
      <c r="IH128" s="183">
        <v>0</v>
      </c>
      <c r="II128" s="183">
        <v>0</v>
      </c>
      <c r="IJ128" s="183">
        <v>0</v>
      </c>
      <c r="IK128" s="183">
        <v>0</v>
      </c>
      <c r="IL128" s="183">
        <v>0</v>
      </c>
      <c r="IM128" s="183">
        <v>0</v>
      </c>
      <c r="IN128" s="183">
        <v>0</v>
      </c>
      <c r="IO128" s="183">
        <v>0</v>
      </c>
      <c r="IP128" s="183">
        <v>0</v>
      </c>
      <c r="IQ128" s="183">
        <v>0</v>
      </c>
      <c r="IR128" s="183">
        <v>0</v>
      </c>
      <c r="IS128" s="183">
        <v>0</v>
      </c>
      <c r="IT128" s="183">
        <v>0</v>
      </c>
      <c r="IU128" s="183">
        <v>0</v>
      </c>
      <c r="IV128" s="183">
        <v>0</v>
      </c>
      <c r="IW128" s="183">
        <v>0</v>
      </c>
      <c r="IX128" s="183">
        <v>0</v>
      </c>
      <c r="IY128" s="183">
        <v>0</v>
      </c>
      <c r="IZ128" s="183">
        <v>0</v>
      </c>
      <c r="JA128" s="183">
        <v>0</v>
      </c>
      <c r="JB128" s="183">
        <v>0</v>
      </c>
      <c r="JC128" s="183">
        <v>0</v>
      </c>
      <c r="JD128" s="183">
        <v>0</v>
      </c>
      <c r="JE128" s="183">
        <v>0</v>
      </c>
      <c r="JF128" s="183">
        <v>0</v>
      </c>
      <c r="JG128" s="183">
        <v>0</v>
      </c>
      <c r="JH128" s="183">
        <v>0</v>
      </c>
      <c r="JI128" s="183">
        <v>0</v>
      </c>
      <c r="JJ128" s="183">
        <v>0</v>
      </c>
      <c r="JK128" s="183">
        <v>0</v>
      </c>
      <c r="JL128" s="183">
        <v>0</v>
      </c>
      <c r="JM128" s="183">
        <v>0</v>
      </c>
      <c r="JN128" s="183">
        <v>0</v>
      </c>
      <c r="JO128" s="183">
        <v>0</v>
      </c>
      <c r="JP128" s="183">
        <v>0</v>
      </c>
      <c r="JQ128" s="183">
        <v>0</v>
      </c>
    </row>
    <row r="129" spans="1:277" x14ac:dyDescent="0.25">
      <c r="A129" s="54">
        <f t="shared" si="41"/>
        <v>128</v>
      </c>
      <c r="B129" s="6"/>
      <c r="C129" s="6"/>
      <c r="D129" s="6"/>
      <c r="E129" s="6"/>
      <c r="F129" s="6" t="s">
        <v>303</v>
      </c>
      <c r="G129" s="299">
        <v>0</v>
      </c>
      <c r="H129" s="299">
        <v>0</v>
      </c>
      <c r="I129" s="299">
        <v>0</v>
      </c>
      <c r="J129" s="299">
        <v>0</v>
      </c>
      <c r="K129" s="299">
        <v>0</v>
      </c>
      <c r="L129" s="299">
        <v>0</v>
      </c>
      <c r="M129" s="299">
        <v>0</v>
      </c>
      <c r="N129" s="299">
        <v>0</v>
      </c>
      <c r="O129" s="299">
        <v>0</v>
      </c>
      <c r="P129" s="299">
        <v>0</v>
      </c>
      <c r="Q129" s="299">
        <v>0</v>
      </c>
      <c r="R129" s="299">
        <v>0</v>
      </c>
      <c r="S129" s="299">
        <v>0</v>
      </c>
      <c r="T129" s="299">
        <v>0</v>
      </c>
      <c r="U129" s="299"/>
      <c r="V129" s="299">
        <v>0</v>
      </c>
      <c r="W129" s="299"/>
      <c r="X129" s="299">
        <v>0</v>
      </c>
      <c r="Y129" s="299"/>
      <c r="Z129" s="299">
        <v>0</v>
      </c>
      <c r="AA129" s="299">
        <v>0</v>
      </c>
      <c r="AB129" s="299">
        <v>532.41999999999996</v>
      </c>
      <c r="AC129" s="299">
        <v>0</v>
      </c>
      <c r="AD129" s="299">
        <v>0</v>
      </c>
      <c r="AE129" s="299">
        <v>0</v>
      </c>
      <c r="AF129" s="299">
        <v>0</v>
      </c>
      <c r="AG129" s="299">
        <v>0</v>
      </c>
      <c r="AH129" s="299">
        <v>0</v>
      </c>
      <c r="AI129" s="299">
        <v>0</v>
      </c>
      <c r="AJ129" s="299">
        <v>0</v>
      </c>
      <c r="AK129" s="299">
        <v>0</v>
      </c>
      <c r="AL129" s="299">
        <v>0</v>
      </c>
      <c r="AM129" s="299">
        <v>0</v>
      </c>
      <c r="AN129" s="299">
        <v>0</v>
      </c>
      <c r="AO129" s="299">
        <v>0</v>
      </c>
      <c r="AP129" s="299">
        <v>0</v>
      </c>
      <c r="AQ129" s="299">
        <v>642</v>
      </c>
      <c r="AR129" s="299">
        <v>0</v>
      </c>
      <c r="AS129" s="299">
        <v>0</v>
      </c>
      <c r="AT129" s="299">
        <v>0</v>
      </c>
      <c r="AU129" s="299">
        <v>0</v>
      </c>
      <c r="AV129" s="299">
        <v>0</v>
      </c>
      <c r="AW129" s="299">
        <v>0</v>
      </c>
      <c r="AX129" s="299">
        <v>0</v>
      </c>
      <c r="AY129" s="299">
        <v>0</v>
      </c>
      <c r="AZ129" s="299">
        <v>0</v>
      </c>
      <c r="BA129" s="299">
        <v>0</v>
      </c>
      <c r="BB129" s="299">
        <v>0</v>
      </c>
      <c r="BC129" s="299">
        <v>0</v>
      </c>
      <c r="BD129" s="299">
        <v>0</v>
      </c>
      <c r="BE129" s="299">
        <v>0</v>
      </c>
      <c r="BF129" s="299">
        <v>0</v>
      </c>
      <c r="BG129" s="299">
        <v>0</v>
      </c>
      <c r="BH129" s="299">
        <v>0</v>
      </c>
      <c r="BI129" s="299">
        <v>0</v>
      </c>
      <c r="BJ129" s="299">
        <v>0</v>
      </c>
      <c r="BK129" s="299">
        <v>0</v>
      </c>
      <c r="BL129" s="299">
        <v>0</v>
      </c>
      <c r="BM129" s="299">
        <v>0</v>
      </c>
      <c r="BN129" s="299">
        <v>0</v>
      </c>
      <c r="BO129" s="299">
        <v>0.39000000000032742</v>
      </c>
      <c r="BP129" s="299">
        <v>0</v>
      </c>
      <c r="BQ129" s="299">
        <v>0</v>
      </c>
      <c r="BR129" s="299">
        <v>0</v>
      </c>
      <c r="BS129" s="299">
        <v>0</v>
      </c>
      <c r="BT129" s="299">
        <v>0</v>
      </c>
      <c r="BU129" s="299">
        <v>0</v>
      </c>
      <c r="BV129" s="299">
        <v>0</v>
      </c>
      <c r="BW129" s="299">
        <v>0</v>
      </c>
      <c r="BX129" s="299">
        <v>0</v>
      </c>
      <c r="BY129" s="299">
        <v>0</v>
      </c>
      <c r="BZ129" s="299">
        <v>0</v>
      </c>
      <c r="CA129" s="299">
        <v>0</v>
      </c>
      <c r="CB129" s="299">
        <v>9.9999999999909051E-3</v>
      </c>
      <c r="CC129" s="299">
        <v>0</v>
      </c>
      <c r="CD129" s="299">
        <v>0</v>
      </c>
      <c r="CE129" s="299">
        <v>0</v>
      </c>
      <c r="CF129" s="299">
        <v>0</v>
      </c>
      <c r="CG129" s="299">
        <v>0</v>
      </c>
      <c r="CH129" s="299">
        <v>0</v>
      </c>
      <c r="CI129" s="299">
        <v>0</v>
      </c>
      <c r="CJ129" s="299">
        <v>0</v>
      </c>
      <c r="CK129" s="299">
        <v>1200.99</v>
      </c>
      <c r="CL129" s="299">
        <v>15.63</v>
      </c>
      <c r="CM129" s="299"/>
      <c r="CN129" s="299">
        <v>0</v>
      </c>
      <c r="CO129" s="299">
        <v>0</v>
      </c>
      <c r="CP129" s="299">
        <v>0</v>
      </c>
      <c r="CQ129" s="299">
        <v>0</v>
      </c>
      <c r="CR129" s="299">
        <v>0</v>
      </c>
      <c r="CS129" s="299">
        <v>0</v>
      </c>
      <c r="CT129" s="299">
        <v>462</v>
      </c>
      <c r="CU129" s="299">
        <v>0</v>
      </c>
      <c r="CV129" s="299">
        <v>0</v>
      </c>
      <c r="CW129" s="299">
        <v>0</v>
      </c>
      <c r="CX129" s="299">
        <v>0</v>
      </c>
      <c r="CY129" s="299">
        <v>0</v>
      </c>
      <c r="CZ129" s="299">
        <v>0</v>
      </c>
      <c r="DA129" s="299">
        <v>0</v>
      </c>
      <c r="DB129" s="299">
        <v>0</v>
      </c>
      <c r="DC129" s="299">
        <v>0</v>
      </c>
      <c r="DD129" s="299">
        <v>0</v>
      </c>
      <c r="DE129" s="299">
        <v>0</v>
      </c>
      <c r="DF129" s="299">
        <v>0</v>
      </c>
      <c r="DG129" s="299">
        <v>0</v>
      </c>
      <c r="DH129" s="299">
        <v>0</v>
      </c>
      <c r="DI129" s="299">
        <v>0</v>
      </c>
      <c r="DJ129" s="299">
        <v>0</v>
      </c>
      <c r="DK129" s="299">
        <v>0</v>
      </c>
      <c r="DL129" s="299">
        <v>0</v>
      </c>
      <c r="DM129" s="299">
        <v>0</v>
      </c>
      <c r="DN129" s="299">
        <v>0</v>
      </c>
      <c r="DO129" s="299">
        <v>0</v>
      </c>
      <c r="DP129" s="299">
        <v>0</v>
      </c>
      <c r="DQ129" s="299"/>
      <c r="DR129" s="299">
        <v>0</v>
      </c>
      <c r="DS129" s="299">
        <v>0</v>
      </c>
      <c r="DT129" s="299">
        <v>0</v>
      </c>
      <c r="DU129" s="299">
        <v>0</v>
      </c>
      <c r="DV129" s="299">
        <v>0</v>
      </c>
      <c r="DW129" s="299">
        <v>0</v>
      </c>
      <c r="DX129" s="299"/>
      <c r="DY129" s="299">
        <v>1260.75</v>
      </c>
      <c r="DZ129" s="299">
        <v>0</v>
      </c>
      <c r="EA129" s="299">
        <v>0</v>
      </c>
      <c r="EB129" s="299">
        <v>-396.15</v>
      </c>
      <c r="EC129" s="299">
        <v>0</v>
      </c>
      <c r="ED129" s="299">
        <v>0</v>
      </c>
      <c r="EE129" s="299">
        <v>0</v>
      </c>
      <c r="EF129" s="299">
        <v>0</v>
      </c>
      <c r="EG129" s="299">
        <v>0</v>
      </c>
      <c r="EH129" s="299">
        <v>0</v>
      </c>
      <c r="EI129"/>
      <c r="EJ129" s="293">
        <f t="shared" si="66"/>
        <v>3718.04</v>
      </c>
      <c r="EN129" s="183">
        <v>0</v>
      </c>
      <c r="EO129" s="183">
        <v>0</v>
      </c>
      <c r="EP129" s="183">
        <v>0</v>
      </c>
      <c r="EQ129" s="183">
        <v>0</v>
      </c>
      <c r="ER129" s="183">
        <v>0</v>
      </c>
      <c r="ES129" s="183">
        <v>0</v>
      </c>
      <c r="ET129" s="183">
        <v>0</v>
      </c>
      <c r="EU129" s="183">
        <v>0</v>
      </c>
      <c r="EV129" s="183">
        <v>0</v>
      </c>
      <c r="EW129" s="183">
        <v>0</v>
      </c>
      <c r="EX129" s="183">
        <v>0</v>
      </c>
      <c r="EY129" s="183">
        <v>0</v>
      </c>
      <c r="EZ129" s="183">
        <v>0</v>
      </c>
      <c r="FA129" s="183">
        <v>0</v>
      </c>
      <c r="FB129" s="183">
        <v>0</v>
      </c>
      <c r="FC129" s="183">
        <v>0</v>
      </c>
      <c r="FD129" s="183">
        <v>0</v>
      </c>
      <c r="FE129" s="183">
        <v>0</v>
      </c>
      <c r="FF129" s="183">
        <v>0</v>
      </c>
      <c r="FG129" s="183">
        <v>0</v>
      </c>
      <c r="FH129" s="183">
        <v>0</v>
      </c>
      <c r="FI129" s="183">
        <v>0</v>
      </c>
      <c r="FJ129" s="183">
        <v>0</v>
      </c>
      <c r="FK129" s="183">
        <v>0</v>
      </c>
      <c r="FL129" s="183">
        <v>0</v>
      </c>
      <c r="FM129" s="183">
        <v>0</v>
      </c>
      <c r="FN129" s="183">
        <v>0</v>
      </c>
      <c r="FO129" s="183">
        <v>0</v>
      </c>
      <c r="FP129" s="183">
        <v>0</v>
      </c>
      <c r="FQ129" s="183">
        <v>0</v>
      </c>
      <c r="FR129" s="183">
        <v>0</v>
      </c>
      <c r="FS129" s="183">
        <v>0</v>
      </c>
      <c r="FT129" s="183">
        <v>0</v>
      </c>
      <c r="FU129" s="183">
        <v>0</v>
      </c>
      <c r="FV129" s="183">
        <v>0</v>
      </c>
      <c r="FW129" s="183">
        <v>0</v>
      </c>
      <c r="FX129" s="183">
        <v>0</v>
      </c>
      <c r="FY129" s="183">
        <v>0</v>
      </c>
      <c r="FZ129" s="183">
        <v>0</v>
      </c>
      <c r="GA129" s="183">
        <v>0</v>
      </c>
      <c r="GB129" s="183">
        <v>0</v>
      </c>
      <c r="GC129" s="183">
        <v>0</v>
      </c>
      <c r="GD129" s="183">
        <v>0</v>
      </c>
      <c r="GE129" s="183">
        <v>0</v>
      </c>
      <c r="GF129" s="183">
        <v>0</v>
      </c>
      <c r="GG129" s="183">
        <v>0</v>
      </c>
      <c r="GH129" s="183">
        <v>0</v>
      </c>
      <c r="GI129" s="183">
        <v>0</v>
      </c>
      <c r="GJ129" s="183">
        <v>0</v>
      </c>
      <c r="GK129" s="183">
        <v>0</v>
      </c>
      <c r="GL129" s="183">
        <v>0</v>
      </c>
      <c r="GM129" s="183">
        <v>0</v>
      </c>
      <c r="GN129" s="183">
        <v>0</v>
      </c>
      <c r="GO129" s="183">
        <v>0</v>
      </c>
      <c r="GP129" s="183">
        <v>0</v>
      </c>
      <c r="GQ129" s="183">
        <v>0</v>
      </c>
      <c r="GR129" s="183">
        <v>0</v>
      </c>
      <c r="GS129" s="183">
        <v>0</v>
      </c>
      <c r="GT129" s="183">
        <v>0</v>
      </c>
      <c r="GU129" s="183">
        <v>0</v>
      </c>
      <c r="GV129" s="183">
        <v>0</v>
      </c>
      <c r="GW129" s="183">
        <v>0</v>
      </c>
      <c r="GX129" s="183">
        <v>0</v>
      </c>
      <c r="GY129" s="183">
        <v>0</v>
      </c>
      <c r="GZ129" s="183">
        <v>0</v>
      </c>
      <c r="HA129" s="183">
        <v>0</v>
      </c>
      <c r="HB129" s="183">
        <v>0</v>
      </c>
      <c r="HC129" s="183">
        <v>0</v>
      </c>
      <c r="HD129" s="183">
        <v>0</v>
      </c>
      <c r="HE129" s="183">
        <v>0</v>
      </c>
      <c r="HF129" s="183">
        <v>0</v>
      </c>
      <c r="HG129" s="183">
        <v>0</v>
      </c>
      <c r="HH129" s="183">
        <v>0</v>
      </c>
      <c r="HI129" s="183">
        <v>0</v>
      </c>
      <c r="HJ129" s="183">
        <v>0</v>
      </c>
      <c r="HK129" s="183">
        <v>0</v>
      </c>
      <c r="HL129" s="183">
        <v>0</v>
      </c>
      <c r="HM129" s="183">
        <v>0</v>
      </c>
      <c r="HN129" s="183">
        <v>0</v>
      </c>
      <c r="HO129" s="183">
        <v>0</v>
      </c>
      <c r="HP129" s="183">
        <v>0</v>
      </c>
      <c r="HQ129" s="183">
        <v>0</v>
      </c>
      <c r="HR129" s="183">
        <v>0</v>
      </c>
      <c r="HS129" s="183">
        <v>0</v>
      </c>
      <c r="HT129" s="183">
        <v>0</v>
      </c>
      <c r="HU129" s="183">
        <v>0</v>
      </c>
      <c r="HV129" s="183">
        <v>0</v>
      </c>
      <c r="HW129" s="183">
        <v>0</v>
      </c>
      <c r="HX129" s="183">
        <v>0</v>
      </c>
      <c r="HY129" s="183">
        <v>0</v>
      </c>
      <c r="HZ129" s="183">
        <v>0</v>
      </c>
      <c r="IA129" s="183">
        <v>0</v>
      </c>
      <c r="IB129" s="183">
        <v>0</v>
      </c>
      <c r="IC129" s="183">
        <v>0</v>
      </c>
      <c r="ID129" s="183">
        <v>0</v>
      </c>
      <c r="IE129" s="183">
        <v>0</v>
      </c>
      <c r="IF129" s="183">
        <v>0</v>
      </c>
      <c r="IG129" s="183">
        <v>0</v>
      </c>
      <c r="IH129" s="183">
        <v>0</v>
      </c>
      <c r="II129" s="183">
        <v>0</v>
      </c>
      <c r="IJ129" s="183">
        <v>0</v>
      </c>
      <c r="IK129" s="183">
        <v>0</v>
      </c>
      <c r="IL129" s="183">
        <v>0</v>
      </c>
      <c r="IM129" s="183">
        <v>0</v>
      </c>
      <c r="IN129" s="183">
        <v>0</v>
      </c>
      <c r="IO129" s="183">
        <v>0</v>
      </c>
      <c r="IP129" s="183">
        <v>0</v>
      </c>
      <c r="IQ129" s="183">
        <v>0</v>
      </c>
      <c r="IR129" s="183">
        <v>0</v>
      </c>
      <c r="IS129" s="183">
        <v>0</v>
      </c>
      <c r="IT129" s="183">
        <v>0</v>
      </c>
      <c r="IU129" s="183">
        <v>0</v>
      </c>
      <c r="IV129" s="183">
        <v>0</v>
      </c>
      <c r="IW129" s="183">
        <v>0</v>
      </c>
      <c r="IX129" s="183">
        <v>0</v>
      </c>
      <c r="IY129" s="183">
        <v>0</v>
      </c>
      <c r="IZ129" s="183">
        <v>0</v>
      </c>
      <c r="JA129" s="183">
        <v>0</v>
      </c>
      <c r="JB129" s="183">
        <v>0</v>
      </c>
      <c r="JC129" s="183">
        <v>0</v>
      </c>
      <c r="JD129" s="183">
        <v>0</v>
      </c>
      <c r="JE129" s="183">
        <v>0</v>
      </c>
      <c r="JF129" s="183">
        <v>0</v>
      </c>
      <c r="JG129" s="183">
        <v>0</v>
      </c>
      <c r="JH129" s="183">
        <v>0</v>
      </c>
      <c r="JI129" s="183">
        <v>0</v>
      </c>
      <c r="JJ129" s="183">
        <v>0</v>
      </c>
      <c r="JK129" s="183">
        <v>0</v>
      </c>
      <c r="JL129" s="183">
        <v>0</v>
      </c>
      <c r="JM129" s="183">
        <v>0</v>
      </c>
      <c r="JN129" s="183">
        <v>0</v>
      </c>
      <c r="JO129" s="183">
        <v>0</v>
      </c>
      <c r="JP129" s="183">
        <v>0</v>
      </c>
      <c r="JQ129" s="183">
        <v>0</v>
      </c>
    </row>
    <row r="130" spans="1:277" ht="15.75" thickBot="1" x14ac:dyDescent="0.3">
      <c r="A130" s="54">
        <f t="shared" si="41"/>
        <v>129</v>
      </c>
      <c r="B130" s="6"/>
      <c r="C130" s="6"/>
      <c r="D130" s="6"/>
      <c r="E130" s="6"/>
      <c r="F130" s="6" t="s">
        <v>384</v>
      </c>
      <c r="G130" s="298">
        <v>0</v>
      </c>
      <c r="H130" s="298">
        <v>0</v>
      </c>
      <c r="I130" s="298">
        <v>0</v>
      </c>
      <c r="J130" s="298">
        <v>0</v>
      </c>
      <c r="K130" s="298">
        <v>0</v>
      </c>
      <c r="L130" s="298">
        <v>0</v>
      </c>
      <c r="M130" s="298">
        <v>0</v>
      </c>
      <c r="N130" s="298">
        <v>0</v>
      </c>
      <c r="O130" s="298">
        <v>0</v>
      </c>
      <c r="P130" s="298">
        <v>0</v>
      </c>
      <c r="Q130" s="298">
        <v>0</v>
      </c>
      <c r="R130" s="298">
        <v>0</v>
      </c>
      <c r="S130" s="298">
        <v>0</v>
      </c>
      <c r="T130" s="298">
        <v>0</v>
      </c>
      <c r="U130" s="298">
        <v>0</v>
      </c>
      <c r="V130" s="298">
        <v>0</v>
      </c>
      <c r="W130" s="298">
        <v>0</v>
      </c>
      <c r="X130" s="298">
        <v>0</v>
      </c>
      <c r="Y130" s="298">
        <v>0</v>
      </c>
      <c r="Z130" s="298">
        <v>0</v>
      </c>
      <c r="AA130" s="298">
        <v>0</v>
      </c>
      <c r="AB130" s="298">
        <v>0</v>
      </c>
      <c r="AC130" s="298">
        <v>0</v>
      </c>
      <c r="AD130" s="298">
        <v>0</v>
      </c>
      <c r="AE130" s="298">
        <v>0</v>
      </c>
      <c r="AF130" s="298">
        <v>0</v>
      </c>
      <c r="AG130" s="298">
        <v>0</v>
      </c>
      <c r="AH130" s="298">
        <v>0</v>
      </c>
      <c r="AI130" s="298">
        <v>0</v>
      </c>
      <c r="AJ130" s="298">
        <v>0</v>
      </c>
      <c r="AK130" s="298">
        <v>0</v>
      </c>
      <c r="AL130" s="298">
        <v>0</v>
      </c>
      <c r="AM130" s="298">
        <v>0</v>
      </c>
      <c r="AN130" s="298">
        <v>0</v>
      </c>
      <c r="AO130" s="298">
        <v>0</v>
      </c>
      <c r="AP130" s="298">
        <v>0</v>
      </c>
      <c r="AQ130" s="298">
        <v>0</v>
      </c>
      <c r="AR130" s="298">
        <v>0</v>
      </c>
      <c r="AS130" s="298">
        <v>0</v>
      </c>
      <c r="AT130" s="298">
        <v>0</v>
      </c>
      <c r="AU130" s="298">
        <v>0</v>
      </c>
      <c r="AV130" s="298">
        <v>0</v>
      </c>
      <c r="AW130" s="298">
        <v>0</v>
      </c>
      <c r="AX130" s="298">
        <v>0</v>
      </c>
      <c r="AY130" s="298">
        <v>0</v>
      </c>
      <c r="AZ130" s="298">
        <v>0</v>
      </c>
      <c r="BA130" s="298">
        <v>0</v>
      </c>
      <c r="BB130" s="298">
        <v>0</v>
      </c>
      <c r="BC130" s="298">
        <v>0</v>
      </c>
      <c r="BD130" s="298">
        <v>0</v>
      </c>
      <c r="BE130" s="298">
        <v>0</v>
      </c>
      <c r="BF130" s="298">
        <v>0</v>
      </c>
      <c r="BG130" s="298">
        <v>0</v>
      </c>
      <c r="BH130" s="298">
        <v>0</v>
      </c>
      <c r="BI130" s="298">
        <v>0</v>
      </c>
      <c r="BJ130" s="298">
        <v>0</v>
      </c>
      <c r="BK130" s="298">
        <v>0</v>
      </c>
      <c r="BL130" s="298">
        <v>0</v>
      </c>
      <c r="BM130" s="298">
        <v>0</v>
      </c>
      <c r="BN130" s="298">
        <v>0</v>
      </c>
      <c r="BO130" s="298">
        <v>0</v>
      </c>
      <c r="BP130" s="298">
        <v>0</v>
      </c>
      <c r="BQ130" s="298">
        <v>0</v>
      </c>
      <c r="BR130" s="298">
        <v>0</v>
      </c>
      <c r="BS130" s="298">
        <v>0</v>
      </c>
      <c r="BT130" s="298">
        <v>0</v>
      </c>
      <c r="BU130" s="298">
        <v>0</v>
      </c>
      <c r="BV130" s="298">
        <v>0</v>
      </c>
      <c r="BW130" s="298">
        <v>0</v>
      </c>
      <c r="BX130" s="298">
        <v>0</v>
      </c>
      <c r="BY130" s="298">
        <v>0</v>
      </c>
      <c r="BZ130" s="298">
        <v>0</v>
      </c>
      <c r="CA130" s="298">
        <v>0</v>
      </c>
      <c r="CB130" s="298">
        <v>0</v>
      </c>
      <c r="CC130" s="298">
        <v>0</v>
      </c>
      <c r="CD130" s="298">
        <v>0</v>
      </c>
      <c r="CE130" s="298">
        <v>0</v>
      </c>
      <c r="CF130" s="298">
        <v>0</v>
      </c>
      <c r="CG130" s="298">
        <v>0</v>
      </c>
      <c r="CH130" s="298">
        <v>0</v>
      </c>
      <c r="CI130" s="298">
        <v>0</v>
      </c>
      <c r="CJ130" s="298">
        <v>0</v>
      </c>
      <c r="CK130" s="298">
        <v>0</v>
      </c>
      <c r="CL130" s="298">
        <v>0</v>
      </c>
      <c r="CM130" s="298">
        <v>0</v>
      </c>
      <c r="CN130" s="298">
        <v>0</v>
      </c>
      <c r="CO130" s="298">
        <v>0</v>
      </c>
      <c r="CP130" s="298">
        <v>0</v>
      </c>
      <c r="CQ130" s="298">
        <v>0</v>
      </c>
      <c r="CR130" s="298">
        <v>0</v>
      </c>
      <c r="CS130" s="298">
        <v>0</v>
      </c>
      <c r="CT130" s="298">
        <v>0</v>
      </c>
      <c r="CU130" s="298">
        <v>0</v>
      </c>
      <c r="CV130" s="298">
        <v>0</v>
      </c>
      <c r="CW130" s="298">
        <v>0</v>
      </c>
      <c r="CX130" s="298">
        <v>0</v>
      </c>
      <c r="CY130" s="298">
        <v>0</v>
      </c>
      <c r="CZ130" s="298">
        <v>0</v>
      </c>
      <c r="DA130" s="298">
        <v>0</v>
      </c>
      <c r="DB130" s="298">
        <v>0</v>
      </c>
      <c r="DC130" s="298">
        <v>0</v>
      </c>
      <c r="DD130" s="298">
        <v>0</v>
      </c>
      <c r="DE130" s="298">
        <v>0</v>
      </c>
      <c r="DF130" s="298">
        <v>0</v>
      </c>
      <c r="DG130" s="298">
        <v>0</v>
      </c>
      <c r="DH130" s="298">
        <v>0</v>
      </c>
      <c r="DI130" s="298">
        <v>0</v>
      </c>
      <c r="DJ130" s="298">
        <v>0</v>
      </c>
      <c r="DK130" s="298">
        <v>0</v>
      </c>
      <c r="DL130" s="298">
        <v>0</v>
      </c>
      <c r="DM130" s="298">
        <v>0</v>
      </c>
      <c r="DN130" s="298">
        <v>0</v>
      </c>
      <c r="DO130" s="298">
        <v>0</v>
      </c>
      <c r="DP130" s="298">
        <v>0</v>
      </c>
      <c r="DQ130" s="298">
        <v>0</v>
      </c>
      <c r="DR130" s="298">
        <v>0</v>
      </c>
      <c r="DS130" s="298">
        <v>0</v>
      </c>
      <c r="DT130" s="298">
        <v>0</v>
      </c>
      <c r="DU130" s="298">
        <v>0</v>
      </c>
      <c r="DV130" s="298">
        <v>0</v>
      </c>
      <c r="DW130" s="298">
        <v>0</v>
      </c>
      <c r="DX130" s="298">
        <v>0</v>
      </c>
      <c r="DY130" s="298">
        <v>0</v>
      </c>
      <c r="DZ130" s="298">
        <v>0</v>
      </c>
      <c r="EA130" s="298">
        <v>0</v>
      </c>
      <c r="EB130" s="298">
        <v>0</v>
      </c>
      <c r="EC130" s="298">
        <v>0</v>
      </c>
      <c r="ED130" s="298">
        <v>0</v>
      </c>
      <c r="EE130" s="298">
        <v>0</v>
      </c>
      <c r="EF130" s="298">
        <v>0</v>
      </c>
      <c r="EG130" s="298">
        <v>0</v>
      </c>
      <c r="EH130" s="298">
        <v>0</v>
      </c>
      <c r="EI130"/>
      <c r="EJ130" s="8">
        <f t="shared" si="66"/>
        <v>0</v>
      </c>
      <c r="EN130" s="183">
        <v>0</v>
      </c>
      <c r="EO130" s="183">
        <v>0</v>
      </c>
      <c r="EP130" s="183">
        <v>0</v>
      </c>
      <c r="EQ130" s="183">
        <v>0</v>
      </c>
      <c r="ER130" s="183">
        <v>0</v>
      </c>
      <c r="ES130" s="183">
        <v>0</v>
      </c>
      <c r="ET130" s="183">
        <v>0</v>
      </c>
      <c r="EU130" s="183">
        <v>0</v>
      </c>
      <c r="EV130" s="183">
        <v>0</v>
      </c>
      <c r="EW130" s="183">
        <v>0</v>
      </c>
      <c r="EX130" s="183">
        <v>0</v>
      </c>
      <c r="EY130" s="183">
        <v>0</v>
      </c>
      <c r="EZ130" s="183">
        <v>0</v>
      </c>
      <c r="FA130" s="183">
        <v>0</v>
      </c>
      <c r="FB130" s="183">
        <v>0</v>
      </c>
      <c r="FC130" s="183">
        <v>0</v>
      </c>
      <c r="FD130" s="183">
        <v>0</v>
      </c>
      <c r="FE130" s="183">
        <v>0</v>
      </c>
      <c r="FF130" s="183">
        <v>0</v>
      </c>
      <c r="FG130" s="183">
        <v>0</v>
      </c>
      <c r="FH130" s="183">
        <v>0</v>
      </c>
      <c r="FI130" s="183">
        <v>0</v>
      </c>
      <c r="FJ130" s="183">
        <v>0</v>
      </c>
      <c r="FK130" s="183">
        <v>0</v>
      </c>
      <c r="FL130" s="183">
        <v>0</v>
      </c>
      <c r="FM130" s="183">
        <v>0</v>
      </c>
      <c r="FN130" s="183">
        <v>0</v>
      </c>
      <c r="FO130" s="183">
        <v>0</v>
      </c>
      <c r="FP130" s="183">
        <v>0</v>
      </c>
      <c r="FQ130" s="183">
        <v>0</v>
      </c>
      <c r="FR130" s="183">
        <v>0</v>
      </c>
      <c r="FS130" s="183">
        <v>0</v>
      </c>
      <c r="FT130" s="183">
        <v>0</v>
      </c>
      <c r="FU130" s="183">
        <v>0</v>
      </c>
      <c r="FV130" s="183">
        <v>0</v>
      </c>
      <c r="FW130" s="183">
        <v>0</v>
      </c>
      <c r="FX130" s="183">
        <v>0</v>
      </c>
      <c r="FY130" s="183">
        <v>0</v>
      </c>
      <c r="FZ130" s="183">
        <v>0</v>
      </c>
      <c r="GA130" s="183">
        <v>0</v>
      </c>
      <c r="GB130" s="183">
        <v>0</v>
      </c>
      <c r="GC130" s="183">
        <v>0</v>
      </c>
      <c r="GD130" s="183">
        <v>0</v>
      </c>
      <c r="GE130" s="183">
        <v>0</v>
      </c>
      <c r="GF130" s="183">
        <v>0</v>
      </c>
      <c r="GG130" s="183">
        <v>0</v>
      </c>
      <c r="GH130" s="183">
        <v>0</v>
      </c>
      <c r="GI130" s="183">
        <v>0</v>
      </c>
      <c r="GJ130" s="183">
        <v>0</v>
      </c>
      <c r="GK130" s="183">
        <v>0</v>
      </c>
      <c r="GL130" s="183">
        <v>0</v>
      </c>
      <c r="GM130" s="183">
        <v>0</v>
      </c>
      <c r="GN130" s="183">
        <v>0</v>
      </c>
      <c r="GO130" s="183">
        <v>0</v>
      </c>
      <c r="GP130" s="183">
        <v>0</v>
      </c>
      <c r="GQ130" s="183">
        <v>0</v>
      </c>
      <c r="GR130" s="183">
        <v>0</v>
      </c>
      <c r="GS130" s="183">
        <v>0</v>
      </c>
      <c r="GT130" s="183">
        <v>0</v>
      </c>
      <c r="GU130" s="183">
        <v>0</v>
      </c>
      <c r="GV130" s="183">
        <v>0</v>
      </c>
      <c r="GW130" s="183">
        <v>0</v>
      </c>
      <c r="GX130" s="183">
        <v>0</v>
      </c>
      <c r="GY130" s="183">
        <v>0</v>
      </c>
      <c r="GZ130" s="183">
        <v>0</v>
      </c>
      <c r="HA130" s="183">
        <v>0</v>
      </c>
      <c r="HB130" s="183">
        <v>0</v>
      </c>
      <c r="HC130" s="183">
        <v>0</v>
      </c>
      <c r="HD130" s="183">
        <v>0</v>
      </c>
      <c r="HE130" s="183">
        <v>0</v>
      </c>
      <c r="HF130" s="183">
        <v>0</v>
      </c>
      <c r="HG130" s="183">
        <v>0</v>
      </c>
      <c r="HH130" s="183">
        <v>0</v>
      </c>
      <c r="HI130" s="183">
        <v>0</v>
      </c>
      <c r="HJ130" s="183">
        <v>0</v>
      </c>
      <c r="HK130" s="183">
        <v>0</v>
      </c>
      <c r="HL130" s="183">
        <v>0</v>
      </c>
      <c r="HM130" s="183">
        <v>0</v>
      </c>
      <c r="HN130" s="183">
        <v>0</v>
      </c>
      <c r="HO130" s="183">
        <v>0</v>
      </c>
      <c r="HP130" s="183">
        <v>0</v>
      </c>
      <c r="HQ130" s="183">
        <v>0</v>
      </c>
      <c r="HR130" s="183">
        <v>0</v>
      </c>
      <c r="HS130" s="183">
        <v>0</v>
      </c>
      <c r="HT130" s="183">
        <v>0</v>
      </c>
      <c r="HU130" s="183">
        <v>0</v>
      </c>
      <c r="HV130" s="183">
        <v>0</v>
      </c>
      <c r="HW130" s="183">
        <v>0</v>
      </c>
      <c r="HX130" s="183">
        <v>0</v>
      </c>
      <c r="HY130" s="183">
        <v>0</v>
      </c>
      <c r="HZ130" s="183">
        <v>0</v>
      </c>
      <c r="IA130" s="183">
        <v>0</v>
      </c>
      <c r="IB130" s="183">
        <v>0</v>
      </c>
      <c r="IC130" s="183">
        <v>0</v>
      </c>
      <c r="ID130" s="183">
        <v>0</v>
      </c>
      <c r="IE130" s="183">
        <v>0</v>
      </c>
      <c r="IF130" s="183">
        <v>0</v>
      </c>
      <c r="IG130" s="183">
        <v>0</v>
      </c>
      <c r="IH130" s="183">
        <v>0</v>
      </c>
      <c r="II130" s="183">
        <v>0</v>
      </c>
      <c r="IJ130" s="183">
        <v>0</v>
      </c>
      <c r="IK130" s="183">
        <v>0</v>
      </c>
      <c r="IL130" s="183">
        <v>0</v>
      </c>
      <c r="IM130" s="183">
        <v>0</v>
      </c>
      <c r="IN130" s="183">
        <v>0</v>
      </c>
      <c r="IO130" s="183">
        <v>0</v>
      </c>
      <c r="IP130" s="183">
        <v>0</v>
      </c>
      <c r="IQ130" s="183">
        <v>0</v>
      </c>
      <c r="IR130" s="183">
        <v>0</v>
      </c>
      <c r="IS130" s="183">
        <v>0</v>
      </c>
      <c r="IT130" s="183">
        <v>0</v>
      </c>
      <c r="IU130" s="183">
        <v>0</v>
      </c>
      <c r="IV130" s="183">
        <v>0</v>
      </c>
      <c r="IW130" s="183">
        <v>0</v>
      </c>
      <c r="IX130" s="183">
        <v>0</v>
      </c>
      <c r="IY130" s="183">
        <v>0</v>
      </c>
      <c r="IZ130" s="183">
        <v>0</v>
      </c>
      <c r="JA130" s="183">
        <v>0</v>
      </c>
      <c r="JB130" s="183">
        <v>0</v>
      </c>
      <c r="JC130" s="183">
        <v>0</v>
      </c>
      <c r="JD130" s="183">
        <v>0</v>
      </c>
      <c r="JE130" s="183">
        <v>0</v>
      </c>
      <c r="JF130" s="183">
        <v>0</v>
      </c>
      <c r="JG130" s="183">
        <v>0</v>
      </c>
      <c r="JH130" s="183">
        <v>0</v>
      </c>
      <c r="JI130" s="183">
        <v>0</v>
      </c>
      <c r="JJ130" s="183">
        <v>0</v>
      </c>
      <c r="JK130" s="183">
        <v>0</v>
      </c>
      <c r="JL130" s="183">
        <v>0</v>
      </c>
      <c r="JM130" s="183">
        <v>0</v>
      </c>
      <c r="JN130" s="183">
        <v>0</v>
      </c>
      <c r="JO130" s="183">
        <v>0</v>
      </c>
      <c r="JP130" s="183">
        <v>0</v>
      </c>
      <c r="JQ130" s="183">
        <v>0</v>
      </c>
    </row>
    <row r="131" spans="1:277" x14ac:dyDescent="0.25">
      <c r="A131" s="54">
        <f t="shared" si="41"/>
        <v>130</v>
      </c>
      <c r="B131" s="6"/>
      <c r="C131" s="6"/>
      <c r="D131" s="6"/>
      <c r="E131" s="6" t="s">
        <v>305</v>
      </c>
      <c r="F131" s="6"/>
      <c r="G131" s="297">
        <f>SUM(G118:G130)</f>
        <v>1589.2579418999999</v>
      </c>
      <c r="H131" s="297">
        <f t="shared" ref="H131:BS131" si="67">SUM(H118:H130)</f>
        <v>3063.9116183000006</v>
      </c>
      <c r="I131" s="297">
        <f t="shared" si="67"/>
        <v>19802.524950000003</v>
      </c>
      <c r="J131" s="297">
        <f t="shared" si="67"/>
        <v>1052.0807554</v>
      </c>
      <c r="K131" s="297">
        <f t="shared" si="67"/>
        <v>9840.4527999999991</v>
      </c>
      <c r="L131" s="297">
        <f t="shared" si="67"/>
        <v>4675.7225699999999</v>
      </c>
      <c r="M131" s="297">
        <f t="shared" si="67"/>
        <v>1127.3603000000001</v>
      </c>
      <c r="N131" s="297">
        <f t="shared" si="67"/>
        <v>1132.4429</v>
      </c>
      <c r="O131" s="297">
        <f t="shared" si="67"/>
        <v>2000</v>
      </c>
      <c r="P131" s="297">
        <f t="shared" si="67"/>
        <v>16108.190700000001</v>
      </c>
      <c r="Q131" s="297">
        <f t="shared" si="67"/>
        <v>1210.852224</v>
      </c>
      <c r="R131" s="297">
        <f t="shared" si="67"/>
        <v>3844.6776628000002</v>
      </c>
      <c r="S131" s="297">
        <f t="shared" si="67"/>
        <v>1055.5250000000001</v>
      </c>
      <c r="T131" s="297">
        <f t="shared" si="67"/>
        <v>1053.399649</v>
      </c>
      <c r="U131" s="297">
        <f t="shared" si="67"/>
        <v>0</v>
      </c>
      <c r="V131" s="297">
        <f t="shared" si="67"/>
        <v>2000</v>
      </c>
      <c r="W131" s="297">
        <f t="shared" si="67"/>
        <v>1600</v>
      </c>
      <c r="X131" s="297">
        <f t="shared" si="67"/>
        <v>12132.717764500001</v>
      </c>
      <c r="Y131" s="297">
        <f t="shared" si="67"/>
        <v>636.99</v>
      </c>
      <c r="Z131" s="297">
        <f t="shared" si="67"/>
        <v>1136.1669999999999</v>
      </c>
      <c r="AA131" s="297">
        <f t="shared" si="67"/>
        <v>1342.3403303</v>
      </c>
      <c r="AB131" s="297">
        <f t="shared" si="67"/>
        <v>7002.78035</v>
      </c>
      <c r="AC131" s="297">
        <f t="shared" si="67"/>
        <v>634.23699999999997</v>
      </c>
      <c r="AD131" s="297">
        <f t="shared" si="67"/>
        <v>1048.6500000000001</v>
      </c>
      <c r="AE131" s="297">
        <f t="shared" si="67"/>
        <v>3543.6070977999998</v>
      </c>
      <c r="AF131" s="297">
        <f t="shared" si="67"/>
        <v>1106.8987</v>
      </c>
      <c r="AG131" s="297">
        <f t="shared" si="67"/>
        <v>1539.1955</v>
      </c>
      <c r="AH131" s="297">
        <f t="shared" si="67"/>
        <v>1504.7928019999999</v>
      </c>
      <c r="AI131" s="297">
        <f t="shared" si="67"/>
        <v>1469.8266174999999</v>
      </c>
      <c r="AJ131" s="297">
        <f t="shared" si="67"/>
        <v>1170.4978000000001</v>
      </c>
      <c r="AK131" s="297">
        <f t="shared" si="67"/>
        <v>1381.3899999999999</v>
      </c>
      <c r="AL131" s="297">
        <f t="shared" si="67"/>
        <v>1062.8013974999999</v>
      </c>
      <c r="AM131" s="297">
        <f t="shared" si="67"/>
        <v>2010.56</v>
      </c>
      <c r="AN131" s="297">
        <f t="shared" si="67"/>
        <v>1215.11995</v>
      </c>
      <c r="AO131" s="297">
        <f t="shared" si="67"/>
        <v>1190.77</v>
      </c>
      <c r="AP131" s="297">
        <f t="shared" si="67"/>
        <v>1163.5966100000001</v>
      </c>
      <c r="AQ131" s="297">
        <f t="shared" si="67"/>
        <v>2642</v>
      </c>
      <c r="AR131" s="297">
        <f t="shared" si="67"/>
        <v>1139.87788</v>
      </c>
      <c r="AS131" s="297">
        <f t="shared" si="67"/>
        <v>3305.3434999999999</v>
      </c>
      <c r="AT131" s="297">
        <f t="shared" si="67"/>
        <v>1811.7001321</v>
      </c>
      <c r="AU131" s="297">
        <f t="shared" si="67"/>
        <v>1198.1938812999999</v>
      </c>
      <c r="AV131" s="297">
        <f t="shared" si="67"/>
        <v>1219.96</v>
      </c>
      <c r="AW131" s="297">
        <f t="shared" si="67"/>
        <v>2914.8522944000001</v>
      </c>
      <c r="AX131" s="297">
        <f t="shared" si="67"/>
        <v>1110.5992971999999</v>
      </c>
      <c r="AY131" s="297">
        <f t="shared" si="67"/>
        <v>1030.0349999999999</v>
      </c>
      <c r="AZ131" s="297">
        <f t="shared" si="67"/>
        <v>1094.9982125000001</v>
      </c>
      <c r="BA131" s="297">
        <f t="shared" si="67"/>
        <v>1210.6700002</v>
      </c>
      <c r="BB131" s="297">
        <f t="shared" si="67"/>
        <v>1244.8609999999999</v>
      </c>
      <c r="BC131" s="297">
        <f t="shared" si="67"/>
        <v>11986.617505599999</v>
      </c>
      <c r="BD131" s="297">
        <f t="shared" si="67"/>
        <v>1135.1545375000001</v>
      </c>
      <c r="BE131" s="297">
        <f t="shared" si="67"/>
        <v>1160.6187500000001</v>
      </c>
      <c r="BF131" s="297">
        <f t="shared" si="67"/>
        <v>1791.8691156</v>
      </c>
      <c r="BG131" s="297">
        <f t="shared" si="67"/>
        <v>2000</v>
      </c>
      <c r="BH131" s="297">
        <f t="shared" si="67"/>
        <v>2000</v>
      </c>
      <c r="BI131" s="297">
        <f t="shared" si="67"/>
        <v>1196.0041999999999</v>
      </c>
      <c r="BJ131" s="297">
        <f t="shared" si="67"/>
        <v>1177.58905</v>
      </c>
      <c r="BK131" s="297">
        <f t="shared" si="67"/>
        <v>1377.9949999999999</v>
      </c>
      <c r="BL131" s="297">
        <f t="shared" si="67"/>
        <v>1085.7750000000001</v>
      </c>
      <c r="BM131" s="297">
        <f t="shared" si="67"/>
        <v>1080.6018027</v>
      </c>
      <c r="BN131" s="297">
        <f t="shared" si="67"/>
        <v>1374.8484080000001</v>
      </c>
      <c r="BO131" s="297">
        <f t="shared" si="67"/>
        <v>2000.3900000000003</v>
      </c>
      <c r="BP131" s="297">
        <f t="shared" si="67"/>
        <v>1984.5856570999999</v>
      </c>
      <c r="BQ131" s="297">
        <f t="shared" si="67"/>
        <v>5238.4061060000004</v>
      </c>
      <c r="BR131" s="297">
        <f t="shared" si="67"/>
        <v>1030.9752645999999</v>
      </c>
      <c r="BS131" s="297">
        <f t="shared" si="67"/>
        <v>1875.6008755</v>
      </c>
      <c r="BT131" s="297">
        <f t="shared" ref="BT131:EE131" si="68">SUM(BT118:BT130)</f>
        <v>1051.8995297000001</v>
      </c>
      <c r="BU131" s="297">
        <f t="shared" si="68"/>
        <v>2000</v>
      </c>
      <c r="BV131" s="297">
        <f t="shared" si="68"/>
        <v>1149.1275000000001</v>
      </c>
      <c r="BW131" s="297">
        <f t="shared" si="68"/>
        <v>1123.4996000000001</v>
      </c>
      <c r="BX131" s="297">
        <f t="shared" si="68"/>
        <v>4364.964575</v>
      </c>
      <c r="BY131" s="297">
        <f t="shared" si="68"/>
        <v>1327.4841699999999</v>
      </c>
      <c r="BZ131" s="297">
        <f t="shared" si="68"/>
        <v>1046.3006174</v>
      </c>
      <c r="CA131" s="297">
        <f t="shared" si="68"/>
        <v>6694.01595</v>
      </c>
      <c r="CB131" s="297">
        <f t="shared" si="68"/>
        <v>10249.367627700001</v>
      </c>
      <c r="CC131" s="297">
        <f t="shared" si="68"/>
        <v>1314.7448605</v>
      </c>
      <c r="CD131" s="297">
        <f t="shared" si="68"/>
        <v>5016.7749999999996</v>
      </c>
      <c r="CE131" s="297">
        <f t="shared" si="68"/>
        <v>1129.7432899999999</v>
      </c>
      <c r="CF131" s="297">
        <f t="shared" si="68"/>
        <v>17072.724792000001</v>
      </c>
      <c r="CG131" s="297">
        <f t="shared" si="68"/>
        <v>1178.1442717</v>
      </c>
      <c r="CH131" s="297">
        <f t="shared" si="68"/>
        <v>5813.1158749999995</v>
      </c>
      <c r="CI131" s="297">
        <f t="shared" si="68"/>
        <v>1400.0889999999999</v>
      </c>
      <c r="CJ131" s="297">
        <f t="shared" si="68"/>
        <v>2000</v>
      </c>
      <c r="CK131" s="297">
        <f t="shared" si="68"/>
        <v>8747.6020830000016</v>
      </c>
      <c r="CL131" s="297">
        <f t="shared" si="68"/>
        <v>2015.63</v>
      </c>
      <c r="CM131" s="297">
        <f t="shared" si="68"/>
        <v>0</v>
      </c>
      <c r="CN131" s="297">
        <f t="shared" si="68"/>
        <v>1055.3778253999999</v>
      </c>
      <c r="CO131" s="297">
        <f t="shared" si="68"/>
        <v>2177.3944270000002</v>
      </c>
      <c r="CP131" s="297">
        <f t="shared" si="68"/>
        <v>1102.3</v>
      </c>
      <c r="CQ131" s="297">
        <f t="shared" si="68"/>
        <v>2000</v>
      </c>
      <c r="CR131" s="297">
        <f t="shared" si="68"/>
        <v>1098.3072376</v>
      </c>
      <c r="CS131" s="297">
        <f t="shared" si="68"/>
        <v>1454.6</v>
      </c>
      <c r="CT131" s="297">
        <f t="shared" si="68"/>
        <v>11433.995713599999</v>
      </c>
      <c r="CU131" s="297">
        <f t="shared" si="68"/>
        <v>1406.2735855999999</v>
      </c>
      <c r="CV131" s="297">
        <f t="shared" si="68"/>
        <v>2000</v>
      </c>
      <c r="CW131" s="297">
        <f t="shared" si="68"/>
        <v>1170.71874</v>
      </c>
      <c r="CX131" s="297">
        <f t="shared" si="68"/>
        <v>1342.7082</v>
      </c>
      <c r="CY131" s="297">
        <f t="shared" si="68"/>
        <v>1159.8640500000001</v>
      </c>
      <c r="CZ131" s="297">
        <f t="shared" si="68"/>
        <v>1340.6803668</v>
      </c>
      <c r="DA131" s="297">
        <f t="shared" si="68"/>
        <v>1541.88</v>
      </c>
      <c r="DB131" s="297">
        <f t="shared" si="68"/>
        <v>2000</v>
      </c>
      <c r="DC131" s="297">
        <f t="shared" si="68"/>
        <v>1092.881018</v>
      </c>
      <c r="DD131" s="297">
        <f t="shared" si="68"/>
        <v>2000</v>
      </c>
      <c r="DE131" s="297">
        <f t="shared" si="68"/>
        <v>1062.5514415</v>
      </c>
      <c r="DF131" s="297">
        <f t="shared" si="68"/>
        <v>1212.6993178</v>
      </c>
      <c r="DG131" s="297">
        <f t="shared" si="68"/>
        <v>2200.3026399999999</v>
      </c>
      <c r="DH131" s="297">
        <f t="shared" si="68"/>
        <v>2866.7748499999998</v>
      </c>
      <c r="DI131" s="297">
        <f t="shared" si="68"/>
        <v>1067.2450800000001</v>
      </c>
      <c r="DJ131" s="297">
        <f t="shared" si="68"/>
        <v>1083.2</v>
      </c>
      <c r="DK131" s="297">
        <f t="shared" si="68"/>
        <v>1288.3078350000001</v>
      </c>
      <c r="DL131" s="297">
        <f t="shared" si="68"/>
        <v>1103.6199999999999</v>
      </c>
      <c r="DM131" s="297">
        <f t="shared" si="68"/>
        <v>3132.9342816999997</v>
      </c>
      <c r="DN131" s="297">
        <f t="shared" si="68"/>
        <v>1072.3298</v>
      </c>
      <c r="DO131" s="297">
        <f t="shared" si="68"/>
        <v>1128.102781</v>
      </c>
      <c r="DP131" s="297">
        <f t="shared" si="68"/>
        <v>1768.0500000000002</v>
      </c>
      <c r="DQ131" s="297">
        <f t="shared" si="68"/>
        <v>0</v>
      </c>
      <c r="DR131" s="297">
        <f t="shared" si="68"/>
        <v>1145.425</v>
      </c>
      <c r="DS131" s="297">
        <f t="shared" si="68"/>
        <v>1018.9997793</v>
      </c>
      <c r="DT131" s="297">
        <f t="shared" si="68"/>
        <v>1316.0324575</v>
      </c>
      <c r="DU131" s="297">
        <f t="shared" si="68"/>
        <v>1216.9004011</v>
      </c>
      <c r="DV131" s="297">
        <f t="shared" si="68"/>
        <v>1069.1668</v>
      </c>
      <c r="DW131" s="297">
        <f t="shared" si="68"/>
        <v>1242.96955</v>
      </c>
      <c r="DX131" s="297">
        <f t="shared" si="68"/>
        <v>0</v>
      </c>
      <c r="DY131" s="297">
        <f t="shared" si="68"/>
        <v>3260.75</v>
      </c>
      <c r="DZ131" s="297">
        <f t="shared" si="68"/>
        <v>1078.8569</v>
      </c>
      <c r="EA131" s="297">
        <f t="shared" si="68"/>
        <v>1113.4992677999999</v>
      </c>
      <c r="EB131" s="297">
        <f t="shared" si="68"/>
        <v>1603.85</v>
      </c>
      <c r="EC131" s="297">
        <f t="shared" si="68"/>
        <v>16419.1728</v>
      </c>
      <c r="ED131" s="297">
        <f t="shared" si="68"/>
        <v>1235.3969517</v>
      </c>
      <c r="EE131" s="297">
        <f t="shared" si="68"/>
        <v>6892.0811400000002</v>
      </c>
      <c r="EF131" s="297">
        <f t="shared" ref="EF131:EH131" si="69">SUM(EF118:EF130)</f>
        <v>1170.2003602</v>
      </c>
      <c r="EG131" s="297">
        <f t="shared" si="69"/>
        <v>2000</v>
      </c>
      <c r="EH131" s="297">
        <f t="shared" si="69"/>
        <v>3767.3006</v>
      </c>
      <c r="EI131"/>
      <c r="EJ131" s="7">
        <f t="shared" si="66"/>
        <v>347478.39039999997</v>
      </c>
      <c r="EN131" s="183">
        <v>0</v>
      </c>
      <c r="EO131" s="183">
        <v>0</v>
      </c>
      <c r="EP131" s="183">
        <v>0</v>
      </c>
      <c r="EQ131" s="183">
        <v>0</v>
      </c>
      <c r="ER131" s="183">
        <v>0</v>
      </c>
      <c r="ES131" s="183">
        <v>0</v>
      </c>
      <c r="ET131" s="183">
        <v>0</v>
      </c>
      <c r="EU131" s="183">
        <v>0</v>
      </c>
      <c r="EV131" s="183">
        <v>0</v>
      </c>
      <c r="EW131" s="183">
        <v>0</v>
      </c>
      <c r="EX131" s="183">
        <v>0</v>
      </c>
      <c r="EY131" s="183">
        <v>0</v>
      </c>
      <c r="EZ131" s="183">
        <v>0</v>
      </c>
      <c r="FA131" s="183">
        <v>0</v>
      </c>
      <c r="FB131" s="183">
        <v>0</v>
      </c>
      <c r="FC131" s="183">
        <v>0</v>
      </c>
      <c r="FD131" s="183">
        <v>0</v>
      </c>
      <c r="FE131" s="183">
        <v>0</v>
      </c>
      <c r="FF131" s="183">
        <v>0</v>
      </c>
      <c r="FG131" s="183">
        <v>0</v>
      </c>
      <c r="FH131" s="183">
        <v>0</v>
      </c>
      <c r="FI131" s="183">
        <v>0</v>
      </c>
      <c r="FJ131" s="183">
        <v>0</v>
      </c>
      <c r="FK131" s="183">
        <v>0</v>
      </c>
      <c r="FL131" s="183">
        <v>0</v>
      </c>
      <c r="FM131" s="183">
        <v>0</v>
      </c>
      <c r="FN131" s="183">
        <v>0</v>
      </c>
      <c r="FO131" s="183">
        <v>0</v>
      </c>
      <c r="FP131" s="183">
        <v>0</v>
      </c>
      <c r="FQ131" s="183">
        <v>0</v>
      </c>
      <c r="FR131" s="183">
        <v>0</v>
      </c>
      <c r="FS131" s="183">
        <v>0</v>
      </c>
      <c r="FT131" s="183">
        <v>0</v>
      </c>
      <c r="FU131" s="183">
        <v>0</v>
      </c>
      <c r="FV131" s="183">
        <v>0</v>
      </c>
      <c r="FW131" s="183">
        <v>0</v>
      </c>
      <c r="FX131" s="183">
        <v>0</v>
      </c>
      <c r="FY131" s="183">
        <v>0</v>
      </c>
      <c r="FZ131" s="183">
        <v>0</v>
      </c>
      <c r="GA131" s="183">
        <v>0</v>
      </c>
      <c r="GB131" s="183">
        <v>0</v>
      </c>
      <c r="GC131" s="183">
        <v>0</v>
      </c>
      <c r="GD131" s="183">
        <v>0</v>
      </c>
      <c r="GE131" s="183">
        <v>0</v>
      </c>
      <c r="GF131" s="183">
        <v>0</v>
      </c>
      <c r="GG131" s="183">
        <v>0</v>
      </c>
      <c r="GH131" s="183">
        <v>0</v>
      </c>
      <c r="GI131" s="183">
        <v>0</v>
      </c>
      <c r="GJ131" s="183">
        <v>0</v>
      </c>
      <c r="GK131" s="183">
        <v>0</v>
      </c>
      <c r="GL131" s="183">
        <v>0</v>
      </c>
      <c r="GM131" s="183">
        <v>0</v>
      </c>
      <c r="GN131" s="183">
        <v>0</v>
      </c>
      <c r="GO131" s="183">
        <v>0</v>
      </c>
      <c r="GP131" s="183">
        <v>0</v>
      </c>
      <c r="GQ131" s="183">
        <v>0</v>
      </c>
      <c r="GR131" s="183">
        <v>0</v>
      </c>
      <c r="GS131" s="183">
        <v>0</v>
      </c>
      <c r="GT131" s="183">
        <v>0</v>
      </c>
      <c r="GU131" s="183">
        <v>0</v>
      </c>
      <c r="GV131" s="183">
        <v>0</v>
      </c>
      <c r="GW131" s="183">
        <v>0</v>
      </c>
      <c r="GX131" s="183">
        <v>0</v>
      </c>
      <c r="GY131" s="183">
        <v>0</v>
      </c>
      <c r="GZ131" s="183">
        <v>0</v>
      </c>
      <c r="HA131" s="183">
        <v>0</v>
      </c>
      <c r="HB131" s="183">
        <v>0</v>
      </c>
      <c r="HC131" s="183">
        <v>0</v>
      </c>
      <c r="HD131" s="183">
        <v>0</v>
      </c>
      <c r="HE131" s="183">
        <v>0</v>
      </c>
      <c r="HF131" s="183">
        <v>0</v>
      </c>
      <c r="HG131" s="183">
        <v>0</v>
      </c>
      <c r="HH131" s="183">
        <v>0</v>
      </c>
      <c r="HI131" s="183">
        <v>0</v>
      </c>
      <c r="HJ131" s="183">
        <v>0</v>
      </c>
      <c r="HK131" s="183">
        <v>0</v>
      </c>
      <c r="HL131" s="183">
        <v>0</v>
      </c>
      <c r="HM131" s="183">
        <v>0</v>
      </c>
      <c r="HN131" s="183">
        <v>0</v>
      </c>
      <c r="HO131" s="183">
        <v>0</v>
      </c>
      <c r="HP131" s="183">
        <v>0</v>
      </c>
      <c r="HQ131" s="183">
        <v>0</v>
      </c>
      <c r="HR131" s="183">
        <v>0</v>
      </c>
      <c r="HS131" s="183">
        <v>0</v>
      </c>
      <c r="HT131" s="183">
        <v>0</v>
      </c>
      <c r="HU131" s="183">
        <v>0</v>
      </c>
      <c r="HV131" s="183">
        <v>0</v>
      </c>
      <c r="HW131" s="183">
        <v>0</v>
      </c>
      <c r="HX131" s="183">
        <v>0</v>
      </c>
      <c r="HY131" s="183">
        <v>0</v>
      </c>
      <c r="HZ131" s="183">
        <v>0</v>
      </c>
      <c r="IA131" s="183">
        <v>0</v>
      </c>
      <c r="IB131" s="183">
        <v>0</v>
      </c>
      <c r="IC131" s="183">
        <v>0</v>
      </c>
      <c r="ID131" s="183">
        <v>0</v>
      </c>
      <c r="IE131" s="183">
        <v>0</v>
      </c>
      <c r="IF131" s="183">
        <v>0</v>
      </c>
      <c r="IG131" s="183">
        <v>0</v>
      </c>
      <c r="IH131" s="183">
        <v>0</v>
      </c>
      <c r="II131" s="183">
        <v>0</v>
      </c>
      <c r="IJ131" s="183">
        <v>0</v>
      </c>
      <c r="IK131" s="183">
        <v>0</v>
      </c>
      <c r="IL131" s="183">
        <v>0</v>
      </c>
      <c r="IM131" s="183">
        <v>0</v>
      </c>
      <c r="IN131" s="183">
        <v>0</v>
      </c>
      <c r="IO131" s="183">
        <v>0</v>
      </c>
      <c r="IP131" s="183">
        <v>0</v>
      </c>
      <c r="IQ131" s="183">
        <v>0</v>
      </c>
      <c r="IR131" s="183">
        <v>0</v>
      </c>
      <c r="IS131" s="183">
        <v>0</v>
      </c>
      <c r="IT131" s="183">
        <v>0</v>
      </c>
      <c r="IU131" s="183">
        <v>0</v>
      </c>
      <c r="IV131" s="183">
        <v>0</v>
      </c>
      <c r="IW131" s="183">
        <v>0</v>
      </c>
      <c r="IX131" s="183">
        <v>0</v>
      </c>
      <c r="IY131" s="183">
        <v>0</v>
      </c>
      <c r="IZ131" s="183">
        <v>0</v>
      </c>
      <c r="JA131" s="183">
        <v>0</v>
      </c>
      <c r="JB131" s="183">
        <v>0</v>
      </c>
      <c r="JC131" s="183">
        <v>0</v>
      </c>
      <c r="JD131" s="183">
        <v>0</v>
      </c>
      <c r="JE131" s="183">
        <v>0</v>
      </c>
      <c r="JF131" s="183">
        <v>0</v>
      </c>
      <c r="JG131" s="183">
        <v>0</v>
      </c>
      <c r="JH131" s="183">
        <v>0</v>
      </c>
      <c r="JI131" s="183">
        <v>0</v>
      </c>
      <c r="JJ131" s="183">
        <v>0</v>
      </c>
      <c r="JK131" s="183">
        <v>0</v>
      </c>
      <c r="JL131" s="183">
        <v>0</v>
      </c>
      <c r="JM131" s="183">
        <v>0</v>
      </c>
      <c r="JN131" s="183">
        <v>0</v>
      </c>
      <c r="JO131" s="183">
        <v>0</v>
      </c>
      <c r="JP131" s="183">
        <v>0</v>
      </c>
      <c r="JQ131" s="183">
        <v>0</v>
      </c>
    </row>
    <row r="132" spans="1:277" ht="30" customHeight="1" x14ac:dyDescent="0.25">
      <c r="A132" s="54">
        <f t="shared" ref="A132:A195" si="70">+A131+1</f>
        <v>131</v>
      </c>
      <c r="B132" s="6"/>
      <c r="C132" s="6"/>
      <c r="D132" s="6"/>
      <c r="E132" s="6" t="s">
        <v>306</v>
      </c>
      <c r="F132" s="6"/>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297"/>
      <c r="AU132" s="297"/>
      <c r="AV132" s="297"/>
      <c r="AW132" s="297"/>
      <c r="AX132" s="297"/>
      <c r="AY132" s="297"/>
      <c r="AZ132" s="297"/>
      <c r="BA132" s="297"/>
      <c r="BB132" s="297"/>
      <c r="BC132" s="297"/>
      <c r="BD132" s="297"/>
      <c r="BE132" s="297"/>
      <c r="BF132" s="297"/>
      <c r="BG132" s="297"/>
      <c r="BH132" s="297"/>
      <c r="BI132" s="297"/>
      <c r="BJ132" s="297"/>
      <c r="BK132" s="297"/>
      <c r="BL132" s="297"/>
      <c r="BM132" s="297"/>
      <c r="BN132" s="297"/>
      <c r="BO132" s="297"/>
      <c r="BP132" s="297"/>
      <c r="BQ132" s="297"/>
      <c r="BR132" s="297"/>
      <c r="BS132" s="297"/>
      <c r="BT132" s="297"/>
      <c r="BU132" s="297"/>
      <c r="BV132" s="297"/>
      <c r="BW132" s="297"/>
      <c r="BX132" s="297"/>
      <c r="BY132" s="297"/>
      <c r="BZ132" s="297"/>
      <c r="CA132" s="297"/>
      <c r="CB132" s="297"/>
      <c r="CC132" s="297"/>
      <c r="CD132" s="297"/>
      <c r="CE132" s="297"/>
      <c r="CF132" s="297"/>
      <c r="CG132" s="297"/>
      <c r="CH132" s="297"/>
      <c r="CI132" s="297"/>
      <c r="CJ132" s="297"/>
      <c r="CK132" s="297"/>
      <c r="CL132" s="297"/>
      <c r="CM132" s="297"/>
      <c r="CN132" s="297"/>
      <c r="CO132" s="297"/>
      <c r="CP132" s="297"/>
      <c r="CQ132" s="297"/>
      <c r="CR132" s="297"/>
      <c r="CS132" s="297"/>
      <c r="CT132" s="297"/>
      <c r="CU132" s="297"/>
      <c r="CV132" s="297"/>
      <c r="CW132" s="297"/>
      <c r="CX132" s="297"/>
      <c r="CY132" s="297"/>
      <c r="CZ132" s="297"/>
      <c r="DA132" s="297"/>
      <c r="DB132" s="297"/>
      <c r="DC132" s="297"/>
      <c r="DD132" s="297"/>
      <c r="DE132" s="297"/>
      <c r="DF132" s="297"/>
      <c r="DG132" s="297"/>
      <c r="DH132" s="297"/>
      <c r="DI132" s="297"/>
      <c r="DJ132" s="297"/>
      <c r="DK132" s="297"/>
      <c r="DL132" s="297"/>
      <c r="DM132" s="297"/>
      <c r="DN132" s="297"/>
      <c r="DO132" s="297"/>
      <c r="DP132" s="297"/>
      <c r="DQ132" s="297"/>
      <c r="DR132" s="297"/>
      <c r="DS132" s="297"/>
      <c r="DT132" s="297"/>
      <c r="DU132" s="297"/>
      <c r="DV132" s="297"/>
      <c r="DW132" s="297"/>
      <c r="DX132" s="297"/>
      <c r="DY132" s="297"/>
      <c r="DZ132" s="297"/>
      <c r="EA132" s="297"/>
      <c r="EB132" s="297"/>
      <c r="EC132" s="297"/>
      <c r="ED132" s="297"/>
      <c r="EE132" s="297"/>
      <c r="EF132" s="297"/>
      <c r="EG132" s="297"/>
      <c r="EH132" s="297"/>
      <c r="EI132"/>
      <c r="EJ132" s="7"/>
      <c r="EN132" s="183">
        <v>0</v>
      </c>
      <c r="EO132" s="183">
        <v>0</v>
      </c>
      <c r="EP132" s="183">
        <v>0</v>
      </c>
      <c r="EQ132" s="183">
        <v>0</v>
      </c>
      <c r="ER132" s="183">
        <v>0</v>
      </c>
      <c r="ES132" s="183">
        <v>0</v>
      </c>
      <c r="ET132" s="183">
        <v>0</v>
      </c>
      <c r="EU132" s="183">
        <v>0</v>
      </c>
      <c r="EV132" s="183">
        <v>0</v>
      </c>
      <c r="EW132" s="183">
        <v>0</v>
      </c>
      <c r="EX132" s="183">
        <v>0</v>
      </c>
      <c r="EY132" s="183">
        <v>0</v>
      </c>
      <c r="EZ132" s="183">
        <v>0</v>
      </c>
      <c r="FA132" s="183">
        <v>0</v>
      </c>
      <c r="FB132" s="183">
        <v>0</v>
      </c>
      <c r="FC132" s="183">
        <v>0</v>
      </c>
      <c r="FD132" s="183">
        <v>0</v>
      </c>
      <c r="FE132" s="183">
        <v>0</v>
      </c>
      <c r="FF132" s="183">
        <v>0</v>
      </c>
      <c r="FG132" s="183">
        <v>0</v>
      </c>
      <c r="FH132" s="183">
        <v>0</v>
      </c>
      <c r="FI132" s="183">
        <v>0</v>
      </c>
      <c r="FJ132" s="183">
        <v>0</v>
      </c>
      <c r="FK132" s="183">
        <v>0</v>
      </c>
      <c r="FL132" s="183">
        <v>0</v>
      </c>
      <c r="FM132" s="183">
        <v>0</v>
      </c>
      <c r="FN132" s="183">
        <v>0</v>
      </c>
      <c r="FO132" s="183">
        <v>0</v>
      </c>
      <c r="FP132" s="183">
        <v>0</v>
      </c>
      <c r="FQ132" s="183">
        <v>0</v>
      </c>
      <c r="FR132" s="183">
        <v>0</v>
      </c>
      <c r="FS132" s="183">
        <v>0</v>
      </c>
      <c r="FT132" s="183">
        <v>0</v>
      </c>
      <c r="FU132" s="183">
        <v>0</v>
      </c>
      <c r="FV132" s="183">
        <v>0</v>
      </c>
      <c r="FW132" s="183">
        <v>0</v>
      </c>
      <c r="FX132" s="183">
        <v>0</v>
      </c>
      <c r="FY132" s="183">
        <v>0</v>
      </c>
      <c r="FZ132" s="183">
        <v>0</v>
      </c>
      <c r="GA132" s="183">
        <v>0</v>
      </c>
      <c r="GB132" s="183">
        <v>0</v>
      </c>
      <c r="GC132" s="183">
        <v>0</v>
      </c>
      <c r="GD132" s="183">
        <v>0</v>
      </c>
      <c r="GE132" s="183">
        <v>0</v>
      </c>
      <c r="GF132" s="183">
        <v>0</v>
      </c>
      <c r="GG132" s="183">
        <v>0</v>
      </c>
      <c r="GH132" s="183">
        <v>0</v>
      </c>
      <c r="GI132" s="183">
        <v>0</v>
      </c>
      <c r="GJ132" s="183">
        <v>0</v>
      </c>
      <c r="GK132" s="183">
        <v>0</v>
      </c>
      <c r="GL132" s="183">
        <v>0</v>
      </c>
      <c r="GM132" s="183">
        <v>0</v>
      </c>
      <c r="GN132" s="183">
        <v>0</v>
      </c>
      <c r="GO132" s="183">
        <v>0</v>
      </c>
      <c r="GP132" s="183">
        <v>0</v>
      </c>
      <c r="GQ132" s="183">
        <v>0</v>
      </c>
      <c r="GR132" s="183">
        <v>0</v>
      </c>
      <c r="GS132" s="183">
        <v>0</v>
      </c>
      <c r="GT132" s="183">
        <v>0</v>
      </c>
      <c r="GU132" s="183">
        <v>0</v>
      </c>
      <c r="GV132" s="183">
        <v>0</v>
      </c>
      <c r="GW132" s="183">
        <v>0</v>
      </c>
      <c r="GX132" s="183">
        <v>0</v>
      </c>
      <c r="GY132" s="183">
        <v>0</v>
      </c>
      <c r="GZ132" s="183">
        <v>0</v>
      </c>
      <c r="HA132" s="183">
        <v>0</v>
      </c>
      <c r="HB132" s="183">
        <v>0</v>
      </c>
      <c r="HC132" s="183">
        <v>0</v>
      </c>
      <c r="HD132" s="183">
        <v>0</v>
      </c>
      <c r="HE132" s="183">
        <v>0</v>
      </c>
      <c r="HF132" s="183">
        <v>0</v>
      </c>
      <c r="HG132" s="183">
        <v>0</v>
      </c>
      <c r="HH132" s="183">
        <v>0</v>
      </c>
      <c r="HI132" s="183">
        <v>0</v>
      </c>
      <c r="HJ132" s="183">
        <v>0</v>
      </c>
      <c r="HK132" s="183">
        <v>0</v>
      </c>
      <c r="HL132" s="183">
        <v>0</v>
      </c>
      <c r="HM132" s="183">
        <v>0</v>
      </c>
      <c r="HN132" s="183">
        <v>0</v>
      </c>
      <c r="HO132" s="183">
        <v>0</v>
      </c>
      <c r="HP132" s="183">
        <v>0</v>
      </c>
      <c r="HQ132" s="183">
        <v>0</v>
      </c>
      <c r="HR132" s="183">
        <v>0</v>
      </c>
      <c r="HS132" s="183">
        <v>0</v>
      </c>
      <c r="HT132" s="183">
        <v>0</v>
      </c>
      <c r="HU132" s="183">
        <v>0</v>
      </c>
      <c r="HV132" s="183">
        <v>0</v>
      </c>
      <c r="HW132" s="183">
        <v>0</v>
      </c>
      <c r="HX132" s="183">
        <v>0</v>
      </c>
      <c r="HY132" s="183">
        <v>0</v>
      </c>
      <c r="HZ132" s="183">
        <v>0</v>
      </c>
      <c r="IA132" s="183">
        <v>0</v>
      </c>
      <c r="IB132" s="183">
        <v>0</v>
      </c>
      <c r="IC132" s="183">
        <v>0</v>
      </c>
      <c r="ID132" s="183">
        <v>0</v>
      </c>
      <c r="IE132" s="183">
        <v>0</v>
      </c>
      <c r="IF132" s="183">
        <v>0</v>
      </c>
      <c r="IG132" s="183">
        <v>0</v>
      </c>
      <c r="IH132" s="183">
        <v>0</v>
      </c>
      <c r="II132" s="183">
        <v>0</v>
      </c>
      <c r="IJ132" s="183">
        <v>0</v>
      </c>
      <c r="IK132" s="183">
        <v>0</v>
      </c>
      <c r="IL132" s="183">
        <v>0</v>
      </c>
      <c r="IM132" s="183">
        <v>0</v>
      </c>
      <c r="IN132" s="183">
        <v>0</v>
      </c>
      <c r="IO132" s="183">
        <v>0</v>
      </c>
      <c r="IP132" s="183">
        <v>0</v>
      </c>
      <c r="IQ132" s="183">
        <v>0</v>
      </c>
      <c r="IR132" s="183">
        <v>0</v>
      </c>
      <c r="IS132" s="183">
        <v>0</v>
      </c>
      <c r="IT132" s="183">
        <v>0</v>
      </c>
      <c r="IU132" s="183">
        <v>0</v>
      </c>
      <c r="IV132" s="183">
        <v>0</v>
      </c>
      <c r="IW132" s="183">
        <v>0</v>
      </c>
      <c r="IX132" s="183">
        <v>0</v>
      </c>
      <c r="IY132" s="183">
        <v>0</v>
      </c>
      <c r="IZ132" s="183">
        <v>0</v>
      </c>
      <c r="JA132" s="183">
        <v>0</v>
      </c>
      <c r="JB132" s="183">
        <v>0</v>
      </c>
      <c r="JC132" s="183">
        <v>0</v>
      </c>
      <c r="JD132" s="183">
        <v>0</v>
      </c>
      <c r="JE132" s="183">
        <v>0</v>
      </c>
      <c r="JF132" s="183">
        <v>0</v>
      </c>
      <c r="JG132" s="183">
        <v>0</v>
      </c>
      <c r="JH132" s="183">
        <v>0</v>
      </c>
      <c r="JI132" s="183">
        <v>0</v>
      </c>
      <c r="JJ132" s="183">
        <v>0</v>
      </c>
      <c r="JK132" s="183">
        <v>0</v>
      </c>
      <c r="JL132" s="183">
        <v>0</v>
      </c>
      <c r="JM132" s="183">
        <v>0</v>
      </c>
      <c r="JN132" s="183">
        <v>0</v>
      </c>
      <c r="JO132" s="183">
        <v>0</v>
      </c>
      <c r="JP132" s="183">
        <v>0</v>
      </c>
      <c r="JQ132" s="183">
        <v>0</v>
      </c>
    </row>
    <row r="133" spans="1:277" x14ac:dyDescent="0.25">
      <c r="A133" s="54">
        <f t="shared" si="70"/>
        <v>132</v>
      </c>
      <c r="B133" s="6"/>
      <c r="C133" s="6"/>
      <c r="D133" s="6"/>
      <c r="E133" s="6"/>
      <c r="F133" s="6" t="s">
        <v>307</v>
      </c>
      <c r="G133" s="297">
        <v>0</v>
      </c>
      <c r="H133" s="297">
        <v>0</v>
      </c>
      <c r="I133" s="297">
        <v>0</v>
      </c>
      <c r="J133" s="297">
        <v>0</v>
      </c>
      <c r="K133" s="297">
        <v>0</v>
      </c>
      <c r="L133" s="297">
        <v>0</v>
      </c>
      <c r="M133" s="297">
        <v>0</v>
      </c>
      <c r="N133" s="297">
        <v>0</v>
      </c>
      <c r="O133" s="297">
        <v>27000</v>
      </c>
      <c r="P133" s="297">
        <v>0</v>
      </c>
      <c r="Q133" s="297">
        <v>0</v>
      </c>
      <c r="R133" s="297">
        <v>0</v>
      </c>
      <c r="S133" s="297">
        <v>0</v>
      </c>
      <c r="T133" s="297">
        <v>0</v>
      </c>
      <c r="U133" s="297"/>
      <c r="V133" s="297">
        <v>0</v>
      </c>
      <c r="W133" s="297"/>
      <c r="X133" s="297">
        <v>5896.75</v>
      </c>
      <c r="Y133" s="297"/>
      <c r="Z133" s="297">
        <v>0</v>
      </c>
      <c r="AA133" s="297">
        <v>0</v>
      </c>
      <c r="AB133" s="297">
        <v>0</v>
      </c>
      <c r="AC133" s="297">
        <v>0</v>
      </c>
      <c r="AD133" s="297">
        <v>0</v>
      </c>
      <c r="AE133" s="297">
        <v>0</v>
      </c>
      <c r="AF133" s="297">
        <v>0</v>
      </c>
      <c r="AG133" s="297">
        <v>0</v>
      </c>
      <c r="AH133" s="297">
        <v>0</v>
      </c>
      <c r="AI133" s="297">
        <v>0</v>
      </c>
      <c r="AJ133" s="297">
        <v>0</v>
      </c>
      <c r="AK133" s="297">
        <v>0</v>
      </c>
      <c r="AL133" s="297">
        <v>0</v>
      </c>
      <c r="AM133" s="297">
        <v>0</v>
      </c>
      <c r="AN133" s="297">
        <v>0</v>
      </c>
      <c r="AO133" s="297">
        <v>0</v>
      </c>
      <c r="AP133" s="297">
        <v>0</v>
      </c>
      <c r="AQ133" s="297">
        <v>0</v>
      </c>
      <c r="AR133" s="297">
        <v>0</v>
      </c>
      <c r="AS133" s="297">
        <v>0</v>
      </c>
      <c r="AT133" s="297">
        <v>0</v>
      </c>
      <c r="AU133" s="297">
        <v>0</v>
      </c>
      <c r="AV133" s="297">
        <v>0</v>
      </c>
      <c r="AW133" s="297">
        <v>0</v>
      </c>
      <c r="AX133" s="297">
        <v>0</v>
      </c>
      <c r="AY133" s="297">
        <v>0</v>
      </c>
      <c r="AZ133" s="297">
        <v>0</v>
      </c>
      <c r="BA133" s="297">
        <v>0</v>
      </c>
      <c r="BB133" s="297">
        <v>0</v>
      </c>
      <c r="BC133" s="297">
        <v>43000</v>
      </c>
      <c r="BD133" s="297">
        <v>0</v>
      </c>
      <c r="BE133" s="297">
        <v>0</v>
      </c>
      <c r="BF133" s="297">
        <v>0</v>
      </c>
      <c r="BG133" s="297">
        <v>0</v>
      </c>
      <c r="BH133" s="297">
        <v>0</v>
      </c>
      <c r="BI133" s="297">
        <v>0</v>
      </c>
      <c r="BJ133" s="297">
        <v>0</v>
      </c>
      <c r="BK133" s="297">
        <v>0</v>
      </c>
      <c r="BL133" s="297">
        <v>0</v>
      </c>
      <c r="BM133" s="297">
        <v>0</v>
      </c>
      <c r="BN133" s="297">
        <v>0</v>
      </c>
      <c r="BO133" s="297">
        <v>0</v>
      </c>
      <c r="BP133" s="297">
        <v>0</v>
      </c>
      <c r="BQ133" s="297">
        <v>0</v>
      </c>
      <c r="BR133" s="297">
        <v>0</v>
      </c>
      <c r="BS133" s="297">
        <v>0</v>
      </c>
      <c r="BT133" s="297">
        <v>0</v>
      </c>
      <c r="BU133" s="297">
        <v>0</v>
      </c>
      <c r="BV133" s="297">
        <v>0</v>
      </c>
      <c r="BW133" s="297">
        <v>0</v>
      </c>
      <c r="BX133" s="297">
        <v>0</v>
      </c>
      <c r="BY133" s="297">
        <v>0</v>
      </c>
      <c r="BZ133" s="297">
        <v>0</v>
      </c>
      <c r="CA133" s="297">
        <v>0</v>
      </c>
      <c r="CB133" s="297">
        <v>0</v>
      </c>
      <c r="CC133" s="297">
        <v>0</v>
      </c>
      <c r="CD133" s="297">
        <v>0</v>
      </c>
      <c r="CE133" s="297">
        <v>0</v>
      </c>
      <c r="CF133" s="297">
        <v>50000</v>
      </c>
      <c r="CG133" s="297">
        <v>0</v>
      </c>
      <c r="CH133" s="297">
        <v>0</v>
      </c>
      <c r="CI133" s="297">
        <v>0</v>
      </c>
      <c r="CJ133" s="297">
        <v>0</v>
      </c>
      <c r="CK133" s="297">
        <v>20488.759999999998</v>
      </c>
      <c r="CL133" s="297">
        <v>0</v>
      </c>
      <c r="CM133" s="297"/>
      <c r="CN133" s="297">
        <v>0</v>
      </c>
      <c r="CO133" s="297">
        <v>0</v>
      </c>
      <c r="CP133" s="297">
        <v>0</v>
      </c>
      <c r="CQ133" s="297">
        <v>0</v>
      </c>
      <c r="CR133" s="297">
        <v>0</v>
      </c>
      <c r="CS133" s="297">
        <v>0</v>
      </c>
      <c r="CT133" s="297">
        <v>0</v>
      </c>
      <c r="CU133" s="297">
        <v>0</v>
      </c>
      <c r="CV133" s="297">
        <v>0</v>
      </c>
      <c r="CW133" s="297">
        <v>0</v>
      </c>
      <c r="CX133" s="297">
        <v>0</v>
      </c>
      <c r="CY133" s="297">
        <v>0</v>
      </c>
      <c r="CZ133" s="297">
        <v>0</v>
      </c>
      <c r="DA133" s="297">
        <v>0</v>
      </c>
      <c r="DB133" s="297">
        <v>0</v>
      </c>
      <c r="DC133" s="297">
        <v>0</v>
      </c>
      <c r="DD133" s="297">
        <v>0</v>
      </c>
      <c r="DE133" s="297">
        <v>0</v>
      </c>
      <c r="DF133" s="297">
        <v>0</v>
      </c>
      <c r="DG133" s="297">
        <v>0</v>
      </c>
      <c r="DH133" s="297">
        <v>0</v>
      </c>
      <c r="DI133" s="297">
        <v>0</v>
      </c>
      <c r="DJ133" s="297">
        <v>0</v>
      </c>
      <c r="DK133" s="297">
        <v>0</v>
      </c>
      <c r="DL133" s="297">
        <v>0</v>
      </c>
      <c r="DM133" s="297">
        <v>0</v>
      </c>
      <c r="DN133" s="297">
        <v>0</v>
      </c>
      <c r="DO133" s="297">
        <v>0</v>
      </c>
      <c r="DP133" s="297">
        <v>0</v>
      </c>
      <c r="DQ133" s="297"/>
      <c r="DR133" s="297">
        <v>0</v>
      </c>
      <c r="DS133" s="297">
        <v>0</v>
      </c>
      <c r="DT133" s="297">
        <v>0</v>
      </c>
      <c r="DU133" s="297">
        <v>0</v>
      </c>
      <c r="DV133" s="297">
        <v>0</v>
      </c>
      <c r="DW133" s="297">
        <v>0</v>
      </c>
      <c r="DX133" s="297"/>
      <c r="DY133" s="297">
        <v>45000</v>
      </c>
      <c r="DZ133" s="297">
        <v>0</v>
      </c>
      <c r="EA133" s="297">
        <v>0</v>
      </c>
      <c r="EB133" s="297">
        <v>32477.8158</v>
      </c>
      <c r="EC133" s="297">
        <v>55000</v>
      </c>
      <c r="ED133" s="297">
        <v>0</v>
      </c>
      <c r="EE133" s="297">
        <v>45000</v>
      </c>
      <c r="EF133" s="297">
        <v>0</v>
      </c>
      <c r="EG133" s="297">
        <v>0</v>
      </c>
      <c r="EH133" s="297">
        <v>0</v>
      </c>
      <c r="EI133"/>
      <c r="EJ133" s="7">
        <f t="shared" ref="EJ133:EJ152" si="71">ROUND(SUM(G133:EH133),5)</f>
        <v>323863.32579999999</v>
      </c>
      <c r="EN133" s="183">
        <v>0</v>
      </c>
      <c r="EO133" s="183">
        <v>0</v>
      </c>
      <c r="EP133" s="183">
        <v>0</v>
      </c>
      <c r="EQ133" s="183">
        <v>0</v>
      </c>
      <c r="ER133" s="183">
        <v>0</v>
      </c>
      <c r="ES133" s="183">
        <v>0</v>
      </c>
      <c r="ET133" s="183">
        <v>0</v>
      </c>
      <c r="EU133" s="183">
        <v>0</v>
      </c>
      <c r="EV133" s="183">
        <v>0</v>
      </c>
      <c r="EW133" s="183">
        <v>0</v>
      </c>
      <c r="EX133" s="183">
        <v>0</v>
      </c>
      <c r="EY133" s="183">
        <v>0</v>
      </c>
      <c r="EZ133" s="183">
        <v>0</v>
      </c>
      <c r="FA133" s="183">
        <v>0</v>
      </c>
      <c r="FB133" s="183">
        <v>0</v>
      </c>
      <c r="FC133" s="183">
        <v>0</v>
      </c>
      <c r="FD133" s="183">
        <v>0</v>
      </c>
      <c r="FE133" s="183">
        <v>0</v>
      </c>
      <c r="FF133" s="183">
        <v>0</v>
      </c>
      <c r="FG133" s="183">
        <v>0</v>
      </c>
      <c r="FH133" s="183">
        <v>0</v>
      </c>
      <c r="FI133" s="183">
        <v>0</v>
      </c>
      <c r="FJ133" s="183">
        <v>0</v>
      </c>
      <c r="FK133" s="183">
        <v>0</v>
      </c>
      <c r="FL133" s="183">
        <v>0</v>
      </c>
      <c r="FM133" s="183">
        <v>0</v>
      </c>
      <c r="FN133" s="183">
        <v>0</v>
      </c>
      <c r="FO133" s="183">
        <v>0</v>
      </c>
      <c r="FP133" s="183">
        <v>0</v>
      </c>
      <c r="FQ133" s="183">
        <v>0</v>
      </c>
      <c r="FR133" s="183">
        <v>0</v>
      </c>
      <c r="FS133" s="183">
        <v>0</v>
      </c>
      <c r="FT133" s="183">
        <v>0</v>
      </c>
      <c r="FU133" s="183">
        <v>0</v>
      </c>
      <c r="FV133" s="183">
        <v>0</v>
      </c>
      <c r="FW133" s="183">
        <v>0</v>
      </c>
      <c r="FX133" s="183">
        <v>0</v>
      </c>
      <c r="FY133" s="183">
        <v>0</v>
      </c>
      <c r="FZ133" s="183">
        <v>0</v>
      </c>
      <c r="GA133" s="183">
        <v>0</v>
      </c>
      <c r="GB133" s="183">
        <v>0</v>
      </c>
      <c r="GC133" s="183">
        <v>0</v>
      </c>
      <c r="GD133" s="183">
        <v>0</v>
      </c>
      <c r="GE133" s="183">
        <v>0</v>
      </c>
      <c r="GF133" s="183">
        <v>0</v>
      </c>
      <c r="GG133" s="183">
        <v>0</v>
      </c>
      <c r="GH133" s="183">
        <v>0</v>
      </c>
      <c r="GI133" s="183">
        <v>0</v>
      </c>
      <c r="GJ133" s="183">
        <v>0</v>
      </c>
      <c r="GK133" s="183">
        <v>0</v>
      </c>
      <c r="GL133" s="183">
        <v>0</v>
      </c>
      <c r="GM133" s="183">
        <v>0</v>
      </c>
      <c r="GN133" s="183">
        <v>0</v>
      </c>
      <c r="GO133" s="183">
        <v>0</v>
      </c>
      <c r="GP133" s="183">
        <v>0</v>
      </c>
      <c r="GQ133" s="183">
        <v>0</v>
      </c>
      <c r="GR133" s="183">
        <v>0</v>
      </c>
      <c r="GS133" s="183">
        <v>0</v>
      </c>
      <c r="GT133" s="183">
        <v>0</v>
      </c>
      <c r="GU133" s="183">
        <v>0</v>
      </c>
      <c r="GV133" s="183">
        <v>0</v>
      </c>
      <c r="GW133" s="183">
        <v>0</v>
      </c>
      <c r="GX133" s="183">
        <v>0</v>
      </c>
      <c r="GY133" s="183">
        <v>0</v>
      </c>
      <c r="GZ133" s="183">
        <v>0</v>
      </c>
      <c r="HA133" s="183">
        <v>0</v>
      </c>
      <c r="HB133" s="183">
        <v>0</v>
      </c>
      <c r="HC133" s="183">
        <v>0</v>
      </c>
      <c r="HD133" s="183">
        <v>0</v>
      </c>
      <c r="HE133" s="183">
        <v>0</v>
      </c>
      <c r="HF133" s="183">
        <v>0</v>
      </c>
      <c r="HG133" s="183">
        <v>0</v>
      </c>
      <c r="HH133" s="183">
        <v>0</v>
      </c>
      <c r="HI133" s="183">
        <v>0</v>
      </c>
      <c r="HJ133" s="183">
        <v>0</v>
      </c>
      <c r="HK133" s="183">
        <v>0</v>
      </c>
      <c r="HL133" s="183">
        <v>0</v>
      </c>
      <c r="HM133" s="183">
        <v>0</v>
      </c>
      <c r="HN133" s="183">
        <v>0</v>
      </c>
      <c r="HO133" s="183">
        <v>0</v>
      </c>
      <c r="HP133" s="183">
        <v>0</v>
      </c>
      <c r="HQ133" s="183">
        <v>0</v>
      </c>
      <c r="HR133" s="183">
        <v>0</v>
      </c>
      <c r="HS133" s="183">
        <v>0</v>
      </c>
      <c r="HT133" s="183">
        <v>0</v>
      </c>
      <c r="HU133" s="183">
        <v>0</v>
      </c>
      <c r="HV133" s="183">
        <v>0</v>
      </c>
      <c r="HW133" s="183">
        <v>0</v>
      </c>
      <c r="HX133" s="183">
        <v>0</v>
      </c>
      <c r="HY133" s="183">
        <v>0</v>
      </c>
      <c r="HZ133" s="183">
        <v>0</v>
      </c>
      <c r="IA133" s="183">
        <v>0</v>
      </c>
      <c r="IB133" s="183">
        <v>0</v>
      </c>
      <c r="IC133" s="183">
        <v>0</v>
      </c>
      <c r="ID133" s="183">
        <v>0</v>
      </c>
      <c r="IE133" s="183">
        <v>0</v>
      </c>
      <c r="IF133" s="183">
        <v>0</v>
      </c>
      <c r="IG133" s="183">
        <v>0</v>
      </c>
      <c r="IH133" s="183">
        <v>0</v>
      </c>
      <c r="II133" s="183">
        <v>0</v>
      </c>
      <c r="IJ133" s="183">
        <v>0</v>
      </c>
      <c r="IK133" s="183">
        <v>0</v>
      </c>
      <c r="IL133" s="183">
        <v>0</v>
      </c>
      <c r="IM133" s="183">
        <v>0</v>
      </c>
      <c r="IN133" s="183">
        <v>0</v>
      </c>
      <c r="IO133" s="183">
        <v>0</v>
      </c>
      <c r="IP133" s="183">
        <v>0</v>
      </c>
      <c r="IQ133" s="183">
        <v>0</v>
      </c>
      <c r="IR133" s="183">
        <v>0</v>
      </c>
      <c r="IS133" s="183">
        <v>0</v>
      </c>
      <c r="IT133" s="183">
        <v>0</v>
      </c>
      <c r="IU133" s="183">
        <v>0</v>
      </c>
      <c r="IV133" s="183">
        <v>0</v>
      </c>
      <c r="IW133" s="183">
        <v>0</v>
      </c>
      <c r="IX133" s="183">
        <v>0</v>
      </c>
      <c r="IY133" s="183">
        <v>0</v>
      </c>
      <c r="IZ133" s="183">
        <v>0</v>
      </c>
      <c r="JA133" s="183">
        <v>0</v>
      </c>
      <c r="JB133" s="183">
        <v>0</v>
      </c>
      <c r="JC133" s="183">
        <v>0</v>
      </c>
      <c r="JD133" s="183">
        <v>0</v>
      </c>
      <c r="JE133" s="183">
        <v>0</v>
      </c>
      <c r="JF133" s="183">
        <v>0</v>
      </c>
      <c r="JG133" s="183">
        <v>0</v>
      </c>
      <c r="JH133" s="183">
        <v>0</v>
      </c>
      <c r="JI133" s="183">
        <v>0</v>
      </c>
      <c r="JJ133" s="183">
        <v>0</v>
      </c>
      <c r="JK133" s="183">
        <v>0</v>
      </c>
      <c r="JL133" s="183">
        <v>0</v>
      </c>
      <c r="JM133" s="183">
        <v>0</v>
      </c>
      <c r="JN133" s="183">
        <v>0</v>
      </c>
      <c r="JO133" s="183">
        <v>0</v>
      </c>
      <c r="JP133" s="183">
        <v>0</v>
      </c>
      <c r="JQ133" s="183">
        <v>0</v>
      </c>
    </row>
    <row r="134" spans="1:277" x14ac:dyDescent="0.25">
      <c r="A134" s="54">
        <f t="shared" si="70"/>
        <v>133</v>
      </c>
      <c r="B134" s="6"/>
      <c r="C134" s="6"/>
      <c r="D134" s="6"/>
      <c r="E134" s="6"/>
      <c r="F134" s="6" t="s">
        <v>308</v>
      </c>
      <c r="G134" s="297">
        <v>0</v>
      </c>
      <c r="H134" s="297">
        <v>0</v>
      </c>
      <c r="I134" s="297">
        <v>5665</v>
      </c>
      <c r="J134" s="297">
        <v>0</v>
      </c>
      <c r="K134" s="297">
        <v>5665</v>
      </c>
      <c r="L134" s="297">
        <v>5665</v>
      </c>
      <c r="M134" s="297">
        <v>0</v>
      </c>
      <c r="N134" s="297">
        <v>0</v>
      </c>
      <c r="O134" s="297">
        <v>5665</v>
      </c>
      <c r="P134" s="297">
        <v>5665</v>
      </c>
      <c r="Q134" s="297">
        <v>0</v>
      </c>
      <c r="R134" s="297">
        <v>0</v>
      </c>
      <c r="S134" s="297">
        <v>0</v>
      </c>
      <c r="T134" s="297">
        <v>0</v>
      </c>
      <c r="U134" s="297"/>
      <c r="V134" s="297">
        <v>5665</v>
      </c>
      <c r="W134" s="297"/>
      <c r="X134" s="297">
        <v>5665</v>
      </c>
      <c r="Y134" s="297"/>
      <c r="Z134" s="297">
        <v>0</v>
      </c>
      <c r="AA134" s="297">
        <v>0</v>
      </c>
      <c r="AB134" s="297">
        <v>5665</v>
      </c>
      <c r="AC134" s="297">
        <v>0</v>
      </c>
      <c r="AD134" s="297">
        <v>0</v>
      </c>
      <c r="AE134" s="297">
        <v>0</v>
      </c>
      <c r="AF134" s="297">
        <v>0</v>
      </c>
      <c r="AG134" s="297">
        <v>0</v>
      </c>
      <c r="AH134" s="297">
        <v>0</v>
      </c>
      <c r="AI134" s="297">
        <v>0</v>
      </c>
      <c r="AJ134" s="297">
        <v>0</v>
      </c>
      <c r="AK134" s="297">
        <v>0</v>
      </c>
      <c r="AL134" s="297">
        <v>0</v>
      </c>
      <c r="AM134" s="297">
        <v>0</v>
      </c>
      <c r="AN134" s="297">
        <v>0</v>
      </c>
      <c r="AO134" s="297">
        <v>0</v>
      </c>
      <c r="AP134" s="297">
        <v>0</v>
      </c>
      <c r="AQ134" s="297">
        <v>5665</v>
      </c>
      <c r="AR134" s="297">
        <v>0</v>
      </c>
      <c r="AS134" s="297">
        <v>0</v>
      </c>
      <c r="AT134" s="297">
        <v>0</v>
      </c>
      <c r="AU134" s="297">
        <v>0</v>
      </c>
      <c r="AV134" s="297">
        <v>0</v>
      </c>
      <c r="AW134" s="297">
        <v>5665</v>
      </c>
      <c r="AX134" s="297">
        <v>0</v>
      </c>
      <c r="AY134" s="297">
        <v>0</v>
      </c>
      <c r="AZ134" s="297">
        <v>0</v>
      </c>
      <c r="BA134" s="297">
        <v>0</v>
      </c>
      <c r="BB134" s="297">
        <v>0</v>
      </c>
      <c r="BC134" s="297">
        <v>5665</v>
      </c>
      <c r="BD134" s="297">
        <v>0</v>
      </c>
      <c r="BE134" s="297">
        <v>0</v>
      </c>
      <c r="BF134" s="297">
        <v>0</v>
      </c>
      <c r="BG134" s="297">
        <v>5665</v>
      </c>
      <c r="BH134" s="297">
        <v>5665</v>
      </c>
      <c r="BI134" s="297">
        <v>0</v>
      </c>
      <c r="BJ134" s="297">
        <v>0</v>
      </c>
      <c r="BK134" s="297">
        <v>0</v>
      </c>
      <c r="BL134" s="297">
        <v>0</v>
      </c>
      <c r="BM134" s="297">
        <v>0</v>
      </c>
      <c r="BN134" s="297">
        <v>0</v>
      </c>
      <c r="BO134" s="297">
        <v>5665</v>
      </c>
      <c r="BP134" s="297">
        <v>0</v>
      </c>
      <c r="BQ134" s="297">
        <v>5665</v>
      </c>
      <c r="BR134" s="297">
        <v>0</v>
      </c>
      <c r="BS134" s="297">
        <v>0</v>
      </c>
      <c r="BT134" s="297">
        <v>0</v>
      </c>
      <c r="BU134" s="297">
        <v>5665</v>
      </c>
      <c r="BV134" s="297">
        <v>0</v>
      </c>
      <c r="BW134" s="297">
        <v>0</v>
      </c>
      <c r="BX134" s="297">
        <v>0</v>
      </c>
      <c r="BY134" s="297">
        <v>0</v>
      </c>
      <c r="BZ134" s="297">
        <v>0</v>
      </c>
      <c r="CA134" s="297">
        <v>0</v>
      </c>
      <c r="CB134" s="297">
        <v>5665</v>
      </c>
      <c r="CC134" s="297">
        <v>0</v>
      </c>
      <c r="CD134" s="297">
        <v>0</v>
      </c>
      <c r="CE134" s="297">
        <v>0</v>
      </c>
      <c r="CF134" s="297">
        <v>5665</v>
      </c>
      <c r="CG134" s="297">
        <v>0</v>
      </c>
      <c r="CH134" s="297">
        <v>5665</v>
      </c>
      <c r="CI134" s="297">
        <v>0</v>
      </c>
      <c r="CJ134" s="297">
        <v>5665</v>
      </c>
      <c r="CK134" s="297">
        <v>5665</v>
      </c>
      <c r="CL134" s="297">
        <v>5665</v>
      </c>
      <c r="CM134" s="297"/>
      <c r="CN134" s="297">
        <v>0</v>
      </c>
      <c r="CO134" s="297">
        <v>0</v>
      </c>
      <c r="CP134" s="297">
        <v>0</v>
      </c>
      <c r="CQ134" s="297">
        <v>0</v>
      </c>
      <c r="CR134" s="297">
        <v>0</v>
      </c>
      <c r="CS134" s="297">
        <v>0</v>
      </c>
      <c r="CT134" s="297">
        <v>5665</v>
      </c>
      <c r="CU134" s="297">
        <v>0</v>
      </c>
      <c r="CV134" s="297">
        <v>5665</v>
      </c>
      <c r="CW134" s="297">
        <v>0</v>
      </c>
      <c r="CX134" s="297">
        <v>0</v>
      </c>
      <c r="CY134" s="297">
        <v>0</v>
      </c>
      <c r="CZ134" s="297">
        <v>0</v>
      </c>
      <c r="DA134" s="297">
        <v>0</v>
      </c>
      <c r="DB134" s="297">
        <v>5665</v>
      </c>
      <c r="DC134" s="297">
        <v>0</v>
      </c>
      <c r="DD134" s="297">
        <v>5665</v>
      </c>
      <c r="DE134" s="297">
        <v>0</v>
      </c>
      <c r="DF134" s="297">
        <v>0</v>
      </c>
      <c r="DG134" s="297">
        <v>0</v>
      </c>
      <c r="DH134" s="297">
        <v>0</v>
      </c>
      <c r="DI134" s="297">
        <v>0</v>
      </c>
      <c r="DJ134" s="297">
        <v>0</v>
      </c>
      <c r="DK134" s="297">
        <v>0</v>
      </c>
      <c r="DL134" s="297">
        <v>0</v>
      </c>
      <c r="DM134" s="297">
        <v>5665</v>
      </c>
      <c r="DN134" s="297">
        <v>0</v>
      </c>
      <c r="DO134" s="297">
        <v>0</v>
      </c>
      <c r="DP134" s="297">
        <v>0</v>
      </c>
      <c r="DQ134" s="297"/>
      <c r="DR134" s="297">
        <v>0</v>
      </c>
      <c r="DS134" s="297">
        <v>0</v>
      </c>
      <c r="DT134" s="297">
        <v>0</v>
      </c>
      <c r="DU134" s="297">
        <v>0</v>
      </c>
      <c r="DV134" s="297">
        <v>0</v>
      </c>
      <c r="DW134" s="297">
        <v>0</v>
      </c>
      <c r="DX134" s="297"/>
      <c r="DY134" s="297">
        <v>5665</v>
      </c>
      <c r="DZ134" s="297">
        <v>0</v>
      </c>
      <c r="EA134" s="297">
        <v>0</v>
      </c>
      <c r="EB134" s="297">
        <v>5665</v>
      </c>
      <c r="EC134" s="297">
        <v>5665</v>
      </c>
      <c r="ED134" s="297">
        <v>0</v>
      </c>
      <c r="EE134" s="297">
        <v>5665</v>
      </c>
      <c r="EF134" s="297">
        <v>0</v>
      </c>
      <c r="EG134" s="297">
        <v>5665</v>
      </c>
      <c r="EH134" s="297">
        <v>0</v>
      </c>
      <c r="EI134"/>
      <c r="EJ134" s="7">
        <f t="shared" si="71"/>
        <v>181280</v>
      </c>
      <c r="EN134" s="183">
        <v>0</v>
      </c>
      <c r="EO134" s="183">
        <v>0</v>
      </c>
      <c r="EP134" s="183">
        <v>0</v>
      </c>
      <c r="EQ134" s="183">
        <v>0</v>
      </c>
      <c r="ER134" s="183">
        <v>0</v>
      </c>
      <c r="ES134" s="183">
        <v>0</v>
      </c>
      <c r="ET134" s="183">
        <v>0</v>
      </c>
      <c r="EU134" s="183">
        <v>0</v>
      </c>
      <c r="EV134" s="183">
        <v>0</v>
      </c>
      <c r="EW134" s="183">
        <v>0</v>
      </c>
      <c r="EX134" s="183">
        <v>0</v>
      </c>
      <c r="EY134" s="183">
        <v>0</v>
      </c>
      <c r="EZ134" s="183">
        <v>0</v>
      </c>
      <c r="FA134" s="183">
        <v>0</v>
      </c>
      <c r="FB134" s="183">
        <v>0</v>
      </c>
      <c r="FC134" s="183">
        <v>0</v>
      </c>
      <c r="FD134" s="183">
        <v>0</v>
      </c>
      <c r="FE134" s="183">
        <v>0</v>
      </c>
      <c r="FF134" s="183">
        <v>0</v>
      </c>
      <c r="FG134" s="183">
        <v>0</v>
      </c>
      <c r="FH134" s="183">
        <v>0</v>
      </c>
      <c r="FI134" s="183">
        <v>0</v>
      </c>
      <c r="FJ134" s="183">
        <v>0</v>
      </c>
      <c r="FK134" s="183">
        <v>0</v>
      </c>
      <c r="FL134" s="183">
        <v>0</v>
      </c>
      <c r="FM134" s="183">
        <v>0</v>
      </c>
      <c r="FN134" s="183">
        <v>0</v>
      </c>
      <c r="FO134" s="183">
        <v>0</v>
      </c>
      <c r="FP134" s="183">
        <v>0</v>
      </c>
      <c r="FQ134" s="183">
        <v>0</v>
      </c>
      <c r="FR134" s="183">
        <v>0</v>
      </c>
      <c r="FS134" s="183">
        <v>0</v>
      </c>
      <c r="FT134" s="183">
        <v>0</v>
      </c>
      <c r="FU134" s="183">
        <v>0</v>
      </c>
      <c r="FV134" s="183">
        <v>0</v>
      </c>
      <c r="FW134" s="183">
        <v>0</v>
      </c>
      <c r="FX134" s="183">
        <v>0</v>
      </c>
      <c r="FY134" s="183">
        <v>0</v>
      </c>
      <c r="FZ134" s="183">
        <v>0</v>
      </c>
      <c r="GA134" s="183">
        <v>0</v>
      </c>
      <c r="GB134" s="183">
        <v>0</v>
      </c>
      <c r="GC134" s="183">
        <v>0</v>
      </c>
      <c r="GD134" s="183">
        <v>0</v>
      </c>
      <c r="GE134" s="183">
        <v>0</v>
      </c>
      <c r="GF134" s="183">
        <v>0</v>
      </c>
      <c r="GG134" s="183">
        <v>0</v>
      </c>
      <c r="GH134" s="183">
        <v>0</v>
      </c>
      <c r="GI134" s="183">
        <v>0</v>
      </c>
      <c r="GJ134" s="183">
        <v>0</v>
      </c>
      <c r="GK134" s="183">
        <v>0</v>
      </c>
      <c r="GL134" s="183">
        <v>0</v>
      </c>
      <c r="GM134" s="183">
        <v>0</v>
      </c>
      <c r="GN134" s="183">
        <v>0</v>
      </c>
      <c r="GO134" s="183">
        <v>0</v>
      </c>
      <c r="GP134" s="183">
        <v>0</v>
      </c>
      <c r="GQ134" s="183">
        <v>0</v>
      </c>
      <c r="GR134" s="183">
        <v>0</v>
      </c>
      <c r="GS134" s="183">
        <v>0</v>
      </c>
      <c r="GT134" s="183">
        <v>0</v>
      </c>
      <c r="GU134" s="183">
        <v>0</v>
      </c>
      <c r="GV134" s="183">
        <v>0</v>
      </c>
      <c r="GW134" s="183">
        <v>0</v>
      </c>
      <c r="GX134" s="183">
        <v>0</v>
      </c>
      <c r="GY134" s="183">
        <v>0</v>
      </c>
      <c r="GZ134" s="183">
        <v>0</v>
      </c>
      <c r="HA134" s="183">
        <v>0</v>
      </c>
      <c r="HB134" s="183">
        <v>0</v>
      </c>
      <c r="HC134" s="183">
        <v>0</v>
      </c>
      <c r="HD134" s="183">
        <v>0</v>
      </c>
      <c r="HE134" s="183">
        <v>0</v>
      </c>
      <c r="HF134" s="183">
        <v>0</v>
      </c>
      <c r="HG134" s="183">
        <v>0</v>
      </c>
      <c r="HH134" s="183">
        <v>0</v>
      </c>
      <c r="HI134" s="183">
        <v>0</v>
      </c>
      <c r="HJ134" s="183">
        <v>0</v>
      </c>
      <c r="HK134" s="183">
        <v>0</v>
      </c>
      <c r="HL134" s="183">
        <v>0</v>
      </c>
      <c r="HM134" s="183">
        <v>0</v>
      </c>
      <c r="HN134" s="183">
        <v>0</v>
      </c>
      <c r="HO134" s="183">
        <v>0</v>
      </c>
      <c r="HP134" s="183">
        <v>0</v>
      </c>
      <c r="HQ134" s="183">
        <v>0</v>
      </c>
      <c r="HR134" s="183">
        <v>0</v>
      </c>
      <c r="HS134" s="183">
        <v>0</v>
      </c>
      <c r="HT134" s="183">
        <v>0</v>
      </c>
      <c r="HU134" s="183">
        <v>0</v>
      </c>
      <c r="HV134" s="183">
        <v>0</v>
      </c>
      <c r="HW134" s="183">
        <v>0</v>
      </c>
      <c r="HX134" s="183">
        <v>0</v>
      </c>
      <c r="HY134" s="183">
        <v>0</v>
      </c>
      <c r="HZ134" s="183">
        <v>0</v>
      </c>
      <c r="IA134" s="183">
        <v>0</v>
      </c>
      <c r="IB134" s="183">
        <v>0</v>
      </c>
      <c r="IC134" s="183">
        <v>0</v>
      </c>
      <c r="ID134" s="183">
        <v>0</v>
      </c>
      <c r="IE134" s="183">
        <v>0</v>
      </c>
      <c r="IF134" s="183">
        <v>0</v>
      </c>
      <c r="IG134" s="183">
        <v>0</v>
      </c>
      <c r="IH134" s="183">
        <v>0</v>
      </c>
      <c r="II134" s="183">
        <v>0</v>
      </c>
      <c r="IJ134" s="183">
        <v>0</v>
      </c>
      <c r="IK134" s="183">
        <v>0</v>
      </c>
      <c r="IL134" s="183">
        <v>0</v>
      </c>
      <c r="IM134" s="183">
        <v>0</v>
      </c>
      <c r="IN134" s="183">
        <v>0</v>
      </c>
      <c r="IO134" s="183">
        <v>0</v>
      </c>
      <c r="IP134" s="183">
        <v>0</v>
      </c>
      <c r="IQ134" s="183">
        <v>0</v>
      </c>
      <c r="IR134" s="183">
        <v>0</v>
      </c>
      <c r="IS134" s="183">
        <v>0</v>
      </c>
      <c r="IT134" s="183">
        <v>0</v>
      </c>
      <c r="IU134" s="183">
        <v>0</v>
      </c>
      <c r="IV134" s="183">
        <v>0</v>
      </c>
      <c r="IW134" s="183">
        <v>0</v>
      </c>
      <c r="IX134" s="183">
        <v>0</v>
      </c>
      <c r="IY134" s="183">
        <v>0</v>
      </c>
      <c r="IZ134" s="183">
        <v>0</v>
      </c>
      <c r="JA134" s="183">
        <v>0</v>
      </c>
      <c r="JB134" s="183">
        <v>0</v>
      </c>
      <c r="JC134" s="183">
        <v>0</v>
      </c>
      <c r="JD134" s="183">
        <v>0</v>
      </c>
      <c r="JE134" s="183">
        <v>0</v>
      </c>
      <c r="JF134" s="183">
        <v>0</v>
      </c>
      <c r="JG134" s="183">
        <v>0</v>
      </c>
      <c r="JH134" s="183">
        <v>0</v>
      </c>
      <c r="JI134" s="183">
        <v>0</v>
      </c>
      <c r="JJ134" s="183">
        <v>0</v>
      </c>
      <c r="JK134" s="183">
        <v>0</v>
      </c>
      <c r="JL134" s="183">
        <v>0</v>
      </c>
      <c r="JM134" s="183">
        <v>0</v>
      </c>
      <c r="JN134" s="183">
        <v>0</v>
      </c>
      <c r="JO134" s="183">
        <v>0</v>
      </c>
      <c r="JP134" s="183">
        <v>0</v>
      </c>
      <c r="JQ134" s="183">
        <v>0</v>
      </c>
    </row>
    <row r="135" spans="1:277" x14ac:dyDescent="0.25">
      <c r="A135" s="54">
        <f t="shared" si="70"/>
        <v>134</v>
      </c>
      <c r="B135" s="6"/>
      <c r="C135" s="6"/>
      <c r="D135" s="6"/>
      <c r="E135" s="6"/>
      <c r="F135" s="6" t="s">
        <v>385</v>
      </c>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297"/>
      <c r="AU135" s="297"/>
      <c r="AV135" s="297"/>
      <c r="AW135" s="297"/>
      <c r="AX135" s="297"/>
      <c r="AY135" s="297"/>
      <c r="AZ135" s="297"/>
      <c r="BA135" s="297"/>
      <c r="BB135" s="297"/>
      <c r="BC135" s="297"/>
      <c r="BD135" s="297"/>
      <c r="BE135" s="297"/>
      <c r="BF135" s="297"/>
      <c r="BG135" s="297"/>
      <c r="BH135" s="297"/>
      <c r="BI135" s="297"/>
      <c r="BJ135" s="297"/>
      <c r="BK135" s="297"/>
      <c r="BL135" s="297"/>
      <c r="BM135" s="297"/>
      <c r="BN135" s="297"/>
      <c r="BO135" s="297"/>
      <c r="BP135" s="297"/>
      <c r="BQ135" s="297"/>
      <c r="BR135" s="297"/>
      <c r="BS135" s="297"/>
      <c r="BT135" s="297"/>
      <c r="BU135" s="297"/>
      <c r="BV135" s="297"/>
      <c r="BW135" s="297"/>
      <c r="BX135" s="297"/>
      <c r="BY135" s="297"/>
      <c r="BZ135" s="297"/>
      <c r="CA135" s="297"/>
      <c r="CB135" s="297"/>
      <c r="CC135" s="297"/>
      <c r="CD135" s="297"/>
      <c r="CE135" s="297"/>
      <c r="CF135" s="297"/>
      <c r="CG135" s="297"/>
      <c r="CH135" s="297"/>
      <c r="CI135" s="297"/>
      <c r="CJ135" s="297"/>
      <c r="CK135" s="297"/>
      <c r="CL135" s="297"/>
      <c r="CM135" s="297"/>
      <c r="CN135" s="297"/>
      <c r="CO135" s="297"/>
      <c r="CP135" s="297"/>
      <c r="CQ135" s="297"/>
      <c r="CR135" s="297"/>
      <c r="CS135" s="297"/>
      <c r="CT135" s="297"/>
      <c r="CU135" s="297"/>
      <c r="CV135" s="297"/>
      <c r="CW135" s="297"/>
      <c r="CX135" s="297"/>
      <c r="CY135" s="297"/>
      <c r="CZ135" s="297"/>
      <c r="DA135" s="297"/>
      <c r="DB135" s="297"/>
      <c r="DC135" s="297"/>
      <c r="DD135" s="297"/>
      <c r="DE135" s="297"/>
      <c r="DF135" s="297"/>
      <c r="DG135" s="297"/>
      <c r="DH135" s="297"/>
      <c r="DI135" s="297"/>
      <c r="DJ135" s="297"/>
      <c r="DK135" s="297"/>
      <c r="DL135" s="297"/>
      <c r="DM135" s="297"/>
      <c r="DN135" s="297"/>
      <c r="DO135" s="297"/>
      <c r="DP135" s="297"/>
      <c r="DQ135" s="297"/>
      <c r="DR135" s="297"/>
      <c r="DS135" s="297"/>
      <c r="DT135" s="297"/>
      <c r="DU135" s="297"/>
      <c r="DV135" s="297"/>
      <c r="DW135" s="297"/>
      <c r="DX135" s="297"/>
      <c r="DY135" s="297"/>
      <c r="DZ135" s="297"/>
      <c r="EA135" s="297"/>
      <c r="EB135" s="297"/>
      <c r="EC135" s="297"/>
      <c r="ED135" s="297"/>
      <c r="EE135" s="297"/>
      <c r="EF135" s="297"/>
      <c r="EG135" s="297"/>
      <c r="EH135" s="297"/>
      <c r="EI135"/>
      <c r="EJ135" s="7">
        <f t="shared" si="71"/>
        <v>0</v>
      </c>
      <c r="EN135" s="183">
        <v>0</v>
      </c>
      <c r="EO135" s="183">
        <v>0</v>
      </c>
      <c r="EP135" s="183">
        <v>0</v>
      </c>
      <c r="EQ135" s="183">
        <v>0</v>
      </c>
      <c r="ER135" s="183">
        <v>0</v>
      </c>
      <c r="ES135" s="183">
        <v>0</v>
      </c>
      <c r="ET135" s="183">
        <v>0</v>
      </c>
      <c r="EU135" s="183">
        <v>0</v>
      </c>
      <c r="EV135" s="183">
        <v>0</v>
      </c>
      <c r="EW135" s="183">
        <v>0</v>
      </c>
      <c r="EX135" s="183">
        <v>0</v>
      </c>
      <c r="EY135" s="183">
        <v>0</v>
      </c>
      <c r="EZ135" s="183">
        <v>0</v>
      </c>
      <c r="FA135" s="183">
        <v>0</v>
      </c>
      <c r="FB135" s="183">
        <v>0</v>
      </c>
      <c r="FC135" s="183">
        <v>0</v>
      </c>
      <c r="FD135" s="183">
        <v>0</v>
      </c>
      <c r="FE135" s="183">
        <v>0</v>
      </c>
      <c r="FF135" s="183">
        <v>0</v>
      </c>
      <c r="FG135" s="183">
        <v>0</v>
      </c>
      <c r="FH135" s="183">
        <v>0</v>
      </c>
      <c r="FI135" s="183">
        <v>0</v>
      </c>
      <c r="FJ135" s="183">
        <v>0</v>
      </c>
      <c r="FK135" s="183">
        <v>0</v>
      </c>
      <c r="FL135" s="183">
        <v>0</v>
      </c>
      <c r="FM135" s="183">
        <v>0</v>
      </c>
      <c r="FN135" s="183">
        <v>0</v>
      </c>
      <c r="FO135" s="183">
        <v>0</v>
      </c>
      <c r="FP135" s="183">
        <v>0</v>
      </c>
      <c r="FQ135" s="183">
        <v>0</v>
      </c>
      <c r="FR135" s="183">
        <v>0</v>
      </c>
      <c r="FS135" s="183">
        <v>0</v>
      </c>
      <c r="FT135" s="183">
        <v>0</v>
      </c>
      <c r="FU135" s="183">
        <v>0</v>
      </c>
      <c r="FV135" s="183">
        <v>0</v>
      </c>
      <c r="FW135" s="183">
        <v>0</v>
      </c>
      <c r="FX135" s="183">
        <v>0</v>
      </c>
      <c r="FY135" s="183">
        <v>0</v>
      </c>
      <c r="FZ135" s="183">
        <v>0</v>
      </c>
      <c r="GA135" s="183">
        <v>0</v>
      </c>
      <c r="GB135" s="183">
        <v>0</v>
      </c>
      <c r="GC135" s="183">
        <v>0</v>
      </c>
      <c r="GD135" s="183">
        <v>0</v>
      </c>
      <c r="GE135" s="183">
        <v>0</v>
      </c>
      <c r="GF135" s="183">
        <v>0</v>
      </c>
      <c r="GG135" s="183">
        <v>0</v>
      </c>
      <c r="GH135" s="183">
        <v>0</v>
      </c>
      <c r="GI135" s="183">
        <v>0</v>
      </c>
      <c r="GJ135" s="183">
        <v>0</v>
      </c>
      <c r="GK135" s="183">
        <v>0</v>
      </c>
      <c r="GL135" s="183">
        <v>0</v>
      </c>
      <c r="GM135" s="183">
        <v>0</v>
      </c>
      <c r="GN135" s="183">
        <v>0</v>
      </c>
      <c r="GO135" s="183">
        <v>0</v>
      </c>
      <c r="GP135" s="183">
        <v>0</v>
      </c>
      <c r="GQ135" s="183">
        <v>0</v>
      </c>
      <c r="GR135" s="183">
        <v>0</v>
      </c>
      <c r="GS135" s="183">
        <v>0</v>
      </c>
      <c r="GT135" s="183">
        <v>0</v>
      </c>
      <c r="GU135" s="183">
        <v>0</v>
      </c>
      <c r="GV135" s="183">
        <v>0</v>
      </c>
      <c r="GW135" s="183">
        <v>0</v>
      </c>
      <c r="GX135" s="183">
        <v>0</v>
      </c>
      <c r="GY135" s="183">
        <v>0</v>
      </c>
      <c r="GZ135" s="183">
        <v>0</v>
      </c>
      <c r="HA135" s="183">
        <v>0</v>
      </c>
      <c r="HB135" s="183">
        <v>0</v>
      </c>
      <c r="HC135" s="183">
        <v>0</v>
      </c>
      <c r="HD135" s="183">
        <v>0</v>
      </c>
      <c r="HE135" s="183">
        <v>0</v>
      </c>
      <c r="HF135" s="183">
        <v>0</v>
      </c>
      <c r="HG135" s="183">
        <v>0</v>
      </c>
      <c r="HH135" s="183">
        <v>0</v>
      </c>
      <c r="HI135" s="183">
        <v>0</v>
      </c>
      <c r="HJ135" s="183">
        <v>0</v>
      </c>
      <c r="HK135" s="183">
        <v>0</v>
      </c>
      <c r="HL135" s="183">
        <v>0</v>
      </c>
      <c r="HM135" s="183">
        <v>0</v>
      </c>
      <c r="HN135" s="183">
        <v>0</v>
      </c>
      <c r="HO135" s="183">
        <v>0</v>
      </c>
      <c r="HP135" s="183">
        <v>0</v>
      </c>
      <c r="HQ135" s="183">
        <v>0</v>
      </c>
      <c r="HR135" s="183">
        <v>0</v>
      </c>
      <c r="HS135" s="183">
        <v>0</v>
      </c>
      <c r="HT135" s="183">
        <v>0</v>
      </c>
      <c r="HU135" s="183">
        <v>0</v>
      </c>
      <c r="HV135" s="183">
        <v>0</v>
      </c>
      <c r="HW135" s="183">
        <v>0</v>
      </c>
      <c r="HX135" s="183">
        <v>0</v>
      </c>
      <c r="HY135" s="183">
        <v>0</v>
      </c>
      <c r="HZ135" s="183">
        <v>0</v>
      </c>
      <c r="IA135" s="183">
        <v>0</v>
      </c>
      <c r="IB135" s="183">
        <v>0</v>
      </c>
      <c r="IC135" s="183">
        <v>0</v>
      </c>
      <c r="ID135" s="183">
        <v>0</v>
      </c>
      <c r="IE135" s="183">
        <v>0</v>
      </c>
      <c r="IF135" s="183">
        <v>0</v>
      </c>
      <c r="IG135" s="183">
        <v>0</v>
      </c>
      <c r="IH135" s="183">
        <v>0</v>
      </c>
      <c r="II135" s="183">
        <v>0</v>
      </c>
      <c r="IJ135" s="183">
        <v>0</v>
      </c>
      <c r="IK135" s="183">
        <v>0</v>
      </c>
      <c r="IL135" s="183">
        <v>0</v>
      </c>
      <c r="IM135" s="183">
        <v>0</v>
      </c>
      <c r="IN135" s="183">
        <v>0</v>
      </c>
      <c r="IO135" s="183">
        <v>0</v>
      </c>
      <c r="IP135" s="183">
        <v>0</v>
      </c>
      <c r="IQ135" s="183">
        <v>0</v>
      </c>
      <c r="IR135" s="183">
        <v>0</v>
      </c>
      <c r="IS135" s="183">
        <v>0</v>
      </c>
      <c r="IT135" s="183">
        <v>0</v>
      </c>
      <c r="IU135" s="183">
        <v>0</v>
      </c>
      <c r="IV135" s="183">
        <v>0</v>
      </c>
      <c r="IW135" s="183">
        <v>0</v>
      </c>
      <c r="IX135" s="183">
        <v>0</v>
      </c>
      <c r="IY135" s="183">
        <v>0</v>
      </c>
      <c r="IZ135" s="183">
        <v>0</v>
      </c>
      <c r="JA135" s="183">
        <v>0</v>
      </c>
      <c r="JB135" s="183">
        <v>0</v>
      </c>
      <c r="JC135" s="183">
        <v>0</v>
      </c>
      <c r="JD135" s="183">
        <v>0</v>
      </c>
      <c r="JE135" s="183">
        <v>0</v>
      </c>
      <c r="JF135" s="183">
        <v>0</v>
      </c>
      <c r="JG135" s="183">
        <v>0</v>
      </c>
      <c r="JH135" s="183">
        <v>0</v>
      </c>
      <c r="JI135" s="183">
        <v>0</v>
      </c>
      <c r="JJ135" s="183">
        <v>0</v>
      </c>
      <c r="JK135" s="183">
        <v>0</v>
      </c>
      <c r="JL135" s="183">
        <v>0</v>
      </c>
      <c r="JM135" s="183">
        <v>0</v>
      </c>
      <c r="JN135" s="183">
        <v>0</v>
      </c>
      <c r="JO135" s="183">
        <v>0</v>
      </c>
      <c r="JP135" s="183">
        <v>0</v>
      </c>
      <c r="JQ135" s="183">
        <v>0</v>
      </c>
    </row>
    <row r="136" spans="1:277" x14ac:dyDescent="0.25">
      <c r="A136" s="54">
        <f t="shared" si="70"/>
        <v>135</v>
      </c>
      <c r="B136" s="6"/>
      <c r="C136" s="6"/>
      <c r="D136" s="6"/>
      <c r="E136" s="6"/>
      <c r="F136" s="6" t="s">
        <v>386</v>
      </c>
      <c r="G136" s="297">
        <v>0</v>
      </c>
      <c r="H136" s="297">
        <v>0</v>
      </c>
      <c r="I136" s="297">
        <v>0</v>
      </c>
      <c r="J136" s="297">
        <v>0</v>
      </c>
      <c r="K136" s="297">
        <v>0</v>
      </c>
      <c r="L136" s="297">
        <v>0</v>
      </c>
      <c r="M136" s="297">
        <v>0</v>
      </c>
      <c r="N136" s="297">
        <v>0</v>
      </c>
      <c r="O136" s="297">
        <v>0</v>
      </c>
      <c r="P136" s="297">
        <v>0</v>
      </c>
      <c r="Q136" s="297">
        <v>0</v>
      </c>
      <c r="R136" s="297">
        <v>0</v>
      </c>
      <c r="S136" s="297">
        <v>0</v>
      </c>
      <c r="T136" s="297">
        <v>0</v>
      </c>
      <c r="U136" s="297"/>
      <c r="V136" s="297">
        <v>0</v>
      </c>
      <c r="W136" s="297"/>
      <c r="X136" s="297">
        <v>0</v>
      </c>
      <c r="Y136" s="297"/>
      <c r="Z136" s="297">
        <v>0</v>
      </c>
      <c r="AA136" s="297">
        <v>0</v>
      </c>
      <c r="AB136" s="297">
        <v>0</v>
      </c>
      <c r="AC136" s="297">
        <v>0</v>
      </c>
      <c r="AD136" s="297">
        <v>0</v>
      </c>
      <c r="AE136" s="297">
        <v>0</v>
      </c>
      <c r="AF136" s="297">
        <v>0</v>
      </c>
      <c r="AG136" s="297">
        <v>0</v>
      </c>
      <c r="AH136" s="297">
        <v>0</v>
      </c>
      <c r="AI136" s="297">
        <v>0</v>
      </c>
      <c r="AJ136" s="297">
        <v>0</v>
      </c>
      <c r="AK136" s="297">
        <v>0</v>
      </c>
      <c r="AL136" s="297">
        <v>0</v>
      </c>
      <c r="AM136" s="297">
        <v>0</v>
      </c>
      <c r="AN136" s="297">
        <v>0</v>
      </c>
      <c r="AO136" s="297">
        <v>0</v>
      </c>
      <c r="AP136" s="297">
        <v>0</v>
      </c>
      <c r="AQ136" s="297">
        <v>0</v>
      </c>
      <c r="AR136" s="297">
        <v>0</v>
      </c>
      <c r="AS136" s="297">
        <v>0</v>
      </c>
      <c r="AT136" s="297">
        <v>0</v>
      </c>
      <c r="AU136" s="297">
        <v>0</v>
      </c>
      <c r="AV136" s="297">
        <v>0</v>
      </c>
      <c r="AW136" s="297">
        <v>0</v>
      </c>
      <c r="AX136" s="297">
        <v>0</v>
      </c>
      <c r="AY136" s="297">
        <v>0</v>
      </c>
      <c r="AZ136" s="297">
        <v>0</v>
      </c>
      <c r="BA136" s="297">
        <v>0</v>
      </c>
      <c r="BB136" s="297">
        <v>0</v>
      </c>
      <c r="BC136" s="297">
        <v>0</v>
      </c>
      <c r="BD136" s="297">
        <v>0</v>
      </c>
      <c r="BE136" s="297">
        <v>0</v>
      </c>
      <c r="BF136" s="297">
        <v>0</v>
      </c>
      <c r="BG136" s="297">
        <v>0</v>
      </c>
      <c r="BH136" s="297">
        <v>0</v>
      </c>
      <c r="BI136" s="297">
        <v>0</v>
      </c>
      <c r="BJ136" s="297">
        <v>0</v>
      </c>
      <c r="BK136" s="297">
        <v>0</v>
      </c>
      <c r="BL136" s="297">
        <v>0</v>
      </c>
      <c r="BM136" s="297">
        <v>0</v>
      </c>
      <c r="BN136" s="297">
        <v>0</v>
      </c>
      <c r="BO136" s="297">
        <v>0</v>
      </c>
      <c r="BP136" s="297">
        <v>0</v>
      </c>
      <c r="BQ136" s="297">
        <v>0</v>
      </c>
      <c r="BR136" s="297">
        <v>0</v>
      </c>
      <c r="BS136" s="297">
        <v>0</v>
      </c>
      <c r="BT136" s="297">
        <v>0</v>
      </c>
      <c r="BU136" s="297">
        <v>0</v>
      </c>
      <c r="BV136" s="297">
        <v>0</v>
      </c>
      <c r="BW136" s="297">
        <v>0</v>
      </c>
      <c r="BX136" s="297">
        <v>0</v>
      </c>
      <c r="BY136" s="297">
        <v>0</v>
      </c>
      <c r="BZ136" s="297">
        <v>0</v>
      </c>
      <c r="CA136" s="297">
        <v>0</v>
      </c>
      <c r="CB136" s="297">
        <v>0</v>
      </c>
      <c r="CC136" s="297">
        <v>0</v>
      </c>
      <c r="CD136" s="297">
        <v>0</v>
      </c>
      <c r="CE136" s="297">
        <v>0</v>
      </c>
      <c r="CF136" s="297">
        <v>0</v>
      </c>
      <c r="CG136" s="297">
        <v>0</v>
      </c>
      <c r="CH136" s="297">
        <v>0</v>
      </c>
      <c r="CI136" s="297">
        <v>0</v>
      </c>
      <c r="CJ136" s="297">
        <v>0</v>
      </c>
      <c r="CK136" s="297">
        <v>0</v>
      </c>
      <c r="CL136" s="297">
        <v>0</v>
      </c>
      <c r="CM136" s="297"/>
      <c r="CN136" s="297">
        <v>0</v>
      </c>
      <c r="CO136" s="297">
        <v>0</v>
      </c>
      <c r="CP136" s="297">
        <v>0</v>
      </c>
      <c r="CQ136" s="297">
        <v>0</v>
      </c>
      <c r="CR136" s="297">
        <v>0</v>
      </c>
      <c r="CS136" s="297">
        <v>0</v>
      </c>
      <c r="CT136" s="297">
        <v>0</v>
      </c>
      <c r="CU136" s="297">
        <v>0</v>
      </c>
      <c r="CV136" s="297">
        <v>0</v>
      </c>
      <c r="CW136" s="297">
        <v>0</v>
      </c>
      <c r="CX136" s="297">
        <v>0</v>
      </c>
      <c r="CY136" s="297">
        <v>0</v>
      </c>
      <c r="CZ136" s="297">
        <v>0</v>
      </c>
      <c r="DA136" s="297">
        <v>0</v>
      </c>
      <c r="DB136" s="297">
        <v>0</v>
      </c>
      <c r="DC136" s="297">
        <v>0</v>
      </c>
      <c r="DD136" s="297">
        <v>0</v>
      </c>
      <c r="DE136" s="297">
        <v>0</v>
      </c>
      <c r="DF136" s="297">
        <v>0</v>
      </c>
      <c r="DG136" s="297">
        <v>0</v>
      </c>
      <c r="DH136" s="297">
        <v>0</v>
      </c>
      <c r="DI136" s="297">
        <v>0</v>
      </c>
      <c r="DJ136" s="297">
        <v>0</v>
      </c>
      <c r="DK136" s="297">
        <v>0</v>
      </c>
      <c r="DL136" s="297">
        <v>0</v>
      </c>
      <c r="DM136" s="297">
        <v>0</v>
      </c>
      <c r="DN136" s="297">
        <v>0</v>
      </c>
      <c r="DO136" s="297">
        <v>0</v>
      </c>
      <c r="DP136" s="297">
        <v>0</v>
      </c>
      <c r="DQ136" s="297"/>
      <c r="DR136" s="297">
        <v>0</v>
      </c>
      <c r="DS136" s="297">
        <v>0</v>
      </c>
      <c r="DT136" s="297">
        <v>0</v>
      </c>
      <c r="DU136" s="297">
        <v>0</v>
      </c>
      <c r="DV136" s="297">
        <v>0</v>
      </c>
      <c r="DW136" s="297">
        <v>0</v>
      </c>
      <c r="DX136" s="297"/>
      <c r="DY136" s="297">
        <v>0</v>
      </c>
      <c r="DZ136" s="297">
        <v>0</v>
      </c>
      <c r="EA136" s="297">
        <v>0</v>
      </c>
      <c r="EB136" s="297">
        <v>0</v>
      </c>
      <c r="EC136" s="297">
        <v>0</v>
      </c>
      <c r="ED136" s="297">
        <v>0</v>
      </c>
      <c r="EE136" s="297">
        <v>0</v>
      </c>
      <c r="EF136" s="297">
        <v>0</v>
      </c>
      <c r="EG136" s="297">
        <v>0</v>
      </c>
      <c r="EH136" s="297">
        <v>0</v>
      </c>
      <c r="EI136"/>
      <c r="EJ136" s="7">
        <f t="shared" si="71"/>
        <v>0</v>
      </c>
      <c r="EN136" s="183">
        <v>0</v>
      </c>
      <c r="EO136" s="183">
        <v>0</v>
      </c>
      <c r="EP136" s="183">
        <v>0</v>
      </c>
      <c r="EQ136" s="183">
        <v>0</v>
      </c>
      <c r="ER136" s="183">
        <v>0</v>
      </c>
      <c r="ES136" s="183">
        <v>0</v>
      </c>
      <c r="ET136" s="183">
        <v>0</v>
      </c>
      <c r="EU136" s="183">
        <v>0</v>
      </c>
      <c r="EV136" s="183">
        <v>0</v>
      </c>
      <c r="EW136" s="183">
        <v>0</v>
      </c>
      <c r="EX136" s="183">
        <v>0</v>
      </c>
      <c r="EY136" s="183">
        <v>0</v>
      </c>
      <c r="EZ136" s="183">
        <v>0</v>
      </c>
      <c r="FA136" s="183">
        <v>0</v>
      </c>
      <c r="FB136" s="183">
        <v>0</v>
      </c>
      <c r="FC136" s="183">
        <v>0</v>
      </c>
      <c r="FD136" s="183">
        <v>0</v>
      </c>
      <c r="FE136" s="183">
        <v>0</v>
      </c>
      <c r="FF136" s="183">
        <v>0</v>
      </c>
      <c r="FG136" s="183">
        <v>0</v>
      </c>
      <c r="FH136" s="183">
        <v>0</v>
      </c>
      <c r="FI136" s="183">
        <v>0</v>
      </c>
      <c r="FJ136" s="183">
        <v>0</v>
      </c>
      <c r="FK136" s="183">
        <v>0</v>
      </c>
      <c r="FL136" s="183">
        <v>0</v>
      </c>
      <c r="FM136" s="183">
        <v>0</v>
      </c>
      <c r="FN136" s="183">
        <v>0</v>
      </c>
      <c r="FO136" s="183">
        <v>0</v>
      </c>
      <c r="FP136" s="183">
        <v>0</v>
      </c>
      <c r="FQ136" s="183">
        <v>0</v>
      </c>
      <c r="FR136" s="183">
        <v>0</v>
      </c>
      <c r="FS136" s="183">
        <v>0</v>
      </c>
      <c r="FT136" s="183">
        <v>0</v>
      </c>
      <c r="FU136" s="183">
        <v>0</v>
      </c>
      <c r="FV136" s="183">
        <v>0</v>
      </c>
      <c r="FW136" s="183">
        <v>0</v>
      </c>
      <c r="FX136" s="183">
        <v>0</v>
      </c>
      <c r="FY136" s="183">
        <v>0</v>
      </c>
      <c r="FZ136" s="183">
        <v>0</v>
      </c>
      <c r="GA136" s="183">
        <v>0</v>
      </c>
      <c r="GB136" s="183">
        <v>0</v>
      </c>
      <c r="GC136" s="183">
        <v>0</v>
      </c>
      <c r="GD136" s="183">
        <v>0</v>
      </c>
      <c r="GE136" s="183">
        <v>0</v>
      </c>
      <c r="GF136" s="183">
        <v>0</v>
      </c>
      <c r="GG136" s="183">
        <v>0</v>
      </c>
      <c r="GH136" s="183">
        <v>0</v>
      </c>
      <c r="GI136" s="183">
        <v>0</v>
      </c>
      <c r="GJ136" s="183">
        <v>0</v>
      </c>
      <c r="GK136" s="183">
        <v>0</v>
      </c>
      <c r="GL136" s="183">
        <v>0</v>
      </c>
      <c r="GM136" s="183">
        <v>0</v>
      </c>
      <c r="GN136" s="183">
        <v>0</v>
      </c>
      <c r="GO136" s="183">
        <v>0</v>
      </c>
      <c r="GP136" s="183">
        <v>0</v>
      </c>
      <c r="GQ136" s="183">
        <v>0</v>
      </c>
      <c r="GR136" s="183">
        <v>0</v>
      </c>
      <c r="GS136" s="183">
        <v>0</v>
      </c>
      <c r="GT136" s="183">
        <v>0</v>
      </c>
      <c r="GU136" s="183">
        <v>0</v>
      </c>
      <c r="GV136" s="183">
        <v>0</v>
      </c>
      <c r="GW136" s="183">
        <v>0</v>
      </c>
      <c r="GX136" s="183">
        <v>0</v>
      </c>
      <c r="GY136" s="183">
        <v>0</v>
      </c>
      <c r="GZ136" s="183">
        <v>0</v>
      </c>
      <c r="HA136" s="183">
        <v>0</v>
      </c>
      <c r="HB136" s="183">
        <v>0</v>
      </c>
      <c r="HC136" s="183">
        <v>0</v>
      </c>
      <c r="HD136" s="183">
        <v>0</v>
      </c>
      <c r="HE136" s="183">
        <v>0</v>
      </c>
      <c r="HF136" s="183">
        <v>0</v>
      </c>
      <c r="HG136" s="183">
        <v>0</v>
      </c>
      <c r="HH136" s="183">
        <v>0</v>
      </c>
      <c r="HI136" s="183">
        <v>0</v>
      </c>
      <c r="HJ136" s="183">
        <v>0</v>
      </c>
      <c r="HK136" s="183">
        <v>0</v>
      </c>
      <c r="HL136" s="183">
        <v>0</v>
      </c>
      <c r="HM136" s="183">
        <v>0</v>
      </c>
      <c r="HN136" s="183">
        <v>0</v>
      </c>
      <c r="HO136" s="183">
        <v>0</v>
      </c>
      <c r="HP136" s="183">
        <v>0</v>
      </c>
      <c r="HQ136" s="183">
        <v>0</v>
      </c>
      <c r="HR136" s="183">
        <v>0</v>
      </c>
      <c r="HS136" s="183">
        <v>0</v>
      </c>
      <c r="HT136" s="183">
        <v>0</v>
      </c>
      <c r="HU136" s="183">
        <v>0</v>
      </c>
      <c r="HV136" s="183">
        <v>0</v>
      </c>
      <c r="HW136" s="183">
        <v>0</v>
      </c>
      <c r="HX136" s="183">
        <v>0</v>
      </c>
      <c r="HY136" s="183">
        <v>0</v>
      </c>
      <c r="HZ136" s="183">
        <v>0</v>
      </c>
      <c r="IA136" s="183">
        <v>0</v>
      </c>
      <c r="IB136" s="183">
        <v>0</v>
      </c>
      <c r="IC136" s="183">
        <v>0</v>
      </c>
      <c r="ID136" s="183">
        <v>0</v>
      </c>
      <c r="IE136" s="183">
        <v>0</v>
      </c>
      <c r="IF136" s="183">
        <v>0</v>
      </c>
      <c r="IG136" s="183">
        <v>0</v>
      </c>
      <c r="IH136" s="183">
        <v>0</v>
      </c>
      <c r="II136" s="183">
        <v>0</v>
      </c>
      <c r="IJ136" s="183">
        <v>0</v>
      </c>
      <c r="IK136" s="183">
        <v>0</v>
      </c>
      <c r="IL136" s="183">
        <v>0</v>
      </c>
      <c r="IM136" s="183">
        <v>0</v>
      </c>
      <c r="IN136" s="183">
        <v>0</v>
      </c>
      <c r="IO136" s="183">
        <v>0</v>
      </c>
      <c r="IP136" s="183">
        <v>0</v>
      </c>
      <c r="IQ136" s="183">
        <v>0</v>
      </c>
      <c r="IR136" s="183">
        <v>0</v>
      </c>
      <c r="IS136" s="183">
        <v>0</v>
      </c>
      <c r="IT136" s="183">
        <v>0</v>
      </c>
      <c r="IU136" s="183">
        <v>0</v>
      </c>
      <c r="IV136" s="183">
        <v>0</v>
      </c>
      <c r="IW136" s="183">
        <v>0</v>
      </c>
      <c r="IX136" s="183">
        <v>0</v>
      </c>
      <c r="IY136" s="183">
        <v>0</v>
      </c>
      <c r="IZ136" s="183">
        <v>0</v>
      </c>
      <c r="JA136" s="183">
        <v>0</v>
      </c>
      <c r="JB136" s="183">
        <v>0</v>
      </c>
      <c r="JC136" s="183">
        <v>0</v>
      </c>
      <c r="JD136" s="183">
        <v>0</v>
      </c>
      <c r="JE136" s="183">
        <v>0</v>
      </c>
      <c r="JF136" s="183">
        <v>0</v>
      </c>
      <c r="JG136" s="183">
        <v>0</v>
      </c>
      <c r="JH136" s="183">
        <v>0</v>
      </c>
      <c r="JI136" s="183">
        <v>0</v>
      </c>
      <c r="JJ136" s="183">
        <v>0</v>
      </c>
      <c r="JK136" s="183">
        <v>0</v>
      </c>
      <c r="JL136" s="183">
        <v>0</v>
      </c>
      <c r="JM136" s="183">
        <v>0</v>
      </c>
      <c r="JN136" s="183">
        <v>0</v>
      </c>
      <c r="JO136" s="183">
        <v>0</v>
      </c>
      <c r="JP136" s="183">
        <v>0</v>
      </c>
      <c r="JQ136" s="183">
        <v>0</v>
      </c>
    </row>
    <row r="137" spans="1:277" x14ac:dyDescent="0.25">
      <c r="A137" s="54">
        <f t="shared" si="70"/>
        <v>136</v>
      </c>
      <c r="B137" s="6"/>
      <c r="C137" s="6"/>
      <c r="D137" s="6"/>
      <c r="E137" s="6"/>
      <c r="F137" s="6" t="s">
        <v>309</v>
      </c>
      <c r="G137" s="297">
        <v>0</v>
      </c>
      <c r="H137" s="297">
        <v>0</v>
      </c>
      <c r="I137" s="297">
        <v>0</v>
      </c>
      <c r="J137" s="297">
        <v>0</v>
      </c>
      <c r="K137" s="297">
        <v>0</v>
      </c>
      <c r="L137" s="297">
        <v>0</v>
      </c>
      <c r="M137" s="297">
        <v>0</v>
      </c>
      <c r="N137" s="297">
        <v>0</v>
      </c>
      <c r="O137" s="297">
        <v>0</v>
      </c>
      <c r="P137" s="297">
        <v>0</v>
      </c>
      <c r="Q137" s="297">
        <v>0</v>
      </c>
      <c r="R137" s="297">
        <v>0</v>
      </c>
      <c r="S137" s="297">
        <v>0</v>
      </c>
      <c r="T137" s="297">
        <v>0</v>
      </c>
      <c r="U137" s="297"/>
      <c r="V137" s="297">
        <v>0</v>
      </c>
      <c r="W137" s="297"/>
      <c r="X137" s="297">
        <v>1.0000000000000001E-5</v>
      </c>
      <c r="Y137" s="297"/>
      <c r="Z137" s="297">
        <v>0</v>
      </c>
      <c r="AA137" s="297">
        <v>0</v>
      </c>
      <c r="AB137" s="297">
        <v>0</v>
      </c>
      <c r="AC137" s="297">
        <v>0</v>
      </c>
      <c r="AD137" s="297">
        <v>0</v>
      </c>
      <c r="AE137" s="297">
        <v>0</v>
      </c>
      <c r="AF137" s="297">
        <v>0</v>
      </c>
      <c r="AG137" s="297">
        <v>0</v>
      </c>
      <c r="AH137" s="297">
        <v>0</v>
      </c>
      <c r="AI137" s="297">
        <v>0</v>
      </c>
      <c r="AJ137" s="297">
        <v>0</v>
      </c>
      <c r="AK137" s="297">
        <v>0</v>
      </c>
      <c r="AL137" s="297">
        <v>0</v>
      </c>
      <c r="AM137" s="297">
        <v>0</v>
      </c>
      <c r="AN137" s="297">
        <v>0</v>
      </c>
      <c r="AO137" s="297">
        <v>0</v>
      </c>
      <c r="AP137" s="297">
        <v>0</v>
      </c>
      <c r="AQ137" s="297">
        <v>0</v>
      </c>
      <c r="AR137" s="297">
        <v>0</v>
      </c>
      <c r="AS137" s="297">
        <v>0</v>
      </c>
      <c r="AT137" s="297">
        <v>0</v>
      </c>
      <c r="AU137" s="297">
        <v>0</v>
      </c>
      <c r="AV137" s="297">
        <v>0</v>
      </c>
      <c r="AW137" s="297">
        <v>0</v>
      </c>
      <c r="AX137" s="297">
        <v>0</v>
      </c>
      <c r="AY137" s="297">
        <v>0</v>
      </c>
      <c r="AZ137" s="297">
        <v>0</v>
      </c>
      <c r="BA137" s="297">
        <v>0</v>
      </c>
      <c r="BB137" s="297">
        <v>0</v>
      </c>
      <c r="BC137" s="297">
        <v>0</v>
      </c>
      <c r="BD137" s="297">
        <v>0</v>
      </c>
      <c r="BE137" s="297">
        <v>0</v>
      </c>
      <c r="BF137" s="297">
        <v>0</v>
      </c>
      <c r="BG137" s="297">
        <v>1.0000000000000001E-5</v>
      </c>
      <c r="BH137" s="297">
        <v>576.79999999999995</v>
      </c>
      <c r="BI137" s="297">
        <v>0</v>
      </c>
      <c r="BJ137" s="297">
        <v>0</v>
      </c>
      <c r="BK137" s="297">
        <v>0</v>
      </c>
      <c r="BL137" s="297">
        <v>0</v>
      </c>
      <c r="BM137" s="297">
        <v>0</v>
      </c>
      <c r="BN137" s="297">
        <v>0</v>
      </c>
      <c r="BO137" s="297">
        <v>1.0000000000000001E-5</v>
      </c>
      <c r="BP137" s="297">
        <v>0</v>
      </c>
      <c r="BQ137" s="297">
        <v>0</v>
      </c>
      <c r="BR137" s="297">
        <v>0</v>
      </c>
      <c r="BS137" s="297">
        <v>0</v>
      </c>
      <c r="BT137" s="297">
        <v>0</v>
      </c>
      <c r="BU137" s="297">
        <v>0</v>
      </c>
      <c r="BV137" s="297">
        <v>0</v>
      </c>
      <c r="BW137" s="297">
        <v>0</v>
      </c>
      <c r="BX137" s="297">
        <v>0</v>
      </c>
      <c r="BY137" s="297">
        <v>0</v>
      </c>
      <c r="BZ137" s="297">
        <v>0</v>
      </c>
      <c r="CA137" s="297">
        <v>0</v>
      </c>
      <c r="CB137" s="297">
        <v>0</v>
      </c>
      <c r="CC137" s="297">
        <v>0</v>
      </c>
      <c r="CD137" s="297">
        <v>0</v>
      </c>
      <c r="CE137" s="297">
        <v>0</v>
      </c>
      <c r="CF137" s="297">
        <v>0</v>
      </c>
      <c r="CG137" s="297">
        <v>0</v>
      </c>
      <c r="CH137" s="297">
        <v>0</v>
      </c>
      <c r="CI137" s="297">
        <v>0</v>
      </c>
      <c r="CJ137" s="297">
        <v>360.5</v>
      </c>
      <c r="CK137" s="297">
        <v>1.0000000000000001E-5</v>
      </c>
      <c r="CL137" s="297">
        <v>0</v>
      </c>
      <c r="CM137" s="297"/>
      <c r="CN137" s="297">
        <v>0</v>
      </c>
      <c r="CO137" s="297">
        <v>0</v>
      </c>
      <c r="CP137" s="297">
        <v>0</v>
      </c>
      <c r="CQ137" s="297">
        <v>0</v>
      </c>
      <c r="CR137" s="297">
        <v>0</v>
      </c>
      <c r="CS137" s="297">
        <v>0</v>
      </c>
      <c r="CT137" s="297">
        <v>0</v>
      </c>
      <c r="CU137" s="297">
        <v>0</v>
      </c>
      <c r="CV137" s="297">
        <v>0</v>
      </c>
      <c r="CW137" s="297">
        <v>0</v>
      </c>
      <c r="CX137" s="297">
        <v>0</v>
      </c>
      <c r="CY137" s="297">
        <v>0</v>
      </c>
      <c r="CZ137" s="297">
        <v>0</v>
      </c>
      <c r="DA137" s="297">
        <v>0</v>
      </c>
      <c r="DB137" s="297">
        <v>0</v>
      </c>
      <c r="DC137" s="297">
        <v>0</v>
      </c>
      <c r="DD137" s="297">
        <v>0</v>
      </c>
      <c r="DE137" s="297">
        <v>0</v>
      </c>
      <c r="DF137" s="297">
        <v>0</v>
      </c>
      <c r="DG137" s="297">
        <v>0</v>
      </c>
      <c r="DH137" s="297">
        <v>0</v>
      </c>
      <c r="DI137" s="297">
        <v>0</v>
      </c>
      <c r="DJ137" s="297">
        <v>0</v>
      </c>
      <c r="DK137" s="297">
        <v>0</v>
      </c>
      <c r="DL137" s="297">
        <v>0</v>
      </c>
      <c r="DM137" s="297">
        <v>0</v>
      </c>
      <c r="DN137" s="297">
        <v>0</v>
      </c>
      <c r="DO137" s="297">
        <v>0</v>
      </c>
      <c r="DP137" s="297">
        <v>0</v>
      </c>
      <c r="DQ137" s="297"/>
      <c r="DR137" s="297">
        <v>0</v>
      </c>
      <c r="DS137" s="297">
        <v>0</v>
      </c>
      <c r="DT137" s="297">
        <v>0</v>
      </c>
      <c r="DU137" s="297">
        <v>0</v>
      </c>
      <c r="DV137" s="297">
        <v>0</v>
      </c>
      <c r="DW137" s="297">
        <v>0</v>
      </c>
      <c r="DX137" s="297"/>
      <c r="DY137" s="297">
        <v>0</v>
      </c>
      <c r="DZ137" s="297">
        <v>0</v>
      </c>
      <c r="EA137" s="297">
        <v>0</v>
      </c>
      <c r="EB137" s="297">
        <v>1E-4</v>
      </c>
      <c r="EC137" s="297">
        <v>1E-4</v>
      </c>
      <c r="ED137" s="297">
        <v>0</v>
      </c>
      <c r="EE137" s="297">
        <v>1.0000000000000001E-5</v>
      </c>
      <c r="EF137" s="297">
        <v>0</v>
      </c>
      <c r="EG137" s="297">
        <v>0</v>
      </c>
      <c r="EH137" s="297">
        <v>0</v>
      </c>
      <c r="EI137"/>
      <c r="EJ137" s="7">
        <f t="shared" si="71"/>
        <v>937.30025000000001</v>
      </c>
      <c r="EN137" s="183">
        <v>0</v>
      </c>
      <c r="EO137" s="183">
        <v>0</v>
      </c>
      <c r="EP137" s="183">
        <v>0</v>
      </c>
      <c r="EQ137" s="183">
        <v>0</v>
      </c>
      <c r="ER137" s="183">
        <v>0</v>
      </c>
      <c r="ES137" s="183">
        <v>0</v>
      </c>
      <c r="ET137" s="183">
        <v>0</v>
      </c>
      <c r="EU137" s="183">
        <v>0</v>
      </c>
      <c r="EV137" s="183">
        <v>0</v>
      </c>
      <c r="EW137" s="183">
        <v>0</v>
      </c>
      <c r="EX137" s="183">
        <v>0</v>
      </c>
      <c r="EY137" s="183">
        <v>0</v>
      </c>
      <c r="EZ137" s="183">
        <v>0</v>
      </c>
      <c r="FA137" s="183">
        <v>0</v>
      </c>
      <c r="FB137" s="183">
        <v>0</v>
      </c>
      <c r="FC137" s="183">
        <v>0</v>
      </c>
      <c r="FD137" s="183">
        <v>0</v>
      </c>
      <c r="FE137" s="183">
        <v>0</v>
      </c>
      <c r="FF137" s="183">
        <v>0</v>
      </c>
      <c r="FG137" s="183">
        <v>0</v>
      </c>
      <c r="FH137" s="183">
        <v>0</v>
      </c>
      <c r="FI137" s="183">
        <v>0</v>
      </c>
      <c r="FJ137" s="183">
        <v>0</v>
      </c>
      <c r="FK137" s="183">
        <v>0</v>
      </c>
      <c r="FL137" s="183">
        <v>0</v>
      </c>
      <c r="FM137" s="183">
        <v>0</v>
      </c>
      <c r="FN137" s="183">
        <v>0</v>
      </c>
      <c r="FO137" s="183">
        <v>0</v>
      </c>
      <c r="FP137" s="183">
        <v>0</v>
      </c>
      <c r="FQ137" s="183">
        <v>0</v>
      </c>
      <c r="FR137" s="183">
        <v>0</v>
      </c>
      <c r="FS137" s="183">
        <v>0</v>
      </c>
      <c r="FT137" s="183">
        <v>0</v>
      </c>
      <c r="FU137" s="183">
        <v>0</v>
      </c>
      <c r="FV137" s="183">
        <v>0</v>
      </c>
      <c r="FW137" s="183">
        <v>0</v>
      </c>
      <c r="FX137" s="183">
        <v>0</v>
      </c>
      <c r="FY137" s="183">
        <v>0</v>
      </c>
      <c r="FZ137" s="183">
        <v>0</v>
      </c>
      <c r="GA137" s="183">
        <v>0</v>
      </c>
      <c r="GB137" s="183">
        <v>0</v>
      </c>
      <c r="GC137" s="183">
        <v>0</v>
      </c>
      <c r="GD137" s="183">
        <v>0</v>
      </c>
      <c r="GE137" s="183">
        <v>0</v>
      </c>
      <c r="GF137" s="183">
        <v>0</v>
      </c>
      <c r="GG137" s="183">
        <v>0</v>
      </c>
      <c r="GH137" s="183">
        <v>0</v>
      </c>
      <c r="GI137" s="183">
        <v>0</v>
      </c>
      <c r="GJ137" s="183">
        <v>0</v>
      </c>
      <c r="GK137" s="183">
        <v>0</v>
      </c>
      <c r="GL137" s="183">
        <v>0</v>
      </c>
      <c r="GM137" s="183">
        <v>0</v>
      </c>
      <c r="GN137" s="183">
        <v>0</v>
      </c>
      <c r="GO137" s="183">
        <v>0</v>
      </c>
      <c r="GP137" s="183">
        <v>0</v>
      </c>
      <c r="GQ137" s="183">
        <v>0</v>
      </c>
      <c r="GR137" s="183">
        <v>0</v>
      </c>
      <c r="GS137" s="183">
        <v>0</v>
      </c>
      <c r="GT137" s="183">
        <v>0</v>
      </c>
      <c r="GU137" s="183">
        <v>0</v>
      </c>
      <c r="GV137" s="183">
        <v>0</v>
      </c>
      <c r="GW137" s="183">
        <v>0</v>
      </c>
      <c r="GX137" s="183">
        <v>0</v>
      </c>
      <c r="GY137" s="183">
        <v>0</v>
      </c>
      <c r="GZ137" s="183">
        <v>0</v>
      </c>
      <c r="HA137" s="183">
        <v>0</v>
      </c>
      <c r="HB137" s="183">
        <v>0</v>
      </c>
      <c r="HC137" s="183">
        <v>0</v>
      </c>
      <c r="HD137" s="183">
        <v>0</v>
      </c>
      <c r="HE137" s="183">
        <v>0</v>
      </c>
      <c r="HF137" s="183">
        <v>0</v>
      </c>
      <c r="HG137" s="183">
        <v>0</v>
      </c>
      <c r="HH137" s="183">
        <v>0</v>
      </c>
      <c r="HI137" s="183">
        <v>0</v>
      </c>
      <c r="HJ137" s="183">
        <v>0</v>
      </c>
      <c r="HK137" s="183">
        <v>0</v>
      </c>
      <c r="HL137" s="183">
        <v>0</v>
      </c>
      <c r="HM137" s="183">
        <v>0</v>
      </c>
      <c r="HN137" s="183">
        <v>0</v>
      </c>
      <c r="HO137" s="183">
        <v>0</v>
      </c>
      <c r="HP137" s="183">
        <v>0</v>
      </c>
      <c r="HQ137" s="183">
        <v>0</v>
      </c>
      <c r="HR137" s="183">
        <v>0</v>
      </c>
      <c r="HS137" s="183">
        <v>0</v>
      </c>
      <c r="HT137" s="183">
        <v>0</v>
      </c>
      <c r="HU137" s="183">
        <v>0</v>
      </c>
      <c r="HV137" s="183">
        <v>0</v>
      </c>
      <c r="HW137" s="183">
        <v>0</v>
      </c>
      <c r="HX137" s="183">
        <v>0</v>
      </c>
      <c r="HY137" s="183">
        <v>0</v>
      </c>
      <c r="HZ137" s="183">
        <v>0</v>
      </c>
      <c r="IA137" s="183">
        <v>0</v>
      </c>
      <c r="IB137" s="183">
        <v>0</v>
      </c>
      <c r="IC137" s="183">
        <v>0</v>
      </c>
      <c r="ID137" s="183">
        <v>0</v>
      </c>
      <c r="IE137" s="183">
        <v>0</v>
      </c>
      <c r="IF137" s="183">
        <v>0</v>
      </c>
      <c r="IG137" s="183">
        <v>0</v>
      </c>
      <c r="IH137" s="183">
        <v>0</v>
      </c>
      <c r="II137" s="183">
        <v>0</v>
      </c>
      <c r="IJ137" s="183">
        <v>0</v>
      </c>
      <c r="IK137" s="183">
        <v>0</v>
      </c>
      <c r="IL137" s="183">
        <v>0</v>
      </c>
      <c r="IM137" s="183">
        <v>0</v>
      </c>
      <c r="IN137" s="183">
        <v>0</v>
      </c>
      <c r="IO137" s="183">
        <v>0</v>
      </c>
      <c r="IP137" s="183">
        <v>0</v>
      </c>
      <c r="IQ137" s="183">
        <v>0</v>
      </c>
      <c r="IR137" s="183">
        <v>0</v>
      </c>
      <c r="IS137" s="183">
        <v>0</v>
      </c>
      <c r="IT137" s="183">
        <v>0</v>
      </c>
      <c r="IU137" s="183">
        <v>0</v>
      </c>
      <c r="IV137" s="183">
        <v>0</v>
      </c>
      <c r="IW137" s="183">
        <v>0</v>
      </c>
      <c r="IX137" s="183">
        <v>0</v>
      </c>
      <c r="IY137" s="183">
        <v>0</v>
      </c>
      <c r="IZ137" s="183">
        <v>0</v>
      </c>
      <c r="JA137" s="183">
        <v>0</v>
      </c>
      <c r="JB137" s="183">
        <v>0</v>
      </c>
      <c r="JC137" s="183">
        <v>0</v>
      </c>
      <c r="JD137" s="183">
        <v>0</v>
      </c>
      <c r="JE137" s="183">
        <v>0</v>
      </c>
      <c r="JF137" s="183">
        <v>0</v>
      </c>
      <c r="JG137" s="183">
        <v>0</v>
      </c>
      <c r="JH137" s="183">
        <v>0</v>
      </c>
      <c r="JI137" s="183">
        <v>0</v>
      </c>
      <c r="JJ137" s="183">
        <v>0</v>
      </c>
      <c r="JK137" s="183">
        <v>0</v>
      </c>
      <c r="JL137" s="183">
        <v>0</v>
      </c>
      <c r="JM137" s="183">
        <v>0</v>
      </c>
      <c r="JN137" s="183">
        <v>0</v>
      </c>
      <c r="JO137" s="183">
        <v>0</v>
      </c>
      <c r="JP137" s="183">
        <v>0</v>
      </c>
      <c r="JQ137" s="183">
        <v>0</v>
      </c>
    </row>
    <row r="138" spans="1:277" x14ac:dyDescent="0.25">
      <c r="A138" s="54">
        <f t="shared" si="70"/>
        <v>137</v>
      </c>
      <c r="B138" s="6"/>
      <c r="C138" s="6"/>
      <c r="D138" s="6"/>
      <c r="E138" s="6"/>
      <c r="F138" s="6" t="s">
        <v>310</v>
      </c>
      <c r="G138" s="297">
        <v>0</v>
      </c>
      <c r="H138" s="297">
        <v>8455</v>
      </c>
      <c r="I138" s="297">
        <v>33000</v>
      </c>
      <c r="J138" s="297">
        <v>0</v>
      </c>
      <c r="K138" s="297">
        <v>31260</v>
      </c>
      <c r="L138" s="297">
        <v>25250</v>
      </c>
      <c r="M138" s="297">
        <v>0</v>
      </c>
      <c r="N138" s="297">
        <v>0</v>
      </c>
      <c r="O138" s="297">
        <v>17615</v>
      </c>
      <c r="P138" s="297">
        <v>32960</v>
      </c>
      <c r="Q138" s="297">
        <v>0</v>
      </c>
      <c r="R138" s="297">
        <v>0</v>
      </c>
      <c r="S138" s="297">
        <v>0</v>
      </c>
      <c r="T138" s="297">
        <v>0</v>
      </c>
      <c r="U138" s="297"/>
      <c r="V138" s="297">
        <v>27000</v>
      </c>
      <c r="W138" s="297"/>
      <c r="X138" s="297">
        <v>40170</v>
      </c>
      <c r="Y138" s="297"/>
      <c r="Z138" s="297">
        <v>0</v>
      </c>
      <c r="AA138" s="297">
        <v>0</v>
      </c>
      <c r="AB138" s="297">
        <v>21000</v>
      </c>
      <c r="AC138" s="297">
        <v>0</v>
      </c>
      <c r="AD138" s="297">
        <v>0</v>
      </c>
      <c r="AE138" s="297">
        <v>0</v>
      </c>
      <c r="AF138" s="297">
        <v>0</v>
      </c>
      <c r="AG138" s="297">
        <v>0</v>
      </c>
      <c r="AH138" s="297">
        <v>0</v>
      </c>
      <c r="AI138" s="297">
        <v>0</v>
      </c>
      <c r="AJ138" s="297">
        <v>0</v>
      </c>
      <c r="AK138" s="297">
        <v>0</v>
      </c>
      <c r="AL138" s="297">
        <v>0</v>
      </c>
      <c r="AM138" s="297">
        <v>0</v>
      </c>
      <c r="AN138" s="297">
        <v>0</v>
      </c>
      <c r="AO138" s="297">
        <v>0</v>
      </c>
      <c r="AP138" s="297">
        <v>0</v>
      </c>
      <c r="AQ138" s="297">
        <v>27000</v>
      </c>
      <c r="AR138" s="297">
        <v>0</v>
      </c>
      <c r="AS138" s="297">
        <v>0</v>
      </c>
      <c r="AT138" s="297">
        <v>0</v>
      </c>
      <c r="AU138" s="297">
        <v>0</v>
      </c>
      <c r="AV138" s="297">
        <v>0</v>
      </c>
      <c r="AW138" s="297">
        <v>18000</v>
      </c>
      <c r="AX138" s="297">
        <v>0</v>
      </c>
      <c r="AY138" s="297">
        <v>0</v>
      </c>
      <c r="AZ138" s="297">
        <v>0</v>
      </c>
      <c r="BA138" s="297">
        <v>0</v>
      </c>
      <c r="BB138" s="297">
        <v>0</v>
      </c>
      <c r="BC138" s="297">
        <v>45000</v>
      </c>
      <c r="BD138" s="297">
        <v>0</v>
      </c>
      <c r="BE138" s="297">
        <v>0</v>
      </c>
      <c r="BF138" s="297">
        <v>0</v>
      </c>
      <c r="BG138" s="297">
        <v>35020</v>
      </c>
      <c r="BH138" s="297">
        <v>26500</v>
      </c>
      <c r="BI138" s="297">
        <v>0</v>
      </c>
      <c r="BJ138" s="297">
        <v>0</v>
      </c>
      <c r="BK138" s="297">
        <v>0</v>
      </c>
      <c r="BL138" s="297">
        <v>0</v>
      </c>
      <c r="BM138" s="297">
        <v>0</v>
      </c>
      <c r="BN138" s="297">
        <v>0</v>
      </c>
      <c r="BO138" s="297">
        <v>30000</v>
      </c>
      <c r="BP138" s="297">
        <v>0</v>
      </c>
      <c r="BQ138" s="297">
        <v>25000</v>
      </c>
      <c r="BR138" s="297">
        <v>0</v>
      </c>
      <c r="BS138" s="297">
        <v>0</v>
      </c>
      <c r="BT138" s="297">
        <v>0</v>
      </c>
      <c r="BU138" s="297">
        <v>7000</v>
      </c>
      <c r="BV138" s="297">
        <v>0</v>
      </c>
      <c r="BW138" s="297">
        <v>0</v>
      </c>
      <c r="BX138" s="297">
        <v>20000</v>
      </c>
      <c r="BY138" s="297">
        <v>0</v>
      </c>
      <c r="BZ138" s="297">
        <v>0</v>
      </c>
      <c r="CA138" s="297">
        <v>0</v>
      </c>
      <c r="CB138" s="297">
        <v>40500</v>
      </c>
      <c r="CC138" s="297">
        <v>0</v>
      </c>
      <c r="CD138" s="297">
        <v>0</v>
      </c>
      <c r="CE138" s="297">
        <v>0</v>
      </c>
      <c r="CF138" s="297">
        <v>45200</v>
      </c>
      <c r="CG138" s="297">
        <v>0</v>
      </c>
      <c r="CH138" s="297">
        <v>13400</v>
      </c>
      <c r="CI138" s="297">
        <v>0</v>
      </c>
      <c r="CJ138" s="297">
        <v>31000</v>
      </c>
      <c r="CK138" s="297">
        <v>19000</v>
      </c>
      <c r="CL138" s="297">
        <v>39200</v>
      </c>
      <c r="CM138" s="297"/>
      <c r="CN138" s="297">
        <v>0</v>
      </c>
      <c r="CO138" s="297">
        <v>0</v>
      </c>
      <c r="CP138" s="297">
        <v>0</v>
      </c>
      <c r="CQ138" s="297">
        <v>0</v>
      </c>
      <c r="CR138" s="297">
        <v>0</v>
      </c>
      <c r="CS138" s="297">
        <v>0</v>
      </c>
      <c r="CT138" s="297">
        <v>24800</v>
      </c>
      <c r="CU138" s="297">
        <v>0</v>
      </c>
      <c r="CV138" s="297">
        <v>29000</v>
      </c>
      <c r="CW138" s="297">
        <v>0</v>
      </c>
      <c r="CX138" s="297">
        <v>0</v>
      </c>
      <c r="CY138" s="297">
        <v>0</v>
      </c>
      <c r="CZ138" s="297">
        <v>0</v>
      </c>
      <c r="DA138" s="297">
        <v>0</v>
      </c>
      <c r="DB138" s="297">
        <v>21000</v>
      </c>
      <c r="DC138" s="297">
        <v>0</v>
      </c>
      <c r="DD138" s="297">
        <v>19200</v>
      </c>
      <c r="DE138" s="297">
        <v>0</v>
      </c>
      <c r="DF138" s="297">
        <v>0</v>
      </c>
      <c r="DG138" s="297">
        <v>0</v>
      </c>
      <c r="DH138" s="297">
        <v>0</v>
      </c>
      <c r="DI138" s="297">
        <v>0</v>
      </c>
      <c r="DJ138" s="297">
        <v>0</v>
      </c>
      <c r="DK138" s="297">
        <v>0</v>
      </c>
      <c r="DL138" s="297">
        <v>0</v>
      </c>
      <c r="DM138" s="297">
        <v>21000</v>
      </c>
      <c r="DN138" s="297">
        <v>0</v>
      </c>
      <c r="DO138" s="297">
        <v>0</v>
      </c>
      <c r="DP138" s="297">
        <v>0</v>
      </c>
      <c r="DQ138" s="297"/>
      <c r="DR138" s="297">
        <v>0</v>
      </c>
      <c r="DS138" s="297">
        <v>0</v>
      </c>
      <c r="DT138" s="297">
        <v>0</v>
      </c>
      <c r="DU138" s="297">
        <v>0</v>
      </c>
      <c r="DV138" s="297">
        <v>0</v>
      </c>
      <c r="DW138" s="297">
        <v>0</v>
      </c>
      <c r="DX138" s="297"/>
      <c r="DY138" s="297">
        <v>34000</v>
      </c>
      <c r="DZ138" s="297">
        <v>0</v>
      </c>
      <c r="EA138" s="297">
        <v>0</v>
      </c>
      <c r="EB138" s="297">
        <v>33000</v>
      </c>
      <c r="EC138" s="297">
        <v>44000</v>
      </c>
      <c r="ED138" s="297">
        <v>0</v>
      </c>
      <c r="EE138" s="297">
        <v>24000</v>
      </c>
      <c r="EF138" s="297">
        <v>0</v>
      </c>
      <c r="EG138" s="297">
        <v>18100</v>
      </c>
      <c r="EH138" s="297">
        <v>0</v>
      </c>
      <c r="EI138"/>
      <c r="EJ138" s="7">
        <f t="shared" si="71"/>
        <v>926630</v>
      </c>
      <c r="EN138" s="183">
        <v>0</v>
      </c>
      <c r="EO138" s="183">
        <v>0</v>
      </c>
      <c r="EP138" s="183">
        <v>0</v>
      </c>
      <c r="EQ138" s="183">
        <v>0</v>
      </c>
      <c r="ER138" s="183">
        <v>0</v>
      </c>
      <c r="ES138" s="183">
        <v>0</v>
      </c>
      <c r="ET138" s="183">
        <v>0</v>
      </c>
      <c r="EU138" s="183">
        <v>0</v>
      </c>
      <c r="EV138" s="183">
        <v>0</v>
      </c>
      <c r="EW138" s="183">
        <v>0</v>
      </c>
      <c r="EX138" s="183">
        <v>0</v>
      </c>
      <c r="EY138" s="183">
        <v>0</v>
      </c>
      <c r="EZ138" s="183">
        <v>0</v>
      </c>
      <c r="FA138" s="183">
        <v>0</v>
      </c>
      <c r="FB138" s="183">
        <v>0</v>
      </c>
      <c r="FC138" s="183">
        <v>0</v>
      </c>
      <c r="FD138" s="183">
        <v>0</v>
      </c>
      <c r="FE138" s="183">
        <v>0</v>
      </c>
      <c r="FF138" s="183">
        <v>0</v>
      </c>
      <c r="FG138" s="183">
        <v>0</v>
      </c>
      <c r="FH138" s="183">
        <v>0</v>
      </c>
      <c r="FI138" s="183">
        <v>0</v>
      </c>
      <c r="FJ138" s="183">
        <v>0</v>
      </c>
      <c r="FK138" s="183">
        <v>0</v>
      </c>
      <c r="FL138" s="183">
        <v>0</v>
      </c>
      <c r="FM138" s="183">
        <v>0</v>
      </c>
      <c r="FN138" s="183">
        <v>0</v>
      </c>
      <c r="FO138" s="183">
        <v>0</v>
      </c>
      <c r="FP138" s="183">
        <v>0</v>
      </c>
      <c r="FQ138" s="183">
        <v>0</v>
      </c>
      <c r="FR138" s="183">
        <v>0</v>
      </c>
      <c r="FS138" s="183">
        <v>0</v>
      </c>
      <c r="FT138" s="183">
        <v>0</v>
      </c>
      <c r="FU138" s="183">
        <v>0</v>
      </c>
      <c r="FV138" s="183">
        <v>0</v>
      </c>
      <c r="FW138" s="183">
        <v>0</v>
      </c>
      <c r="FX138" s="183">
        <v>0</v>
      </c>
      <c r="FY138" s="183">
        <v>0</v>
      </c>
      <c r="FZ138" s="183">
        <v>0</v>
      </c>
      <c r="GA138" s="183">
        <v>0</v>
      </c>
      <c r="GB138" s="183">
        <v>0</v>
      </c>
      <c r="GC138" s="183">
        <v>0</v>
      </c>
      <c r="GD138" s="183">
        <v>0</v>
      </c>
      <c r="GE138" s="183">
        <v>0</v>
      </c>
      <c r="GF138" s="183">
        <v>0</v>
      </c>
      <c r="GG138" s="183">
        <v>0</v>
      </c>
      <c r="GH138" s="183">
        <v>0</v>
      </c>
      <c r="GI138" s="183">
        <v>0</v>
      </c>
      <c r="GJ138" s="183">
        <v>0</v>
      </c>
      <c r="GK138" s="183">
        <v>0</v>
      </c>
      <c r="GL138" s="183">
        <v>0</v>
      </c>
      <c r="GM138" s="183">
        <v>0</v>
      </c>
      <c r="GN138" s="183">
        <v>0</v>
      </c>
      <c r="GO138" s="183">
        <v>0</v>
      </c>
      <c r="GP138" s="183">
        <v>0</v>
      </c>
      <c r="GQ138" s="183">
        <v>0</v>
      </c>
      <c r="GR138" s="183">
        <v>0</v>
      </c>
      <c r="GS138" s="183">
        <v>0</v>
      </c>
      <c r="GT138" s="183">
        <v>0</v>
      </c>
      <c r="GU138" s="183">
        <v>0</v>
      </c>
      <c r="GV138" s="183">
        <v>0</v>
      </c>
      <c r="GW138" s="183">
        <v>0</v>
      </c>
      <c r="GX138" s="183">
        <v>0</v>
      </c>
      <c r="GY138" s="183">
        <v>0</v>
      </c>
      <c r="GZ138" s="183">
        <v>0</v>
      </c>
      <c r="HA138" s="183">
        <v>0</v>
      </c>
      <c r="HB138" s="183">
        <v>0</v>
      </c>
      <c r="HC138" s="183">
        <v>0</v>
      </c>
      <c r="HD138" s="183">
        <v>0</v>
      </c>
      <c r="HE138" s="183">
        <v>0</v>
      </c>
      <c r="HF138" s="183">
        <v>0</v>
      </c>
      <c r="HG138" s="183">
        <v>0</v>
      </c>
      <c r="HH138" s="183">
        <v>0</v>
      </c>
      <c r="HI138" s="183">
        <v>0</v>
      </c>
      <c r="HJ138" s="183">
        <v>0</v>
      </c>
      <c r="HK138" s="183">
        <v>0</v>
      </c>
      <c r="HL138" s="183">
        <v>0</v>
      </c>
      <c r="HM138" s="183">
        <v>0</v>
      </c>
      <c r="HN138" s="183">
        <v>0</v>
      </c>
      <c r="HO138" s="183">
        <v>0</v>
      </c>
      <c r="HP138" s="183">
        <v>0</v>
      </c>
      <c r="HQ138" s="183">
        <v>0</v>
      </c>
      <c r="HR138" s="183">
        <v>0</v>
      </c>
      <c r="HS138" s="183">
        <v>0</v>
      </c>
      <c r="HT138" s="183">
        <v>0</v>
      </c>
      <c r="HU138" s="183">
        <v>0</v>
      </c>
      <c r="HV138" s="183">
        <v>0</v>
      </c>
      <c r="HW138" s="183">
        <v>0</v>
      </c>
      <c r="HX138" s="183">
        <v>0</v>
      </c>
      <c r="HY138" s="183">
        <v>0</v>
      </c>
      <c r="HZ138" s="183">
        <v>0</v>
      </c>
      <c r="IA138" s="183">
        <v>0</v>
      </c>
      <c r="IB138" s="183">
        <v>0</v>
      </c>
      <c r="IC138" s="183">
        <v>0</v>
      </c>
      <c r="ID138" s="183">
        <v>0</v>
      </c>
      <c r="IE138" s="183">
        <v>0</v>
      </c>
      <c r="IF138" s="183">
        <v>0</v>
      </c>
      <c r="IG138" s="183">
        <v>0</v>
      </c>
      <c r="IH138" s="183">
        <v>0</v>
      </c>
      <c r="II138" s="183">
        <v>0</v>
      </c>
      <c r="IJ138" s="183">
        <v>0</v>
      </c>
      <c r="IK138" s="183">
        <v>0</v>
      </c>
      <c r="IL138" s="183">
        <v>0</v>
      </c>
      <c r="IM138" s="183">
        <v>0</v>
      </c>
      <c r="IN138" s="183">
        <v>0</v>
      </c>
      <c r="IO138" s="183">
        <v>0</v>
      </c>
      <c r="IP138" s="183">
        <v>0</v>
      </c>
      <c r="IQ138" s="183">
        <v>0</v>
      </c>
      <c r="IR138" s="183">
        <v>0</v>
      </c>
      <c r="IS138" s="183">
        <v>0</v>
      </c>
      <c r="IT138" s="183">
        <v>0</v>
      </c>
      <c r="IU138" s="183">
        <v>0</v>
      </c>
      <c r="IV138" s="183">
        <v>0</v>
      </c>
      <c r="IW138" s="183">
        <v>0</v>
      </c>
      <c r="IX138" s="183">
        <v>0</v>
      </c>
      <c r="IY138" s="183">
        <v>0</v>
      </c>
      <c r="IZ138" s="183">
        <v>0</v>
      </c>
      <c r="JA138" s="183">
        <v>0</v>
      </c>
      <c r="JB138" s="183">
        <v>0</v>
      </c>
      <c r="JC138" s="183">
        <v>0</v>
      </c>
      <c r="JD138" s="183">
        <v>0</v>
      </c>
      <c r="JE138" s="183">
        <v>0</v>
      </c>
      <c r="JF138" s="183">
        <v>0</v>
      </c>
      <c r="JG138" s="183">
        <v>0</v>
      </c>
      <c r="JH138" s="183">
        <v>0</v>
      </c>
      <c r="JI138" s="183">
        <v>0</v>
      </c>
      <c r="JJ138" s="183">
        <v>0</v>
      </c>
      <c r="JK138" s="183">
        <v>0</v>
      </c>
      <c r="JL138" s="183">
        <v>0</v>
      </c>
      <c r="JM138" s="183">
        <v>0</v>
      </c>
      <c r="JN138" s="183">
        <v>0</v>
      </c>
      <c r="JO138" s="183">
        <v>0</v>
      </c>
      <c r="JP138" s="183">
        <v>0</v>
      </c>
      <c r="JQ138" s="183">
        <v>0</v>
      </c>
    </row>
    <row r="139" spans="1:277" x14ac:dyDescent="0.25">
      <c r="A139" s="54">
        <f t="shared" si="70"/>
        <v>138</v>
      </c>
      <c r="B139" s="6"/>
      <c r="C139" s="6"/>
      <c r="D139" s="6"/>
      <c r="E139" s="6"/>
      <c r="F139" s="6" t="s">
        <v>311</v>
      </c>
      <c r="G139" s="297">
        <v>0</v>
      </c>
      <c r="H139" s="297">
        <v>0</v>
      </c>
      <c r="I139" s="297">
        <v>0</v>
      </c>
      <c r="J139" s="297">
        <v>0</v>
      </c>
      <c r="K139" s="297">
        <v>0</v>
      </c>
      <c r="L139" s="297">
        <v>0</v>
      </c>
      <c r="M139" s="297">
        <v>0</v>
      </c>
      <c r="N139" s="297">
        <v>0</v>
      </c>
      <c r="O139" s="297">
        <v>0</v>
      </c>
      <c r="P139" s="297">
        <v>0</v>
      </c>
      <c r="Q139" s="297">
        <v>0</v>
      </c>
      <c r="R139" s="297">
        <v>0</v>
      </c>
      <c r="S139" s="297">
        <v>0</v>
      </c>
      <c r="T139" s="297">
        <v>0</v>
      </c>
      <c r="U139" s="297"/>
      <c r="V139" s="297">
        <v>0</v>
      </c>
      <c r="W139" s="297"/>
      <c r="X139" s="297">
        <v>0</v>
      </c>
      <c r="Y139" s="297"/>
      <c r="Z139" s="297">
        <v>0</v>
      </c>
      <c r="AA139" s="297">
        <v>0</v>
      </c>
      <c r="AB139" s="297">
        <v>0</v>
      </c>
      <c r="AC139" s="297">
        <v>0</v>
      </c>
      <c r="AD139" s="297">
        <v>0</v>
      </c>
      <c r="AE139" s="297">
        <v>0</v>
      </c>
      <c r="AF139" s="297">
        <v>0</v>
      </c>
      <c r="AG139" s="297">
        <v>0</v>
      </c>
      <c r="AH139" s="297">
        <v>0</v>
      </c>
      <c r="AI139" s="297">
        <v>0</v>
      </c>
      <c r="AJ139" s="297">
        <v>0</v>
      </c>
      <c r="AK139" s="297">
        <v>0</v>
      </c>
      <c r="AL139" s="297">
        <v>0</v>
      </c>
      <c r="AM139" s="297">
        <v>0</v>
      </c>
      <c r="AN139" s="297">
        <v>0</v>
      </c>
      <c r="AO139" s="297">
        <v>0</v>
      </c>
      <c r="AP139" s="297">
        <v>0</v>
      </c>
      <c r="AQ139" s="297">
        <v>0</v>
      </c>
      <c r="AR139" s="297">
        <v>0</v>
      </c>
      <c r="AS139" s="297">
        <v>0</v>
      </c>
      <c r="AT139" s="297">
        <v>0</v>
      </c>
      <c r="AU139" s="297">
        <v>0</v>
      </c>
      <c r="AV139" s="297">
        <v>0</v>
      </c>
      <c r="AW139" s="297">
        <v>0</v>
      </c>
      <c r="AX139" s="297">
        <v>0</v>
      </c>
      <c r="AY139" s="297">
        <v>0</v>
      </c>
      <c r="AZ139" s="297">
        <v>0</v>
      </c>
      <c r="BA139" s="297">
        <v>0</v>
      </c>
      <c r="BB139" s="297">
        <v>0</v>
      </c>
      <c r="BC139" s="297">
        <v>0</v>
      </c>
      <c r="BD139" s="297">
        <v>0</v>
      </c>
      <c r="BE139" s="297">
        <v>0</v>
      </c>
      <c r="BF139" s="297">
        <v>0</v>
      </c>
      <c r="BG139" s="297">
        <v>0</v>
      </c>
      <c r="BH139" s="297">
        <v>0</v>
      </c>
      <c r="BI139" s="297">
        <v>0</v>
      </c>
      <c r="BJ139" s="297">
        <v>0</v>
      </c>
      <c r="BK139" s="297">
        <v>0</v>
      </c>
      <c r="BL139" s="297">
        <v>0</v>
      </c>
      <c r="BM139" s="297">
        <v>0</v>
      </c>
      <c r="BN139" s="297">
        <v>0</v>
      </c>
      <c r="BO139" s="297">
        <v>1.0000000000000001E-5</v>
      </c>
      <c r="BP139" s="297">
        <v>0</v>
      </c>
      <c r="BQ139" s="297">
        <v>0</v>
      </c>
      <c r="BR139" s="297">
        <v>0</v>
      </c>
      <c r="BS139" s="297">
        <v>0</v>
      </c>
      <c r="BT139" s="297">
        <v>0</v>
      </c>
      <c r="BU139" s="297">
        <v>0</v>
      </c>
      <c r="BV139" s="297">
        <v>0</v>
      </c>
      <c r="BW139" s="297">
        <v>0</v>
      </c>
      <c r="BX139" s="297">
        <v>0</v>
      </c>
      <c r="BY139" s="297">
        <v>0</v>
      </c>
      <c r="BZ139" s="297">
        <v>0</v>
      </c>
      <c r="CA139" s="297">
        <v>0</v>
      </c>
      <c r="CB139" s="297">
        <v>0</v>
      </c>
      <c r="CC139" s="297">
        <v>0</v>
      </c>
      <c r="CD139" s="297">
        <v>0</v>
      </c>
      <c r="CE139" s="297">
        <v>0</v>
      </c>
      <c r="CF139" s="297">
        <v>0</v>
      </c>
      <c r="CG139" s="297">
        <v>0</v>
      </c>
      <c r="CH139" s="297">
        <v>0</v>
      </c>
      <c r="CI139" s="297">
        <v>0</v>
      </c>
      <c r="CJ139" s="297">
        <v>51.5</v>
      </c>
      <c r="CK139" s="297">
        <v>0</v>
      </c>
      <c r="CL139" s="297">
        <v>0</v>
      </c>
      <c r="CM139" s="297"/>
      <c r="CN139" s="297">
        <v>0</v>
      </c>
      <c r="CO139" s="297">
        <v>0</v>
      </c>
      <c r="CP139" s="297">
        <v>0</v>
      </c>
      <c r="CQ139" s="297">
        <v>0</v>
      </c>
      <c r="CR139" s="297">
        <v>0</v>
      </c>
      <c r="CS139" s="297">
        <v>0</v>
      </c>
      <c r="CT139" s="297">
        <v>0</v>
      </c>
      <c r="CU139" s="297">
        <v>0</v>
      </c>
      <c r="CV139" s="297">
        <v>0</v>
      </c>
      <c r="CW139" s="297">
        <v>0</v>
      </c>
      <c r="CX139" s="297">
        <v>0</v>
      </c>
      <c r="CY139" s="297">
        <v>0</v>
      </c>
      <c r="CZ139" s="297">
        <v>0</v>
      </c>
      <c r="DA139" s="297">
        <v>0</v>
      </c>
      <c r="DB139" s="297">
        <v>0</v>
      </c>
      <c r="DC139" s="297">
        <v>0</v>
      </c>
      <c r="DD139" s="297">
        <v>0</v>
      </c>
      <c r="DE139" s="297">
        <v>0</v>
      </c>
      <c r="DF139" s="297">
        <v>0</v>
      </c>
      <c r="DG139" s="297">
        <v>0</v>
      </c>
      <c r="DH139" s="297">
        <v>0</v>
      </c>
      <c r="DI139" s="297">
        <v>0</v>
      </c>
      <c r="DJ139" s="297">
        <v>0</v>
      </c>
      <c r="DK139" s="297">
        <v>0</v>
      </c>
      <c r="DL139" s="297">
        <v>0</v>
      </c>
      <c r="DM139" s="297">
        <v>0</v>
      </c>
      <c r="DN139" s="297">
        <v>0</v>
      </c>
      <c r="DO139" s="297">
        <v>0</v>
      </c>
      <c r="DP139" s="297">
        <v>0</v>
      </c>
      <c r="DQ139" s="297"/>
      <c r="DR139" s="297">
        <v>0</v>
      </c>
      <c r="DS139" s="297">
        <v>0</v>
      </c>
      <c r="DT139" s="297">
        <v>0</v>
      </c>
      <c r="DU139" s="297">
        <v>0</v>
      </c>
      <c r="DV139" s="297">
        <v>0</v>
      </c>
      <c r="DW139" s="297">
        <v>0</v>
      </c>
      <c r="DX139" s="297"/>
      <c r="DY139" s="297">
        <v>0</v>
      </c>
      <c r="DZ139" s="297">
        <v>0</v>
      </c>
      <c r="EA139" s="297">
        <v>0</v>
      </c>
      <c r="EB139" s="297">
        <v>0</v>
      </c>
      <c r="EC139" s="297">
        <v>1.0000000000000001E-5</v>
      </c>
      <c r="ED139" s="297">
        <v>0</v>
      </c>
      <c r="EE139" s="297">
        <v>1.0000000000000001E-5</v>
      </c>
      <c r="EF139" s="297">
        <v>0</v>
      </c>
      <c r="EG139" s="297">
        <v>0</v>
      </c>
      <c r="EH139" s="297">
        <v>0</v>
      </c>
      <c r="EI139"/>
      <c r="EJ139" s="7">
        <f t="shared" si="71"/>
        <v>51.500030000000002</v>
      </c>
      <c r="EN139" s="183">
        <v>0</v>
      </c>
      <c r="EO139" s="183">
        <v>0</v>
      </c>
      <c r="EP139" s="183">
        <v>0</v>
      </c>
      <c r="EQ139" s="183">
        <v>0</v>
      </c>
      <c r="ER139" s="183">
        <v>0</v>
      </c>
      <c r="ES139" s="183">
        <v>0</v>
      </c>
      <c r="ET139" s="183">
        <v>0</v>
      </c>
      <c r="EU139" s="183">
        <v>0</v>
      </c>
      <c r="EV139" s="183">
        <v>0</v>
      </c>
      <c r="EW139" s="183">
        <v>0</v>
      </c>
      <c r="EX139" s="183">
        <v>0</v>
      </c>
      <c r="EY139" s="183">
        <v>0</v>
      </c>
      <c r="EZ139" s="183">
        <v>0</v>
      </c>
      <c r="FA139" s="183">
        <v>0</v>
      </c>
      <c r="FB139" s="183">
        <v>0</v>
      </c>
      <c r="FC139" s="183">
        <v>0</v>
      </c>
      <c r="FD139" s="183">
        <v>0</v>
      </c>
      <c r="FE139" s="183">
        <v>0</v>
      </c>
      <c r="FF139" s="183">
        <v>0</v>
      </c>
      <c r="FG139" s="183">
        <v>0</v>
      </c>
      <c r="FH139" s="183">
        <v>0</v>
      </c>
      <c r="FI139" s="183">
        <v>0</v>
      </c>
      <c r="FJ139" s="183">
        <v>0</v>
      </c>
      <c r="FK139" s="183">
        <v>0</v>
      </c>
      <c r="FL139" s="183">
        <v>0</v>
      </c>
      <c r="FM139" s="183">
        <v>0</v>
      </c>
      <c r="FN139" s="183">
        <v>0</v>
      </c>
      <c r="FO139" s="183">
        <v>0</v>
      </c>
      <c r="FP139" s="183">
        <v>0</v>
      </c>
      <c r="FQ139" s="183">
        <v>0</v>
      </c>
      <c r="FR139" s="183">
        <v>0</v>
      </c>
      <c r="FS139" s="183">
        <v>0</v>
      </c>
      <c r="FT139" s="183">
        <v>0</v>
      </c>
      <c r="FU139" s="183">
        <v>0</v>
      </c>
      <c r="FV139" s="183">
        <v>0</v>
      </c>
      <c r="FW139" s="183">
        <v>0</v>
      </c>
      <c r="FX139" s="183">
        <v>0</v>
      </c>
      <c r="FY139" s="183">
        <v>0</v>
      </c>
      <c r="FZ139" s="183">
        <v>0</v>
      </c>
      <c r="GA139" s="183">
        <v>0</v>
      </c>
      <c r="GB139" s="183">
        <v>0</v>
      </c>
      <c r="GC139" s="183">
        <v>0</v>
      </c>
      <c r="GD139" s="183">
        <v>0</v>
      </c>
      <c r="GE139" s="183">
        <v>0</v>
      </c>
      <c r="GF139" s="183">
        <v>0</v>
      </c>
      <c r="GG139" s="183">
        <v>0</v>
      </c>
      <c r="GH139" s="183">
        <v>0</v>
      </c>
      <c r="GI139" s="183">
        <v>0</v>
      </c>
      <c r="GJ139" s="183">
        <v>0</v>
      </c>
      <c r="GK139" s="183">
        <v>0</v>
      </c>
      <c r="GL139" s="183">
        <v>0</v>
      </c>
      <c r="GM139" s="183">
        <v>0</v>
      </c>
      <c r="GN139" s="183">
        <v>0</v>
      </c>
      <c r="GO139" s="183">
        <v>0</v>
      </c>
      <c r="GP139" s="183">
        <v>0</v>
      </c>
      <c r="GQ139" s="183">
        <v>0</v>
      </c>
      <c r="GR139" s="183">
        <v>0</v>
      </c>
      <c r="GS139" s="183">
        <v>0</v>
      </c>
      <c r="GT139" s="183">
        <v>0</v>
      </c>
      <c r="GU139" s="183">
        <v>0</v>
      </c>
      <c r="GV139" s="183">
        <v>0</v>
      </c>
      <c r="GW139" s="183">
        <v>0</v>
      </c>
      <c r="GX139" s="183">
        <v>0</v>
      </c>
      <c r="GY139" s="183">
        <v>0</v>
      </c>
      <c r="GZ139" s="183">
        <v>0</v>
      </c>
      <c r="HA139" s="183">
        <v>0</v>
      </c>
      <c r="HB139" s="183">
        <v>0</v>
      </c>
      <c r="HC139" s="183">
        <v>0</v>
      </c>
      <c r="HD139" s="183">
        <v>0</v>
      </c>
      <c r="HE139" s="183">
        <v>0</v>
      </c>
      <c r="HF139" s="183">
        <v>0</v>
      </c>
      <c r="HG139" s="183">
        <v>0</v>
      </c>
      <c r="HH139" s="183">
        <v>0</v>
      </c>
      <c r="HI139" s="183">
        <v>0</v>
      </c>
      <c r="HJ139" s="183">
        <v>0</v>
      </c>
      <c r="HK139" s="183">
        <v>0</v>
      </c>
      <c r="HL139" s="183">
        <v>0</v>
      </c>
      <c r="HM139" s="183">
        <v>0</v>
      </c>
      <c r="HN139" s="183">
        <v>0</v>
      </c>
      <c r="HO139" s="183">
        <v>0</v>
      </c>
      <c r="HP139" s="183">
        <v>0</v>
      </c>
      <c r="HQ139" s="183">
        <v>0</v>
      </c>
      <c r="HR139" s="183">
        <v>0</v>
      </c>
      <c r="HS139" s="183">
        <v>0</v>
      </c>
      <c r="HT139" s="183">
        <v>0</v>
      </c>
      <c r="HU139" s="183">
        <v>0</v>
      </c>
      <c r="HV139" s="183">
        <v>0</v>
      </c>
      <c r="HW139" s="183">
        <v>0</v>
      </c>
      <c r="HX139" s="183">
        <v>0</v>
      </c>
      <c r="HY139" s="183">
        <v>0</v>
      </c>
      <c r="HZ139" s="183">
        <v>0</v>
      </c>
      <c r="IA139" s="183">
        <v>0</v>
      </c>
      <c r="IB139" s="183">
        <v>0</v>
      </c>
      <c r="IC139" s="183">
        <v>0</v>
      </c>
      <c r="ID139" s="183">
        <v>0</v>
      </c>
      <c r="IE139" s="183">
        <v>0</v>
      </c>
      <c r="IF139" s="183">
        <v>0</v>
      </c>
      <c r="IG139" s="183">
        <v>0</v>
      </c>
      <c r="IH139" s="183">
        <v>0</v>
      </c>
      <c r="II139" s="183">
        <v>0</v>
      </c>
      <c r="IJ139" s="183">
        <v>0</v>
      </c>
      <c r="IK139" s="183">
        <v>0</v>
      </c>
      <c r="IL139" s="183">
        <v>0</v>
      </c>
      <c r="IM139" s="183">
        <v>0</v>
      </c>
      <c r="IN139" s="183">
        <v>0</v>
      </c>
      <c r="IO139" s="183">
        <v>0</v>
      </c>
      <c r="IP139" s="183">
        <v>0</v>
      </c>
      <c r="IQ139" s="183">
        <v>0</v>
      </c>
      <c r="IR139" s="183">
        <v>0</v>
      </c>
      <c r="IS139" s="183">
        <v>0</v>
      </c>
      <c r="IT139" s="183">
        <v>0</v>
      </c>
      <c r="IU139" s="183">
        <v>0</v>
      </c>
      <c r="IV139" s="183">
        <v>0</v>
      </c>
      <c r="IW139" s="183">
        <v>0</v>
      </c>
      <c r="IX139" s="183">
        <v>0</v>
      </c>
      <c r="IY139" s="183">
        <v>0</v>
      </c>
      <c r="IZ139" s="183">
        <v>0</v>
      </c>
      <c r="JA139" s="183">
        <v>0</v>
      </c>
      <c r="JB139" s="183">
        <v>0</v>
      </c>
      <c r="JC139" s="183">
        <v>0</v>
      </c>
      <c r="JD139" s="183">
        <v>0</v>
      </c>
      <c r="JE139" s="183">
        <v>0</v>
      </c>
      <c r="JF139" s="183">
        <v>0</v>
      </c>
      <c r="JG139" s="183">
        <v>0</v>
      </c>
      <c r="JH139" s="183">
        <v>0</v>
      </c>
      <c r="JI139" s="183">
        <v>0</v>
      </c>
      <c r="JJ139" s="183">
        <v>0</v>
      </c>
      <c r="JK139" s="183">
        <v>0</v>
      </c>
      <c r="JL139" s="183">
        <v>0</v>
      </c>
      <c r="JM139" s="183">
        <v>0</v>
      </c>
      <c r="JN139" s="183">
        <v>0</v>
      </c>
      <c r="JO139" s="183">
        <v>0</v>
      </c>
      <c r="JP139" s="183">
        <v>0</v>
      </c>
      <c r="JQ139" s="183">
        <v>0</v>
      </c>
    </row>
    <row r="140" spans="1:277" x14ac:dyDescent="0.25">
      <c r="A140" s="54">
        <f t="shared" si="70"/>
        <v>139</v>
      </c>
      <c r="B140" s="6"/>
      <c r="C140" s="6"/>
      <c r="D140" s="6"/>
      <c r="E140" s="6"/>
      <c r="F140" s="6" t="s">
        <v>312</v>
      </c>
      <c r="G140" s="297">
        <v>0</v>
      </c>
      <c r="H140" s="297">
        <v>0</v>
      </c>
      <c r="I140" s="297">
        <v>0</v>
      </c>
      <c r="J140" s="297">
        <v>0</v>
      </c>
      <c r="K140" s="297">
        <v>30.9</v>
      </c>
      <c r="L140" s="297">
        <v>0</v>
      </c>
      <c r="M140" s="297">
        <v>0</v>
      </c>
      <c r="N140" s="297">
        <v>0</v>
      </c>
      <c r="O140" s="297">
        <v>3000</v>
      </c>
      <c r="P140" s="297">
        <v>0</v>
      </c>
      <c r="Q140" s="297">
        <v>0</v>
      </c>
      <c r="R140" s="297">
        <v>0</v>
      </c>
      <c r="S140" s="297">
        <v>0</v>
      </c>
      <c r="T140" s="297">
        <v>0</v>
      </c>
      <c r="U140" s="297"/>
      <c r="V140" s="297">
        <v>1500</v>
      </c>
      <c r="W140" s="297"/>
      <c r="X140" s="297">
        <v>3124.4638</v>
      </c>
      <c r="Y140" s="297"/>
      <c r="Z140" s="297">
        <v>0</v>
      </c>
      <c r="AA140" s="297">
        <v>0</v>
      </c>
      <c r="AB140" s="297">
        <v>684.95</v>
      </c>
      <c r="AC140" s="297">
        <v>0</v>
      </c>
      <c r="AD140" s="297">
        <v>0</v>
      </c>
      <c r="AE140" s="297">
        <v>0</v>
      </c>
      <c r="AF140" s="297">
        <v>0</v>
      </c>
      <c r="AG140" s="297">
        <v>0</v>
      </c>
      <c r="AH140" s="297">
        <v>0</v>
      </c>
      <c r="AI140" s="297">
        <v>0</v>
      </c>
      <c r="AJ140" s="297">
        <v>0</v>
      </c>
      <c r="AK140" s="297">
        <v>0</v>
      </c>
      <c r="AL140" s="297">
        <v>0</v>
      </c>
      <c r="AM140" s="297">
        <v>0</v>
      </c>
      <c r="AN140" s="297">
        <v>0</v>
      </c>
      <c r="AO140" s="297">
        <v>0</v>
      </c>
      <c r="AP140" s="297">
        <v>0</v>
      </c>
      <c r="AQ140" s="297">
        <v>46.35</v>
      </c>
      <c r="AR140" s="297">
        <v>0</v>
      </c>
      <c r="AS140" s="297">
        <v>0</v>
      </c>
      <c r="AT140" s="297">
        <v>0</v>
      </c>
      <c r="AU140" s="297">
        <v>0</v>
      </c>
      <c r="AV140" s="297">
        <v>0</v>
      </c>
      <c r="AW140" s="297">
        <v>0</v>
      </c>
      <c r="AX140" s="297">
        <v>0</v>
      </c>
      <c r="AY140" s="297">
        <v>0</v>
      </c>
      <c r="AZ140" s="297">
        <v>0</v>
      </c>
      <c r="BA140" s="297">
        <v>0</v>
      </c>
      <c r="BB140" s="297">
        <v>0</v>
      </c>
      <c r="BC140" s="297">
        <v>15314.8228</v>
      </c>
      <c r="BD140" s="297">
        <v>0</v>
      </c>
      <c r="BE140" s="297">
        <v>0</v>
      </c>
      <c r="BF140" s="297">
        <v>0</v>
      </c>
      <c r="BG140" s="297">
        <v>0</v>
      </c>
      <c r="BH140" s="297">
        <v>0</v>
      </c>
      <c r="BI140" s="297">
        <v>0</v>
      </c>
      <c r="BJ140" s="297">
        <v>0</v>
      </c>
      <c r="BK140" s="297">
        <v>0</v>
      </c>
      <c r="BL140" s="297">
        <v>0</v>
      </c>
      <c r="BM140" s="297">
        <v>0</v>
      </c>
      <c r="BN140" s="297">
        <v>0</v>
      </c>
      <c r="BO140" s="297">
        <v>0</v>
      </c>
      <c r="BP140" s="297">
        <v>0</v>
      </c>
      <c r="BQ140" s="297">
        <v>0</v>
      </c>
      <c r="BR140" s="297">
        <v>0</v>
      </c>
      <c r="BS140" s="297">
        <v>0</v>
      </c>
      <c r="BT140" s="297">
        <v>0</v>
      </c>
      <c r="BU140" s="297">
        <v>0</v>
      </c>
      <c r="BV140" s="297">
        <v>0</v>
      </c>
      <c r="BW140" s="297">
        <v>0</v>
      </c>
      <c r="BX140" s="297">
        <v>0</v>
      </c>
      <c r="BY140" s="297">
        <v>0</v>
      </c>
      <c r="BZ140" s="297">
        <v>0</v>
      </c>
      <c r="CA140" s="297">
        <v>0</v>
      </c>
      <c r="CB140" s="297">
        <v>0</v>
      </c>
      <c r="CC140" s="297">
        <v>0</v>
      </c>
      <c r="CD140" s="297">
        <v>0</v>
      </c>
      <c r="CE140" s="297">
        <v>0</v>
      </c>
      <c r="CF140" s="297">
        <v>15449.7528</v>
      </c>
      <c r="CG140" s="297">
        <v>0</v>
      </c>
      <c r="CH140" s="297">
        <v>0</v>
      </c>
      <c r="CI140" s="297">
        <v>0</v>
      </c>
      <c r="CJ140" s="297">
        <v>0</v>
      </c>
      <c r="CK140" s="297">
        <v>0</v>
      </c>
      <c r="CL140" s="297">
        <v>4372.8856000000005</v>
      </c>
      <c r="CM140" s="297"/>
      <c r="CN140" s="297">
        <v>0</v>
      </c>
      <c r="CO140" s="297">
        <v>0</v>
      </c>
      <c r="CP140" s="297">
        <v>0</v>
      </c>
      <c r="CQ140" s="297">
        <v>0</v>
      </c>
      <c r="CR140" s="297">
        <v>0</v>
      </c>
      <c r="CS140" s="297">
        <v>0</v>
      </c>
      <c r="CT140" s="297">
        <v>7413.7443000000003</v>
      </c>
      <c r="CU140" s="297">
        <v>0</v>
      </c>
      <c r="CV140" s="297">
        <v>0</v>
      </c>
      <c r="CW140" s="297">
        <v>0</v>
      </c>
      <c r="CX140" s="297">
        <v>0</v>
      </c>
      <c r="CY140" s="297">
        <v>0</v>
      </c>
      <c r="CZ140" s="297">
        <v>0</v>
      </c>
      <c r="DA140" s="297">
        <v>0</v>
      </c>
      <c r="DB140" s="297">
        <v>0</v>
      </c>
      <c r="DC140" s="297">
        <v>0</v>
      </c>
      <c r="DD140" s="297">
        <v>0</v>
      </c>
      <c r="DE140" s="297">
        <v>0</v>
      </c>
      <c r="DF140" s="297">
        <v>0</v>
      </c>
      <c r="DG140" s="297">
        <v>0</v>
      </c>
      <c r="DH140" s="297">
        <v>0</v>
      </c>
      <c r="DI140" s="297">
        <v>0</v>
      </c>
      <c r="DJ140" s="297">
        <v>0</v>
      </c>
      <c r="DK140" s="297">
        <v>0</v>
      </c>
      <c r="DL140" s="297">
        <v>0</v>
      </c>
      <c r="DM140" s="297">
        <v>0</v>
      </c>
      <c r="DN140" s="297">
        <v>0</v>
      </c>
      <c r="DO140" s="297">
        <v>0</v>
      </c>
      <c r="DP140" s="297">
        <v>0</v>
      </c>
      <c r="DQ140" s="297"/>
      <c r="DR140" s="297">
        <v>0</v>
      </c>
      <c r="DS140" s="297">
        <v>0</v>
      </c>
      <c r="DT140" s="297">
        <v>0</v>
      </c>
      <c r="DU140" s="297">
        <v>0</v>
      </c>
      <c r="DV140" s="297">
        <v>0</v>
      </c>
      <c r="DW140" s="297">
        <v>0</v>
      </c>
      <c r="DX140" s="297"/>
      <c r="DY140" s="297">
        <v>12520.7315</v>
      </c>
      <c r="DZ140" s="297">
        <v>0</v>
      </c>
      <c r="EA140" s="297">
        <v>0</v>
      </c>
      <c r="EB140" s="297">
        <v>7950.4155000000001</v>
      </c>
      <c r="EC140" s="297">
        <v>7268.0095999999994</v>
      </c>
      <c r="ED140" s="297">
        <v>0</v>
      </c>
      <c r="EE140" s="297">
        <v>5118.3275000000003</v>
      </c>
      <c r="EF140" s="297">
        <v>0</v>
      </c>
      <c r="EG140" s="297">
        <v>0</v>
      </c>
      <c r="EH140" s="297">
        <v>0</v>
      </c>
      <c r="EI140"/>
      <c r="EJ140" s="7">
        <f t="shared" si="71"/>
        <v>83795.353400000007</v>
      </c>
      <c r="EN140" s="183">
        <v>0</v>
      </c>
      <c r="EO140" s="183">
        <v>0</v>
      </c>
      <c r="EP140" s="183">
        <v>0</v>
      </c>
      <c r="EQ140" s="183">
        <v>0</v>
      </c>
      <c r="ER140" s="183">
        <v>0</v>
      </c>
      <c r="ES140" s="183">
        <v>0</v>
      </c>
      <c r="ET140" s="183">
        <v>0</v>
      </c>
      <c r="EU140" s="183">
        <v>0</v>
      </c>
      <c r="EV140" s="183">
        <v>0</v>
      </c>
      <c r="EW140" s="183">
        <v>0</v>
      </c>
      <c r="EX140" s="183">
        <v>0</v>
      </c>
      <c r="EY140" s="183">
        <v>0</v>
      </c>
      <c r="EZ140" s="183">
        <v>0</v>
      </c>
      <c r="FA140" s="183">
        <v>0</v>
      </c>
      <c r="FB140" s="183">
        <v>0</v>
      </c>
      <c r="FC140" s="183">
        <v>0</v>
      </c>
      <c r="FD140" s="183">
        <v>0</v>
      </c>
      <c r="FE140" s="183">
        <v>0</v>
      </c>
      <c r="FF140" s="183">
        <v>0</v>
      </c>
      <c r="FG140" s="183">
        <v>0</v>
      </c>
      <c r="FH140" s="183">
        <v>0</v>
      </c>
      <c r="FI140" s="183">
        <v>0</v>
      </c>
      <c r="FJ140" s="183">
        <v>0</v>
      </c>
      <c r="FK140" s="183">
        <v>0</v>
      </c>
      <c r="FL140" s="183">
        <v>0</v>
      </c>
      <c r="FM140" s="183">
        <v>0</v>
      </c>
      <c r="FN140" s="183">
        <v>0</v>
      </c>
      <c r="FO140" s="183">
        <v>0</v>
      </c>
      <c r="FP140" s="183">
        <v>0</v>
      </c>
      <c r="FQ140" s="183">
        <v>0</v>
      </c>
      <c r="FR140" s="183">
        <v>0</v>
      </c>
      <c r="FS140" s="183">
        <v>0</v>
      </c>
      <c r="FT140" s="183">
        <v>0</v>
      </c>
      <c r="FU140" s="183">
        <v>0</v>
      </c>
      <c r="FV140" s="183">
        <v>0</v>
      </c>
      <c r="FW140" s="183">
        <v>0</v>
      </c>
      <c r="FX140" s="183">
        <v>0</v>
      </c>
      <c r="FY140" s="183">
        <v>0</v>
      </c>
      <c r="FZ140" s="183">
        <v>0</v>
      </c>
      <c r="GA140" s="183">
        <v>0</v>
      </c>
      <c r="GB140" s="183">
        <v>0</v>
      </c>
      <c r="GC140" s="183">
        <v>0</v>
      </c>
      <c r="GD140" s="183">
        <v>0</v>
      </c>
      <c r="GE140" s="183">
        <v>0</v>
      </c>
      <c r="GF140" s="183">
        <v>0</v>
      </c>
      <c r="GG140" s="183">
        <v>0</v>
      </c>
      <c r="GH140" s="183">
        <v>0</v>
      </c>
      <c r="GI140" s="183">
        <v>0</v>
      </c>
      <c r="GJ140" s="183">
        <v>0</v>
      </c>
      <c r="GK140" s="183">
        <v>0</v>
      </c>
      <c r="GL140" s="183">
        <v>0</v>
      </c>
      <c r="GM140" s="183">
        <v>0</v>
      </c>
      <c r="GN140" s="183">
        <v>0</v>
      </c>
      <c r="GO140" s="183">
        <v>0</v>
      </c>
      <c r="GP140" s="183">
        <v>0</v>
      </c>
      <c r="GQ140" s="183">
        <v>0</v>
      </c>
      <c r="GR140" s="183">
        <v>0</v>
      </c>
      <c r="GS140" s="183">
        <v>0</v>
      </c>
      <c r="GT140" s="183">
        <v>0</v>
      </c>
      <c r="GU140" s="183">
        <v>0</v>
      </c>
      <c r="GV140" s="183">
        <v>0</v>
      </c>
      <c r="GW140" s="183">
        <v>0</v>
      </c>
      <c r="GX140" s="183">
        <v>0</v>
      </c>
      <c r="GY140" s="183">
        <v>0</v>
      </c>
      <c r="GZ140" s="183">
        <v>0</v>
      </c>
      <c r="HA140" s="183">
        <v>0</v>
      </c>
      <c r="HB140" s="183">
        <v>0</v>
      </c>
      <c r="HC140" s="183">
        <v>0</v>
      </c>
      <c r="HD140" s="183">
        <v>0</v>
      </c>
      <c r="HE140" s="183">
        <v>0</v>
      </c>
      <c r="HF140" s="183">
        <v>0</v>
      </c>
      <c r="HG140" s="183">
        <v>0</v>
      </c>
      <c r="HH140" s="183">
        <v>0</v>
      </c>
      <c r="HI140" s="183">
        <v>0</v>
      </c>
      <c r="HJ140" s="183">
        <v>0</v>
      </c>
      <c r="HK140" s="183">
        <v>0</v>
      </c>
      <c r="HL140" s="183">
        <v>0</v>
      </c>
      <c r="HM140" s="183">
        <v>0</v>
      </c>
      <c r="HN140" s="183">
        <v>0</v>
      </c>
      <c r="HO140" s="183">
        <v>0</v>
      </c>
      <c r="HP140" s="183">
        <v>0</v>
      </c>
      <c r="HQ140" s="183">
        <v>0</v>
      </c>
      <c r="HR140" s="183">
        <v>0</v>
      </c>
      <c r="HS140" s="183">
        <v>0</v>
      </c>
      <c r="HT140" s="183">
        <v>0</v>
      </c>
      <c r="HU140" s="183">
        <v>0</v>
      </c>
      <c r="HV140" s="183">
        <v>0</v>
      </c>
      <c r="HW140" s="183">
        <v>0</v>
      </c>
      <c r="HX140" s="183">
        <v>0</v>
      </c>
      <c r="HY140" s="183">
        <v>0</v>
      </c>
      <c r="HZ140" s="183">
        <v>0</v>
      </c>
      <c r="IA140" s="183">
        <v>0</v>
      </c>
      <c r="IB140" s="183">
        <v>0</v>
      </c>
      <c r="IC140" s="183">
        <v>0</v>
      </c>
      <c r="ID140" s="183">
        <v>0</v>
      </c>
      <c r="IE140" s="183">
        <v>0</v>
      </c>
      <c r="IF140" s="183">
        <v>0</v>
      </c>
      <c r="IG140" s="183">
        <v>0</v>
      </c>
      <c r="IH140" s="183">
        <v>0</v>
      </c>
      <c r="II140" s="183">
        <v>0</v>
      </c>
      <c r="IJ140" s="183">
        <v>0</v>
      </c>
      <c r="IK140" s="183">
        <v>0</v>
      </c>
      <c r="IL140" s="183">
        <v>0</v>
      </c>
      <c r="IM140" s="183">
        <v>0</v>
      </c>
      <c r="IN140" s="183">
        <v>0</v>
      </c>
      <c r="IO140" s="183">
        <v>0</v>
      </c>
      <c r="IP140" s="183">
        <v>0</v>
      </c>
      <c r="IQ140" s="183">
        <v>0</v>
      </c>
      <c r="IR140" s="183">
        <v>0</v>
      </c>
      <c r="IS140" s="183">
        <v>0</v>
      </c>
      <c r="IT140" s="183">
        <v>0</v>
      </c>
      <c r="IU140" s="183">
        <v>0</v>
      </c>
      <c r="IV140" s="183">
        <v>0</v>
      </c>
      <c r="IW140" s="183">
        <v>0</v>
      </c>
      <c r="IX140" s="183">
        <v>0</v>
      </c>
      <c r="IY140" s="183">
        <v>0</v>
      </c>
      <c r="IZ140" s="183">
        <v>0</v>
      </c>
      <c r="JA140" s="183">
        <v>0</v>
      </c>
      <c r="JB140" s="183">
        <v>0</v>
      </c>
      <c r="JC140" s="183">
        <v>0</v>
      </c>
      <c r="JD140" s="183">
        <v>0</v>
      </c>
      <c r="JE140" s="183">
        <v>0</v>
      </c>
      <c r="JF140" s="183">
        <v>0</v>
      </c>
      <c r="JG140" s="183">
        <v>0</v>
      </c>
      <c r="JH140" s="183">
        <v>0</v>
      </c>
      <c r="JI140" s="183">
        <v>0</v>
      </c>
      <c r="JJ140" s="183">
        <v>0</v>
      </c>
      <c r="JK140" s="183">
        <v>0</v>
      </c>
      <c r="JL140" s="183">
        <v>0</v>
      </c>
      <c r="JM140" s="183">
        <v>0</v>
      </c>
      <c r="JN140" s="183">
        <v>0</v>
      </c>
      <c r="JO140" s="183">
        <v>0</v>
      </c>
      <c r="JP140" s="183">
        <v>0</v>
      </c>
      <c r="JQ140" s="183">
        <v>0</v>
      </c>
    </row>
    <row r="141" spans="1:277" x14ac:dyDescent="0.25">
      <c r="A141" s="54">
        <f t="shared" si="70"/>
        <v>140</v>
      </c>
      <c r="B141" s="6"/>
      <c r="C141" s="6"/>
      <c r="D141" s="6"/>
      <c r="E141" s="6"/>
      <c r="F141" s="6" t="s">
        <v>313</v>
      </c>
      <c r="G141" s="297">
        <v>0</v>
      </c>
      <c r="H141" s="297">
        <v>0</v>
      </c>
      <c r="I141" s="297">
        <v>0</v>
      </c>
      <c r="J141" s="297">
        <v>0</v>
      </c>
      <c r="K141" s="297">
        <v>0</v>
      </c>
      <c r="L141" s="297">
        <v>0</v>
      </c>
      <c r="M141" s="297">
        <v>0</v>
      </c>
      <c r="N141" s="297">
        <v>0</v>
      </c>
      <c r="O141" s="297">
        <v>1200</v>
      </c>
      <c r="P141" s="297">
        <v>0</v>
      </c>
      <c r="Q141" s="297">
        <v>0</v>
      </c>
      <c r="R141" s="297">
        <v>0</v>
      </c>
      <c r="S141" s="297">
        <v>0</v>
      </c>
      <c r="T141" s="297">
        <v>0</v>
      </c>
      <c r="U141" s="297"/>
      <c r="V141" s="297">
        <v>0</v>
      </c>
      <c r="W141" s="297"/>
      <c r="X141" s="297">
        <v>0</v>
      </c>
      <c r="Y141" s="297"/>
      <c r="Z141" s="297">
        <v>0</v>
      </c>
      <c r="AA141" s="297">
        <v>0</v>
      </c>
      <c r="AB141" s="297">
        <v>0</v>
      </c>
      <c r="AC141" s="297">
        <v>0</v>
      </c>
      <c r="AD141" s="297">
        <v>0</v>
      </c>
      <c r="AE141" s="297">
        <v>0</v>
      </c>
      <c r="AF141" s="297">
        <v>0</v>
      </c>
      <c r="AG141" s="297">
        <v>0</v>
      </c>
      <c r="AH141" s="297">
        <v>0</v>
      </c>
      <c r="AI141" s="297">
        <v>0</v>
      </c>
      <c r="AJ141" s="297">
        <v>0</v>
      </c>
      <c r="AK141" s="297">
        <v>0</v>
      </c>
      <c r="AL141" s="297">
        <v>0</v>
      </c>
      <c r="AM141" s="297">
        <v>0</v>
      </c>
      <c r="AN141" s="297">
        <v>0</v>
      </c>
      <c r="AO141" s="297">
        <v>0</v>
      </c>
      <c r="AP141" s="297">
        <v>0</v>
      </c>
      <c r="AQ141" s="297">
        <v>0</v>
      </c>
      <c r="AR141" s="297">
        <v>0</v>
      </c>
      <c r="AS141" s="297">
        <v>0</v>
      </c>
      <c r="AT141" s="297">
        <v>0</v>
      </c>
      <c r="AU141" s="297">
        <v>0</v>
      </c>
      <c r="AV141" s="297">
        <v>0</v>
      </c>
      <c r="AW141" s="297">
        <v>0</v>
      </c>
      <c r="AX141" s="297">
        <v>0</v>
      </c>
      <c r="AY141" s="297">
        <v>0</v>
      </c>
      <c r="AZ141" s="297">
        <v>0</v>
      </c>
      <c r="BA141" s="297">
        <v>0</v>
      </c>
      <c r="BB141" s="297">
        <v>0</v>
      </c>
      <c r="BC141" s="297">
        <v>24881.1332</v>
      </c>
      <c r="BD141" s="297">
        <v>0</v>
      </c>
      <c r="BE141" s="297">
        <v>0</v>
      </c>
      <c r="BF141" s="297">
        <v>0</v>
      </c>
      <c r="BG141" s="297">
        <v>23969.717099999998</v>
      </c>
      <c r="BH141" s="297">
        <v>0</v>
      </c>
      <c r="BI141" s="297">
        <v>0</v>
      </c>
      <c r="BJ141" s="297">
        <v>0</v>
      </c>
      <c r="BK141" s="297">
        <v>0</v>
      </c>
      <c r="BL141" s="297">
        <v>0</v>
      </c>
      <c r="BM141" s="297">
        <v>0</v>
      </c>
      <c r="BN141" s="297">
        <v>0</v>
      </c>
      <c r="BO141" s="297">
        <v>0</v>
      </c>
      <c r="BP141" s="297">
        <v>0</v>
      </c>
      <c r="BQ141" s="297">
        <v>0</v>
      </c>
      <c r="BR141" s="297">
        <v>0</v>
      </c>
      <c r="BS141" s="297">
        <v>0</v>
      </c>
      <c r="BT141" s="297">
        <v>0</v>
      </c>
      <c r="BU141" s="297">
        <v>0</v>
      </c>
      <c r="BV141" s="297">
        <v>0</v>
      </c>
      <c r="BW141" s="297">
        <v>0</v>
      </c>
      <c r="BX141" s="297">
        <v>0</v>
      </c>
      <c r="BY141" s="297">
        <v>0</v>
      </c>
      <c r="BZ141" s="297">
        <v>0</v>
      </c>
      <c r="CA141" s="297">
        <v>0</v>
      </c>
      <c r="CB141" s="297">
        <v>0</v>
      </c>
      <c r="CC141" s="297">
        <v>0</v>
      </c>
      <c r="CD141" s="297">
        <v>0</v>
      </c>
      <c r="CE141" s="297">
        <v>0</v>
      </c>
      <c r="CF141" s="297">
        <v>15442.996000000001</v>
      </c>
      <c r="CG141" s="297">
        <v>0</v>
      </c>
      <c r="CH141" s="297">
        <v>0</v>
      </c>
      <c r="CI141" s="297">
        <v>0</v>
      </c>
      <c r="CJ141" s="297">
        <v>0</v>
      </c>
      <c r="CK141" s="297">
        <v>0</v>
      </c>
      <c r="CL141" s="297">
        <v>0</v>
      </c>
      <c r="CM141" s="297"/>
      <c r="CN141" s="297">
        <v>0</v>
      </c>
      <c r="CO141" s="297">
        <v>0</v>
      </c>
      <c r="CP141" s="297">
        <v>0</v>
      </c>
      <c r="CQ141" s="297">
        <v>0</v>
      </c>
      <c r="CR141" s="297">
        <v>0</v>
      </c>
      <c r="CS141" s="297">
        <v>0</v>
      </c>
      <c r="CT141" s="297">
        <v>0</v>
      </c>
      <c r="CU141" s="297">
        <v>0</v>
      </c>
      <c r="CV141" s="297">
        <v>0</v>
      </c>
      <c r="CW141" s="297">
        <v>0</v>
      </c>
      <c r="CX141" s="297">
        <v>0</v>
      </c>
      <c r="CY141" s="297">
        <v>0</v>
      </c>
      <c r="CZ141" s="297">
        <v>0</v>
      </c>
      <c r="DA141" s="297">
        <v>0</v>
      </c>
      <c r="DB141" s="297">
        <v>0</v>
      </c>
      <c r="DC141" s="297">
        <v>0</v>
      </c>
      <c r="DD141" s="297">
        <v>0</v>
      </c>
      <c r="DE141" s="297">
        <v>0</v>
      </c>
      <c r="DF141" s="297">
        <v>0</v>
      </c>
      <c r="DG141" s="297">
        <v>0</v>
      </c>
      <c r="DH141" s="297">
        <v>0</v>
      </c>
      <c r="DI141" s="297">
        <v>0</v>
      </c>
      <c r="DJ141" s="297">
        <v>0</v>
      </c>
      <c r="DK141" s="297">
        <v>0</v>
      </c>
      <c r="DL141" s="297">
        <v>0</v>
      </c>
      <c r="DM141" s="297">
        <v>0</v>
      </c>
      <c r="DN141" s="297">
        <v>0</v>
      </c>
      <c r="DO141" s="297">
        <v>0</v>
      </c>
      <c r="DP141" s="297">
        <v>0</v>
      </c>
      <c r="DQ141" s="297"/>
      <c r="DR141" s="297">
        <v>0</v>
      </c>
      <c r="DS141" s="297">
        <v>0</v>
      </c>
      <c r="DT141" s="297">
        <v>0</v>
      </c>
      <c r="DU141" s="297">
        <v>0</v>
      </c>
      <c r="DV141" s="297">
        <v>0</v>
      </c>
      <c r="DW141" s="297">
        <v>0</v>
      </c>
      <c r="DX141" s="297"/>
      <c r="DY141" s="297">
        <v>0</v>
      </c>
      <c r="DZ141" s="297">
        <v>0</v>
      </c>
      <c r="EA141" s="297">
        <v>0</v>
      </c>
      <c r="EB141" s="297">
        <v>0</v>
      </c>
      <c r="EC141" s="297">
        <v>0</v>
      </c>
      <c r="ED141" s="297">
        <v>0</v>
      </c>
      <c r="EE141" s="297">
        <v>0</v>
      </c>
      <c r="EF141" s="297">
        <v>0</v>
      </c>
      <c r="EG141" s="297">
        <v>0</v>
      </c>
      <c r="EH141" s="297">
        <v>0</v>
      </c>
      <c r="EI141"/>
      <c r="EJ141" s="7">
        <f t="shared" si="71"/>
        <v>65493.846299999997</v>
      </c>
      <c r="EN141" s="183">
        <v>0</v>
      </c>
      <c r="EO141" s="183">
        <v>0</v>
      </c>
      <c r="EP141" s="183">
        <v>0</v>
      </c>
      <c r="EQ141" s="183">
        <v>0</v>
      </c>
      <c r="ER141" s="183">
        <v>0</v>
      </c>
      <c r="ES141" s="183">
        <v>0</v>
      </c>
      <c r="ET141" s="183">
        <v>0</v>
      </c>
      <c r="EU141" s="183">
        <v>0</v>
      </c>
      <c r="EV141" s="183">
        <v>0</v>
      </c>
      <c r="EW141" s="183">
        <v>0</v>
      </c>
      <c r="EX141" s="183">
        <v>0</v>
      </c>
      <c r="EY141" s="183">
        <v>0</v>
      </c>
      <c r="EZ141" s="183">
        <v>0</v>
      </c>
      <c r="FA141" s="183">
        <v>0</v>
      </c>
      <c r="FB141" s="183">
        <v>0</v>
      </c>
      <c r="FC141" s="183">
        <v>0</v>
      </c>
      <c r="FD141" s="183">
        <v>0</v>
      </c>
      <c r="FE141" s="183">
        <v>0</v>
      </c>
      <c r="FF141" s="183">
        <v>0</v>
      </c>
      <c r="FG141" s="183">
        <v>0</v>
      </c>
      <c r="FH141" s="183">
        <v>0</v>
      </c>
      <c r="FI141" s="183">
        <v>0</v>
      </c>
      <c r="FJ141" s="183">
        <v>0</v>
      </c>
      <c r="FK141" s="183">
        <v>0</v>
      </c>
      <c r="FL141" s="183">
        <v>0</v>
      </c>
      <c r="FM141" s="183">
        <v>0</v>
      </c>
      <c r="FN141" s="183">
        <v>0</v>
      </c>
      <c r="FO141" s="183">
        <v>0</v>
      </c>
      <c r="FP141" s="183">
        <v>0</v>
      </c>
      <c r="FQ141" s="183">
        <v>0</v>
      </c>
      <c r="FR141" s="183">
        <v>0</v>
      </c>
      <c r="FS141" s="183">
        <v>0</v>
      </c>
      <c r="FT141" s="183">
        <v>0</v>
      </c>
      <c r="FU141" s="183">
        <v>0</v>
      </c>
      <c r="FV141" s="183">
        <v>0</v>
      </c>
      <c r="FW141" s="183">
        <v>0</v>
      </c>
      <c r="FX141" s="183">
        <v>0</v>
      </c>
      <c r="FY141" s="183">
        <v>0</v>
      </c>
      <c r="FZ141" s="183">
        <v>0</v>
      </c>
      <c r="GA141" s="183">
        <v>0</v>
      </c>
      <c r="GB141" s="183">
        <v>0</v>
      </c>
      <c r="GC141" s="183">
        <v>0</v>
      </c>
      <c r="GD141" s="183">
        <v>0</v>
      </c>
      <c r="GE141" s="183">
        <v>0</v>
      </c>
      <c r="GF141" s="183">
        <v>0</v>
      </c>
      <c r="GG141" s="183">
        <v>0</v>
      </c>
      <c r="GH141" s="183">
        <v>0</v>
      </c>
      <c r="GI141" s="183">
        <v>0</v>
      </c>
      <c r="GJ141" s="183">
        <v>0</v>
      </c>
      <c r="GK141" s="183">
        <v>0</v>
      </c>
      <c r="GL141" s="183">
        <v>0</v>
      </c>
      <c r="GM141" s="183">
        <v>0</v>
      </c>
      <c r="GN141" s="183">
        <v>0</v>
      </c>
      <c r="GO141" s="183">
        <v>0</v>
      </c>
      <c r="GP141" s="183">
        <v>0</v>
      </c>
      <c r="GQ141" s="183">
        <v>0</v>
      </c>
      <c r="GR141" s="183">
        <v>0</v>
      </c>
      <c r="GS141" s="183">
        <v>0</v>
      </c>
      <c r="GT141" s="183">
        <v>0</v>
      </c>
      <c r="GU141" s="183">
        <v>0</v>
      </c>
      <c r="GV141" s="183">
        <v>0</v>
      </c>
      <c r="GW141" s="183">
        <v>0</v>
      </c>
      <c r="GX141" s="183">
        <v>0</v>
      </c>
      <c r="GY141" s="183">
        <v>0</v>
      </c>
      <c r="GZ141" s="183">
        <v>0</v>
      </c>
      <c r="HA141" s="183">
        <v>0</v>
      </c>
      <c r="HB141" s="183">
        <v>0</v>
      </c>
      <c r="HC141" s="183">
        <v>0</v>
      </c>
      <c r="HD141" s="183">
        <v>0</v>
      </c>
      <c r="HE141" s="183">
        <v>0</v>
      </c>
      <c r="HF141" s="183">
        <v>0</v>
      </c>
      <c r="HG141" s="183">
        <v>0</v>
      </c>
      <c r="HH141" s="183">
        <v>0</v>
      </c>
      <c r="HI141" s="183">
        <v>0</v>
      </c>
      <c r="HJ141" s="183">
        <v>0</v>
      </c>
      <c r="HK141" s="183">
        <v>0</v>
      </c>
      <c r="HL141" s="183">
        <v>0</v>
      </c>
      <c r="HM141" s="183">
        <v>0</v>
      </c>
      <c r="HN141" s="183">
        <v>0</v>
      </c>
      <c r="HO141" s="183">
        <v>0</v>
      </c>
      <c r="HP141" s="183">
        <v>0</v>
      </c>
      <c r="HQ141" s="183">
        <v>0</v>
      </c>
      <c r="HR141" s="183">
        <v>0</v>
      </c>
      <c r="HS141" s="183">
        <v>0</v>
      </c>
      <c r="HT141" s="183">
        <v>0</v>
      </c>
      <c r="HU141" s="183">
        <v>0</v>
      </c>
      <c r="HV141" s="183">
        <v>0</v>
      </c>
      <c r="HW141" s="183">
        <v>0</v>
      </c>
      <c r="HX141" s="183">
        <v>0</v>
      </c>
      <c r="HY141" s="183">
        <v>0</v>
      </c>
      <c r="HZ141" s="183">
        <v>0</v>
      </c>
      <c r="IA141" s="183">
        <v>0</v>
      </c>
      <c r="IB141" s="183">
        <v>0</v>
      </c>
      <c r="IC141" s="183">
        <v>0</v>
      </c>
      <c r="ID141" s="183">
        <v>0</v>
      </c>
      <c r="IE141" s="183">
        <v>0</v>
      </c>
      <c r="IF141" s="183">
        <v>0</v>
      </c>
      <c r="IG141" s="183">
        <v>0</v>
      </c>
      <c r="IH141" s="183">
        <v>0</v>
      </c>
      <c r="II141" s="183">
        <v>0</v>
      </c>
      <c r="IJ141" s="183">
        <v>0</v>
      </c>
      <c r="IK141" s="183">
        <v>0</v>
      </c>
      <c r="IL141" s="183">
        <v>0</v>
      </c>
      <c r="IM141" s="183">
        <v>0</v>
      </c>
      <c r="IN141" s="183">
        <v>0</v>
      </c>
      <c r="IO141" s="183">
        <v>0</v>
      </c>
      <c r="IP141" s="183">
        <v>0</v>
      </c>
      <c r="IQ141" s="183">
        <v>0</v>
      </c>
      <c r="IR141" s="183">
        <v>0</v>
      </c>
      <c r="IS141" s="183">
        <v>0</v>
      </c>
      <c r="IT141" s="183">
        <v>0</v>
      </c>
      <c r="IU141" s="183">
        <v>0</v>
      </c>
      <c r="IV141" s="183">
        <v>0</v>
      </c>
      <c r="IW141" s="183">
        <v>0</v>
      </c>
      <c r="IX141" s="183">
        <v>0</v>
      </c>
      <c r="IY141" s="183">
        <v>0</v>
      </c>
      <c r="IZ141" s="183">
        <v>0</v>
      </c>
      <c r="JA141" s="183">
        <v>0</v>
      </c>
      <c r="JB141" s="183">
        <v>0</v>
      </c>
      <c r="JC141" s="183">
        <v>0</v>
      </c>
      <c r="JD141" s="183">
        <v>0</v>
      </c>
      <c r="JE141" s="183">
        <v>0</v>
      </c>
      <c r="JF141" s="183">
        <v>0</v>
      </c>
      <c r="JG141" s="183">
        <v>0</v>
      </c>
      <c r="JH141" s="183">
        <v>0</v>
      </c>
      <c r="JI141" s="183">
        <v>0</v>
      </c>
      <c r="JJ141" s="183">
        <v>0</v>
      </c>
      <c r="JK141" s="183">
        <v>0</v>
      </c>
      <c r="JL141" s="183">
        <v>0</v>
      </c>
      <c r="JM141" s="183">
        <v>0</v>
      </c>
      <c r="JN141" s="183">
        <v>0</v>
      </c>
      <c r="JO141" s="183">
        <v>0</v>
      </c>
      <c r="JP141" s="183">
        <v>0</v>
      </c>
      <c r="JQ141" s="183">
        <v>0</v>
      </c>
    </row>
    <row r="142" spans="1:277" x14ac:dyDescent="0.25">
      <c r="A142" s="54">
        <f t="shared" si="70"/>
        <v>141</v>
      </c>
      <c r="B142" s="6"/>
      <c r="C142" s="6"/>
      <c r="D142" s="6"/>
      <c r="E142" s="6"/>
      <c r="F142" s="6" t="s">
        <v>387</v>
      </c>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297"/>
      <c r="AU142" s="297"/>
      <c r="AV142" s="297"/>
      <c r="AW142" s="297"/>
      <c r="AX142" s="297"/>
      <c r="AY142" s="297"/>
      <c r="AZ142" s="297"/>
      <c r="BA142" s="297"/>
      <c r="BB142" s="297"/>
      <c r="BC142" s="297"/>
      <c r="BD142" s="297"/>
      <c r="BE142" s="297"/>
      <c r="BF142" s="297"/>
      <c r="BG142" s="297"/>
      <c r="BH142" s="297"/>
      <c r="BI142" s="297"/>
      <c r="BJ142" s="297"/>
      <c r="BK142" s="297"/>
      <c r="BL142" s="297"/>
      <c r="BM142" s="297"/>
      <c r="BN142" s="297"/>
      <c r="BO142" s="297"/>
      <c r="BP142" s="297"/>
      <c r="BQ142" s="297"/>
      <c r="BR142" s="297"/>
      <c r="BS142" s="297"/>
      <c r="BT142" s="297"/>
      <c r="BU142" s="297"/>
      <c r="BV142" s="297"/>
      <c r="BW142" s="297"/>
      <c r="BX142" s="297"/>
      <c r="BY142" s="297"/>
      <c r="BZ142" s="297"/>
      <c r="CA142" s="297"/>
      <c r="CB142" s="297"/>
      <c r="CC142" s="297"/>
      <c r="CD142" s="297"/>
      <c r="CE142" s="297"/>
      <c r="CF142" s="297"/>
      <c r="CG142" s="297"/>
      <c r="CH142" s="297"/>
      <c r="CI142" s="297"/>
      <c r="CJ142" s="297"/>
      <c r="CK142" s="297"/>
      <c r="CL142" s="297"/>
      <c r="CM142" s="297"/>
      <c r="CN142" s="297"/>
      <c r="CO142" s="297"/>
      <c r="CP142" s="297"/>
      <c r="CQ142" s="297"/>
      <c r="CR142" s="297"/>
      <c r="CS142" s="297"/>
      <c r="CT142" s="297"/>
      <c r="CU142" s="297"/>
      <c r="CV142" s="297"/>
      <c r="CW142" s="297"/>
      <c r="CX142" s="297"/>
      <c r="CY142" s="297"/>
      <c r="CZ142" s="297"/>
      <c r="DA142" s="297"/>
      <c r="DB142" s="297"/>
      <c r="DC142" s="297"/>
      <c r="DD142" s="297"/>
      <c r="DE142" s="297"/>
      <c r="DF142" s="297"/>
      <c r="DG142" s="297"/>
      <c r="DH142" s="297"/>
      <c r="DI142" s="297"/>
      <c r="DJ142" s="297"/>
      <c r="DK142" s="297"/>
      <c r="DL142" s="297"/>
      <c r="DM142" s="297"/>
      <c r="DN142" s="297"/>
      <c r="DO142" s="297"/>
      <c r="DP142" s="297"/>
      <c r="DQ142" s="297"/>
      <c r="DR142" s="297"/>
      <c r="DS142" s="297"/>
      <c r="DT142" s="297"/>
      <c r="DU142" s="297"/>
      <c r="DV142" s="297"/>
      <c r="DW142" s="297"/>
      <c r="DX142" s="297"/>
      <c r="DY142" s="297"/>
      <c r="DZ142" s="297"/>
      <c r="EA142" s="297"/>
      <c r="EB142" s="297"/>
      <c r="EC142" s="297"/>
      <c r="ED142" s="297"/>
      <c r="EE142" s="297"/>
      <c r="EF142" s="297"/>
      <c r="EG142" s="297"/>
      <c r="EH142" s="297"/>
      <c r="EI142"/>
      <c r="EJ142" s="7">
        <f t="shared" si="71"/>
        <v>0</v>
      </c>
      <c r="EN142" s="183">
        <v>0</v>
      </c>
      <c r="EO142" s="183">
        <v>0</v>
      </c>
      <c r="EP142" s="183">
        <v>0</v>
      </c>
      <c r="EQ142" s="183">
        <v>0</v>
      </c>
      <c r="ER142" s="183">
        <v>0</v>
      </c>
      <c r="ES142" s="183">
        <v>0</v>
      </c>
      <c r="ET142" s="183">
        <v>0</v>
      </c>
      <c r="EU142" s="183">
        <v>0</v>
      </c>
      <c r="EV142" s="183">
        <v>0</v>
      </c>
      <c r="EW142" s="183">
        <v>0</v>
      </c>
      <c r="EX142" s="183">
        <v>0</v>
      </c>
      <c r="EY142" s="183">
        <v>0</v>
      </c>
      <c r="EZ142" s="183">
        <v>0</v>
      </c>
      <c r="FA142" s="183">
        <v>0</v>
      </c>
      <c r="FB142" s="183">
        <v>0</v>
      </c>
      <c r="FC142" s="183">
        <v>0</v>
      </c>
      <c r="FD142" s="183">
        <v>0</v>
      </c>
      <c r="FE142" s="183">
        <v>0</v>
      </c>
      <c r="FF142" s="183">
        <v>0</v>
      </c>
      <c r="FG142" s="183">
        <v>0</v>
      </c>
      <c r="FH142" s="183">
        <v>0</v>
      </c>
      <c r="FI142" s="183">
        <v>0</v>
      </c>
      <c r="FJ142" s="183">
        <v>0</v>
      </c>
      <c r="FK142" s="183">
        <v>0</v>
      </c>
      <c r="FL142" s="183">
        <v>0</v>
      </c>
      <c r="FM142" s="183">
        <v>0</v>
      </c>
      <c r="FN142" s="183">
        <v>0</v>
      </c>
      <c r="FO142" s="183">
        <v>0</v>
      </c>
      <c r="FP142" s="183">
        <v>0</v>
      </c>
      <c r="FQ142" s="183">
        <v>0</v>
      </c>
      <c r="FR142" s="183">
        <v>0</v>
      </c>
      <c r="FS142" s="183">
        <v>0</v>
      </c>
      <c r="FT142" s="183">
        <v>0</v>
      </c>
      <c r="FU142" s="183">
        <v>0</v>
      </c>
      <c r="FV142" s="183">
        <v>0</v>
      </c>
      <c r="FW142" s="183">
        <v>0</v>
      </c>
      <c r="FX142" s="183">
        <v>0</v>
      </c>
      <c r="FY142" s="183">
        <v>0</v>
      </c>
      <c r="FZ142" s="183">
        <v>0</v>
      </c>
      <c r="GA142" s="183">
        <v>0</v>
      </c>
      <c r="GB142" s="183">
        <v>0</v>
      </c>
      <c r="GC142" s="183">
        <v>0</v>
      </c>
      <c r="GD142" s="183">
        <v>0</v>
      </c>
      <c r="GE142" s="183">
        <v>0</v>
      </c>
      <c r="GF142" s="183">
        <v>0</v>
      </c>
      <c r="GG142" s="183">
        <v>0</v>
      </c>
      <c r="GH142" s="183">
        <v>0</v>
      </c>
      <c r="GI142" s="183">
        <v>0</v>
      </c>
      <c r="GJ142" s="183">
        <v>0</v>
      </c>
      <c r="GK142" s="183">
        <v>0</v>
      </c>
      <c r="GL142" s="183">
        <v>0</v>
      </c>
      <c r="GM142" s="183">
        <v>0</v>
      </c>
      <c r="GN142" s="183">
        <v>0</v>
      </c>
      <c r="GO142" s="183">
        <v>0</v>
      </c>
      <c r="GP142" s="183">
        <v>0</v>
      </c>
      <c r="GQ142" s="183">
        <v>0</v>
      </c>
      <c r="GR142" s="183">
        <v>0</v>
      </c>
      <c r="GS142" s="183">
        <v>0</v>
      </c>
      <c r="GT142" s="183">
        <v>0</v>
      </c>
      <c r="GU142" s="183">
        <v>0</v>
      </c>
      <c r="GV142" s="183">
        <v>0</v>
      </c>
      <c r="GW142" s="183">
        <v>0</v>
      </c>
      <c r="GX142" s="183">
        <v>0</v>
      </c>
      <c r="GY142" s="183">
        <v>0</v>
      </c>
      <c r="GZ142" s="183">
        <v>0</v>
      </c>
      <c r="HA142" s="183">
        <v>0</v>
      </c>
      <c r="HB142" s="183">
        <v>0</v>
      </c>
      <c r="HC142" s="183">
        <v>0</v>
      </c>
      <c r="HD142" s="183">
        <v>0</v>
      </c>
      <c r="HE142" s="183">
        <v>0</v>
      </c>
      <c r="HF142" s="183">
        <v>0</v>
      </c>
      <c r="HG142" s="183">
        <v>0</v>
      </c>
      <c r="HH142" s="183">
        <v>0</v>
      </c>
      <c r="HI142" s="183">
        <v>0</v>
      </c>
      <c r="HJ142" s="183">
        <v>0</v>
      </c>
      <c r="HK142" s="183">
        <v>0</v>
      </c>
      <c r="HL142" s="183">
        <v>0</v>
      </c>
      <c r="HM142" s="183">
        <v>0</v>
      </c>
      <c r="HN142" s="183">
        <v>0</v>
      </c>
      <c r="HO142" s="183">
        <v>0</v>
      </c>
      <c r="HP142" s="183">
        <v>0</v>
      </c>
      <c r="HQ142" s="183">
        <v>0</v>
      </c>
      <c r="HR142" s="183">
        <v>0</v>
      </c>
      <c r="HS142" s="183">
        <v>0</v>
      </c>
      <c r="HT142" s="183">
        <v>0</v>
      </c>
      <c r="HU142" s="183">
        <v>0</v>
      </c>
      <c r="HV142" s="183">
        <v>0</v>
      </c>
      <c r="HW142" s="183">
        <v>0</v>
      </c>
      <c r="HX142" s="183">
        <v>0</v>
      </c>
      <c r="HY142" s="183">
        <v>0</v>
      </c>
      <c r="HZ142" s="183">
        <v>0</v>
      </c>
      <c r="IA142" s="183">
        <v>0</v>
      </c>
      <c r="IB142" s="183">
        <v>0</v>
      </c>
      <c r="IC142" s="183">
        <v>0</v>
      </c>
      <c r="ID142" s="183">
        <v>0</v>
      </c>
      <c r="IE142" s="183">
        <v>0</v>
      </c>
      <c r="IF142" s="183">
        <v>0</v>
      </c>
      <c r="IG142" s="183">
        <v>0</v>
      </c>
      <c r="IH142" s="183">
        <v>0</v>
      </c>
      <c r="II142" s="183">
        <v>0</v>
      </c>
      <c r="IJ142" s="183">
        <v>0</v>
      </c>
      <c r="IK142" s="183">
        <v>0</v>
      </c>
      <c r="IL142" s="183">
        <v>0</v>
      </c>
      <c r="IM142" s="183">
        <v>0</v>
      </c>
      <c r="IN142" s="183">
        <v>0</v>
      </c>
      <c r="IO142" s="183">
        <v>0</v>
      </c>
      <c r="IP142" s="183">
        <v>0</v>
      </c>
      <c r="IQ142" s="183">
        <v>0</v>
      </c>
      <c r="IR142" s="183">
        <v>0</v>
      </c>
      <c r="IS142" s="183">
        <v>0</v>
      </c>
      <c r="IT142" s="183">
        <v>0</v>
      </c>
      <c r="IU142" s="183">
        <v>0</v>
      </c>
      <c r="IV142" s="183">
        <v>0</v>
      </c>
      <c r="IW142" s="183">
        <v>0</v>
      </c>
      <c r="IX142" s="183">
        <v>0</v>
      </c>
      <c r="IY142" s="183">
        <v>0</v>
      </c>
      <c r="IZ142" s="183">
        <v>0</v>
      </c>
      <c r="JA142" s="183">
        <v>0</v>
      </c>
      <c r="JB142" s="183">
        <v>0</v>
      </c>
      <c r="JC142" s="183">
        <v>0</v>
      </c>
      <c r="JD142" s="183">
        <v>0</v>
      </c>
      <c r="JE142" s="183">
        <v>0</v>
      </c>
      <c r="JF142" s="183">
        <v>0</v>
      </c>
      <c r="JG142" s="183">
        <v>0</v>
      </c>
      <c r="JH142" s="183">
        <v>0</v>
      </c>
      <c r="JI142" s="183">
        <v>0</v>
      </c>
      <c r="JJ142" s="183">
        <v>0</v>
      </c>
      <c r="JK142" s="183">
        <v>0</v>
      </c>
      <c r="JL142" s="183">
        <v>0</v>
      </c>
      <c r="JM142" s="183">
        <v>0</v>
      </c>
      <c r="JN142" s="183">
        <v>0</v>
      </c>
      <c r="JO142" s="183">
        <v>0</v>
      </c>
      <c r="JP142" s="183">
        <v>0</v>
      </c>
      <c r="JQ142" s="183">
        <v>0</v>
      </c>
    </row>
    <row r="143" spans="1:277" x14ac:dyDescent="0.25">
      <c r="A143" s="54">
        <f t="shared" si="70"/>
        <v>142</v>
      </c>
      <c r="B143" s="6"/>
      <c r="C143" s="6"/>
      <c r="D143" s="6"/>
      <c r="E143" s="6"/>
      <c r="F143" s="6" t="s">
        <v>314</v>
      </c>
      <c r="G143" s="297">
        <v>0</v>
      </c>
      <c r="H143" s="297">
        <v>600</v>
      </c>
      <c r="I143" s="297">
        <v>0</v>
      </c>
      <c r="J143" s="297">
        <v>0</v>
      </c>
      <c r="K143" s="297">
        <v>2907.1132000000002</v>
      </c>
      <c r="L143" s="297">
        <v>2663.6315000000004</v>
      </c>
      <c r="M143" s="297">
        <v>0</v>
      </c>
      <c r="N143" s="297">
        <v>0</v>
      </c>
      <c r="O143" s="297">
        <v>2963.1760999999997</v>
      </c>
      <c r="P143" s="297">
        <v>0</v>
      </c>
      <c r="Q143" s="297">
        <v>0</v>
      </c>
      <c r="R143" s="297">
        <v>0</v>
      </c>
      <c r="S143" s="297">
        <v>0</v>
      </c>
      <c r="T143" s="297">
        <v>0</v>
      </c>
      <c r="U143" s="297"/>
      <c r="V143" s="297">
        <v>3298.4308000000001</v>
      </c>
      <c r="W143" s="297"/>
      <c r="X143" s="297">
        <v>2584.9601000000002</v>
      </c>
      <c r="Y143" s="297"/>
      <c r="Z143" s="297">
        <v>0</v>
      </c>
      <c r="AA143" s="297">
        <v>0</v>
      </c>
      <c r="AB143" s="297">
        <v>2506.8242999999998</v>
      </c>
      <c r="AC143" s="297">
        <v>0</v>
      </c>
      <c r="AD143" s="297">
        <v>0</v>
      </c>
      <c r="AE143" s="297">
        <v>0</v>
      </c>
      <c r="AF143" s="297">
        <v>0</v>
      </c>
      <c r="AG143" s="297">
        <v>0</v>
      </c>
      <c r="AH143" s="297">
        <v>0</v>
      </c>
      <c r="AI143" s="297">
        <v>0</v>
      </c>
      <c r="AJ143" s="297">
        <v>0</v>
      </c>
      <c r="AK143" s="297">
        <v>0</v>
      </c>
      <c r="AL143" s="297">
        <v>0</v>
      </c>
      <c r="AM143" s="297">
        <v>0</v>
      </c>
      <c r="AN143" s="297">
        <v>0</v>
      </c>
      <c r="AO143" s="297">
        <v>0</v>
      </c>
      <c r="AP143" s="297">
        <v>0</v>
      </c>
      <c r="AQ143" s="297">
        <v>1692.4754</v>
      </c>
      <c r="AR143" s="297">
        <v>0</v>
      </c>
      <c r="AS143" s="297">
        <v>0</v>
      </c>
      <c r="AT143" s="297">
        <v>0</v>
      </c>
      <c r="AU143" s="297">
        <v>0</v>
      </c>
      <c r="AV143" s="297">
        <v>0</v>
      </c>
      <c r="AW143" s="297">
        <v>0</v>
      </c>
      <c r="AX143" s="297">
        <v>0</v>
      </c>
      <c r="AY143" s="297">
        <v>0</v>
      </c>
      <c r="AZ143" s="297">
        <v>0</v>
      </c>
      <c r="BA143" s="297">
        <v>0</v>
      </c>
      <c r="BB143" s="297">
        <v>0</v>
      </c>
      <c r="BC143" s="297">
        <v>3535.3102000000003</v>
      </c>
      <c r="BD143" s="297">
        <v>0</v>
      </c>
      <c r="BE143" s="297">
        <v>0</v>
      </c>
      <c r="BF143" s="297">
        <v>0</v>
      </c>
      <c r="BG143" s="297">
        <v>2522.1507000000001</v>
      </c>
      <c r="BH143" s="297">
        <v>2478.1490999999996</v>
      </c>
      <c r="BI143" s="297">
        <v>0</v>
      </c>
      <c r="BJ143" s="297">
        <v>0</v>
      </c>
      <c r="BK143" s="297">
        <v>0</v>
      </c>
      <c r="BL143" s="297">
        <v>0</v>
      </c>
      <c r="BM143" s="297">
        <v>0</v>
      </c>
      <c r="BN143" s="297">
        <v>0</v>
      </c>
      <c r="BO143" s="297">
        <v>2635.6772999999998</v>
      </c>
      <c r="BP143" s="297">
        <v>0</v>
      </c>
      <c r="BQ143" s="297">
        <v>3569.2075</v>
      </c>
      <c r="BR143" s="297">
        <v>0</v>
      </c>
      <c r="BS143" s="297">
        <v>0</v>
      </c>
      <c r="BT143" s="297">
        <v>0</v>
      </c>
      <c r="BU143" s="297">
        <v>1384.6187</v>
      </c>
      <c r="BV143" s="297">
        <v>0</v>
      </c>
      <c r="BW143" s="297">
        <v>0</v>
      </c>
      <c r="BX143" s="297">
        <v>0</v>
      </c>
      <c r="BY143" s="297">
        <v>0</v>
      </c>
      <c r="BZ143" s="297">
        <v>0</v>
      </c>
      <c r="CA143" s="297">
        <v>0</v>
      </c>
      <c r="CB143" s="297">
        <v>2532.5124999999998</v>
      </c>
      <c r="CC143" s="297">
        <v>0</v>
      </c>
      <c r="CD143" s="297">
        <v>0</v>
      </c>
      <c r="CE143" s="297">
        <v>0</v>
      </c>
      <c r="CF143" s="297">
        <v>3100.4956999999999</v>
      </c>
      <c r="CG143" s="297">
        <v>0</v>
      </c>
      <c r="CH143" s="297">
        <v>2327.2540999999997</v>
      </c>
      <c r="CI143" s="297">
        <v>0</v>
      </c>
      <c r="CJ143" s="297">
        <v>1777.4812999999999</v>
      </c>
      <c r="CK143" s="297">
        <v>2377.5798999999997</v>
      </c>
      <c r="CL143" s="297">
        <v>2029.615</v>
      </c>
      <c r="CM143" s="297"/>
      <c r="CN143" s="297">
        <v>0</v>
      </c>
      <c r="CO143" s="297">
        <v>0</v>
      </c>
      <c r="CP143" s="297">
        <v>0</v>
      </c>
      <c r="CQ143" s="297">
        <v>0</v>
      </c>
      <c r="CR143" s="297">
        <v>0</v>
      </c>
      <c r="CS143" s="297">
        <v>0</v>
      </c>
      <c r="CT143" s="297">
        <v>3197.1715000000004</v>
      </c>
      <c r="CU143" s="297">
        <v>0</v>
      </c>
      <c r="CV143" s="297">
        <v>2463.7290999999996</v>
      </c>
      <c r="CW143" s="297">
        <v>0</v>
      </c>
      <c r="CX143" s="297">
        <v>0</v>
      </c>
      <c r="CY143" s="297">
        <v>0</v>
      </c>
      <c r="CZ143" s="297">
        <v>0</v>
      </c>
      <c r="DA143" s="297">
        <v>0</v>
      </c>
      <c r="DB143" s="297">
        <v>2295.9317999999998</v>
      </c>
      <c r="DC143" s="297">
        <v>0</v>
      </c>
      <c r="DD143" s="297">
        <v>1477.8027999999999</v>
      </c>
      <c r="DE143" s="297">
        <v>0</v>
      </c>
      <c r="DF143" s="297">
        <v>0</v>
      </c>
      <c r="DG143" s="297">
        <v>0</v>
      </c>
      <c r="DH143" s="297">
        <v>0</v>
      </c>
      <c r="DI143" s="297">
        <v>0</v>
      </c>
      <c r="DJ143" s="297">
        <v>0</v>
      </c>
      <c r="DK143" s="297">
        <v>0</v>
      </c>
      <c r="DL143" s="297">
        <v>0</v>
      </c>
      <c r="DM143" s="297">
        <v>2324.3597999999997</v>
      </c>
      <c r="DN143" s="297">
        <v>0</v>
      </c>
      <c r="DO143" s="297">
        <v>0</v>
      </c>
      <c r="DP143" s="297">
        <v>0</v>
      </c>
      <c r="DQ143" s="297"/>
      <c r="DR143" s="297">
        <v>0</v>
      </c>
      <c r="DS143" s="297">
        <v>0</v>
      </c>
      <c r="DT143" s="297">
        <v>0</v>
      </c>
      <c r="DU143" s="297">
        <v>0</v>
      </c>
      <c r="DV143" s="297">
        <v>0</v>
      </c>
      <c r="DW143" s="297">
        <v>0</v>
      </c>
      <c r="DX143" s="297"/>
      <c r="DY143" s="297">
        <v>3549.6478000000002</v>
      </c>
      <c r="DZ143" s="297">
        <v>0</v>
      </c>
      <c r="EA143" s="297">
        <v>0</v>
      </c>
      <c r="EB143" s="297">
        <v>3013.8624</v>
      </c>
      <c r="EC143" s="297">
        <v>2899.6044999999999</v>
      </c>
      <c r="ED143" s="297">
        <v>0</v>
      </c>
      <c r="EE143" s="297">
        <v>2805.0092999999997</v>
      </c>
      <c r="EF143" s="297">
        <v>0</v>
      </c>
      <c r="EG143" s="297">
        <v>1508.4967999999999</v>
      </c>
      <c r="EH143" s="297">
        <v>0</v>
      </c>
      <c r="EI143"/>
      <c r="EJ143" s="7">
        <f t="shared" si="71"/>
        <v>75022.279200000004</v>
      </c>
      <c r="EN143" s="183">
        <v>0</v>
      </c>
      <c r="EO143" s="183">
        <v>0</v>
      </c>
      <c r="EP143" s="183">
        <v>0</v>
      </c>
      <c r="EQ143" s="183">
        <v>0</v>
      </c>
      <c r="ER143" s="183">
        <v>0</v>
      </c>
      <c r="ES143" s="183">
        <v>0</v>
      </c>
      <c r="ET143" s="183">
        <v>0</v>
      </c>
      <c r="EU143" s="183">
        <v>0</v>
      </c>
      <c r="EV143" s="183">
        <v>0</v>
      </c>
      <c r="EW143" s="183">
        <v>0</v>
      </c>
      <c r="EX143" s="183">
        <v>0</v>
      </c>
      <c r="EY143" s="183">
        <v>0</v>
      </c>
      <c r="EZ143" s="183">
        <v>0</v>
      </c>
      <c r="FA143" s="183">
        <v>0</v>
      </c>
      <c r="FB143" s="183">
        <v>0</v>
      </c>
      <c r="FC143" s="183">
        <v>0</v>
      </c>
      <c r="FD143" s="183">
        <v>0</v>
      </c>
      <c r="FE143" s="183">
        <v>0</v>
      </c>
      <c r="FF143" s="183">
        <v>0</v>
      </c>
      <c r="FG143" s="183">
        <v>0</v>
      </c>
      <c r="FH143" s="183">
        <v>0</v>
      </c>
      <c r="FI143" s="183">
        <v>0</v>
      </c>
      <c r="FJ143" s="183">
        <v>0</v>
      </c>
      <c r="FK143" s="183">
        <v>0</v>
      </c>
      <c r="FL143" s="183">
        <v>0</v>
      </c>
      <c r="FM143" s="183">
        <v>0</v>
      </c>
      <c r="FN143" s="183">
        <v>0</v>
      </c>
      <c r="FO143" s="183">
        <v>0</v>
      </c>
      <c r="FP143" s="183">
        <v>0</v>
      </c>
      <c r="FQ143" s="183">
        <v>0</v>
      </c>
      <c r="FR143" s="183">
        <v>0</v>
      </c>
      <c r="FS143" s="183">
        <v>0</v>
      </c>
      <c r="FT143" s="183">
        <v>0</v>
      </c>
      <c r="FU143" s="183">
        <v>0</v>
      </c>
      <c r="FV143" s="183">
        <v>0</v>
      </c>
      <c r="FW143" s="183">
        <v>0</v>
      </c>
      <c r="FX143" s="183">
        <v>0</v>
      </c>
      <c r="FY143" s="183">
        <v>0</v>
      </c>
      <c r="FZ143" s="183">
        <v>0</v>
      </c>
      <c r="GA143" s="183">
        <v>0</v>
      </c>
      <c r="GB143" s="183">
        <v>0</v>
      </c>
      <c r="GC143" s="183">
        <v>0</v>
      </c>
      <c r="GD143" s="183">
        <v>0</v>
      </c>
      <c r="GE143" s="183">
        <v>0</v>
      </c>
      <c r="GF143" s="183">
        <v>0</v>
      </c>
      <c r="GG143" s="183">
        <v>0</v>
      </c>
      <c r="GH143" s="183">
        <v>0</v>
      </c>
      <c r="GI143" s="183">
        <v>0</v>
      </c>
      <c r="GJ143" s="183">
        <v>0</v>
      </c>
      <c r="GK143" s="183">
        <v>0</v>
      </c>
      <c r="GL143" s="183">
        <v>0</v>
      </c>
      <c r="GM143" s="183">
        <v>0</v>
      </c>
      <c r="GN143" s="183">
        <v>0</v>
      </c>
      <c r="GO143" s="183">
        <v>0</v>
      </c>
      <c r="GP143" s="183">
        <v>0</v>
      </c>
      <c r="GQ143" s="183">
        <v>0</v>
      </c>
      <c r="GR143" s="183">
        <v>0</v>
      </c>
      <c r="GS143" s="183">
        <v>0</v>
      </c>
      <c r="GT143" s="183">
        <v>0</v>
      </c>
      <c r="GU143" s="183">
        <v>0</v>
      </c>
      <c r="GV143" s="183">
        <v>0</v>
      </c>
      <c r="GW143" s="183">
        <v>0</v>
      </c>
      <c r="GX143" s="183">
        <v>0</v>
      </c>
      <c r="GY143" s="183">
        <v>0</v>
      </c>
      <c r="GZ143" s="183">
        <v>0</v>
      </c>
      <c r="HA143" s="183">
        <v>0</v>
      </c>
      <c r="HB143" s="183">
        <v>0</v>
      </c>
      <c r="HC143" s="183">
        <v>0</v>
      </c>
      <c r="HD143" s="183">
        <v>0</v>
      </c>
      <c r="HE143" s="183">
        <v>0</v>
      </c>
      <c r="HF143" s="183">
        <v>0</v>
      </c>
      <c r="HG143" s="183">
        <v>0</v>
      </c>
      <c r="HH143" s="183">
        <v>0</v>
      </c>
      <c r="HI143" s="183">
        <v>0</v>
      </c>
      <c r="HJ143" s="183">
        <v>0</v>
      </c>
      <c r="HK143" s="183">
        <v>0</v>
      </c>
      <c r="HL143" s="183">
        <v>0</v>
      </c>
      <c r="HM143" s="183">
        <v>0</v>
      </c>
      <c r="HN143" s="183">
        <v>0</v>
      </c>
      <c r="HO143" s="183">
        <v>0</v>
      </c>
      <c r="HP143" s="183">
        <v>0</v>
      </c>
      <c r="HQ143" s="183">
        <v>0</v>
      </c>
      <c r="HR143" s="183">
        <v>0</v>
      </c>
      <c r="HS143" s="183">
        <v>0</v>
      </c>
      <c r="HT143" s="183">
        <v>0</v>
      </c>
      <c r="HU143" s="183">
        <v>0</v>
      </c>
      <c r="HV143" s="183">
        <v>0</v>
      </c>
      <c r="HW143" s="183">
        <v>0</v>
      </c>
      <c r="HX143" s="183">
        <v>0</v>
      </c>
      <c r="HY143" s="183">
        <v>0</v>
      </c>
      <c r="HZ143" s="183">
        <v>0</v>
      </c>
      <c r="IA143" s="183">
        <v>0</v>
      </c>
      <c r="IB143" s="183">
        <v>0</v>
      </c>
      <c r="IC143" s="183">
        <v>0</v>
      </c>
      <c r="ID143" s="183">
        <v>0</v>
      </c>
      <c r="IE143" s="183">
        <v>0</v>
      </c>
      <c r="IF143" s="183">
        <v>0</v>
      </c>
      <c r="IG143" s="183">
        <v>0</v>
      </c>
      <c r="IH143" s="183">
        <v>0</v>
      </c>
      <c r="II143" s="183">
        <v>0</v>
      </c>
      <c r="IJ143" s="183">
        <v>0</v>
      </c>
      <c r="IK143" s="183">
        <v>0</v>
      </c>
      <c r="IL143" s="183">
        <v>0</v>
      </c>
      <c r="IM143" s="183">
        <v>0</v>
      </c>
      <c r="IN143" s="183">
        <v>0</v>
      </c>
      <c r="IO143" s="183">
        <v>0</v>
      </c>
      <c r="IP143" s="183">
        <v>0</v>
      </c>
      <c r="IQ143" s="183">
        <v>0</v>
      </c>
      <c r="IR143" s="183">
        <v>0</v>
      </c>
      <c r="IS143" s="183">
        <v>0</v>
      </c>
      <c r="IT143" s="183">
        <v>0</v>
      </c>
      <c r="IU143" s="183">
        <v>0</v>
      </c>
      <c r="IV143" s="183">
        <v>0</v>
      </c>
      <c r="IW143" s="183">
        <v>0</v>
      </c>
      <c r="IX143" s="183">
        <v>0</v>
      </c>
      <c r="IY143" s="183">
        <v>0</v>
      </c>
      <c r="IZ143" s="183">
        <v>0</v>
      </c>
      <c r="JA143" s="183">
        <v>0</v>
      </c>
      <c r="JB143" s="183">
        <v>0</v>
      </c>
      <c r="JC143" s="183">
        <v>0</v>
      </c>
      <c r="JD143" s="183">
        <v>0</v>
      </c>
      <c r="JE143" s="183">
        <v>0</v>
      </c>
      <c r="JF143" s="183">
        <v>0</v>
      </c>
      <c r="JG143" s="183">
        <v>0</v>
      </c>
      <c r="JH143" s="183">
        <v>0</v>
      </c>
      <c r="JI143" s="183">
        <v>0</v>
      </c>
      <c r="JJ143" s="183">
        <v>0</v>
      </c>
      <c r="JK143" s="183">
        <v>0</v>
      </c>
      <c r="JL143" s="183">
        <v>0</v>
      </c>
      <c r="JM143" s="183">
        <v>0</v>
      </c>
      <c r="JN143" s="183">
        <v>0</v>
      </c>
      <c r="JO143" s="183">
        <v>0</v>
      </c>
      <c r="JP143" s="183">
        <v>0</v>
      </c>
      <c r="JQ143" s="183">
        <v>0</v>
      </c>
    </row>
    <row r="144" spans="1:277" x14ac:dyDescent="0.25">
      <c r="A144" s="54">
        <f t="shared" si="70"/>
        <v>143</v>
      </c>
      <c r="B144" s="6"/>
      <c r="C144" s="6"/>
      <c r="D144" s="6"/>
      <c r="E144" s="6"/>
      <c r="F144" s="6" t="s">
        <v>315</v>
      </c>
      <c r="G144" s="297">
        <v>0</v>
      </c>
      <c r="H144" s="297">
        <v>1100</v>
      </c>
      <c r="I144" s="297">
        <v>0</v>
      </c>
      <c r="J144" s="297">
        <v>0</v>
      </c>
      <c r="K144" s="297">
        <v>3264.7909999999997</v>
      </c>
      <c r="L144" s="297">
        <v>2416.7817</v>
      </c>
      <c r="M144" s="297">
        <v>0</v>
      </c>
      <c r="N144" s="297">
        <v>0</v>
      </c>
      <c r="O144" s="297">
        <v>4992.2761</v>
      </c>
      <c r="P144" s="297">
        <v>3296</v>
      </c>
      <c r="Q144" s="297">
        <v>0</v>
      </c>
      <c r="R144" s="297">
        <v>0</v>
      </c>
      <c r="S144" s="297">
        <v>0</v>
      </c>
      <c r="T144" s="297">
        <v>0</v>
      </c>
      <c r="U144" s="297"/>
      <c r="V144" s="297">
        <v>1171.6765</v>
      </c>
      <c r="W144" s="297"/>
      <c r="X144" s="297">
        <v>5592.6836999999996</v>
      </c>
      <c r="Y144" s="297"/>
      <c r="Z144" s="297">
        <v>0</v>
      </c>
      <c r="AA144" s="297">
        <v>0</v>
      </c>
      <c r="AB144" s="297">
        <v>1590.0213000000001</v>
      </c>
      <c r="AC144" s="297">
        <v>0</v>
      </c>
      <c r="AD144" s="297">
        <v>0</v>
      </c>
      <c r="AE144" s="297">
        <v>0</v>
      </c>
      <c r="AF144" s="297">
        <v>0</v>
      </c>
      <c r="AG144" s="297">
        <v>0</v>
      </c>
      <c r="AH144" s="297">
        <v>0</v>
      </c>
      <c r="AI144" s="297">
        <v>0</v>
      </c>
      <c r="AJ144" s="297">
        <v>0</v>
      </c>
      <c r="AK144" s="297">
        <v>0</v>
      </c>
      <c r="AL144" s="297">
        <v>0</v>
      </c>
      <c r="AM144" s="297">
        <v>0</v>
      </c>
      <c r="AN144" s="297">
        <v>0</v>
      </c>
      <c r="AO144" s="297">
        <v>0</v>
      </c>
      <c r="AP144" s="297">
        <v>0</v>
      </c>
      <c r="AQ144" s="297">
        <v>1604.9974999999999</v>
      </c>
      <c r="AR144" s="297">
        <v>0</v>
      </c>
      <c r="AS144" s="297">
        <v>0</v>
      </c>
      <c r="AT144" s="297">
        <v>0</v>
      </c>
      <c r="AU144" s="297">
        <v>0</v>
      </c>
      <c r="AV144" s="297">
        <v>0</v>
      </c>
      <c r="AW144" s="297">
        <v>0</v>
      </c>
      <c r="AX144" s="297">
        <v>0</v>
      </c>
      <c r="AY144" s="297">
        <v>0</v>
      </c>
      <c r="AZ144" s="297">
        <v>0</v>
      </c>
      <c r="BA144" s="297">
        <v>0</v>
      </c>
      <c r="BB144" s="297">
        <v>0</v>
      </c>
      <c r="BC144" s="297">
        <v>8036.2866000000004</v>
      </c>
      <c r="BD144" s="297">
        <v>0</v>
      </c>
      <c r="BE144" s="297">
        <v>0</v>
      </c>
      <c r="BF144" s="297">
        <v>0</v>
      </c>
      <c r="BG144" s="297">
        <v>4373.9362000000001</v>
      </c>
      <c r="BH144" s="297">
        <v>2807.9345000000003</v>
      </c>
      <c r="BI144" s="297">
        <v>0</v>
      </c>
      <c r="BJ144" s="297">
        <v>0</v>
      </c>
      <c r="BK144" s="297">
        <v>0</v>
      </c>
      <c r="BL144" s="297">
        <v>0</v>
      </c>
      <c r="BM144" s="297">
        <v>0</v>
      </c>
      <c r="BN144" s="297">
        <v>0</v>
      </c>
      <c r="BO144" s="297">
        <v>3196.0590999999999</v>
      </c>
      <c r="BP144" s="297">
        <v>0</v>
      </c>
      <c r="BQ144" s="297">
        <v>1955.3726000000001</v>
      </c>
      <c r="BR144" s="297">
        <v>0</v>
      </c>
      <c r="BS144" s="297">
        <v>0</v>
      </c>
      <c r="BT144" s="297">
        <v>0</v>
      </c>
      <c r="BU144" s="297">
        <v>792.56439999999998</v>
      </c>
      <c r="BV144" s="297">
        <v>0</v>
      </c>
      <c r="BW144" s="297">
        <v>0</v>
      </c>
      <c r="BX144" s="297">
        <v>0</v>
      </c>
      <c r="BY144" s="297">
        <v>0</v>
      </c>
      <c r="BZ144" s="297">
        <v>0</v>
      </c>
      <c r="CA144" s="297">
        <v>0</v>
      </c>
      <c r="CB144" s="297">
        <v>7807.6884</v>
      </c>
      <c r="CC144" s="297">
        <v>0</v>
      </c>
      <c r="CD144" s="297">
        <v>1275.7683</v>
      </c>
      <c r="CE144" s="297">
        <v>0</v>
      </c>
      <c r="CF144" s="297">
        <v>11592.021699999999</v>
      </c>
      <c r="CG144" s="297">
        <v>0</v>
      </c>
      <c r="CH144" s="297">
        <v>1056.3371</v>
      </c>
      <c r="CI144" s="297">
        <v>0</v>
      </c>
      <c r="CJ144" s="297">
        <v>1248.2570000000001</v>
      </c>
      <c r="CK144" s="297">
        <v>3843.8878999999997</v>
      </c>
      <c r="CL144" s="297">
        <v>2273.3335999999999</v>
      </c>
      <c r="CM144" s="297"/>
      <c r="CN144" s="297">
        <v>0</v>
      </c>
      <c r="CO144" s="297">
        <v>0</v>
      </c>
      <c r="CP144" s="297">
        <v>0</v>
      </c>
      <c r="CQ144" s="297">
        <v>0</v>
      </c>
      <c r="CR144" s="297">
        <v>0</v>
      </c>
      <c r="CS144" s="297">
        <v>0</v>
      </c>
      <c r="CT144" s="297">
        <v>2392.2677000000003</v>
      </c>
      <c r="CU144" s="297">
        <v>0</v>
      </c>
      <c r="CV144" s="297">
        <v>2742.3853000000004</v>
      </c>
      <c r="CW144" s="297">
        <v>0</v>
      </c>
      <c r="CX144" s="297">
        <v>0</v>
      </c>
      <c r="CY144" s="297">
        <v>0</v>
      </c>
      <c r="CZ144" s="297">
        <v>0</v>
      </c>
      <c r="DA144" s="297">
        <v>0</v>
      </c>
      <c r="DB144" s="297">
        <v>1845.1831999999999</v>
      </c>
      <c r="DC144" s="297">
        <v>0</v>
      </c>
      <c r="DD144" s="297">
        <v>1580.1229999999998</v>
      </c>
      <c r="DE144" s="297">
        <v>0</v>
      </c>
      <c r="DF144" s="297">
        <v>0</v>
      </c>
      <c r="DG144" s="297">
        <v>0</v>
      </c>
      <c r="DH144" s="297">
        <v>0</v>
      </c>
      <c r="DI144" s="297">
        <v>0</v>
      </c>
      <c r="DJ144" s="297">
        <v>0</v>
      </c>
      <c r="DK144" s="297">
        <v>0</v>
      </c>
      <c r="DL144" s="297">
        <v>0</v>
      </c>
      <c r="DM144" s="297">
        <v>1779.6854999999998</v>
      </c>
      <c r="DN144" s="297">
        <v>0</v>
      </c>
      <c r="DO144" s="297">
        <v>0</v>
      </c>
      <c r="DP144" s="297">
        <v>0</v>
      </c>
      <c r="DQ144" s="297"/>
      <c r="DR144" s="297">
        <v>0</v>
      </c>
      <c r="DS144" s="297">
        <v>0</v>
      </c>
      <c r="DT144" s="297">
        <v>0</v>
      </c>
      <c r="DU144" s="297">
        <v>0</v>
      </c>
      <c r="DV144" s="297">
        <v>0</v>
      </c>
      <c r="DW144" s="297">
        <v>0</v>
      </c>
      <c r="DX144" s="297"/>
      <c r="DY144" s="297">
        <v>10015.081399999999</v>
      </c>
      <c r="DZ144" s="297">
        <v>0</v>
      </c>
      <c r="EA144" s="297">
        <v>0</v>
      </c>
      <c r="EB144" s="297">
        <v>6335.8698999999997</v>
      </c>
      <c r="EC144" s="297">
        <v>9489.39</v>
      </c>
      <c r="ED144" s="297">
        <v>0</v>
      </c>
      <c r="EE144" s="297">
        <v>6041.3517000000002</v>
      </c>
      <c r="EF144" s="297">
        <v>0</v>
      </c>
      <c r="EG144" s="297">
        <v>4768.2614000000003</v>
      </c>
      <c r="EH144" s="297">
        <v>0</v>
      </c>
      <c r="EI144"/>
      <c r="EJ144" s="7">
        <f t="shared" si="71"/>
        <v>122278.2743</v>
      </c>
      <c r="EN144" s="183">
        <v>0</v>
      </c>
      <c r="EO144" s="183">
        <v>0</v>
      </c>
      <c r="EP144" s="183">
        <v>0</v>
      </c>
      <c r="EQ144" s="183">
        <v>0</v>
      </c>
      <c r="ER144" s="183">
        <v>0</v>
      </c>
      <c r="ES144" s="183">
        <v>0</v>
      </c>
      <c r="ET144" s="183">
        <v>0</v>
      </c>
      <c r="EU144" s="183">
        <v>0</v>
      </c>
      <c r="EV144" s="183">
        <v>0</v>
      </c>
      <c r="EW144" s="183">
        <v>0</v>
      </c>
      <c r="EX144" s="183">
        <v>0</v>
      </c>
      <c r="EY144" s="183">
        <v>0</v>
      </c>
      <c r="EZ144" s="183">
        <v>0</v>
      </c>
      <c r="FA144" s="183">
        <v>0</v>
      </c>
      <c r="FB144" s="183">
        <v>0</v>
      </c>
      <c r="FC144" s="183">
        <v>0</v>
      </c>
      <c r="FD144" s="183">
        <v>0</v>
      </c>
      <c r="FE144" s="183">
        <v>0</v>
      </c>
      <c r="FF144" s="183">
        <v>0</v>
      </c>
      <c r="FG144" s="183">
        <v>0</v>
      </c>
      <c r="FH144" s="183">
        <v>0</v>
      </c>
      <c r="FI144" s="183">
        <v>0</v>
      </c>
      <c r="FJ144" s="183">
        <v>0</v>
      </c>
      <c r="FK144" s="183">
        <v>0</v>
      </c>
      <c r="FL144" s="183">
        <v>0</v>
      </c>
      <c r="FM144" s="183">
        <v>0</v>
      </c>
      <c r="FN144" s="183">
        <v>0</v>
      </c>
      <c r="FO144" s="183">
        <v>0</v>
      </c>
      <c r="FP144" s="183">
        <v>0</v>
      </c>
      <c r="FQ144" s="183">
        <v>0</v>
      </c>
      <c r="FR144" s="183">
        <v>0</v>
      </c>
      <c r="FS144" s="183">
        <v>0</v>
      </c>
      <c r="FT144" s="183">
        <v>0</v>
      </c>
      <c r="FU144" s="183">
        <v>0</v>
      </c>
      <c r="FV144" s="183">
        <v>0</v>
      </c>
      <c r="FW144" s="183">
        <v>0</v>
      </c>
      <c r="FX144" s="183">
        <v>0</v>
      </c>
      <c r="FY144" s="183">
        <v>0</v>
      </c>
      <c r="FZ144" s="183">
        <v>0</v>
      </c>
      <c r="GA144" s="183">
        <v>0</v>
      </c>
      <c r="GB144" s="183">
        <v>0</v>
      </c>
      <c r="GC144" s="183">
        <v>0</v>
      </c>
      <c r="GD144" s="183">
        <v>0</v>
      </c>
      <c r="GE144" s="183">
        <v>0</v>
      </c>
      <c r="GF144" s="183">
        <v>0</v>
      </c>
      <c r="GG144" s="183">
        <v>0</v>
      </c>
      <c r="GH144" s="183">
        <v>0</v>
      </c>
      <c r="GI144" s="183">
        <v>0</v>
      </c>
      <c r="GJ144" s="183">
        <v>0</v>
      </c>
      <c r="GK144" s="183">
        <v>0</v>
      </c>
      <c r="GL144" s="183">
        <v>0</v>
      </c>
      <c r="GM144" s="183">
        <v>0</v>
      </c>
      <c r="GN144" s="183">
        <v>0</v>
      </c>
      <c r="GO144" s="183">
        <v>0</v>
      </c>
      <c r="GP144" s="183">
        <v>0</v>
      </c>
      <c r="GQ144" s="183">
        <v>0</v>
      </c>
      <c r="GR144" s="183">
        <v>0</v>
      </c>
      <c r="GS144" s="183">
        <v>0</v>
      </c>
      <c r="GT144" s="183">
        <v>0</v>
      </c>
      <c r="GU144" s="183">
        <v>0</v>
      </c>
      <c r="GV144" s="183">
        <v>0</v>
      </c>
      <c r="GW144" s="183">
        <v>0</v>
      </c>
      <c r="GX144" s="183">
        <v>0</v>
      </c>
      <c r="GY144" s="183">
        <v>0</v>
      </c>
      <c r="GZ144" s="183">
        <v>0</v>
      </c>
      <c r="HA144" s="183">
        <v>0</v>
      </c>
      <c r="HB144" s="183">
        <v>0</v>
      </c>
      <c r="HC144" s="183">
        <v>0</v>
      </c>
      <c r="HD144" s="183">
        <v>0</v>
      </c>
      <c r="HE144" s="183">
        <v>0</v>
      </c>
      <c r="HF144" s="183">
        <v>0</v>
      </c>
      <c r="HG144" s="183">
        <v>0</v>
      </c>
      <c r="HH144" s="183">
        <v>0</v>
      </c>
      <c r="HI144" s="183">
        <v>0</v>
      </c>
      <c r="HJ144" s="183">
        <v>0</v>
      </c>
      <c r="HK144" s="183">
        <v>0</v>
      </c>
      <c r="HL144" s="183">
        <v>0</v>
      </c>
      <c r="HM144" s="183">
        <v>0</v>
      </c>
      <c r="HN144" s="183">
        <v>0</v>
      </c>
      <c r="HO144" s="183">
        <v>0</v>
      </c>
      <c r="HP144" s="183">
        <v>0</v>
      </c>
      <c r="HQ144" s="183">
        <v>0</v>
      </c>
      <c r="HR144" s="183">
        <v>0</v>
      </c>
      <c r="HS144" s="183">
        <v>0</v>
      </c>
      <c r="HT144" s="183">
        <v>0</v>
      </c>
      <c r="HU144" s="183">
        <v>0</v>
      </c>
      <c r="HV144" s="183">
        <v>0</v>
      </c>
      <c r="HW144" s="183">
        <v>0</v>
      </c>
      <c r="HX144" s="183">
        <v>0</v>
      </c>
      <c r="HY144" s="183">
        <v>0</v>
      </c>
      <c r="HZ144" s="183">
        <v>0</v>
      </c>
      <c r="IA144" s="183">
        <v>0</v>
      </c>
      <c r="IB144" s="183">
        <v>0</v>
      </c>
      <c r="IC144" s="183">
        <v>0</v>
      </c>
      <c r="ID144" s="183">
        <v>0</v>
      </c>
      <c r="IE144" s="183">
        <v>0</v>
      </c>
      <c r="IF144" s="183">
        <v>0</v>
      </c>
      <c r="IG144" s="183">
        <v>0</v>
      </c>
      <c r="IH144" s="183">
        <v>0</v>
      </c>
      <c r="II144" s="183">
        <v>0</v>
      </c>
      <c r="IJ144" s="183">
        <v>0</v>
      </c>
      <c r="IK144" s="183">
        <v>0</v>
      </c>
      <c r="IL144" s="183">
        <v>0</v>
      </c>
      <c r="IM144" s="183">
        <v>0</v>
      </c>
      <c r="IN144" s="183">
        <v>0</v>
      </c>
      <c r="IO144" s="183">
        <v>0</v>
      </c>
      <c r="IP144" s="183">
        <v>0</v>
      </c>
      <c r="IQ144" s="183">
        <v>0</v>
      </c>
      <c r="IR144" s="183">
        <v>0</v>
      </c>
      <c r="IS144" s="183">
        <v>0</v>
      </c>
      <c r="IT144" s="183">
        <v>0</v>
      </c>
      <c r="IU144" s="183">
        <v>0</v>
      </c>
      <c r="IV144" s="183">
        <v>0</v>
      </c>
      <c r="IW144" s="183">
        <v>0</v>
      </c>
      <c r="IX144" s="183">
        <v>0</v>
      </c>
      <c r="IY144" s="183">
        <v>0</v>
      </c>
      <c r="IZ144" s="183">
        <v>0</v>
      </c>
      <c r="JA144" s="183">
        <v>0</v>
      </c>
      <c r="JB144" s="183">
        <v>0</v>
      </c>
      <c r="JC144" s="183">
        <v>0</v>
      </c>
      <c r="JD144" s="183">
        <v>0</v>
      </c>
      <c r="JE144" s="183">
        <v>0</v>
      </c>
      <c r="JF144" s="183">
        <v>0</v>
      </c>
      <c r="JG144" s="183">
        <v>0</v>
      </c>
      <c r="JH144" s="183">
        <v>0</v>
      </c>
      <c r="JI144" s="183">
        <v>0</v>
      </c>
      <c r="JJ144" s="183">
        <v>0</v>
      </c>
      <c r="JK144" s="183">
        <v>0</v>
      </c>
      <c r="JL144" s="183">
        <v>0</v>
      </c>
      <c r="JM144" s="183">
        <v>0</v>
      </c>
      <c r="JN144" s="183">
        <v>0</v>
      </c>
      <c r="JO144" s="183">
        <v>0</v>
      </c>
      <c r="JP144" s="183">
        <v>0</v>
      </c>
      <c r="JQ144" s="183">
        <v>0</v>
      </c>
    </row>
    <row r="145" spans="1:277" x14ac:dyDescent="0.25">
      <c r="A145" s="54">
        <f t="shared" si="70"/>
        <v>144</v>
      </c>
      <c r="B145" s="6"/>
      <c r="C145" s="6"/>
      <c r="D145" s="6"/>
      <c r="E145" s="6"/>
      <c r="F145" s="6" t="s">
        <v>316</v>
      </c>
      <c r="G145" s="297">
        <v>0</v>
      </c>
      <c r="H145" s="297">
        <v>0</v>
      </c>
      <c r="I145" s="297">
        <v>0</v>
      </c>
      <c r="J145" s="297">
        <v>0</v>
      </c>
      <c r="K145" s="297">
        <v>0</v>
      </c>
      <c r="L145" s="297">
        <v>-236.2099</v>
      </c>
      <c r="M145" s="297">
        <v>0</v>
      </c>
      <c r="N145" s="297">
        <v>0</v>
      </c>
      <c r="O145" s="297">
        <v>0</v>
      </c>
      <c r="P145" s="297">
        <v>0</v>
      </c>
      <c r="Q145" s="297">
        <v>0</v>
      </c>
      <c r="R145" s="297">
        <v>0</v>
      </c>
      <c r="S145" s="297">
        <v>0</v>
      </c>
      <c r="T145" s="297">
        <v>0</v>
      </c>
      <c r="U145" s="297"/>
      <c r="V145" s="297">
        <v>0</v>
      </c>
      <c r="W145" s="297"/>
      <c r="X145" s="297">
        <v>-1304.0211999999999</v>
      </c>
      <c r="Y145" s="297"/>
      <c r="Z145" s="297">
        <v>0</v>
      </c>
      <c r="AA145" s="297">
        <v>0</v>
      </c>
      <c r="AB145" s="297">
        <v>0</v>
      </c>
      <c r="AC145" s="297">
        <v>0</v>
      </c>
      <c r="AD145" s="297">
        <v>0</v>
      </c>
      <c r="AE145" s="297">
        <v>0</v>
      </c>
      <c r="AF145" s="297">
        <v>0</v>
      </c>
      <c r="AG145" s="297">
        <v>0</v>
      </c>
      <c r="AH145" s="297">
        <v>0</v>
      </c>
      <c r="AI145" s="297">
        <v>0</v>
      </c>
      <c r="AJ145" s="297">
        <v>0</v>
      </c>
      <c r="AK145" s="297">
        <v>0</v>
      </c>
      <c r="AL145" s="297">
        <v>0</v>
      </c>
      <c r="AM145" s="297">
        <v>0</v>
      </c>
      <c r="AN145" s="297">
        <v>0</v>
      </c>
      <c r="AO145" s="297">
        <v>0</v>
      </c>
      <c r="AP145" s="297">
        <v>0</v>
      </c>
      <c r="AQ145" s="297">
        <v>0</v>
      </c>
      <c r="AR145" s="297">
        <v>0</v>
      </c>
      <c r="AS145" s="297">
        <v>0</v>
      </c>
      <c r="AT145" s="297">
        <v>0</v>
      </c>
      <c r="AU145" s="297">
        <v>0</v>
      </c>
      <c r="AV145" s="297">
        <v>0</v>
      </c>
      <c r="AW145" s="297">
        <v>0</v>
      </c>
      <c r="AX145" s="297">
        <v>0</v>
      </c>
      <c r="AY145" s="297">
        <v>0</v>
      </c>
      <c r="AZ145" s="297">
        <v>0</v>
      </c>
      <c r="BA145" s="297">
        <v>0</v>
      </c>
      <c r="BB145" s="297">
        <v>0</v>
      </c>
      <c r="BC145" s="297">
        <v>0</v>
      </c>
      <c r="BD145" s="297">
        <v>0</v>
      </c>
      <c r="BE145" s="297">
        <v>0</v>
      </c>
      <c r="BF145" s="297">
        <v>0</v>
      </c>
      <c r="BG145" s="297">
        <v>0</v>
      </c>
      <c r="BH145" s="297">
        <v>0</v>
      </c>
      <c r="BI145" s="297">
        <v>0</v>
      </c>
      <c r="BJ145" s="297">
        <v>0</v>
      </c>
      <c r="BK145" s="297">
        <v>0</v>
      </c>
      <c r="BL145" s="297">
        <v>0</v>
      </c>
      <c r="BM145" s="297">
        <v>0</v>
      </c>
      <c r="BN145" s="297">
        <v>0</v>
      </c>
      <c r="BO145" s="297">
        <v>0</v>
      </c>
      <c r="BP145" s="297">
        <v>0</v>
      </c>
      <c r="BQ145" s="297">
        <v>0</v>
      </c>
      <c r="BR145" s="297">
        <v>0</v>
      </c>
      <c r="BS145" s="297">
        <v>0</v>
      </c>
      <c r="BT145" s="297">
        <v>0</v>
      </c>
      <c r="BU145" s="297">
        <v>0</v>
      </c>
      <c r="BV145" s="297">
        <v>0</v>
      </c>
      <c r="BW145" s="297">
        <v>0</v>
      </c>
      <c r="BX145" s="297">
        <v>0</v>
      </c>
      <c r="BY145" s="297">
        <v>0</v>
      </c>
      <c r="BZ145" s="297">
        <v>0</v>
      </c>
      <c r="CA145" s="297">
        <v>0</v>
      </c>
      <c r="CB145" s="297">
        <v>0</v>
      </c>
      <c r="CC145" s="297">
        <v>0</v>
      </c>
      <c r="CD145" s="297">
        <v>435.33980000000003</v>
      </c>
      <c r="CE145" s="297">
        <v>0</v>
      </c>
      <c r="CF145" s="297">
        <v>0</v>
      </c>
      <c r="CG145" s="297">
        <v>0</v>
      </c>
      <c r="CH145" s="297">
        <v>0</v>
      </c>
      <c r="CI145" s="297">
        <v>0</v>
      </c>
      <c r="CJ145" s="297">
        <v>0</v>
      </c>
      <c r="CK145" s="297">
        <v>0</v>
      </c>
      <c r="CL145" s="297">
        <v>0</v>
      </c>
      <c r="CM145" s="297"/>
      <c r="CN145" s="297">
        <v>0</v>
      </c>
      <c r="CO145" s="297">
        <v>0</v>
      </c>
      <c r="CP145" s="297">
        <v>0</v>
      </c>
      <c r="CQ145" s="297">
        <v>0</v>
      </c>
      <c r="CR145" s="297">
        <v>0</v>
      </c>
      <c r="CS145" s="297">
        <v>0</v>
      </c>
      <c r="CT145" s="297">
        <v>2874.7403000000004</v>
      </c>
      <c r="CU145" s="297">
        <v>0</v>
      </c>
      <c r="CV145" s="297">
        <v>0</v>
      </c>
      <c r="CW145" s="297">
        <v>0</v>
      </c>
      <c r="CX145" s="297">
        <v>0</v>
      </c>
      <c r="CY145" s="297">
        <v>0</v>
      </c>
      <c r="CZ145" s="297">
        <v>0</v>
      </c>
      <c r="DA145" s="297">
        <v>0</v>
      </c>
      <c r="DB145" s="297">
        <v>0</v>
      </c>
      <c r="DC145" s="297">
        <v>0</v>
      </c>
      <c r="DD145" s="297">
        <v>-138.45259999999999</v>
      </c>
      <c r="DE145" s="297">
        <v>0</v>
      </c>
      <c r="DF145" s="297">
        <v>0</v>
      </c>
      <c r="DG145" s="297">
        <v>0</v>
      </c>
      <c r="DH145" s="297">
        <v>0</v>
      </c>
      <c r="DI145" s="297">
        <v>0</v>
      </c>
      <c r="DJ145" s="297">
        <v>0</v>
      </c>
      <c r="DK145" s="297">
        <v>0</v>
      </c>
      <c r="DL145" s="297">
        <v>0</v>
      </c>
      <c r="DM145" s="297">
        <v>0</v>
      </c>
      <c r="DN145" s="297">
        <v>0</v>
      </c>
      <c r="DO145" s="297">
        <v>0</v>
      </c>
      <c r="DP145" s="297">
        <v>0</v>
      </c>
      <c r="DQ145" s="297"/>
      <c r="DR145" s="297">
        <v>0</v>
      </c>
      <c r="DS145" s="297">
        <v>0</v>
      </c>
      <c r="DT145" s="297">
        <v>0</v>
      </c>
      <c r="DU145" s="297">
        <v>0</v>
      </c>
      <c r="DV145" s="297">
        <v>0</v>
      </c>
      <c r="DW145" s="297">
        <v>0</v>
      </c>
      <c r="DX145" s="297"/>
      <c r="DY145" s="297">
        <v>0</v>
      </c>
      <c r="DZ145" s="297">
        <v>0</v>
      </c>
      <c r="EA145" s="297">
        <v>0</v>
      </c>
      <c r="EB145" s="297">
        <v>0</v>
      </c>
      <c r="EC145" s="297">
        <v>-1500.5554999999999</v>
      </c>
      <c r="ED145" s="297">
        <v>0</v>
      </c>
      <c r="EE145" s="297">
        <v>0</v>
      </c>
      <c r="EF145" s="297">
        <v>0</v>
      </c>
      <c r="EG145" s="297">
        <v>-2206.6102000000001</v>
      </c>
      <c r="EH145" s="297">
        <v>0</v>
      </c>
      <c r="EI145"/>
      <c r="EJ145" s="7">
        <f t="shared" si="71"/>
        <v>-2075.7692999999999</v>
      </c>
      <c r="EN145" s="183">
        <v>0</v>
      </c>
      <c r="EO145" s="183">
        <v>0</v>
      </c>
      <c r="EP145" s="183">
        <v>0</v>
      </c>
      <c r="EQ145" s="183">
        <v>0</v>
      </c>
      <c r="ER145" s="183">
        <v>0</v>
      </c>
      <c r="ES145" s="183">
        <v>0</v>
      </c>
      <c r="ET145" s="183">
        <v>0</v>
      </c>
      <c r="EU145" s="183">
        <v>0</v>
      </c>
      <c r="EV145" s="183">
        <v>0</v>
      </c>
      <c r="EW145" s="183">
        <v>0</v>
      </c>
      <c r="EX145" s="183">
        <v>0</v>
      </c>
      <c r="EY145" s="183">
        <v>0</v>
      </c>
      <c r="EZ145" s="183">
        <v>0</v>
      </c>
      <c r="FA145" s="183">
        <v>0</v>
      </c>
      <c r="FB145" s="183">
        <v>0</v>
      </c>
      <c r="FC145" s="183">
        <v>0</v>
      </c>
      <c r="FD145" s="183">
        <v>0</v>
      </c>
      <c r="FE145" s="183">
        <v>0</v>
      </c>
      <c r="FF145" s="183">
        <v>0</v>
      </c>
      <c r="FG145" s="183">
        <v>0</v>
      </c>
      <c r="FH145" s="183">
        <v>0</v>
      </c>
      <c r="FI145" s="183">
        <v>0</v>
      </c>
      <c r="FJ145" s="183">
        <v>0</v>
      </c>
      <c r="FK145" s="183">
        <v>0</v>
      </c>
      <c r="FL145" s="183">
        <v>0</v>
      </c>
      <c r="FM145" s="183">
        <v>0</v>
      </c>
      <c r="FN145" s="183">
        <v>0</v>
      </c>
      <c r="FO145" s="183">
        <v>0</v>
      </c>
      <c r="FP145" s="183">
        <v>0</v>
      </c>
      <c r="FQ145" s="183">
        <v>0</v>
      </c>
      <c r="FR145" s="183">
        <v>0</v>
      </c>
      <c r="FS145" s="183">
        <v>0</v>
      </c>
      <c r="FT145" s="183">
        <v>0</v>
      </c>
      <c r="FU145" s="183">
        <v>0</v>
      </c>
      <c r="FV145" s="183">
        <v>0</v>
      </c>
      <c r="FW145" s="183">
        <v>0</v>
      </c>
      <c r="FX145" s="183">
        <v>0</v>
      </c>
      <c r="FY145" s="183">
        <v>0</v>
      </c>
      <c r="FZ145" s="183">
        <v>0</v>
      </c>
      <c r="GA145" s="183">
        <v>0</v>
      </c>
      <c r="GB145" s="183">
        <v>0</v>
      </c>
      <c r="GC145" s="183">
        <v>0</v>
      </c>
      <c r="GD145" s="183">
        <v>0</v>
      </c>
      <c r="GE145" s="183">
        <v>0</v>
      </c>
      <c r="GF145" s="183">
        <v>0</v>
      </c>
      <c r="GG145" s="183">
        <v>0</v>
      </c>
      <c r="GH145" s="183">
        <v>0</v>
      </c>
      <c r="GI145" s="183">
        <v>0</v>
      </c>
      <c r="GJ145" s="183">
        <v>0</v>
      </c>
      <c r="GK145" s="183">
        <v>0</v>
      </c>
      <c r="GL145" s="183">
        <v>0</v>
      </c>
      <c r="GM145" s="183">
        <v>0</v>
      </c>
      <c r="GN145" s="183">
        <v>0</v>
      </c>
      <c r="GO145" s="183">
        <v>0</v>
      </c>
      <c r="GP145" s="183">
        <v>0</v>
      </c>
      <c r="GQ145" s="183">
        <v>0</v>
      </c>
      <c r="GR145" s="183">
        <v>0</v>
      </c>
      <c r="GS145" s="183">
        <v>0</v>
      </c>
      <c r="GT145" s="183">
        <v>0</v>
      </c>
      <c r="GU145" s="183">
        <v>0</v>
      </c>
      <c r="GV145" s="183">
        <v>0</v>
      </c>
      <c r="GW145" s="183">
        <v>0</v>
      </c>
      <c r="GX145" s="183">
        <v>0</v>
      </c>
      <c r="GY145" s="183">
        <v>0</v>
      </c>
      <c r="GZ145" s="183">
        <v>0</v>
      </c>
      <c r="HA145" s="183">
        <v>0</v>
      </c>
      <c r="HB145" s="183">
        <v>0</v>
      </c>
      <c r="HC145" s="183">
        <v>0</v>
      </c>
      <c r="HD145" s="183">
        <v>0</v>
      </c>
      <c r="HE145" s="183">
        <v>0</v>
      </c>
      <c r="HF145" s="183">
        <v>0</v>
      </c>
      <c r="HG145" s="183">
        <v>0</v>
      </c>
      <c r="HH145" s="183">
        <v>0</v>
      </c>
      <c r="HI145" s="183">
        <v>0</v>
      </c>
      <c r="HJ145" s="183">
        <v>0</v>
      </c>
      <c r="HK145" s="183">
        <v>0</v>
      </c>
      <c r="HL145" s="183">
        <v>0</v>
      </c>
      <c r="HM145" s="183">
        <v>0</v>
      </c>
      <c r="HN145" s="183">
        <v>0</v>
      </c>
      <c r="HO145" s="183">
        <v>0</v>
      </c>
      <c r="HP145" s="183">
        <v>0</v>
      </c>
      <c r="HQ145" s="183">
        <v>0</v>
      </c>
      <c r="HR145" s="183">
        <v>0</v>
      </c>
      <c r="HS145" s="183">
        <v>0</v>
      </c>
      <c r="HT145" s="183">
        <v>0</v>
      </c>
      <c r="HU145" s="183">
        <v>0</v>
      </c>
      <c r="HV145" s="183">
        <v>0</v>
      </c>
      <c r="HW145" s="183">
        <v>0</v>
      </c>
      <c r="HX145" s="183">
        <v>0</v>
      </c>
      <c r="HY145" s="183">
        <v>0</v>
      </c>
      <c r="HZ145" s="183">
        <v>0</v>
      </c>
      <c r="IA145" s="183">
        <v>0</v>
      </c>
      <c r="IB145" s="183">
        <v>0</v>
      </c>
      <c r="IC145" s="183">
        <v>0</v>
      </c>
      <c r="ID145" s="183">
        <v>0</v>
      </c>
      <c r="IE145" s="183">
        <v>0</v>
      </c>
      <c r="IF145" s="183">
        <v>0</v>
      </c>
      <c r="IG145" s="183">
        <v>0</v>
      </c>
      <c r="IH145" s="183">
        <v>0</v>
      </c>
      <c r="II145" s="183">
        <v>0</v>
      </c>
      <c r="IJ145" s="183">
        <v>0</v>
      </c>
      <c r="IK145" s="183">
        <v>0</v>
      </c>
      <c r="IL145" s="183">
        <v>0</v>
      </c>
      <c r="IM145" s="183">
        <v>0</v>
      </c>
      <c r="IN145" s="183">
        <v>0</v>
      </c>
      <c r="IO145" s="183">
        <v>0</v>
      </c>
      <c r="IP145" s="183">
        <v>0</v>
      </c>
      <c r="IQ145" s="183">
        <v>0</v>
      </c>
      <c r="IR145" s="183">
        <v>0</v>
      </c>
      <c r="IS145" s="183">
        <v>0</v>
      </c>
      <c r="IT145" s="183">
        <v>0</v>
      </c>
      <c r="IU145" s="183">
        <v>0</v>
      </c>
      <c r="IV145" s="183">
        <v>0</v>
      </c>
      <c r="IW145" s="183">
        <v>0</v>
      </c>
      <c r="IX145" s="183">
        <v>0</v>
      </c>
      <c r="IY145" s="183">
        <v>0</v>
      </c>
      <c r="IZ145" s="183">
        <v>0</v>
      </c>
      <c r="JA145" s="183">
        <v>0</v>
      </c>
      <c r="JB145" s="183">
        <v>0</v>
      </c>
      <c r="JC145" s="183">
        <v>0</v>
      </c>
      <c r="JD145" s="183">
        <v>0</v>
      </c>
      <c r="JE145" s="183">
        <v>0</v>
      </c>
      <c r="JF145" s="183">
        <v>0</v>
      </c>
      <c r="JG145" s="183">
        <v>0</v>
      </c>
      <c r="JH145" s="183">
        <v>0</v>
      </c>
      <c r="JI145" s="183">
        <v>0</v>
      </c>
      <c r="JJ145" s="183">
        <v>0</v>
      </c>
      <c r="JK145" s="183">
        <v>0</v>
      </c>
      <c r="JL145" s="183">
        <v>0</v>
      </c>
      <c r="JM145" s="183">
        <v>0</v>
      </c>
      <c r="JN145" s="183">
        <v>0</v>
      </c>
      <c r="JO145" s="183">
        <v>0</v>
      </c>
      <c r="JP145" s="183">
        <v>0</v>
      </c>
      <c r="JQ145" s="183">
        <v>0</v>
      </c>
    </row>
    <row r="146" spans="1:277" x14ac:dyDescent="0.25">
      <c r="A146" s="54">
        <f t="shared" si="70"/>
        <v>145</v>
      </c>
      <c r="B146" s="6"/>
      <c r="C146" s="6"/>
      <c r="D146" s="6"/>
      <c r="E146" s="6"/>
      <c r="F146" s="6" t="s">
        <v>317</v>
      </c>
      <c r="G146" s="297">
        <v>0</v>
      </c>
      <c r="H146" s="297">
        <v>0</v>
      </c>
      <c r="I146" s="297">
        <v>5117.4107999999997</v>
      </c>
      <c r="J146" s="297">
        <v>0</v>
      </c>
      <c r="K146" s="297">
        <v>0</v>
      </c>
      <c r="L146" s="297">
        <v>0</v>
      </c>
      <c r="M146" s="297">
        <v>0</v>
      </c>
      <c r="N146" s="297">
        <v>0</v>
      </c>
      <c r="O146" s="297">
        <v>0</v>
      </c>
      <c r="P146" s="297">
        <v>329.6</v>
      </c>
      <c r="Q146" s="297">
        <v>0</v>
      </c>
      <c r="R146" s="297">
        <v>0</v>
      </c>
      <c r="S146" s="297">
        <v>0</v>
      </c>
      <c r="T146" s="297">
        <v>0</v>
      </c>
      <c r="U146" s="297"/>
      <c r="V146" s="297">
        <v>0</v>
      </c>
      <c r="W146" s="297"/>
      <c r="X146" s="297">
        <v>0</v>
      </c>
      <c r="Y146" s="297"/>
      <c r="Z146" s="297">
        <v>0</v>
      </c>
      <c r="AA146" s="297">
        <v>0</v>
      </c>
      <c r="AB146" s="297">
        <v>0</v>
      </c>
      <c r="AC146" s="297">
        <v>0</v>
      </c>
      <c r="AD146" s="297">
        <v>0</v>
      </c>
      <c r="AE146" s="297">
        <v>0</v>
      </c>
      <c r="AF146" s="297">
        <v>0</v>
      </c>
      <c r="AG146" s="297">
        <v>0</v>
      </c>
      <c r="AH146" s="297">
        <v>0</v>
      </c>
      <c r="AI146" s="297">
        <v>0</v>
      </c>
      <c r="AJ146" s="297">
        <v>0</v>
      </c>
      <c r="AK146" s="297">
        <v>0</v>
      </c>
      <c r="AL146" s="297">
        <v>0</v>
      </c>
      <c r="AM146" s="297">
        <v>0</v>
      </c>
      <c r="AN146" s="297">
        <v>0</v>
      </c>
      <c r="AO146" s="297">
        <v>0</v>
      </c>
      <c r="AP146" s="297">
        <v>0</v>
      </c>
      <c r="AQ146" s="297">
        <v>0</v>
      </c>
      <c r="AR146" s="297">
        <v>0</v>
      </c>
      <c r="AS146" s="297">
        <v>0</v>
      </c>
      <c r="AT146" s="297">
        <v>0</v>
      </c>
      <c r="AU146" s="297">
        <v>0</v>
      </c>
      <c r="AV146" s="297">
        <v>0</v>
      </c>
      <c r="AW146" s="297">
        <v>0</v>
      </c>
      <c r="AX146" s="297">
        <v>0</v>
      </c>
      <c r="AY146" s="297">
        <v>0</v>
      </c>
      <c r="AZ146" s="297">
        <v>0</v>
      </c>
      <c r="BA146" s="297">
        <v>0</v>
      </c>
      <c r="BB146" s="297">
        <v>0</v>
      </c>
      <c r="BC146" s="297">
        <v>0</v>
      </c>
      <c r="BD146" s="297">
        <v>0</v>
      </c>
      <c r="BE146" s="297">
        <v>0</v>
      </c>
      <c r="BF146" s="297">
        <v>0</v>
      </c>
      <c r="BG146" s="297">
        <v>0</v>
      </c>
      <c r="BH146" s="297">
        <v>0</v>
      </c>
      <c r="BI146" s="297">
        <v>0</v>
      </c>
      <c r="BJ146" s="297">
        <v>0</v>
      </c>
      <c r="BK146" s="297">
        <v>0</v>
      </c>
      <c r="BL146" s="297">
        <v>0</v>
      </c>
      <c r="BM146" s="297">
        <v>0</v>
      </c>
      <c r="BN146" s="297">
        <v>0</v>
      </c>
      <c r="BO146" s="297">
        <v>0</v>
      </c>
      <c r="BP146" s="297">
        <v>0</v>
      </c>
      <c r="BQ146" s="297">
        <v>0</v>
      </c>
      <c r="BR146" s="297">
        <v>0</v>
      </c>
      <c r="BS146" s="297">
        <v>0</v>
      </c>
      <c r="BT146" s="297">
        <v>0</v>
      </c>
      <c r="BU146" s="297">
        <v>0</v>
      </c>
      <c r="BV146" s="297">
        <v>0</v>
      </c>
      <c r="BW146" s="297">
        <v>0</v>
      </c>
      <c r="BX146" s="297">
        <v>0</v>
      </c>
      <c r="BY146" s="297">
        <v>0</v>
      </c>
      <c r="BZ146" s="297">
        <v>0</v>
      </c>
      <c r="CA146" s="297">
        <v>0</v>
      </c>
      <c r="CB146" s="297">
        <v>0</v>
      </c>
      <c r="CC146" s="297">
        <v>0</v>
      </c>
      <c r="CD146" s="297">
        <v>0</v>
      </c>
      <c r="CE146" s="297">
        <v>0</v>
      </c>
      <c r="CF146" s="297">
        <v>0</v>
      </c>
      <c r="CG146" s="297">
        <v>0</v>
      </c>
      <c r="CH146" s="297">
        <v>0</v>
      </c>
      <c r="CI146" s="297">
        <v>0</v>
      </c>
      <c r="CJ146" s="297">
        <v>0</v>
      </c>
      <c r="CK146" s="297">
        <v>0</v>
      </c>
      <c r="CL146" s="297">
        <v>0</v>
      </c>
      <c r="CM146" s="297"/>
      <c r="CN146" s="297">
        <v>0</v>
      </c>
      <c r="CO146" s="297">
        <v>0</v>
      </c>
      <c r="CP146" s="297">
        <v>0</v>
      </c>
      <c r="CQ146" s="297">
        <v>0</v>
      </c>
      <c r="CR146" s="297">
        <v>0</v>
      </c>
      <c r="CS146" s="297">
        <v>0</v>
      </c>
      <c r="CT146" s="297">
        <v>0</v>
      </c>
      <c r="CU146" s="297">
        <v>0</v>
      </c>
      <c r="CV146" s="297">
        <v>0</v>
      </c>
      <c r="CW146" s="297">
        <v>0</v>
      </c>
      <c r="CX146" s="297">
        <v>0</v>
      </c>
      <c r="CY146" s="297">
        <v>0</v>
      </c>
      <c r="CZ146" s="297">
        <v>0</v>
      </c>
      <c r="DA146" s="297">
        <v>0</v>
      </c>
      <c r="DB146" s="297">
        <v>0</v>
      </c>
      <c r="DC146" s="297">
        <v>0</v>
      </c>
      <c r="DD146" s="297">
        <v>0</v>
      </c>
      <c r="DE146" s="297">
        <v>0</v>
      </c>
      <c r="DF146" s="297">
        <v>0</v>
      </c>
      <c r="DG146" s="297">
        <v>0</v>
      </c>
      <c r="DH146" s="297">
        <v>0</v>
      </c>
      <c r="DI146" s="297">
        <v>0</v>
      </c>
      <c r="DJ146" s="297">
        <v>0</v>
      </c>
      <c r="DK146" s="297">
        <v>0</v>
      </c>
      <c r="DL146" s="297">
        <v>0</v>
      </c>
      <c r="DM146" s="297">
        <v>0</v>
      </c>
      <c r="DN146" s="297">
        <v>0</v>
      </c>
      <c r="DO146" s="297">
        <v>0</v>
      </c>
      <c r="DP146" s="297">
        <v>0</v>
      </c>
      <c r="DQ146" s="297"/>
      <c r="DR146" s="297">
        <v>0</v>
      </c>
      <c r="DS146" s="297">
        <v>0</v>
      </c>
      <c r="DT146" s="297">
        <v>0</v>
      </c>
      <c r="DU146" s="297">
        <v>0</v>
      </c>
      <c r="DV146" s="297">
        <v>0</v>
      </c>
      <c r="DW146" s="297">
        <v>0</v>
      </c>
      <c r="DX146" s="297"/>
      <c r="DY146" s="297">
        <v>0</v>
      </c>
      <c r="DZ146" s="297">
        <v>0</v>
      </c>
      <c r="EA146" s="297">
        <v>0</v>
      </c>
      <c r="EB146" s="297">
        <v>0</v>
      </c>
      <c r="EC146" s="297">
        <v>0</v>
      </c>
      <c r="ED146" s="297">
        <v>0</v>
      </c>
      <c r="EE146" s="297">
        <v>0</v>
      </c>
      <c r="EF146" s="297">
        <v>0</v>
      </c>
      <c r="EG146" s="297">
        <v>0</v>
      </c>
      <c r="EH146" s="297">
        <v>0</v>
      </c>
      <c r="EI146"/>
      <c r="EJ146" s="7">
        <f t="shared" si="71"/>
        <v>5447.0108</v>
      </c>
      <c r="EN146" s="183">
        <v>0</v>
      </c>
      <c r="EO146" s="183">
        <v>0</v>
      </c>
      <c r="EP146" s="183">
        <v>0</v>
      </c>
      <c r="EQ146" s="183">
        <v>0</v>
      </c>
      <c r="ER146" s="183">
        <v>0</v>
      </c>
      <c r="ES146" s="183">
        <v>0</v>
      </c>
      <c r="ET146" s="183">
        <v>0</v>
      </c>
      <c r="EU146" s="183">
        <v>0</v>
      </c>
      <c r="EV146" s="183">
        <v>0</v>
      </c>
      <c r="EW146" s="183">
        <v>0</v>
      </c>
      <c r="EX146" s="183">
        <v>0</v>
      </c>
      <c r="EY146" s="183">
        <v>0</v>
      </c>
      <c r="EZ146" s="183">
        <v>0</v>
      </c>
      <c r="FA146" s="183">
        <v>0</v>
      </c>
      <c r="FB146" s="183">
        <v>0</v>
      </c>
      <c r="FC146" s="183">
        <v>0</v>
      </c>
      <c r="FD146" s="183">
        <v>0</v>
      </c>
      <c r="FE146" s="183">
        <v>0</v>
      </c>
      <c r="FF146" s="183">
        <v>0</v>
      </c>
      <c r="FG146" s="183">
        <v>0</v>
      </c>
      <c r="FH146" s="183">
        <v>0</v>
      </c>
      <c r="FI146" s="183">
        <v>0</v>
      </c>
      <c r="FJ146" s="183">
        <v>0</v>
      </c>
      <c r="FK146" s="183">
        <v>0</v>
      </c>
      <c r="FL146" s="183">
        <v>0</v>
      </c>
      <c r="FM146" s="183">
        <v>0</v>
      </c>
      <c r="FN146" s="183">
        <v>0</v>
      </c>
      <c r="FO146" s="183">
        <v>0</v>
      </c>
      <c r="FP146" s="183">
        <v>0</v>
      </c>
      <c r="FQ146" s="183">
        <v>0</v>
      </c>
      <c r="FR146" s="183">
        <v>0</v>
      </c>
      <c r="FS146" s="183">
        <v>0</v>
      </c>
      <c r="FT146" s="183">
        <v>0</v>
      </c>
      <c r="FU146" s="183">
        <v>0</v>
      </c>
      <c r="FV146" s="183">
        <v>0</v>
      </c>
      <c r="FW146" s="183">
        <v>0</v>
      </c>
      <c r="FX146" s="183">
        <v>0</v>
      </c>
      <c r="FY146" s="183">
        <v>0</v>
      </c>
      <c r="FZ146" s="183">
        <v>0</v>
      </c>
      <c r="GA146" s="183">
        <v>0</v>
      </c>
      <c r="GB146" s="183">
        <v>0</v>
      </c>
      <c r="GC146" s="183">
        <v>0</v>
      </c>
      <c r="GD146" s="183">
        <v>0</v>
      </c>
      <c r="GE146" s="183">
        <v>0</v>
      </c>
      <c r="GF146" s="183">
        <v>0</v>
      </c>
      <c r="GG146" s="183">
        <v>0</v>
      </c>
      <c r="GH146" s="183">
        <v>0</v>
      </c>
      <c r="GI146" s="183">
        <v>0</v>
      </c>
      <c r="GJ146" s="183">
        <v>0</v>
      </c>
      <c r="GK146" s="183">
        <v>0</v>
      </c>
      <c r="GL146" s="183">
        <v>0</v>
      </c>
      <c r="GM146" s="183">
        <v>0</v>
      </c>
      <c r="GN146" s="183">
        <v>0</v>
      </c>
      <c r="GO146" s="183">
        <v>0</v>
      </c>
      <c r="GP146" s="183">
        <v>0</v>
      </c>
      <c r="GQ146" s="183">
        <v>0</v>
      </c>
      <c r="GR146" s="183">
        <v>0</v>
      </c>
      <c r="GS146" s="183">
        <v>0</v>
      </c>
      <c r="GT146" s="183">
        <v>0</v>
      </c>
      <c r="GU146" s="183">
        <v>0</v>
      </c>
      <c r="GV146" s="183">
        <v>0</v>
      </c>
      <c r="GW146" s="183">
        <v>0</v>
      </c>
      <c r="GX146" s="183">
        <v>0</v>
      </c>
      <c r="GY146" s="183">
        <v>0</v>
      </c>
      <c r="GZ146" s="183">
        <v>0</v>
      </c>
      <c r="HA146" s="183">
        <v>0</v>
      </c>
      <c r="HB146" s="183">
        <v>0</v>
      </c>
      <c r="HC146" s="183">
        <v>0</v>
      </c>
      <c r="HD146" s="183">
        <v>0</v>
      </c>
      <c r="HE146" s="183">
        <v>0</v>
      </c>
      <c r="HF146" s="183">
        <v>0</v>
      </c>
      <c r="HG146" s="183">
        <v>0</v>
      </c>
      <c r="HH146" s="183">
        <v>0</v>
      </c>
      <c r="HI146" s="183">
        <v>0</v>
      </c>
      <c r="HJ146" s="183">
        <v>0</v>
      </c>
      <c r="HK146" s="183">
        <v>0</v>
      </c>
      <c r="HL146" s="183">
        <v>0</v>
      </c>
      <c r="HM146" s="183">
        <v>0</v>
      </c>
      <c r="HN146" s="183">
        <v>0</v>
      </c>
      <c r="HO146" s="183">
        <v>0</v>
      </c>
      <c r="HP146" s="183">
        <v>0</v>
      </c>
      <c r="HQ146" s="183">
        <v>0</v>
      </c>
      <c r="HR146" s="183">
        <v>0</v>
      </c>
      <c r="HS146" s="183">
        <v>0</v>
      </c>
      <c r="HT146" s="183">
        <v>0</v>
      </c>
      <c r="HU146" s="183">
        <v>0</v>
      </c>
      <c r="HV146" s="183">
        <v>0</v>
      </c>
      <c r="HW146" s="183">
        <v>0</v>
      </c>
      <c r="HX146" s="183">
        <v>0</v>
      </c>
      <c r="HY146" s="183">
        <v>0</v>
      </c>
      <c r="HZ146" s="183">
        <v>0</v>
      </c>
      <c r="IA146" s="183">
        <v>0</v>
      </c>
      <c r="IB146" s="183">
        <v>0</v>
      </c>
      <c r="IC146" s="183">
        <v>0</v>
      </c>
      <c r="ID146" s="183">
        <v>0</v>
      </c>
      <c r="IE146" s="183">
        <v>0</v>
      </c>
      <c r="IF146" s="183">
        <v>0</v>
      </c>
      <c r="IG146" s="183">
        <v>0</v>
      </c>
      <c r="IH146" s="183">
        <v>0</v>
      </c>
      <c r="II146" s="183">
        <v>0</v>
      </c>
      <c r="IJ146" s="183">
        <v>0</v>
      </c>
      <c r="IK146" s="183">
        <v>0</v>
      </c>
      <c r="IL146" s="183">
        <v>0</v>
      </c>
      <c r="IM146" s="183">
        <v>0</v>
      </c>
      <c r="IN146" s="183">
        <v>0</v>
      </c>
      <c r="IO146" s="183">
        <v>0</v>
      </c>
      <c r="IP146" s="183">
        <v>0</v>
      </c>
      <c r="IQ146" s="183">
        <v>0</v>
      </c>
      <c r="IR146" s="183">
        <v>0</v>
      </c>
      <c r="IS146" s="183">
        <v>0</v>
      </c>
      <c r="IT146" s="183">
        <v>0</v>
      </c>
      <c r="IU146" s="183">
        <v>0</v>
      </c>
      <c r="IV146" s="183">
        <v>0</v>
      </c>
      <c r="IW146" s="183">
        <v>0</v>
      </c>
      <c r="IX146" s="183">
        <v>0</v>
      </c>
      <c r="IY146" s="183">
        <v>0</v>
      </c>
      <c r="IZ146" s="183">
        <v>0</v>
      </c>
      <c r="JA146" s="183">
        <v>0</v>
      </c>
      <c r="JB146" s="183">
        <v>0</v>
      </c>
      <c r="JC146" s="183">
        <v>0</v>
      </c>
      <c r="JD146" s="183">
        <v>0</v>
      </c>
      <c r="JE146" s="183">
        <v>0</v>
      </c>
      <c r="JF146" s="183">
        <v>0</v>
      </c>
      <c r="JG146" s="183">
        <v>0</v>
      </c>
      <c r="JH146" s="183">
        <v>0</v>
      </c>
      <c r="JI146" s="183">
        <v>0</v>
      </c>
      <c r="JJ146" s="183">
        <v>0</v>
      </c>
      <c r="JK146" s="183">
        <v>0</v>
      </c>
      <c r="JL146" s="183">
        <v>0</v>
      </c>
      <c r="JM146" s="183">
        <v>0</v>
      </c>
      <c r="JN146" s="183">
        <v>0</v>
      </c>
      <c r="JO146" s="183">
        <v>0</v>
      </c>
      <c r="JP146" s="183">
        <v>0</v>
      </c>
      <c r="JQ146" s="183">
        <v>0</v>
      </c>
    </row>
    <row r="147" spans="1:277" x14ac:dyDescent="0.25">
      <c r="A147" s="54">
        <f t="shared" si="70"/>
        <v>146</v>
      </c>
      <c r="B147" s="6"/>
      <c r="C147" s="6"/>
      <c r="D147" s="6"/>
      <c r="E147" s="6"/>
      <c r="F147" s="6" t="s">
        <v>318</v>
      </c>
      <c r="G147" s="297">
        <v>0</v>
      </c>
      <c r="H147" s="297">
        <v>0</v>
      </c>
      <c r="I147" s="297">
        <v>2182.364</v>
      </c>
      <c r="J147" s="297">
        <v>0</v>
      </c>
      <c r="K147" s="297">
        <v>0</v>
      </c>
      <c r="L147" s="297">
        <v>0</v>
      </c>
      <c r="M147" s="297">
        <v>0</v>
      </c>
      <c r="N147" s="297">
        <v>0</v>
      </c>
      <c r="O147" s="297">
        <v>0</v>
      </c>
      <c r="P147" s="297">
        <v>0</v>
      </c>
      <c r="Q147" s="297">
        <v>0</v>
      </c>
      <c r="R147" s="297">
        <v>0</v>
      </c>
      <c r="S147" s="297">
        <v>0</v>
      </c>
      <c r="T147" s="297">
        <v>0</v>
      </c>
      <c r="U147" s="297"/>
      <c r="V147" s="297">
        <v>0</v>
      </c>
      <c r="W147" s="297"/>
      <c r="X147" s="297">
        <v>0</v>
      </c>
      <c r="Y147" s="297"/>
      <c r="Z147" s="297">
        <v>0</v>
      </c>
      <c r="AA147" s="297">
        <v>0</v>
      </c>
      <c r="AB147" s="297">
        <v>0</v>
      </c>
      <c r="AC147" s="297">
        <v>0</v>
      </c>
      <c r="AD147" s="297">
        <v>0</v>
      </c>
      <c r="AE147" s="297">
        <v>0</v>
      </c>
      <c r="AF147" s="297">
        <v>0</v>
      </c>
      <c r="AG147" s="297">
        <v>0</v>
      </c>
      <c r="AH147" s="297">
        <v>0</v>
      </c>
      <c r="AI147" s="297">
        <v>0</v>
      </c>
      <c r="AJ147" s="297">
        <v>0</v>
      </c>
      <c r="AK147" s="297">
        <v>0</v>
      </c>
      <c r="AL147" s="297">
        <v>0</v>
      </c>
      <c r="AM147" s="297">
        <v>0</v>
      </c>
      <c r="AN147" s="297">
        <v>0</v>
      </c>
      <c r="AO147" s="297">
        <v>0</v>
      </c>
      <c r="AP147" s="297">
        <v>0</v>
      </c>
      <c r="AQ147" s="297">
        <v>0</v>
      </c>
      <c r="AR147" s="297">
        <v>0</v>
      </c>
      <c r="AS147" s="297">
        <v>0</v>
      </c>
      <c r="AT147" s="297">
        <v>0</v>
      </c>
      <c r="AU147" s="297">
        <v>0</v>
      </c>
      <c r="AV147" s="297">
        <v>0</v>
      </c>
      <c r="AW147" s="297">
        <v>0</v>
      </c>
      <c r="AX147" s="297">
        <v>0</v>
      </c>
      <c r="AY147" s="297">
        <v>0</v>
      </c>
      <c r="AZ147" s="297">
        <v>0</v>
      </c>
      <c r="BA147" s="297">
        <v>0</v>
      </c>
      <c r="BB147" s="297">
        <v>0</v>
      </c>
      <c r="BC147" s="297">
        <v>0</v>
      </c>
      <c r="BD147" s="297">
        <v>0</v>
      </c>
      <c r="BE147" s="297">
        <v>0</v>
      </c>
      <c r="BF147" s="297">
        <v>0</v>
      </c>
      <c r="BG147" s="297">
        <v>0</v>
      </c>
      <c r="BH147" s="297">
        <v>0</v>
      </c>
      <c r="BI147" s="297">
        <v>0</v>
      </c>
      <c r="BJ147" s="297">
        <v>0</v>
      </c>
      <c r="BK147" s="297">
        <v>0</v>
      </c>
      <c r="BL147" s="297">
        <v>0</v>
      </c>
      <c r="BM147" s="297">
        <v>0</v>
      </c>
      <c r="BN147" s="297">
        <v>0</v>
      </c>
      <c r="BO147" s="297">
        <v>0</v>
      </c>
      <c r="BP147" s="297">
        <v>0</v>
      </c>
      <c r="BQ147" s="297">
        <v>0</v>
      </c>
      <c r="BR147" s="297">
        <v>0</v>
      </c>
      <c r="BS147" s="297">
        <v>0</v>
      </c>
      <c r="BT147" s="297">
        <v>0</v>
      </c>
      <c r="BU147" s="297">
        <v>0</v>
      </c>
      <c r="BV147" s="297">
        <v>0</v>
      </c>
      <c r="BW147" s="297">
        <v>0</v>
      </c>
      <c r="BX147" s="297">
        <v>0</v>
      </c>
      <c r="BY147" s="297">
        <v>0</v>
      </c>
      <c r="BZ147" s="297">
        <v>0</v>
      </c>
      <c r="CA147" s="297">
        <v>0</v>
      </c>
      <c r="CB147" s="297">
        <v>0</v>
      </c>
      <c r="CC147" s="297">
        <v>0</v>
      </c>
      <c r="CD147" s="297">
        <v>0</v>
      </c>
      <c r="CE147" s="297">
        <v>0</v>
      </c>
      <c r="CF147" s="297">
        <v>0</v>
      </c>
      <c r="CG147" s="297">
        <v>0</v>
      </c>
      <c r="CH147" s="297">
        <v>0</v>
      </c>
      <c r="CI147" s="297">
        <v>0</v>
      </c>
      <c r="CJ147" s="297">
        <v>0</v>
      </c>
      <c r="CK147" s="297">
        <v>0</v>
      </c>
      <c r="CL147" s="297">
        <v>0</v>
      </c>
      <c r="CM147" s="297"/>
      <c r="CN147" s="297">
        <v>0</v>
      </c>
      <c r="CO147" s="297">
        <v>0</v>
      </c>
      <c r="CP147" s="297">
        <v>0</v>
      </c>
      <c r="CQ147" s="297">
        <v>0</v>
      </c>
      <c r="CR147" s="297">
        <v>0</v>
      </c>
      <c r="CS147" s="297">
        <v>0</v>
      </c>
      <c r="CT147" s="297">
        <v>0</v>
      </c>
      <c r="CU147" s="297">
        <v>0</v>
      </c>
      <c r="CV147" s="297">
        <v>0</v>
      </c>
      <c r="CW147" s="297">
        <v>0</v>
      </c>
      <c r="CX147" s="297">
        <v>0</v>
      </c>
      <c r="CY147" s="297">
        <v>0</v>
      </c>
      <c r="CZ147" s="297">
        <v>0</v>
      </c>
      <c r="DA147" s="297">
        <v>0</v>
      </c>
      <c r="DB147" s="297">
        <v>0</v>
      </c>
      <c r="DC147" s="297">
        <v>0</v>
      </c>
      <c r="DD147" s="297">
        <v>0</v>
      </c>
      <c r="DE147" s="297">
        <v>0</v>
      </c>
      <c r="DF147" s="297">
        <v>0</v>
      </c>
      <c r="DG147" s="297">
        <v>0</v>
      </c>
      <c r="DH147" s="297">
        <v>0</v>
      </c>
      <c r="DI147" s="297">
        <v>0</v>
      </c>
      <c r="DJ147" s="297">
        <v>0</v>
      </c>
      <c r="DK147" s="297">
        <v>0</v>
      </c>
      <c r="DL147" s="297">
        <v>0</v>
      </c>
      <c r="DM147" s="297">
        <v>0</v>
      </c>
      <c r="DN147" s="297">
        <v>0</v>
      </c>
      <c r="DO147" s="297">
        <v>0</v>
      </c>
      <c r="DP147" s="297">
        <v>0</v>
      </c>
      <c r="DQ147" s="297"/>
      <c r="DR147" s="297">
        <v>0</v>
      </c>
      <c r="DS147" s="297">
        <v>0</v>
      </c>
      <c r="DT147" s="297">
        <v>0</v>
      </c>
      <c r="DU147" s="297">
        <v>0</v>
      </c>
      <c r="DV147" s="297">
        <v>0</v>
      </c>
      <c r="DW147" s="297">
        <v>0</v>
      </c>
      <c r="DX147" s="297"/>
      <c r="DY147" s="297">
        <v>0</v>
      </c>
      <c r="DZ147" s="297">
        <v>0</v>
      </c>
      <c r="EA147" s="297">
        <v>0</v>
      </c>
      <c r="EB147" s="297">
        <v>0</v>
      </c>
      <c r="EC147" s="297">
        <v>0</v>
      </c>
      <c r="ED147" s="297">
        <v>0</v>
      </c>
      <c r="EE147" s="297">
        <v>0</v>
      </c>
      <c r="EF147" s="297">
        <v>0</v>
      </c>
      <c r="EG147" s="297">
        <v>0</v>
      </c>
      <c r="EH147" s="297">
        <v>0</v>
      </c>
      <c r="EI147"/>
      <c r="EJ147" s="7">
        <f t="shared" si="71"/>
        <v>2182.364</v>
      </c>
      <c r="EN147" s="183">
        <v>0</v>
      </c>
      <c r="EO147" s="183">
        <v>0</v>
      </c>
      <c r="EP147" s="183">
        <v>0</v>
      </c>
      <c r="EQ147" s="183">
        <v>0</v>
      </c>
      <c r="ER147" s="183">
        <v>0</v>
      </c>
      <c r="ES147" s="183">
        <v>0</v>
      </c>
      <c r="ET147" s="183">
        <v>0</v>
      </c>
      <c r="EU147" s="183">
        <v>0</v>
      </c>
      <c r="EV147" s="183">
        <v>0</v>
      </c>
      <c r="EW147" s="183">
        <v>0</v>
      </c>
      <c r="EX147" s="183">
        <v>0</v>
      </c>
      <c r="EY147" s="183">
        <v>0</v>
      </c>
      <c r="EZ147" s="183">
        <v>0</v>
      </c>
      <c r="FA147" s="183">
        <v>0</v>
      </c>
      <c r="FB147" s="183">
        <v>0</v>
      </c>
      <c r="FC147" s="183">
        <v>0</v>
      </c>
      <c r="FD147" s="183">
        <v>0</v>
      </c>
      <c r="FE147" s="183">
        <v>0</v>
      </c>
      <c r="FF147" s="183">
        <v>0</v>
      </c>
      <c r="FG147" s="183">
        <v>0</v>
      </c>
      <c r="FH147" s="183">
        <v>0</v>
      </c>
      <c r="FI147" s="183">
        <v>0</v>
      </c>
      <c r="FJ147" s="183">
        <v>0</v>
      </c>
      <c r="FK147" s="183">
        <v>0</v>
      </c>
      <c r="FL147" s="183">
        <v>0</v>
      </c>
      <c r="FM147" s="183">
        <v>0</v>
      </c>
      <c r="FN147" s="183">
        <v>0</v>
      </c>
      <c r="FO147" s="183">
        <v>0</v>
      </c>
      <c r="FP147" s="183">
        <v>0</v>
      </c>
      <c r="FQ147" s="183">
        <v>0</v>
      </c>
      <c r="FR147" s="183">
        <v>0</v>
      </c>
      <c r="FS147" s="183">
        <v>0</v>
      </c>
      <c r="FT147" s="183">
        <v>0</v>
      </c>
      <c r="FU147" s="183">
        <v>0</v>
      </c>
      <c r="FV147" s="183">
        <v>0</v>
      </c>
      <c r="FW147" s="183">
        <v>0</v>
      </c>
      <c r="FX147" s="183">
        <v>0</v>
      </c>
      <c r="FY147" s="183">
        <v>0</v>
      </c>
      <c r="FZ147" s="183">
        <v>0</v>
      </c>
      <c r="GA147" s="183">
        <v>0</v>
      </c>
      <c r="GB147" s="183">
        <v>0</v>
      </c>
      <c r="GC147" s="183">
        <v>0</v>
      </c>
      <c r="GD147" s="183">
        <v>0</v>
      </c>
      <c r="GE147" s="183">
        <v>0</v>
      </c>
      <c r="GF147" s="183">
        <v>0</v>
      </c>
      <c r="GG147" s="183">
        <v>0</v>
      </c>
      <c r="GH147" s="183">
        <v>0</v>
      </c>
      <c r="GI147" s="183">
        <v>0</v>
      </c>
      <c r="GJ147" s="183">
        <v>0</v>
      </c>
      <c r="GK147" s="183">
        <v>0</v>
      </c>
      <c r="GL147" s="183">
        <v>0</v>
      </c>
      <c r="GM147" s="183">
        <v>0</v>
      </c>
      <c r="GN147" s="183">
        <v>0</v>
      </c>
      <c r="GO147" s="183">
        <v>0</v>
      </c>
      <c r="GP147" s="183">
        <v>0</v>
      </c>
      <c r="GQ147" s="183">
        <v>0</v>
      </c>
      <c r="GR147" s="183">
        <v>0</v>
      </c>
      <c r="GS147" s="183">
        <v>0</v>
      </c>
      <c r="GT147" s="183">
        <v>0</v>
      </c>
      <c r="GU147" s="183">
        <v>0</v>
      </c>
      <c r="GV147" s="183">
        <v>0</v>
      </c>
      <c r="GW147" s="183">
        <v>0</v>
      </c>
      <c r="GX147" s="183">
        <v>0</v>
      </c>
      <c r="GY147" s="183">
        <v>0</v>
      </c>
      <c r="GZ147" s="183">
        <v>0</v>
      </c>
      <c r="HA147" s="183">
        <v>0</v>
      </c>
      <c r="HB147" s="183">
        <v>0</v>
      </c>
      <c r="HC147" s="183">
        <v>0</v>
      </c>
      <c r="HD147" s="183">
        <v>0</v>
      </c>
      <c r="HE147" s="183">
        <v>0</v>
      </c>
      <c r="HF147" s="183">
        <v>0</v>
      </c>
      <c r="HG147" s="183">
        <v>0</v>
      </c>
      <c r="HH147" s="183">
        <v>0</v>
      </c>
      <c r="HI147" s="183">
        <v>0</v>
      </c>
      <c r="HJ147" s="183">
        <v>0</v>
      </c>
      <c r="HK147" s="183">
        <v>0</v>
      </c>
      <c r="HL147" s="183">
        <v>0</v>
      </c>
      <c r="HM147" s="183">
        <v>0</v>
      </c>
      <c r="HN147" s="183">
        <v>0</v>
      </c>
      <c r="HO147" s="183">
        <v>0</v>
      </c>
      <c r="HP147" s="183">
        <v>0</v>
      </c>
      <c r="HQ147" s="183">
        <v>0</v>
      </c>
      <c r="HR147" s="183">
        <v>0</v>
      </c>
      <c r="HS147" s="183">
        <v>0</v>
      </c>
      <c r="HT147" s="183">
        <v>0</v>
      </c>
      <c r="HU147" s="183">
        <v>0</v>
      </c>
      <c r="HV147" s="183">
        <v>0</v>
      </c>
      <c r="HW147" s="183">
        <v>0</v>
      </c>
      <c r="HX147" s="183">
        <v>0</v>
      </c>
      <c r="HY147" s="183">
        <v>0</v>
      </c>
      <c r="HZ147" s="183">
        <v>0</v>
      </c>
      <c r="IA147" s="183">
        <v>0</v>
      </c>
      <c r="IB147" s="183">
        <v>0</v>
      </c>
      <c r="IC147" s="183">
        <v>0</v>
      </c>
      <c r="ID147" s="183">
        <v>0</v>
      </c>
      <c r="IE147" s="183">
        <v>0</v>
      </c>
      <c r="IF147" s="183">
        <v>0</v>
      </c>
      <c r="IG147" s="183">
        <v>0</v>
      </c>
      <c r="IH147" s="183">
        <v>0</v>
      </c>
      <c r="II147" s="183">
        <v>0</v>
      </c>
      <c r="IJ147" s="183">
        <v>0</v>
      </c>
      <c r="IK147" s="183">
        <v>0</v>
      </c>
      <c r="IL147" s="183">
        <v>0</v>
      </c>
      <c r="IM147" s="183">
        <v>0</v>
      </c>
      <c r="IN147" s="183">
        <v>0</v>
      </c>
      <c r="IO147" s="183">
        <v>0</v>
      </c>
      <c r="IP147" s="183">
        <v>0</v>
      </c>
      <c r="IQ147" s="183">
        <v>0</v>
      </c>
      <c r="IR147" s="183">
        <v>0</v>
      </c>
      <c r="IS147" s="183">
        <v>0</v>
      </c>
      <c r="IT147" s="183">
        <v>0</v>
      </c>
      <c r="IU147" s="183">
        <v>0</v>
      </c>
      <c r="IV147" s="183">
        <v>0</v>
      </c>
      <c r="IW147" s="183">
        <v>0</v>
      </c>
      <c r="IX147" s="183">
        <v>0</v>
      </c>
      <c r="IY147" s="183">
        <v>0</v>
      </c>
      <c r="IZ147" s="183">
        <v>0</v>
      </c>
      <c r="JA147" s="183">
        <v>0</v>
      </c>
      <c r="JB147" s="183">
        <v>0</v>
      </c>
      <c r="JC147" s="183">
        <v>0</v>
      </c>
      <c r="JD147" s="183">
        <v>0</v>
      </c>
      <c r="JE147" s="183">
        <v>0</v>
      </c>
      <c r="JF147" s="183">
        <v>0</v>
      </c>
      <c r="JG147" s="183">
        <v>0</v>
      </c>
      <c r="JH147" s="183">
        <v>0</v>
      </c>
      <c r="JI147" s="183">
        <v>0</v>
      </c>
      <c r="JJ147" s="183">
        <v>0</v>
      </c>
      <c r="JK147" s="183">
        <v>0</v>
      </c>
      <c r="JL147" s="183">
        <v>0</v>
      </c>
      <c r="JM147" s="183">
        <v>0</v>
      </c>
      <c r="JN147" s="183">
        <v>0</v>
      </c>
      <c r="JO147" s="183">
        <v>0</v>
      </c>
      <c r="JP147" s="183">
        <v>0</v>
      </c>
      <c r="JQ147" s="183">
        <v>0</v>
      </c>
    </row>
    <row r="148" spans="1:277" x14ac:dyDescent="0.25">
      <c r="A148" s="54">
        <f t="shared" si="70"/>
        <v>147</v>
      </c>
      <c r="B148" s="6"/>
      <c r="C148" s="6"/>
      <c r="D148" s="6"/>
      <c r="E148" s="6"/>
      <c r="F148" s="6" t="s">
        <v>388</v>
      </c>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7"/>
      <c r="CE148" s="297"/>
      <c r="CF148" s="297"/>
      <c r="CG148" s="297"/>
      <c r="CH148" s="297"/>
      <c r="CI148" s="297"/>
      <c r="CJ148" s="297"/>
      <c r="CK148" s="297"/>
      <c r="CL148" s="297"/>
      <c r="CM148" s="297"/>
      <c r="CN148" s="297"/>
      <c r="CO148" s="297"/>
      <c r="CP148" s="297"/>
      <c r="CQ148" s="297"/>
      <c r="CR148" s="297"/>
      <c r="CS148" s="297"/>
      <c r="CT148" s="297"/>
      <c r="CU148" s="297"/>
      <c r="CV148" s="297"/>
      <c r="CW148" s="297"/>
      <c r="CX148" s="297"/>
      <c r="CY148" s="297"/>
      <c r="CZ148" s="297"/>
      <c r="DA148" s="297"/>
      <c r="DB148" s="297"/>
      <c r="DC148" s="297"/>
      <c r="DD148" s="297"/>
      <c r="DE148" s="297"/>
      <c r="DF148" s="297"/>
      <c r="DG148" s="297"/>
      <c r="DH148" s="297"/>
      <c r="DI148" s="297"/>
      <c r="DJ148" s="297"/>
      <c r="DK148" s="297"/>
      <c r="DL148" s="297"/>
      <c r="DM148" s="297"/>
      <c r="DN148" s="297"/>
      <c r="DO148" s="297"/>
      <c r="DP148" s="297"/>
      <c r="DQ148" s="297"/>
      <c r="DR148" s="297"/>
      <c r="DS148" s="297"/>
      <c r="DT148" s="297"/>
      <c r="DU148" s="297"/>
      <c r="DV148" s="297"/>
      <c r="DW148" s="297"/>
      <c r="DX148" s="297"/>
      <c r="DY148" s="297"/>
      <c r="DZ148" s="297"/>
      <c r="EA148" s="297"/>
      <c r="EB148" s="297"/>
      <c r="EC148" s="297"/>
      <c r="ED148" s="297"/>
      <c r="EE148" s="297"/>
      <c r="EF148" s="297"/>
      <c r="EG148" s="297"/>
      <c r="EH148" s="297"/>
      <c r="EI148"/>
      <c r="EJ148" s="7">
        <f t="shared" si="71"/>
        <v>0</v>
      </c>
      <c r="EN148" s="183">
        <v>0</v>
      </c>
      <c r="EO148" s="183">
        <v>0</v>
      </c>
      <c r="EP148" s="183">
        <v>0</v>
      </c>
      <c r="EQ148" s="183">
        <v>0</v>
      </c>
      <c r="ER148" s="183">
        <v>0</v>
      </c>
      <c r="ES148" s="183">
        <v>0</v>
      </c>
      <c r="ET148" s="183">
        <v>0</v>
      </c>
      <c r="EU148" s="183">
        <v>0</v>
      </c>
      <c r="EV148" s="183">
        <v>0</v>
      </c>
      <c r="EW148" s="183">
        <v>0</v>
      </c>
      <c r="EX148" s="183">
        <v>0</v>
      </c>
      <c r="EY148" s="183">
        <v>0</v>
      </c>
      <c r="EZ148" s="183">
        <v>0</v>
      </c>
      <c r="FA148" s="183">
        <v>0</v>
      </c>
      <c r="FB148" s="183">
        <v>0</v>
      </c>
      <c r="FC148" s="183">
        <v>0</v>
      </c>
      <c r="FD148" s="183">
        <v>0</v>
      </c>
      <c r="FE148" s="183">
        <v>0</v>
      </c>
      <c r="FF148" s="183">
        <v>0</v>
      </c>
      <c r="FG148" s="183">
        <v>0</v>
      </c>
      <c r="FH148" s="183">
        <v>0</v>
      </c>
      <c r="FI148" s="183">
        <v>0</v>
      </c>
      <c r="FJ148" s="183">
        <v>0</v>
      </c>
      <c r="FK148" s="183">
        <v>0</v>
      </c>
      <c r="FL148" s="183">
        <v>0</v>
      </c>
      <c r="FM148" s="183">
        <v>0</v>
      </c>
      <c r="FN148" s="183">
        <v>0</v>
      </c>
      <c r="FO148" s="183">
        <v>0</v>
      </c>
      <c r="FP148" s="183">
        <v>0</v>
      </c>
      <c r="FQ148" s="183">
        <v>0</v>
      </c>
      <c r="FR148" s="183">
        <v>0</v>
      </c>
      <c r="FS148" s="183">
        <v>0</v>
      </c>
      <c r="FT148" s="183">
        <v>0</v>
      </c>
      <c r="FU148" s="183">
        <v>0</v>
      </c>
      <c r="FV148" s="183">
        <v>0</v>
      </c>
      <c r="FW148" s="183">
        <v>0</v>
      </c>
      <c r="FX148" s="183">
        <v>0</v>
      </c>
      <c r="FY148" s="183">
        <v>0</v>
      </c>
      <c r="FZ148" s="183">
        <v>0</v>
      </c>
      <c r="GA148" s="183">
        <v>0</v>
      </c>
      <c r="GB148" s="183">
        <v>0</v>
      </c>
      <c r="GC148" s="183">
        <v>0</v>
      </c>
      <c r="GD148" s="183">
        <v>0</v>
      </c>
      <c r="GE148" s="183">
        <v>0</v>
      </c>
      <c r="GF148" s="183">
        <v>0</v>
      </c>
      <c r="GG148" s="183">
        <v>0</v>
      </c>
      <c r="GH148" s="183">
        <v>0</v>
      </c>
      <c r="GI148" s="183">
        <v>0</v>
      </c>
      <c r="GJ148" s="183">
        <v>0</v>
      </c>
      <c r="GK148" s="183">
        <v>0</v>
      </c>
      <c r="GL148" s="183">
        <v>0</v>
      </c>
      <c r="GM148" s="183">
        <v>0</v>
      </c>
      <c r="GN148" s="183">
        <v>0</v>
      </c>
      <c r="GO148" s="183">
        <v>0</v>
      </c>
      <c r="GP148" s="183">
        <v>0</v>
      </c>
      <c r="GQ148" s="183">
        <v>0</v>
      </c>
      <c r="GR148" s="183">
        <v>0</v>
      </c>
      <c r="GS148" s="183">
        <v>0</v>
      </c>
      <c r="GT148" s="183">
        <v>0</v>
      </c>
      <c r="GU148" s="183">
        <v>0</v>
      </c>
      <c r="GV148" s="183">
        <v>0</v>
      </c>
      <c r="GW148" s="183">
        <v>0</v>
      </c>
      <c r="GX148" s="183">
        <v>0</v>
      </c>
      <c r="GY148" s="183">
        <v>0</v>
      </c>
      <c r="GZ148" s="183">
        <v>0</v>
      </c>
      <c r="HA148" s="183">
        <v>0</v>
      </c>
      <c r="HB148" s="183">
        <v>0</v>
      </c>
      <c r="HC148" s="183">
        <v>0</v>
      </c>
      <c r="HD148" s="183">
        <v>0</v>
      </c>
      <c r="HE148" s="183">
        <v>0</v>
      </c>
      <c r="HF148" s="183">
        <v>0</v>
      </c>
      <c r="HG148" s="183">
        <v>0</v>
      </c>
      <c r="HH148" s="183">
        <v>0</v>
      </c>
      <c r="HI148" s="183">
        <v>0</v>
      </c>
      <c r="HJ148" s="183">
        <v>0</v>
      </c>
      <c r="HK148" s="183">
        <v>0</v>
      </c>
      <c r="HL148" s="183">
        <v>0</v>
      </c>
      <c r="HM148" s="183">
        <v>0</v>
      </c>
      <c r="HN148" s="183">
        <v>0</v>
      </c>
      <c r="HO148" s="183">
        <v>0</v>
      </c>
      <c r="HP148" s="183">
        <v>0</v>
      </c>
      <c r="HQ148" s="183">
        <v>0</v>
      </c>
      <c r="HR148" s="183">
        <v>0</v>
      </c>
      <c r="HS148" s="183">
        <v>0</v>
      </c>
      <c r="HT148" s="183">
        <v>0</v>
      </c>
      <c r="HU148" s="183">
        <v>0</v>
      </c>
      <c r="HV148" s="183">
        <v>0</v>
      </c>
      <c r="HW148" s="183">
        <v>0</v>
      </c>
      <c r="HX148" s="183">
        <v>0</v>
      </c>
      <c r="HY148" s="183">
        <v>0</v>
      </c>
      <c r="HZ148" s="183">
        <v>0</v>
      </c>
      <c r="IA148" s="183">
        <v>0</v>
      </c>
      <c r="IB148" s="183">
        <v>0</v>
      </c>
      <c r="IC148" s="183">
        <v>0</v>
      </c>
      <c r="ID148" s="183">
        <v>0</v>
      </c>
      <c r="IE148" s="183">
        <v>0</v>
      </c>
      <c r="IF148" s="183">
        <v>0</v>
      </c>
      <c r="IG148" s="183">
        <v>0</v>
      </c>
      <c r="IH148" s="183">
        <v>0</v>
      </c>
      <c r="II148" s="183">
        <v>0</v>
      </c>
      <c r="IJ148" s="183">
        <v>0</v>
      </c>
      <c r="IK148" s="183">
        <v>0</v>
      </c>
      <c r="IL148" s="183">
        <v>0</v>
      </c>
      <c r="IM148" s="183">
        <v>0</v>
      </c>
      <c r="IN148" s="183">
        <v>0</v>
      </c>
      <c r="IO148" s="183">
        <v>0</v>
      </c>
      <c r="IP148" s="183">
        <v>0</v>
      </c>
      <c r="IQ148" s="183">
        <v>0</v>
      </c>
      <c r="IR148" s="183">
        <v>0</v>
      </c>
      <c r="IS148" s="183">
        <v>0</v>
      </c>
      <c r="IT148" s="183">
        <v>0</v>
      </c>
      <c r="IU148" s="183">
        <v>0</v>
      </c>
      <c r="IV148" s="183">
        <v>0</v>
      </c>
      <c r="IW148" s="183">
        <v>0</v>
      </c>
      <c r="IX148" s="183">
        <v>0</v>
      </c>
      <c r="IY148" s="183">
        <v>0</v>
      </c>
      <c r="IZ148" s="183">
        <v>0</v>
      </c>
      <c r="JA148" s="183">
        <v>0</v>
      </c>
      <c r="JB148" s="183">
        <v>0</v>
      </c>
      <c r="JC148" s="183">
        <v>0</v>
      </c>
      <c r="JD148" s="183">
        <v>0</v>
      </c>
      <c r="JE148" s="183">
        <v>0</v>
      </c>
      <c r="JF148" s="183">
        <v>0</v>
      </c>
      <c r="JG148" s="183">
        <v>0</v>
      </c>
      <c r="JH148" s="183">
        <v>0</v>
      </c>
      <c r="JI148" s="183">
        <v>0</v>
      </c>
      <c r="JJ148" s="183">
        <v>0</v>
      </c>
      <c r="JK148" s="183">
        <v>0</v>
      </c>
      <c r="JL148" s="183">
        <v>0</v>
      </c>
      <c r="JM148" s="183">
        <v>0</v>
      </c>
      <c r="JN148" s="183">
        <v>0</v>
      </c>
      <c r="JO148" s="183">
        <v>0</v>
      </c>
      <c r="JP148" s="183">
        <v>0</v>
      </c>
      <c r="JQ148" s="183">
        <v>0</v>
      </c>
    </row>
    <row r="149" spans="1:277" x14ac:dyDescent="0.25">
      <c r="A149" s="54">
        <f t="shared" si="70"/>
        <v>148</v>
      </c>
      <c r="B149" s="6"/>
      <c r="C149" s="6"/>
      <c r="D149" s="6"/>
      <c r="E149" s="6"/>
      <c r="F149" s="6" t="s">
        <v>278</v>
      </c>
      <c r="G149" s="297">
        <v>0</v>
      </c>
      <c r="H149" s="297">
        <v>0</v>
      </c>
      <c r="I149" s="297">
        <v>0</v>
      </c>
      <c r="J149" s="297">
        <v>0</v>
      </c>
      <c r="K149" s="297">
        <v>662.12520000000006</v>
      </c>
      <c r="L149" s="297">
        <v>0</v>
      </c>
      <c r="M149" s="297">
        <v>0</v>
      </c>
      <c r="N149" s="297">
        <v>0</v>
      </c>
      <c r="O149" s="297">
        <v>0</v>
      </c>
      <c r="P149" s="297">
        <v>0</v>
      </c>
      <c r="Q149" s="297">
        <v>0</v>
      </c>
      <c r="R149" s="297">
        <v>0</v>
      </c>
      <c r="S149" s="297">
        <v>0</v>
      </c>
      <c r="T149" s="297">
        <v>0</v>
      </c>
      <c r="U149" s="297"/>
      <c r="V149" s="297">
        <v>0</v>
      </c>
      <c r="W149" s="297"/>
      <c r="X149" s="297">
        <v>0</v>
      </c>
      <c r="Y149" s="297"/>
      <c r="Z149" s="297">
        <v>0</v>
      </c>
      <c r="AA149" s="297">
        <v>0</v>
      </c>
      <c r="AB149" s="297">
        <v>0</v>
      </c>
      <c r="AC149" s="297">
        <v>0</v>
      </c>
      <c r="AD149" s="297">
        <v>0</v>
      </c>
      <c r="AE149" s="297">
        <v>0</v>
      </c>
      <c r="AF149" s="297">
        <v>0</v>
      </c>
      <c r="AG149" s="297">
        <v>0</v>
      </c>
      <c r="AH149" s="297">
        <v>0</v>
      </c>
      <c r="AI149" s="297">
        <v>0</v>
      </c>
      <c r="AJ149" s="297">
        <v>0</v>
      </c>
      <c r="AK149" s="297">
        <v>0</v>
      </c>
      <c r="AL149" s="297">
        <v>0</v>
      </c>
      <c r="AM149" s="297">
        <v>0</v>
      </c>
      <c r="AN149" s="297">
        <v>0</v>
      </c>
      <c r="AO149" s="297">
        <v>0</v>
      </c>
      <c r="AP149" s="297">
        <v>0</v>
      </c>
      <c r="AQ149" s="297">
        <v>0</v>
      </c>
      <c r="AR149" s="297">
        <v>0</v>
      </c>
      <c r="AS149" s="297">
        <v>0</v>
      </c>
      <c r="AT149" s="297">
        <v>0</v>
      </c>
      <c r="AU149" s="297">
        <v>0</v>
      </c>
      <c r="AV149" s="297">
        <v>0</v>
      </c>
      <c r="AW149" s="297">
        <v>0</v>
      </c>
      <c r="AX149" s="297">
        <v>0</v>
      </c>
      <c r="AY149" s="297">
        <v>0</v>
      </c>
      <c r="AZ149" s="297">
        <v>0</v>
      </c>
      <c r="BA149" s="297">
        <v>0</v>
      </c>
      <c r="BB149" s="297">
        <v>0</v>
      </c>
      <c r="BC149" s="297">
        <v>0</v>
      </c>
      <c r="BD149" s="297">
        <v>0</v>
      </c>
      <c r="BE149" s="297">
        <v>0</v>
      </c>
      <c r="BF149" s="297">
        <v>0</v>
      </c>
      <c r="BG149" s="297">
        <v>0</v>
      </c>
      <c r="BH149" s="297">
        <v>0</v>
      </c>
      <c r="BI149" s="297">
        <v>0</v>
      </c>
      <c r="BJ149" s="297">
        <v>0</v>
      </c>
      <c r="BK149" s="297">
        <v>0</v>
      </c>
      <c r="BL149" s="297">
        <v>0</v>
      </c>
      <c r="BM149" s="297">
        <v>0</v>
      </c>
      <c r="BN149" s="297">
        <v>0</v>
      </c>
      <c r="BO149" s="297">
        <v>0</v>
      </c>
      <c r="BP149" s="297">
        <v>0</v>
      </c>
      <c r="BQ149" s="297">
        <v>0</v>
      </c>
      <c r="BR149" s="297">
        <v>0</v>
      </c>
      <c r="BS149" s="297">
        <v>0</v>
      </c>
      <c r="BT149" s="297">
        <v>0</v>
      </c>
      <c r="BU149" s="297">
        <v>0</v>
      </c>
      <c r="BV149" s="297">
        <v>0</v>
      </c>
      <c r="BW149" s="297">
        <v>0</v>
      </c>
      <c r="BX149" s="297">
        <v>0</v>
      </c>
      <c r="BY149" s="297">
        <v>0</v>
      </c>
      <c r="BZ149" s="297">
        <v>0</v>
      </c>
      <c r="CA149" s="297">
        <v>0</v>
      </c>
      <c r="CB149" s="297">
        <v>0</v>
      </c>
      <c r="CC149" s="297">
        <v>0</v>
      </c>
      <c r="CD149" s="297">
        <v>0</v>
      </c>
      <c r="CE149" s="297">
        <v>0</v>
      </c>
      <c r="CF149" s="297">
        <v>0</v>
      </c>
      <c r="CG149" s="297">
        <v>0</v>
      </c>
      <c r="CH149" s="297">
        <v>0</v>
      </c>
      <c r="CI149" s="297">
        <v>0</v>
      </c>
      <c r="CJ149" s="297">
        <v>0</v>
      </c>
      <c r="CK149" s="297">
        <v>0</v>
      </c>
      <c r="CL149" s="297">
        <v>0</v>
      </c>
      <c r="CM149" s="297"/>
      <c r="CN149" s="297">
        <v>0</v>
      </c>
      <c r="CO149" s="297">
        <v>0</v>
      </c>
      <c r="CP149" s="297">
        <v>0</v>
      </c>
      <c r="CQ149" s="297">
        <v>0</v>
      </c>
      <c r="CR149" s="297">
        <v>0</v>
      </c>
      <c r="CS149" s="297">
        <v>0</v>
      </c>
      <c r="CT149" s="297">
        <v>0</v>
      </c>
      <c r="CU149" s="297">
        <v>0</v>
      </c>
      <c r="CV149" s="297">
        <v>0</v>
      </c>
      <c r="CW149" s="297">
        <v>0</v>
      </c>
      <c r="CX149" s="297">
        <v>0</v>
      </c>
      <c r="CY149" s="297">
        <v>0</v>
      </c>
      <c r="CZ149" s="297">
        <v>0</v>
      </c>
      <c r="DA149" s="297">
        <v>0</v>
      </c>
      <c r="DB149" s="297">
        <v>0</v>
      </c>
      <c r="DC149" s="297">
        <v>0</v>
      </c>
      <c r="DD149" s="297">
        <v>0</v>
      </c>
      <c r="DE149" s="297">
        <v>0</v>
      </c>
      <c r="DF149" s="297">
        <v>0</v>
      </c>
      <c r="DG149" s="297">
        <v>0</v>
      </c>
      <c r="DH149" s="297">
        <v>0</v>
      </c>
      <c r="DI149" s="297">
        <v>0</v>
      </c>
      <c r="DJ149" s="297">
        <v>0</v>
      </c>
      <c r="DK149" s="297">
        <v>0</v>
      </c>
      <c r="DL149" s="297">
        <v>0</v>
      </c>
      <c r="DM149" s="297">
        <v>0</v>
      </c>
      <c r="DN149" s="297">
        <v>0</v>
      </c>
      <c r="DO149" s="297">
        <v>0</v>
      </c>
      <c r="DP149" s="297">
        <v>0</v>
      </c>
      <c r="DQ149" s="297"/>
      <c r="DR149" s="297">
        <v>0</v>
      </c>
      <c r="DS149" s="297">
        <v>0</v>
      </c>
      <c r="DT149" s="297">
        <v>0</v>
      </c>
      <c r="DU149" s="297">
        <v>0</v>
      </c>
      <c r="DV149" s="297">
        <v>0</v>
      </c>
      <c r="DW149" s="297">
        <v>0</v>
      </c>
      <c r="DX149" s="297"/>
      <c r="DY149" s="297">
        <v>0</v>
      </c>
      <c r="DZ149" s="297">
        <v>0</v>
      </c>
      <c r="EA149" s="297">
        <v>0</v>
      </c>
      <c r="EB149" s="297">
        <v>0</v>
      </c>
      <c r="EC149" s="297">
        <v>0</v>
      </c>
      <c r="ED149" s="297">
        <v>0</v>
      </c>
      <c r="EE149" s="297">
        <v>0</v>
      </c>
      <c r="EF149" s="297">
        <v>0</v>
      </c>
      <c r="EG149" s="297">
        <v>0</v>
      </c>
      <c r="EH149" s="297">
        <v>0</v>
      </c>
      <c r="EI149"/>
      <c r="EJ149" s="7">
        <f t="shared" si="71"/>
        <v>662.12519999999995</v>
      </c>
      <c r="EN149" s="183">
        <v>0</v>
      </c>
      <c r="EO149" s="183">
        <v>0</v>
      </c>
      <c r="EP149" s="183">
        <v>0</v>
      </c>
      <c r="EQ149" s="183">
        <v>0</v>
      </c>
      <c r="ER149" s="183">
        <v>0</v>
      </c>
      <c r="ES149" s="183">
        <v>0</v>
      </c>
      <c r="ET149" s="183">
        <v>0</v>
      </c>
      <c r="EU149" s="183">
        <v>0</v>
      </c>
      <c r="EV149" s="183">
        <v>0</v>
      </c>
      <c r="EW149" s="183">
        <v>0</v>
      </c>
      <c r="EX149" s="183">
        <v>0</v>
      </c>
      <c r="EY149" s="183">
        <v>0</v>
      </c>
      <c r="EZ149" s="183">
        <v>0</v>
      </c>
      <c r="FA149" s="183">
        <v>0</v>
      </c>
      <c r="FB149" s="183">
        <v>0</v>
      </c>
      <c r="FC149" s="183">
        <v>0</v>
      </c>
      <c r="FD149" s="183">
        <v>0</v>
      </c>
      <c r="FE149" s="183">
        <v>0</v>
      </c>
      <c r="FF149" s="183">
        <v>0</v>
      </c>
      <c r="FG149" s="183">
        <v>0</v>
      </c>
      <c r="FH149" s="183">
        <v>0</v>
      </c>
      <c r="FI149" s="183">
        <v>0</v>
      </c>
      <c r="FJ149" s="183">
        <v>0</v>
      </c>
      <c r="FK149" s="183">
        <v>0</v>
      </c>
      <c r="FL149" s="183">
        <v>0</v>
      </c>
      <c r="FM149" s="183">
        <v>0</v>
      </c>
      <c r="FN149" s="183">
        <v>0</v>
      </c>
      <c r="FO149" s="183">
        <v>0</v>
      </c>
      <c r="FP149" s="183">
        <v>0</v>
      </c>
      <c r="FQ149" s="183">
        <v>0</v>
      </c>
      <c r="FR149" s="183">
        <v>0</v>
      </c>
      <c r="FS149" s="183">
        <v>0</v>
      </c>
      <c r="FT149" s="183">
        <v>0</v>
      </c>
      <c r="FU149" s="183">
        <v>0</v>
      </c>
      <c r="FV149" s="183">
        <v>0</v>
      </c>
      <c r="FW149" s="183">
        <v>0</v>
      </c>
      <c r="FX149" s="183">
        <v>0</v>
      </c>
      <c r="FY149" s="183">
        <v>0</v>
      </c>
      <c r="FZ149" s="183">
        <v>0</v>
      </c>
      <c r="GA149" s="183">
        <v>0</v>
      </c>
      <c r="GB149" s="183">
        <v>0</v>
      </c>
      <c r="GC149" s="183">
        <v>0</v>
      </c>
      <c r="GD149" s="183">
        <v>0</v>
      </c>
      <c r="GE149" s="183">
        <v>0</v>
      </c>
      <c r="GF149" s="183">
        <v>0</v>
      </c>
      <c r="GG149" s="183">
        <v>0</v>
      </c>
      <c r="GH149" s="183">
        <v>0</v>
      </c>
      <c r="GI149" s="183">
        <v>0</v>
      </c>
      <c r="GJ149" s="183">
        <v>0</v>
      </c>
      <c r="GK149" s="183">
        <v>0</v>
      </c>
      <c r="GL149" s="183">
        <v>0</v>
      </c>
      <c r="GM149" s="183">
        <v>0</v>
      </c>
      <c r="GN149" s="183">
        <v>0</v>
      </c>
      <c r="GO149" s="183">
        <v>0</v>
      </c>
      <c r="GP149" s="183">
        <v>0</v>
      </c>
      <c r="GQ149" s="183">
        <v>0</v>
      </c>
      <c r="GR149" s="183">
        <v>0</v>
      </c>
      <c r="GS149" s="183">
        <v>0</v>
      </c>
      <c r="GT149" s="183">
        <v>0</v>
      </c>
      <c r="GU149" s="183">
        <v>0</v>
      </c>
      <c r="GV149" s="183">
        <v>0</v>
      </c>
      <c r="GW149" s="183">
        <v>0</v>
      </c>
      <c r="GX149" s="183">
        <v>0</v>
      </c>
      <c r="GY149" s="183">
        <v>0</v>
      </c>
      <c r="GZ149" s="183">
        <v>0</v>
      </c>
      <c r="HA149" s="183">
        <v>0</v>
      </c>
      <c r="HB149" s="183">
        <v>0</v>
      </c>
      <c r="HC149" s="183">
        <v>0</v>
      </c>
      <c r="HD149" s="183">
        <v>0</v>
      </c>
      <c r="HE149" s="183">
        <v>0</v>
      </c>
      <c r="HF149" s="183">
        <v>0</v>
      </c>
      <c r="HG149" s="183">
        <v>0</v>
      </c>
      <c r="HH149" s="183">
        <v>0</v>
      </c>
      <c r="HI149" s="183">
        <v>0</v>
      </c>
      <c r="HJ149" s="183">
        <v>0</v>
      </c>
      <c r="HK149" s="183">
        <v>0</v>
      </c>
      <c r="HL149" s="183">
        <v>0</v>
      </c>
      <c r="HM149" s="183">
        <v>0</v>
      </c>
      <c r="HN149" s="183">
        <v>0</v>
      </c>
      <c r="HO149" s="183">
        <v>0</v>
      </c>
      <c r="HP149" s="183">
        <v>0</v>
      </c>
      <c r="HQ149" s="183">
        <v>0</v>
      </c>
      <c r="HR149" s="183">
        <v>0</v>
      </c>
      <c r="HS149" s="183">
        <v>0</v>
      </c>
      <c r="HT149" s="183">
        <v>0</v>
      </c>
      <c r="HU149" s="183">
        <v>0</v>
      </c>
      <c r="HV149" s="183">
        <v>0</v>
      </c>
      <c r="HW149" s="183">
        <v>0</v>
      </c>
      <c r="HX149" s="183">
        <v>0</v>
      </c>
      <c r="HY149" s="183">
        <v>0</v>
      </c>
      <c r="HZ149" s="183">
        <v>0</v>
      </c>
      <c r="IA149" s="183">
        <v>0</v>
      </c>
      <c r="IB149" s="183">
        <v>0</v>
      </c>
      <c r="IC149" s="183">
        <v>0</v>
      </c>
      <c r="ID149" s="183">
        <v>0</v>
      </c>
      <c r="IE149" s="183">
        <v>0</v>
      </c>
      <c r="IF149" s="183">
        <v>0</v>
      </c>
      <c r="IG149" s="183">
        <v>0</v>
      </c>
      <c r="IH149" s="183">
        <v>0</v>
      </c>
      <c r="II149" s="183">
        <v>0</v>
      </c>
      <c r="IJ149" s="183">
        <v>0</v>
      </c>
      <c r="IK149" s="183">
        <v>0</v>
      </c>
      <c r="IL149" s="183">
        <v>0</v>
      </c>
      <c r="IM149" s="183">
        <v>0</v>
      </c>
      <c r="IN149" s="183">
        <v>0</v>
      </c>
      <c r="IO149" s="183">
        <v>0</v>
      </c>
      <c r="IP149" s="183">
        <v>0</v>
      </c>
      <c r="IQ149" s="183">
        <v>0</v>
      </c>
      <c r="IR149" s="183">
        <v>0</v>
      </c>
      <c r="IS149" s="183">
        <v>0</v>
      </c>
      <c r="IT149" s="183">
        <v>0</v>
      </c>
      <c r="IU149" s="183">
        <v>0</v>
      </c>
      <c r="IV149" s="183">
        <v>0</v>
      </c>
      <c r="IW149" s="183">
        <v>0</v>
      </c>
      <c r="IX149" s="183">
        <v>0</v>
      </c>
      <c r="IY149" s="183">
        <v>0</v>
      </c>
      <c r="IZ149" s="183">
        <v>0</v>
      </c>
      <c r="JA149" s="183">
        <v>0</v>
      </c>
      <c r="JB149" s="183">
        <v>0</v>
      </c>
      <c r="JC149" s="183">
        <v>0</v>
      </c>
      <c r="JD149" s="183">
        <v>0</v>
      </c>
      <c r="JE149" s="183">
        <v>0</v>
      </c>
      <c r="JF149" s="183">
        <v>0</v>
      </c>
      <c r="JG149" s="183">
        <v>0</v>
      </c>
      <c r="JH149" s="183">
        <v>0</v>
      </c>
      <c r="JI149" s="183">
        <v>0</v>
      </c>
      <c r="JJ149" s="183">
        <v>0</v>
      </c>
      <c r="JK149" s="183">
        <v>0</v>
      </c>
      <c r="JL149" s="183">
        <v>0</v>
      </c>
      <c r="JM149" s="183">
        <v>0</v>
      </c>
      <c r="JN149" s="183">
        <v>0</v>
      </c>
      <c r="JO149" s="183">
        <v>0</v>
      </c>
      <c r="JP149" s="183">
        <v>0</v>
      </c>
      <c r="JQ149" s="183">
        <v>0</v>
      </c>
    </row>
    <row r="150" spans="1:277" ht="15.75" thickBot="1" x14ac:dyDescent="0.3">
      <c r="A150" s="54">
        <f t="shared" si="70"/>
        <v>149</v>
      </c>
      <c r="B150" s="6"/>
      <c r="C150" s="6"/>
      <c r="D150" s="6"/>
      <c r="E150" s="6"/>
      <c r="F150" s="6" t="s">
        <v>389</v>
      </c>
      <c r="G150" s="298">
        <v>0</v>
      </c>
      <c r="H150" s="298">
        <v>0</v>
      </c>
      <c r="I150" s="298">
        <v>0</v>
      </c>
      <c r="J150" s="298">
        <v>0</v>
      </c>
      <c r="K150" s="298">
        <v>0</v>
      </c>
      <c r="L150" s="298">
        <v>0</v>
      </c>
      <c r="M150" s="298">
        <v>0</v>
      </c>
      <c r="N150" s="298">
        <v>0</v>
      </c>
      <c r="O150" s="298">
        <v>-154.5</v>
      </c>
      <c r="P150" s="298">
        <v>0</v>
      </c>
      <c r="Q150" s="298">
        <v>0</v>
      </c>
      <c r="R150" s="298">
        <v>0</v>
      </c>
      <c r="S150" s="298">
        <v>0</v>
      </c>
      <c r="T150" s="298">
        <v>0</v>
      </c>
      <c r="U150" s="298"/>
      <c r="V150" s="298">
        <v>0</v>
      </c>
      <c r="W150" s="298"/>
      <c r="X150" s="298">
        <v>1304.0211999999999</v>
      </c>
      <c r="Y150" s="298"/>
      <c r="Z150" s="298">
        <v>0</v>
      </c>
      <c r="AA150" s="298">
        <v>0</v>
      </c>
      <c r="AB150" s="298">
        <v>0</v>
      </c>
      <c r="AC150" s="298">
        <v>0</v>
      </c>
      <c r="AD150" s="298">
        <v>0</v>
      </c>
      <c r="AE150" s="298">
        <v>0</v>
      </c>
      <c r="AF150" s="298">
        <v>0</v>
      </c>
      <c r="AG150" s="298">
        <v>0</v>
      </c>
      <c r="AH150" s="298">
        <v>0</v>
      </c>
      <c r="AI150" s="298">
        <v>0</v>
      </c>
      <c r="AJ150" s="298">
        <v>0</v>
      </c>
      <c r="AK150" s="298">
        <v>0</v>
      </c>
      <c r="AL150" s="298">
        <v>0</v>
      </c>
      <c r="AM150" s="298">
        <v>0</v>
      </c>
      <c r="AN150" s="298">
        <v>0</v>
      </c>
      <c r="AO150" s="298">
        <v>0</v>
      </c>
      <c r="AP150" s="298">
        <v>0</v>
      </c>
      <c r="AQ150" s="298">
        <v>0</v>
      </c>
      <c r="AR150" s="298">
        <v>0</v>
      </c>
      <c r="AS150" s="298">
        <v>0</v>
      </c>
      <c r="AT150" s="298">
        <v>0</v>
      </c>
      <c r="AU150" s="298">
        <v>0</v>
      </c>
      <c r="AV150" s="298">
        <v>0</v>
      </c>
      <c r="AW150" s="298">
        <v>0</v>
      </c>
      <c r="AX150" s="298">
        <v>0</v>
      </c>
      <c r="AY150" s="298">
        <v>0</v>
      </c>
      <c r="AZ150" s="298">
        <v>0</v>
      </c>
      <c r="BA150" s="298">
        <v>0</v>
      </c>
      <c r="BB150" s="298">
        <v>0</v>
      </c>
      <c r="BC150" s="298">
        <v>0</v>
      </c>
      <c r="BD150" s="298">
        <v>0</v>
      </c>
      <c r="BE150" s="298">
        <v>0</v>
      </c>
      <c r="BF150" s="298">
        <v>0</v>
      </c>
      <c r="BG150" s="298">
        <v>0</v>
      </c>
      <c r="BH150" s="298">
        <v>0</v>
      </c>
      <c r="BI150" s="298">
        <v>0</v>
      </c>
      <c r="BJ150" s="298">
        <v>0</v>
      </c>
      <c r="BK150" s="298">
        <v>0</v>
      </c>
      <c r="BL150" s="298">
        <v>0</v>
      </c>
      <c r="BM150" s="298">
        <v>0</v>
      </c>
      <c r="BN150" s="298">
        <v>0</v>
      </c>
      <c r="BO150" s="298">
        <v>0</v>
      </c>
      <c r="BP150" s="298">
        <v>0</v>
      </c>
      <c r="BQ150" s="298">
        <v>0</v>
      </c>
      <c r="BR150" s="298">
        <v>0</v>
      </c>
      <c r="BS150" s="298">
        <v>0</v>
      </c>
      <c r="BT150" s="298">
        <v>0</v>
      </c>
      <c r="BU150" s="298">
        <v>0</v>
      </c>
      <c r="BV150" s="298">
        <v>0</v>
      </c>
      <c r="BW150" s="298">
        <v>0</v>
      </c>
      <c r="BX150" s="298">
        <v>0</v>
      </c>
      <c r="BY150" s="298">
        <v>0</v>
      </c>
      <c r="BZ150" s="298">
        <v>0</v>
      </c>
      <c r="CA150" s="298">
        <v>0</v>
      </c>
      <c r="CB150" s="298">
        <v>0</v>
      </c>
      <c r="CC150" s="298">
        <v>0</v>
      </c>
      <c r="CD150" s="298">
        <v>0</v>
      </c>
      <c r="CE150" s="298">
        <v>0</v>
      </c>
      <c r="CF150" s="298">
        <v>3737.0871999999999</v>
      </c>
      <c r="CG150" s="298">
        <v>0</v>
      </c>
      <c r="CH150" s="298">
        <v>0</v>
      </c>
      <c r="CI150" s="298">
        <v>0</v>
      </c>
      <c r="CJ150" s="298">
        <v>0</v>
      </c>
      <c r="CK150" s="298">
        <v>0</v>
      </c>
      <c r="CL150" s="298">
        <v>0</v>
      </c>
      <c r="CM150" s="298"/>
      <c r="CN150" s="298">
        <v>0</v>
      </c>
      <c r="CO150" s="298">
        <v>0</v>
      </c>
      <c r="CP150" s="298">
        <v>0</v>
      </c>
      <c r="CQ150" s="298">
        <v>0</v>
      </c>
      <c r="CR150" s="298">
        <v>0</v>
      </c>
      <c r="CS150" s="298">
        <v>0</v>
      </c>
      <c r="CT150" s="298">
        <v>78.795000000000002</v>
      </c>
      <c r="CU150" s="298">
        <v>0</v>
      </c>
      <c r="CV150" s="298">
        <v>0</v>
      </c>
      <c r="CW150" s="298">
        <v>0</v>
      </c>
      <c r="CX150" s="298">
        <v>0</v>
      </c>
      <c r="CY150" s="298">
        <v>0</v>
      </c>
      <c r="CZ150" s="298">
        <v>0</v>
      </c>
      <c r="DA150" s="298">
        <v>0</v>
      </c>
      <c r="DB150" s="298">
        <v>0</v>
      </c>
      <c r="DC150" s="298">
        <v>0</v>
      </c>
      <c r="DD150" s="298">
        <v>0</v>
      </c>
      <c r="DE150" s="298">
        <v>0</v>
      </c>
      <c r="DF150" s="298">
        <v>0</v>
      </c>
      <c r="DG150" s="298">
        <v>0</v>
      </c>
      <c r="DH150" s="298">
        <v>0</v>
      </c>
      <c r="DI150" s="298">
        <v>0</v>
      </c>
      <c r="DJ150" s="298">
        <v>0</v>
      </c>
      <c r="DK150" s="298">
        <v>0</v>
      </c>
      <c r="DL150" s="298">
        <v>0</v>
      </c>
      <c r="DM150" s="298">
        <v>0</v>
      </c>
      <c r="DN150" s="298">
        <v>0</v>
      </c>
      <c r="DO150" s="298">
        <v>0</v>
      </c>
      <c r="DP150" s="298">
        <v>0</v>
      </c>
      <c r="DQ150" s="298"/>
      <c r="DR150" s="298">
        <v>0</v>
      </c>
      <c r="DS150" s="298">
        <v>0</v>
      </c>
      <c r="DT150" s="298">
        <v>0</v>
      </c>
      <c r="DU150" s="298">
        <v>0</v>
      </c>
      <c r="DV150" s="298">
        <v>0</v>
      </c>
      <c r="DW150" s="298">
        <v>0</v>
      </c>
      <c r="DX150" s="298"/>
      <c r="DY150" s="298">
        <v>0</v>
      </c>
      <c r="DZ150" s="298">
        <v>0</v>
      </c>
      <c r="EA150" s="298">
        <v>0</v>
      </c>
      <c r="EB150" s="298">
        <v>0</v>
      </c>
      <c r="EC150" s="298">
        <v>0</v>
      </c>
      <c r="ED150" s="298">
        <v>0</v>
      </c>
      <c r="EE150" s="298">
        <v>0</v>
      </c>
      <c r="EF150" s="298">
        <v>0</v>
      </c>
      <c r="EG150" s="298">
        <v>0</v>
      </c>
      <c r="EH150" s="298">
        <v>0</v>
      </c>
      <c r="EI150"/>
      <c r="EJ150" s="8">
        <f t="shared" si="71"/>
        <v>4965.4034000000001</v>
      </c>
      <c r="EN150" s="183">
        <v>0</v>
      </c>
      <c r="EO150" s="183">
        <v>0</v>
      </c>
      <c r="EP150" s="183">
        <v>0</v>
      </c>
      <c r="EQ150" s="183">
        <v>0</v>
      </c>
      <c r="ER150" s="183">
        <v>0</v>
      </c>
      <c r="ES150" s="183">
        <v>0</v>
      </c>
      <c r="ET150" s="183">
        <v>0</v>
      </c>
      <c r="EU150" s="183">
        <v>0</v>
      </c>
      <c r="EV150" s="183">
        <v>0</v>
      </c>
      <c r="EW150" s="183">
        <v>0</v>
      </c>
      <c r="EX150" s="183">
        <v>0</v>
      </c>
      <c r="EY150" s="183">
        <v>0</v>
      </c>
      <c r="EZ150" s="183">
        <v>0</v>
      </c>
      <c r="FA150" s="183">
        <v>0</v>
      </c>
      <c r="FB150" s="183">
        <v>0</v>
      </c>
      <c r="FC150" s="183">
        <v>0</v>
      </c>
      <c r="FD150" s="183">
        <v>0</v>
      </c>
      <c r="FE150" s="183">
        <v>0</v>
      </c>
      <c r="FF150" s="183">
        <v>0</v>
      </c>
      <c r="FG150" s="183">
        <v>0</v>
      </c>
      <c r="FH150" s="183">
        <v>0</v>
      </c>
      <c r="FI150" s="183">
        <v>0</v>
      </c>
      <c r="FJ150" s="183">
        <v>0</v>
      </c>
      <c r="FK150" s="183">
        <v>0</v>
      </c>
      <c r="FL150" s="183">
        <v>0</v>
      </c>
      <c r="FM150" s="183">
        <v>0</v>
      </c>
      <c r="FN150" s="183">
        <v>0</v>
      </c>
      <c r="FO150" s="183">
        <v>0</v>
      </c>
      <c r="FP150" s="183">
        <v>0</v>
      </c>
      <c r="FQ150" s="183">
        <v>0</v>
      </c>
      <c r="FR150" s="183">
        <v>0</v>
      </c>
      <c r="FS150" s="183">
        <v>0</v>
      </c>
      <c r="FT150" s="183">
        <v>0</v>
      </c>
      <c r="FU150" s="183">
        <v>0</v>
      </c>
      <c r="FV150" s="183">
        <v>0</v>
      </c>
      <c r="FW150" s="183">
        <v>0</v>
      </c>
      <c r="FX150" s="183">
        <v>0</v>
      </c>
      <c r="FY150" s="183">
        <v>0</v>
      </c>
      <c r="FZ150" s="183">
        <v>0</v>
      </c>
      <c r="GA150" s="183">
        <v>0</v>
      </c>
      <c r="GB150" s="183">
        <v>0</v>
      </c>
      <c r="GC150" s="183">
        <v>0</v>
      </c>
      <c r="GD150" s="183">
        <v>0</v>
      </c>
      <c r="GE150" s="183">
        <v>0</v>
      </c>
      <c r="GF150" s="183">
        <v>0</v>
      </c>
      <c r="GG150" s="183">
        <v>0</v>
      </c>
      <c r="GH150" s="183">
        <v>0</v>
      </c>
      <c r="GI150" s="183">
        <v>0</v>
      </c>
      <c r="GJ150" s="183">
        <v>0</v>
      </c>
      <c r="GK150" s="183">
        <v>0</v>
      </c>
      <c r="GL150" s="183">
        <v>0</v>
      </c>
      <c r="GM150" s="183">
        <v>0</v>
      </c>
      <c r="GN150" s="183">
        <v>0</v>
      </c>
      <c r="GO150" s="183">
        <v>0</v>
      </c>
      <c r="GP150" s="183">
        <v>0</v>
      </c>
      <c r="GQ150" s="183">
        <v>0</v>
      </c>
      <c r="GR150" s="183">
        <v>0</v>
      </c>
      <c r="GS150" s="183">
        <v>0</v>
      </c>
      <c r="GT150" s="183">
        <v>0</v>
      </c>
      <c r="GU150" s="183">
        <v>0</v>
      </c>
      <c r="GV150" s="183">
        <v>0</v>
      </c>
      <c r="GW150" s="183">
        <v>0</v>
      </c>
      <c r="GX150" s="183">
        <v>0</v>
      </c>
      <c r="GY150" s="183">
        <v>0</v>
      </c>
      <c r="GZ150" s="183">
        <v>0</v>
      </c>
      <c r="HA150" s="183">
        <v>0</v>
      </c>
      <c r="HB150" s="183">
        <v>0</v>
      </c>
      <c r="HC150" s="183">
        <v>0</v>
      </c>
      <c r="HD150" s="183">
        <v>0</v>
      </c>
      <c r="HE150" s="183">
        <v>0</v>
      </c>
      <c r="HF150" s="183">
        <v>0</v>
      </c>
      <c r="HG150" s="183">
        <v>0</v>
      </c>
      <c r="HH150" s="183">
        <v>0</v>
      </c>
      <c r="HI150" s="183">
        <v>0</v>
      </c>
      <c r="HJ150" s="183">
        <v>0</v>
      </c>
      <c r="HK150" s="183">
        <v>0</v>
      </c>
      <c r="HL150" s="183">
        <v>0</v>
      </c>
      <c r="HM150" s="183">
        <v>0</v>
      </c>
      <c r="HN150" s="183">
        <v>0</v>
      </c>
      <c r="HO150" s="183">
        <v>0</v>
      </c>
      <c r="HP150" s="183">
        <v>0</v>
      </c>
      <c r="HQ150" s="183">
        <v>0</v>
      </c>
      <c r="HR150" s="183">
        <v>0</v>
      </c>
      <c r="HS150" s="183">
        <v>0</v>
      </c>
      <c r="HT150" s="183">
        <v>0</v>
      </c>
      <c r="HU150" s="183">
        <v>0</v>
      </c>
      <c r="HV150" s="183">
        <v>0</v>
      </c>
      <c r="HW150" s="183">
        <v>0</v>
      </c>
      <c r="HX150" s="183">
        <v>0</v>
      </c>
      <c r="HY150" s="183">
        <v>0</v>
      </c>
      <c r="HZ150" s="183">
        <v>0</v>
      </c>
      <c r="IA150" s="183">
        <v>0</v>
      </c>
      <c r="IB150" s="183">
        <v>0</v>
      </c>
      <c r="IC150" s="183">
        <v>0</v>
      </c>
      <c r="ID150" s="183">
        <v>0</v>
      </c>
      <c r="IE150" s="183">
        <v>0</v>
      </c>
      <c r="IF150" s="183">
        <v>0</v>
      </c>
      <c r="IG150" s="183">
        <v>0</v>
      </c>
      <c r="IH150" s="183">
        <v>0</v>
      </c>
      <c r="II150" s="183">
        <v>0</v>
      </c>
      <c r="IJ150" s="183">
        <v>0</v>
      </c>
      <c r="IK150" s="183">
        <v>0</v>
      </c>
      <c r="IL150" s="183">
        <v>0</v>
      </c>
      <c r="IM150" s="183">
        <v>0</v>
      </c>
      <c r="IN150" s="183">
        <v>0</v>
      </c>
      <c r="IO150" s="183">
        <v>0</v>
      </c>
      <c r="IP150" s="183">
        <v>0</v>
      </c>
      <c r="IQ150" s="183">
        <v>0</v>
      </c>
      <c r="IR150" s="183">
        <v>0</v>
      </c>
      <c r="IS150" s="183">
        <v>0</v>
      </c>
      <c r="IT150" s="183">
        <v>0</v>
      </c>
      <c r="IU150" s="183">
        <v>0</v>
      </c>
      <c r="IV150" s="183">
        <v>0</v>
      </c>
      <c r="IW150" s="183">
        <v>0</v>
      </c>
      <c r="IX150" s="183">
        <v>0</v>
      </c>
      <c r="IY150" s="183">
        <v>0</v>
      </c>
      <c r="IZ150" s="183">
        <v>0</v>
      </c>
      <c r="JA150" s="183">
        <v>0</v>
      </c>
      <c r="JB150" s="183">
        <v>0</v>
      </c>
      <c r="JC150" s="183">
        <v>0</v>
      </c>
      <c r="JD150" s="183">
        <v>0</v>
      </c>
      <c r="JE150" s="183">
        <v>0</v>
      </c>
      <c r="JF150" s="183">
        <v>0</v>
      </c>
      <c r="JG150" s="183">
        <v>0</v>
      </c>
      <c r="JH150" s="183">
        <v>0</v>
      </c>
      <c r="JI150" s="183">
        <v>0</v>
      </c>
      <c r="JJ150" s="183">
        <v>0</v>
      </c>
      <c r="JK150" s="183">
        <v>0</v>
      </c>
      <c r="JL150" s="183">
        <v>0</v>
      </c>
      <c r="JM150" s="183">
        <v>0</v>
      </c>
      <c r="JN150" s="183">
        <v>0</v>
      </c>
      <c r="JO150" s="183">
        <v>0</v>
      </c>
      <c r="JP150" s="183">
        <v>0</v>
      </c>
      <c r="JQ150" s="183">
        <v>0</v>
      </c>
    </row>
    <row r="151" spans="1:277" x14ac:dyDescent="0.25">
      <c r="A151" s="54">
        <f t="shared" si="70"/>
        <v>150</v>
      </c>
      <c r="B151" s="6"/>
      <c r="C151" s="6"/>
      <c r="D151" s="6"/>
      <c r="E151" s="6" t="s">
        <v>319</v>
      </c>
      <c r="F151" s="6"/>
      <c r="G151" s="297">
        <f>SUM(G133:G150)</f>
        <v>0</v>
      </c>
      <c r="H151" s="297">
        <f>SUM(H133:H150)</f>
        <v>10155</v>
      </c>
      <c r="I151" s="297">
        <f t="shared" ref="I151:BT151" si="72">SUM(I133:I150)</f>
        <v>45964.774799999999</v>
      </c>
      <c r="J151" s="297">
        <f t="shared" si="72"/>
        <v>0</v>
      </c>
      <c r="K151" s="297">
        <f t="shared" si="72"/>
        <v>43789.929400000001</v>
      </c>
      <c r="L151" s="297">
        <f t="shared" si="72"/>
        <v>35759.203300000001</v>
      </c>
      <c r="M151" s="297">
        <f t="shared" si="72"/>
        <v>0</v>
      </c>
      <c r="N151" s="297">
        <f t="shared" si="72"/>
        <v>0</v>
      </c>
      <c r="O151" s="297">
        <f t="shared" si="72"/>
        <v>62280.9522</v>
      </c>
      <c r="P151" s="297">
        <f t="shared" si="72"/>
        <v>42250.6</v>
      </c>
      <c r="Q151" s="297">
        <f t="shared" si="72"/>
        <v>0</v>
      </c>
      <c r="R151" s="297">
        <f t="shared" si="72"/>
        <v>0</v>
      </c>
      <c r="S151" s="297">
        <f t="shared" si="72"/>
        <v>0</v>
      </c>
      <c r="T151" s="297">
        <f t="shared" si="72"/>
        <v>0</v>
      </c>
      <c r="U151" s="297">
        <f t="shared" si="72"/>
        <v>0</v>
      </c>
      <c r="V151" s="297">
        <f t="shared" si="72"/>
        <v>38635.107300000003</v>
      </c>
      <c r="W151" s="297">
        <f t="shared" si="72"/>
        <v>0</v>
      </c>
      <c r="X151" s="297">
        <f t="shared" si="72"/>
        <v>63033.857609999999</v>
      </c>
      <c r="Y151" s="297">
        <f t="shared" si="72"/>
        <v>0</v>
      </c>
      <c r="Z151" s="297">
        <f t="shared" si="72"/>
        <v>0</v>
      </c>
      <c r="AA151" s="297">
        <f t="shared" si="72"/>
        <v>0</v>
      </c>
      <c r="AB151" s="297">
        <f t="shared" si="72"/>
        <v>31446.795600000001</v>
      </c>
      <c r="AC151" s="297">
        <f t="shared" si="72"/>
        <v>0</v>
      </c>
      <c r="AD151" s="297">
        <f t="shared" si="72"/>
        <v>0</v>
      </c>
      <c r="AE151" s="297">
        <f t="shared" si="72"/>
        <v>0</v>
      </c>
      <c r="AF151" s="297">
        <f t="shared" si="72"/>
        <v>0</v>
      </c>
      <c r="AG151" s="297">
        <f t="shared" si="72"/>
        <v>0</v>
      </c>
      <c r="AH151" s="297">
        <f t="shared" si="72"/>
        <v>0</v>
      </c>
      <c r="AI151" s="297">
        <f t="shared" si="72"/>
        <v>0</v>
      </c>
      <c r="AJ151" s="297">
        <f t="shared" si="72"/>
        <v>0</v>
      </c>
      <c r="AK151" s="297">
        <f t="shared" si="72"/>
        <v>0</v>
      </c>
      <c r="AL151" s="297">
        <f t="shared" si="72"/>
        <v>0</v>
      </c>
      <c r="AM151" s="297">
        <f t="shared" si="72"/>
        <v>0</v>
      </c>
      <c r="AN151" s="297">
        <f t="shared" si="72"/>
        <v>0</v>
      </c>
      <c r="AO151" s="297">
        <f t="shared" si="72"/>
        <v>0</v>
      </c>
      <c r="AP151" s="297">
        <f t="shared" si="72"/>
        <v>0</v>
      </c>
      <c r="AQ151" s="297">
        <f t="shared" si="72"/>
        <v>36008.822899999999</v>
      </c>
      <c r="AR151" s="297">
        <f t="shared" si="72"/>
        <v>0</v>
      </c>
      <c r="AS151" s="297">
        <f t="shared" si="72"/>
        <v>0</v>
      </c>
      <c r="AT151" s="297">
        <f t="shared" si="72"/>
        <v>0</v>
      </c>
      <c r="AU151" s="297">
        <f t="shared" si="72"/>
        <v>0</v>
      </c>
      <c r="AV151" s="297">
        <f t="shared" si="72"/>
        <v>0</v>
      </c>
      <c r="AW151" s="297">
        <f t="shared" si="72"/>
        <v>23665</v>
      </c>
      <c r="AX151" s="297">
        <f t="shared" si="72"/>
        <v>0</v>
      </c>
      <c r="AY151" s="297">
        <f t="shared" si="72"/>
        <v>0</v>
      </c>
      <c r="AZ151" s="297">
        <f t="shared" si="72"/>
        <v>0</v>
      </c>
      <c r="BA151" s="297">
        <f t="shared" si="72"/>
        <v>0</v>
      </c>
      <c r="BB151" s="297">
        <f t="shared" si="72"/>
        <v>0</v>
      </c>
      <c r="BC151" s="297">
        <f t="shared" si="72"/>
        <v>145432.5528</v>
      </c>
      <c r="BD151" s="297">
        <f t="shared" si="72"/>
        <v>0</v>
      </c>
      <c r="BE151" s="297">
        <f t="shared" si="72"/>
        <v>0</v>
      </c>
      <c r="BF151" s="297">
        <f t="shared" si="72"/>
        <v>0</v>
      </c>
      <c r="BG151" s="297">
        <f t="shared" si="72"/>
        <v>71550.804009999993</v>
      </c>
      <c r="BH151" s="297">
        <f t="shared" si="72"/>
        <v>38027.883600000001</v>
      </c>
      <c r="BI151" s="297">
        <f t="shared" si="72"/>
        <v>0</v>
      </c>
      <c r="BJ151" s="297">
        <f t="shared" si="72"/>
        <v>0</v>
      </c>
      <c r="BK151" s="297">
        <f t="shared" si="72"/>
        <v>0</v>
      </c>
      <c r="BL151" s="297">
        <f t="shared" si="72"/>
        <v>0</v>
      </c>
      <c r="BM151" s="297">
        <f t="shared" si="72"/>
        <v>0</v>
      </c>
      <c r="BN151" s="297">
        <f t="shared" si="72"/>
        <v>0</v>
      </c>
      <c r="BO151" s="297">
        <f t="shared" si="72"/>
        <v>41496.736420000008</v>
      </c>
      <c r="BP151" s="297">
        <f t="shared" si="72"/>
        <v>0</v>
      </c>
      <c r="BQ151" s="297">
        <f t="shared" si="72"/>
        <v>36189.580099999999</v>
      </c>
      <c r="BR151" s="297">
        <f t="shared" si="72"/>
        <v>0</v>
      </c>
      <c r="BS151" s="297">
        <f t="shared" si="72"/>
        <v>0</v>
      </c>
      <c r="BT151" s="297">
        <f t="shared" si="72"/>
        <v>0</v>
      </c>
      <c r="BU151" s="297">
        <f t="shared" ref="BU151:EF151" si="73">SUM(BU133:BU150)</f>
        <v>14842.183099999998</v>
      </c>
      <c r="BV151" s="297">
        <f t="shared" si="73"/>
        <v>0</v>
      </c>
      <c r="BW151" s="297">
        <f t="shared" si="73"/>
        <v>0</v>
      </c>
      <c r="BX151" s="297">
        <f t="shared" si="73"/>
        <v>20000</v>
      </c>
      <c r="BY151" s="297">
        <f t="shared" si="73"/>
        <v>0</v>
      </c>
      <c r="BZ151" s="297">
        <f t="shared" si="73"/>
        <v>0</v>
      </c>
      <c r="CA151" s="297">
        <f t="shared" si="73"/>
        <v>0</v>
      </c>
      <c r="CB151" s="297">
        <f t="shared" si="73"/>
        <v>56505.200899999996</v>
      </c>
      <c r="CC151" s="297">
        <f t="shared" si="73"/>
        <v>0</v>
      </c>
      <c r="CD151" s="297">
        <f t="shared" si="73"/>
        <v>1711.1080999999999</v>
      </c>
      <c r="CE151" s="297">
        <f t="shared" si="73"/>
        <v>0</v>
      </c>
      <c r="CF151" s="297">
        <f t="shared" si="73"/>
        <v>150187.35340000002</v>
      </c>
      <c r="CG151" s="297">
        <f t="shared" si="73"/>
        <v>0</v>
      </c>
      <c r="CH151" s="297">
        <f t="shared" si="73"/>
        <v>22448.591199999999</v>
      </c>
      <c r="CI151" s="297">
        <f t="shared" si="73"/>
        <v>0</v>
      </c>
      <c r="CJ151" s="297">
        <f t="shared" si="73"/>
        <v>40102.738299999997</v>
      </c>
      <c r="CK151" s="297">
        <f t="shared" si="73"/>
        <v>51375.227809999997</v>
      </c>
      <c r="CL151" s="297">
        <f t="shared" si="73"/>
        <v>53540.834199999998</v>
      </c>
      <c r="CM151" s="297">
        <f t="shared" si="73"/>
        <v>0</v>
      </c>
      <c r="CN151" s="297">
        <f t="shared" si="73"/>
        <v>0</v>
      </c>
      <c r="CO151" s="297">
        <f t="shared" si="73"/>
        <v>0</v>
      </c>
      <c r="CP151" s="297">
        <f t="shared" si="73"/>
        <v>0</v>
      </c>
      <c r="CQ151" s="297">
        <f t="shared" si="73"/>
        <v>0</v>
      </c>
      <c r="CR151" s="297">
        <f t="shared" si="73"/>
        <v>0</v>
      </c>
      <c r="CS151" s="297">
        <f t="shared" si="73"/>
        <v>0</v>
      </c>
      <c r="CT151" s="297">
        <f t="shared" si="73"/>
        <v>46421.718799999995</v>
      </c>
      <c r="CU151" s="297">
        <f t="shared" si="73"/>
        <v>0</v>
      </c>
      <c r="CV151" s="297">
        <f t="shared" si="73"/>
        <v>39871.114399999999</v>
      </c>
      <c r="CW151" s="297">
        <f t="shared" si="73"/>
        <v>0</v>
      </c>
      <c r="CX151" s="297">
        <f t="shared" si="73"/>
        <v>0</v>
      </c>
      <c r="CY151" s="297">
        <f t="shared" si="73"/>
        <v>0</v>
      </c>
      <c r="CZ151" s="297">
        <f t="shared" si="73"/>
        <v>0</v>
      </c>
      <c r="DA151" s="297">
        <f t="shared" si="73"/>
        <v>0</v>
      </c>
      <c r="DB151" s="297">
        <f t="shared" si="73"/>
        <v>30806.114999999998</v>
      </c>
      <c r="DC151" s="297">
        <f t="shared" si="73"/>
        <v>0</v>
      </c>
      <c r="DD151" s="297">
        <f t="shared" si="73"/>
        <v>27784.4732</v>
      </c>
      <c r="DE151" s="297">
        <f t="shared" si="73"/>
        <v>0</v>
      </c>
      <c r="DF151" s="297">
        <f t="shared" si="73"/>
        <v>0</v>
      </c>
      <c r="DG151" s="297">
        <f t="shared" si="73"/>
        <v>0</v>
      </c>
      <c r="DH151" s="297">
        <f t="shared" si="73"/>
        <v>0</v>
      </c>
      <c r="DI151" s="297">
        <f t="shared" si="73"/>
        <v>0</v>
      </c>
      <c r="DJ151" s="297">
        <f t="shared" si="73"/>
        <v>0</v>
      </c>
      <c r="DK151" s="297">
        <f t="shared" si="73"/>
        <v>0</v>
      </c>
      <c r="DL151" s="297">
        <f t="shared" si="73"/>
        <v>0</v>
      </c>
      <c r="DM151" s="297">
        <f t="shared" si="73"/>
        <v>30769.045299999998</v>
      </c>
      <c r="DN151" s="297">
        <f t="shared" si="73"/>
        <v>0</v>
      </c>
      <c r="DO151" s="297">
        <f t="shared" si="73"/>
        <v>0</v>
      </c>
      <c r="DP151" s="297">
        <f t="shared" si="73"/>
        <v>0</v>
      </c>
      <c r="DQ151" s="297">
        <f t="shared" si="73"/>
        <v>0</v>
      </c>
      <c r="DR151" s="297">
        <f t="shared" si="73"/>
        <v>0</v>
      </c>
      <c r="DS151" s="297">
        <f t="shared" si="73"/>
        <v>0</v>
      </c>
      <c r="DT151" s="297">
        <f t="shared" si="73"/>
        <v>0</v>
      </c>
      <c r="DU151" s="297">
        <f t="shared" si="73"/>
        <v>0</v>
      </c>
      <c r="DV151" s="297">
        <f t="shared" si="73"/>
        <v>0</v>
      </c>
      <c r="DW151" s="297">
        <f t="shared" si="73"/>
        <v>0</v>
      </c>
      <c r="DX151" s="297">
        <f t="shared" si="73"/>
        <v>0</v>
      </c>
      <c r="DY151" s="297">
        <f t="shared" si="73"/>
        <v>110750.4607</v>
      </c>
      <c r="DZ151" s="297">
        <f t="shared" si="73"/>
        <v>0</v>
      </c>
      <c r="EA151" s="297">
        <f t="shared" si="73"/>
        <v>0</v>
      </c>
      <c r="EB151" s="297">
        <f t="shared" si="73"/>
        <v>88442.963699999993</v>
      </c>
      <c r="EC151" s="297">
        <f t="shared" si="73"/>
        <v>122821.44871000001</v>
      </c>
      <c r="ED151" s="297">
        <f t="shared" si="73"/>
        <v>0</v>
      </c>
      <c r="EE151" s="297">
        <f t="shared" si="73"/>
        <v>88629.688520000011</v>
      </c>
      <c r="EF151" s="297">
        <f t="shared" si="73"/>
        <v>0</v>
      </c>
      <c r="EG151" s="297">
        <f t="shared" ref="EG151:EH151" si="74">SUM(EG133:EG150)</f>
        <v>27835.148000000001</v>
      </c>
      <c r="EH151" s="297">
        <f t="shared" si="74"/>
        <v>0</v>
      </c>
      <c r="EI151"/>
      <c r="EJ151" s="7">
        <f t="shared" si="71"/>
        <v>1790533.0133799999</v>
      </c>
      <c r="EN151" s="183">
        <v>0</v>
      </c>
      <c r="EO151" s="183">
        <v>0</v>
      </c>
      <c r="EP151" s="183">
        <v>0</v>
      </c>
      <c r="EQ151" s="183">
        <v>0</v>
      </c>
      <c r="ER151" s="183">
        <v>0</v>
      </c>
      <c r="ES151" s="183">
        <v>0</v>
      </c>
      <c r="ET151" s="183">
        <v>0</v>
      </c>
      <c r="EU151" s="183">
        <v>0</v>
      </c>
      <c r="EV151" s="183">
        <v>0</v>
      </c>
      <c r="EW151" s="183">
        <v>0</v>
      </c>
      <c r="EX151" s="183">
        <v>0</v>
      </c>
      <c r="EY151" s="183">
        <v>0</v>
      </c>
      <c r="EZ151" s="183">
        <v>0</v>
      </c>
      <c r="FA151" s="183">
        <v>0</v>
      </c>
      <c r="FB151" s="183">
        <v>0</v>
      </c>
      <c r="FC151" s="183">
        <v>0</v>
      </c>
      <c r="FD151" s="183">
        <v>0</v>
      </c>
      <c r="FE151" s="183">
        <v>0</v>
      </c>
      <c r="FF151" s="183">
        <v>0</v>
      </c>
      <c r="FG151" s="183">
        <v>0</v>
      </c>
      <c r="FH151" s="183">
        <v>0</v>
      </c>
      <c r="FI151" s="183">
        <v>0</v>
      </c>
      <c r="FJ151" s="183">
        <v>0</v>
      </c>
      <c r="FK151" s="183">
        <v>0</v>
      </c>
      <c r="FL151" s="183">
        <v>0</v>
      </c>
      <c r="FM151" s="183">
        <v>0</v>
      </c>
      <c r="FN151" s="183">
        <v>0</v>
      </c>
      <c r="FO151" s="183">
        <v>0</v>
      </c>
      <c r="FP151" s="183">
        <v>0</v>
      </c>
      <c r="FQ151" s="183">
        <v>0</v>
      </c>
      <c r="FR151" s="183">
        <v>0</v>
      </c>
      <c r="FS151" s="183">
        <v>0</v>
      </c>
      <c r="FT151" s="183">
        <v>0</v>
      </c>
      <c r="FU151" s="183">
        <v>0</v>
      </c>
      <c r="FV151" s="183">
        <v>0</v>
      </c>
      <c r="FW151" s="183">
        <v>0</v>
      </c>
      <c r="FX151" s="183">
        <v>0</v>
      </c>
      <c r="FY151" s="183">
        <v>0</v>
      </c>
      <c r="FZ151" s="183">
        <v>0</v>
      </c>
      <c r="GA151" s="183">
        <v>0</v>
      </c>
      <c r="GB151" s="183">
        <v>0</v>
      </c>
      <c r="GC151" s="183">
        <v>0</v>
      </c>
      <c r="GD151" s="183">
        <v>0</v>
      </c>
      <c r="GE151" s="183">
        <v>0</v>
      </c>
      <c r="GF151" s="183">
        <v>0</v>
      </c>
      <c r="GG151" s="183">
        <v>0</v>
      </c>
      <c r="GH151" s="183">
        <v>0</v>
      </c>
      <c r="GI151" s="183">
        <v>0</v>
      </c>
      <c r="GJ151" s="183">
        <v>0</v>
      </c>
      <c r="GK151" s="183">
        <v>0</v>
      </c>
      <c r="GL151" s="183">
        <v>0</v>
      </c>
      <c r="GM151" s="183">
        <v>0</v>
      </c>
      <c r="GN151" s="183">
        <v>0</v>
      </c>
      <c r="GO151" s="183">
        <v>0</v>
      </c>
      <c r="GP151" s="183">
        <v>0</v>
      </c>
      <c r="GQ151" s="183">
        <v>0</v>
      </c>
      <c r="GR151" s="183">
        <v>0</v>
      </c>
      <c r="GS151" s="183">
        <v>0</v>
      </c>
      <c r="GT151" s="183">
        <v>0</v>
      </c>
      <c r="GU151" s="183">
        <v>0</v>
      </c>
      <c r="GV151" s="183">
        <v>0</v>
      </c>
      <c r="GW151" s="183">
        <v>0</v>
      </c>
      <c r="GX151" s="183">
        <v>0</v>
      </c>
      <c r="GY151" s="183">
        <v>0</v>
      </c>
      <c r="GZ151" s="183">
        <v>0</v>
      </c>
      <c r="HA151" s="183">
        <v>0</v>
      </c>
      <c r="HB151" s="183">
        <v>0</v>
      </c>
      <c r="HC151" s="183">
        <v>0</v>
      </c>
      <c r="HD151" s="183">
        <v>0</v>
      </c>
      <c r="HE151" s="183">
        <v>0</v>
      </c>
      <c r="HF151" s="183">
        <v>0</v>
      </c>
      <c r="HG151" s="183">
        <v>0</v>
      </c>
      <c r="HH151" s="183">
        <v>0</v>
      </c>
      <c r="HI151" s="183">
        <v>0</v>
      </c>
      <c r="HJ151" s="183">
        <v>0</v>
      </c>
      <c r="HK151" s="183">
        <v>0</v>
      </c>
      <c r="HL151" s="183">
        <v>0</v>
      </c>
      <c r="HM151" s="183">
        <v>0</v>
      </c>
      <c r="HN151" s="183">
        <v>0</v>
      </c>
      <c r="HO151" s="183">
        <v>0</v>
      </c>
      <c r="HP151" s="183">
        <v>0</v>
      </c>
      <c r="HQ151" s="183">
        <v>0</v>
      </c>
      <c r="HR151" s="183">
        <v>0</v>
      </c>
      <c r="HS151" s="183">
        <v>0</v>
      </c>
      <c r="HT151" s="183">
        <v>0</v>
      </c>
      <c r="HU151" s="183">
        <v>0</v>
      </c>
      <c r="HV151" s="183">
        <v>0</v>
      </c>
      <c r="HW151" s="183">
        <v>0</v>
      </c>
      <c r="HX151" s="183">
        <v>0</v>
      </c>
      <c r="HY151" s="183">
        <v>0</v>
      </c>
      <c r="HZ151" s="183">
        <v>0</v>
      </c>
      <c r="IA151" s="183">
        <v>0</v>
      </c>
      <c r="IB151" s="183">
        <v>0</v>
      </c>
      <c r="IC151" s="183">
        <v>0</v>
      </c>
      <c r="ID151" s="183">
        <v>0</v>
      </c>
      <c r="IE151" s="183">
        <v>0</v>
      </c>
      <c r="IF151" s="183">
        <v>0</v>
      </c>
      <c r="IG151" s="183">
        <v>0</v>
      </c>
      <c r="IH151" s="183">
        <v>0</v>
      </c>
      <c r="II151" s="183">
        <v>0</v>
      </c>
      <c r="IJ151" s="183">
        <v>0</v>
      </c>
      <c r="IK151" s="183">
        <v>0</v>
      </c>
      <c r="IL151" s="183">
        <v>0</v>
      </c>
      <c r="IM151" s="183">
        <v>0</v>
      </c>
      <c r="IN151" s="183">
        <v>0</v>
      </c>
      <c r="IO151" s="183">
        <v>0</v>
      </c>
      <c r="IP151" s="183">
        <v>0</v>
      </c>
      <c r="IQ151" s="183">
        <v>0</v>
      </c>
      <c r="IR151" s="183">
        <v>0</v>
      </c>
      <c r="IS151" s="183">
        <v>0</v>
      </c>
      <c r="IT151" s="183">
        <v>0</v>
      </c>
      <c r="IU151" s="183">
        <v>0</v>
      </c>
      <c r="IV151" s="183">
        <v>0</v>
      </c>
      <c r="IW151" s="183">
        <v>0</v>
      </c>
      <c r="IX151" s="183">
        <v>0</v>
      </c>
      <c r="IY151" s="183">
        <v>0</v>
      </c>
      <c r="IZ151" s="183">
        <v>0</v>
      </c>
      <c r="JA151" s="183">
        <v>0</v>
      </c>
      <c r="JB151" s="183">
        <v>0</v>
      </c>
      <c r="JC151" s="183">
        <v>0</v>
      </c>
      <c r="JD151" s="183">
        <v>0</v>
      </c>
      <c r="JE151" s="183">
        <v>0</v>
      </c>
      <c r="JF151" s="183">
        <v>0</v>
      </c>
      <c r="JG151" s="183">
        <v>0</v>
      </c>
      <c r="JH151" s="183">
        <v>0</v>
      </c>
      <c r="JI151" s="183">
        <v>0</v>
      </c>
      <c r="JJ151" s="183">
        <v>0</v>
      </c>
      <c r="JK151" s="183">
        <v>0</v>
      </c>
      <c r="JL151" s="183">
        <v>0</v>
      </c>
      <c r="JM151" s="183">
        <v>0</v>
      </c>
      <c r="JN151" s="183">
        <v>0</v>
      </c>
      <c r="JO151" s="183">
        <v>0</v>
      </c>
      <c r="JP151" s="183">
        <v>0</v>
      </c>
      <c r="JQ151" s="183">
        <v>0</v>
      </c>
    </row>
    <row r="152" spans="1:277" ht="30" customHeight="1" x14ac:dyDescent="0.25">
      <c r="A152" s="54">
        <f t="shared" si="70"/>
        <v>151</v>
      </c>
      <c r="B152" s="6"/>
      <c r="C152" s="6"/>
      <c r="D152" s="6"/>
      <c r="E152" s="6" t="s">
        <v>390</v>
      </c>
      <c r="F152" s="6"/>
      <c r="G152" s="297"/>
      <c r="H152" s="297"/>
      <c r="I152" s="297"/>
      <c r="J152" s="297"/>
      <c r="K152" s="297"/>
      <c r="L152" s="297"/>
      <c r="M152" s="297"/>
      <c r="N152" s="297"/>
      <c r="O152" s="297"/>
      <c r="P152" s="297"/>
      <c r="Q152" s="297"/>
      <c r="R152" s="297"/>
      <c r="S152" s="297"/>
      <c r="T152" s="297"/>
      <c r="U152" s="297"/>
      <c r="V152" s="297"/>
      <c r="W152" s="297"/>
      <c r="X152" s="297"/>
      <c r="Y152" s="297"/>
      <c r="Z152" s="297"/>
      <c r="AA152" s="297"/>
      <c r="AB152" s="297"/>
      <c r="AC152" s="297"/>
      <c r="AD152" s="297"/>
      <c r="AE152" s="297"/>
      <c r="AF152" s="297"/>
      <c r="AG152" s="297"/>
      <c r="AH152" s="297"/>
      <c r="AI152" s="297"/>
      <c r="AJ152" s="297"/>
      <c r="AK152" s="297"/>
      <c r="AL152" s="297"/>
      <c r="AM152" s="297"/>
      <c r="AN152" s="297"/>
      <c r="AO152" s="297"/>
      <c r="AP152" s="297"/>
      <c r="AQ152" s="297"/>
      <c r="AR152" s="297"/>
      <c r="AS152" s="297"/>
      <c r="AT152" s="297"/>
      <c r="AU152" s="297"/>
      <c r="AV152" s="297"/>
      <c r="AW152" s="297"/>
      <c r="AX152" s="297"/>
      <c r="AY152" s="297"/>
      <c r="AZ152" s="297"/>
      <c r="BA152" s="297"/>
      <c r="BB152" s="297"/>
      <c r="BC152" s="297"/>
      <c r="BD152" s="297"/>
      <c r="BE152" s="297"/>
      <c r="BF152" s="297"/>
      <c r="BG152" s="297"/>
      <c r="BH152" s="297"/>
      <c r="BI152" s="297"/>
      <c r="BJ152" s="297"/>
      <c r="BK152" s="297"/>
      <c r="BL152" s="297"/>
      <c r="BM152" s="297"/>
      <c r="BN152" s="297"/>
      <c r="BO152" s="297"/>
      <c r="BP152" s="297"/>
      <c r="BQ152" s="297"/>
      <c r="BR152" s="297"/>
      <c r="BS152" s="297"/>
      <c r="BT152" s="297"/>
      <c r="BU152" s="297"/>
      <c r="BV152" s="297"/>
      <c r="BW152" s="297"/>
      <c r="BX152" s="297"/>
      <c r="BY152" s="297"/>
      <c r="BZ152" s="297"/>
      <c r="CA152" s="297"/>
      <c r="CB152" s="297"/>
      <c r="CC152" s="297"/>
      <c r="CD152" s="297"/>
      <c r="CE152" s="297"/>
      <c r="CF152" s="297"/>
      <c r="CG152" s="297"/>
      <c r="CH152" s="297"/>
      <c r="CI152" s="297"/>
      <c r="CJ152" s="297"/>
      <c r="CK152" s="297"/>
      <c r="CL152" s="297"/>
      <c r="CM152" s="297"/>
      <c r="CN152" s="297"/>
      <c r="CO152" s="297"/>
      <c r="CP152" s="297"/>
      <c r="CQ152" s="297"/>
      <c r="CR152" s="297"/>
      <c r="CS152" s="297"/>
      <c r="CT152" s="297"/>
      <c r="CU152" s="297"/>
      <c r="CV152" s="297"/>
      <c r="CW152" s="297"/>
      <c r="CX152" s="297"/>
      <c r="CY152" s="297"/>
      <c r="CZ152" s="297"/>
      <c r="DA152" s="297"/>
      <c r="DB152" s="297"/>
      <c r="DC152" s="297"/>
      <c r="DD152" s="297"/>
      <c r="DE152" s="297"/>
      <c r="DF152" s="297"/>
      <c r="DG152" s="297"/>
      <c r="DH152" s="297"/>
      <c r="DI152" s="297"/>
      <c r="DJ152" s="297"/>
      <c r="DK152" s="297"/>
      <c r="DL152" s="297"/>
      <c r="DM152" s="297"/>
      <c r="DN152" s="297"/>
      <c r="DO152" s="297"/>
      <c r="DP152" s="297"/>
      <c r="DQ152" s="297"/>
      <c r="DR152" s="297"/>
      <c r="DS152" s="297"/>
      <c r="DT152" s="297"/>
      <c r="DU152" s="297"/>
      <c r="DV152" s="297"/>
      <c r="DW152" s="297"/>
      <c r="DX152" s="297"/>
      <c r="DY152" s="297"/>
      <c r="DZ152" s="297"/>
      <c r="EA152" s="297"/>
      <c r="EB152" s="297"/>
      <c r="EC152" s="297"/>
      <c r="ED152" s="297"/>
      <c r="EE152" s="297"/>
      <c r="EF152" s="297"/>
      <c r="EG152" s="297"/>
      <c r="EH152" s="297"/>
      <c r="EI152"/>
      <c r="EJ152" s="7">
        <f t="shared" si="71"/>
        <v>0</v>
      </c>
      <c r="EN152" s="183">
        <v>0</v>
      </c>
      <c r="EO152" s="183">
        <v>0</v>
      </c>
      <c r="EP152" s="183">
        <v>0</v>
      </c>
      <c r="EQ152" s="183">
        <v>0</v>
      </c>
      <c r="ER152" s="183">
        <v>0</v>
      </c>
      <c r="ES152" s="183">
        <v>0</v>
      </c>
      <c r="ET152" s="183">
        <v>0</v>
      </c>
      <c r="EU152" s="183">
        <v>0</v>
      </c>
      <c r="EV152" s="183">
        <v>0</v>
      </c>
      <c r="EW152" s="183">
        <v>0</v>
      </c>
      <c r="EX152" s="183">
        <v>0</v>
      </c>
      <c r="EY152" s="183">
        <v>0</v>
      </c>
      <c r="EZ152" s="183">
        <v>0</v>
      </c>
      <c r="FA152" s="183">
        <v>0</v>
      </c>
      <c r="FB152" s="183">
        <v>0</v>
      </c>
      <c r="FC152" s="183">
        <v>0</v>
      </c>
      <c r="FD152" s="183">
        <v>0</v>
      </c>
      <c r="FE152" s="183">
        <v>0</v>
      </c>
      <c r="FF152" s="183">
        <v>0</v>
      </c>
      <c r="FG152" s="183">
        <v>0</v>
      </c>
      <c r="FH152" s="183">
        <v>0</v>
      </c>
      <c r="FI152" s="183">
        <v>0</v>
      </c>
      <c r="FJ152" s="183">
        <v>0</v>
      </c>
      <c r="FK152" s="183">
        <v>0</v>
      </c>
      <c r="FL152" s="183">
        <v>0</v>
      </c>
      <c r="FM152" s="183">
        <v>0</v>
      </c>
      <c r="FN152" s="183">
        <v>0</v>
      </c>
      <c r="FO152" s="183">
        <v>0</v>
      </c>
      <c r="FP152" s="183">
        <v>0</v>
      </c>
      <c r="FQ152" s="183">
        <v>0</v>
      </c>
      <c r="FR152" s="183">
        <v>0</v>
      </c>
      <c r="FS152" s="183">
        <v>0</v>
      </c>
      <c r="FT152" s="183">
        <v>0</v>
      </c>
      <c r="FU152" s="183">
        <v>0</v>
      </c>
      <c r="FV152" s="183">
        <v>0</v>
      </c>
      <c r="FW152" s="183">
        <v>0</v>
      </c>
      <c r="FX152" s="183">
        <v>0</v>
      </c>
      <c r="FY152" s="183">
        <v>0</v>
      </c>
      <c r="FZ152" s="183">
        <v>0</v>
      </c>
      <c r="GA152" s="183">
        <v>0</v>
      </c>
      <c r="GB152" s="183">
        <v>0</v>
      </c>
      <c r="GC152" s="183">
        <v>0</v>
      </c>
      <c r="GD152" s="183">
        <v>0</v>
      </c>
      <c r="GE152" s="183">
        <v>0</v>
      </c>
      <c r="GF152" s="183">
        <v>0</v>
      </c>
      <c r="GG152" s="183">
        <v>0</v>
      </c>
      <c r="GH152" s="183">
        <v>0</v>
      </c>
      <c r="GI152" s="183">
        <v>0</v>
      </c>
      <c r="GJ152" s="183">
        <v>0</v>
      </c>
      <c r="GK152" s="183">
        <v>0</v>
      </c>
      <c r="GL152" s="183">
        <v>0</v>
      </c>
      <c r="GM152" s="183">
        <v>0</v>
      </c>
      <c r="GN152" s="183">
        <v>0</v>
      </c>
      <c r="GO152" s="183">
        <v>0</v>
      </c>
      <c r="GP152" s="183">
        <v>0</v>
      </c>
      <c r="GQ152" s="183">
        <v>0</v>
      </c>
      <c r="GR152" s="183">
        <v>0</v>
      </c>
      <c r="GS152" s="183">
        <v>0</v>
      </c>
      <c r="GT152" s="183">
        <v>0</v>
      </c>
      <c r="GU152" s="183">
        <v>0</v>
      </c>
      <c r="GV152" s="183">
        <v>0</v>
      </c>
      <c r="GW152" s="183">
        <v>0</v>
      </c>
      <c r="GX152" s="183">
        <v>0</v>
      </c>
      <c r="GY152" s="183">
        <v>0</v>
      </c>
      <c r="GZ152" s="183">
        <v>0</v>
      </c>
      <c r="HA152" s="183">
        <v>0</v>
      </c>
      <c r="HB152" s="183">
        <v>0</v>
      </c>
      <c r="HC152" s="183">
        <v>0</v>
      </c>
      <c r="HD152" s="183">
        <v>0</v>
      </c>
      <c r="HE152" s="183">
        <v>0</v>
      </c>
      <c r="HF152" s="183">
        <v>0</v>
      </c>
      <c r="HG152" s="183">
        <v>0</v>
      </c>
      <c r="HH152" s="183">
        <v>0</v>
      </c>
      <c r="HI152" s="183">
        <v>0</v>
      </c>
      <c r="HJ152" s="183">
        <v>0</v>
      </c>
      <c r="HK152" s="183">
        <v>0</v>
      </c>
      <c r="HL152" s="183">
        <v>0</v>
      </c>
      <c r="HM152" s="183">
        <v>0</v>
      </c>
      <c r="HN152" s="183">
        <v>0</v>
      </c>
      <c r="HO152" s="183">
        <v>0</v>
      </c>
      <c r="HP152" s="183">
        <v>0</v>
      </c>
      <c r="HQ152" s="183">
        <v>0</v>
      </c>
      <c r="HR152" s="183">
        <v>0</v>
      </c>
      <c r="HS152" s="183">
        <v>0</v>
      </c>
      <c r="HT152" s="183">
        <v>0</v>
      </c>
      <c r="HU152" s="183">
        <v>0</v>
      </c>
      <c r="HV152" s="183">
        <v>0</v>
      </c>
      <c r="HW152" s="183">
        <v>0</v>
      </c>
      <c r="HX152" s="183">
        <v>0</v>
      </c>
      <c r="HY152" s="183">
        <v>0</v>
      </c>
      <c r="HZ152" s="183">
        <v>0</v>
      </c>
      <c r="IA152" s="183">
        <v>0</v>
      </c>
      <c r="IB152" s="183">
        <v>0</v>
      </c>
      <c r="IC152" s="183">
        <v>0</v>
      </c>
      <c r="ID152" s="183">
        <v>0</v>
      </c>
      <c r="IE152" s="183">
        <v>0</v>
      </c>
      <c r="IF152" s="183">
        <v>0</v>
      </c>
      <c r="IG152" s="183">
        <v>0</v>
      </c>
      <c r="IH152" s="183">
        <v>0</v>
      </c>
      <c r="II152" s="183">
        <v>0</v>
      </c>
      <c r="IJ152" s="183">
        <v>0</v>
      </c>
      <c r="IK152" s="183">
        <v>0</v>
      </c>
      <c r="IL152" s="183">
        <v>0</v>
      </c>
      <c r="IM152" s="183">
        <v>0</v>
      </c>
      <c r="IN152" s="183">
        <v>0</v>
      </c>
      <c r="IO152" s="183">
        <v>0</v>
      </c>
      <c r="IP152" s="183">
        <v>0</v>
      </c>
      <c r="IQ152" s="183">
        <v>0</v>
      </c>
      <c r="IR152" s="183">
        <v>0</v>
      </c>
      <c r="IS152" s="183">
        <v>0</v>
      </c>
      <c r="IT152" s="183">
        <v>0</v>
      </c>
      <c r="IU152" s="183">
        <v>0</v>
      </c>
      <c r="IV152" s="183">
        <v>0</v>
      </c>
      <c r="IW152" s="183">
        <v>0</v>
      </c>
      <c r="IX152" s="183">
        <v>0</v>
      </c>
      <c r="IY152" s="183">
        <v>0</v>
      </c>
      <c r="IZ152" s="183">
        <v>0</v>
      </c>
      <c r="JA152" s="183">
        <v>0</v>
      </c>
      <c r="JB152" s="183">
        <v>0</v>
      </c>
      <c r="JC152" s="183">
        <v>0</v>
      </c>
      <c r="JD152" s="183">
        <v>0</v>
      </c>
      <c r="JE152" s="183">
        <v>0</v>
      </c>
      <c r="JF152" s="183">
        <v>0</v>
      </c>
      <c r="JG152" s="183">
        <v>0</v>
      </c>
      <c r="JH152" s="183">
        <v>0</v>
      </c>
      <c r="JI152" s="183">
        <v>0</v>
      </c>
      <c r="JJ152" s="183">
        <v>0</v>
      </c>
      <c r="JK152" s="183">
        <v>0</v>
      </c>
      <c r="JL152" s="183">
        <v>0</v>
      </c>
      <c r="JM152" s="183">
        <v>0</v>
      </c>
      <c r="JN152" s="183">
        <v>0</v>
      </c>
      <c r="JO152" s="183">
        <v>0</v>
      </c>
      <c r="JP152" s="183">
        <v>0</v>
      </c>
      <c r="JQ152" s="183">
        <v>0</v>
      </c>
    </row>
    <row r="153" spans="1:277" x14ac:dyDescent="0.25">
      <c r="A153" s="54">
        <f t="shared" si="70"/>
        <v>152</v>
      </c>
      <c r="B153" s="6"/>
      <c r="C153" s="6"/>
      <c r="D153" s="6"/>
      <c r="E153" s="6" t="s">
        <v>320</v>
      </c>
      <c r="F153" s="6"/>
      <c r="G153" s="297"/>
      <c r="H153" s="297"/>
      <c r="I153" s="297"/>
      <c r="J153" s="297"/>
      <c r="K153" s="297"/>
      <c r="L153" s="297"/>
      <c r="M153" s="297"/>
      <c r="N153" s="297"/>
      <c r="O153" s="297"/>
      <c r="P153" s="297"/>
      <c r="Q153" s="297"/>
      <c r="R153" s="297"/>
      <c r="S153" s="297"/>
      <c r="T153" s="297"/>
      <c r="U153" s="297"/>
      <c r="V153" s="297"/>
      <c r="W153" s="297"/>
      <c r="X153" s="297"/>
      <c r="Y153" s="297"/>
      <c r="Z153" s="297"/>
      <c r="AA153" s="297"/>
      <c r="AB153" s="297"/>
      <c r="AC153" s="297"/>
      <c r="AD153" s="297"/>
      <c r="AE153" s="297"/>
      <c r="AF153" s="297"/>
      <c r="AG153" s="297"/>
      <c r="AH153" s="297"/>
      <c r="AI153" s="297"/>
      <c r="AJ153" s="297"/>
      <c r="AK153" s="297"/>
      <c r="AL153" s="297"/>
      <c r="AM153" s="297"/>
      <c r="AN153" s="297"/>
      <c r="AO153" s="297"/>
      <c r="AP153" s="297"/>
      <c r="AQ153" s="297"/>
      <c r="AR153" s="297"/>
      <c r="AS153" s="297"/>
      <c r="AT153" s="297"/>
      <c r="AU153" s="297"/>
      <c r="AV153" s="297"/>
      <c r="AW153" s="297"/>
      <c r="AX153" s="297"/>
      <c r="AY153" s="297"/>
      <c r="AZ153" s="297"/>
      <c r="BA153" s="297"/>
      <c r="BB153" s="297"/>
      <c r="BC153" s="297"/>
      <c r="BD153" s="297"/>
      <c r="BE153" s="297"/>
      <c r="BF153" s="297"/>
      <c r="BG153" s="297"/>
      <c r="BH153" s="297"/>
      <c r="BI153" s="297"/>
      <c r="BJ153" s="297"/>
      <c r="BK153" s="297"/>
      <c r="BL153" s="297"/>
      <c r="BM153" s="297"/>
      <c r="BN153" s="297"/>
      <c r="BO153" s="297"/>
      <c r="BP153" s="297"/>
      <c r="BQ153" s="297"/>
      <c r="BR153" s="297"/>
      <c r="BS153" s="297"/>
      <c r="BT153" s="297"/>
      <c r="BU153" s="297"/>
      <c r="BV153" s="297"/>
      <c r="BW153" s="297"/>
      <c r="BX153" s="297"/>
      <c r="BY153" s="297"/>
      <c r="BZ153" s="297"/>
      <c r="CA153" s="297"/>
      <c r="CB153" s="297"/>
      <c r="CC153" s="297"/>
      <c r="CD153" s="297"/>
      <c r="CE153" s="297"/>
      <c r="CF153" s="297"/>
      <c r="CG153" s="297"/>
      <c r="CH153" s="297"/>
      <c r="CI153" s="297"/>
      <c r="CJ153" s="297"/>
      <c r="CK153" s="297"/>
      <c r="CL153" s="297"/>
      <c r="CM153" s="297"/>
      <c r="CN153" s="297"/>
      <c r="CO153" s="297"/>
      <c r="CP153" s="297"/>
      <c r="CQ153" s="297"/>
      <c r="CR153" s="297"/>
      <c r="CS153" s="297"/>
      <c r="CT153" s="297"/>
      <c r="CU153" s="297"/>
      <c r="CV153" s="297"/>
      <c r="CW153" s="297"/>
      <c r="CX153" s="297"/>
      <c r="CY153" s="297"/>
      <c r="CZ153" s="297"/>
      <c r="DA153" s="297"/>
      <c r="DB153" s="297"/>
      <c r="DC153" s="297"/>
      <c r="DD153" s="297"/>
      <c r="DE153" s="297"/>
      <c r="DF153" s="297"/>
      <c r="DG153" s="297"/>
      <c r="DH153" s="297"/>
      <c r="DI153" s="297"/>
      <c r="DJ153" s="297"/>
      <c r="DK153" s="297"/>
      <c r="DL153" s="297"/>
      <c r="DM153" s="297"/>
      <c r="DN153" s="297"/>
      <c r="DO153" s="297"/>
      <c r="DP153" s="297"/>
      <c r="DQ153" s="297"/>
      <c r="DR153" s="297"/>
      <c r="DS153" s="297"/>
      <c r="DT153" s="297"/>
      <c r="DU153" s="297"/>
      <c r="DV153" s="297"/>
      <c r="DW153" s="297"/>
      <c r="DX153" s="297"/>
      <c r="DY153" s="297"/>
      <c r="DZ153" s="297"/>
      <c r="EA153" s="297"/>
      <c r="EB153" s="297"/>
      <c r="EC153" s="297"/>
      <c r="ED153" s="297"/>
      <c r="EE153" s="297"/>
      <c r="EF153" s="297"/>
      <c r="EG153" s="297"/>
      <c r="EH153" s="297"/>
      <c r="EI153"/>
      <c r="EJ153" s="7"/>
      <c r="EN153" s="183">
        <v>0</v>
      </c>
      <c r="EO153" s="183">
        <v>0</v>
      </c>
      <c r="EP153" s="183">
        <v>0</v>
      </c>
      <c r="EQ153" s="183">
        <v>0</v>
      </c>
      <c r="ER153" s="183">
        <v>0</v>
      </c>
      <c r="ES153" s="183">
        <v>0</v>
      </c>
      <c r="ET153" s="183">
        <v>0</v>
      </c>
      <c r="EU153" s="183">
        <v>0</v>
      </c>
      <c r="EV153" s="183">
        <v>0</v>
      </c>
      <c r="EW153" s="183">
        <v>0</v>
      </c>
      <c r="EX153" s="183">
        <v>0</v>
      </c>
      <c r="EY153" s="183">
        <v>0</v>
      </c>
      <c r="EZ153" s="183">
        <v>0</v>
      </c>
      <c r="FA153" s="183">
        <v>0</v>
      </c>
      <c r="FB153" s="183">
        <v>0</v>
      </c>
      <c r="FC153" s="183">
        <v>0</v>
      </c>
      <c r="FD153" s="183">
        <v>0</v>
      </c>
      <c r="FE153" s="183">
        <v>0</v>
      </c>
      <c r="FF153" s="183">
        <v>0</v>
      </c>
      <c r="FG153" s="183">
        <v>0</v>
      </c>
      <c r="FH153" s="183">
        <v>0</v>
      </c>
      <c r="FI153" s="183">
        <v>0</v>
      </c>
      <c r="FJ153" s="183">
        <v>0</v>
      </c>
      <c r="FK153" s="183">
        <v>0</v>
      </c>
      <c r="FL153" s="183">
        <v>0</v>
      </c>
      <c r="FM153" s="183">
        <v>0</v>
      </c>
      <c r="FN153" s="183">
        <v>0</v>
      </c>
      <c r="FO153" s="183">
        <v>0</v>
      </c>
      <c r="FP153" s="183">
        <v>0</v>
      </c>
      <c r="FQ153" s="183">
        <v>0</v>
      </c>
      <c r="FR153" s="183">
        <v>0</v>
      </c>
      <c r="FS153" s="183">
        <v>0</v>
      </c>
      <c r="FT153" s="183">
        <v>0</v>
      </c>
      <c r="FU153" s="183">
        <v>0</v>
      </c>
      <c r="FV153" s="183">
        <v>0</v>
      </c>
      <c r="FW153" s="183">
        <v>0</v>
      </c>
      <c r="FX153" s="183">
        <v>0</v>
      </c>
      <c r="FY153" s="183">
        <v>0</v>
      </c>
      <c r="FZ153" s="183">
        <v>0</v>
      </c>
      <c r="GA153" s="183">
        <v>0</v>
      </c>
      <c r="GB153" s="183">
        <v>0</v>
      </c>
      <c r="GC153" s="183">
        <v>0</v>
      </c>
      <c r="GD153" s="183">
        <v>0</v>
      </c>
      <c r="GE153" s="183">
        <v>0</v>
      </c>
      <c r="GF153" s="183">
        <v>0</v>
      </c>
      <c r="GG153" s="183">
        <v>0</v>
      </c>
      <c r="GH153" s="183">
        <v>0</v>
      </c>
      <c r="GI153" s="183">
        <v>0</v>
      </c>
      <c r="GJ153" s="183">
        <v>0</v>
      </c>
      <c r="GK153" s="183">
        <v>0</v>
      </c>
      <c r="GL153" s="183">
        <v>0</v>
      </c>
      <c r="GM153" s="183">
        <v>0</v>
      </c>
      <c r="GN153" s="183">
        <v>0</v>
      </c>
      <c r="GO153" s="183">
        <v>0</v>
      </c>
      <c r="GP153" s="183">
        <v>0</v>
      </c>
      <c r="GQ153" s="183">
        <v>0</v>
      </c>
      <c r="GR153" s="183">
        <v>0</v>
      </c>
      <c r="GS153" s="183">
        <v>0</v>
      </c>
      <c r="GT153" s="183">
        <v>0</v>
      </c>
      <c r="GU153" s="183">
        <v>0</v>
      </c>
      <c r="GV153" s="183">
        <v>0</v>
      </c>
      <c r="GW153" s="183">
        <v>0</v>
      </c>
      <c r="GX153" s="183">
        <v>0</v>
      </c>
      <c r="GY153" s="183">
        <v>0</v>
      </c>
      <c r="GZ153" s="183">
        <v>0</v>
      </c>
      <c r="HA153" s="183">
        <v>0</v>
      </c>
      <c r="HB153" s="183">
        <v>0</v>
      </c>
      <c r="HC153" s="183">
        <v>0</v>
      </c>
      <c r="HD153" s="183">
        <v>0</v>
      </c>
      <c r="HE153" s="183">
        <v>0</v>
      </c>
      <c r="HF153" s="183">
        <v>0</v>
      </c>
      <c r="HG153" s="183">
        <v>0</v>
      </c>
      <c r="HH153" s="183">
        <v>0</v>
      </c>
      <c r="HI153" s="183">
        <v>0</v>
      </c>
      <c r="HJ153" s="183">
        <v>0</v>
      </c>
      <c r="HK153" s="183">
        <v>0</v>
      </c>
      <c r="HL153" s="183">
        <v>0</v>
      </c>
      <c r="HM153" s="183">
        <v>0</v>
      </c>
      <c r="HN153" s="183">
        <v>0</v>
      </c>
      <c r="HO153" s="183">
        <v>0</v>
      </c>
      <c r="HP153" s="183">
        <v>0</v>
      </c>
      <c r="HQ153" s="183">
        <v>0</v>
      </c>
      <c r="HR153" s="183">
        <v>0</v>
      </c>
      <c r="HS153" s="183">
        <v>0</v>
      </c>
      <c r="HT153" s="183">
        <v>0</v>
      </c>
      <c r="HU153" s="183">
        <v>0</v>
      </c>
      <c r="HV153" s="183">
        <v>0</v>
      </c>
      <c r="HW153" s="183">
        <v>0</v>
      </c>
      <c r="HX153" s="183">
        <v>0</v>
      </c>
      <c r="HY153" s="183">
        <v>0</v>
      </c>
      <c r="HZ153" s="183">
        <v>0</v>
      </c>
      <c r="IA153" s="183">
        <v>0</v>
      </c>
      <c r="IB153" s="183">
        <v>0</v>
      </c>
      <c r="IC153" s="183">
        <v>0</v>
      </c>
      <c r="ID153" s="183">
        <v>0</v>
      </c>
      <c r="IE153" s="183">
        <v>0</v>
      </c>
      <c r="IF153" s="183">
        <v>0</v>
      </c>
      <c r="IG153" s="183">
        <v>0</v>
      </c>
      <c r="IH153" s="183">
        <v>0</v>
      </c>
      <c r="II153" s="183">
        <v>0</v>
      </c>
      <c r="IJ153" s="183">
        <v>0</v>
      </c>
      <c r="IK153" s="183">
        <v>0</v>
      </c>
      <c r="IL153" s="183">
        <v>0</v>
      </c>
      <c r="IM153" s="183">
        <v>0</v>
      </c>
      <c r="IN153" s="183">
        <v>0</v>
      </c>
      <c r="IO153" s="183">
        <v>0</v>
      </c>
      <c r="IP153" s="183">
        <v>0</v>
      </c>
      <c r="IQ153" s="183">
        <v>0</v>
      </c>
      <c r="IR153" s="183">
        <v>0</v>
      </c>
      <c r="IS153" s="183">
        <v>0</v>
      </c>
      <c r="IT153" s="183">
        <v>0</v>
      </c>
      <c r="IU153" s="183">
        <v>0</v>
      </c>
      <c r="IV153" s="183">
        <v>0</v>
      </c>
      <c r="IW153" s="183">
        <v>0</v>
      </c>
      <c r="IX153" s="183">
        <v>0</v>
      </c>
      <c r="IY153" s="183">
        <v>0</v>
      </c>
      <c r="IZ153" s="183">
        <v>0</v>
      </c>
      <c r="JA153" s="183">
        <v>0</v>
      </c>
      <c r="JB153" s="183">
        <v>0</v>
      </c>
      <c r="JC153" s="183">
        <v>0</v>
      </c>
      <c r="JD153" s="183">
        <v>0</v>
      </c>
      <c r="JE153" s="183">
        <v>0</v>
      </c>
      <c r="JF153" s="183">
        <v>0</v>
      </c>
      <c r="JG153" s="183">
        <v>0</v>
      </c>
      <c r="JH153" s="183">
        <v>0</v>
      </c>
      <c r="JI153" s="183">
        <v>0</v>
      </c>
      <c r="JJ153" s="183">
        <v>0</v>
      </c>
      <c r="JK153" s="183">
        <v>0</v>
      </c>
      <c r="JL153" s="183">
        <v>0</v>
      </c>
      <c r="JM153" s="183">
        <v>0</v>
      </c>
      <c r="JN153" s="183">
        <v>0</v>
      </c>
      <c r="JO153" s="183">
        <v>0</v>
      </c>
      <c r="JP153" s="183">
        <v>0</v>
      </c>
      <c r="JQ153" s="183">
        <v>0</v>
      </c>
    </row>
    <row r="154" spans="1:277" x14ac:dyDescent="0.25">
      <c r="A154" s="54">
        <f t="shared" si="70"/>
        <v>153</v>
      </c>
      <c r="B154" s="6"/>
      <c r="C154" s="6"/>
      <c r="D154" s="6"/>
      <c r="E154" s="6"/>
      <c r="F154" s="6" t="s">
        <v>321</v>
      </c>
      <c r="G154" s="297">
        <v>360</v>
      </c>
      <c r="H154" s="297">
        <v>360</v>
      </c>
      <c r="I154" s="297">
        <v>360</v>
      </c>
      <c r="J154" s="297">
        <v>360</v>
      </c>
      <c r="K154" s="297">
        <v>360</v>
      </c>
      <c r="L154" s="297">
        <v>360</v>
      </c>
      <c r="M154" s="297">
        <v>360</v>
      </c>
      <c r="N154" s="297">
        <v>360</v>
      </c>
      <c r="O154" s="297">
        <v>360</v>
      </c>
      <c r="P154" s="297">
        <v>360</v>
      </c>
      <c r="Q154" s="297">
        <v>360</v>
      </c>
      <c r="R154" s="297">
        <v>360</v>
      </c>
      <c r="S154" s="297">
        <v>360</v>
      </c>
      <c r="T154" s="297">
        <v>360</v>
      </c>
      <c r="U154" s="297"/>
      <c r="V154" s="297">
        <v>360</v>
      </c>
      <c r="W154" s="297">
        <v>360</v>
      </c>
      <c r="X154" s="297">
        <v>360</v>
      </c>
      <c r="Y154" s="297"/>
      <c r="Z154" s="297">
        <v>1.0000000000000001E-5</v>
      </c>
      <c r="AA154" s="297">
        <v>360</v>
      </c>
      <c r="AB154" s="297">
        <v>360</v>
      </c>
      <c r="AC154" s="297">
        <v>360</v>
      </c>
      <c r="AD154" s="297">
        <v>360</v>
      </c>
      <c r="AE154" s="297">
        <v>360</v>
      </c>
      <c r="AF154" s="297">
        <v>360</v>
      </c>
      <c r="AG154" s="297">
        <v>360</v>
      </c>
      <c r="AH154" s="297">
        <v>360</v>
      </c>
      <c r="AI154" s="297">
        <v>360</v>
      </c>
      <c r="AJ154" s="297">
        <v>360</v>
      </c>
      <c r="AK154" s="297">
        <v>360</v>
      </c>
      <c r="AL154" s="297">
        <v>360</v>
      </c>
      <c r="AM154" s="297">
        <v>360</v>
      </c>
      <c r="AN154" s="297">
        <v>360</v>
      </c>
      <c r="AO154" s="297">
        <v>360</v>
      </c>
      <c r="AP154" s="297">
        <v>360</v>
      </c>
      <c r="AQ154" s="297">
        <v>360</v>
      </c>
      <c r="AR154" s="297">
        <v>360</v>
      </c>
      <c r="AS154" s="297">
        <v>360</v>
      </c>
      <c r="AT154" s="297">
        <v>360</v>
      </c>
      <c r="AU154" s="297">
        <v>360</v>
      </c>
      <c r="AV154" s="297">
        <v>360</v>
      </c>
      <c r="AW154" s="297">
        <v>360</v>
      </c>
      <c r="AX154" s="297">
        <v>360</v>
      </c>
      <c r="AY154" s="297">
        <v>360</v>
      </c>
      <c r="AZ154" s="297">
        <v>360</v>
      </c>
      <c r="BA154" s="297">
        <v>360</v>
      </c>
      <c r="BB154" s="297">
        <v>360</v>
      </c>
      <c r="BC154" s="297">
        <v>360</v>
      </c>
      <c r="BD154" s="297">
        <v>360</v>
      </c>
      <c r="BE154" s="297">
        <v>360</v>
      </c>
      <c r="BF154" s="297">
        <v>360</v>
      </c>
      <c r="BG154" s="297">
        <v>360</v>
      </c>
      <c r="BH154" s="297">
        <v>360</v>
      </c>
      <c r="BI154" s="297">
        <v>360</v>
      </c>
      <c r="BJ154" s="297">
        <v>360</v>
      </c>
      <c r="BK154" s="297">
        <v>360</v>
      </c>
      <c r="BL154" s="297">
        <v>360</v>
      </c>
      <c r="BM154" s="297">
        <v>360</v>
      </c>
      <c r="BN154" s="297">
        <v>360</v>
      </c>
      <c r="BO154" s="297">
        <v>360</v>
      </c>
      <c r="BP154" s="297">
        <v>360</v>
      </c>
      <c r="BQ154" s="297">
        <v>360</v>
      </c>
      <c r="BR154" s="297">
        <v>360</v>
      </c>
      <c r="BS154" s="297">
        <v>360</v>
      </c>
      <c r="BT154" s="297">
        <v>360</v>
      </c>
      <c r="BU154" s="297">
        <v>360</v>
      </c>
      <c r="BV154" s="297">
        <v>360</v>
      </c>
      <c r="BW154" s="297">
        <v>360</v>
      </c>
      <c r="BX154" s="297">
        <v>360</v>
      </c>
      <c r="BY154" s="297">
        <v>360</v>
      </c>
      <c r="BZ154" s="297">
        <v>360</v>
      </c>
      <c r="CA154" s="297">
        <v>360</v>
      </c>
      <c r="CB154" s="297">
        <v>360</v>
      </c>
      <c r="CC154" s="297">
        <v>360</v>
      </c>
      <c r="CD154" s="297">
        <v>360</v>
      </c>
      <c r="CE154" s="297">
        <v>360</v>
      </c>
      <c r="CF154" s="297">
        <v>360</v>
      </c>
      <c r="CG154" s="297">
        <v>360</v>
      </c>
      <c r="CH154" s="297">
        <v>360</v>
      </c>
      <c r="CI154" s="297">
        <v>360</v>
      </c>
      <c r="CJ154" s="297">
        <v>360</v>
      </c>
      <c r="CK154" s="297">
        <v>360</v>
      </c>
      <c r="CL154" s="297">
        <v>360</v>
      </c>
      <c r="CM154" s="297"/>
      <c r="CN154" s="297">
        <v>360</v>
      </c>
      <c r="CO154" s="297">
        <v>360</v>
      </c>
      <c r="CP154" s="297">
        <v>360</v>
      </c>
      <c r="CQ154" s="297">
        <v>360</v>
      </c>
      <c r="CR154" s="297">
        <v>360</v>
      </c>
      <c r="CS154" s="297">
        <v>360</v>
      </c>
      <c r="CT154" s="297">
        <v>360</v>
      </c>
      <c r="CU154" s="297">
        <v>360</v>
      </c>
      <c r="CV154" s="297">
        <v>360</v>
      </c>
      <c r="CW154" s="297">
        <v>360</v>
      </c>
      <c r="CX154" s="297">
        <v>360</v>
      </c>
      <c r="CY154" s="297">
        <v>360</v>
      </c>
      <c r="CZ154" s="297">
        <v>360</v>
      </c>
      <c r="DA154" s="297">
        <v>360</v>
      </c>
      <c r="DB154" s="297">
        <v>360</v>
      </c>
      <c r="DC154" s="297">
        <v>360</v>
      </c>
      <c r="DD154" s="297">
        <v>360</v>
      </c>
      <c r="DE154" s="297">
        <v>360</v>
      </c>
      <c r="DF154" s="297">
        <v>360</v>
      </c>
      <c r="DG154" s="297">
        <v>360</v>
      </c>
      <c r="DH154" s="297">
        <v>360</v>
      </c>
      <c r="DI154" s="297">
        <v>360</v>
      </c>
      <c r="DJ154" s="297">
        <v>360</v>
      </c>
      <c r="DK154" s="297">
        <v>360</v>
      </c>
      <c r="DL154" s="297">
        <v>360</v>
      </c>
      <c r="DM154" s="297">
        <v>360</v>
      </c>
      <c r="DN154" s="297">
        <v>360</v>
      </c>
      <c r="DO154" s="297">
        <v>360</v>
      </c>
      <c r="DP154" s="297">
        <v>360</v>
      </c>
      <c r="DQ154" s="297"/>
      <c r="DR154" s="297">
        <v>360</v>
      </c>
      <c r="DS154" s="297">
        <v>360</v>
      </c>
      <c r="DT154" s="297">
        <v>360</v>
      </c>
      <c r="DU154" s="297">
        <v>360</v>
      </c>
      <c r="DV154" s="297">
        <v>360</v>
      </c>
      <c r="DW154" s="297">
        <v>360</v>
      </c>
      <c r="DX154" s="297"/>
      <c r="DY154" s="297">
        <v>360</v>
      </c>
      <c r="DZ154" s="297">
        <v>360</v>
      </c>
      <c r="EA154" s="297">
        <v>360</v>
      </c>
      <c r="EB154" s="297">
        <v>360</v>
      </c>
      <c r="EC154" s="297">
        <v>360</v>
      </c>
      <c r="ED154" s="297">
        <v>360</v>
      </c>
      <c r="EE154" s="297">
        <v>360</v>
      </c>
      <c r="EF154" s="297">
        <v>360</v>
      </c>
      <c r="EG154" s="297">
        <v>360</v>
      </c>
      <c r="EH154" s="297">
        <v>360</v>
      </c>
      <c r="EI154"/>
      <c r="EJ154" s="7">
        <f t="shared" ref="EJ154:EJ164" si="75">ROUND(SUM(G154:EH154),5)</f>
        <v>45360.000010000003</v>
      </c>
      <c r="EN154" s="183">
        <v>0</v>
      </c>
      <c r="EO154" s="183">
        <v>0</v>
      </c>
      <c r="EP154" s="183">
        <v>0</v>
      </c>
      <c r="EQ154" s="183">
        <v>0</v>
      </c>
      <c r="ER154" s="183">
        <v>0</v>
      </c>
      <c r="ES154" s="183">
        <v>0</v>
      </c>
      <c r="ET154" s="183">
        <v>0</v>
      </c>
      <c r="EU154" s="183">
        <v>0</v>
      </c>
      <c r="EV154" s="183">
        <v>0</v>
      </c>
      <c r="EW154" s="183">
        <v>0</v>
      </c>
      <c r="EX154" s="183">
        <v>0</v>
      </c>
      <c r="EY154" s="183">
        <v>0</v>
      </c>
      <c r="EZ154" s="183">
        <v>0</v>
      </c>
      <c r="FA154" s="183">
        <v>0</v>
      </c>
      <c r="FB154" s="183">
        <v>0</v>
      </c>
      <c r="FC154" s="183">
        <v>0</v>
      </c>
      <c r="FD154" s="183">
        <v>0</v>
      </c>
      <c r="FE154" s="183">
        <v>0</v>
      </c>
      <c r="FF154" s="183">
        <v>0</v>
      </c>
      <c r="FG154" s="183">
        <v>0</v>
      </c>
      <c r="FH154" s="183">
        <v>0</v>
      </c>
      <c r="FI154" s="183">
        <v>0</v>
      </c>
      <c r="FJ154" s="183">
        <v>0</v>
      </c>
      <c r="FK154" s="183">
        <v>0</v>
      </c>
      <c r="FL154" s="183">
        <v>0</v>
      </c>
      <c r="FM154" s="183">
        <v>0</v>
      </c>
      <c r="FN154" s="183">
        <v>0</v>
      </c>
      <c r="FO154" s="183">
        <v>0</v>
      </c>
      <c r="FP154" s="183">
        <v>0</v>
      </c>
      <c r="FQ154" s="183">
        <v>0</v>
      </c>
      <c r="FR154" s="183">
        <v>0</v>
      </c>
      <c r="FS154" s="183">
        <v>0</v>
      </c>
      <c r="FT154" s="183">
        <v>0</v>
      </c>
      <c r="FU154" s="183">
        <v>0</v>
      </c>
      <c r="FV154" s="183">
        <v>0</v>
      </c>
      <c r="FW154" s="183">
        <v>0</v>
      </c>
      <c r="FX154" s="183">
        <v>0</v>
      </c>
      <c r="FY154" s="183">
        <v>0</v>
      </c>
      <c r="FZ154" s="183">
        <v>0</v>
      </c>
      <c r="GA154" s="183">
        <v>0</v>
      </c>
      <c r="GB154" s="183">
        <v>0</v>
      </c>
      <c r="GC154" s="183">
        <v>0</v>
      </c>
      <c r="GD154" s="183">
        <v>0</v>
      </c>
      <c r="GE154" s="183">
        <v>0</v>
      </c>
      <c r="GF154" s="183">
        <v>0</v>
      </c>
      <c r="GG154" s="183">
        <v>0</v>
      </c>
      <c r="GH154" s="183">
        <v>0</v>
      </c>
      <c r="GI154" s="183">
        <v>0</v>
      </c>
      <c r="GJ154" s="183">
        <v>0</v>
      </c>
      <c r="GK154" s="183">
        <v>0</v>
      </c>
      <c r="GL154" s="183">
        <v>0</v>
      </c>
      <c r="GM154" s="183">
        <v>0</v>
      </c>
      <c r="GN154" s="183">
        <v>0</v>
      </c>
      <c r="GO154" s="183">
        <v>0</v>
      </c>
      <c r="GP154" s="183">
        <v>0</v>
      </c>
      <c r="GQ154" s="183">
        <v>0</v>
      </c>
      <c r="GR154" s="183">
        <v>0</v>
      </c>
      <c r="GS154" s="183">
        <v>0</v>
      </c>
      <c r="GT154" s="183">
        <v>0</v>
      </c>
      <c r="GU154" s="183">
        <v>0</v>
      </c>
      <c r="GV154" s="183">
        <v>0</v>
      </c>
      <c r="GW154" s="183">
        <v>0</v>
      </c>
      <c r="GX154" s="183">
        <v>0</v>
      </c>
      <c r="GY154" s="183">
        <v>0</v>
      </c>
      <c r="GZ154" s="183">
        <v>0</v>
      </c>
      <c r="HA154" s="183">
        <v>0</v>
      </c>
      <c r="HB154" s="183">
        <v>0</v>
      </c>
      <c r="HC154" s="183">
        <v>0</v>
      </c>
      <c r="HD154" s="183">
        <v>0</v>
      </c>
      <c r="HE154" s="183">
        <v>0</v>
      </c>
      <c r="HF154" s="183">
        <v>0</v>
      </c>
      <c r="HG154" s="183">
        <v>0</v>
      </c>
      <c r="HH154" s="183">
        <v>0</v>
      </c>
      <c r="HI154" s="183">
        <v>0</v>
      </c>
      <c r="HJ154" s="183">
        <v>0</v>
      </c>
      <c r="HK154" s="183">
        <v>0</v>
      </c>
      <c r="HL154" s="183">
        <v>0</v>
      </c>
      <c r="HM154" s="183">
        <v>0</v>
      </c>
      <c r="HN154" s="183">
        <v>0</v>
      </c>
      <c r="HO154" s="183">
        <v>0</v>
      </c>
      <c r="HP154" s="183">
        <v>0</v>
      </c>
      <c r="HQ154" s="183">
        <v>0</v>
      </c>
      <c r="HR154" s="183">
        <v>0</v>
      </c>
      <c r="HS154" s="183">
        <v>0</v>
      </c>
      <c r="HT154" s="183">
        <v>0</v>
      </c>
      <c r="HU154" s="183">
        <v>0</v>
      </c>
      <c r="HV154" s="183">
        <v>0</v>
      </c>
      <c r="HW154" s="183">
        <v>0</v>
      </c>
      <c r="HX154" s="183">
        <v>0</v>
      </c>
      <c r="HY154" s="183">
        <v>0</v>
      </c>
      <c r="HZ154" s="183">
        <v>0</v>
      </c>
      <c r="IA154" s="183">
        <v>0</v>
      </c>
      <c r="IB154" s="183">
        <v>0</v>
      </c>
      <c r="IC154" s="183">
        <v>0</v>
      </c>
      <c r="ID154" s="183">
        <v>0</v>
      </c>
      <c r="IE154" s="183">
        <v>0</v>
      </c>
      <c r="IF154" s="183">
        <v>0</v>
      </c>
      <c r="IG154" s="183">
        <v>0</v>
      </c>
      <c r="IH154" s="183">
        <v>0</v>
      </c>
      <c r="II154" s="183">
        <v>0</v>
      </c>
      <c r="IJ154" s="183">
        <v>0</v>
      </c>
      <c r="IK154" s="183">
        <v>0</v>
      </c>
      <c r="IL154" s="183">
        <v>0</v>
      </c>
      <c r="IM154" s="183">
        <v>0</v>
      </c>
      <c r="IN154" s="183">
        <v>0</v>
      </c>
      <c r="IO154" s="183">
        <v>0</v>
      </c>
      <c r="IP154" s="183">
        <v>0</v>
      </c>
      <c r="IQ154" s="183">
        <v>0</v>
      </c>
      <c r="IR154" s="183">
        <v>0</v>
      </c>
      <c r="IS154" s="183">
        <v>0</v>
      </c>
      <c r="IT154" s="183">
        <v>0</v>
      </c>
      <c r="IU154" s="183">
        <v>0</v>
      </c>
      <c r="IV154" s="183">
        <v>0</v>
      </c>
      <c r="IW154" s="183">
        <v>0</v>
      </c>
      <c r="IX154" s="183">
        <v>0</v>
      </c>
      <c r="IY154" s="183">
        <v>0</v>
      </c>
      <c r="IZ154" s="183">
        <v>0</v>
      </c>
      <c r="JA154" s="183">
        <v>0</v>
      </c>
      <c r="JB154" s="183">
        <v>0</v>
      </c>
      <c r="JC154" s="183">
        <v>0</v>
      </c>
      <c r="JD154" s="183">
        <v>0</v>
      </c>
      <c r="JE154" s="183">
        <v>0</v>
      </c>
      <c r="JF154" s="183">
        <v>0</v>
      </c>
      <c r="JG154" s="183">
        <v>0</v>
      </c>
      <c r="JH154" s="183">
        <v>0</v>
      </c>
      <c r="JI154" s="183">
        <v>0</v>
      </c>
      <c r="JJ154" s="183">
        <v>0</v>
      </c>
      <c r="JK154" s="183">
        <v>0</v>
      </c>
      <c r="JL154" s="183">
        <v>0</v>
      </c>
      <c r="JM154" s="183">
        <v>0</v>
      </c>
      <c r="JN154" s="183">
        <v>0</v>
      </c>
      <c r="JO154" s="183">
        <v>0</v>
      </c>
      <c r="JP154" s="183">
        <v>0</v>
      </c>
      <c r="JQ154" s="183">
        <v>0</v>
      </c>
    </row>
    <row r="155" spans="1:277" x14ac:dyDescent="0.25">
      <c r="A155" s="54">
        <f t="shared" si="70"/>
        <v>154</v>
      </c>
      <c r="B155" s="6"/>
      <c r="C155" s="6"/>
      <c r="D155" s="6"/>
      <c r="E155" s="6"/>
      <c r="F155" s="6" t="s">
        <v>322</v>
      </c>
      <c r="G155" s="297"/>
      <c r="H155" s="297"/>
      <c r="I155" s="297"/>
      <c r="J155" s="297"/>
      <c r="K155" s="297"/>
      <c r="L155" s="297"/>
      <c r="M155" s="297"/>
      <c r="N155" s="297"/>
      <c r="O155" s="297"/>
      <c r="P155" s="297"/>
      <c r="Q155" s="297"/>
      <c r="R155" s="297"/>
      <c r="S155" s="297"/>
      <c r="T155" s="297"/>
      <c r="U155" s="297"/>
      <c r="V155" s="297"/>
      <c r="W155" s="297"/>
      <c r="X155" s="297"/>
      <c r="Y155" s="297"/>
      <c r="Z155" s="297"/>
      <c r="AA155" s="297"/>
      <c r="AB155" s="297"/>
      <c r="AC155" s="297"/>
      <c r="AD155" s="297"/>
      <c r="AE155" s="297"/>
      <c r="AF155" s="297"/>
      <c r="AG155" s="297"/>
      <c r="AH155" s="297"/>
      <c r="AI155" s="297"/>
      <c r="AJ155" s="297"/>
      <c r="AK155" s="297"/>
      <c r="AL155" s="297"/>
      <c r="AM155" s="297"/>
      <c r="AN155" s="297"/>
      <c r="AO155" s="297"/>
      <c r="AP155" s="297"/>
      <c r="AQ155" s="297"/>
      <c r="AR155" s="297"/>
      <c r="AS155" s="297"/>
      <c r="AT155" s="297"/>
      <c r="AU155" s="297"/>
      <c r="AV155" s="297"/>
      <c r="AW155" s="297"/>
      <c r="AX155" s="297"/>
      <c r="AY155" s="297"/>
      <c r="AZ155" s="297"/>
      <c r="BA155" s="297"/>
      <c r="BB155" s="297"/>
      <c r="BC155" s="297"/>
      <c r="BD155" s="297"/>
      <c r="BE155" s="297"/>
      <c r="BF155" s="297"/>
      <c r="BG155" s="297"/>
      <c r="BH155" s="297"/>
      <c r="BI155" s="297"/>
      <c r="BJ155" s="297"/>
      <c r="BK155" s="297"/>
      <c r="BL155" s="297"/>
      <c r="BM155" s="297"/>
      <c r="BN155" s="297"/>
      <c r="BO155" s="297"/>
      <c r="BP155" s="297"/>
      <c r="BQ155" s="297"/>
      <c r="BR155" s="297"/>
      <c r="BS155" s="297"/>
      <c r="BT155" s="297"/>
      <c r="BU155" s="297"/>
      <c r="BV155" s="297"/>
      <c r="BW155" s="297"/>
      <c r="BX155" s="297"/>
      <c r="BY155" s="297"/>
      <c r="BZ155" s="297"/>
      <c r="CA155" s="297"/>
      <c r="CB155" s="297"/>
      <c r="CC155" s="297"/>
      <c r="CD155" s="297"/>
      <c r="CE155" s="297"/>
      <c r="CF155" s="297"/>
      <c r="CG155" s="297"/>
      <c r="CH155" s="297"/>
      <c r="CI155" s="297"/>
      <c r="CJ155" s="297"/>
      <c r="CK155" s="297"/>
      <c r="CL155" s="297"/>
      <c r="CM155" s="297"/>
      <c r="CN155" s="297"/>
      <c r="CO155" s="297"/>
      <c r="CP155" s="297"/>
      <c r="CQ155" s="297"/>
      <c r="CR155" s="297"/>
      <c r="CS155" s="297"/>
      <c r="CT155" s="297"/>
      <c r="CU155" s="297"/>
      <c r="CV155" s="297"/>
      <c r="CW155" s="297"/>
      <c r="CX155" s="297"/>
      <c r="CY155" s="297"/>
      <c r="CZ155" s="297"/>
      <c r="DA155" s="297"/>
      <c r="DB155" s="297"/>
      <c r="DC155" s="297"/>
      <c r="DD155" s="297"/>
      <c r="DE155" s="297"/>
      <c r="DF155" s="297"/>
      <c r="DG155" s="297"/>
      <c r="DH155" s="297"/>
      <c r="DI155" s="297"/>
      <c r="DJ155" s="297"/>
      <c r="DK155" s="297"/>
      <c r="DL155" s="297"/>
      <c r="DM155" s="297"/>
      <c r="DN155" s="297"/>
      <c r="DO155" s="297"/>
      <c r="DP155" s="297"/>
      <c r="DQ155" s="297"/>
      <c r="DR155" s="297"/>
      <c r="DS155" s="297"/>
      <c r="DT155" s="297"/>
      <c r="DU155" s="297"/>
      <c r="DV155" s="297"/>
      <c r="DW155" s="297"/>
      <c r="DX155" s="297"/>
      <c r="DY155" s="297"/>
      <c r="DZ155" s="297"/>
      <c r="EA155" s="297"/>
      <c r="EB155" s="297"/>
      <c r="EC155" s="297"/>
      <c r="ED155" s="297"/>
      <c r="EE155" s="297"/>
      <c r="EF155" s="297"/>
      <c r="EG155" s="297"/>
      <c r="EH155" s="297"/>
      <c r="EI155"/>
      <c r="EJ155" s="7">
        <f t="shared" si="75"/>
        <v>0</v>
      </c>
      <c r="EN155" s="183">
        <v>0</v>
      </c>
      <c r="EO155" s="183">
        <v>0</v>
      </c>
      <c r="EP155" s="183">
        <v>0</v>
      </c>
      <c r="EQ155" s="183">
        <v>0</v>
      </c>
      <c r="ER155" s="183">
        <v>0</v>
      </c>
      <c r="ES155" s="183">
        <v>0</v>
      </c>
      <c r="ET155" s="183">
        <v>0</v>
      </c>
      <c r="EU155" s="183">
        <v>0</v>
      </c>
      <c r="EV155" s="183">
        <v>0</v>
      </c>
      <c r="EW155" s="183">
        <v>0</v>
      </c>
      <c r="EX155" s="183">
        <v>0</v>
      </c>
      <c r="EY155" s="183">
        <v>0</v>
      </c>
      <c r="EZ155" s="183">
        <v>0</v>
      </c>
      <c r="FA155" s="183">
        <v>0</v>
      </c>
      <c r="FB155" s="183">
        <v>0</v>
      </c>
      <c r="FC155" s="183">
        <v>0</v>
      </c>
      <c r="FD155" s="183">
        <v>0</v>
      </c>
      <c r="FE155" s="183">
        <v>0</v>
      </c>
      <c r="FF155" s="183">
        <v>0</v>
      </c>
      <c r="FG155" s="183">
        <v>0</v>
      </c>
      <c r="FH155" s="183">
        <v>0</v>
      </c>
      <c r="FI155" s="183">
        <v>0</v>
      </c>
      <c r="FJ155" s="183">
        <v>0</v>
      </c>
      <c r="FK155" s="183">
        <v>0</v>
      </c>
      <c r="FL155" s="183">
        <v>0</v>
      </c>
      <c r="FM155" s="183">
        <v>0</v>
      </c>
      <c r="FN155" s="183">
        <v>0</v>
      </c>
      <c r="FO155" s="183">
        <v>0</v>
      </c>
      <c r="FP155" s="183">
        <v>0</v>
      </c>
      <c r="FQ155" s="183">
        <v>0</v>
      </c>
      <c r="FR155" s="183">
        <v>0</v>
      </c>
      <c r="FS155" s="183">
        <v>0</v>
      </c>
      <c r="FT155" s="183">
        <v>0</v>
      </c>
      <c r="FU155" s="183">
        <v>0</v>
      </c>
      <c r="FV155" s="183">
        <v>0</v>
      </c>
      <c r="FW155" s="183">
        <v>0</v>
      </c>
      <c r="FX155" s="183">
        <v>0</v>
      </c>
      <c r="FY155" s="183">
        <v>0</v>
      </c>
      <c r="FZ155" s="183">
        <v>0</v>
      </c>
      <c r="GA155" s="183">
        <v>0</v>
      </c>
      <c r="GB155" s="183">
        <v>0</v>
      </c>
      <c r="GC155" s="183">
        <v>0</v>
      </c>
      <c r="GD155" s="183">
        <v>0</v>
      </c>
      <c r="GE155" s="183">
        <v>0</v>
      </c>
      <c r="GF155" s="183">
        <v>0</v>
      </c>
      <c r="GG155" s="183">
        <v>0</v>
      </c>
      <c r="GH155" s="183">
        <v>0</v>
      </c>
      <c r="GI155" s="183">
        <v>0</v>
      </c>
      <c r="GJ155" s="183">
        <v>0</v>
      </c>
      <c r="GK155" s="183">
        <v>0</v>
      </c>
      <c r="GL155" s="183">
        <v>0</v>
      </c>
      <c r="GM155" s="183">
        <v>0</v>
      </c>
      <c r="GN155" s="183">
        <v>0</v>
      </c>
      <c r="GO155" s="183">
        <v>0</v>
      </c>
      <c r="GP155" s="183">
        <v>0</v>
      </c>
      <c r="GQ155" s="183">
        <v>0</v>
      </c>
      <c r="GR155" s="183">
        <v>0</v>
      </c>
      <c r="GS155" s="183">
        <v>0</v>
      </c>
      <c r="GT155" s="183">
        <v>0</v>
      </c>
      <c r="GU155" s="183">
        <v>0</v>
      </c>
      <c r="GV155" s="183">
        <v>0</v>
      </c>
      <c r="GW155" s="183">
        <v>0</v>
      </c>
      <c r="GX155" s="183">
        <v>0</v>
      </c>
      <c r="GY155" s="183">
        <v>0</v>
      </c>
      <c r="GZ155" s="183">
        <v>0</v>
      </c>
      <c r="HA155" s="183">
        <v>0</v>
      </c>
      <c r="HB155" s="183">
        <v>0</v>
      </c>
      <c r="HC155" s="183">
        <v>0</v>
      </c>
      <c r="HD155" s="183">
        <v>0</v>
      </c>
      <c r="HE155" s="183">
        <v>0</v>
      </c>
      <c r="HF155" s="183">
        <v>0</v>
      </c>
      <c r="HG155" s="183">
        <v>0</v>
      </c>
      <c r="HH155" s="183">
        <v>0</v>
      </c>
      <c r="HI155" s="183">
        <v>0</v>
      </c>
      <c r="HJ155" s="183">
        <v>0</v>
      </c>
      <c r="HK155" s="183">
        <v>0</v>
      </c>
      <c r="HL155" s="183">
        <v>0</v>
      </c>
      <c r="HM155" s="183">
        <v>0</v>
      </c>
      <c r="HN155" s="183">
        <v>0</v>
      </c>
      <c r="HO155" s="183">
        <v>0</v>
      </c>
      <c r="HP155" s="183">
        <v>0</v>
      </c>
      <c r="HQ155" s="183">
        <v>0</v>
      </c>
      <c r="HR155" s="183">
        <v>0</v>
      </c>
      <c r="HS155" s="183">
        <v>0</v>
      </c>
      <c r="HT155" s="183">
        <v>0</v>
      </c>
      <c r="HU155" s="183">
        <v>0</v>
      </c>
      <c r="HV155" s="183">
        <v>0</v>
      </c>
      <c r="HW155" s="183">
        <v>0</v>
      </c>
      <c r="HX155" s="183">
        <v>0</v>
      </c>
      <c r="HY155" s="183">
        <v>0</v>
      </c>
      <c r="HZ155" s="183">
        <v>0</v>
      </c>
      <c r="IA155" s="183">
        <v>0</v>
      </c>
      <c r="IB155" s="183">
        <v>0</v>
      </c>
      <c r="IC155" s="183">
        <v>0</v>
      </c>
      <c r="ID155" s="183">
        <v>0</v>
      </c>
      <c r="IE155" s="183">
        <v>0</v>
      </c>
      <c r="IF155" s="183">
        <v>0</v>
      </c>
      <c r="IG155" s="183">
        <v>0</v>
      </c>
      <c r="IH155" s="183">
        <v>0</v>
      </c>
      <c r="II155" s="183">
        <v>0</v>
      </c>
      <c r="IJ155" s="183">
        <v>0</v>
      </c>
      <c r="IK155" s="183">
        <v>0</v>
      </c>
      <c r="IL155" s="183">
        <v>0</v>
      </c>
      <c r="IM155" s="183">
        <v>0</v>
      </c>
      <c r="IN155" s="183">
        <v>0</v>
      </c>
      <c r="IO155" s="183">
        <v>0</v>
      </c>
      <c r="IP155" s="183">
        <v>0</v>
      </c>
      <c r="IQ155" s="183">
        <v>0</v>
      </c>
      <c r="IR155" s="183">
        <v>0</v>
      </c>
      <c r="IS155" s="183">
        <v>0</v>
      </c>
      <c r="IT155" s="183">
        <v>0</v>
      </c>
      <c r="IU155" s="183">
        <v>0</v>
      </c>
      <c r="IV155" s="183">
        <v>0</v>
      </c>
      <c r="IW155" s="183">
        <v>0</v>
      </c>
      <c r="IX155" s="183">
        <v>0</v>
      </c>
      <c r="IY155" s="183">
        <v>0</v>
      </c>
      <c r="IZ155" s="183">
        <v>0</v>
      </c>
      <c r="JA155" s="183">
        <v>0</v>
      </c>
      <c r="JB155" s="183">
        <v>0</v>
      </c>
      <c r="JC155" s="183">
        <v>0</v>
      </c>
      <c r="JD155" s="183">
        <v>0</v>
      </c>
      <c r="JE155" s="183">
        <v>0</v>
      </c>
      <c r="JF155" s="183">
        <v>0</v>
      </c>
      <c r="JG155" s="183">
        <v>0</v>
      </c>
      <c r="JH155" s="183">
        <v>0</v>
      </c>
      <c r="JI155" s="183">
        <v>0</v>
      </c>
      <c r="JJ155" s="183">
        <v>0</v>
      </c>
      <c r="JK155" s="183">
        <v>0</v>
      </c>
      <c r="JL155" s="183">
        <v>0</v>
      </c>
      <c r="JM155" s="183">
        <v>0</v>
      </c>
      <c r="JN155" s="183">
        <v>0</v>
      </c>
      <c r="JO155" s="183">
        <v>0</v>
      </c>
      <c r="JP155" s="183">
        <v>0</v>
      </c>
      <c r="JQ155" s="183">
        <v>0</v>
      </c>
    </row>
    <row r="156" spans="1:277" x14ac:dyDescent="0.25">
      <c r="A156" s="54">
        <f t="shared" si="70"/>
        <v>155</v>
      </c>
      <c r="B156" s="6"/>
      <c r="C156" s="6"/>
      <c r="D156" s="6"/>
      <c r="E156" s="6"/>
      <c r="F156" s="6" t="s">
        <v>323</v>
      </c>
      <c r="G156" s="297">
        <v>1473.1448547500001</v>
      </c>
      <c r="H156" s="297">
        <v>2659.7787957500004</v>
      </c>
      <c r="I156" s="297">
        <v>44506.312375000009</v>
      </c>
      <c r="J156" s="297">
        <v>130.2018885</v>
      </c>
      <c r="K156" s="297">
        <v>11476.132000000001</v>
      </c>
      <c r="L156" s="297">
        <v>6689.3064249999998</v>
      </c>
      <c r="M156" s="297">
        <v>318.40075000000002</v>
      </c>
      <c r="N156" s="297">
        <v>331.10725000000002</v>
      </c>
      <c r="O156" s="297">
        <v>7179.485186500001</v>
      </c>
      <c r="P156" s="297">
        <v>35270.476750000002</v>
      </c>
      <c r="Q156" s="297">
        <v>527.13055999999995</v>
      </c>
      <c r="R156" s="297">
        <v>4611.6941570000008</v>
      </c>
      <c r="S156" s="297">
        <v>138.8125</v>
      </c>
      <c r="T156" s="297">
        <v>133.4991225</v>
      </c>
      <c r="U156" s="297"/>
      <c r="V156" s="297">
        <v>9928.7485322499997</v>
      </c>
      <c r="W156" s="297">
        <v>2500</v>
      </c>
      <c r="X156" s="297">
        <v>25331.794411250001</v>
      </c>
      <c r="Y156" s="297">
        <f>1324.17+79.66</f>
        <v>1403.8300000000002</v>
      </c>
      <c r="Z156" s="297">
        <v>1.0000000000000001E-5</v>
      </c>
      <c r="AA156" s="297">
        <v>855.85082575000001</v>
      </c>
      <c r="AB156" s="297">
        <v>11175.900874999999</v>
      </c>
      <c r="AC156" s="297">
        <v>335.59000000000003</v>
      </c>
      <c r="AD156" s="297">
        <v>121.625</v>
      </c>
      <c r="AE156" s="297">
        <v>3859.0177445000004</v>
      </c>
      <c r="AF156" s="297">
        <v>267.24675000000002</v>
      </c>
      <c r="AG156" s="297">
        <v>1097.9887500000002</v>
      </c>
      <c r="AH156" s="297">
        <v>1261.9820050000001</v>
      </c>
      <c r="AI156" s="297">
        <v>1174.5665437499999</v>
      </c>
      <c r="AJ156" s="297">
        <v>426.24450000000002</v>
      </c>
      <c r="AK156" s="297">
        <v>953.47500000000002</v>
      </c>
      <c r="AL156" s="297">
        <v>157.00349375000002</v>
      </c>
      <c r="AM156" s="297">
        <v>2380</v>
      </c>
      <c r="AN156" s="297">
        <v>537.79987500000004</v>
      </c>
      <c r="AO156" s="297">
        <v>476.92500000000001</v>
      </c>
      <c r="AP156" s="297">
        <v>408.99152500000002</v>
      </c>
      <c r="AQ156" s="297">
        <v>13445</v>
      </c>
      <c r="AR156" s="297">
        <v>349.69470000000001</v>
      </c>
      <c r="AS156" s="297">
        <v>763.35874999999999</v>
      </c>
      <c r="AT156" s="297">
        <v>154.25033025000002</v>
      </c>
      <c r="AU156" s="297">
        <v>495.48470325</v>
      </c>
      <c r="AV156" s="297">
        <v>549.9</v>
      </c>
      <c r="AW156" s="297">
        <v>2287.1307360000001</v>
      </c>
      <c r="AX156" s="297">
        <v>276.498243</v>
      </c>
      <c r="AY156" s="297">
        <v>75.087500000000006</v>
      </c>
      <c r="AZ156" s="297">
        <v>237.49553125000003</v>
      </c>
      <c r="BA156" s="297">
        <v>526.67500050000001</v>
      </c>
      <c r="BB156" s="297">
        <v>612.15250000000003</v>
      </c>
      <c r="BC156" s="297">
        <v>24966.543764000002</v>
      </c>
      <c r="BD156" s="297">
        <v>337.88634375000004</v>
      </c>
      <c r="BE156" s="297">
        <v>401.546875</v>
      </c>
      <c r="BF156" s="297">
        <v>1979.672789</v>
      </c>
      <c r="BG156" s="297">
        <v>18919.71103925</v>
      </c>
      <c r="BH156" s="297">
        <v>12505.810823500002</v>
      </c>
      <c r="BI156" s="297">
        <v>490.01049999999998</v>
      </c>
      <c r="BJ156" s="297">
        <v>443.97262499999999</v>
      </c>
      <c r="BK156" s="297">
        <v>944.98750000000007</v>
      </c>
      <c r="BL156" s="297">
        <v>214.4375</v>
      </c>
      <c r="BM156" s="297">
        <v>201.50450675000002</v>
      </c>
      <c r="BN156" s="297">
        <v>937.12102000000004</v>
      </c>
      <c r="BO156" s="297">
        <v>14178.6377075</v>
      </c>
      <c r="BP156" s="297">
        <v>2461.4641427500001</v>
      </c>
      <c r="BQ156" s="297">
        <v>8096.0152650000009</v>
      </c>
      <c r="BR156" s="297">
        <v>77.438161500000007</v>
      </c>
      <c r="BS156" s="297">
        <v>439.00218875000002</v>
      </c>
      <c r="BT156" s="297">
        <v>129.74882425000001</v>
      </c>
      <c r="BU156" s="297">
        <v>3945.0932250000001</v>
      </c>
      <c r="BV156" s="297">
        <v>372.81875000000002</v>
      </c>
      <c r="BW156" s="297">
        <v>308.74900000000002</v>
      </c>
      <c r="BX156" s="297">
        <v>5912.4114374999999</v>
      </c>
      <c r="BY156" s="297">
        <v>818.7104250000001</v>
      </c>
      <c r="BZ156" s="297">
        <v>115.75154350000001</v>
      </c>
      <c r="CA156" s="297">
        <v>1735.0398750000002</v>
      </c>
      <c r="CB156" s="297">
        <v>20623.394069250004</v>
      </c>
      <c r="CC156" s="297">
        <v>786.86215125000001</v>
      </c>
      <c r="CD156" s="297">
        <v>7541.9375</v>
      </c>
      <c r="CE156" s="297">
        <v>324.358225</v>
      </c>
      <c r="CF156" s="297">
        <v>37681.811979999999</v>
      </c>
      <c r="CG156" s="297">
        <v>445.36067924999998</v>
      </c>
      <c r="CH156" s="297">
        <v>3532.7896875000001</v>
      </c>
      <c r="CI156" s="297">
        <v>1000.2225000000001</v>
      </c>
      <c r="CJ156" s="297">
        <v>26222.722501</v>
      </c>
      <c r="CK156" s="297">
        <v>13866.530207500002</v>
      </c>
      <c r="CL156" s="297">
        <v>11936.216250000001</v>
      </c>
      <c r="CM156" s="297"/>
      <c r="CN156" s="297">
        <v>138.44456350000002</v>
      </c>
      <c r="CO156" s="297">
        <v>443.48606749999999</v>
      </c>
      <c r="CP156" s="297">
        <v>255.75</v>
      </c>
      <c r="CQ156" s="297">
        <v>2699.2548825000003</v>
      </c>
      <c r="CR156" s="297">
        <v>245.76809400000002</v>
      </c>
      <c r="CS156" s="297">
        <v>386.5</v>
      </c>
      <c r="CT156" s="297">
        <v>19929.989283999999</v>
      </c>
      <c r="CU156" s="297">
        <v>1015.6839640000001</v>
      </c>
      <c r="CV156" s="297">
        <v>14631.001856249999</v>
      </c>
      <c r="CW156" s="297">
        <v>426.79685000000001</v>
      </c>
      <c r="CX156" s="297">
        <v>856.77050000000008</v>
      </c>
      <c r="CY156" s="297">
        <v>399.66012500000005</v>
      </c>
      <c r="CZ156" s="297">
        <v>851.700917</v>
      </c>
      <c r="DA156" s="297">
        <v>1354.7</v>
      </c>
      <c r="DB156" s="297">
        <v>8417.9286937500001</v>
      </c>
      <c r="DC156" s="297">
        <v>232.20254500000001</v>
      </c>
      <c r="DD156" s="297">
        <v>4751.2516989999995</v>
      </c>
      <c r="DE156" s="297">
        <v>156.37860375000002</v>
      </c>
      <c r="DF156" s="297">
        <v>531.74829450000004</v>
      </c>
      <c r="DG156" s="297">
        <v>3000.7566000000002</v>
      </c>
      <c r="DH156" s="297">
        <v>2166.9371249999999</v>
      </c>
      <c r="DI156" s="297">
        <v>168.11270000000002</v>
      </c>
      <c r="DJ156" s="297">
        <v>208</v>
      </c>
      <c r="DK156" s="297">
        <v>720.76958750000006</v>
      </c>
      <c r="DL156" s="297">
        <v>259.05</v>
      </c>
      <c r="DM156" s="297">
        <v>2832.3357042500002</v>
      </c>
      <c r="DN156" s="297">
        <v>180.8245</v>
      </c>
      <c r="DO156" s="297">
        <v>320.25695250000001</v>
      </c>
      <c r="DP156" s="297">
        <v>1920.125</v>
      </c>
      <c r="DQ156" s="297"/>
      <c r="DR156" s="297">
        <v>363.5625</v>
      </c>
      <c r="DS156" s="297">
        <v>47.49944825</v>
      </c>
      <c r="DT156" s="297">
        <v>790.08114375000002</v>
      </c>
      <c r="DU156" s="297">
        <v>542.25100275000011</v>
      </c>
      <c r="DV156" s="297">
        <v>172.91700000000003</v>
      </c>
      <c r="DW156" s="297">
        <v>607.42387500000007</v>
      </c>
      <c r="DX156" s="297">
        <f>1524.79+86.97</f>
        <v>1611.76</v>
      </c>
      <c r="DY156" s="297">
        <v>23688.859875000002</v>
      </c>
      <c r="DZ156" s="297">
        <v>197.14224999999999</v>
      </c>
      <c r="EA156" s="297">
        <v>283.74816950000002</v>
      </c>
      <c r="EB156" s="297">
        <v>22296.593792250002</v>
      </c>
      <c r="EC156" s="297">
        <v>36047.932000000001</v>
      </c>
      <c r="ED156" s="297">
        <v>588.49237925</v>
      </c>
      <c r="EE156" s="297">
        <v>12230.202850000001</v>
      </c>
      <c r="EF156" s="297">
        <v>425.5009005</v>
      </c>
      <c r="EG156" s="297">
        <v>8727.9207580000002</v>
      </c>
      <c r="EH156" s="297">
        <v>4418.2515000000003</v>
      </c>
      <c r="EI156"/>
      <c r="EJ156" s="7">
        <f t="shared" si="75"/>
        <v>607311.40758999996</v>
      </c>
      <c r="EN156" s="183">
        <v>0</v>
      </c>
      <c r="EO156" s="183">
        <v>0</v>
      </c>
      <c r="EP156" s="183">
        <v>0</v>
      </c>
      <c r="EQ156" s="183">
        <v>0</v>
      </c>
      <c r="ER156" s="183">
        <v>0</v>
      </c>
      <c r="ES156" s="183">
        <v>0</v>
      </c>
      <c r="ET156" s="183">
        <v>0</v>
      </c>
      <c r="EU156" s="183">
        <v>0</v>
      </c>
      <c r="EV156" s="183">
        <v>0</v>
      </c>
      <c r="EW156" s="183">
        <v>0</v>
      </c>
      <c r="EX156" s="183">
        <v>0</v>
      </c>
      <c r="EY156" s="183">
        <v>0</v>
      </c>
      <c r="EZ156" s="183">
        <v>0</v>
      </c>
      <c r="FA156" s="183">
        <v>0</v>
      </c>
      <c r="FB156" s="183">
        <v>0</v>
      </c>
      <c r="FC156" s="183">
        <v>0</v>
      </c>
      <c r="FD156" s="183">
        <v>0</v>
      </c>
      <c r="FE156" s="183">
        <v>0</v>
      </c>
      <c r="FF156" s="183">
        <v>0</v>
      </c>
      <c r="FG156" s="183">
        <v>0</v>
      </c>
      <c r="FH156" s="183">
        <v>0</v>
      </c>
      <c r="FI156" s="183">
        <v>0</v>
      </c>
      <c r="FJ156" s="183">
        <v>0</v>
      </c>
      <c r="FK156" s="183">
        <v>0</v>
      </c>
      <c r="FL156" s="183">
        <v>0</v>
      </c>
      <c r="FM156" s="183">
        <v>0</v>
      </c>
      <c r="FN156" s="183">
        <v>0</v>
      </c>
      <c r="FO156" s="183">
        <v>0</v>
      </c>
      <c r="FP156" s="183">
        <v>0</v>
      </c>
      <c r="FQ156" s="183">
        <v>0</v>
      </c>
      <c r="FR156" s="183">
        <v>0</v>
      </c>
      <c r="FS156" s="183">
        <v>0</v>
      </c>
      <c r="FT156" s="183">
        <v>0</v>
      </c>
      <c r="FU156" s="183">
        <v>0</v>
      </c>
      <c r="FV156" s="183">
        <v>0</v>
      </c>
      <c r="FW156" s="183">
        <v>0</v>
      </c>
      <c r="FX156" s="183">
        <v>0</v>
      </c>
      <c r="FY156" s="183">
        <v>0</v>
      </c>
      <c r="FZ156" s="183">
        <v>0</v>
      </c>
      <c r="GA156" s="183">
        <v>0</v>
      </c>
      <c r="GB156" s="183">
        <v>0</v>
      </c>
      <c r="GC156" s="183">
        <v>0</v>
      </c>
      <c r="GD156" s="183">
        <v>0</v>
      </c>
      <c r="GE156" s="183">
        <v>0</v>
      </c>
      <c r="GF156" s="183">
        <v>0</v>
      </c>
      <c r="GG156" s="183">
        <v>0</v>
      </c>
      <c r="GH156" s="183">
        <v>0</v>
      </c>
      <c r="GI156" s="183">
        <v>0</v>
      </c>
      <c r="GJ156" s="183">
        <v>0</v>
      </c>
      <c r="GK156" s="183">
        <v>0</v>
      </c>
      <c r="GL156" s="183">
        <v>0</v>
      </c>
      <c r="GM156" s="183">
        <v>0</v>
      </c>
      <c r="GN156" s="183">
        <v>0</v>
      </c>
      <c r="GO156" s="183">
        <v>0</v>
      </c>
      <c r="GP156" s="183">
        <v>0</v>
      </c>
      <c r="GQ156" s="183">
        <v>0</v>
      </c>
      <c r="GR156" s="183">
        <v>0</v>
      </c>
      <c r="GS156" s="183">
        <v>0</v>
      </c>
      <c r="GT156" s="183">
        <v>0</v>
      </c>
      <c r="GU156" s="183">
        <v>0</v>
      </c>
      <c r="GV156" s="183">
        <v>0</v>
      </c>
      <c r="GW156" s="183">
        <v>0</v>
      </c>
      <c r="GX156" s="183">
        <v>0</v>
      </c>
      <c r="GY156" s="183">
        <v>0</v>
      </c>
      <c r="GZ156" s="183">
        <v>0</v>
      </c>
      <c r="HA156" s="183">
        <v>0</v>
      </c>
      <c r="HB156" s="183">
        <v>0</v>
      </c>
      <c r="HC156" s="183">
        <v>0</v>
      </c>
      <c r="HD156" s="183">
        <v>0</v>
      </c>
      <c r="HE156" s="183">
        <v>0</v>
      </c>
      <c r="HF156" s="183">
        <v>0</v>
      </c>
      <c r="HG156" s="183">
        <v>0</v>
      </c>
      <c r="HH156" s="183">
        <v>0</v>
      </c>
      <c r="HI156" s="183">
        <v>0</v>
      </c>
      <c r="HJ156" s="183">
        <v>0</v>
      </c>
      <c r="HK156" s="183">
        <v>0</v>
      </c>
      <c r="HL156" s="183">
        <v>0</v>
      </c>
      <c r="HM156" s="183">
        <v>0</v>
      </c>
      <c r="HN156" s="183">
        <v>0</v>
      </c>
      <c r="HO156" s="183">
        <v>0</v>
      </c>
      <c r="HP156" s="183">
        <v>0</v>
      </c>
      <c r="HQ156" s="183">
        <v>0</v>
      </c>
      <c r="HR156" s="183">
        <v>0</v>
      </c>
      <c r="HS156" s="183">
        <v>0</v>
      </c>
      <c r="HT156" s="183">
        <v>0</v>
      </c>
      <c r="HU156" s="183">
        <v>0</v>
      </c>
      <c r="HV156" s="183">
        <v>0</v>
      </c>
      <c r="HW156" s="183">
        <v>0</v>
      </c>
      <c r="HX156" s="183">
        <v>0</v>
      </c>
      <c r="HY156" s="183">
        <v>0</v>
      </c>
      <c r="HZ156" s="183">
        <v>0</v>
      </c>
      <c r="IA156" s="183">
        <v>0</v>
      </c>
      <c r="IB156" s="183">
        <v>0</v>
      </c>
      <c r="IC156" s="183">
        <v>0</v>
      </c>
      <c r="ID156" s="183">
        <v>0</v>
      </c>
      <c r="IE156" s="183">
        <v>0</v>
      </c>
      <c r="IF156" s="183">
        <v>0</v>
      </c>
      <c r="IG156" s="183">
        <v>0</v>
      </c>
      <c r="IH156" s="183">
        <v>0</v>
      </c>
      <c r="II156" s="183">
        <v>0</v>
      </c>
      <c r="IJ156" s="183">
        <v>0</v>
      </c>
      <c r="IK156" s="183">
        <v>0</v>
      </c>
      <c r="IL156" s="183">
        <v>0</v>
      </c>
      <c r="IM156" s="183">
        <v>0</v>
      </c>
      <c r="IN156" s="183">
        <v>0</v>
      </c>
      <c r="IO156" s="183">
        <v>0</v>
      </c>
      <c r="IP156" s="183">
        <v>0</v>
      </c>
      <c r="IQ156" s="183">
        <v>0</v>
      </c>
      <c r="IR156" s="183">
        <v>0</v>
      </c>
      <c r="IS156" s="183">
        <v>0</v>
      </c>
      <c r="IT156" s="183">
        <v>0</v>
      </c>
      <c r="IU156" s="183">
        <v>0</v>
      </c>
      <c r="IV156" s="183">
        <v>0</v>
      </c>
      <c r="IW156" s="183">
        <v>0</v>
      </c>
      <c r="IX156" s="183">
        <v>0</v>
      </c>
      <c r="IY156" s="183">
        <v>0</v>
      </c>
      <c r="IZ156" s="183">
        <v>0</v>
      </c>
      <c r="JA156" s="183">
        <v>0</v>
      </c>
      <c r="JB156" s="183">
        <v>0</v>
      </c>
      <c r="JC156" s="183">
        <v>0</v>
      </c>
      <c r="JD156" s="183">
        <v>0</v>
      </c>
      <c r="JE156" s="183">
        <v>0</v>
      </c>
      <c r="JF156" s="183">
        <v>0</v>
      </c>
      <c r="JG156" s="183">
        <v>0</v>
      </c>
      <c r="JH156" s="183">
        <v>0</v>
      </c>
      <c r="JI156" s="183">
        <v>0</v>
      </c>
      <c r="JJ156" s="183">
        <v>0</v>
      </c>
      <c r="JK156" s="183">
        <v>0</v>
      </c>
      <c r="JL156" s="183">
        <v>0</v>
      </c>
      <c r="JM156" s="183">
        <v>0</v>
      </c>
      <c r="JN156" s="183">
        <v>0</v>
      </c>
      <c r="JO156" s="183">
        <v>0</v>
      </c>
      <c r="JP156" s="183">
        <v>0</v>
      </c>
      <c r="JQ156" s="183">
        <v>0</v>
      </c>
    </row>
    <row r="157" spans="1:277" x14ac:dyDescent="0.25">
      <c r="A157" s="54">
        <f t="shared" si="70"/>
        <v>156</v>
      </c>
      <c r="B157" s="6"/>
      <c r="C157" s="6"/>
      <c r="D157" s="6"/>
      <c r="E157" s="6"/>
      <c r="F157" s="6" t="s">
        <v>324</v>
      </c>
      <c r="G157" s="297">
        <v>0</v>
      </c>
      <c r="H157" s="297">
        <v>0</v>
      </c>
      <c r="I157" s="297">
        <v>0</v>
      </c>
      <c r="J157" s="297">
        <v>0</v>
      </c>
      <c r="K157" s="297">
        <v>0</v>
      </c>
      <c r="L157" s="297">
        <v>0</v>
      </c>
      <c r="M157" s="297">
        <v>0</v>
      </c>
      <c r="N157" s="297">
        <v>0</v>
      </c>
      <c r="O157" s="297">
        <v>0</v>
      </c>
      <c r="P157" s="297">
        <v>0</v>
      </c>
      <c r="Q157" s="297">
        <v>0</v>
      </c>
      <c r="R157" s="297">
        <v>0</v>
      </c>
      <c r="S157" s="297">
        <v>0</v>
      </c>
      <c r="T157" s="297">
        <v>0</v>
      </c>
      <c r="U157" s="297"/>
      <c r="V157" s="297">
        <v>0</v>
      </c>
      <c r="W157" s="297"/>
      <c r="X157" s="297">
        <v>0</v>
      </c>
      <c r="Y157" s="297"/>
      <c r="Z157" s="297">
        <v>0</v>
      </c>
      <c r="AA157" s="297">
        <v>0</v>
      </c>
      <c r="AB157" s="297">
        <v>0</v>
      </c>
      <c r="AC157" s="297">
        <v>0</v>
      </c>
      <c r="AD157" s="297">
        <v>0</v>
      </c>
      <c r="AE157" s="297">
        <v>0</v>
      </c>
      <c r="AF157" s="297">
        <v>0</v>
      </c>
      <c r="AG157" s="297">
        <v>0</v>
      </c>
      <c r="AH157" s="297">
        <v>0</v>
      </c>
      <c r="AI157" s="297">
        <v>0</v>
      </c>
      <c r="AJ157" s="297">
        <v>0</v>
      </c>
      <c r="AK157" s="297">
        <v>0</v>
      </c>
      <c r="AL157" s="297">
        <v>0</v>
      </c>
      <c r="AM157" s="297">
        <v>0</v>
      </c>
      <c r="AN157" s="297">
        <v>0</v>
      </c>
      <c r="AO157" s="297">
        <v>0</v>
      </c>
      <c r="AP157" s="297">
        <v>0</v>
      </c>
      <c r="AQ157" s="297">
        <v>0</v>
      </c>
      <c r="AR157" s="297">
        <v>0</v>
      </c>
      <c r="AS157" s="297">
        <v>0</v>
      </c>
      <c r="AT157" s="297">
        <v>0</v>
      </c>
      <c r="AU157" s="297">
        <v>0</v>
      </c>
      <c r="AV157" s="297">
        <v>0</v>
      </c>
      <c r="AW157" s="297">
        <v>0</v>
      </c>
      <c r="AX157" s="297">
        <v>0</v>
      </c>
      <c r="AY157" s="297">
        <v>0</v>
      </c>
      <c r="AZ157" s="297">
        <v>0</v>
      </c>
      <c r="BA157" s="297">
        <v>0</v>
      </c>
      <c r="BB157" s="297">
        <v>0</v>
      </c>
      <c r="BC157" s="297">
        <v>0</v>
      </c>
      <c r="BD157" s="297">
        <v>0</v>
      </c>
      <c r="BE157" s="297">
        <v>0</v>
      </c>
      <c r="BF157" s="297">
        <v>0</v>
      </c>
      <c r="BG157" s="297">
        <v>0</v>
      </c>
      <c r="BH157" s="297">
        <v>0</v>
      </c>
      <c r="BI157" s="297">
        <v>0</v>
      </c>
      <c r="BJ157" s="297">
        <v>0</v>
      </c>
      <c r="BK157" s="297">
        <v>0</v>
      </c>
      <c r="BL157" s="297">
        <v>0</v>
      </c>
      <c r="BM157" s="297">
        <v>0</v>
      </c>
      <c r="BN157" s="297">
        <v>0</v>
      </c>
      <c r="BO157" s="297">
        <v>0</v>
      </c>
      <c r="BP157" s="297">
        <v>0</v>
      </c>
      <c r="BQ157" s="297">
        <v>0</v>
      </c>
      <c r="BR157" s="297">
        <v>0</v>
      </c>
      <c r="BS157" s="297">
        <v>0</v>
      </c>
      <c r="BT157" s="297">
        <v>0</v>
      </c>
      <c r="BU157" s="297">
        <v>0</v>
      </c>
      <c r="BV157" s="297">
        <v>0</v>
      </c>
      <c r="BW157" s="297">
        <v>0</v>
      </c>
      <c r="BX157" s="297">
        <v>0</v>
      </c>
      <c r="BY157" s="297">
        <v>0</v>
      </c>
      <c r="BZ157" s="297">
        <v>0</v>
      </c>
      <c r="CA157" s="297">
        <v>0</v>
      </c>
      <c r="CB157" s="297">
        <v>0</v>
      </c>
      <c r="CC157" s="297">
        <v>0</v>
      </c>
      <c r="CD157" s="297">
        <v>0</v>
      </c>
      <c r="CE157" s="297">
        <v>0</v>
      </c>
      <c r="CF157" s="297">
        <v>0</v>
      </c>
      <c r="CG157" s="297">
        <v>0</v>
      </c>
      <c r="CH157" s="297">
        <v>0</v>
      </c>
      <c r="CI157" s="297">
        <v>0</v>
      </c>
      <c r="CJ157" s="297">
        <v>0</v>
      </c>
      <c r="CK157" s="297">
        <v>0</v>
      </c>
      <c r="CL157" s="297">
        <v>0</v>
      </c>
      <c r="CM157" s="297"/>
      <c r="CN157" s="297">
        <v>0</v>
      </c>
      <c r="CO157" s="297">
        <v>25</v>
      </c>
      <c r="CP157" s="297">
        <v>0</v>
      </c>
      <c r="CQ157" s="297">
        <v>0</v>
      </c>
      <c r="CR157" s="297">
        <v>0</v>
      </c>
      <c r="CS157" s="297">
        <v>0</v>
      </c>
      <c r="CT157" s="297">
        <v>0</v>
      </c>
      <c r="CU157" s="297">
        <v>0</v>
      </c>
      <c r="CV157" s="297">
        <v>0</v>
      </c>
      <c r="CW157" s="297">
        <v>0</v>
      </c>
      <c r="CX157" s="297">
        <v>0</v>
      </c>
      <c r="CY157" s="297">
        <v>0</v>
      </c>
      <c r="CZ157" s="297">
        <v>0</v>
      </c>
      <c r="DA157" s="297">
        <v>0</v>
      </c>
      <c r="DB157" s="297">
        <v>0</v>
      </c>
      <c r="DC157" s="297">
        <v>0</v>
      </c>
      <c r="DD157" s="297">
        <v>0</v>
      </c>
      <c r="DE157" s="297">
        <v>0</v>
      </c>
      <c r="DF157" s="297">
        <v>0</v>
      </c>
      <c r="DG157" s="297">
        <v>0</v>
      </c>
      <c r="DH157" s="297">
        <v>0</v>
      </c>
      <c r="DI157" s="297">
        <v>0</v>
      </c>
      <c r="DJ157" s="297">
        <v>0</v>
      </c>
      <c r="DK157" s="297">
        <v>0</v>
      </c>
      <c r="DL157" s="297">
        <v>0</v>
      </c>
      <c r="DM157" s="297">
        <v>0</v>
      </c>
      <c r="DN157" s="297">
        <v>0</v>
      </c>
      <c r="DO157" s="297">
        <v>0</v>
      </c>
      <c r="DP157" s="297">
        <v>0</v>
      </c>
      <c r="DQ157" s="297"/>
      <c r="DR157" s="297">
        <v>0</v>
      </c>
      <c r="DS157" s="297">
        <v>0</v>
      </c>
      <c r="DT157" s="297">
        <v>0</v>
      </c>
      <c r="DU157" s="297">
        <v>0</v>
      </c>
      <c r="DV157" s="297">
        <v>0</v>
      </c>
      <c r="DW157" s="297">
        <v>0</v>
      </c>
      <c r="DX157" s="297"/>
      <c r="DY157" s="297">
        <v>0</v>
      </c>
      <c r="DZ157" s="297">
        <v>0</v>
      </c>
      <c r="EA157" s="297">
        <v>0</v>
      </c>
      <c r="EB157" s="297">
        <v>0</v>
      </c>
      <c r="EC157" s="297">
        <v>0</v>
      </c>
      <c r="ED157" s="297">
        <v>0</v>
      </c>
      <c r="EE157" s="297">
        <v>0</v>
      </c>
      <c r="EF157" s="297">
        <v>0</v>
      </c>
      <c r="EG157" s="297">
        <v>0</v>
      </c>
      <c r="EH157" s="297">
        <v>0</v>
      </c>
      <c r="EI157"/>
      <c r="EJ157" s="7">
        <f t="shared" si="75"/>
        <v>25</v>
      </c>
      <c r="EN157" s="183">
        <v>0</v>
      </c>
      <c r="EO157" s="183">
        <v>0</v>
      </c>
      <c r="EP157" s="183">
        <v>0</v>
      </c>
      <c r="EQ157" s="183">
        <v>0</v>
      </c>
      <c r="ER157" s="183">
        <v>0</v>
      </c>
      <c r="ES157" s="183">
        <v>0</v>
      </c>
      <c r="ET157" s="183">
        <v>0</v>
      </c>
      <c r="EU157" s="183">
        <v>0</v>
      </c>
      <c r="EV157" s="183">
        <v>0</v>
      </c>
      <c r="EW157" s="183">
        <v>0</v>
      </c>
      <c r="EX157" s="183">
        <v>0</v>
      </c>
      <c r="EY157" s="183">
        <v>0</v>
      </c>
      <c r="EZ157" s="183">
        <v>0</v>
      </c>
      <c r="FA157" s="183">
        <v>0</v>
      </c>
      <c r="FB157" s="183">
        <v>0</v>
      </c>
      <c r="FC157" s="183">
        <v>0</v>
      </c>
      <c r="FD157" s="183">
        <v>0</v>
      </c>
      <c r="FE157" s="183">
        <v>0</v>
      </c>
      <c r="FF157" s="183">
        <v>0</v>
      </c>
      <c r="FG157" s="183">
        <v>0</v>
      </c>
      <c r="FH157" s="183">
        <v>0</v>
      </c>
      <c r="FI157" s="183">
        <v>0</v>
      </c>
      <c r="FJ157" s="183">
        <v>0</v>
      </c>
      <c r="FK157" s="183">
        <v>0</v>
      </c>
      <c r="FL157" s="183">
        <v>0</v>
      </c>
      <c r="FM157" s="183">
        <v>0</v>
      </c>
      <c r="FN157" s="183">
        <v>0</v>
      </c>
      <c r="FO157" s="183">
        <v>0</v>
      </c>
      <c r="FP157" s="183">
        <v>0</v>
      </c>
      <c r="FQ157" s="183">
        <v>0</v>
      </c>
      <c r="FR157" s="183">
        <v>0</v>
      </c>
      <c r="FS157" s="183">
        <v>0</v>
      </c>
      <c r="FT157" s="183">
        <v>0</v>
      </c>
      <c r="FU157" s="183">
        <v>0</v>
      </c>
      <c r="FV157" s="183">
        <v>0</v>
      </c>
      <c r="FW157" s="183">
        <v>0</v>
      </c>
      <c r="FX157" s="183">
        <v>0</v>
      </c>
      <c r="FY157" s="183">
        <v>0</v>
      </c>
      <c r="FZ157" s="183">
        <v>0</v>
      </c>
      <c r="GA157" s="183">
        <v>0</v>
      </c>
      <c r="GB157" s="183">
        <v>0</v>
      </c>
      <c r="GC157" s="183">
        <v>0</v>
      </c>
      <c r="GD157" s="183">
        <v>0</v>
      </c>
      <c r="GE157" s="183">
        <v>0</v>
      </c>
      <c r="GF157" s="183">
        <v>0</v>
      </c>
      <c r="GG157" s="183">
        <v>0</v>
      </c>
      <c r="GH157" s="183">
        <v>0</v>
      </c>
      <c r="GI157" s="183">
        <v>0</v>
      </c>
      <c r="GJ157" s="183">
        <v>0</v>
      </c>
      <c r="GK157" s="183">
        <v>0</v>
      </c>
      <c r="GL157" s="183">
        <v>0</v>
      </c>
      <c r="GM157" s="183">
        <v>0</v>
      </c>
      <c r="GN157" s="183">
        <v>0</v>
      </c>
      <c r="GO157" s="183">
        <v>0</v>
      </c>
      <c r="GP157" s="183">
        <v>0</v>
      </c>
      <c r="GQ157" s="183">
        <v>0</v>
      </c>
      <c r="GR157" s="183">
        <v>0</v>
      </c>
      <c r="GS157" s="183">
        <v>0</v>
      </c>
      <c r="GT157" s="183">
        <v>0</v>
      </c>
      <c r="GU157" s="183">
        <v>0</v>
      </c>
      <c r="GV157" s="183">
        <v>0</v>
      </c>
      <c r="GW157" s="183">
        <v>0</v>
      </c>
      <c r="GX157" s="183">
        <v>0</v>
      </c>
      <c r="GY157" s="183">
        <v>0</v>
      </c>
      <c r="GZ157" s="183">
        <v>0</v>
      </c>
      <c r="HA157" s="183">
        <v>0</v>
      </c>
      <c r="HB157" s="183">
        <v>0</v>
      </c>
      <c r="HC157" s="183">
        <v>0</v>
      </c>
      <c r="HD157" s="183">
        <v>0</v>
      </c>
      <c r="HE157" s="183">
        <v>0</v>
      </c>
      <c r="HF157" s="183">
        <v>0</v>
      </c>
      <c r="HG157" s="183">
        <v>0</v>
      </c>
      <c r="HH157" s="183">
        <v>0</v>
      </c>
      <c r="HI157" s="183">
        <v>0</v>
      </c>
      <c r="HJ157" s="183">
        <v>0</v>
      </c>
      <c r="HK157" s="183">
        <v>0</v>
      </c>
      <c r="HL157" s="183">
        <v>0</v>
      </c>
      <c r="HM157" s="183">
        <v>0</v>
      </c>
      <c r="HN157" s="183">
        <v>0</v>
      </c>
      <c r="HO157" s="183">
        <v>0</v>
      </c>
      <c r="HP157" s="183">
        <v>0</v>
      </c>
      <c r="HQ157" s="183">
        <v>0</v>
      </c>
      <c r="HR157" s="183">
        <v>0</v>
      </c>
      <c r="HS157" s="183">
        <v>0</v>
      </c>
      <c r="HT157" s="183">
        <v>0</v>
      </c>
      <c r="HU157" s="183">
        <v>0</v>
      </c>
      <c r="HV157" s="183">
        <v>0</v>
      </c>
      <c r="HW157" s="183">
        <v>0</v>
      </c>
      <c r="HX157" s="183">
        <v>0</v>
      </c>
      <c r="HY157" s="183">
        <v>0</v>
      </c>
      <c r="HZ157" s="183">
        <v>0</v>
      </c>
      <c r="IA157" s="183">
        <v>0</v>
      </c>
      <c r="IB157" s="183">
        <v>0</v>
      </c>
      <c r="IC157" s="183">
        <v>0</v>
      </c>
      <c r="ID157" s="183">
        <v>0</v>
      </c>
      <c r="IE157" s="183">
        <v>0</v>
      </c>
      <c r="IF157" s="183">
        <v>0</v>
      </c>
      <c r="IG157" s="183">
        <v>0</v>
      </c>
      <c r="IH157" s="183">
        <v>0</v>
      </c>
      <c r="II157" s="183">
        <v>0</v>
      </c>
      <c r="IJ157" s="183">
        <v>0</v>
      </c>
      <c r="IK157" s="183">
        <v>0</v>
      </c>
      <c r="IL157" s="183">
        <v>0</v>
      </c>
      <c r="IM157" s="183">
        <v>0</v>
      </c>
      <c r="IN157" s="183">
        <v>0</v>
      </c>
      <c r="IO157" s="183">
        <v>0</v>
      </c>
      <c r="IP157" s="183">
        <v>0</v>
      </c>
      <c r="IQ157" s="183">
        <v>0</v>
      </c>
      <c r="IR157" s="183">
        <v>0</v>
      </c>
      <c r="IS157" s="183">
        <v>0</v>
      </c>
      <c r="IT157" s="183">
        <v>0</v>
      </c>
      <c r="IU157" s="183">
        <v>0</v>
      </c>
      <c r="IV157" s="183">
        <v>0</v>
      </c>
      <c r="IW157" s="183">
        <v>0</v>
      </c>
      <c r="IX157" s="183">
        <v>0</v>
      </c>
      <c r="IY157" s="183">
        <v>0</v>
      </c>
      <c r="IZ157" s="183">
        <v>0</v>
      </c>
      <c r="JA157" s="183">
        <v>0</v>
      </c>
      <c r="JB157" s="183">
        <v>0</v>
      </c>
      <c r="JC157" s="183">
        <v>0</v>
      </c>
      <c r="JD157" s="183">
        <v>0</v>
      </c>
      <c r="JE157" s="183">
        <v>0</v>
      </c>
      <c r="JF157" s="183">
        <v>0</v>
      </c>
      <c r="JG157" s="183">
        <v>0</v>
      </c>
      <c r="JH157" s="183">
        <v>0</v>
      </c>
      <c r="JI157" s="183">
        <v>0</v>
      </c>
      <c r="JJ157" s="183">
        <v>0</v>
      </c>
      <c r="JK157" s="183">
        <v>0</v>
      </c>
      <c r="JL157" s="183">
        <v>0</v>
      </c>
      <c r="JM157" s="183">
        <v>0</v>
      </c>
      <c r="JN157" s="183">
        <v>0</v>
      </c>
      <c r="JO157" s="183">
        <v>0</v>
      </c>
      <c r="JP157" s="183">
        <v>0</v>
      </c>
      <c r="JQ157" s="183">
        <v>0</v>
      </c>
    </row>
    <row r="158" spans="1:277" x14ac:dyDescent="0.25">
      <c r="A158" s="54">
        <f t="shared" si="70"/>
        <v>157</v>
      </c>
      <c r="B158" s="6"/>
      <c r="C158" s="6"/>
      <c r="D158" s="6"/>
      <c r="E158" s="6"/>
      <c r="F158" s="6" t="s">
        <v>325</v>
      </c>
      <c r="G158" s="297">
        <v>0</v>
      </c>
      <c r="H158" s="297">
        <v>0</v>
      </c>
      <c r="I158" s="297">
        <v>0</v>
      </c>
      <c r="J158" s="297">
        <v>0</v>
      </c>
      <c r="K158" s="297">
        <v>0</v>
      </c>
      <c r="L158" s="297">
        <v>0</v>
      </c>
      <c r="M158" s="297">
        <v>0</v>
      </c>
      <c r="N158" s="297">
        <v>0</v>
      </c>
      <c r="O158" s="297">
        <v>0</v>
      </c>
      <c r="P158" s="297">
        <v>0</v>
      </c>
      <c r="Q158" s="297">
        <v>0</v>
      </c>
      <c r="R158" s="297">
        <v>0</v>
      </c>
      <c r="S158" s="297">
        <v>0</v>
      </c>
      <c r="T158" s="297">
        <v>0</v>
      </c>
      <c r="U158" s="297"/>
      <c r="V158" s="297">
        <v>0</v>
      </c>
      <c r="W158" s="297"/>
      <c r="X158" s="297">
        <v>0</v>
      </c>
      <c r="Y158" s="297"/>
      <c r="Z158" s="297">
        <v>0</v>
      </c>
      <c r="AA158" s="297">
        <v>0</v>
      </c>
      <c r="AB158" s="297">
        <v>0</v>
      </c>
      <c r="AC158" s="297">
        <v>0</v>
      </c>
      <c r="AD158" s="297">
        <v>0</v>
      </c>
      <c r="AE158" s="297">
        <v>0</v>
      </c>
      <c r="AF158" s="297">
        <v>0</v>
      </c>
      <c r="AG158" s="297">
        <v>0</v>
      </c>
      <c r="AH158" s="297">
        <v>0</v>
      </c>
      <c r="AI158" s="297">
        <v>0</v>
      </c>
      <c r="AJ158" s="297">
        <v>0</v>
      </c>
      <c r="AK158" s="297">
        <v>0</v>
      </c>
      <c r="AL158" s="297">
        <v>0</v>
      </c>
      <c r="AM158" s="297">
        <v>0</v>
      </c>
      <c r="AN158" s="297">
        <v>0</v>
      </c>
      <c r="AO158" s="297">
        <v>0</v>
      </c>
      <c r="AP158" s="297">
        <v>0</v>
      </c>
      <c r="AQ158" s="297">
        <v>0</v>
      </c>
      <c r="AR158" s="297">
        <v>0</v>
      </c>
      <c r="AS158" s="297">
        <v>0</v>
      </c>
      <c r="AT158" s="297">
        <v>0</v>
      </c>
      <c r="AU158" s="297">
        <v>0</v>
      </c>
      <c r="AV158" s="297">
        <v>0</v>
      </c>
      <c r="AW158" s="297">
        <v>0</v>
      </c>
      <c r="AX158" s="297">
        <v>0</v>
      </c>
      <c r="AY158" s="297">
        <v>0</v>
      </c>
      <c r="AZ158" s="297">
        <v>0</v>
      </c>
      <c r="BA158" s="297">
        <v>0</v>
      </c>
      <c r="BB158" s="297">
        <v>0</v>
      </c>
      <c r="BC158" s="297">
        <v>0</v>
      </c>
      <c r="BD158" s="297">
        <v>0</v>
      </c>
      <c r="BE158" s="297">
        <v>0</v>
      </c>
      <c r="BF158" s="297">
        <v>0</v>
      </c>
      <c r="BG158" s="297">
        <v>0</v>
      </c>
      <c r="BH158" s="297">
        <v>0</v>
      </c>
      <c r="BI158" s="297">
        <v>0</v>
      </c>
      <c r="BJ158" s="297">
        <v>0</v>
      </c>
      <c r="BK158" s="297">
        <v>0</v>
      </c>
      <c r="BL158" s="297">
        <v>0</v>
      </c>
      <c r="BM158" s="297">
        <v>0</v>
      </c>
      <c r="BN158" s="297">
        <v>0</v>
      </c>
      <c r="BO158" s="297">
        <v>0</v>
      </c>
      <c r="BP158" s="297">
        <v>0</v>
      </c>
      <c r="BQ158" s="297">
        <v>0</v>
      </c>
      <c r="BR158" s="297">
        <v>0</v>
      </c>
      <c r="BS158" s="297">
        <v>0</v>
      </c>
      <c r="BT158" s="297">
        <v>0</v>
      </c>
      <c r="BU158" s="297">
        <v>0</v>
      </c>
      <c r="BV158" s="297">
        <v>0</v>
      </c>
      <c r="BW158" s="297">
        <v>0</v>
      </c>
      <c r="BX158" s="297">
        <v>0</v>
      </c>
      <c r="BY158" s="297">
        <v>0</v>
      </c>
      <c r="BZ158" s="297">
        <v>0</v>
      </c>
      <c r="CA158" s="297">
        <v>0</v>
      </c>
      <c r="CB158" s="297">
        <v>0</v>
      </c>
      <c r="CC158" s="297">
        <v>0</v>
      </c>
      <c r="CD158" s="297">
        <v>0</v>
      </c>
      <c r="CE158" s="297">
        <v>0</v>
      </c>
      <c r="CF158" s="297">
        <v>0</v>
      </c>
      <c r="CG158" s="297">
        <v>0</v>
      </c>
      <c r="CH158" s="297">
        <v>0</v>
      </c>
      <c r="CI158" s="297">
        <v>0</v>
      </c>
      <c r="CJ158" s="297">
        <v>0</v>
      </c>
      <c r="CK158" s="297">
        <v>0</v>
      </c>
      <c r="CL158" s="297">
        <v>0</v>
      </c>
      <c r="CM158" s="297"/>
      <c r="CN158" s="297">
        <v>0</v>
      </c>
      <c r="CO158" s="297">
        <v>0</v>
      </c>
      <c r="CP158" s="297">
        <v>0</v>
      </c>
      <c r="CQ158" s="297">
        <v>0</v>
      </c>
      <c r="CR158" s="297">
        <v>0</v>
      </c>
      <c r="CS158" s="297">
        <v>0</v>
      </c>
      <c r="CT158" s="297">
        <v>0</v>
      </c>
      <c r="CU158" s="297">
        <v>0</v>
      </c>
      <c r="CV158" s="297">
        <v>0</v>
      </c>
      <c r="CW158" s="297">
        <v>0</v>
      </c>
      <c r="CX158" s="297">
        <v>0</v>
      </c>
      <c r="CY158" s="297">
        <v>0</v>
      </c>
      <c r="CZ158" s="297">
        <v>0</v>
      </c>
      <c r="DA158" s="297">
        <v>0</v>
      </c>
      <c r="DB158" s="297">
        <v>0</v>
      </c>
      <c r="DC158" s="297">
        <v>0</v>
      </c>
      <c r="DD158" s="297">
        <v>0</v>
      </c>
      <c r="DE158" s="297">
        <v>0</v>
      </c>
      <c r="DF158" s="297">
        <v>0</v>
      </c>
      <c r="DG158" s="297">
        <v>0</v>
      </c>
      <c r="DH158" s="297">
        <v>0</v>
      </c>
      <c r="DI158" s="297">
        <v>0</v>
      </c>
      <c r="DJ158" s="297">
        <v>0</v>
      </c>
      <c r="DK158" s="297">
        <v>0</v>
      </c>
      <c r="DL158" s="297">
        <v>0</v>
      </c>
      <c r="DM158" s="297">
        <v>0</v>
      </c>
      <c r="DN158" s="297">
        <v>0</v>
      </c>
      <c r="DO158" s="297">
        <v>0</v>
      </c>
      <c r="DP158" s="297">
        <v>0</v>
      </c>
      <c r="DQ158" s="297"/>
      <c r="DR158" s="297">
        <v>0</v>
      </c>
      <c r="DS158" s="297">
        <v>0</v>
      </c>
      <c r="DT158" s="297">
        <v>0</v>
      </c>
      <c r="DU158" s="297">
        <v>0</v>
      </c>
      <c r="DV158" s="297">
        <v>0</v>
      </c>
      <c r="DW158" s="297">
        <v>0</v>
      </c>
      <c r="DX158" s="297"/>
      <c r="DY158" s="297">
        <v>0</v>
      </c>
      <c r="DZ158" s="297">
        <v>0</v>
      </c>
      <c r="EA158" s="297">
        <v>0</v>
      </c>
      <c r="EB158" s="297">
        <v>0</v>
      </c>
      <c r="EC158" s="297">
        <v>0</v>
      </c>
      <c r="ED158" s="297">
        <v>0</v>
      </c>
      <c r="EE158" s="297">
        <v>0</v>
      </c>
      <c r="EF158" s="297">
        <v>0</v>
      </c>
      <c r="EG158" s="297">
        <v>0</v>
      </c>
      <c r="EH158" s="297">
        <v>0</v>
      </c>
      <c r="EI158"/>
      <c r="EJ158" s="7">
        <f t="shared" si="75"/>
        <v>0</v>
      </c>
      <c r="EN158" s="183">
        <v>0</v>
      </c>
      <c r="EO158" s="183">
        <v>0</v>
      </c>
      <c r="EP158" s="183">
        <v>0</v>
      </c>
      <c r="EQ158" s="183">
        <v>0</v>
      </c>
      <c r="ER158" s="183">
        <v>0</v>
      </c>
      <c r="ES158" s="183">
        <v>0</v>
      </c>
      <c r="ET158" s="183">
        <v>0</v>
      </c>
      <c r="EU158" s="183">
        <v>0</v>
      </c>
      <c r="EV158" s="183">
        <v>0</v>
      </c>
      <c r="EW158" s="183">
        <v>0</v>
      </c>
      <c r="EX158" s="183">
        <v>0</v>
      </c>
      <c r="EY158" s="183">
        <v>0</v>
      </c>
      <c r="EZ158" s="183">
        <v>0</v>
      </c>
      <c r="FA158" s="183">
        <v>0</v>
      </c>
      <c r="FB158" s="183">
        <v>0</v>
      </c>
      <c r="FC158" s="183">
        <v>0</v>
      </c>
      <c r="FD158" s="183">
        <v>0</v>
      </c>
      <c r="FE158" s="183">
        <v>0</v>
      </c>
      <c r="FF158" s="183">
        <v>0</v>
      </c>
      <c r="FG158" s="183">
        <v>0</v>
      </c>
      <c r="FH158" s="183">
        <v>0</v>
      </c>
      <c r="FI158" s="183">
        <v>0</v>
      </c>
      <c r="FJ158" s="183">
        <v>0</v>
      </c>
      <c r="FK158" s="183">
        <v>0</v>
      </c>
      <c r="FL158" s="183">
        <v>0</v>
      </c>
      <c r="FM158" s="183">
        <v>0</v>
      </c>
      <c r="FN158" s="183">
        <v>0</v>
      </c>
      <c r="FO158" s="183">
        <v>0</v>
      </c>
      <c r="FP158" s="183">
        <v>0</v>
      </c>
      <c r="FQ158" s="183">
        <v>0</v>
      </c>
      <c r="FR158" s="183">
        <v>0</v>
      </c>
      <c r="FS158" s="183">
        <v>0</v>
      </c>
      <c r="FT158" s="183">
        <v>0</v>
      </c>
      <c r="FU158" s="183">
        <v>0</v>
      </c>
      <c r="FV158" s="183">
        <v>0</v>
      </c>
      <c r="FW158" s="183">
        <v>0</v>
      </c>
      <c r="FX158" s="183">
        <v>0</v>
      </c>
      <c r="FY158" s="183">
        <v>0</v>
      </c>
      <c r="FZ158" s="183">
        <v>0</v>
      </c>
      <c r="GA158" s="183">
        <v>0</v>
      </c>
      <c r="GB158" s="183">
        <v>0</v>
      </c>
      <c r="GC158" s="183">
        <v>0</v>
      </c>
      <c r="GD158" s="183">
        <v>0</v>
      </c>
      <c r="GE158" s="183">
        <v>0</v>
      </c>
      <c r="GF158" s="183">
        <v>0</v>
      </c>
      <c r="GG158" s="183">
        <v>0</v>
      </c>
      <c r="GH158" s="183">
        <v>0</v>
      </c>
      <c r="GI158" s="183">
        <v>0</v>
      </c>
      <c r="GJ158" s="183">
        <v>0</v>
      </c>
      <c r="GK158" s="183">
        <v>0</v>
      </c>
      <c r="GL158" s="183">
        <v>0</v>
      </c>
      <c r="GM158" s="183">
        <v>0</v>
      </c>
      <c r="GN158" s="183">
        <v>0</v>
      </c>
      <c r="GO158" s="183">
        <v>0</v>
      </c>
      <c r="GP158" s="183">
        <v>0</v>
      </c>
      <c r="GQ158" s="183">
        <v>0</v>
      </c>
      <c r="GR158" s="183">
        <v>0</v>
      </c>
      <c r="GS158" s="183">
        <v>0</v>
      </c>
      <c r="GT158" s="183">
        <v>0</v>
      </c>
      <c r="GU158" s="183">
        <v>0</v>
      </c>
      <c r="GV158" s="183">
        <v>0</v>
      </c>
      <c r="GW158" s="183">
        <v>0</v>
      </c>
      <c r="GX158" s="183">
        <v>0</v>
      </c>
      <c r="GY158" s="183">
        <v>0</v>
      </c>
      <c r="GZ158" s="183">
        <v>0</v>
      </c>
      <c r="HA158" s="183">
        <v>0</v>
      </c>
      <c r="HB158" s="183">
        <v>0</v>
      </c>
      <c r="HC158" s="183">
        <v>0</v>
      </c>
      <c r="HD158" s="183">
        <v>0</v>
      </c>
      <c r="HE158" s="183">
        <v>0</v>
      </c>
      <c r="HF158" s="183">
        <v>0</v>
      </c>
      <c r="HG158" s="183">
        <v>0</v>
      </c>
      <c r="HH158" s="183">
        <v>0</v>
      </c>
      <c r="HI158" s="183">
        <v>0</v>
      </c>
      <c r="HJ158" s="183">
        <v>0</v>
      </c>
      <c r="HK158" s="183">
        <v>0</v>
      </c>
      <c r="HL158" s="183">
        <v>0</v>
      </c>
      <c r="HM158" s="183">
        <v>0</v>
      </c>
      <c r="HN158" s="183">
        <v>0</v>
      </c>
      <c r="HO158" s="183">
        <v>0</v>
      </c>
      <c r="HP158" s="183">
        <v>0</v>
      </c>
      <c r="HQ158" s="183">
        <v>0</v>
      </c>
      <c r="HR158" s="183">
        <v>0</v>
      </c>
      <c r="HS158" s="183">
        <v>0</v>
      </c>
      <c r="HT158" s="183">
        <v>0</v>
      </c>
      <c r="HU158" s="183">
        <v>0</v>
      </c>
      <c r="HV158" s="183">
        <v>0</v>
      </c>
      <c r="HW158" s="183">
        <v>0</v>
      </c>
      <c r="HX158" s="183">
        <v>0</v>
      </c>
      <c r="HY158" s="183">
        <v>0</v>
      </c>
      <c r="HZ158" s="183">
        <v>0</v>
      </c>
      <c r="IA158" s="183">
        <v>0</v>
      </c>
      <c r="IB158" s="183">
        <v>0</v>
      </c>
      <c r="IC158" s="183">
        <v>0</v>
      </c>
      <c r="ID158" s="183">
        <v>0</v>
      </c>
      <c r="IE158" s="183">
        <v>0</v>
      </c>
      <c r="IF158" s="183">
        <v>0</v>
      </c>
      <c r="IG158" s="183">
        <v>0</v>
      </c>
      <c r="IH158" s="183">
        <v>0</v>
      </c>
      <c r="II158" s="183">
        <v>0</v>
      </c>
      <c r="IJ158" s="183">
        <v>0</v>
      </c>
      <c r="IK158" s="183">
        <v>0</v>
      </c>
      <c r="IL158" s="183">
        <v>0</v>
      </c>
      <c r="IM158" s="183">
        <v>0</v>
      </c>
      <c r="IN158" s="183">
        <v>0</v>
      </c>
      <c r="IO158" s="183">
        <v>0</v>
      </c>
      <c r="IP158" s="183">
        <v>0</v>
      </c>
      <c r="IQ158" s="183">
        <v>0</v>
      </c>
      <c r="IR158" s="183">
        <v>0</v>
      </c>
      <c r="IS158" s="183">
        <v>0</v>
      </c>
      <c r="IT158" s="183">
        <v>0</v>
      </c>
      <c r="IU158" s="183">
        <v>0</v>
      </c>
      <c r="IV158" s="183">
        <v>0</v>
      </c>
      <c r="IW158" s="183">
        <v>0</v>
      </c>
      <c r="IX158" s="183">
        <v>0</v>
      </c>
      <c r="IY158" s="183">
        <v>0</v>
      </c>
      <c r="IZ158" s="183">
        <v>0</v>
      </c>
      <c r="JA158" s="183">
        <v>0</v>
      </c>
      <c r="JB158" s="183">
        <v>0</v>
      </c>
      <c r="JC158" s="183">
        <v>0</v>
      </c>
      <c r="JD158" s="183">
        <v>0</v>
      </c>
      <c r="JE158" s="183">
        <v>0</v>
      </c>
      <c r="JF158" s="183">
        <v>0</v>
      </c>
      <c r="JG158" s="183">
        <v>0</v>
      </c>
      <c r="JH158" s="183">
        <v>0</v>
      </c>
      <c r="JI158" s="183">
        <v>0</v>
      </c>
      <c r="JJ158" s="183">
        <v>0</v>
      </c>
      <c r="JK158" s="183">
        <v>0</v>
      </c>
      <c r="JL158" s="183">
        <v>0</v>
      </c>
      <c r="JM158" s="183">
        <v>0</v>
      </c>
      <c r="JN158" s="183">
        <v>0</v>
      </c>
      <c r="JO158" s="183">
        <v>0</v>
      </c>
      <c r="JP158" s="183">
        <v>0</v>
      </c>
      <c r="JQ158" s="183">
        <v>0</v>
      </c>
    </row>
    <row r="159" spans="1:277" x14ac:dyDescent="0.25">
      <c r="A159" s="54">
        <f t="shared" si="70"/>
        <v>158</v>
      </c>
      <c r="B159" s="6"/>
      <c r="C159" s="6"/>
      <c r="D159" s="6"/>
      <c r="E159" s="6"/>
      <c r="F159" s="6" t="s">
        <v>326</v>
      </c>
      <c r="G159" s="297">
        <v>0</v>
      </c>
      <c r="H159" s="297">
        <v>0</v>
      </c>
      <c r="I159" s="297">
        <v>0</v>
      </c>
      <c r="J159" s="297">
        <v>0</v>
      </c>
      <c r="K159" s="297">
        <v>0</v>
      </c>
      <c r="L159" s="297">
        <v>0</v>
      </c>
      <c r="M159" s="297">
        <v>0</v>
      </c>
      <c r="N159" s="297">
        <v>0</v>
      </c>
      <c r="O159" s="297">
        <v>0</v>
      </c>
      <c r="P159" s="297">
        <v>0</v>
      </c>
      <c r="Q159" s="297">
        <v>0</v>
      </c>
      <c r="R159" s="297">
        <v>0</v>
      </c>
      <c r="S159" s="297">
        <v>0</v>
      </c>
      <c r="T159" s="297">
        <v>0</v>
      </c>
      <c r="U159" s="297"/>
      <c r="V159" s="297">
        <v>0</v>
      </c>
      <c r="W159" s="297"/>
      <c r="X159" s="297">
        <v>0</v>
      </c>
      <c r="Y159" s="297"/>
      <c r="Z159" s="297">
        <v>0</v>
      </c>
      <c r="AA159" s="297">
        <v>0</v>
      </c>
      <c r="AB159" s="297">
        <v>0</v>
      </c>
      <c r="AC159" s="297">
        <v>0</v>
      </c>
      <c r="AD159" s="297">
        <v>0</v>
      </c>
      <c r="AE159" s="297">
        <v>0</v>
      </c>
      <c r="AF159" s="297">
        <v>0</v>
      </c>
      <c r="AG159" s="297">
        <v>0</v>
      </c>
      <c r="AH159" s="297">
        <v>0</v>
      </c>
      <c r="AI159" s="297">
        <v>0</v>
      </c>
      <c r="AJ159" s="297">
        <v>0</v>
      </c>
      <c r="AK159" s="297">
        <v>0</v>
      </c>
      <c r="AL159" s="297">
        <v>0</v>
      </c>
      <c r="AM159" s="297">
        <v>0</v>
      </c>
      <c r="AN159" s="297">
        <v>0</v>
      </c>
      <c r="AO159" s="297">
        <v>0</v>
      </c>
      <c r="AP159" s="297">
        <v>0</v>
      </c>
      <c r="AQ159" s="297">
        <v>0</v>
      </c>
      <c r="AR159" s="297">
        <v>0</v>
      </c>
      <c r="AS159" s="297">
        <v>0</v>
      </c>
      <c r="AT159" s="297">
        <v>0</v>
      </c>
      <c r="AU159" s="297">
        <v>0</v>
      </c>
      <c r="AV159" s="297">
        <v>0</v>
      </c>
      <c r="AW159" s="297">
        <v>0</v>
      </c>
      <c r="AX159" s="297">
        <v>0</v>
      </c>
      <c r="AY159" s="297">
        <v>0</v>
      </c>
      <c r="AZ159" s="297">
        <v>0</v>
      </c>
      <c r="BA159" s="297">
        <v>0</v>
      </c>
      <c r="BB159" s="297">
        <v>0</v>
      </c>
      <c r="BC159" s="297">
        <v>0</v>
      </c>
      <c r="BD159" s="297">
        <v>0</v>
      </c>
      <c r="BE159" s="297">
        <v>0</v>
      </c>
      <c r="BF159" s="297">
        <v>0</v>
      </c>
      <c r="BG159" s="297">
        <v>0</v>
      </c>
      <c r="BH159" s="297">
        <v>0</v>
      </c>
      <c r="BI159" s="297">
        <v>0</v>
      </c>
      <c r="BJ159" s="297">
        <v>0</v>
      </c>
      <c r="BK159" s="297">
        <v>0</v>
      </c>
      <c r="BL159" s="297">
        <v>0</v>
      </c>
      <c r="BM159" s="297">
        <v>0</v>
      </c>
      <c r="BN159" s="297">
        <v>0</v>
      </c>
      <c r="BO159" s="297">
        <v>0</v>
      </c>
      <c r="BP159" s="297">
        <v>0</v>
      </c>
      <c r="BQ159" s="297">
        <v>0</v>
      </c>
      <c r="BR159" s="297">
        <v>0</v>
      </c>
      <c r="BS159" s="297">
        <v>0</v>
      </c>
      <c r="BT159" s="297">
        <v>0</v>
      </c>
      <c r="BU159" s="297">
        <v>0</v>
      </c>
      <c r="BV159" s="297">
        <v>0</v>
      </c>
      <c r="BW159" s="297">
        <v>0</v>
      </c>
      <c r="BX159" s="297">
        <v>0</v>
      </c>
      <c r="BY159" s="297">
        <v>0</v>
      </c>
      <c r="BZ159" s="297">
        <v>0</v>
      </c>
      <c r="CA159" s="297">
        <v>0</v>
      </c>
      <c r="CB159" s="297">
        <v>0</v>
      </c>
      <c r="CC159" s="297">
        <v>0</v>
      </c>
      <c r="CD159" s="297">
        <v>0</v>
      </c>
      <c r="CE159" s="297">
        <v>0</v>
      </c>
      <c r="CF159" s="297">
        <v>0</v>
      </c>
      <c r="CG159" s="297">
        <v>0</v>
      </c>
      <c r="CH159" s="297">
        <v>0</v>
      </c>
      <c r="CI159" s="297">
        <v>0</v>
      </c>
      <c r="CJ159" s="297">
        <v>0</v>
      </c>
      <c r="CK159" s="297">
        <v>0</v>
      </c>
      <c r="CL159" s="297">
        <v>0</v>
      </c>
      <c r="CM159" s="297"/>
      <c r="CN159" s="297">
        <v>0</v>
      </c>
      <c r="CO159" s="297">
        <v>0</v>
      </c>
      <c r="CP159" s="297">
        <v>0</v>
      </c>
      <c r="CQ159" s="297">
        <v>0</v>
      </c>
      <c r="CR159" s="297">
        <v>0</v>
      </c>
      <c r="CS159" s="297">
        <v>0</v>
      </c>
      <c r="CT159" s="297">
        <v>0</v>
      </c>
      <c r="CU159" s="297">
        <v>0</v>
      </c>
      <c r="CV159" s="297">
        <v>0</v>
      </c>
      <c r="CW159" s="297">
        <v>0</v>
      </c>
      <c r="CX159" s="297">
        <v>0</v>
      </c>
      <c r="CY159" s="297">
        <v>0</v>
      </c>
      <c r="CZ159" s="297">
        <v>0</v>
      </c>
      <c r="DA159" s="297">
        <v>0</v>
      </c>
      <c r="DB159" s="297">
        <v>0</v>
      </c>
      <c r="DC159" s="297">
        <v>0</v>
      </c>
      <c r="DD159" s="297">
        <v>0</v>
      </c>
      <c r="DE159" s="297">
        <v>0</v>
      </c>
      <c r="DF159" s="297">
        <v>0</v>
      </c>
      <c r="DG159" s="297">
        <v>0</v>
      </c>
      <c r="DH159" s="297">
        <v>0</v>
      </c>
      <c r="DI159" s="297">
        <v>0</v>
      </c>
      <c r="DJ159" s="297">
        <v>0</v>
      </c>
      <c r="DK159" s="297">
        <v>0</v>
      </c>
      <c r="DL159" s="297">
        <v>0</v>
      </c>
      <c r="DM159" s="297">
        <v>0</v>
      </c>
      <c r="DN159" s="297">
        <v>0</v>
      </c>
      <c r="DO159" s="297">
        <v>0</v>
      </c>
      <c r="DP159" s="297">
        <v>0</v>
      </c>
      <c r="DQ159" s="297"/>
      <c r="DR159" s="297">
        <v>0</v>
      </c>
      <c r="DS159" s="297">
        <v>0</v>
      </c>
      <c r="DT159" s="297">
        <v>0</v>
      </c>
      <c r="DU159" s="297">
        <v>0</v>
      </c>
      <c r="DV159" s="297">
        <v>0</v>
      </c>
      <c r="DW159" s="297">
        <v>0</v>
      </c>
      <c r="DX159" s="297"/>
      <c r="DY159" s="297">
        <v>0</v>
      </c>
      <c r="DZ159" s="297">
        <v>0</v>
      </c>
      <c r="EA159" s="297">
        <v>0</v>
      </c>
      <c r="EB159" s="297">
        <v>0</v>
      </c>
      <c r="EC159" s="297">
        <v>0</v>
      </c>
      <c r="ED159" s="297">
        <v>0</v>
      </c>
      <c r="EE159" s="297">
        <v>0</v>
      </c>
      <c r="EF159" s="297">
        <v>0</v>
      </c>
      <c r="EG159" s="297">
        <v>0</v>
      </c>
      <c r="EH159" s="297">
        <v>0</v>
      </c>
      <c r="EI159"/>
      <c r="EJ159" s="7">
        <f t="shared" si="75"/>
        <v>0</v>
      </c>
      <c r="EN159" s="183">
        <v>0</v>
      </c>
      <c r="EO159" s="183">
        <v>0</v>
      </c>
      <c r="EP159" s="183">
        <v>0</v>
      </c>
      <c r="EQ159" s="183">
        <v>0</v>
      </c>
      <c r="ER159" s="183">
        <v>0</v>
      </c>
      <c r="ES159" s="183">
        <v>0</v>
      </c>
      <c r="ET159" s="183">
        <v>0</v>
      </c>
      <c r="EU159" s="183">
        <v>0</v>
      </c>
      <c r="EV159" s="183">
        <v>0</v>
      </c>
      <c r="EW159" s="183">
        <v>0</v>
      </c>
      <c r="EX159" s="183">
        <v>0</v>
      </c>
      <c r="EY159" s="183">
        <v>0</v>
      </c>
      <c r="EZ159" s="183">
        <v>0</v>
      </c>
      <c r="FA159" s="183">
        <v>0</v>
      </c>
      <c r="FB159" s="183">
        <v>0</v>
      </c>
      <c r="FC159" s="183">
        <v>0</v>
      </c>
      <c r="FD159" s="183">
        <v>0</v>
      </c>
      <c r="FE159" s="183">
        <v>0</v>
      </c>
      <c r="FF159" s="183">
        <v>0</v>
      </c>
      <c r="FG159" s="183">
        <v>0</v>
      </c>
      <c r="FH159" s="183">
        <v>0</v>
      </c>
      <c r="FI159" s="183">
        <v>0</v>
      </c>
      <c r="FJ159" s="183">
        <v>0</v>
      </c>
      <c r="FK159" s="183">
        <v>0</v>
      </c>
      <c r="FL159" s="183">
        <v>0</v>
      </c>
      <c r="FM159" s="183">
        <v>0</v>
      </c>
      <c r="FN159" s="183">
        <v>0</v>
      </c>
      <c r="FO159" s="183">
        <v>0</v>
      </c>
      <c r="FP159" s="183">
        <v>0</v>
      </c>
      <c r="FQ159" s="183">
        <v>0</v>
      </c>
      <c r="FR159" s="183">
        <v>0</v>
      </c>
      <c r="FS159" s="183">
        <v>0</v>
      </c>
      <c r="FT159" s="183">
        <v>0</v>
      </c>
      <c r="FU159" s="183">
        <v>0</v>
      </c>
      <c r="FV159" s="183">
        <v>0</v>
      </c>
      <c r="FW159" s="183">
        <v>0</v>
      </c>
      <c r="FX159" s="183">
        <v>0</v>
      </c>
      <c r="FY159" s="183">
        <v>0</v>
      </c>
      <c r="FZ159" s="183">
        <v>0</v>
      </c>
      <c r="GA159" s="183">
        <v>0</v>
      </c>
      <c r="GB159" s="183">
        <v>0</v>
      </c>
      <c r="GC159" s="183">
        <v>0</v>
      </c>
      <c r="GD159" s="183">
        <v>0</v>
      </c>
      <c r="GE159" s="183">
        <v>0</v>
      </c>
      <c r="GF159" s="183">
        <v>0</v>
      </c>
      <c r="GG159" s="183">
        <v>0</v>
      </c>
      <c r="GH159" s="183">
        <v>0</v>
      </c>
      <c r="GI159" s="183">
        <v>0</v>
      </c>
      <c r="GJ159" s="183">
        <v>0</v>
      </c>
      <c r="GK159" s="183">
        <v>0</v>
      </c>
      <c r="GL159" s="183">
        <v>0</v>
      </c>
      <c r="GM159" s="183">
        <v>0</v>
      </c>
      <c r="GN159" s="183">
        <v>0</v>
      </c>
      <c r="GO159" s="183">
        <v>0</v>
      </c>
      <c r="GP159" s="183">
        <v>0</v>
      </c>
      <c r="GQ159" s="183">
        <v>0</v>
      </c>
      <c r="GR159" s="183">
        <v>0</v>
      </c>
      <c r="GS159" s="183">
        <v>0</v>
      </c>
      <c r="GT159" s="183">
        <v>0</v>
      </c>
      <c r="GU159" s="183">
        <v>0</v>
      </c>
      <c r="GV159" s="183">
        <v>0</v>
      </c>
      <c r="GW159" s="183">
        <v>0</v>
      </c>
      <c r="GX159" s="183">
        <v>0</v>
      </c>
      <c r="GY159" s="183">
        <v>0</v>
      </c>
      <c r="GZ159" s="183">
        <v>0</v>
      </c>
      <c r="HA159" s="183">
        <v>0</v>
      </c>
      <c r="HB159" s="183">
        <v>0</v>
      </c>
      <c r="HC159" s="183">
        <v>0</v>
      </c>
      <c r="HD159" s="183">
        <v>0</v>
      </c>
      <c r="HE159" s="183">
        <v>0</v>
      </c>
      <c r="HF159" s="183">
        <v>0</v>
      </c>
      <c r="HG159" s="183">
        <v>0</v>
      </c>
      <c r="HH159" s="183">
        <v>0</v>
      </c>
      <c r="HI159" s="183">
        <v>0</v>
      </c>
      <c r="HJ159" s="183">
        <v>0</v>
      </c>
      <c r="HK159" s="183">
        <v>0</v>
      </c>
      <c r="HL159" s="183">
        <v>0</v>
      </c>
      <c r="HM159" s="183">
        <v>0</v>
      </c>
      <c r="HN159" s="183">
        <v>0</v>
      </c>
      <c r="HO159" s="183">
        <v>0</v>
      </c>
      <c r="HP159" s="183">
        <v>0</v>
      </c>
      <c r="HQ159" s="183">
        <v>0</v>
      </c>
      <c r="HR159" s="183">
        <v>0</v>
      </c>
      <c r="HS159" s="183">
        <v>0</v>
      </c>
      <c r="HT159" s="183">
        <v>0</v>
      </c>
      <c r="HU159" s="183">
        <v>0</v>
      </c>
      <c r="HV159" s="183">
        <v>0</v>
      </c>
      <c r="HW159" s="183">
        <v>0</v>
      </c>
      <c r="HX159" s="183">
        <v>0</v>
      </c>
      <c r="HY159" s="183">
        <v>0</v>
      </c>
      <c r="HZ159" s="183">
        <v>0</v>
      </c>
      <c r="IA159" s="183">
        <v>0</v>
      </c>
      <c r="IB159" s="183">
        <v>0</v>
      </c>
      <c r="IC159" s="183">
        <v>0</v>
      </c>
      <c r="ID159" s="183">
        <v>0</v>
      </c>
      <c r="IE159" s="183">
        <v>0</v>
      </c>
      <c r="IF159" s="183">
        <v>0</v>
      </c>
      <c r="IG159" s="183">
        <v>0</v>
      </c>
      <c r="IH159" s="183">
        <v>0</v>
      </c>
      <c r="II159" s="183">
        <v>0</v>
      </c>
      <c r="IJ159" s="183">
        <v>0</v>
      </c>
      <c r="IK159" s="183">
        <v>0</v>
      </c>
      <c r="IL159" s="183">
        <v>0</v>
      </c>
      <c r="IM159" s="183">
        <v>0</v>
      </c>
      <c r="IN159" s="183">
        <v>0</v>
      </c>
      <c r="IO159" s="183">
        <v>0</v>
      </c>
      <c r="IP159" s="183">
        <v>0</v>
      </c>
      <c r="IQ159" s="183">
        <v>0</v>
      </c>
      <c r="IR159" s="183">
        <v>0</v>
      </c>
      <c r="IS159" s="183">
        <v>0</v>
      </c>
      <c r="IT159" s="183">
        <v>0</v>
      </c>
      <c r="IU159" s="183">
        <v>0</v>
      </c>
      <c r="IV159" s="183">
        <v>0</v>
      </c>
      <c r="IW159" s="183">
        <v>0</v>
      </c>
      <c r="IX159" s="183">
        <v>0</v>
      </c>
      <c r="IY159" s="183">
        <v>0</v>
      </c>
      <c r="IZ159" s="183">
        <v>0</v>
      </c>
      <c r="JA159" s="183">
        <v>0</v>
      </c>
      <c r="JB159" s="183">
        <v>0</v>
      </c>
      <c r="JC159" s="183">
        <v>0</v>
      </c>
      <c r="JD159" s="183">
        <v>0</v>
      </c>
      <c r="JE159" s="183">
        <v>0</v>
      </c>
      <c r="JF159" s="183">
        <v>0</v>
      </c>
      <c r="JG159" s="183">
        <v>0</v>
      </c>
      <c r="JH159" s="183">
        <v>0</v>
      </c>
      <c r="JI159" s="183">
        <v>0</v>
      </c>
      <c r="JJ159" s="183">
        <v>0</v>
      </c>
      <c r="JK159" s="183">
        <v>0</v>
      </c>
      <c r="JL159" s="183">
        <v>0</v>
      </c>
      <c r="JM159" s="183">
        <v>0</v>
      </c>
      <c r="JN159" s="183">
        <v>0</v>
      </c>
      <c r="JO159" s="183">
        <v>0</v>
      </c>
      <c r="JP159" s="183">
        <v>0</v>
      </c>
      <c r="JQ159" s="183">
        <v>0</v>
      </c>
    </row>
    <row r="160" spans="1:277" x14ac:dyDescent="0.25">
      <c r="A160" s="54">
        <f t="shared" si="70"/>
        <v>159</v>
      </c>
      <c r="B160" s="6"/>
      <c r="C160" s="6"/>
      <c r="D160" s="6"/>
      <c r="E160" s="6"/>
      <c r="F160" s="6" t="s">
        <v>327</v>
      </c>
      <c r="G160" s="297">
        <v>0</v>
      </c>
      <c r="H160" s="297">
        <v>0</v>
      </c>
      <c r="I160" s="297">
        <v>0</v>
      </c>
      <c r="J160" s="297">
        <v>0</v>
      </c>
      <c r="K160" s="297">
        <v>0</v>
      </c>
      <c r="L160" s="297">
        <v>0</v>
      </c>
      <c r="M160" s="297">
        <v>0</v>
      </c>
      <c r="N160" s="297">
        <v>0</v>
      </c>
      <c r="O160" s="297">
        <v>0</v>
      </c>
      <c r="P160" s="297">
        <v>0</v>
      </c>
      <c r="Q160" s="297">
        <v>0</v>
      </c>
      <c r="R160" s="297">
        <v>0</v>
      </c>
      <c r="S160" s="297">
        <v>0</v>
      </c>
      <c r="T160" s="297">
        <v>0</v>
      </c>
      <c r="U160" s="297"/>
      <c r="V160" s="297">
        <v>0</v>
      </c>
      <c r="W160" s="297"/>
      <c r="X160" s="297">
        <v>0</v>
      </c>
      <c r="Y160" s="297"/>
      <c r="Z160" s="297">
        <v>0</v>
      </c>
      <c r="AA160" s="297">
        <v>0</v>
      </c>
      <c r="AB160" s="297">
        <v>0</v>
      </c>
      <c r="AC160" s="297">
        <v>0</v>
      </c>
      <c r="AD160" s="297">
        <v>0</v>
      </c>
      <c r="AE160" s="297">
        <v>0</v>
      </c>
      <c r="AF160" s="297">
        <v>0</v>
      </c>
      <c r="AG160" s="297">
        <v>0</v>
      </c>
      <c r="AH160" s="297">
        <v>0</v>
      </c>
      <c r="AI160" s="297">
        <v>0</v>
      </c>
      <c r="AJ160" s="297">
        <v>0</v>
      </c>
      <c r="AK160" s="297">
        <v>0</v>
      </c>
      <c r="AL160" s="297">
        <v>0</v>
      </c>
      <c r="AM160" s="297">
        <v>0</v>
      </c>
      <c r="AN160" s="297">
        <v>0</v>
      </c>
      <c r="AO160" s="297">
        <v>0</v>
      </c>
      <c r="AP160" s="297">
        <v>0</v>
      </c>
      <c r="AQ160" s="297">
        <v>0</v>
      </c>
      <c r="AR160" s="297">
        <v>0</v>
      </c>
      <c r="AS160" s="297">
        <v>0</v>
      </c>
      <c r="AT160" s="297">
        <v>0</v>
      </c>
      <c r="AU160" s="297">
        <v>0</v>
      </c>
      <c r="AV160" s="297">
        <v>0</v>
      </c>
      <c r="AW160" s="297">
        <v>0</v>
      </c>
      <c r="AX160" s="297">
        <v>0</v>
      </c>
      <c r="AY160" s="297">
        <v>0</v>
      </c>
      <c r="AZ160" s="297">
        <v>0</v>
      </c>
      <c r="BA160" s="297">
        <v>0</v>
      </c>
      <c r="BB160" s="297">
        <v>0</v>
      </c>
      <c r="BC160" s="297">
        <v>0</v>
      </c>
      <c r="BD160" s="297">
        <v>0</v>
      </c>
      <c r="BE160" s="297">
        <v>0</v>
      </c>
      <c r="BF160" s="297">
        <v>0</v>
      </c>
      <c r="BG160" s="297">
        <v>0</v>
      </c>
      <c r="BH160" s="297">
        <v>0</v>
      </c>
      <c r="BI160" s="297">
        <v>0</v>
      </c>
      <c r="BJ160" s="297">
        <v>0</v>
      </c>
      <c r="BK160" s="297">
        <v>0</v>
      </c>
      <c r="BL160" s="297">
        <v>0</v>
      </c>
      <c r="BM160" s="297">
        <v>0</v>
      </c>
      <c r="BN160" s="297">
        <v>0</v>
      </c>
      <c r="BO160" s="297">
        <v>0</v>
      </c>
      <c r="BP160" s="297">
        <v>0</v>
      </c>
      <c r="BQ160" s="297">
        <v>0</v>
      </c>
      <c r="BR160" s="297">
        <v>0</v>
      </c>
      <c r="BS160" s="297">
        <v>0</v>
      </c>
      <c r="BT160" s="297">
        <v>0</v>
      </c>
      <c r="BU160" s="297">
        <v>0</v>
      </c>
      <c r="BV160" s="297">
        <v>0</v>
      </c>
      <c r="BW160" s="297">
        <v>0</v>
      </c>
      <c r="BX160" s="297">
        <v>0</v>
      </c>
      <c r="BY160" s="297">
        <v>0</v>
      </c>
      <c r="BZ160" s="297">
        <v>0</v>
      </c>
      <c r="CA160" s="297">
        <v>0</v>
      </c>
      <c r="CB160" s="297">
        <v>0</v>
      </c>
      <c r="CC160" s="297">
        <v>0</v>
      </c>
      <c r="CD160" s="297">
        <v>0</v>
      </c>
      <c r="CE160" s="297">
        <v>0</v>
      </c>
      <c r="CF160" s="297">
        <v>0</v>
      </c>
      <c r="CG160" s="297">
        <v>0</v>
      </c>
      <c r="CH160" s="297">
        <v>0</v>
      </c>
      <c r="CI160" s="297">
        <v>0</v>
      </c>
      <c r="CJ160" s="297">
        <v>0</v>
      </c>
      <c r="CK160" s="297">
        <v>0</v>
      </c>
      <c r="CL160" s="297">
        <v>0</v>
      </c>
      <c r="CM160" s="297"/>
      <c r="CN160" s="297">
        <v>0</v>
      </c>
      <c r="CO160" s="297">
        <v>0</v>
      </c>
      <c r="CP160" s="297">
        <v>0</v>
      </c>
      <c r="CQ160" s="297">
        <v>0</v>
      </c>
      <c r="CR160" s="297">
        <v>0</v>
      </c>
      <c r="CS160" s="297">
        <v>0</v>
      </c>
      <c r="CT160" s="297">
        <v>0</v>
      </c>
      <c r="CU160" s="297">
        <v>0</v>
      </c>
      <c r="CV160" s="297">
        <v>0</v>
      </c>
      <c r="CW160" s="297">
        <v>0</v>
      </c>
      <c r="CX160" s="297">
        <v>0</v>
      </c>
      <c r="CY160" s="297">
        <v>0</v>
      </c>
      <c r="CZ160" s="297">
        <v>0</v>
      </c>
      <c r="DA160" s="297">
        <v>0</v>
      </c>
      <c r="DB160" s="297">
        <v>0</v>
      </c>
      <c r="DC160" s="297">
        <v>0</v>
      </c>
      <c r="DD160" s="297">
        <v>0</v>
      </c>
      <c r="DE160" s="297">
        <v>0</v>
      </c>
      <c r="DF160" s="297">
        <v>0</v>
      </c>
      <c r="DG160" s="297">
        <v>0</v>
      </c>
      <c r="DH160" s="297">
        <v>0</v>
      </c>
      <c r="DI160" s="297">
        <v>0</v>
      </c>
      <c r="DJ160" s="297">
        <v>0</v>
      </c>
      <c r="DK160" s="297">
        <v>0</v>
      </c>
      <c r="DL160" s="297">
        <v>0</v>
      </c>
      <c r="DM160" s="297">
        <v>0</v>
      </c>
      <c r="DN160" s="297">
        <v>0</v>
      </c>
      <c r="DO160" s="297">
        <v>0</v>
      </c>
      <c r="DP160" s="297">
        <v>0</v>
      </c>
      <c r="DQ160" s="297"/>
      <c r="DR160" s="297">
        <v>0</v>
      </c>
      <c r="DS160" s="297">
        <v>0</v>
      </c>
      <c r="DT160" s="297">
        <v>0</v>
      </c>
      <c r="DU160" s="297">
        <v>0</v>
      </c>
      <c r="DV160" s="297">
        <v>0</v>
      </c>
      <c r="DW160" s="297">
        <v>0</v>
      </c>
      <c r="DX160" s="297"/>
      <c r="DY160" s="297">
        <v>0</v>
      </c>
      <c r="DZ160" s="297">
        <v>0</v>
      </c>
      <c r="EA160" s="297">
        <v>0</v>
      </c>
      <c r="EB160" s="297">
        <v>0</v>
      </c>
      <c r="EC160" s="297">
        <v>0</v>
      </c>
      <c r="ED160" s="297">
        <v>0</v>
      </c>
      <c r="EE160" s="297">
        <v>0</v>
      </c>
      <c r="EF160" s="297">
        <v>0</v>
      </c>
      <c r="EG160" s="297">
        <v>0</v>
      </c>
      <c r="EH160" s="297">
        <v>0</v>
      </c>
      <c r="EI160"/>
      <c r="EJ160" s="7">
        <f t="shared" si="75"/>
        <v>0</v>
      </c>
      <c r="EN160" s="183">
        <v>0</v>
      </c>
      <c r="EO160" s="183">
        <v>0</v>
      </c>
      <c r="EP160" s="183">
        <v>0</v>
      </c>
      <c r="EQ160" s="183">
        <v>0</v>
      </c>
      <c r="ER160" s="183">
        <v>0</v>
      </c>
      <c r="ES160" s="183">
        <v>0</v>
      </c>
      <c r="ET160" s="183">
        <v>0</v>
      </c>
      <c r="EU160" s="183">
        <v>0</v>
      </c>
      <c r="EV160" s="183">
        <v>0</v>
      </c>
      <c r="EW160" s="183">
        <v>0</v>
      </c>
      <c r="EX160" s="183">
        <v>0</v>
      </c>
      <c r="EY160" s="183">
        <v>0</v>
      </c>
      <c r="EZ160" s="183">
        <v>0</v>
      </c>
      <c r="FA160" s="183">
        <v>0</v>
      </c>
      <c r="FB160" s="183">
        <v>0</v>
      </c>
      <c r="FC160" s="183">
        <v>0</v>
      </c>
      <c r="FD160" s="183">
        <v>0</v>
      </c>
      <c r="FE160" s="183">
        <v>0</v>
      </c>
      <c r="FF160" s="183">
        <v>0</v>
      </c>
      <c r="FG160" s="183">
        <v>0</v>
      </c>
      <c r="FH160" s="183">
        <v>0</v>
      </c>
      <c r="FI160" s="183">
        <v>0</v>
      </c>
      <c r="FJ160" s="183">
        <v>0</v>
      </c>
      <c r="FK160" s="183">
        <v>0</v>
      </c>
      <c r="FL160" s="183">
        <v>0</v>
      </c>
      <c r="FM160" s="183">
        <v>0</v>
      </c>
      <c r="FN160" s="183">
        <v>0</v>
      </c>
      <c r="FO160" s="183">
        <v>0</v>
      </c>
      <c r="FP160" s="183">
        <v>0</v>
      </c>
      <c r="FQ160" s="183">
        <v>0</v>
      </c>
      <c r="FR160" s="183">
        <v>0</v>
      </c>
      <c r="FS160" s="183">
        <v>0</v>
      </c>
      <c r="FT160" s="183">
        <v>0</v>
      </c>
      <c r="FU160" s="183">
        <v>0</v>
      </c>
      <c r="FV160" s="183">
        <v>0</v>
      </c>
      <c r="FW160" s="183">
        <v>0</v>
      </c>
      <c r="FX160" s="183">
        <v>0</v>
      </c>
      <c r="FY160" s="183">
        <v>0</v>
      </c>
      <c r="FZ160" s="183">
        <v>0</v>
      </c>
      <c r="GA160" s="183">
        <v>0</v>
      </c>
      <c r="GB160" s="183">
        <v>0</v>
      </c>
      <c r="GC160" s="183">
        <v>0</v>
      </c>
      <c r="GD160" s="183">
        <v>0</v>
      </c>
      <c r="GE160" s="183">
        <v>0</v>
      </c>
      <c r="GF160" s="183">
        <v>0</v>
      </c>
      <c r="GG160" s="183">
        <v>0</v>
      </c>
      <c r="GH160" s="183">
        <v>0</v>
      </c>
      <c r="GI160" s="183">
        <v>0</v>
      </c>
      <c r="GJ160" s="183">
        <v>0</v>
      </c>
      <c r="GK160" s="183">
        <v>0</v>
      </c>
      <c r="GL160" s="183">
        <v>0</v>
      </c>
      <c r="GM160" s="183">
        <v>0</v>
      </c>
      <c r="GN160" s="183">
        <v>0</v>
      </c>
      <c r="GO160" s="183">
        <v>0</v>
      </c>
      <c r="GP160" s="183">
        <v>0</v>
      </c>
      <c r="GQ160" s="183">
        <v>0</v>
      </c>
      <c r="GR160" s="183">
        <v>0</v>
      </c>
      <c r="GS160" s="183">
        <v>0</v>
      </c>
      <c r="GT160" s="183">
        <v>0</v>
      </c>
      <c r="GU160" s="183">
        <v>0</v>
      </c>
      <c r="GV160" s="183">
        <v>0</v>
      </c>
      <c r="GW160" s="183">
        <v>0</v>
      </c>
      <c r="GX160" s="183">
        <v>0</v>
      </c>
      <c r="GY160" s="183">
        <v>0</v>
      </c>
      <c r="GZ160" s="183">
        <v>0</v>
      </c>
      <c r="HA160" s="183">
        <v>0</v>
      </c>
      <c r="HB160" s="183">
        <v>0</v>
      </c>
      <c r="HC160" s="183">
        <v>0</v>
      </c>
      <c r="HD160" s="183">
        <v>0</v>
      </c>
      <c r="HE160" s="183">
        <v>0</v>
      </c>
      <c r="HF160" s="183">
        <v>0</v>
      </c>
      <c r="HG160" s="183">
        <v>0</v>
      </c>
      <c r="HH160" s="183">
        <v>0</v>
      </c>
      <c r="HI160" s="183">
        <v>0</v>
      </c>
      <c r="HJ160" s="183">
        <v>0</v>
      </c>
      <c r="HK160" s="183">
        <v>0</v>
      </c>
      <c r="HL160" s="183">
        <v>0</v>
      </c>
      <c r="HM160" s="183">
        <v>0</v>
      </c>
      <c r="HN160" s="183">
        <v>0</v>
      </c>
      <c r="HO160" s="183">
        <v>0</v>
      </c>
      <c r="HP160" s="183">
        <v>0</v>
      </c>
      <c r="HQ160" s="183">
        <v>0</v>
      </c>
      <c r="HR160" s="183">
        <v>0</v>
      </c>
      <c r="HS160" s="183">
        <v>0</v>
      </c>
      <c r="HT160" s="183">
        <v>0</v>
      </c>
      <c r="HU160" s="183">
        <v>0</v>
      </c>
      <c r="HV160" s="183">
        <v>0</v>
      </c>
      <c r="HW160" s="183">
        <v>0</v>
      </c>
      <c r="HX160" s="183">
        <v>0</v>
      </c>
      <c r="HY160" s="183">
        <v>0</v>
      </c>
      <c r="HZ160" s="183">
        <v>0</v>
      </c>
      <c r="IA160" s="183">
        <v>0</v>
      </c>
      <c r="IB160" s="183">
        <v>0</v>
      </c>
      <c r="IC160" s="183">
        <v>0</v>
      </c>
      <c r="ID160" s="183">
        <v>0</v>
      </c>
      <c r="IE160" s="183">
        <v>0</v>
      </c>
      <c r="IF160" s="183">
        <v>0</v>
      </c>
      <c r="IG160" s="183">
        <v>0</v>
      </c>
      <c r="IH160" s="183">
        <v>0</v>
      </c>
      <c r="II160" s="183">
        <v>0</v>
      </c>
      <c r="IJ160" s="183">
        <v>0</v>
      </c>
      <c r="IK160" s="183">
        <v>0</v>
      </c>
      <c r="IL160" s="183">
        <v>0</v>
      </c>
      <c r="IM160" s="183">
        <v>0</v>
      </c>
      <c r="IN160" s="183">
        <v>0</v>
      </c>
      <c r="IO160" s="183">
        <v>0</v>
      </c>
      <c r="IP160" s="183">
        <v>0</v>
      </c>
      <c r="IQ160" s="183">
        <v>0</v>
      </c>
      <c r="IR160" s="183">
        <v>0</v>
      </c>
      <c r="IS160" s="183">
        <v>0</v>
      </c>
      <c r="IT160" s="183">
        <v>0</v>
      </c>
      <c r="IU160" s="183">
        <v>0</v>
      </c>
      <c r="IV160" s="183">
        <v>0</v>
      </c>
      <c r="IW160" s="183">
        <v>0</v>
      </c>
      <c r="IX160" s="183">
        <v>0</v>
      </c>
      <c r="IY160" s="183">
        <v>0</v>
      </c>
      <c r="IZ160" s="183">
        <v>0</v>
      </c>
      <c r="JA160" s="183">
        <v>0</v>
      </c>
      <c r="JB160" s="183">
        <v>0</v>
      </c>
      <c r="JC160" s="183">
        <v>0</v>
      </c>
      <c r="JD160" s="183">
        <v>0</v>
      </c>
      <c r="JE160" s="183">
        <v>0</v>
      </c>
      <c r="JF160" s="183">
        <v>0</v>
      </c>
      <c r="JG160" s="183">
        <v>0</v>
      </c>
      <c r="JH160" s="183">
        <v>0</v>
      </c>
      <c r="JI160" s="183">
        <v>0</v>
      </c>
      <c r="JJ160" s="183">
        <v>0</v>
      </c>
      <c r="JK160" s="183">
        <v>0</v>
      </c>
      <c r="JL160" s="183">
        <v>0</v>
      </c>
      <c r="JM160" s="183">
        <v>0</v>
      </c>
      <c r="JN160" s="183">
        <v>0</v>
      </c>
      <c r="JO160" s="183">
        <v>0</v>
      </c>
      <c r="JP160" s="183">
        <v>0</v>
      </c>
      <c r="JQ160" s="183">
        <v>0</v>
      </c>
    </row>
    <row r="161" spans="1:277" x14ac:dyDescent="0.25">
      <c r="A161" s="54">
        <f t="shared" si="70"/>
        <v>160</v>
      </c>
      <c r="B161" s="6"/>
      <c r="C161" s="6"/>
      <c r="D161" s="6"/>
      <c r="E161" s="6"/>
      <c r="F161" s="6" t="s">
        <v>328</v>
      </c>
      <c r="G161" s="299">
        <v>0</v>
      </c>
      <c r="H161" s="299">
        <v>0</v>
      </c>
      <c r="I161" s="299">
        <v>0</v>
      </c>
      <c r="J161" s="299">
        <v>0</v>
      </c>
      <c r="K161" s="299">
        <v>0</v>
      </c>
      <c r="L161" s="299">
        <v>0</v>
      </c>
      <c r="M161" s="299">
        <v>0</v>
      </c>
      <c r="N161" s="299">
        <v>0</v>
      </c>
      <c r="O161" s="299">
        <v>0</v>
      </c>
      <c r="P161" s="299">
        <v>0</v>
      </c>
      <c r="Q161" s="299">
        <v>0</v>
      </c>
      <c r="R161" s="299">
        <v>0</v>
      </c>
      <c r="S161" s="299">
        <v>0</v>
      </c>
      <c r="T161" s="299">
        <v>0</v>
      </c>
      <c r="U161" s="299"/>
      <c r="V161" s="299">
        <v>0</v>
      </c>
      <c r="W161" s="299"/>
      <c r="X161" s="299">
        <v>0</v>
      </c>
      <c r="Y161" s="299"/>
      <c r="Z161" s="299">
        <v>0</v>
      </c>
      <c r="AA161" s="299">
        <v>0</v>
      </c>
      <c r="AB161" s="299">
        <v>0</v>
      </c>
      <c r="AC161" s="299">
        <v>0</v>
      </c>
      <c r="AD161" s="299">
        <v>0</v>
      </c>
      <c r="AE161" s="299">
        <v>0</v>
      </c>
      <c r="AF161" s="299">
        <v>0</v>
      </c>
      <c r="AG161" s="299">
        <v>0</v>
      </c>
      <c r="AH161" s="299">
        <v>0</v>
      </c>
      <c r="AI161" s="299">
        <v>0</v>
      </c>
      <c r="AJ161" s="299">
        <v>0</v>
      </c>
      <c r="AK161" s="299">
        <v>0</v>
      </c>
      <c r="AL161" s="299">
        <v>0</v>
      </c>
      <c r="AM161" s="299">
        <v>0</v>
      </c>
      <c r="AN161" s="299">
        <v>0</v>
      </c>
      <c r="AO161" s="299">
        <v>0</v>
      </c>
      <c r="AP161" s="299">
        <v>0</v>
      </c>
      <c r="AQ161" s="299">
        <v>0</v>
      </c>
      <c r="AR161" s="299">
        <v>0</v>
      </c>
      <c r="AS161" s="299">
        <v>0</v>
      </c>
      <c r="AT161" s="299">
        <v>0</v>
      </c>
      <c r="AU161" s="299">
        <v>0</v>
      </c>
      <c r="AV161" s="299">
        <v>0</v>
      </c>
      <c r="AW161" s="299">
        <v>0</v>
      </c>
      <c r="AX161" s="299">
        <v>0</v>
      </c>
      <c r="AY161" s="299">
        <v>0</v>
      </c>
      <c r="AZ161" s="299">
        <v>0</v>
      </c>
      <c r="BA161" s="299">
        <v>0</v>
      </c>
      <c r="BB161" s="299">
        <v>0</v>
      </c>
      <c r="BC161" s="299">
        <v>499.95</v>
      </c>
      <c r="BD161" s="299">
        <v>0</v>
      </c>
      <c r="BE161" s="299">
        <v>0</v>
      </c>
      <c r="BF161" s="299">
        <v>0</v>
      </c>
      <c r="BG161" s="299">
        <v>0</v>
      </c>
      <c r="BH161" s="299">
        <v>0</v>
      </c>
      <c r="BI161" s="299">
        <v>0</v>
      </c>
      <c r="BJ161" s="299">
        <v>0</v>
      </c>
      <c r="BK161" s="299">
        <v>0</v>
      </c>
      <c r="BL161" s="299">
        <v>0</v>
      </c>
      <c r="BM161" s="299">
        <v>0</v>
      </c>
      <c r="BN161" s="299">
        <v>0</v>
      </c>
      <c r="BO161" s="299">
        <v>0</v>
      </c>
      <c r="BP161" s="299">
        <v>0</v>
      </c>
      <c r="BQ161" s="299">
        <v>0</v>
      </c>
      <c r="BR161" s="299">
        <v>0</v>
      </c>
      <c r="BS161" s="299">
        <v>0</v>
      </c>
      <c r="BT161" s="299">
        <v>0</v>
      </c>
      <c r="BU161" s="299">
        <v>0</v>
      </c>
      <c r="BV161" s="299">
        <v>0</v>
      </c>
      <c r="BW161" s="299">
        <v>0</v>
      </c>
      <c r="BX161" s="299">
        <v>0</v>
      </c>
      <c r="BY161" s="299">
        <v>0</v>
      </c>
      <c r="BZ161" s="299">
        <v>0</v>
      </c>
      <c r="CA161" s="299">
        <v>0</v>
      </c>
      <c r="CB161" s="299">
        <v>0</v>
      </c>
      <c r="CC161" s="299">
        <v>0</v>
      </c>
      <c r="CD161" s="299">
        <v>0</v>
      </c>
      <c r="CE161" s="299">
        <v>0</v>
      </c>
      <c r="CF161" s="299">
        <v>0</v>
      </c>
      <c r="CG161" s="299">
        <v>0</v>
      </c>
      <c r="CH161" s="299">
        <v>0</v>
      </c>
      <c r="CI161" s="299">
        <v>0</v>
      </c>
      <c r="CJ161" s="299">
        <v>0</v>
      </c>
      <c r="CK161" s="299">
        <v>0</v>
      </c>
      <c r="CL161" s="299">
        <v>0</v>
      </c>
      <c r="CM161" s="299"/>
      <c r="CN161" s="299">
        <v>0</v>
      </c>
      <c r="CO161" s="299">
        <v>0</v>
      </c>
      <c r="CP161" s="299">
        <v>0</v>
      </c>
      <c r="CQ161" s="299">
        <v>0</v>
      </c>
      <c r="CR161" s="299">
        <v>0</v>
      </c>
      <c r="CS161" s="299">
        <v>0</v>
      </c>
      <c r="CT161" s="299">
        <v>0</v>
      </c>
      <c r="CU161" s="299">
        <v>0</v>
      </c>
      <c r="CV161" s="299">
        <v>0</v>
      </c>
      <c r="CW161" s="299">
        <v>0</v>
      </c>
      <c r="CX161" s="299">
        <v>0</v>
      </c>
      <c r="CY161" s="299">
        <v>0</v>
      </c>
      <c r="CZ161" s="299">
        <v>0</v>
      </c>
      <c r="DA161" s="299">
        <v>0</v>
      </c>
      <c r="DB161" s="299">
        <v>0</v>
      </c>
      <c r="DC161" s="299">
        <v>0</v>
      </c>
      <c r="DD161" s="299">
        <v>0</v>
      </c>
      <c r="DE161" s="299">
        <v>0</v>
      </c>
      <c r="DF161" s="299">
        <v>0</v>
      </c>
      <c r="DG161" s="299">
        <v>0</v>
      </c>
      <c r="DH161" s="299">
        <v>0</v>
      </c>
      <c r="DI161" s="299">
        <v>0</v>
      </c>
      <c r="DJ161" s="299">
        <v>0</v>
      </c>
      <c r="DK161" s="299">
        <v>0</v>
      </c>
      <c r="DL161" s="299">
        <v>0</v>
      </c>
      <c r="DM161" s="299">
        <v>0</v>
      </c>
      <c r="DN161" s="299">
        <v>0</v>
      </c>
      <c r="DO161" s="299">
        <v>0</v>
      </c>
      <c r="DP161" s="299">
        <v>0</v>
      </c>
      <c r="DQ161" s="299"/>
      <c r="DR161" s="299">
        <v>0</v>
      </c>
      <c r="DS161" s="299">
        <v>0</v>
      </c>
      <c r="DT161" s="299">
        <v>0</v>
      </c>
      <c r="DU161" s="299">
        <v>0</v>
      </c>
      <c r="DV161" s="299">
        <v>0</v>
      </c>
      <c r="DW161" s="299">
        <v>0</v>
      </c>
      <c r="DX161" s="299"/>
      <c r="DY161" s="299">
        <v>0</v>
      </c>
      <c r="DZ161" s="299">
        <v>0</v>
      </c>
      <c r="EA161" s="299">
        <v>0</v>
      </c>
      <c r="EB161" s="299">
        <v>0</v>
      </c>
      <c r="EC161" s="299">
        <v>0</v>
      </c>
      <c r="ED161" s="299">
        <v>0</v>
      </c>
      <c r="EE161" s="299">
        <v>0</v>
      </c>
      <c r="EF161" s="299">
        <v>0</v>
      </c>
      <c r="EG161" s="299">
        <v>0</v>
      </c>
      <c r="EH161" s="299">
        <v>0</v>
      </c>
      <c r="EI161"/>
      <c r="EJ161" s="7">
        <f t="shared" si="75"/>
        <v>499.95</v>
      </c>
      <c r="EN161" s="183">
        <v>0</v>
      </c>
      <c r="EO161" s="183">
        <v>0</v>
      </c>
      <c r="EP161" s="183">
        <v>0</v>
      </c>
      <c r="EQ161" s="183">
        <v>0</v>
      </c>
      <c r="ER161" s="183">
        <v>0</v>
      </c>
      <c r="ES161" s="183">
        <v>0</v>
      </c>
      <c r="ET161" s="183">
        <v>0</v>
      </c>
      <c r="EU161" s="183">
        <v>0</v>
      </c>
      <c r="EV161" s="183">
        <v>0</v>
      </c>
      <c r="EW161" s="183">
        <v>0</v>
      </c>
      <c r="EX161" s="183">
        <v>0</v>
      </c>
      <c r="EY161" s="183">
        <v>0</v>
      </c>
      <c r="EZ161" s="183">
        <v>0</v>
      </c>
      <c r="FA161" s="183">
        <v>0</v>
      </c>
      <c r="FB161" s="183">
        <v>0</v>
      </c>
      <c r="FC161" s="183">
        <v>0</v>
      </c>
      <c r="FD161" s="183">
        <v>0</v>
      </c>
      <c r="FE161" s="183">
        <v>0</v>
      </c>
      <c r="FF161" s="183">
        <v>0</v>
      </c>
      <c r="FG161" s="183">
        <v>0</v>
      </c>
      <c r="FH161" s="183">
        <v>0</v>
      </c>
      <c r="FI161" s="183">
        <v>0</v>
      </c>
      <c r="FJ161" s="183">
        <v>0</v>
      </c>
      <c r="FK161" s="183">
        <v>0</v>
      </c>
      <c r="FL161" s="183">
        <v>0</v>
      </c>
      <c r="FM161" s="183">
        <v>0</v>
      </c>
      <c r="FN161" s="183">
        <v>0</v>
      </c>
      <c r="FO161" s="183">
        <v>0</v>
      </c>
      <c r="FP161" s="183">
        <v>0</v>
      </c>
      <c r="FQ161" s="183">
        <v>0</v>
      </c>
      <c r="FR161" s="183">
        <v>0</v>
      </c>
      <c r="FS161" s="183">
        <v>0</v>
      </c>
      <c r="FT161" s="183">
        <v>0</v>
      </c>
      <c r="FU161" s="183">
        <v>0</v>
      </c>
      <c r="FV161" s="183">
        <v>0</v>
      </c>
      <c r="FW161" s="183">
        <v>0</v>
      </c>
      <c r="FX161" s="183">
        <v>0</v>
      </c>
      <c r="FY161" s="183">
        <v>0</v>
      </c>
      <c r="FZ161" s="183">
        <v>0</v>
      </c>
      <c r="GA161" s="183">
        <v>0</v>
      </c>
      <c r="GB161" s="183">
        <v>0</v>
      </c>
      <c r="GC161" s="183">
        <v>0</v>
      </c>
      <c r="GD161" s="183">
        <v>0</v>
      </c>
      <c r="GE161" s="183">
        <v>0</v>
      </c>
      <c r="GF161" s="183">
        <v>0</v>
      </c>
      <c r="GG161" s="183">
        <v>0</v>
      </c>
      <c r="GH161" s="183">
        <v>0</v>
      </c>
      <c r="GI161" s="183">
        <v>0</v>
      </c>
      <c r="GJ161" s="183">
        <v>0</v>
      </c>
      <c r="GK161" s="183">
        <v>0</v>
      </c>
      <c r="GL161" s="183">
        <v>0</v>
      </c>
      <c r="GM161" s="183">
        <v>0</v>
      </c>
      <c r="GN161" s="183">
        <v>0</v>
      </c>
      <c r="GO161" s="183">
        <v>0</v>
      </c>
      <c r="GP161" s="183">
        <v>0</v>
      </c>
      <c r="GQ161" s="183">
        <v>0</v>
      </c>
      <c r="GR161" s="183">
        <v>0</v>
      </c>
      <c r="GS161" s="183">
        <v>0</v>
      </c>
      <c r="GT161" s="183">
        <v>0</v>
      </c>
      <c r="GU161" s="183">
        <v>0</v>
      </c>
      <c r="GV161" s="183">
        <v>0</v>
      </c>
      <c r="GW161" s="183">
        <v>0</v>
      </c>
      <c r="GX161" s="183">
        <v>0</v>
      </c>
      <c r="GY161" s="183">
        <v>0</v>
      </c>
      <c r="GZ161" s="183">
        <v>0</v>
      </c>
      <c r="HA161" s="183">
        <v>0</v>
      </c>
      <c r="HB161" s="183">
        <v>0</v>
      </c>
      <c r="HC161" s="183">
        <v>0</v>
      </c>
      <c r="HD161" s="183">
        <v>0</v>
      </c>
      <c r="HE161" s="183">
        <v>0</v>
      </c>
      <c r="HF161" s="183">
        <v>0</v>
      </c>
      <c r="HG161" s="183">
        <v>0</v>
      </c>
      <c r="HH161" s="183">
        <v>0</v>
      </c>
      <c r="HI161" s="183">
        <v>0</v>
      </c>
      <c r="HJ161" s="183">
        <v>0</v>
      </c>
      <c r="HK161" s="183">
        <v>0</v>
      </c>
      <c r="HL161" s="183">
        <v>0</v>
      </c>
      <c r="HM161" s="183">
        <v>0</v>
      </c>
      <c r="HN161" s="183">
        <v>0</v>
      </c>
      <c r="HO161" s="183">
        <v>0</v>
      </c>
      <c r="HP161" s="183">
        <v>0</v>
      </c>
      <c r="HQ161" s="183">
        <v>0</v>
      </c>
      <c r="HR161" s="183">
        <v>0</v>
      </c>
      <c r="HS161" s="183">
        <v>0</v>
      </c>
      <c r="HT161" s="183">
        <v>0</v>
      </c>
      <c r="HU161" s="183">
        <v>0</v>
      </c>
      <c r="HV161" s="183">
        <v>0</v>
      </c>
      <c r="HW161" s="183">
        <v>0</v>
      </c>
      <c r="HX161" s="183">
        <v>0</v>
      </c>
      <c r="HY161" s="183">
        <v>0</v>
      </c>
      <c r="HZ161" s="183">
        <v>0</v>
      </c>
      <c r="IA161" s="183">
        <v>0</v>
      </c>
      <c r="IB161" s="183">
        <v>0</v>
      </c>
      <c r="IC161" s="183">
        <v>0</v>
      </c>
      <c r="ID161" s="183">
        <v>0</v>
      </c>
      <c r="IE161" s="183">
        <v>0</v>
      </c>
      <c r="IF161" s="183">
        <v>0</v>
      </c>
      <c r="IG161" s="183">
        <v>0</v>
      </c>
      <c r="IH161" s="183">
        <v>0</v>
      </c>
      <c r="II161" s="183">
        <v>0</v>
      </c>
      <c r="IJ161" s="183">
        <v>0</v>
      </c>
      <c r="IK161" s="183">
        <v>0</v>
      </c>
      <c r="IL161" s="183">
        <v>0</v>
      </c>
      <c r="IM161" s="183">
        <v>0</v>
      </c>
      <c r="IN161" s="183">
        <v>0</v>
      </c>
      <c r="IO161" s="183">
        <v>0</v>
      </c>
      <c r="IP161" s="183">
        <v>0</v>
      </c>
      <c r="IQ161" s="183">
        <v>0</v>
      </c>
      <c r="IR161" s="183">
        <v>0</v>
      </c>
      <c r="IS161" s="183">
        <v>0</v>
      </c>
      <c r="IT161" s="183">
        <v>0</v>
      </c>
      <c r="IU161" s="183">
        <v>0</v>
      </c>
      <c r="IV161" s="183">
        <v>0</v>
      </c>
      <c r="IW161" s="183">
        <v>0</v>
      </c>
      <c r="IX161" s="183">
        <v>0</v>
      </c>
      <c r="IY161" s="183">
        <v>0</v>
      </c>
      <c r="IZ161" s="183">
        <v>0</v>
      </c>
      <c r="JA161" s="183">
        <v>0</v>
      </c>
      <c r="JB161" s="183">
        <v>0</v>
      </c>
      <c r="JC161" s="183">
        <v>0</v>
      </c>
      <c r="JD161" s="183">
        <v>0</v>
      </c>
      <c r="JE161" s="183">
        <v>0</v>
      </c>
      <c r="JF161" s="183">
        <v>0</v>
      </c>
      <c r="JG161" s="183">
        <v>0</v>
      </c>
      <c r="JH161" s="183">
        <v>0</v>
      </c>
      <c r="JI161" s="183">
        <v>0</v>
      </c>
      <c r="JJ161" s="183">
        <v>0</v>
      </c>
      <c r="JK161" s="183">
        <v>0</v>
      </c>
      <c r="JL161" s="183">
        <v>0</v>
      </c>
      <c r="JM161" s="183">
        <v>0</v>
      </c>
      <c r="JN161" s="183">
        <v>0</v>
      </c>
      <c r="JO161" s="183">
        <v>0</v>
      </c>
      <c r="JP161" s="183">
        <v>0</v>
      </c>
      <c r="JQ161" s="183">
        <v>0</v>
      </c>
    </row>
    <row r="162" spans="1:277" ht="15.75" thickBot="1" x14ac:dyDescent="0.3">
      <c r="A162" s="54">
        <f t="shared" si="70"/>
        <v>161</v>
      </c>
      <c r="B162" s="6"/>
      <c r="C162" s="6"/>
      <c r="D162" s="6"/>
      <c r="E162" s="6"/>
      <c r="F162" s="6" t="s">
        <v>391</v>
      </c>
      <c r="G162" s="298">
        <v>0</v>
      </c>
      <c r="H162" s="298">
        <v>0</v>
      </c>
      <c r="I162" s="298">
        <v>0</v>
      </c>
      <c r="J162" s="298">
        <v>0</v>
      </c>
      <c r="K162" s="298">
        <v>0</v>
      </c>
      <c r="L162" s="298">
        <v>0</v>
      </c>
      <c r="M162" s="298">
        <v>0</v>
      </c>
      <c r="N162" s="298">
        <v>0</v>
      </c>
      <c r="O162" s="298">
        <v>0</v>
      </c>
      <c r="P162" s="298">
        <v>0</v>
      </c>
      <c r="Q162" s="298">
        <v>0</v>
      </c>
      <c r="R162" s="298">
        <v>0</v>
      </c>
      <c r="S162" s="298">
        <v>0</v>
      </c>
      <c r="T162" s="298">
        <v>0</v>
      </c>
      <c r="U162" s="298">
        <v>0</v>
      </c>
      <c r="V162" s="298">
        <v>0</v>
      </c>
      <c r="W162" s="298">
        <v>0</v>
      </c>
      <c r="X162" s="298">
        <v>0</v>
      </c>
      <c r="Y162" s="298">
        <v>0</v>
      </c>
      <c r="Z162" s="298">
        <v>0</v>
      </c>
      <c r="AA162" s="298">
        <v>0</v>
      </c>
      <c r="AB162" s="298">
        <v>0</v>
      </c>
      <c r="AC162" s="298">
        <v>0</v>
      </c>
      <c r="AD162" s="298">
        <v>0</v>
      </c>
      <c r="AE162" s="298">
        <v>0</v>
      </c>
      <c r="AF162" s="298">
        <v>0</v>
      </c>
      <c r="AG162" s="298">
        <v>0</v>
      </c>
      <c r="AH162" s="298">
        <v>0</v>
      </c>
      <c r="AI162" s="298">
        <v>0</v>
      </c>
      <c r="AJ162" s="298">
        <v>0</v>
      </c>
      <c r="AK162" s="298">
        <v>0</v>
      </c>
      <c r="AL162" s="298">
        <v>0</v>
      </c>
      <c r="AM162" s="298">
        <v>0</v>
      </c>
      <c r="AN162" s="298">
        <v>0</v>
      </c>
      <c r="AO162" s="298">
        <v>0</v>
      </c>
      <c r="AP162" s="298">
        <v>0</v>
      </c>
      <c r="AQ162" s="298">
        <v>0</v>
      </c>
      <c r="AR162" s="298">
        <v>0</v>
      </c>
      <c r="AS162" s="298">
        <v>0</v>
      </c>
      <c r="AT162" s="298">
        <v>0</v>
      </c>
      <c r="AU162" s="298">
        <v>0</v>
      </c>
      <c r="AV162" s="298">
        <v>0</v>
      </c>
      <c r="AW162" s="298">
        <v>0</v>
      </c>
      <c r="AX162" s="298">
        <v>0</v>
      </c>
      <c r="AY162" s="298">
        <v>0</v>
      </c>
      <c r="AZ162" s="298">
        <v>0</v>
      </c>
      <c r="BA162" s="298">
        <v>0</v>
      </c>
      <c r="BB162" s="298">
        <v>0</v>
      </c>
      <c r="BC162" s="298">
        <v>0</v>
      </c>
      <c r="BD162" s="298">
        <v>0</v>
      </c>
      <c r="BE162" s="298">
        <v>0</v>
      </c>
      <c r="BF162" s="298">
        <v>0</v>
      </c>
      <c r="BG162" s="298">
        <v>0</v>
      </c>
      <c r="BH162" s="298">
        <v>0</v>
      </c>
      <c r="BI162" s="298">
        <v>0</v>
      </c>
      <c r="BJ162" s="298">
        <v>0</v>
      </c>
      <c r="BK162" s="298">
        <v>0</v>
      </c>
      <c r="BL162" s="298">
        <v>0</v>
      </c>
      <c r="BM162" s="298">
        <v>0</v>
      </c>
      <c r="BN162" s="298">
        <v>0</v>
      </c>
      <c r="BO162" s="298">
        <v>0</v>
      </c>
      <c r="BP162" s="298">
        <v>0</v>
      </c>
      <c r="BQ162" s="298">
        <v>0</v>
      </c>
      <c r="BR162" s="298">
        <v>0</v>
      </c>
      <c r="BS162" s="298">
        <v>0</v>
      </c>
      <c r="BT162" s="298">
        <v>0</v>
      </c>
      <c r="BU162" s="298">
        <v>0</v>
      </c>
      <c r="BV162" s="298">
        <v>0</v>
      </c>
      <c r="BW162" s="298">
        <v>0</v>
      </c>
      <c r="BX162" s="298">
        <v>0</v>
      </c>
      <c r="BY162" s="298">
        <v>0</v>
      </c>
      <c r="BZ162" s="298">
        <v>0</v>
      </c>
      <c r="CA162" s="298">
        <v>0</v>
      </c>
      <c r="CB162" s="298">
        <v>0</v>
      </c>
      <c r="CC162" s="298">
        <v>0</v>
      </c>
      <c r="CD162" s="298">
        <v>0</v>
      </c>
      <c r="CE162" s="298">
        <v>0</v>
      </c>
      <c r="CF162" s="298">
        <v>0</v>
      </c>
      <c r="CG162" s="298">
        <v>0</v>
      </c>
      <c r="CH162" s="298">
        <v>0</v>
      </c>
      <c r="CI162" s="298">
        <v>0</v>
      </c>
      <c r="CJ162" s="298">
        <v>0</v>
      </c>
      <c r="CK162" s="298">
        <v>0</v>
      </c>
      <c r="CL162" s="298">
        <v>0</v>
      </c>
      <c r="CM162" s="298">
        <v>0</v>
      </c>
      <c r="CN162" s="298">
        <v>0</v>
      </c>
      <c r="CO162" s="298">
        <v>0</v>
      </c>
      <c r="CP162" s="298">
        <v>0</v>
      </c>
      <c r="CQ162" s="298">
        <v>0</v>
      </c>
      <c r="CR162" s="298">
        <v>0</v>
      </c>
      <c r="CS162" s="298">
        <v>0</v>
      </c>
      <c r="CT162" s="298">
        <v>0</v>
      </c>
      <c r="CU162" s="298">
        <v>0</v>
      </c>
      <c r="CV162" s="298">
        <v>0</v>
      </c>
      <c r="CW162" s="298">
        <v>0</v>
      </c>
      <c r="CX162" s="298">
        <v>0</v>
      </c>
      <c r="CY162" s="298">
        <v>0</v>
      </c>
      <c r="CZ162" s="298">
        <v>0</v>
      </c>
      <c r="DA162" s="298">
        <v>0</v>
      </c>
      <c r="DB162" s="298">
        <v>0</v>
      </c>
      <c r="DC162" s="298">
        <v>0</v>
      </c>
      <c r="DD162" s="298">
        <v>0</v>
      </c>
      <c r="DE162" s="298">
        <v>0</v>
      </c>
      <c r="DF162" s="298">
        <v>0</v>
      </c>
      <c r="DG162" s="298">
        <v>0</v>
      </c>
      <c r="DH162" s="298">
        <v>0</v>
      </c>
      <c r="DI162" s="298">
        <v>0</v>
      </c>
      <c r="DJ162" s="298">
        <v>0</v>
      </c>
      <c r="DK162" s="298">
        <v>0</v>
      </c>
      <c r="DL162" s="298">
        <v>0</v>
      </c>
      <c r="DM162" s="298">
        <v>0</v>
      </c>
      <c r="DN162" s="298">
        <v>0</v>
      </c>
      <c r="DO162" s="298">
        <v>0</v>
      </c>
      <c r="DP162" s="298">
        <v>0</v>
      </c>
      <c r="DQ162" s="298">
        <v>0</v>
      </c>
      <c r="DR162" s="298">
        <v>0</v>
      </c>
      <c r="DS162" s="298">
        <v>0</v>
      </c>
      <c r="DT162" s="298">
        <v>0</v>
      </c>
      <c r="DU162" s="298">
        <v>0</v>
      </c>
      <c r="DV162" s="298">
        <v>0</v>
      </c>
      <c r="DW162" s="298">
        <v>0</v>
      </c>
      <c r="DX162" s="298">
        <v>0</v>
      </c>
      <c r="DY162" s="298">
        <v>0</v>
      </c>
      <c r="DZ162" s="298">
        <v>0</v>
      </c>
      <c r="EA162" s="298">
        <v>0</v>
      </c>
      <c r="EB162" s="298">
        <v>0</v>
      </c>
      <c r="EC162" s="298">
        <v>0</v>
      </c>
      <c r="ED162" s="298">
        <v>0</v>
      </c>
      <c r="EE162" s="298">
        <v>0</v>
      </c>
      <c r="EF162" s="298">
        <v>0</v>
      </c>
      <c r="EG162" s="298">
        <v>0</v>
      </c>
      <c r="EH162" s="298">
        <v>0</v>
      </c>
      <c r="EI162"/>
      <c r="EJ162" s="8">
        <f t="shared" si="75"/>
        <v>0</v>
      </c>
      <c r="EN162" s="183">
        <v>0</v>
      </c>
      <c r="EO162" s="183">
        <v>0</v>
      </c>
      <c r="EP162" s="183">
        <v>0</v>
      </c>
      <c r="EQ162" s="183">
        <v>0</v>
      </c>
      <c r="ER162" s="183">
        <v>0</v>
      </c>
      <c r="ES162" s="183">
        <v>0</v>
      </c>
      <c r="ET162" s="183">
        <v>0</v>
      </c>
      <c r="EU162" s="183">
        <v>0</v>
      </c>
      <c r="EV162" s="183">
        <v>0</v>
      </c>
      <c r="EW162" s="183">
        <v>0</v>
      </c>
      <c r="EX162" s="183">
        <v>0</v>
      </c>
      <c r="EY162" s="183">
        <v>0</v>
      </c>
      <c r="EZ162" s="183">
        <v>0</v>
      </c>
      <c r="FA162" s="183">
        <v>0</v>
      </c>
      <c r="FB162" s="183">
        <v>0</v>
      </c>
      <c r="FC162" s="183">
        <v>0</v>
      </c>
      <c r="FD162" s="183">
        <v>0</v>
      </c>
      <c r="FE162" s="183">
        <v>0</v>
      </c>
      <c r="FF162" s="183">
        <v>0</v>
      </c>
      <c r="FG162" s="183">
        <v>0</v>
      </c>
      <c r="FH162" s="183">
        <v>0</v>
      </c>
      <c r="FI162" s="183">
        <v>0</v>
      </c>
      <c r="FJ162" s="183">
        <v>0</v>
      </c>
      <c r="FK162" s="183">
        <v>0</v>
      </c>
      <c r="FL162" s="183">
        <v>0</v>
      </c>
      <c r="FM162" s="183">
        <v>0</v>
      </c>
      <c r="FN162" s="183">
        <v>0</v>
      </c>
      <c r="FO162" s="183">
        <v>0</v>
      </c>
      <c r="FP162" s="183">
        <v>0</v>
      </c>
      <c r="FQ162" s="183">
        <v>0</v>
      </c>
      <c r="FR162" s="183">
        <v>0</v>
      </c>
      <c r="FS162" s="183">
        <v>0</v>
      </c>
      <c r="FT162" s="183">
        <v>0</v>
      </c>
      <c r="FU162" s="183">
        <v>0</v>
      </c>
      <c r="FV162" s="183">
        <v>0</v>
      </c>
      <c r="FW162" s="183">
        <v>0</v>
      </c>
      <c r="FX162" s="183">
        <v>0</v>
      </c>
      <c r="FY162" s="183">
        <v>0</v>
      </c>
      <c r="FZ162" s="183">
        <v>0</v>
      </c>
      <c r="GA162" s="183">
        <v>0</v>
      </c>
      <c r="GB162" s="183">
        <v>0</v>
      </c>
      <c r="GC162" s="183">
        <v>0</v>
      </c>
      <c r="GD162" s="183">
        <v>0</v>
      </c>
      <c r="GE162" s="183">
        <v>0</v>
      </c>
      <c r="GF162" s="183">
        <v>0</v>
      </c>
      <c r="GG162" s="183">
        <v>0</v>
      </c>
      <c r="GH162" s="183">
        <v>0</v>
      </c>
      <c r="GI162" s="183">
        <v>0</v>
      </c>
      <c r="GJ162" s="183">
        <v>0</v>
      </c>
      <c r="GK162" s="183">
        <v>0</v>
      </c>
      <c r="GL162" s="183">
        <v>0</v>
      </c>
      <c r="GM162" s="183">
        <v>0</v>
      </c>
      <c r="GN162" s="183">
        <v>0</v>
      </c>
      <c r="GO162" s="183">
        <v>0</v>
      </c>
      <c r="GP162" s="183">
        <v>0</v>
      </c>
      <c r="GQ162" s="183">
        <v>0</v>
      </c>
      <c r="GR162" s="183">
        <v>0</v>
      </c>
      <c r="GS162" s="183">
        <v>0</v>
      </c>
      <c r="GT162" s="183">
        <v>0</v>
      </c>
      <c r="GU162" s="183">
        <v>0</v>
      </c>
      <c r="GV162" s="183">
        <v>0</v>
      </c>
      <c r="GW162" s="183">
        <v>0</v>
      </c>
      <c r="GX162" s="183">
        <v>0</v>
      </c>
      <c r="GY162" s="183">
        <v>0</v>
      </c>
      <c r="GZ162" s="183">
        <v>0</v>
      </c>
      <c r="HA162" s="183">
        <v>0</v>
      </c>
      <c r="HB162" s="183">
        <v>0</v>
      </c>
      <c r="HC162" s="183">
        <v>0</v>
      </c>
      <c r="HD162" s="183">
        <v>0</v>
      </c>
      <c r="HE162" s="183">
        <v>0</v>
      </c>
      <c r="HF162" s="183">
        <v>0</v>
      </c>
      <c r="HG162" s="183">
        <v>0</v>
      </c>
      <c r="HH162" s="183">
        <v>0</v>
      </c>
      <c r="HI162" s="183">
        <v>0</v>
      </c>
      <c r="HJ162" s="183">
        <v>0</v>
      </c>
      <c r="HK162" s="183">
        <v>0</v>
      </c>
      <c r="HL162" s="183">
        <v>0</v>
      </c>
      <c r="HM162" s="183">
        <v>0</v>
      </c>
      <c r="HN162" s="183">
        <v>0</v>
      </c>
      <c r="HO162" s="183">
        <v>0</v>
      </c>
      <c r="HP162" s="183">
        <v>0</v>
      </c>
      <c r="HQ162" s="183">
        <v>0</v>
      </c>
      <c r="HR162" s="183">
        <v>0</v>
      </c>
      <c r="HS162" s="183">
        <v>0</v>
      </c>
      <c r="HT162" s="183">
        <v>0</v>
      </c>
      <c r="HU162" s="183">
        <v>0</v>
      </c>
      <c r="HV162" s="183">
        <v>0</v>
      </c>
      <c r="HW162" s="183">
        <v>0</v>
      </c>
      <c r="HX162" s="183">
        <v>0</v>
      </c>
      <c r="HY162" s="183">
        <v>0</v>
      </c>
      <c r="HZ162" s="183">
        <v>0</v>
      </c>
      <c r="IA162" s="183">
        <v>0</v>
      </c>
      <c r="IB162" s="183">
        <v>0</v>
      </c>
      <c r="IC162" s="183">
        <v>0</v>
      </c>
      <c r="ID162" s="183">
        <v>0</v>
      </c>
      <c r="IE162" s="183">
        <v>0</v>
      </c>
      <c r="IF162" s="183">
        <v>0</v>
      </c>
      <c r="IG162" s="183">
        <v>0</v>
      </c>
      <c r="IH162" s="183">
        <v>0</v>
      </c>
      <c r="II162" s="183">
        <v>0</v>
      </c>
      <c r="IJ162" s="183">
        <v>0</v>
      </c>
      <c r="IK162" s="183">
        <v>0</v>
      </c>
      <c r="IL162" s="183">
        <v>0</v>
      </c>
      <c r="IM162" s="183">
        <v>0</v>
      </c>
      <c r="IN162" s="183">
        <v>0</v>
      </c>
      <c r="IO162" s="183">
        <v>0</v>
      </c>
      <c r="IP162" s="183">
        <v>0</v>
      </c>
      <c r="IQ162" s="183">
        <v>0</v>
      </c>
      <c r="IR162" s="183">
        <v>0</v>
      </c>
      <c r="IS162" s="183">
        <v>0</v>
      </c>
      <c r="IT162" s="183">
        <v>0</v>
      </c>
      <c r="IU162" s="183">
        <v>0</v>
      </c>
      <c r="IV162" s="183">
        <v>0</v>
      </c>
      <c r="IW162" s="183">
        <v>0</v>
      </c>
      <c r="IX162" s="183">
        <v>0</v>
      </c>
      <c r="IY162" s="183">
        <v>0</v>
      </c>
      <c r="IZ162" s="183">
        <v>0</v>
      </c>
      <c r="JA162" s="183">
        <v>0</v>
      </c>
      <c r="JB162" s="183">
        <v>0</v>
      </c>
      <c r="JC162" s="183">
        <v>0</v>
      </c>
      <c r="JD162" s="183">
        <v>0</v>
      </c>
      <c r="JE162" s="183">
        <v>0</v>
      </c>
      <c r="JF162" s="183">
        <v>0</v>
      </c>
      <c r="JG162" s="183">
        <v>0</v>
      </c>
      <c r="JH162" s="183">
        <v>0</v>
      </c>
      <c r="JI162" s="183">
        <v>0</v>
      </c>
      <c r="JJ162" s="183">
        <v>0</v>
      </c>
      <c r="JK162" s="183">
        <v>0</v>
      </c>
      <c r="JL162" s="183">
        <v>0</v>
      </c>
      <c r="JM162" s="183">
        <v>0</v>
      </c>
      <c r="JN162" s="183">
        <v>0</v>
      </c>
      <c r="JO162" s="183">
        <v>0</v>
      </c>
      <c r="JP162" s="183">
        <v>0</v>
      </c>
      <c r="JQ162" s="183">
        <v>0</v>
      </c>
    </row>
    <row r="163" spans="1:277" x14ac:dyDescent="0.25">
      <c r="A163" s="54">
        <f t="shared" si="70"/>
        <v>162</v>
      </c>
      <c r="B163" s="6"/>
      <c r="C163" s="6"/>
      <c r="D163" s="6"/>
      <c r="E163" s="6" t="s">
        <v>329</v>
      </c>
      <c r="F163" s="6"/>
      <c r="G163" s="297">
        <f>SUM(G154:G162)</f>
        <v>1833.1448547500001</v>
      </c>
      <c r="H163" s="297">
        <f t="shared" ref="H163:BS163" si="76">SUM(H154:H162)</f>
        <v>3019.7787957500004</v>
      </c>
      <c r="I163" s="297">
        <f t="shared" si="76"/>
        <v>44866.312375000009</v>
      </c>
      <c r="J163" s="297">
        <f t="shared" si="76"/>
        <v>490.2018885</v>
      </c>
      <c r="K163" s="297">
        <f t="shared" si="76"/>
        <v>11836.132000000001</v>
      </c>
      <c r="L163" s="297">
        <f t="shared" si="76"/>
        <v>7049.3064249999998</v>
      </c>
      <c r="M163" s="297">
        <f t="shared" si="76"/>
        <v>678.40075000000002</v>
      </c>
      <c r="N163" s="297">
        <f t="shared" si="76"/>
        <v>691.10725000000002</v>
      </c>
      <c r="O163" s="297">
        <f t="shared" si="76"/>
        <v>7539.485186500001</v>
      </c>
      <c r="P163" s="297">
        <f t="shared" si="76"/>
        <v>35630.476750000002</v>
      </c>
      <c r="Q163" s="297">
        <f t="shared" si="76"/>
        <v>887.13055999999995</v>
      </c>
      <c r="R163" s="297">
        <f t="shared" si="76"/>
        <v>4971.6941570000008</v>
      </c>
      <c r="S163" s="297">
        <f t="shared" si="76"/>
        <v>498.8125</v>
      </c>
      <c r="T163" s="297">
        <f t="shared" si="76"/>
        <v>493.4991225</v>
      </c>
      <c r="U163" s="297">
        <f t="shared" si="76"/>
        <v>0</v>
      </c>
      <c r="V163" s="297">
        <f t="shared" si="76"/>
        <v>10288.74853225</v>
      </c>
      <c r="W163" s="297">
        <f t="shared" si="76"/>
        <v>2860</v>
      </c>
      <c r="X163" s="297">
        <f t="shared" si="76"/>
        <v>25691.794411250001</v>
      </c>
      <c r="Y163" s="297">
        <f t="shared" si="76"/>
        <v>1403.8300000000002</v>
      </c>
      <c r="Z163" s="297">
        <f t="shared" si="76"/>
        <v>2.0000000000000002E-5</v>
      </c>
      <c r="AA163" s="297">
        <f t="shared" si="76"/>
        <v>1215.85082575</v>
      </c>
      <c r="AB163" s="297">
        <f t="shared" si="76"/>
        <v>11535.900874999999</v>
      </c>
      <c r="AC163" s="297">
        <f t="shared" si="76"/>
        <v>695.59</v>
      </c>
      <c r="AD163" s="297">
        <f t="shared" si="76"/>
        <v>481.625</v>
      </c>
      <c r="AE163" s="297">
        <f t="shared" si="76"/>
        <v>4219.0177445000008</v>
      </c>
      <c r="AF163" s="297">
        <f t="shared" si="76"/>
        <v>627.24675000000002</v>
      </c>
      <c r="AG163" s="297">
        <f t="shared" si="76"/>
        <v>1457.9887500000002</v>
      </c>
      <c r="AH163" s="297">
        <f t="shared" si="76"/>
        <v>1621.9820050000001</v>
      </c>
      <c r="AI163" s="297">
        <f t="shared" si="76"/>
        <v>1534.5665437499999</v>
      </c>
      <c r="AJ163" s="297">
        <f t="shared" si="76"/>
        <v>786.24450000000002</v>
      </c>
      <c r="AK163" s="297">
        <f t="shared" si="76"/>
        <v>1313.4749999999999</v>
      </c>
      <c r="AL163" s="297">
        <f t="shared" si="76"/>
        <v>517.00349374999996</v>
      </c>
      <c r="AM163" s="297">
        <f t="shared" si="76"/>
        <v>2740</v>
      </c>
      <c r="AN163" s="297">
        <f t="shared" si="76"/>
        <v>897.79987500000004</v>
      </c>
      <c r="AO163" s="297">
        <f t="shared" si="76"/>
        <v>836.92499999999995</v>
      </c>
      <c r="AP163" s="297">
        <f t="shared" si="76"/>
        <v>768.99152500000002</v>
      </c>
      <c r="AQ163" s="297">
        <f t="shared" si="76"/>
        <v>13805</v>
      </c>
      <c r="AR163" s="297">
        <f t="shared" si="76"/>
        <v>709.69470000000001</v>
      </c>
      <c r="AS163" s="297">
        <f t="shared" si="76"/>
        <v>1123.3587499999999</v>
      </c>
      <c r="AT163" s="297">
        <f t="shared" si="76"/>
        <v>514.25033025000005</v>
      </c>
      <c r="AU163" s="297">
        <f t="shared" si="76"/>
        <v>855.48470324999994</v>
      </c>
      <c r="AV163" s="297">
        <f t="shared" si="76"/>
        <v>909.9</v>
      </c>
      <c r="AW163" s="297">
        <f t="shared" si="76"/>
        <v>2647.1307360000001</v>
      </c>
      <c r="AX163" s="297">
        <f t="shared" si="76"/>
        <v>636.498243</v>
      </c>
      <c r="AY163" s="297">
        <f t="shared" si="76"/>
        <v>435.08749999999998</v>
      </c>
      <c r="AZ163" s="297">
        <f t="shared" si="76"/>
        <v>597.49553125</v>
      </c>
      <c r="BA163" s="297">
        <f t="shared" si="76"/>
        <v>886.67500050000001</v>
      </c>
      <c r="BB163" s="297">
        <f t="shared" si="76"/>
        <v>972.15250000000003</v>
      </c>
      <c r="BC163" s="297">
        <f t="shared" si="76"/>
        <v>25826.493764000003</v>
      </c>
      <c r="BD163" s="297">
        <f t="shared" si="76"/>
        <v>697.88634375000004</v>
      </c>
      <c r="BE163" s="297">
        <f t="shared" si="76"/>
        <v>761.546875</v>
      </c>
      <c r="BF163" s="297">
        <f t="shared" si="76"/>
        <v>2339.6727890000002</v>
      </c>
      <c r="BG163" s="297">
        <f t="shared" si="76"/>
        <v>19279.71103925</v>
      </c>
      <c r="BH163" s="297">
        <f t="shared" si="76"/>
        <v>12865.810823500002</v>
      </c>
      <c r="BI163" s="297">
        <f t="shared" si="76"/>
        <v>850.01049999999998</v>
      </c>
      <c r="BJ163" s="297">
        <f t="shared" si="76"/>
        <v>803.97262499999999</v>
      </c>
      <c r="BK163" s="297">
        <f t="shared" si="76"/>
        <v>1304.9875000000002</v>
      </c>
      <c r="BL163" s="297">
        <f t="shared" si="76"/>
        <v>574.4375</v>
      </c>
      <c r="BM163" s="297">
        <f t="shared" si="76"/>
        <v>561.50450675000002</v>
      </c>
      <c r="BN163" s="297">
        <f t="shared" si="76"/>
        <v>1297.12102</v>
      </c>
      <c r="BO163" s="297">
        <f t="shared" si="76"/>
        <v>14538.6377075</v>
      </c>
      <c r="BP163" s="297">
        <f t="shared" si="76"/>
        <v>2821.4641427500001</v>
      </c>
      <c r="BQ163" s="297">
        <f t="shared" si="76"/>
        <v>8456.0152650000018</v>
      </c>
      <c r="BR163" s="297">
        <f t="shared" si="76"/>
        <v>437.43816149999998</v>
      </c>
      <c r="BS163" s="297">
        <f t="shared" si="76"/>
        <v>799.00218874999996</v>
      </c>
      <c r="BT163" s="297">
        <f t="shared" ref="BT163:EE163" si="77">SUM(BT154:BT162)</f>
        <v>489.74882424999998</v>
      </c>
      <c r="BU163" s="297">
        <f t="shared" si="77"/>
        <v>4305.0932250000005</v>
      </c>
      <c r="BV163" s="297">
        <f t="shared" si="77"/>
        <v>732.81875000000002</v>
      </c>
      <c r="BW163" s="297">
        <f t="shared" si="77"/>
        <v>668.74900000000002</v>
      </c>
      <c r="BX163" s="297">
        <f t="shared" si="77"/>
        <v>6272.4114374999999</v>
      </c>
      <c r="BY163" s="297">
        <f t="shared" si="77"/>
        <v>1178.7104250000002</v>
      </c>
      <c r="BZ163" s="297">
        <f t="shared" si="77"/>
        <v>475.75154350000003</v>
      </c>
      <c r="CA163" s="297">
        <f t="shared" si="77"/>
        <v>2095.0398750000004</v>
      </c>
      <c r="CB163" s="297">
        <f t="shared" si="77"/>
        <v>20983.394069250004</v>
      </c>
      <c r="CC163" s="297">
        <f t="shared" si="77"/>
        <v>1146.8621512499999</v>
      </c>
      <c r="CD163" s="297">
        <f t="shared" si="77"/>
        <v>7901.9375</v>
      </c>
      <c r="CE163" s="297">
        <f t="shared" si="77"/>
        <v>684.35822499999995</v>
      </c>
      <c r="CF163" s="297">
        <f t="shared" si="77"/>
        <v>38041.811979999999</v>
      </c>
      <c r="CG163" s="297">
        <f t="shared" si="77"/>
        <v>805.36067924999998</v>
      </c>
      <c r="CH163" s="297">
        <f t="shared" si="77"/>
        <v>3892.7896875000001</v>
      </c>
      <c r="CI163" s="297">
        <f t="shared" si="77"/>
        <v>1360.2225000000001</v>
      </c>
      <c r="CJ163" s="297">
        <f t="shared" si="77"/>
        <v>26582.722501</v>
      </c>
      <c r="CK163" s="297">
        <f t="shared" si="77"/>
        <v>14226.530207500002</v>
      </c>
      <c r="CL163" s="297">
        <f t="shared" si="77"/>
        <v>12296.216250000001</v>
      </c>
      <c r="CM163" s="297">
        <f t="shared" si="77"/>
        <v>0</v>
      </c>
      <c r="CN163" s="297">
        <f t="shared" si="77"/>
        <v>498.44456350000002</v>
      </c>
      <c r="CO163" s="297">
        <f t="shared" si="77"/>
        <v>828.48606749999999</v>
      </c>
      <c r="CP163" s="297">
        <f t="shared" si="77"/>
        <v>615.75</v>
      </c>
      <c r="CQ163" s="297">
        <f t="shared" si="77"/>
        <v>3059.2548825000003</v>
      </c>
      <c r="CR163" s="297">
        <f t="shared" si="77"/>
        <v>605.76809400000002</v>
      </c>
      <c r="CS163" s="297">
        <f t="shared" si="77"/>
        <v>746.5</v>
      </c>
      <c r="CT163" s="297">
        <f t="shared" si="77"/>
        <v>20289.989283999999</v>
      </c>
      <c r="CU163" s="297">
        <f t="shared" si="77"/>
        <v>1375.6839640000001</v>
      </c>
      <c r="CV163" s="297">
        <f t="shared" si="77"/>
        <v>14991.001856249999</v>
      </c>
      <c r="CW163" s="297">
        <f t="shared" si="77"/>
        <v>786.79684999999995</v>
      </c>
      <c r="CX163" s="297">
        <f t="shared" si="77"/>
        <v>1216.7705000000001</v>
      </c>
      <c r="CY163" s="297">
        <f t="shared" si="77"/>
        <v>759.66012500000011</v>
      </c>
      <c r="CZ163" s="297">
        <f t="shared" si="77"/>
        <v>1211.7009170000001</v>
      </c>
      <c r="DA163" s="297">
        <f t="shared" si="77"/>
        <v>1714.7</v>
      </c>
      <c r="DB163" s="297">
        <f t="shared" si="77"/>
        <v>8777.9286937500001</v>
      </c>
      <c r="DC163" s="297">
        <f t="shared" si="77"/>
        <v>592.20254499999999</v>
      </c>
      <c r="DD163" s="297">
        <f t="shared" si="77"/>
        <v>5111.2516989999995</v>
      </c>
      <c r="DE163" s="297">
        <f t="shared" si="77"/>
        <v>516.37860375000002</v>
      </c>
      <c r="DF163" s="297">
        <f t="shared" si="77"/>
        <v>891.74829450000004</v>
      </c>
      <c r="DG163" s="297">
        <f t="shared" si="77"/>
        <v>3360.7566000000002</v>
      </c>
      <c r="DH163" s="297">
        <f t="shared" si="77"/>
        <v>2526.9371249999999</v>
      </c>
      <c r="DI163" s="297">
        <f t="shared" si="77"/>
        <v>528.11270000000002</v>
      </c>
      <c r="DJ163" s="297">
        <f t="shared" si="77"/>
        <v>568</v>
      </c>
      <c r="DK163" s="297">
        <f t="shared" si="77"/>
        <v>1080.7695874999999</v>
      </c>
      <c r="DL163" s="297">
        <f t="shared" si="77"/>
        <v>619.04999999999995</v>
      </c>
      <c r="DM163" s="297">
        <f t="shared" si="77"/>
        <v>3192.3357042500002</v>
      </c>
      <c r="DN163" s="297">
        <f t="shared" si="77"/>
        <v>540.82449999999994</v>
      </c>
      <c r="DO163" s="297">
        <f t="shared" si="77"/>
        <v>680.25695250000001</v>
      </c>
      <c r="DP163" s="297">
        <f t="shared" si="77"/>
        <v>2280.125</v>
      </c>
      <c r="DQ163" s="297">
        <f t="shared" si="77"/>
        <v>0</v>
      </c>
      <c r="DR163" s="297">
        <f t="shared" si="77"/>
        <v>723.5625</v>
      </c>
      <c r="DS163" s="297">
        <f t="shared" si="77"/>
        <v>407.49944825</v>
      </c>
      <c r="DT163" s="297">
        <f t="shared" si="77"/>
        <v>1150.0811437500001</v>
      </c>
      <c r="DU163" s="297">
        <f t="shared" si="77"/>
        <v>902.25100275000011</v>
      </c>
      <c r="DV163" s="297">
        <f t="shared" si="77"/>
        <v>532.91700000000003</v>
      </c>
      <c r="DW163" s="297">
        <f t="shared" si="77"/>
        <v>967.42387500000007</v>
      </c>
      <c r="DX163" s="297">
        <f t="shared" si="77"/>
        <v>1611.76</v>
      </c>
      <c r="DY163" s="297">
        <f t="shared" si="77"/>
        <v>24048.859875000002</v>
      </c>
      <c r="DZ163" s="297">
        <f t="shared" si="77"/>
        <v>557.14224999999999</v>
      </c>
      <c r="EA163" s="297">
        <f t="shared" si="77"/>
        <v>643.74816950000002</v>
      </c>
      <c r="EB163" s="297">
        <f t="shared" si="77"/>
        <v>22656.593792250002</v>
      </c>
      <c r="EC163" s="297">
        <f t="shared" si="77"/>
        <v>36407.932000000001</v>
      </c>
      <c r="ED163" s="297">
        <f t="shared" si="77"/>
        <v>948.49237925</v>
      </c>
      <c r="EE163" s="297">
        <f t="shared" si="77"/>
        <v>12590.202850000001</v>
      </c>
      <c r="EF163" s="297">
        <f t="shared" ref="EF163:EH163" si="78">SUM(EF154:EF162)</f>
        <v>785.50090049999994</v>
      </c>
      <c r="EG163" s="297">
        <f t="shared" si="78"/>
        <v>9087.9207580000002</v>
      </c>
      <c r="EH163" s="297">
        <f t="shared" si="78"/>
        <v>4778.2515000000003</v>
      </c>
      <c r="EI163"/>
      <c r="EJ163" s="7">
        <f t="shared" si="75"/>
        <v>653196.35759999999</v>
      </c>
      <c r="EN163" s="183">
        <v>0</v>
      </c>
      <c r="EO163" s="183">
        <v>0</v>
      </c>
      <c r="EP163" s="183">
        <v>0</v>
      </c>
      <c r="EQ163" s="183">
        <v>0</v>
      </c>
      <c r="ER163" s="183">
        <v>0</v>
      </c>
      <c r="ES163" s="183">
        <v>0</v>
      </c>
      <c r="ET163" s="183">
        <v>0</v>
      </c>
      <c r="EU163" s="183">
        <v>0</v>
      </c>
      <c r="EV163" s="183">
        <v>0</v>
      </c>
      <c r="EW163" s="183">
        <v>0</v>
      </c>
      <c r="EX163" s="183">
        <v>0</v>
      </c>
      <c r="EY163" s="183">
        <v>0</v>
      </c>
      <c r="EZ163" s="183">
        <v>0</v>
      </c>
      <c r="FA163" s="183">
        <v>0</v>
      </c>
      <c r="FB163" s="183">
        <v>0</v>
      </c>
      <c r="FC163" s="183">
        <v>0</v>
      </c>
      <c r="FD163" s="183">
        <v>0</v>
      </c>
      <c r="FE163" s="183">
        <v>0</v>
      </c>
      <c r="FF163" s="183">
        <v>0</v>
      </c>
      <c r="FG163" s="183">
        <v>0</v>
      </c>
      <c r="FH163" s="183">
        <v>0</v>
      </c>
      <c r="FI163" s="183">
        <v>0</v>
      </c>
      <c r="FJ163" s="183">
        <v>0</v>
      </c>
      <c r="FK163" s="183">
        <v>0</v>
      </c>
      <c r="FL163" s="183">
        <v>0</v>
      </c>
      <c r="FM163" s="183">
        <v>0</v>
      </c>
      <c r="FN163" s="183">
        <v>0</v>
      </c>
      <c r="FO163" s="183">
        <v>0</v>
      </c>
      <c r="FP163" s="183">
        <v>0</v>
      </c>
      <c r="FQ163" s="183">
        <v>0</v>
      </c>
      <c r="FR163" s="183">
        <v>0</v>
      </c>
      <c r="FS163" s="183">
        <v>0</v>
      </c>
      <c r="FT163" s="183">
        <v>0</v>
      </c>
      <c r="FU163" s="183">
        <v>0</v>
      </c>
      <c r="FV163" s="183">
        <v>0</v>
      </c>
      <c r="FW163" s="183">
        <v>0</v>
      </c>
      <c r="FX163" s="183">
        <v>0</v>
      </c>
      <c r="FY163" s="183">
        <v>0</v>
      </c>
      <c r="FZ163" s="183">
        <v>0</v>
      </c>
      <c r="GA163" s="183">
        <v>0</v>
      </c>
      <c r="GB163" s="183">
        <v>0</v>
      </c>
      <c r="GC163" s="183">
        <v>0</v>
      </c>
      <c r="GD163" s="183">
        <v>0</v>
      </c>
      <c r="GE163" s="183">
        <v>0</v>
      </c>
      <c r="GF163" s="183">
        <v>0</v>
      </c>
      <c r="GG163" s="183">
        <v>0</v>
      </c>
      <c r="GH163" s="183">
        <v>0</v>
      </c>
      <c r="GI163" s="183">
        <v>0</v>
      </c>
      <c r="GJ163" s="183">
        <v>0</v>
      </c>
      <c r="GK163" s="183">
        <v>0</v>
      </c>
      <c r="GL163" s="183">
        <v>0</v>
      </c>
      <c r="GM163" s="183">
        <v>0</v>
      </c>
      <c r="GN163" s="183">
        <v>0</v>
      </c>
      <c r="GO163" s="183">
        <v>0</v>
      </c>
      <c r="GP163" s="183">
        <v>0</v>
      </c>
      <c r="GQ163" s="183">
        <v>0</v>
      </c>
      <c r="GR163" s="183">
        <v>0</v>
      </c>
      <c r="GS163" s="183">
        <v>0</v>
      </c>
      <c r="GT163" s="183">
        <v>0</v>
      </c>
      <c r="GU163" s="183">
        <v>0</v>
      </c>
      <c r="GV163" s="183">
        <v>0</v>
      </c>
      <c r="GW163" s="183">
        <v>0</v>
      </c>
      <c r="GX163" s="183">
        <v>0</v>
      </c>
      <c r="GY163" s="183">
        <v>0</v>
      </c>
      <c r="GZ163" s="183">
        <v>0</v>
      </c>
      <c r="HA163" s="183">
        <v>0</v>
      </c>
      <c r="HB163" s="183">
        <v>0</v>
      </c>
      <c r="HC163" s="183">
        <v>0</v>
      </c>
      <c r="HD163" s="183">
        <v>0</v>
      </c>
      <c r="HE163" s="183">
        <v>0</v>
      </c>
      <c r="HF163" s="183">
        <v>0</v>
      </c>
      <c r="HG163" s="183">
        <v>0</v>
      </c>
      <c r="HH163" s="183">
        <v>0</v>
      </c>
      <c r="HI163" s="183">
        <v>0</v>
      </c>
      <c r="HJ163" s="183">
        <v>0</v>
      </c>
      <c r="HK163" s="183">
        <v>0</v>
      </c>
      <c r="HL163" s="183">
        <v>0</v>
      </c>
      <c r="HM163" s="183">
        <v>0</v>
      </c>
      <c r="HN163" s="183">
        <v>0</v>
      </c>
      <c r="HO163" s="183">
        <v>0</v>
      </c>
      <c r="HP163" s="183">
        <v>0</v>
      </c>
      <c r="HQ163" s="183">
        <v>0</v>
      </c>
      <c r="HR163" s="183">
        <v>0</v>
      </c>
      <c r="HS163" s="183">
        <v>0</v>
      </c>
      <c r="HT163" s="183">
        <v>0</v>
      </c>
      <c r="HU163" s="183">
        <v>0</v>
      </c>
      <c r="HV163" s="183">
        <v>0</v>
      </c>
      <c r="HW163" s="183">
        <v>0</v>
      </c>
      <c r="HX163" s="183">
        <v>0</v>
      </c>
      <c r="HY163" s="183">
        <v>0</v>
      </c>
      <c r="HZ163" s="183">
        <v>0</v>
      </c>
      <c r="IA163" s="183">
        <v>0</v>
      </c>
      <c r="IB163" s="183">
        <v>0</v>
      </c>
      <c r="IC163" s="183">
        <v>0</v>
      </c>
      <c r="ID163" s="183">
        <v>0</v>
      </c>
      <c r="IE163" s="183">
        <v>0</v>
      </c>
      <c r="IF163" s="183">
        <v>0</v>
      </c>
      <c r="IG163" s="183">
        <v>0</v>
      </c>
      <c r="IH163" s="183">
        <v>0</v>
      </c>
      <c r="II163" s="183">
        <v>0</v>
      </c>
      <c r="IJ163" s="183">
        <v>0</v>
      </c>
      <c r="IK163" s="183">
        <v>0</v>
      </c>
      <c r="IL163" s="183">
        <v>0</v>
      </c>
      <c r="IM163" s="183">
        <v>0</v>
      </c>
      <c r="IN163" s="183">
        <v>0</v>
      </c>
      <c r="IO163" s="183">
        <v>0</v>
      </c>
      <c r="IP163" s="183">
        <v>0</v>
      </c>
      <c r="IQ163" s="183">
        <v>0</v>
      </c>
      <c r="IR163" s="183">
        <v>0</v>
      </c>
      <c r="IS163" s="183">
        <v>0</v>
      </c>
      <c r="IT163" s="183">
        <v>0</v>
      </c>
      <c r="IU163" s="183">
        <v>0</v>
      </c>
      <c r="IV163" s="183">
        <v>0</v>
      </c>
      <c r="IW163" s="183">
        <v>0</v>
      </c>
      <c r="IX163" s="183">
        <v>0</v>
      </c>
      <c r="IY163" s="183">
        <v>0</v>
      </c>
      <c r="IZ163" s="183">
        <v>0</v>
      </c>
      <c r="JA163" s="183">
        <v>0</v>
      </c>
      <c r="JB163" s="183">
        <v>0</v>
      </c>
      <c r="JC163" s="183">
        <v>0</v>
      </c>
      <c r="JD163" s="183">
        <v>0</v>
      </c>
      <c r="JE163" s="183">
        <v>0</v>
      </c>
      <c r="JF163" s="183">
        <v>0</v>
      </c>
      <c r="JG163" s="183">
        <v>0</v>
      </c>
      <c r="JH163" s="183">
        <v>0</v>
      </c>
      <c r="JI163" s="183">
        <v>0</v>
      </c>
      <c r="JJ163" s="183">
        <v>0</v>
      </c>
      <c r="JK163" s="183">
        <v>0</v>
      </c>
      <c r="JL163" s="183">
        <v>0</v>
      </c>
      <c r="JM163" s="183">
        <v>0</v>
      </c>
      <c r="JN163" s="183">
        <v>0</v>
      </c>
      <c r="JO163" s="183">
        <v>0</v>
      </c>
      <c r="JP163" s="183">
        <v>0</v>
      </c>
      <c r="JQ163" s="183">
        <v>0</v>
      </c>
    </row>
    <row r="164" spans="1:277" ht="30" customHeight="1" x14ac:dyDescent="0.25">
      <c r="A164" s="54">
        <f t="shared" si="70"/>
        <v>163</v>
      </c>
      <c r="B164" s="6"/>
      <c r="C164" s="6"/>
      <c r="D164" s="6"/>
      <c r="E164" s="6" t="s">
        <v>392</v>
      </c>
      <c r="F164" s="6"/>
      <c r="G164" s="297"/>
      <c r="H164" s="297"/>
      <c r="I164" s="297"/>
      <c r="J164" s="297"/>
      <c r="K164" s="297"/>
      <c r="L164" s="297"/>
      <c r="M164" s="297"/>
      <c r="N164" s="297"/>
      <c r="O164" s="297"/>
      <c r="P164" s="297"/>
      <c r="Q164" s="297"/>
      <c r="R164" s="297"/>
      <c r="S164" s="297"/>
      <c r="T164" s="297"/>
      <c r="U164" s="297"/>
      <c r="V164" s="297"/>
      <c r="W164" s="297"/>
      <c r="X164" s="297"/>
      <c r="Y164" s="297"/>
      <c r="Z164" s="297"/>
      <c r="AA164" s="297"/>
      <c r="AB164" s="297"/>
      <c r="AC164" s="297"/>
      <c r="AD164" s="297"/>
      <c r="AE164" s="297"/>
      <c r="AF164" s="297"/>
      <c r="AG164" s="297"/>
      <c r="AH164" s="297"/>
      <c r="AI164" s="297"/>
      <c r="AJ164" s="297"/>
      <c r="AK164" s="297"/>
      <c r="AL164" s="297"/>
      <c r="AM164" s="297"/>
      <c r="AN164" s="297"/>
      <c r="AO164" s="297"/>
      <c r="AP164" s="297"/>
      <c r="AQ164" s="297"/>
      <c r="AR164" s="297"/>
      <c r="AS164" s="297"/>
      <c r="AT164" s="297"/>
      <c r="AU164" s="297"/>
      <c r="AV164" s="297"/>
      <c r="AW164" s="297"/>
      <c r="AX164" s="297"/>
      <c r="AY164" s="297"/>
      <c r="AZ164" s="297"/>
      <c r="BA164" s="297"/>
      <c r="BB164" s="297"/>
      <c r="BC164" s="297"/>
      <c r="BD164" s="297"/>
      <c r="BE164" s="297"/>
      <c r="BF164" s="297"/>
      <c r="BG164" s="297"/>
      <c r="BH164" s="297"/>
      <c r="BI164" s="297"/>
      <c r="BJ164" s="297"/>
      <c r="BK164" s="297"/>
      <c r="BL164" s="297"/>
      <c r="BM164" s="297"/>
      <c r="BN164" s="297"/>
      <c r="BO164" s="297"/>
      <c r="BP164" s="297"/>
      <c r="BQ164" s="297"/>
      <c r="BR164" s="297"/>
      <c r="BS164" s="297"/>
      <c r="BT164" s="297"/>
      <c r="BU164" s="297"/>
      <c r="BV164" s="297"/>
      <c r="BW164" s="297"/>
      <c r="BX164" s="297"/>
      <c r="BY164" s="297"/>
      <c r="BZ164" s="297"/>
      <c r="CA164" s="297"/>
      <c r="CB164" s="297"/>
      <c r="CC164" s="297"/>
      <c r="CD164" s="297"/>
      <c r="CE164" s="297"/>
      <c r="CF164" s="297"/>
      <c r="CG164" s="297"/>
      <c r="CH164" s="297"/>
      <c r="CI164" s="297"/>
      <c r="CJ164" s="297"/>
      <c r="CK164" s="297"/>
      <c r="CL164" s="297"/>
      <c r="CM164" s="297"/>
      <c r="CN164" s="297"/>
      <c r="CO164" s="297"/>
      <c r="CP164" s="297"/>
      <c r="CQ164" s="297"/>
      <c r="CR164" s="297"/>
      <c r="CS164" s="297"/>
      <c r="CT164" s="297"/>
      <c r="CU164" s="297"/>
      <c r="CV164" s="297"/>
      <c r="CW164" s="297"/>
      <c r="CX164" s="297"/>
      <c r="CY164" s="297"/>
      <c r="CZ164" s="297"/>
      <c r="DA164" s="297"/>
      <c r="DB164" s="297"/>
      <c r="DC164" s="297"/>
      <c r="DD164" s="297"/>
      <c r="DE164" s="297"/>
      <c r="DF164" s="297"/>
      <c r="DG164" s="297"/>
      <c r="DH164" s="297"/>
      <c r="DI164" s="297"/>
      <c r="DJ164" s="297"/>
      <c r="DK164" s="297"/>
      <c r="DL164" s="297"/>
      <c r="DM164" s="297"/>
      <c r="DN164" s="297"/>
      <c r="DO164" s="297"/>
      <c r="DP164" s="297"/>
      <c r="DQ164" s="297"/>
      <c r="DR164" s="297"/>
      <c r="DS164" s="297"/>
      <c r="DT164" s="297"/>
      <c r="DU164" s="297"/>
      <c r="DV164" s="297"/>
      <c r="DW164" s="297"/>
      <c r="DX164" s="297"/>
      <c r="DY164" s="297"/>
      <c r="DZ164" s="297"/>
      <c r="EA164" s="297"/>
      <c r="EB164" s="297"/>
      <c r="EC164" s="297"/>
      <c r="ED164" s="297"/>
      <c r="EE164" s="297"/>
      <c r="EF164" s="297"/>
      <c r="EG164" s="297"/>
      <c r="EH164" s="297"/>
      <c r="EI164"/>
      <c r="EJ164" s="7">
        <f t="shared" si="75"/>
        <v>0</v>
      </c>
      <c r="EN164" s="183">
        <v>0</v>
      </c>
      <c r="EO164" s="183">
        <v>0</v>
      </c>
      <c r="EP164" s="183">
        <v>0</v>
      </c>
      <c r="EQ164" s="183">
        <v>0</v>
      </c>
      <c r="ER164" s="183">
        <v>0</v>
      </c>
      <c r="ES164" s="183">
        <v>0</v>
      </c>
      <c r="ET164" s="183">
        <v>0</v>
      </c>
      <c r="EU164" s="183">
        <v>0</v>
      </c>
      <c r="EV164" s="183">
        <v>0</v>
      </c>
      <c r="EW164" s="183">
        <v>0</v>
      </c>
      <c r="EX164" s="183">
        <v>0</v>
      </c>
      <c r="EY164" s="183">
        <v>0</v>
      </c>
      <c r="EZ164" s="183">
        <v>0</v>
      </c>
      <c r="FA164" s="183">
        <v>0</v>
      </c>
      <c r="FB164" s="183">
        <v>0</v>
      </c>
      <c r="FC164" s="183">
        <v>0</v>
      </c>
      <c r="FD164" s="183">
        <v>0</v>
      </c>
      <c r="FE164" s="183">
        <v>0</v>
      </c>
      <c r="FF164" s="183">
        <v>0</v>
      </c>
      <c r="FG164" s="183">
        <v>0</v>
      </c>
      <c r="FH164" s="183">
        <v>0</v>
      </c>
      <c r="FI164" s="183">
        <v>0</v>
      </c>
      <c r="FJ164" s="183">
        <v>0</v>
      </c>
      <c r="FK164" s="183">
        <v>0</v>
      </c>
      <c r="FL164" s="183">
        <v>0</v>
      </c>
      <c r="FM164" s="183">
        <v>0</v>
      </c>
      <c r="FN164" s="183">
        <v>0</v>
      </c>
      <c r="FO164" s="183">
        <v>0</v>
      </c>
      <c r="FP164" s="183">
        <v>0</v>
      </c>
      <c r="FQ164" s="183">
        <v>0</v>
      </c>
      <c r="FR164" s="183">
        <v>0</v>
      </c>
      <c r="FS164" s="183">
        <v>0</v>
      </c>
      <c r="FT164" s="183">
        <v>0</v>
      </c>
      <c r="FU164" s="183">
        <v>0</v>
      </c>
      <c r="FV164" s="183">
        <v>0</v>
      </c>
      <c r="FW164" s="183">
        <v>0</v>
      </c>
      <c r="FX164" s="183">
        <v>0</v>
      </c>
      <c r="FY164" s="183">
        <v>0</v>
      </c>
      <c r="FZ164" s="183">
        <v>0</v>
      </c>
      <c r="GA164" s="183">
        <v>0</v>
      </c>
      <c r="GB164" s="183">
        <v>0</v>
      </c>
      <c r="GC164" s="183">
        <v>0</v>
      </c>
      <c r="GD164" s="183">
        <v>0</v>
      </c>
      <c r="GE164" s="183">
        <v>0</v>
      </c>
      <c r="GF164" s="183">
        <v>0</v>
      </c>
      <c r="GG164" s="183">
        <v>0</v>
      </c>
      <c r="GH164" s="183">
        <v>0</v>
      </c>
      <c r="GI164" s="183">
        <v>0</v>
      </c>
      <c r="GJ164" s="183">
        <v>0</v>
      </c>
      <c r="GK164" s="183">
        <v>0</v>
      </c>
      <c r="GL164" s="183">
        <v>0</v>
      </c>
      <c r="GM164" s="183">
        <v>0</v>
      </c>
      <c r="GN164" s="183">
        <v>0</v>
      </c>
      <c r="GO164" s="183">
        <v>0</v>
      </c>
      <c r="GP164" s="183">
        <v>0</v>
      </c>
      <c r="GQ164" s="183">
        <v>0</v>
      </c>
      <c r="GR164" s="183">
        <v>0</v>
      </c>
      <c r="GS164" s="183">
        <v>0</v>
      </c>
      <c r="GT164" s="183">
        <v>0</v>
      </c>
      <c r="GU164" s="183">
        <v>0</v>
      </c>
      <c r="GV164" s="183">
        <v>0</v>
      </c>
      <c r="GW164" s="183">
        <v>0</v>
      </c>
      <c r="GX164" s="183">
        <v>0</v>
      </c>
      <c r="GY164" s="183">
        <v>0</v>
      </c>
      <c r="GZ164" s="183">
        <v>0</v>
      </c>
      <c r="HA164" s="183">
        <v>0</v>
      </c>
      <c r="HB164" s="183">
        <v>0</v>
      </c>
      <c r="HC164" s="183">
        <v>0</v>
      </c>
      <c r="HD164" s="183">
        <v>0</v>
      </c>
      <c r="HE164" s="183">
        <v>0</v>
      </c>
      <c r="HF164" s="183">
        <v>0</v>
      </c>
      <c r="HG164" s="183">
        <v>0</v>
      </c>
      <c r="HH164" s="183">
        <v>0</v>
      </c>
      <c r="HI164" s="183">
        <v>0</v>
      </c>
      <c r="HJ164" s="183">
        <v>0</v>
      </c>
      <c r="HK164" s="183">
        <v>0</v>
      </c>
      <c r="HL164" s="183">
        <v>0</v>
      </c>
      <c r="HM164" s="183">
        <v>0</v>
      </c>
      <c r="HN164" s="183">
        <v>0</v>
      </c>
      <c r="HO164" s="183">
        <v>0</v>
      </c>
      <c r="HP164" s="183">
        <v>0</v>
      </c>
      <c r="HQ164" s="183">
        <v>0</v>
      </c>
      <c r="HR164" s="183">
        <v>0</v>
      </c>
      <c r="HS164" s="183">
        <v>0</v>
      </c>
      <c r="HT164" s="183">
        <v>0</v>
      </c>
      <c r="HU164" s="183">
        <v>0</v>
      </c>
      <c r="HV164" s="183">
        <v>0</v>
      </c>
      <c r="HW164" s="183">
        <v>0</v>
      </c>
      <c r="HX164" s="183">
        <v>0</v>
      </c>
      <c r="HY164" s="183">
        <v>0</v>
      </c>
      <c r="HZ164" s="183">
        <v>0</v>
      </c>
      <c r="IA164" s="183">
        <v>0</v>
      </c>
      <c r="IB164" s="183">
        <v>0</v>
      </c>
      <c r="IC164" s="183">
        <v>0</v>
      </c>
      <c r="ID164" s="183">
        <v>0</v>
      </c>
      <c r="IE164" s="183">
        <v>0</v>
      </c>
      <c r="IF164" s="183">
        <v>0</v>
      </c>
      <c r="IG164" s="183">
        <v>0</v>
      </c>
      <c r="IH164" s="183">
        <v>0</v>
      </c>
      <c r="II164" s="183">
        <v>0</v>
      </c>
      <c r="IJ164" s="183">
        <v>0</v>
      </c>
      <c r="IK164" s="183">
        <v>0</v>
      </c>
      <c r="IL164" s="183">
        <v>0</v>
      </c>
      <c r="IM164" s="183">
        <v>0</v>
      </c>
      <c r="IN164" s="183">
        <v>0</v>
      </c>
      <c r="IO164" s="183">
        <v>0</v>
      </c>
      <c r="IP164" s="183">
        <v>0</v>
      </c>
      <c r="IQ164" s="183">
        <v>0</v>
      </c>
      <c r="IR164" s="183">
        <v>0</v>
      </c>
      <c r="IS164" s="183">
        <v>0</v>
      </c>
      <c r="IT164" s="183">
        <v>0</v>
      </c>
      <c r="IU164" s="183">
        <v>0</v>
      </c>
      <c r="IV164" s="183">
        <v>0</v>
      </c>
      <c r="IW164" s="183">
        <v>0</v>
      </c>
      <c r="IX164" s="183">
        <v>0</v>
      </c>
      <c r="IY164" s="183">
        <v>0</v>
      </c>
      <c r="IZ164" s="183">
        <v>0</v>
      </c>
      <c r="JA164" s="183">
        <v>0</v>
      </c>
      <c r="JB164" s="183">
        <v>0</v>
      </c>
      <c r="JC164" s="183">
        <v>0</v>
      </c>
      <c r="JD164" s="183">
        <v>0</v>
      </c>
      <c r="JE164" s="183">
        <v>0</v>
      </c>
      <c r="JF164" s="183">
        <v>0</v>
      </c>
      <c r="JG164" s="183">
        <v>0</v>
      </c>
      <c r="JH164" s="183">
        <v>0</v>
      </c>
      <c r="JI164" s="183">
        <v>0</v>
      </c>
      <c r="JJ164" s="183">
        <v>0</v>
      </c>
      <c r="JK164" s="183">
        <v>0</v>
      </c>
      <c r="JL164" s="183">
        <v>0</v>
      </c>
      <c r="JM164" s="183">
        <v>0</v>
      </c>
      <c r="JN164" s="183">
        <v>0</v>
      </c>
      <c r="JO164" s="183">
        <v>0</v>
      </c>
      <c r="JP164" s="183">
        <v>0</v>
      </c>
      <c r="JQ164" s="183">
        <v>0</v>
      </c>
    </row>
    <row r="165" spans="1:277" x14ac:dyDescent="0.25">
      <c r="A165" s="54">
        <f t="shared" si="70"/>
        <v>164</v>
      </c>
      <c r="B165" s="6"/>
      <c r="C165" s="6"/>
      <c r="D165" s="6"/>
      <c r="E165" s="6" t="s">
        <v>330</v>
      </c>
      <c r="F165" s="6"/>
      <c r="G165" s="297"/>
      <c r="H165" s="297"/>
      <c r="I165" s="297"/>
      <c r="J165" s="297"/>
      <c r="K165" s="297"/>
      <c r="L165" s="297"/>
      <c r="M165" s="297"/>
      <c r="N165" s="297"/>
      <c r="O165" s="297"/>
      <c r="P165" s="297"/>
      <c r="Q165" s="297"/>
      <c r="R165" s="297"/>
      <c r="S165" s="297"/>
      <c r="T165" s="297"/>
      <c r="U165" s="297"/>
      <c r="V165" s="297"/>
      <c r="W165" s="297"/>
      <c r="X165" s="297"/>
      <c r="Y165" s="297"/>
      <c r="Z165" s="297"/>
      <c r="AA165" s="297"/>
      <c r="AB165" s="297"/>
      <c r="AC165" s="297"/>
      <c r="AD165" s="297"/>
      <c r="AE165" s="297"/>
      <c r="AF165" s="297"/>
      <c r="AG165" s="297"/>
      <c r="AH165" s="297"/>
      <c r="AI165" s="297"/>
      <c r="AJ165" s="297"/>
      <c r="AK165" s="297"/>
      <c r="AL165" s="297"/>
      <c r="AM165" s="297"/>
      <c r="AN165" s="297"/>
      <c r="AO165" s="297"/>
      <c r="AP165" s="297"/>
      <c r="AQ165" s="297"/>
      <c r="AR165" s="297"/>
      <c r="AS165" s="297"/>
      <c r="AT165" s="297"/>
      <c r="AU165" s="297"/>
      <c r="AV165" s="297"/>
      <c r="AW165" s="297"/>
      <c r="AX165" s="297"/>
      <c r="AY165" s="297"/>
      <c r="AZ165" s="297"/>
      <c r="BA165" s="297"/>
      <c r="BB165" s="297"/>
      <c r="BC165" s="297"/>
      <c r="BD165" s="297"/>
      <c r="BE165" s="297"/>
      <c r="BF165" s="297"/>
      <c r="BG165" s="297"/>
      <c r="BH165" s="297"/>
      <c r="BI165" s="297"/>
      <c r="BJ165" s="297"/>
      <c r="BK165" s="297"/>
      <c r="BL165" s="297"/>
      <c r="BM165" s="297"/>
      <c r="BN165" s="297"/>
      <c r="BO165" s="297"/>
      <c r="BP165" s="297"/>
      <c r="BQ165" s="297"/>
      <c r="BR165" s="297"/>
      <c r="BS165" s="297"/>
      <c r="BT165" s="297"/>
      <c r="BU165" s="297"/>
      <c r="BV165" s="297"/>
      <c r="BW165" s="297"/>
      <c r="BX165" s="297"/>
      <c r="BY165" s="297"/>
      <c r="BZ165" s="297"/>
      <c r="CA165" s="297"/>
      <c r="CB165" s="297"/>
      <c r="CC165" s="297"/>
      <c r="CD165" s="297"/>
      <c r="CE165" s="297"/>
      <c r="CF165" s="297"/>
      <c r="CG165" s="297"/>
      <c r="CH165" s="297"/>
      <c r="CI165" s="297"/>
      <c r="CJ165" s="297"/>
      <c r="CK165" s="297"/>
      <c r="CL165" s="297"/>
      <c r="CM165" s="297"/>
      <c r="CN165" s="297"/>
      <c r="CO165" s="297"/>
      <c r="CP165" s="297"/>
      <c r="CQ165" s="297"/>
      <c r="CR165" s="297"/>
      <c r="CS165" s="297"/>
      <c r="CT165" s="297"/>
      <c r="CU165" s="297"/>
      <c r="CV165" s="297"/>
      <c r="CW165" s="297"/>
      <c r="CX165" s="297"/>
      <c r="CY165" s="297"/>
      <c r="CZ165" s="297"/>
      <c r="DA165" s="297"/>
      <c r="DB165" s="297"/>
      <c r="DC165" s="297"/>
      <c r="DD165" s="297"/>
      <c r="DE165" s="297"/>
      <c r="DF165" s="297"/>
      <c r="DG165" s="297"/>
      <c r="DH165" s="297"/>
      <c r="DI165" s="297"/>
      <c r="DJ165" s="297"/>
      <c r="DK165" s="297"/>
      <c r="DL165" s="297"/>
      <c r="DM165" s="297"/>
      <c r="DN165" s="297"/>
      <c r="DO165" s="297"/>
      <c r="DP165" s="297"/>
      <c r="DQ165" s="297"/>
      <c r="DR165" s="297"/>
      <c r="DS165" s="297"/>
      <c r="DT165" s="297"/>
      <c r="DU165" s="297"/>
      <c r="DV165" s="297"/>
      <c r="DW165" s="297"/>
      <c r="DX165" s="297"/>
      <c r="DY165" s="297"/>
      <c r="DZ165" s="297"/>
      <c r="EA165" s="297"/>
      <c r="EB165" s="297"/>
      <c r="EC165" s="297"/>
      <c r="ED165" s="297"/>
      <c r="EE165" s="297"/>
      <c r="EF165" s="297"/>
      <c r="EG165" s="297"/>
      <c r="EH165" s="297"/>
      <c r="EI165"/>
      <c r="EJ165" s="7"/>
      <c r="EN165" s="183">
        <v>0</v>
      </c>
      <c r="EO165" s="183">
        <v>0</v>
      </c>
      <c r="EP165" s="183">
        <v>0</v>
      </c>
      <c r="EQ165" s="183">
        <v>0</v>
      </c>
      <c r="ER165" s="183">
        <v>0</v>
      </c>
      <c r="ES165" s="183">
        <v>0</v>
      </c>
      <c r="ET165" s="183">
        <v>0</v>
      </c>
      <c r="EU165" s="183">
        <v>0</v>
      </c>
      <c r="EV165" s="183">
        <v>0</v>
      </c>
      <c r="EW165" s="183">
        <v>0</v>
      </c>
      <c r="EX165" s="183">
        <v>0</v>
      </c>
      <c r="EY165" s="183">
        <v>0</v>
      </c>
      <c r="EZ165" s="183">
        <v>0</v>
      </c>
      <c r="FA165" s="183">
        <v>0</v>
      </c>
      <c r="FB165" s="183">
        <v>0</v>
      </c>
      <c r="FC165" s="183">
        <v>0</v>
      </c>
      <c r="FD165" s="183">
        <v>0</v>
      </c>
      <c r="FE165" s="183">
        <v>0</v>
      </c>
      <c r="FF165" s="183">
        <v>0</v>
      </c>
      <c r="FG165" s="183">
        <v>0</v>
      </c>
      <c r="FH165" s="183">
        <v>0</v>
      </c>
      <c r="FI165" s="183">
        <v>0</v>
      </c>
      <c r="FJ165" s="183">
        <v>0</v>
      </c>
      <c r="FK165" s="183">
        <v>0</v>
      </c>
      <c r="FL165" s="183">
        <v>0</v>
      </c>
      <c r="FM165" s="183">
        <v>0</v>
      </c>
      <c r="FN165" s="183">
        <v>0</v>
      </c>
      <c r="FO165" s="183">
        <v>0</v>
      </c>
      <c r="FP165" s="183">
        <v>0</v>
      </c>
      <c r="FQ165" s="183">
        <v>0</v>
      </c>
      <c r="FR165" s="183">
        <v>0</v>
      </c>
      <c r="FS165" s="183">
        <v>0</v>
      </c>
      <c r="FT165" s="183">
        <v>0</v>
      </c>
      <c r="FU165" s="183">
        <v>0</v>
      </c>
      <c r="FV165" s="183">
        <v>0</v>
      </c>
      <c r="FW165" s="183">
        <v>0</v>
      </c>
      <c r="FX165" s="183">
        <v>0</v>
      </c>
      <c r="FY165" s="183">
        <v>0</v>
      </c>
      <c r="FZ165" s="183">
        <v>0</v>
      </c>
      <c r="GA165" s="183">
        <v>0</v>
      </c>
      <c r="GB165" s="183">
        <v>0</v>
      </c>
      <c r="GC165" s="183">
        <v>0</v>
      </c>
      <c r="GD165" s="183">
        <v>0</v>
      </c>
      <c r="GE165" s="183">
        <v>0</v>
      </c>
      <c r="GF165" s="183">
        <v>0</v>
      </c>
      <c r="GG165" s="183">
        <v>0</v>
      </c>
      <c r="GH165" s="183">
        <v>0</v>
      </c>
      <c r="GI165" s="183">
        <v>0</v>
      </c>
      <c r="GJ165" s="183">
        <v>0</v>
      </c>
      <c r="GK165" s="183">
        <v>0</v>
      </c>
      <c r="GL165" s="183">
        <v>0</v>
      </c>
      <c r="GM165" s="183">
        <v>0</v>
      </c>
      <c r="GN165" s="183">
        <v>0</v>
      </c>
      <c r="GO165" s="183">
        <v>0</v>
      </c>
      <c r="GP165" s="183">
        <v>0</v>
      </c>
      <c r="GQ165" s="183">
        <v>0</v>
      </c>
      <c r="GR165" s="183">
        <v>0</v>
      </c>
      <c r="GS165" s="183">
        <v>0</v>
      </c>
      <c r="GT165" s="183">
        <v>0</v>
      </c>
      <c r="GU165" s="183">
        <v>0</v>
      </c>
      <c r="GV165" s="183">
        <v>0</v>
      </c>
      <c r="GW165" s="183">
        <v>0</v>
      </c>
      <c r="GX165" s="183">
        <v>0</v>
      </c>
      <c r="GY165" s="183">
        <v>0</v>
      </c>
      <c r="GZ165" s="183">
        <v>0</v>
      </c>
      <c r="HA165" s="183">
        <v>0</v>
      </c>
      <c r="HB165" s="183">
        <v>0</v>
      </c>
      <c r="HC165" s="183">
        <v>0</v>
      </c>
      <c r="HD165" s="183">
        <v>0</v>
      </c>
      <c r="HE165" s="183">
        <v>0</v>
      </c>
      <c r="HF165" s="183">
        <v>0</v>
      </c>
      <c r="HG165" s="183">
        <v>0</v>
      </c>
      <c r="HH165" s="183">
        <v>0</v>
      </c>
      <c r="HI165" s="183">
        <v>0</v>
      </c>
      <c r="HJ165" s="183">
        <v>0</v>
      </c>
      <c r="HK165" s="183">
        <v>0</v>
      </c>
      <c r="HL165" s="183">
        <v>0</v>
      </c>
      <c r="HM165" s="183">
        <v>0</v>
      </c>
      <c r="HN165" s="183">
        <v>0</v>
      </c>
      <c r="HO165" s="183">
        <v>0</v>
      </c>
      <c r="HP165" s="183">
        <v>0</v>
      </c>
      <c r="HQ165" s="183">
        <v>0</v>
      </c>
      <c r="HR165" s="183">
        <v>0</v>
      </c>
      <c r="HS165" s="183">
        <v>0</v>
      </c>
      <c r="HT165" s="183">
        <v>0</v>
      </c>
      <c r="HU165" s="183">
        <v>0</v>
      </c>
      <c r="HV165" s="183">
        <v>0</v>
      </c>
      <c r="HW165" s="183">
        <v>0</v>
      </c>
      <c r="HX165" s="183">
        <v>0</v>
      </c>
      <c r="HY165" s="183">
        <v>0</v>
      </c>
      <c r="HZ165" s="183">
        <v>0</v>
      </c>
      <c r="IA165" s="183">
        <v>0</v>
      </c>
      <c r="IB165" s="183">
        <v>0</v>
      </c>
      <c r="IC165" s="183">
        <v>0</v>
      </c>
      <c r="ID165" s="183">
        <v>0</v>
      </c>
      <c r="IE165" s="183">
        <v>0</v>
      </c>
      <c r="IF165" s="183">
        <v>0</v>
      </c>
      <c r="IG165" s="183">
        <v>0</v>
      </c>
      <c r="IH165" s="183">
        <v>0</v>
      </c>
      <c r="II165" s="183">
        <v>0</v>
      </c>
      <c r="IJ165" s="183">
        <v>0</v>
      </c>
      <c r="IK165" s="183">
        <v>0</v>
      </c>
      <c r="IL165" s="183">
        <v>0</v>
      </c>
      <c r="IM165" s="183">
        <v>0</v>
      </c>
      <c r="IN165" s="183">
        <v>0</v>
      </c>
      <c r="IO165" s="183">
        <v>0</v>
      </c>
      <c r="IP165" s="183">
        <v>0</v>
      </c>
      <c r="IQ165" s="183">
        <v>0</v>
      </c>
      <c r="IR165" s="183">
        <v>0</v>
      </c>
      <c r="IS165" s="183">
        <v>0</v>
      </c>
      <c r="IT165" s="183">
        <v>0</v>
      </c>
      <c r="IU165" s="183">
        <v>0</v>
      </c>
      <c r="IV165" s="183">
        <v>0</v>
      </c>
      <c r="IW165" s="183">
        <v>0</v>
      </c>
      <c r="IX165" s="183">
        <v>0</v>
      </c>
      <c r="IY165" s="183">
        <v>0</v>
      </c>
      <c r="IZ165" s="183">
        <v>0</v>
      </c>
      <c r="JA165" s="183">
        <v>0</v>
      </c>
      <c r="JB165" s="183">
        <v>0</v>
      </c>
      <c r="JC165" s="183">
        <v>0</v>
      </c>
      <c r="JD165" s="183">
        <v>0</v>
      </c>
      <c r="JE165" s="183">
        <v>0</v>
      </c>
      <c r="JF165" s="183">
        <v>0</v>
      </c>
      <c r="JG165" s="183">
        <v>0</v>
      </c>
      <c r="JH165" s="183">
        <v>0</v>
      </c>
      <c r="JI165" s="183">
        <v>0</v>
      </c>
      <c r="JJ165" s="183">
        <v>0</v>
      </c>
      <c r="JK165" s="183">
        <v>0</v>
      </c>
      <c r="JL165" s="183">
        <v>0</v>
      </c>
      <c r="JM165" s="183">
        <v>0</v>
      </c>
      <c r="JN165" s="183">
        <v>0</v>
      </c>
      <c r="JO165" s="183">
        <v>0</v>
      </c>
      <c r="JP165" s="183">
        <v>0</v>
      </c>
      <c r="JQ165" s="183">
        <v>0</v>
      </c>
    </row>
    <row r="166" spans="1:277" x14ac:dyDescent="0.25">
      <c r="A166" s="54">
        <f t="shared" si="70"/>
        <v>165</v>
      </c>
      <c r="B166" s="6"/>
      <c r="C166" s="6"/>
      <c r="D166" s="6"/>
      <c r="E166" s="6"/>
      <c r="F166" s="6" t="s">
        <v>282</v>
      </c>
      <c r="G166" s="297">
        <v>0</v>
      </c>
      <c r="H166" s="297">
        <v>7869.509</v>
      </c>
      <c r="I166" s="297">
        <v>195000</v>
      </c>
      <c r="J166" s="297">
        <v>0</v>
      </c>
      <c r="K166" s="297">
        <v>0</v>
      </c>
      <c r="L166" s="297">
        <v>0</v>
      </c>
      <c r="M166" s="297">
        <v>0</v>
      </c>
      <c r="N166" s="297">
        <v>0</v>
      </c>
      <c r="O166" s="297">
        <v>1.0000000000000001E-5</v>
      </c>
      <c r="P166" s="297">
        <v>670530</v>
      </c>
      <c r="Q166" s="297">
        <v>9000</v>
      </c>
      <c r="R166" s="297">
        <v>101228.4</v>
      </c>
      <c r="S166" s="297">
        <v>0</v>
      </c>
      <c r="T166" s="297">
        <v>0</v>
      </c>
      <c r="U166" s="297"/>
      <c r="V166" s="297">
        <v>114261.196</v>
      </c>
      <c r="W166" s="297"/>
      <c r="X166" s="297">
        <v>412000</v>
      </c>
      <c r="Y166" s="297"/>
      <c r="Z166" s="297">
        <v>0</v>
      </c>
      <c r="AA166" s="297">
        <v>0</v>
      </c>
      <c r="AB166" s="297">
        <v>185400</v>
      </c>
      <c r="AC166" s="297">
        <v>6334.5</v>
      </c>
      <c r="AD166" s="297">
        <v>0</v>
      </c>
      <c r="AE166" s="297">
        <v>29252</v>
      </c>
      <c r="AF166" s="297">
        <v>0</v>
      </c>
      <c r="AG166" s="297">
        <v>0</v>
      </c>
      <c r="AH166" s="297">
        <v>10.3</v>
      </c>
      <c r="AI166" s="297">
        <v>0</v>
      </c>
      <c r="AJ166" s="297">
        <v>0</v>
      </c>
      <c r="AK166" s="297">
        <v>7540.63</v>
      </c>
      <c r="AL166" s="297">
        <v>0</v>
      </c>
      <c r="AM166" s="297">
        <v>0</v>
      </c>
      <c r="AN166" s="297">
        <v>8652</v>
      </c>
      <c r="AO166" s="297">
        <v>0</v>
      </c>
      <c r="AP166" s="297">
        <v>0</v>
      </c>
      <c r="AQ166" s="297">
        <v>322428</v>
      </c>
      <c r="AR166" s="297">
        <v>0</v>
      </c>
      <c r="AS166" s="297">
        <v>5645</v>
      </c>
      <c r="AT166" s="297">
        <v>0</v>
      </c>
      <c r="AU166" s="297">
        <v>4799.8</v>
      </c>
      <c r="AV166" s="297">
        <v>0</v>
      </c>
      <c r="AW166" s="297">
        <v>31724</v>
      </c>
      <c r="AX166" s="297">
        <v>2472</v>
      </c>
      <c r="AY166" s="297">
        <v>0</v>
      </c>
      <c r="AZ166" s="297">
        <v>0</v>
      </c>
      <c r="BA166" s="297">
        <v>0</v>
      </c>
      <c r="BB166" s="297">
        <v>2979.2750000000001</v>
      </c>
      <c r="BC166" s="297">
        <v>1E-8</v>
      </c>
      <c r="BD166" s="297">
        <v>0</v>
      </c>
      <c r="BE166" s="297">
        <v>2352.3654999999999</v>
      </c>
      <c r="BF166" s="297">
        <v>1623.5272</v>
      </c>
      <c r="BG166" s="297">
        <v>236900</v>
      </c>
      <c r="BH166" s="297">
        <v>103000</v>
      </c>
      <c r="BI166" s="297">
        <v>0</v>
      </c>
      <c r="BJ166" s="297">
        <v>1390.5</v>
      </c>
      <c r="BK166" s="297">
        <v>0</v>
      </c>
      <c r="BL166" s="297">
        <v>0</v>
      </c>
      <c r="BM166" s="297">
        <v>0</v>
      </c>
      <c r="BN166" s="297">
        <v>2468.91</v>
      </c>
      <c r="BO166" s="297">
        <v>224952</v>
      </c>
      <c r="BP166" s="297">
        <v>46350</v>
      </c>
      <c r="BQ166" s="297">
        <v>132355</v>
      </c>
      <c r="BR166" s="297">
        <v>0</v>
      </c>
      <c r="BS166" s="297">
        <v>0</v>
      </c>
      <c r="BT166" s="297">
        <v>0</v>
      </c>
      <c r="BU166" s="297">
        <v>51500</v>
      </c>
      <c r="BV166" s="297">
        <v>0</v>
      </c>
      <c r="BW166" s="297">
        <v>0</v>
      </c>
      <c r="BX166" s="297">
        <v>123600</v>
      </c>
      <c r="BY166" s="297">
        <v>0</v>
      </c>
      <c r="BZ166" s="297">
        <v>0</v>
      </c>
      <c r="CA166" s="297">
        <v>2060</v>
      </c>
      <c r="CB166" s="297">
        <v>9.9999999999999995E-8</v>
      </c>
      <c r="CC166" s="297">
        <v>0</v>
      </c>
      <c r="CD166" s="297">
        <v>0</v>
      </c>
      <c r="CE166" s="297">
        <v>0</v>
      </c>
      <c r="CF166" s="297">
        <v>0</v>
      </c>
      <c r="CG166" s="297">
        <v>0</v>
      </c>
      <c r="CH166" s="297">
        <v>4969.9868999999999</v>
      </c>
      <c r="CI166" s="297">
        <v>10563.68</v>
      </c>
      <c r="CJ166" s="297">
        <v>515000</v>
      </c>
      <c r="CK166" s="297">
        <v>121381.6375</v>
      </c>
      <c r="CL166" s="297">
        <v>0</v>
      </c>
      <c r="CM166" s="297">
        <v>100000</v>
      </c>
      <c r="CN166" s="297">
        <v>0</v>
      </c>
      <c r="CO166" s="297">
        <v>0</v>
      </c>
      <c r="CP166" s="297">
        <v>0</v>
      </c>
      <c r="CQ166" s="297">
        <v>41200</v>
      </c>
      <c r="CR166" s="297">
        <v>0</v>
      </c>
      <c r="CS166" s="297">
        <v>0</v>
      </c>
      <c r="CT166" s="297">
        <v>391400</v>
      </c>
      <c r="CU166" s="297">
        <v>15338.76</v>
      </c>
      <c r="CV166" s="297">
        <v>195700</v>
      </c>
      <c r="CW166" s="297">
        <v>6180</v>
      </c>
      <c r="CX166" s="297">
        <v>0</v>
      </c>
      <c r="CY166" s="297">
        <v>0</v>
      </c>
      <c r="CZ166" s="297">
        <v>0</v>
      </c>
      <c r="DA166" s="297">
        <v>1E-4</v>
      </c>
      <c r="DB166" s="297">
        <v>51500</v>
      </c>
      <c r="DC166" s="297">
        <v>0</v>
      </c>
      <c r="DD166" s="297">
        <v>72100</v>
      </c>
      <c r="DE166" s="297">
        <v>0</v>
      </c>
      <c r="DF166" s="297">
        <v>0</v>
      </c>
      <c r="DG166" s="297">
        <v>0</v>
      </c>
      <c r="DH166" s="297">
        <v>0</v>
      </c>
      <c r="DI166" s="297">
        <v>0</v>
      </c>
      <c r="DJ166" s="297">
        <v>0</v>
      </c>
      <c r="DK166" s="297">
        <v>0</v>
      </c>
      <c r="DL166" s="297">
        <v>0</v>
      </c>
      <c r="DM166" s="297">
        <v>25750</v>
      </c>
      <c r="DN166" s="297">
        <v>0</v>
      </c>
      <c r="DO166" s="297">
        <v>412</v>
      </c>
      <c r="DP166" s="297">
        <v>0</v>
      </c>
      <c r="DQ166" s="297">
        <v>30000</v>
      </c>
      <c r="DR166" s="297">
        <v>0</v>
      </c>
      <c r="DS166" s="297">
        <v>0</v>
      </c>
      <c r="DT166" s="297">
        <v>2500</v>
      </c>
      <c r="DU166" s="297">
        <v>0</v>
      </c>
      <c r="DV166" s="297">
        <v>0</v>
      </c>
      <c r="DW166" s="297">
        <v>0</v>
      </c>
      <c r="DX166" s="297"/>
      <c r="DY166" s="297">
        <v>424360</v>
      </c>
      <c r="DZ166" s="297">
        <v>6674.4</v>
      </c>
      <c r="EA166" s="297">
        <v>0</v>
      </c>
      <c r="EB166" s="297">
        <v>449904</v>
      </c>
      <c r="EC166" s="297">
        <v>412000</v>
      </c>
      <c r="ED166" s="297">
        <v>0</v>
      </c>
      <c r="EE166" s="297">
        <v>0</v>
      </c>
      <c r="EF166" s="297">
        <v>0</v>
      </c>
      <c r="EG166" s="297">
        <v>131651.78810000001</v>
      </c>
      <c r="EH166" s="297">
        <v>75000</v>
      </c>
      <c r="EI166"/>
      <c r="EJ166" s="7">
        <f>ROUND(SUM(G166:EH166),5)</f>
        <v>6129265.1653100001</v>
      </c>
      <c r="EN166" s="183">
        <v>0</v>
      </c>
      <c r="EO166" s="183">
        <v>0</v>
      </c>
      <c r="EP166" s="183">
        <v>0</v>
      </c>
      <c r="EQ166" s="183">
        <v>0</v>
      </c>
      <c r="ER166" s="183">
        <v>0</v>
      </c>
      <c r="ES166" s="183">
        <v>0</v>
      </c>
      <c r="ET166" s="183">
        <v>0</v>
      </c>
      <c r="EU166" s="183">
        <v>0</v>
      </c>
      <c r="EV166" s="183">
        <v>0</v>
      </c>
      <c r="EW166" s="183">
        <v>0</v>
      </c>
      <c r="EX166" s="183">
        <v>0</v>
      </c>
      <c r="EY166" s="183">
        <v>0</v>
      </c>
      <c r="EZ166" s="183">
        <v>0</v>
      </c>
      <c r="FA166" s="183">
        <v>0</v>
      </c>
      <c r="FB166" s="183">
        <v>0</v>
      </c>
      <c r="FC166" s="183">
        <v>0</v>
      </c>
      <c r="FD166" s="183">
        <v>0</v>
      </c>
      <c r="FE166" s="183">
        <v>0</v>
      </c>
      <c r="FF166" s="183">
        <v>0</v>
      </c>
      <c r="FG166" s="183">
        <v>0</v>
      </c>
      <c r="FH166" s="183">
        <v>0</v>
      </c>
      <c r="FI166" s="183">
        <v>0</v>
      </c>
      <c r="FJ166" s="183">
        <v>0</v>
      </c>
      <c r="FK166" s="183">
        <v>0</v>
      </c>
      <c r="FL166" s="183">
        <v>0</v>
      </c>
      <c r="FM166" s="183">
        <v>0</v>
      </c>
      <c r="FN166" s="183">
        <v>0</v>
      </c>
      <c r="FO166" s="183">
        <v>0</v>
      </c>
      <c r="FP166" s="183">
        <v>0</v>
      </c>
      <c r="FQ166" s="183">
        <v>0</v>
      </c>
      <c r="FR166" s="183">
        <v>0</v>
      </c>
      <c r="FS166" s="183">
        <v>0</v>
      </c>
      <c r="FT166" s="183">
        <v>0</v>
      </c>
      <c r="FU166" s="183">
        <v>0</v>
      </c>
      <c r="FV166" s="183">
        <v>0</v>
      </c>
      <c r="FW166" s="183">
        <v>0</v>
      </c>
      <c r="FX166" s="183">
        <v>0</v>
      </c>
      <c r="FY166" s="183">
        <v>0</v>
      </c>
      <c r="FZ166" s="183">
        <v>0</v>
      </c>
      <c r="GA166" s="183">
        <v>0</v>
      </c>
      <c r="GB166" s="183">
        <v>0</v>
      </c>
      <c r="GC166" s="183">
        <v>0</v>
      </c>
      <c r="GD166" s="183">
        <v>0</v>
      </c>
      <c r="GE166" s="183">
        <v>0</v>
      </c>
      <c r="GF166" s="183">
        <v>0</v>
      </c>
      <c r="GG166" s="183">
        <v>0</v>
      </c>
      <c r="GH166" s="183">
        <v>0</v>
      </c>
      <c r="GI166" s="183">
        <v>0</v>
      </c>
      <c r="GJ166" s="183">
        <v>0</v>
      </c>
      <c r="GK166" s="183">
        <v>0</v>
      </c>
      <c r="GL166" s="183">
        <v>0</v>
      </c>
      <c r="GM166" s="183">
        <v>0</v>
      </c>
      <c r="GN166" s="183">
        <v>0</v>
      </c>
      <c r="GO166" s="183">
        <v>0</v>
      </c>
      <c r="GP166" s="183">
        <v>0</v>
      </c>
      <c r="GQ166" s="183">
        <v>0</v>
      </c>
      <c r="GR166" s="183">
        <v>0</v>
      </c>
      <c r="GS166" s="183">
        <v>0</v>
      </c>
      <c r="GT166" s="183">
        <v>0</v>
      </c>
      <c r="GU166" s="183">
        <v>0</v>
      </c>
      <c r="GV166" s="183">
        <v>0</v>
      </c>
      <c r="GW166" s="183">
        <v>0</v>
      </c>
      <c r="GX166" s="183">
        <v>0</v>
      </c>
      <c r="GY166" s="183">
        <v>0</v>
      </c>
      <c r="GZ166" s="183">
        <v>0</v>
      </c>
      <c r="HA166" s="183">
        <v>0</v>
      </c>
      <c r="HB166" s="183">
        <v>0</v>
      </c>
      <c r="HC166" s="183">
        <v>0</v>
      </c>
      <c r="HD166" s="183">
        <v>0</v>
      </c>
      <c r="HE166" s="183">
        <v>0</v>
      </c>
      <c r="HF166" s="183">
        <v>0</v>
      </c>
      <c r="HG166" s="183">
        <v>0</v>
      </c>
      <c r="HH166" s="183">
        <v>0</v>
      </c>
      <c r="HI166" s="183">
        <v>0</v>
      </c>
      <c r="HJ166" s="183">
        <v>0</v>
      </c>
      <c r="HK166" s="183">
        <v>0</v>
      </c>
      <c r="HL166" s="183">
        <v>0</v>
      </c>
      <c r="HM166" s="183">
        <v>0</v>
      </c>
      <c r="HN166" s="183">
        <v>0</v>
      </c>
      <c r="HO166" s="183">
        <v>0</v>
      </c>
      <c r="HP166" s="183">
        <v>0</v>
      </c>
      <c r="HQ166" s="183">
        <v>0</v>
      </c>
      <c r="HR166" s="183">
        <v>0</v>
      </c>
      <c r="HS166" s="183">
        <v>0</v>
      </c>
      <c r="HT166" s="183">
        <v>0</v>
      </c>
      <c r="HU166" s="183">
        <v>0</v>
      </c>
      <c r="HV166" s="183">
        <v>0</v>
      </c>
      <c r="HW166" s="183">
        <v>0</v>
      </c>
      <c r="HX166" s="183">
        <v>0</v>
      </c>
      <c r="HY166" s="183">
        <v>0</v>
      </c>
      <c r="HZ166" s="183">
        <v>0</v>
      </c>
      <c r="IA166" s="183">
        <v>0</v>
      </c>
      <c r="IB166" s="183">
        <v>0</v>
      </c>
      <c r="IC166" s="183">
        <v>0</v>
      </c>
      <c r="ID166" s="183">
        <v>0</v>
      </c>
      <c r="IE166" s="183">
        <v>0</v>
      </c>
      <c r="IF166" s="183">
        <v>0</v>
      </c>
      <c r="IG166" s="183">
        <v>0</v>
      </c>
      <c r="IH166" s="183">
        <v>0</v>
      </c>
      <c r="II166" s="183">
        <v>0</v>
      </c>
      <c r="IJ166" s="183">
        <v>0</v>
      </c>
      <c r="IK166" s="183">
        <v>0</v>
      </c>
      <c r="IL166" s="183">
        <v>0</v>
      </c>
      <c r="IM166" s="183">
        <v>0</v>
      </c>
      <c r="IN166" s="183">
        <v>0</v>
      </c>
      <c r="IO166" s="183">
        <v>0</v>
      </c>
      <c r="IP166" s="183">
        <v>0</v>
      </c>
      <c r="IQ166" s="183">
        <v>0</v>
      </c>
      <c r="IR166" s="183">
        <v>0</v>
      </c>
      <c r="IS166" s="183">
        <v>0</v>
      </c>
      <c r="IT166" s="183">
        <v>0</v>
      </c>
      <c r="IU166" s="183">
        <v>0</v>
      </c>
      <c r="IV166" s="183">
        <v>0</v>
      </c>
      <c r="IW166" s="183">
        <v>0</v>
      </c>
      <c r="IX166" s="183">
        <v>0</v>
      </c>
      <c r="IY166" s="183">
        <v>0</v>
      </c>
      <c r="IZ166" s="183">
        <v>0</v>
      </c>
      <c r="JA166" s="183">
        <v>0</v>
      </c>
      <c r="JB166" s="183">
        <v>0</v>
      </c>
      <c r="JC166" s="183">
        <v>0</v>
      </c>
      <c r="JD166" s="183">
        <v>0</v>
      </c>
      <c r="JE166" s="183">
        <v>0</v>
      </c>
      <c r="JF166" s="183">
        <v>0</v>
      </c>
      <c r="JG166" s="183">
        <v>0</v>
      </c>
      <c r="JH166" s="183">
        <v>0</v>
      </c>
      <c r="JI166" s="183">
        <v>0</v>
      </c>
      <c r="JJ166" s="183">
        <v>0</v>
      </c>
      <c r="JK166" s="183">
        <v>0</v>
      </c>
      <c r="JL166" s="183">
        <v>0</v>
      </c>
      <c r="JM166" s="183">
        <v>0</v>
      </c>
      <c r="JN166" s="183">
        <v>0</v>
      </c>
      <c r="JO166" s="183">
        <v>0</v>
      </c>
      <c r="JP166" s="183">
        <v>0</v>
      </c>
      <c r="JQ166" s="183">
        <v>0</v>
      </c>
    </row>
    <row r="167" spans="1:277" x14ac:dyDescent="0.25">
      <c r="A167" s="54">
        <f t="shared" si="70"/>
        <v>166</v>
      </c>
      <c r="B167" s="6"/>
      <c r="C167" s="6"/>
      <c r="D167" s="6"/>
      <c r="E167" s="6"/>
      <c r="F167" s="6" t="s">
        <v>304</v>
      </c>
      <c r="G167" s="299">
        <v>3489.64</v>
      </c>
      <c r="H167" s="299">
        <v>0</v>
      </c>
      <c r="I167" s="299">
        <v>3527.75</v>
      </c>
      <c r="J167" s="299">
        <v>0</v>
      </c>
      <c r="K167" s="299">
        <v>0</v>
      </c>
      <c r="L167" s="299">
        <v>1748.5279999999998</v>
      </c>
      <c r="M167" s="299">
        <v>0</v>
      </c>
      <c r="N167" s="299">
        <v>919.42949999999996</v>
      </c>
      <c r="O167" s="299">
        <v>0</v>
      </c>
      <c r="P167" s="299">
        <v>2379.7222999999999</v>
      </c>
      <c r="Q167" s="299">
        <v>0</v>
      </c>
      <c r="R167" s="299">
        <v>0</v>
      </c>
      <c r="S167" s="299">
        <v>0</v>
      </c>
      <c r="T167" s="299">
        <v>0</v>
      </c>
      <c r="U167" s="299"/>
      <c r="V167" s="299">
        <v>0</v>
      </c>
      <c r="W167" s="299"/>
      <c r="X167" s="299">
        <v>128.75</v>
      </c>
      <c r="Y167" s="299">
        <v>1604.52</v>
      </c>
      <c r="Z167" s="299">
        <v>1240.1199999999999</v>
      </c>
      <c r="AA167" s="299">
        <v>1530.6932999999999</v>
      </c>
      <c r="AB167" s="299">
        <v>0</v>
      </c>
      <c r="AC167" s="299">
        <v>800</v>
      </c>
      <c r="AD167" s="299">
        <v>803.4</v>
      </c>
      <c r="AE167" s="299">
        <v>0</v>
      </c>
      <c r="AF167" s="299">
        <v>1169.05</v>
      </c>
      <c r="AG167" s="299">
        <v>0</v>
      </c>
      <c r="AH167" s="299">
        <v>618</v>
      </c>
      <c r="AI167" s="299">
        <v>334.75</v>
      </c>
      <c r="AJ167" s="299">
        <v>0</v>
      </c>
      <c r="AK167" s="299">
        <v>2648.13</v>
      </c>
      <c r="AL167" s="299">
        <v>1102.0999999999999</v>
      </c>
      <c r="AM167" s="299">
        <v>0</v>
      </c>
      <c r="AN167" s="299">
        <v>741.6</v>
      </c>
      <c r="AO167" s="299">
        <v>0</v>
      </c>
      <c r="AP167" s="299">
        <v>1154.2819999999999</v>
      </c>
      <c r="AQ167" s="299">
        <v>0</v>
      </c>
      <c r="AR167" s="299">
        <v>1297.8</v>
      </c>
      <c r="AS167" s="299">
        <v>1421.4</v>
      </c>
      <c r="AT167" s="299">
        <v>0</v>
      </c>
      <c r="AU167" s="299">
        <v>0</v>
      </c>
      <c r="AV167" s="299">
        <v>0</v>
      </c>
      <c r="AW167" s="299">
        <v>0</v>
      </c>
      <c r="AX167" s="299">
        <v>596.37</v>
      </c>
      <c r="AY167" s="299">
        <v>0</v>
      </c>
      <c r="AZ167" s="299">
        <v>736.45</v>
      </c>
      <c r="BA167" s="299">
        <v>3965.9120000000003</v>
      </c>
      <c r="BB167" s="299">
        <v>0</v>
      </c>
      <c r="BC167" s="299">
        <v>0</v>
      </c>
      <c r="BD167" s="299">
        <v>0</v>
      </c>
      <c r="BE167" s="299">
        <v>1211.28</v>
      </c>
      <c r="BF167" s="299">
        <v>0</v>
      </c>
      <c r="BG167" s="299">
        <v>0</v>
      </c>
      <c r="BH167" s="299">
        <v>0</v>
      </c>
      <c r="BI167" s="299">
        <v>1127.8499999999999</v>
      </c>
      <c r="BJ167" s="299">
        <v>0</v>
      </c>
      <c r="BK167" s="299">
        <v>0</v>
      </c>
      <c r="BL167" s="299">
        <v>0</v>
      </c>
      <c r="BM167" s="299">
        <v>0</v>
      </c>
      <c r="BN167" s="299">
        <v>964.08</v>
      </c>
      <c r="BO167" s="299">
        <v>0</v>
      </c>
      <c r="BP167" s="299">
        <v>440.84</v>
      </c>
      <c r="BQ167" s="299">
        <v>0</v>
      </c>
      <c r="BR167" s="299">
        <v>1004.25</v>
      </c>
      <c r="BS167" s="299">
        <v>1019.7</v>
      </c>
      <c r="BT167" s="299">
        <v>1403.3852999999999</v>
      </c>
      <c r="BU167" s="299">
        <v>0</v>
      </c>
      <c r="BV167" s="299">
        <v>0</v>
      </c>
      <c r="BW167" s="299">
        <v>75.323899999999995</v>
      </c>
      <c r="BX167" s="299">
        <v>2856.9213</v>
      </c>
      <c r="BY167" s="299">
        <v>3600</v>
      </c>
      <c r="BZ167" s="299">
        <v>283.25</v>
      </c>
      <c r="CA167" s="299">
        <v>1223.4648999999999</v>
      </c>
      <c r="CB167" s="299">
        <v>0</v>
      </c>
      <c r="CC167" s="299">
        <v>0</v>
      </c>
      <c r="CD167" s="299">
        <v>0</v>
      </c>
      <c r="CE167" s="299">
        <v>0</v>
      </c>
      <c r="CF167" s="299">
        <v>0</v>
      </c>
      <c r="CG167" s="299">
        <v>1066.05</v>
      </c>
      <c r="CH167" s="299">
        <v>2985.2799</v>
      </c>
      <c r="CI167" s="299">
        <v>0</v>
      </c>
      <c r="CJ167" s="299">
        <v>1116.932</v>
      </c>
      <c r="CK167" s="299">
        <v>0</v>
      </c>
      <c r="CL167" s="299">
        <v>0</v>
      </c>
      <c r="CM167" s="299"/>
      <c r="CN167" s="299">
        <v>0</v>
      </c>
      <c r="CO167" s="299">
        <v>1075.32</v>
      </c>
      <c r="CP167" s="299">
        <v>660</v>
      </c>
      <c r="CQ167" s="299">
        <v>0</v>
      </c>
      <c r="CR167" s="299">
        <v>0</v>
      </c>
      <c r="CS167" s="299">
        <v>494.4</v>
      </c>
      <c r="CT167" s="299">
        <v>0</v>
      </c>
      <c r="CU167" s="299">
        <v>0</v>
      </c>
      <c r="CV167" s="299">
        <v>0</v>
      </c>
      <c r="CW167" s="299">
        <v>0</v>
      </c>
      <c r="CX167" s="299">
        <v>4063.4323999999997</v>
      </c>
      <c r="CY167" s="299">
        <v>1626.7820000000002</v>
      </c>
      <c r="CZ167" s="299">
        <v>0</v>
      </c>
      <c r="DA167" s="299">
        <v>0</v>
      </c>
      <c r="DB167" s="299">
        <v>0</v>
      </c>
      <c r="DC167" s="299">
        <v>0</v>
      </c>
      <c r="DD167" s="299">
        <v>0</v>
      </c>
      <c r="DE167" s="299">
        <v>0</v>
      </c>
      <c r="DF167" s="299">
        <v>0</v>
      </c>
      <c r="DG167" s="299">
        <v>0</v>
      </c>
      <c r="DH167" s="299">
        <v>0</v>
      </c>
      <c r="DI167" s="299">
        <v>0</v>
      </c>
      <c r="DJ167" s="299">
        <v>237.93</v>
      </c>
      <c r="DK167" s="299">
        <v>1260</v>
      </c>
      <c r="DL167" s="299">
        <v>0</v>
      </c>
      <c r="DM167" s="299">
        <v>0</v>
      </c>
      <c r="DN167" s="299">
        <v>524.06399999999996</v>
      </c>
      <c r="DO167" s="299">
        <v>0</v>
      </c>
      <c r="DP167" s="299">
        <v>1421.4</v>
      </c>
      <c r="DQ167" s="299"/>
      <c r="DR167" s="299">
        <v>1470.84</v>
      </c>
      <c r="DS167" s="299">
        <v>0</v>
      </c>
      <c r="DT167" s="299">
        <v>2760</v>
      </c>
      <c r="DU167" s="299">
        <v>827.09</v>
      </c>
      <c r="DV167" s="299">
        <v>0</v>
      </c>
      <c r="DW167" s="299">
        <v>0</v>
      </c>
      <c r="DX167" s="299"/>
      <c r="DY167" s="299">
        <v>265.19410000000005</v>
      </c>
      <c r="DZ167" s="299">
        <v>0</v>
      </c>
      <c r="EA167" s="299">
        <v>2075.4499999999998</v>
      </c>
      <c r="EB167" s="299">
        <v>1508.229</v>
      </c>
      <c r="EC167" s="299">
        <v>1253.7160000000001</v>
      </c>
      <c r="ED167" s="299">
        <v>1178.3921</v>
      </c>
      <c r="EE167" s="299">
        <v>0</v>
      </c>
      <c r="EF167" s="299">
        <v>1773.66</v>
      </c>
      <c r="EG167" s="299">
        <v>0</v>
      </c>
      <c r="EH167" s="299">
        <v>598.74929999999995</v>
      </c>
      <c r="EI167"/>
      <c r="EJ167" s="7">
        <f>ROUND(SUM(G167:EH167),5)</f>
        <v>79411.653300000005</v>
      </c>
      <c r="EN167" s="183">
        <v>0</v>
      </c>
      <c r="EO167" s="183">
        <v>0</v>
      </c>
      <c r="EP167" s="183">
        <v>0</v>
      </c>
      <c r="EQ167" s="183">
        <v>0</v>
      </c>
      <c r="ER167" s="183">
        <v>0</v>
      </c>
      <c r="ES167" s="183">
        <v>0</v>
      </c>
      <c r="ET167" s="183">
        <v>0</v>
      </c>
      <c r="EU167" s="183">
        <v>0</v>
      </c>
      <c r="EV167" s="183">
        <v>0</v>
      </c>
      <c r="EW167" s="183">
        <v>0</v>
      </c>
      <c r="EX167" s="183">
        <v>0</v>
      </c>
      <c r="EY167" s="183">
        <v>0</v>
      </c>
      <c r="EZ167" s="183">
        <v>0</v>
      </c>
      <c r="FA167" s="183">
        <v>0</v>
      </c>
      <c r="FB167" s="183">
        <v>0</v>
      </c>
      <c r="FC167" s="183">
        <v>0</v>
      </c>
      <c r="FD167" s="183">
        <v>0</v>
      </c>
      <c r="FE167" s="183">
        <v>0</v>
      </c>
      <c r="FF167" s="183">
        <v>0</v>
      </c>
      <c r="FG167" s="183">
        <v>0</v>
      </c>
      <c r="FH167" s="183">
        <v>0</v>
      </c>
      <c r="FI167" s="183">
        <v>0</v>
      </c>
      <c r="FJ167" s="183">
        <v>0</v>
      </c>
      <c r="FK167" s="183">
        <v>0</v>
      </c>
      <c r="FL167" s="183">
        <v>0</v>
      </c>
      <c r="FM167" s="183">
        <v>0</v>
      </c>
      <c r="FN167" s="183">
        <v>0</v>
      </c>
      <c r="FO167" s="183">
        <v>0</v>
      </c>
      <c r="FP167" s="183">
        <v>0</v>
      </c>
      <c r="FQ167" s="183">
        <v>0</v>
      </c>
      <c r="FR167" s="183">
        <v>0</v>
      </c>
      <c r="FS167" s="183">
        <v>0</v>
      </c>
      <c r="FT167" s="183">
        <v>0</v>
      </c>
      <c r="FU167" s="183">
        <v>0</v>
      </c>
      <c r="FV167" s="183">
        <v>0</v>
      </c>
      <c r="FW167" s="183">
        <v>0</v>
      </c>
      <c r="FX167" s="183">
        <v>0</v>
      </c>
      <c r="FY167" s="183">
        <v>0</v>
      </c>
      <c r="FZ167" s="183">
        <v>0</v>
      </c>
      <c r="GA167" s="183">
        <v>0</v>
      </c>
      <c r="GB167" s="183">
        <v>0</v>
      </c>
      <c r="GC167" s="183">
        <v>0</v>
      </c>
      <c r="GD167" s="183">
        <v>0</v>
      </c>
      <c r="GE167" s="183">
        <v>0</v>
      </c>
      <c r="GF167" s="183">
        <v>0</v>
      </c>
      <c r="GG167" s="183">
        <v>0</v>
      </c>
      <c r="GH167" s="183">
        <v>0</v>
      </c>
      <c r="GI167" s="183">
        <v>0</v>
      </c>
      <c r="GJ167" s="183">
        <v>0</v>
      </c>
      <c r="GK167" s="183">
        <v>0</v>
      </c>
      <c r="GL167" s="183">
        <v>0</v>
      </c>
      <c r="GM167" s="183">
        <v>0</v>
      </c>
      <c r="GN167" s="183">
        <v>0</v>
      </c>
      <c r="GO167" s="183">
        <v>0</v>
      </c>
      <c r="GP167" s="183">
        <v>0</v>
      </c>
      <c r="GQ167" s="183">
        <v>0</v>
      </c>
      <c r="GR167" s="183">
        <v>0</v>
      </c>
      <c r="GS167" s="183">
        <v>0</v>
      </c>
      <c r="GT167" s="183">
        <v>0</v>
      </c>
      <c r="GU167" s="183">
        <v>0</v>
      </c>
      <c r="GV167" s="183">
        <v>0</v>
      </c>
      <c r="GW167" s="183">
        <v>0</v>
      </c>
      <c r="GX167" s="183">
        <v>0</v>
      </c>
      <c r="GY167" s="183">
        <v>0</v>
      </c>
      <c r="GZ167" s="183">
        <v>0</v>
      </c>
      <c r="HA167" s="183">
        <v>0</v>
      </c>
      <c r="HB167" s="183">
        <v>0</v>
      </c>
      <c r="HC167" s="183">
        <v>0</v>
      </c>
      <c r="HD167" s="183">
        <v>0</v>
      </c>
      <c r="HE167" s="183">
        <v>0</v>
      </c>
      <c r="HF167" s="183">
        <v>0</v>
      </c>
      <c r="HG167" s="183">
        <v>0</v>
      </c>
      <c r="HH167" s="183">
        <v>0</v>
      </c>
      <c r="HI167" s="183">
        <v>0</v>
      </c>
      <c r="HJ167" s="183">
        <v>0</v>
      </c>
      <c r="HK167" s="183">
        <v>0</v>
      </c>
      <c r="HL167" s="183">
        <v>0</v>
      </c>
      <c r="HM167" s="183">
        <v>0</v>
      </c>
      <c r="HN167" s="183">
        <v>0</v>
      </c>
      <c r="HO167" s="183">
        <v>0</v>
      </c>
      <c r="HP167" s="183">
        <v>0</v>
      </c>
      <c r="HQ167" s="183">
        <v>0</v>
      </c>
      <c r="HR167" s="183">
        <v>0</v>
      </c>
      <c r="HS167" s="183">
        <v>0</v>
      </c>
      <c r="HT167" s="183">
        <v>0</v>
      </c>
      <c r="HU167" s="183">
        <v>0</v>
      </c>
      <c r="HV167" s="183">
        <v>0</v>
      </c>
      <c r="HW167" s="183">
        <v>0</v>
      </c>
      <c r="HX167" s="183">
        <v>0</v>
      </c>
      <c r="HY167" s="183">
        <v>0</v>
      </c>
      <c r="HZ167" s="183">
        <v>0</v>
      </c>
      <c r="IA167" s="183">
        <v>0</v>
      </c>
      <c r="IB167" s="183">
        <v>0</v>
      </c>
      <c r="IC167" s="183">
        <v>0</v>
      </c>
      <c r="ID167" s="183">
        <v>0</v>
      </c>
      <c r="IE167" s="183">
        <v>0</v>
      </c>
      <c r="IF167" s="183">
        <v>0</v>
      </c>
      <c r="IG167" s="183">
        <v>0</v>
      </c>
      <c r="IH167" s="183">
        <v>0</v>
      </c>
      <c r="II167" s="183">
        <v>0</v>
      </c>
      <c r="IJ167" s="183">
        <v>0</v>
      </c>
      <c r="IK167" s="183">
        <v>0</v>
      </c>
      <c r="IL167" s="183">
        <v>0</v>
      </c>
      <c r="IM167" s="183">
        <v>0</v>
      </c>
      <c r="IN167" s="183">
        <v>0</v>
      </c>
      <c r="IO167" s="183">
        <v>0</v>
      </c>
      <c r="IP167" s="183">
        <v>0</v>
      </c>
      <c r="IQ167" s="183">
        <v>0</v>
      </c>
      <c r="IR167" s="183">
        <v>0</v>
      </c>
      <c r="IS167" s="183">
        <v>0</v>
      </c>
      <c r="IT167" s="183">
        <v>0</v>
      </c>
      <c r="IU167" s="183">
        <v>0</v>
      </c>
      <c r="IV167" s="183">
        <v>0</v>
      </c>
      <c r="IW167" s="183">
        <v>0</v>
      </c>
      <c r="IX167" s="183">
        <v>0</v>
      </c>
      <c r="IY167" s="183">
        <v>0</v>
      </c>
      <c r="IZ167" s="183">
        <v>0</v>
      </c>
      <c r="JA167" s="183">
        <v>0</v>
      </c>
      <c r="JB167" s="183">
        <v>0</v>
      </c>
      <c r="JC167" s="183">
        <v>0</v>
      </c>
      <c r="JD167" s="183">
        <v>0</v>
      </c>
      <c r="JE167" s="183">
        <v>0</v>
      </c>
      <c r="JF167" s="183">
        <v>0</v>
      </c>
      <c r="JG167" s="183">
        <v>0</v>
      </c>
      <c r="JH167" s="183">
        <v>0</v>
      </c>
      <c r="JI167" s="183">
        <v>0</v>
      </c>
      <c r="JJ167" s="183">
        <v>0</v>
      </c>
      <c r="JK167" s="183">
        <v>0</v>
      </c>
      <c r="JL167" s="183">
        <v>0</v>
      </c>
      <c r="JM167" s="183">
        <v>0</v>
      </c>
      <c r="JN167" s="183">
        <v>0</v>
      </c>
      <c r="JO167" s="183">
        <v>0</v>
      </c>
      <c r="JP167" s="183">
        <v>0</v>
      </c>
      <c r="JQ167" s="183">
        <v>0</v>
      </c>
    </row>
    <row r="168" spans="1:277" ht="15.75" thickBot="1" x14ac:dyDescent="0.3">
      <c r="A168" s="54">
        <f t="shared" si="70"/>
        <v>167</v>
      </c>
      <c r="B168" s="6"/>
      <c r="C168" s="6"/>
      <c r="D168" s="6"/>
      <c r="E168" s="6"/>
      <c r="F168" s="6" t="s">
        <v>393</v>
      </c>
      <c r="G168" s="298">
        <v>0</v>
      </c>
      <c r="H168" s="298">
        <v>0</v>
      </c>
      <c r="I168" s="298">
        <v>0</v>
      </c>
      <c r="J168" s="298">
        <v>0</v>
      </c>
      <c r="K168" s="298">
        <v>0</v>
      </c>
      <c r="L168" s="298">
        <v>0</v>
      </c>
      <c r="M168" s="298">
        <v>0</v>
      </c>
      <c r="N168" s="298">
        <v>0</v>
      </c>
      <c r="O168" s="298">
        <v>0</v>
      </c>
      <c r="P168" s="298">
        <v>0</v>
      </c>
      <c r="Q168" s="298">
        <v>0</v>
      </c>
      <c r="R168" s="298">
        <v>0</v>
      </c>
      <c r="S168" s="298">
        <v>0</v>
      </c>
      <c r="T168" s="298">
        <v>0</v>
      </c>
      <c r="U168" s="298">
        <v>0</v>
      </c>
      <c r="V168" s="298">
        <v>0</v>
      </c>
      <c r="W168" s="298">
        <v>0</v>
      </c>
      <c r="X168" s="298">
        <v>0</v>
      </c>
      <c r="Y168" s="298">
        <v>0</v>
      </c>
      <c r="Z168" s="298">
        <v>0</v>
      </c>
      <c r="AA168" s="298">
        <v>0</v>
      </c>
      <c r="AB168" s="298">
        <v>0</v>
      </c>
      <c r="AC168" s="298">
        <v>0</v>
      </c>
      <c r="AD168" s="298">
        <v>0</v>
      </c>
      <c r="AE168" s="298">
        <v>0</v>
      </c>
      <c r="AF168" s="298">
        <v>0</v>
      </c>
      <c r="AG168" s="298">
        <v>0</v>
      </c>
      <c r="AH168" s="298">
        <v>0</v>
      </c>
      <c r="AI168" s="298">
        <v>0</v>
      </c>
      <c r="AJ168" s="298">
        <v>0</v>
      </c>
      <c r="AK168" s="298">
        <v>0</v>
      </c>
      <c r="AL168" s="298">
        <v>0</v>
      </c>
      <c r="AM168" s="298">
        <v>0</v>
      </c>
      <c r="AN168" s="298">
        <v>0</v>
      </c>
      <c r="AO168" s="298">
        <v>0</v>
      </c>
      <c r="AP168" s="298">
        <v>0</v>
      </c>
      <c r="AQ168" s="298">
        <v>0</v>
      </c>
      <c r="AR168" s="298">
        <v>0</v>
      </c>
      <c r="AS168" s="298">
        <v>0</v>
      </c>
      <c r="AT168" s="298">
        <v>0</v>
      </c>
      <c r="AU168" s="298">
        <v>0</v>
      </c>
      <c r="AV168" s="298">
        <v>0</v>
      </c>
      <c r="AW168" s="298">
        <v>0</v>
      </c>
      <c r="AX168" s="298">
        <v>0</v>
      </c>
      <c r="AY168" s="298">
        <v>0</v>
      </c>
      <c r="AZ168" s="298">
        <v>0</v>
      </c>
      <c r="BA168" s="298">
        <v>0</v>
      </c>
      <c r="BB168" s="298">
        <v>0</v>
      </c>
      <c r="BC168" s="298">
        <v>0</v>
      </c>
      <c r="BD168" s="298">
        <v>0</v>
      </c>
      <c r="BE168" s="298">
        <v>0</v>
      </c>
      <c r="BF168" s="298">
        <v>0</v>
      </c>
      <c r="BG168" s="298">
        <v>0</v>
      </c>
      <c r="BH168" s="298">
        <v>0</v>
      </c>
      <c r="BI168" s="298">
        <v>0</v>
      </c>
      <c r="BJ168" s="298">
        <v>0</v>
      </c>
      <c r="BK168" s="298">
        <v>0</v>
      </c>
      <c r="BL168" s="298">
        <v>0</v>
      </c>
      <c r="BM168" s="298">
        <v>0</v>
      </c>
      <c r="BN168" s="298">
        <v>0</v>
      </c>
      <c r="BO168" s="298">
        <v>0</v>
      </c>
      <c r="BP168" s="298">
        <v>0</v>
      </c>
      <c r="BQ168" s="298">
        <v>0</v>
      </c>
      <c r="BR168" s="298">
        <v>0</v>
      </c>
      <c r="BS168" s="298">
        <v>0</v>
      </c>
      <c r="BT168" s="298">
        <v>0</v>
      </c>
      <c r="BU168" s="298">
        <v>0</v>
      </c>
      <c r="BV168" s="298">
        <v>0</v>
      </c>
      <c r="BW168" s="298">
        <v>0</v>
      </c>
      <c r="BX168" s="298">
        <v>0</v>
      </c>
      <c r="BY168" s="298">
        <v>0</v>
      </c>
      <c r="BZ168" s="298">
        <v>0</v>
      </c>
      <c r="CA168" s="298">
        <v>0</v>
      </c>
      <c r="CB168" s="298">
        <v>0</v>
      </c>
      <c r="CC168" s="298">
        <v>0</v>
      </c>
      <c r="CD168" s="298">
        <v>0</v>
      </c>
      <c r="CE168" s="298">
        <v>0</v>
      </c>
      <c r="CF168" s="298">
        <v>0</v>
      </c>
      <c r="CG168" s="298">
        <v>0</v>
      </c>
      <c r="CH168" s="298">
        <v>0</v>
      </c>
      <c r="CI168" s="298">
        <v>0</v>
      </c>
      <c r="CJ168" s="298">
        <v>0</v>
      </c>
      <c r="CK168" s="298">
        <v>0</v>
      </c>
      <c r="CL168" s="298">
        <v>0</v>
      </c>
      <c r="CM168" s="298">
        <v>0</v>
      </c>
      <c r="CN168" s="298">
        <v>0</v>
      </c>
      <c r="CO168" s="298">
        <v>0</v>
      </c>
      <c r="CP168" s="298">
        <v>0</v>
      </c>
      <c r="CQ168" s="298">
        <v>0</v>
      </c>
      <c r="CR168" s="298">
        <v>0</v>
      </c>
      <c r="CS168" s="298">
        <v>0</v>
      </c>
      <c r="CT168" s="298">
        <v>0</v>
      </c>
      <c r="CU168" s="298">
        <v>0</v>
      </c>
      <c r="CV168" s="298">
        <v>0</v>
      </c>
      <c r="CW168" s="298">
        <v>0</v>
      </c>
      <c r="CX168" s="298">
        <v>0</v>
      </c>
      <c r="CY168" s="298">
        <v>0</v>
      </c>
      <c r="CZ168" s="298">
        <v>0</v>
      </c>
      <c r="DA168" s="298">
        <v>0</v>
      </c>
      <c r="DB168" s="298">
        <v>0</v>
      </c>
      <c r="DC168" s="298">
        <v>0</v>
      </c>
      <c r="DD168" s="298">
        <v>0</v>
      </c>
      <c r="DE168" s="298">
        <v>0</v>
      </c>
      <c r="DF168" s="298">
        <v>0</v>
      </c>
      <c r="DG168" s="298">
        <v>0</v>
      </c>
      <c r="DH168" s="298">
        <v>0</v>
      </c>
      <c r="DI168" s="298">
        <v>0</v>
      </c>
      <c r="DJ168" s="298">
        <v>0</v>
      </c>
      <c r="DK168" s="298">
        <v>0</v>
      </c>
      <c r="DL168" s="298">
        <v>0</v>
      </c>
      <c r="DM168" s="298">
        <v>0</v>
      </c>
      <c r="DN168" s="298">
        <v>0</v>
      </c>
      <c r="DO168" s="298">
        <v>0</v>
      </c>
      <c r="DP168" s="298">
        <v>0</v>
      </c>
      <c r="DQ168" s="298">
        <v>0</v>
      </c>
      <c r="DR168" s="298">
        <v>0</v>
      </c>
      <c r="DS168" s="298">
        <v>0</v>
      </c>
      <c r="DT168" s="298">
        <v>0</v>
      </c>
      <c r="DU168" s="298">
        <v>0</v>
      </c>
      <c r="DV168" s="298">
        <v>0</v>
      </c>
      <c r="DW168" s="298">
        <v>0</v>
      </c>
      <c r="DX168" s="298">
        <v>0</v>
      </c>
      <c r="DY168" s="298">
        <v>0</v>
      </c>
      <c r="DZ168" s="298">
        <v>0</v>
      </c>
      <c r="EA168" s="298">
        <v>0</v>
      </c>
      <c r="EB168" s="298">
        <v>0</v>
      </c>
      <c r="EC168" s="298">
        <v>0</v>
      </c>
      <c r="ED168" s="298">
        <v>0</v>
      </c>
      <c r="EE168" s="298">
        <v>0</v>
      </c>
      <c r="EF168" s="298">
        <v>0</v>
      </c>
      <c r="EG168" s="298">
        <v>0</v>
      </c>
      <c r="EH168" s="298">
        <v>0</v>
      </c>
      <c r="EI168"/>
      <c r="EJ168" s="8">
        <f>ROUND(SUM(G168:EH168),5)</f>
        <v>0</v>
      </c>
      <c r="EN168" s="183">
        <v>0</v>
      </c>
      <c r="EO168" s="183">
        <v>0</v>
      </c>
      <c r="EP168" s="183">
        <v>0</v>
      </c>
      <c r="EQ168" s="183">
        <v>0</v>
      </c>
      <c r="ER168" s="183">
        <v>0</v>
      </c>
      <c r="ES168" s="183">
        <v>0</v>
      </c>
      <c r="ET168" s="183">
        <v>0</v>
      </c>
      <c r="EU168" s="183">
        <v>0</v>
      </c>
      <c r="EV168" s="183">
        <v>0</v>
      </c>
      <c r="EW168" s="183">
        <v>0</v>
      </c>
      <c r="EX168" s="183">
        <v>0</v>
      </c>
      <c r="EY168" s="183">
        <v>0</v>
      </c>
      <c r="EZ168" s="183">
        <v>0</v>
      </c>
      <c r="FA168" s="183">
        <v>0</v>
      </c>
      <c r="FB168" s="183">
        <v>0</v>
      </c>
      <c r="FC168" s="183">
        <v>0</v>
      </c>
      <c r="FD168" s="183">
        <v>0</v>
      </c>
      <c r="FE168" s="183">
        <v>0</v>
      </c>
      <c r="FF168" s="183">
        <v>0</v>
      </c>
      <c r="FG168" s="183">
        <v>0</v>
      </c>
      <c r="FH168" s="183">
        <v>0</v>
      </c>
      <c r="FI168" s="183">
        <v>0</v>
      </c>
      <c r="FJ168" s="183">
        <v>0</v>
      </c>
      <c r="FK168" s="183">
        <v>0</v>
      </c>
      <c r="FL168" s="183">
        <v>0</v>
      </c>
      <c r="FM168" s="183">
        <v>0</v>
      </c>
      <c r="FN168" s="183">
        <v>0</v>
      </c>
      <c r="FO168" s="183">
        <v>0</v>
      </c>
      <c r="FP168" s="183">
        <v>0</v>
      </c>
      <c r="FQ168" s="183">
        <v>0</v>
      </c>
      <c r="FR168" s="183">
        <v>0</v>
      </c>
      <c r="FS168" s="183">
        <v>0</v>
      </c>
      <c r="FT168" s="183">
        <v>0</v>
      </c>
      <c r="FU168" s="183">
        <v>0</v>
      </c>
      <c r="FV168" s="183">
        <v>0</v>
      </c>
      <c r="FW168" s="183">
        <v>0</v>
      </c>
      <c r="FX168" s="183">
        <v>0</v>
      </c>
      <c r="FY168" s="183">
        <v>0</v>
      </c>
      <c r="FZ168" s="183">
        <v>0</v>
      </c>
      <c r="GA168" s="183">
        <v>0</v>
      </c>
      <c r="GB168" s="183">
        <v>0</v>
      </c>
      <c r="GC168" s="183">
        <v>0</v>
      </c>
      <c r="GD168" s="183">
        <v>0</v>
      </c>
      <c r="GE168" s="183">
        <v>0</v>
      </c>
      <c r="GF168" s="183">
        <v>0</v>
      </c>
      <c r="GG168" s="183">
        <v>0</v>
      </c>
      <c r="GH168" s="183">
        <v>0</v>
      </c>
      <c r="GI168" s="183">
        <v>0</v>
      </c>
      <c r="GJ168" s="183">
        <v>0</v>
      </c>
      <c r="GK168" s="183">
        <v>0</v>
      </c>
      <c r="GL168" s="183">
        <v>0</v>
      </c>
      <c r="GM168" s="183">
        <v>0</v>
      </c>
      <c r="GN168" s="183">
        <v>0</v>
      </c>
      <c r="GO168" s="183">
        <v>0</v>
      </c>
      <c r="GP168" s="183">
        <v>0</v>
      </c>
      <c r="GQ168" s="183">
        <v>0</v>
      </c>
      <c r="GR168" s="183">
        <v>0</v>
      </c>
      <c r="GS168" s="183">
        <v>0</v>
      </c>
      <c r="GT168" s="183">
        <v>0</v>
      </c>
      <c r="GU168" s="183">
        <v>0</v>
      </c>
      <c r="GV168" s="183">
        <v>0</v>
      </c>
      <c r="GW168" s="183">
        <v>0</v>
      </c>
      <c r="GX168" s="183">
        <v>0</v>
      </c>
      <c r="GY168" s="183">
        <v>0</v>
      </c>
      <c r="GZ168" s="183">
        <v>0</v>
      </c>
      <c r="HA168" s="183">
        <v>0</v>
      </c>
      <c r="HB168" s="183">
        <v>0</v>
      </c>
      <c r="HC168" s="183">
        <v>0</v>
      </c>
      <c r="HD168" s="183">
        <v>0</v>
      </c>
      <c r="HE168" s="183">
        <v>0</v>
      </c>
      <c r="HF168" s="183">
        <v>0</v>
      </c>
      <c r="HG168" s="183">
        <v>0</v>
      </c>
      <c r="HH168" s="183">
        <v>0</v>
      </c>
      <c r="HI168" s="183">
        <v>0</v>
      </c>
      <c r="HJ168" s="183">
        <v>0</v>
      </c>
      <c r="HK168" s="183">
        <v>0</v>
      </c>
      <c r="HL168" s="183">
        <v>0</v>
      </c>
      <c r="HM168" s="183">
        <v>0</v>
      </c>
      <c r="HN168" s="183">
        <v>0</v>
      </c>
      <c r="HO168" s="183">
        <v>0</v>
      </c>
      <c r="HP168" s="183">
        <v>0</v>
      </c>
      <c r="HQ168" s="183">
        <v>0</v>
      </c>
      <c r="HR168" s="183">
        <v>0</v>
      </c>
      <c r="HS168" s="183">
        <v>0</v>
      </c>
      <c r="HT168" s="183">
        <v>0</v>
      </c>
      <c r="HU168" s="183">
        <v>0</v>
      </c>
      <c r="HV168" s="183">
        <v>0</v>
      </c>
      <c r="HW168" s="183">
        <v>0</v>
      </c>
      <c r="HX168" s="183">
        <v>0</v>
      </c>
      <c r="HY168" s="183">
        <v>0</v>
      </c>
      <c r="HZ168" s="183">
        <v>0</v>
      </c>
      <c r="IA168" s="183">
        <v>0</v>
      </c>
      <c r="IB168" s="183">
        <v>0</v>
      </c>
      <c r="IC168" s="183">
        <v>0</v>
      </c>
      <c r="ID168" s="183">
        <v>0</v>
      </c>
      <c r="IE168" s="183">
        <v>0</v>
      </c>
      <c r="IF168" s="183">
        <v>0</v>
      </c>
      <c r="IG168" s="183">
        <v>0</v>
      </c>
      <c r="IH168" s="183">
        <v>0</v>
      </c>
      <c r="II168" s="183">
        <v>0</v>
      </c>
      <c r="IJ168" s="183">
        <v>0</v>
      </c>
      <c r="IK168" s="183">
        <v>0</v>
      </c>
      <c r="IL168" s="183">
        <v>0</v>
      </c>
      <c r="IM168" s="183">
        <v>0</v>
      </c>
      <c r="IN168" s="183">
        <v>0</v>
      </c>
      <c r="IO168" s="183">
        <v>0</v>
      </c>
      <c r="IP168" s="183">
        <v>0</v>
      </c>
      <c r="IQ168" s="183">
        <v>0</v>
      </c>
      <c r="IR168" s="183">
        <v>0</v>
      </c>
      <c r="IS168" s="183">
        <v>0</v>
      </c>
      <c r="IT168" s="183">
        <v>0</v>
      </c>
      <c r="IU168" s="183">
        <v>0</v>
      </c>
      <c r="IV168" s="183">
        <v>0</v>
      </c>
      <c r="IW168" s="183">
        <v>0</v>
      </c>
      <c r="IX168" s="183">
        <v>0</v>
      </c>
      <c r="IY168" s="183">
        <v>0</v>
      </c>
      <c r="IZ168" s="183">
        <v>0</v>
      </c>
      <c r="JA168" s="183">
        <v>0</v>
      </c>
      <c r="JB168" s="183">
        <v>0</v>
      </c>
      <c r="JC168" s="183">
        <v>0</v>
      </c>
      <c r="JD168" s="183">
        <v>0</v>
      </c>
      <c r="JE168" s="183">
        <v>0</v>
      </c>
      <c r="JF168" s="183">
        <v>0</v>
      </c>
      <c r="JG168" s="183">
        <v>0</v>
      </c>
      <c r="JH168" s="183">
        <v>0</v>
      </c>
      <c r="JI168" s="183">
        <v>0</v>
      </c>
      <c r="JJ168" s="183">
        <v>0</v>
      </c>
      <c r="JK168" s="183">
        <v>0</v>
      </c>
      <c r="JL168" s="183">
        <v>0</v>
      </c>
      <c r="JM168" s="183">
        <v>0</v>
      </c>
      <c r="JN168" s="183">
        <v>0</v>
      </c>
      <c r="JO168" s="183">
        <v>0</v>
      </c>
      <c r="JP168" s="183">
        <v>0</v>
      </c>
      <c r="JQ168" s="183">
        <v>0</v>
      </c>
    </row>
    <row r="169" spans="1:277" x14ac:dyDescent="0.25">
      <c r="A169" s="54">
        <f t="shared" si="70"/>
        <v>168</v>
      </c>
      <c r="B169" s="6"/>
      <c r="C169" s="6"/>
      <c r="D169" s="6"/>
      <c r="E169" s="6" t="s">
        <v>331</v>
      </c>
      <c r="F169" s="6"/>
      <c r="G169" s="297">
        <f>SUM(G166:G168)</f>
        <v>3489.64</v>
      </c>
      <c r="H169" s="297">
        <f t="shared" ref="H169:BS169" si="79">SUM(H166:H168)</f>
        <v>7869.509</v>
      </c>
      <c r="I169" s="297">
        <f t="shared" si="79"/>
        <v>198527.75</v>
      </c>
      <c r="J169" s="297">
        <f t="shared" si="79"/>
        <v>0</v>
      </c>
      <c r="K169" s="297">
        <f t="shared" si="79"/>
        <v>0</v>
      </c>
      <c r="L169" s="297">
        <f t="shared" si="79"/>
        <v>1748.5279999999998</v>
      </c>
      <c r="M169" s="297">
        <f t="shared" si="79"/>
        <v>0</v>
      </c>
      <c r="N169" s="297">
        <f t="shared" si="79"/>
        <v>919.42949999999996</v>
      </c>
      <c r="O169" s="297">
        <f t="shared" si="79"/>
        <v>1.0000000000000001E-5</v>
      </c>
      <c r="P169" s="297">
        <f t="shared" si="79"/>
        <v>672909.72230000002</v>
      </c>
      <c r="Q169" s="297">
        <f t="shared" si="79"/>
        <v>9000</v>
      </c>
      <c r="R169" s="297">
        <f t="shared" si="79"/>
        <v>101228.4</v>
      </c>
      <c r="S169" s="297">
        <f t="shared" si="79"/>
        <v>0</v>
      </c>
      <c r="T169" s="297">
        <f t="shared" si="79"/>
        <v>0</v>
      </c>
      <c r="U169" s="297">
        <f t="shared" si="79"/>
        <v>0</v>
      </c>
      <c r="V169" s="297">
        <f t="shared" si="79"/>
        <v>114261.196</v>
      </c>
      <c r="W169" s="297">
        <f t="shared" si="79"/>
        <v>0</v>
      </c>
      <c r="X169" s="297">
        <f t="shared" si="79"/>
        <v>412128.75</v>
      </c>
      <c r="Y169" s="297">
        <f t="shared" si="79"/>
        <v>1604.52</v>
      </c>
      <c r="Z169" s="297">
        <f t="shared" si="79"/>
        <v>1240.1199999999999</v>
      </c>
      <c r="AA169" s="297">
        <f t="shared" si="79"/>
        <v>1530.6932999999999</v>
      </c>
      <c r="AB169" s="297">
        <f t="shared" si="79"/>
        <v>185400</v>
      </c>
      <c r="AC169" s="297">
        <f t="shared" si="79"/>
        <v>7134.5</v>
      </c>
      <c r="AD169" s="297">
        <f t="shared" si="79"/>
        <v>803.4</v>
      </c>
      <c r="AE169" s="297">
        <f t="shared" si="79"/>
        <v>29252</v>
      </c>
      <c r="AF169" s="297">
        <f t="shared" si="79"/>
        <v>1169.05</v>
      </c>
      <c r="AG169" s="297">
        <f t="shared" si="79"/>
        <v>0</v>
      </c>
      <c r="AH169" s="297">
        <f t="shared" si="79"/>
        <v>628.29999999999995</v>
      </c>
      <c r="AI169" s="297">
        <f t="shared" si="79"/>
        <v>334.75</v>
      </c>
      <c r="AJ169" s="297">
        <f t="shared" si="79"/>
        <v>0</v>
      </c>
      <c r="AK169" s="297">
        <f t="shared" si="79"/>
        <v>10188.76</v>
      </c>
      <c r="AL169" s="297">
        <f t="shared" si="79"/>
        <v>1102.0999999999999</v>
      </c>
      <c r="AM169" s="297">
        <f t="shared" si="79"/>
        <v>0</v>
      </c>
      <c r="AN169" s="297">
        <f t="shared" si="79"/>
        <v>9393.6</v>
      </c>
      <c r="AO169" s="297">
        <f t="shared" si="79"/>
        <v>0</v>
      </c>
      <c r="AP169" s="297">
        <f t="shared" si="79"/>
        <v>1154.2819999999999</v>
      </c>
      <c r="AQ169" s="297">
        <f t="shared" si="79"/>
        <v>322428</v>
      </c>
      <c r="AR169" s="297">
        <f t="shared" si="79"/>
        <v>1297.8</v>
      </c>
      <c r="AS169" s="297">
        <f t="shared" si="79"/>
        <v>7066.4</v>
      </c>
      <c r="AT169" s="297">
        <f t="shared" si="79"/>
        <v>0</v>
      </c>
      <c r="AU169" s="297">
        <f t="shared" si="79"/>
        <v>4799.8</v>
      </c>
      <c r="AV169" s="297">
        <f t="shared" si="79"/>
        <v>0</v>
      </c>
      <c r="AW169" s="297">
        <f t="shared" si="79"/>
        <v>31724</v>
      </c>
      <c r="AX169" s="297">
        <f t="shared" si="79"/>
        <v>3068.37</v>
      </c>
      <c r="AY169" s="297">
        <f t="shared" si="79"/>
        <v>0</v>
      </c>
      <c r="AZ169" s="297">
        <f t="shared" si="79"/>
        <v>736.45</v>
      </c>
      <c r="BA169" s="297">
        <f t="shared" si="79"/>
        <v>3965.9120000000003</v>
      </c>
      <c r="BB169" s="297">
        <f t="shared" si="79"/>
        <v>2979.2750000000001</v>
      </c>
      <c r="BC169" s="297">
        <f t="shared" si="79"/>
        <v>1E-8</v>
      </c>
      <c r="BD169" s="297">
        <f t="shared" si="79"/>
        <v>0</v>
      </c>
      <c r="BE169" s="297">
        <f t="shared" si="79"/>
        <v>3563.6454999999996</v>
      </c>
      <c r="BF169" s="297">
        <f t="shared" si="79"/>
        <v>1623.5272</v>
      </c>
      <c r="BG169" s="297">
        <f t="shared" si="79"/>
        <v>236900</v>
      </c>
      <c r="BH169" s="297">
        <f t="shared" si="79"/>
        <v>103000</v>
      </c>
      <c r="BI169" s="297">
        <f t="shared" si="79"/>
        <v>1127.8499999999999</v>
      </c>
      <c r="BJ169" s="297">
        <f t="shared" si="79"/>
        <v>1390.5</v>
      </c>
      <c r="BK169" s="297">
        <f t="shared" si="79"/>
        <v>0</v>
      </c>
      <c r="BL169" s="297">
        <f t="shared" si="79"/>
        <v>0</v>
      </c>
      <c r="BM169" s="297">
        <f t="shared" si="79"/>
        <v>0</v>
      </c>
      <c r="BN169" s="297">
        <f t="shared" si="79"/>
        <v>3432.99</v>
      </c>
      <c r="BO169" s="297">
        <f t="shared" si="79"/>
        <v>224952</v>
      </c>
      <c r="BP169" s="297">
        <f t="shared" si="79"/>
        <v>46790.84</v>
      </c>
      <c r="BQ169" s="297">
        <f t="shared" si="79"/>
        <v>132355</v>
      </c>
      <c r="BR169" s="297">
        <f t="shared" si="79"/>
        <v>1004.25</v>
      </c>
      <c r="BS169" s="297">
        <f t="shared" si="79"/>
        <v>1019.7</v>
      </c>
      <c r="BT169" s="297">
        <f t="shared" ref="BT169:EE169" si="80">SUM(BT166:BT168)</f>
        <v>1403.3852999999999</v>
      </c>
      <c r="BU169" s="297">
        <f t="shared" si="80"/>
        <v>51500</v>
      </c>
      <c r="BV169" s="297">
        <f t="shared" si="80"/>
        <v>0</v>
      </c>
      <c r="BW169" s="297">
        <f t="shared" si="80"/>
        <v>75.323899999999995</v>
      </c>
      <c r="BX169" s="297">
        <f t="shared" si="80"/>
        <v>126456.9213</v>
      </c>
      <c r="BY169" s="297">
        <f t="shared" si="80"/>
        <v>3600</v>
      </c>
      <c r="BZ169" s="297">
        <f t="shared" si="80"/>
        <v>283.25</v>
      </c>
      <c r="CA169" s="297">
        <f t="shared" si="80"/>
        <v>3283.4648999999999</v>
      </c>
      <c r="CB169" s="297">
        <f t="shared" si="80"/>
        <v>9.9999999999999995E-8</v>
      </c>
      <c r="CC169" s="297">
        <f t="shared" si="80"/>
        <v>0</v>
      </c>
      <c r="CD169" s="297">
        <f t="shared" si="80"/>
        <v>0</v>
      </c>
      <c r="CE169" s="297">
        <f t="shared" si="80"/>
        <v>0</v>
      </c>
      <c r="CF169" s="297">
        <f t="shared" si="80"/>
        <v>0</v>
      </c>
      <c r="CG169" s="297">
        <f t="shared" si="80"/>
        <v>1066.05</v>
      </c>
      <c r="CH169" s="297">
        <f t="shared" si="80"/>
        <v>7955.2667999999994</v>
      </c>
      <c r="CI169" s="297">
        <f t="shared" si="80"/>
        <v>10563.68</v>
      </c>
      <c r="CJ169" s="297">
        <f t="shared" si="80"/>
        <v>516116.93199999997</v>
      </c>
      <c r="CK169" s="297">
        <f t="shared" si="80"/>
        <v>121381.6375</v>
      </c>
      <c r="CL169" s="297">
        <f t="shared" si="80"/>
        <v>0</v>
      </c>
      <c r="CM169" s="297">
        <f t="shared" si="80"/>
        <v>100000</v>
      </c>
      <c r="CN169" s="297">
        <f t="shared" si="80"/>
        <v>0</v>
      </c>
      <c r="CO169" s="297">
        <f t="shared" si="80"/>
        <v>1075.32</v>
      </c>
      <c r="CP169" s="297">
        <f t="shared" si="80"/>
        <v>660</v>
      </c>
      <c r="CQ169" s="297">
        <f t="shared" si="80"/>
        <v>41200</v>
      </c>
      <c r="CR169" s="297">
        <f t="shared" si="80"/>
        <v>0</v>
      </c>
      <c r="CS169" s="297">
        <f t="shared" si="80"/>
        <v>494.4</v>
      </c>
      <c r="CT169" s="297">
        <f t="shared" si="80"/>
        <v>391400</v>
      </c>
      <c r="CU169" s="297">
        <f t="shared" si="80"/>
        <v>15338.76</v>
      </c>
      <c r="CV169" s="297">
        <f t="shared" si="80"/>
        <v>195700</v>
      </c>
      <c r="CW169" s="297">
        <f t="shared" si="80"/>
        <v>6180</v>
      </c>
      <c r="CX169" s="297">
        <f t="shared" si="80"/>
        <v>4063.4323999999997</v>
      </c>
      <c r="CY169" s="297">
        <f t="shared" si="80"/>
        <v>1626.7820000000002</v>
      </c>
      <c r="CZ169" s="297">
        <f t="shared" si="80"/>
        <v>0</v>
      </c>
      <c r="DA169" s="297">
        <f t="shared" si="80"/>
        <v>1E-4</v>
      </c>
      <c r="DB169" s="297">
        <f t="shared" si="80"/>
        <v>51500</v>
      </c>
      <c r="DC169" s="297">
        <f t="shared" si="80"/>
        <v>0</v>
      </c>
      <c r="DD169" s="297">
        <f t="shared" si="80"/>
        <v>72100</v>
      </c>
      <c r="DE169" s="297">
        <f t="shared" si="80"/>
        <v>0</v>
      </c>
      <c r="DF169" s="297">
        <f t="shared" si="80"/>
        <v>0</v>
      </c>
      <c r="DG169" s="297">
        <f t="shared" si="80"/>
        <v>0</v>
      </c>
      <c r="DH169" s="297">
        <f t="shared" si="80"/>
        <v>0</v>
      </c>
      <c r="DI169" s="297">
        <f t="shared" si="80"/>
        <v>0</v>
      </c>
      <c r="DJ169" s="297">
        <f t="shared" si="80"/>
        <v>237.93</v>
      </c>
      <c r="DK169" s="297">
        <f t="shared" si="80"/>
        <v>1260</v>
      </c>
      <c r="DL169" s="297">
        <f t="shared" si="80"/>
        <v>0</v>
      </c>
      <c r="DM169" s="297">
        <f t="shared" si="80"/>
        <v>25750</v>
      </c>
      <c r="DN169" s="297">
        <f t="shared" si="80"/>
        <v>524.06399999999996</v>
      </c>
      <c r="DO169" s="297">
        <f t="shared" si="80"/>
        <v>412</v>
      </c>
      <c r="DP169" s="297">
        <f t="shared" si="80"/>
        <v>1421.4</v>
      </c>
      <c r="DQ169" s="297">
        <f t="shared" si="80"/>
        <v>30000</v>
      </c>
      <c r="DR169" s="297">
        <f t="shared" si="80"/>
        <v>1470.84</v>
      </c>
      <c r="DS169" s="297">
        <f t="shared" si="80"/>
        <v>0</v>
      </c>
      <c r="DT169" s="297">
        <f t="shared" si="80"/>
        <v>5260</v>
      </c>
      <c r="DU169" s="297">
        <f t="shared" si="80"/>
        <v>827.09</v>
      </c>
      <c r="DV169" s="297">
        <f t="shared" si="80"/>
        <v>0</v>
      </c>
      <c r="DW169" s="297">
        <f t="shared" si="80"/>
        <v>0</v>
      </c>
      <c r="DX169" s="297">
        <f t="shared" si="80"/>
        <v>0</v>
      </c>
      <c r="DY169" s="297">
        <f t="shared" si="80"/>
        <v>424625.19410000002</v>
      </c>
      <c r="DZ169" s="297">
        <f t="shared" si="80"/>
        <v>6674.4</v>
      </c>
      <c r="EA169" s="297">
        <f t="shared" si="80"/>
        <v>2075.4499999999998</v>
      </c>
      <c r="EB169" s="297">
        <f t="shared" si="80"/>
        <v>451412.22899999999</v>
      </c>
      <c r="EC169" s="297">
        <f t="shared" si="80"/>
        <v>413253.71600000001</v>
      </c>
      <c r="ED169" s="297">
        <f t="shared" si="80"/>
        <v>1178.3921</v>
      </c>
      <c r="EE169" s="297">
        <f t="shared" si="80"/>
        <v>0</v>
      </c>
      <c r="EF169" s="297">
        <f t="shared" ref="EF169:EH169" si="81">SUM(EF166:EF168)</f>
        <v>1773.66</v>
      </c>
      <c r="EG169" s="297">
        <f t="shared" si="81"/>
        <v>131651.78810000001</v>
      </c>
      <c r="EH169" s="297">
        <f t="shared" si="81"/>
        <v>75598.749299999996</v>
      </c>
      <c r="EI169"/>
      <c r="EJ169" s="7">
        <f>ROUND(SUM(G169:EH169),5)</f>
        <v>6208676.8186100004</v>
      </c>
      <c r="EN169" s="183">
        <v>0</v>
      </c>
      <c r="EO169" s="183">
        <v>0</v>
      </c>
      <c r="EP169" s="183">
        <v>0</v>
      </c>
      <c r="EQ169" s="183">
        <v>0</v>
      </c>
      <c r="ER169" s="183">
        <v>0</v>
      </c>
      <c r="ES169" s="183">
        <v>0</v>
      </c>
      <c r="ET169" s="183">
        <v>0</v>
      </c>
      <c r="EU169" s="183">
        <v>0</v>
      </c>
      <c r="EV169" s="183">
        <v>0</v>
      </c>
      <c r="EW169" s="183">
        <v>0</v>
      </c>
      <c r="EX169" s="183">
        <v>0</v>
      </c>
      <c r="EY169" s="183">
        <v>0</v>
      </c>
      <c r="EZ169" s="183">
        <v>0</v>
      </c>
      <c r="FA169" s="183">
        <v>0</v>
      </c>
      <c r="FB169" s="183">
        <v>0</v>
      </c>
      <c r="FC169" s="183">
        <v>0</v>
      </c>
      <c r="FD169" s="183">
        <v>0</v>
      </c>
      <c r="FE169" s="183">
        <v>0</v>
      </c>
      <c r="FF169" s="183">
        <v>0</v>
      </c>
      <c r="FG169" s="183">
        <v>0</v>
      </c>
      <c r="FH169" s="183">
        <v>0</v>
      </c>
      <c r="FI169" s="183">
        <v>0</v>
      </c>
      <c r="FJ169" s="183">
        <v>0</v>
      </c>
      <c r="FK169" s="183">
        <v>0</v>
      </c>
      <c r="FL169" s="183">
        <v>0</v>
      </c>
      <c r="FM169" s="183">
        <v>0</v>
      </c>
      <c r="FN169" s="183">
        <v>0</v>
      </c>
      <c r="FO169" s="183">
        <v>0</v>
      </c>
      <c r="FP169" s="183">
        <v>0</v>
      </c>
      <c r="FQ169" s="183">
        <v>0</v>
      </c>
      <c r="FR169" s="183">
        <v>0</v>
      </c>
      <c r="FS169" s="183">
        <v>0</v>
      </c>
      <c r="FT169" s="183">
        <v>0</v>
      </c>
      <c r="FU169" s="183">
        <v>0</v>
      </c>
      <c r="FV169" s="183">
        <v>0</v>
      </c>
      <c r="FW169" s="183">
        <v>0</v>
      </c>
      <c r="FX169" s="183">
        <v>0</v>
      </c>
      <c r="FY169" s="183">
        <v>0</v>
      </c>
      <c r="FZ169" s="183">
        <v>0</v>
      </c>
      <c r="GA169" s="183">
        <v>0</v>
      </c>
      <c r="GB169" s="183">
        <v>0</v>
      </c>
      <c r="GC169" s="183">
        <v>0</v>
      </c>
      <c r="GD169" s="183">
        <v>0</v>
      </c>
      <c r="GE169" s="183">
        <v>0</v>
      </c>
      <c r="GF169" s="183">
        <v>0</v>
      </c>
      <c r="GG169" s="183">
        <v>0</v>
      </c>
      <c r="GH169" s="183">
        <v>0</v>
      </c>
      <c r="GI169" s="183">
        <v>0</v>
      </c>
      <c r="GJ169" s="183">
        <v>0</v>
      </c>
      <c r="GK169" s="183">
        <v>0</v>
      </c>
      <c r="GL169" s="183">
        <v>0</v>
      </c>
      <c r="GM169" s="183">
        <v>0</v>
      </c>
      <c r="GN169" s="183">
        <v>0</v>
      </c>
      <c r="GO169" s="183">
        <v>0</v>
      </c>
      <c r="GP169" s="183">
        <v>0</v>
      </c>
      <c r="GQ169" s="183">
        <v>0</v>
      </c>
      <c r="GR169" s="183">
        <v>0</v>
      </c>
      <c r="GS169" s="183">
        <v>0</v>
      </c>
      <c r="GT169" s="183">
        <v>0</v>
      </c>
      <c r="GU169" s="183">
        <v>0</v>
      </c>
      <c r="GV169" s="183">
        <v>0</v>
      </c>
      <c r="GW169" s="183">
        <v>0</v>
      </c>
      <c r="GX169" s="183">
        <v>0</v>
      </c>
      <c r="GY169" s="183">
        <v>0</v>
      </c>
      <c r="GZ169" s="183">
        <v>0</v>
      </c>
      <c r="HA169" s="183">
        <v>0</v>
      </c>
      <c r="HB169" s="183">
        <v>0</v>
      </c>
      <c r="HC169" s="183">
        <v>0</v>
      </c>
      <c r="HD169" s="183">
        <v>0</v>
      </c>
      <c r="HE169" s="183">
        <v>0</v>
      </c>
      <c r="HF169" s="183">
        <v>0</v>
      </c>
      <c r="HG169" s="183">
        <v>0</v>
      </c>
      <c r="HH169" s="183">
        <v>0</v>
      </c>
      <c r="HI169" s="183">
        <v>0</v>
      </c>
      <c r="HJ169" s="183">
        <v>0</v>
      </c>
      <c r="HK169" s="183">
        <v>0</v>
      </c>
      <c r="HL169" s="183">
        <v>0</v>
      </c>
      <c r="HM169" s="183">
        <v>0</v>
      </c>
      <c r="HN169" s="183">
        <v>0</v>
      </c>
      <c r="HO169" s="183">
        <v>0</v>
      </c>
      <c r="HP169" s="183">
        <v>0</v>
      </c>
      <c r="HQ169" s="183">
        <v>0</v>
      </c>
      <c r="HR169" s="183">
        <v>0</v>
      </c>
      <c r="HS169" s="183">
        <v>0</v>
      </c>
      <c r="HT169" s="183">
        <v>0</v>
      </c>
      <c r="HU169" s="183">
        <v>0</v>
      </c>
      <c r="HV169" s="183">
        <v>0</v>
      </c>
      <c r="HW169" s="183">
        <v>0</v>
      </c>
      <c r="HX169" s="183">
        <v>0</v>
      </c>
      <c r="HY169" s="183">
        <v>0</v>
      </c>
      <c r="HZ169" s="183">
        <v>0</v>
      </c>
      <c r="IA169" s="183">
        <v>0</v>
      </c>
      <c r="IB169" s="183">
        <v>0</v>
      </c>
      <c r="IC169" s="183">
        <v>0</v>
      </c>
      <c r="ID169" s="183">
        <v>0</v>
      </c>
      <c r="IE169" s="183">
        <v>0</v>
      </c>
      <c r="IF169" s="183">
        <v>0</v>
      </c>
      <c r="IG169" s="183">
        <v>0</v>
      </c>
      <c r="IH169" s="183">
        <v>0</v>
      </c>
      <c r="II169" s="183">
        <v>0</v>
      </c>
      <c r="IJ169" s="183">
        <v>0</v>
      </c>
      <c r="IK169" s="183">
        <v>0</v>
      </c>
      <c r="IL169" s="183">
        <v>0</v>
      </c>
      <c r="IM169" s="183">
        <v>0</v>
      </c>
      <c r="IN169" s="183">
        <v>0</v>
      </c>
      <c r="IO169" s="183">
        <v>0</v>
      </c>
      <c r="IP169" s="183">
        <v>0</v>
      </c>
      <c r="IQ169" s="183">
        <v>0</v>
      </c>
      <c r="IR169" s="183">
        <v>0</v>
      </c>
      <c r="IS169" s="183">
        <v>0</v>
      </c>
      <c r="IT169" s="183">
        <v>0</v>
      </c>
      <c r="IU169" s="183">
        <v>0</v>
      </c>
      <c r="IV169" s="183">
        <v>0</v>
      </c>
      <c r="IW169" s="183">
        <v>0</v>
      </c>
      <c r="IX169" s="183">
        <v>0</v>
      </c>
      <c r="IY169" s="183">
        <v>0</v>
      </c>
      <c r="IZ169" s="183">
        <v>0</v>
      </c>
      <c r="JA169" s="183">
        <v>0</v>
      </c>
      <c r="JB169" s="183">
        <v>0</v>
      </c>
      <c r="JC169" s="183">
        <v>0</v>
      </c>
      <c r="JD169" s="183">
        <v>0</v>
      </c>
      <c r="JE169" s="183">
        <v>0</v>
      </c>
      <c r="JF169" s="183">
        <v>0</v>
      </c>
      <c r="JG169" s="183">
        <v>0</v>
      </c>
      <c r="JH169" s="183">
        <v>0</v>
      </c>
      <c r="JI169" s="183">
        <v>0</v>
      </c>
      <c r="JJ169" s="183">
        <v>0</v>
      </c>
      <c r="JK169" s="183">
        <v>0</v>
      </c>
      <c r="JL169" s="183">
        <v>0</v>
      </c>
      <c r="JM169" s="183">
        <v>0</v>
      </c>
      <c r="JN169" s="183">
        <v>0</v>
      </c>
      <c r="JO169" s="183">
        <v>0</v>
      </c>
      <c r="JP169" s="183">
        <v>0</v>
      </c>
      <c r="JQ169" s="183">
        <v>0</v>
      </c>
    </row>
    <row r="170" spans="1:277" ht="30" customHeight="1" x14ac:dyDescent="0.25">
      <c r="A170" s="54">
        <f t="shared" si="70"/>
        <v>169</v>
      </c>
      <c r="B170" s="6"/>
      <c r="C170" s="6"/>
      <c r="D170" s="6"/>
      <c r="E170" s="6" t="s">
        <v>332</v>
      </c>
      <c r="F170" s="6"/>
      <c r="G170" s="297"/>
      <c r="H170" s="297"/>
      <c r="I170" s="297"/>
      <c r="J170" s="297"/>
      <c r="K170" s="297"/>
      <c r="L170" s="297"/>
      <c r="M170" s="297"/>
      <c r="N170" s="297"/>
      <c r="O170" s="297"/>
      <c r="P170" s="297"/>
      <c r="Q170" s="297"/>
      <c r="R170" s="297"/>
      <c r="S170" s="297"/>
      <c r="T170" s="297"/>
      <c r="U170" s="297"/>
      <c r="V170" s="297"/>
      <c r="W170" s="297"/>
      <c r="X170" s="297"/>
      <c r="Y170" s="297"/>
      <c r="Z170" s="297"/>
      <c r="AA170" s="297"/>
      <c r="AB170" s="297"/>
      <c r="AC170" s="297"/>
      <c r="AD170" s="297"/>
      <c r="AE170" s="297"/>
      <c r="AF170" s="297"/>
      <c r="AG170" s="297"/>
      <c r="AH170" s="297"/>
      <c r="AI170" s="297"/>
      <c r="AJ170" s="297"/>
      <c r="AK170" s="297"/>
      <c r="AL170" s="297"/>
      <c r="AM170" s="297"/>
      <c r="AN170" s="297"/>
      <c r="AO170" s="297"/>
      <c r="AP170" s="297"/>
      <c r="AQ170" s="297"/>
      <c r="AR170" s="297"/>
      <c r="AS170" s="297"/>
      <c r="AT170" s="297"/>
      <c r="AU170" s="297"/>
      <c r="AV170" s="297"/>
      <c r="AW170" s="297"/>
      <c r="AX170" s="297"/>
      <c r="AY170" s="297"/>
      <c r="AZ170" s="297"/>
      <c r="BA170" s="297"/>
      <c r="BB170" s="297"/>
      <c r="BC170" s="297"/>
      <c r="BD170" s="297"/>
      <c r="BE170" s="297"/>
      <c r="BF170" s="297"/>
      <c r="BG170" s="297"/>
      <c r="BH170" s="297"/>
      <c r="BI170" s="297"/>
      <c r="BJ170" s="297"/>
      <c r="BK170" s="297"/>
      <c r="BL170" s="297"/>
      <c r="BM170" s="297"/>
      <c r="BN170" s="297"/>
      <c r="BO170" s="297"/>
      <c r="BP170" s="297"/>
      <c r="BQ170" s="297"/>
      <c r="BR170" s="297"/>
      <c r="BS170" s="297"/>
      <c r="BT170" s="297"/>
      <c r="BU170" s="297"/>
      <c r="BV170" s="297"/>
      <c r="BW170" s="297"/>
      <c r="BX170" s="297"/>
      <c r="BY170" s="297"/>
      <c r="BZ170" s="297"/>
      <c r="CA170" s="297"/>
      <c r="CB170" s="297"/>
      <c r="CC170" s="297"/>
      <c r="CD170" s="297"/>
      <c r="CE170" s="297"/>
      <c r="CF170" s="297"/>
      <c r="CG170" s="297"/>
      <c r="CH170" s="297"/>
      <c r="CI170" s="297"/>
      <c r="CJ170" s="297"/>
      <c r="CK170" s="297"/>
      <c r="CL170" s="297"/>
      <c r="CM170" s="297"/>
      <c r="CN170" s="297"/>
      <c r="CO170" s="297"/>
      <c r="CP170" s="297"/>
      <c r="CQ170" s="297"/>
      <c r="CR170" s="297"/>
      <c r="CS170" s="297"/>
      <c r="CT170" s="297"/>
      <c r="CU170" s="297"/>
      <c r="CV170" s="297"/>
      <c r="CW170" s="297"/>
      <c r="CX170" s="297"/>
      <c r="CY170" s="297"/>
      <c r="CZ170" s="297"/>
      <c r="DA170" s="297"/>
      <c r="DB170" s="297"/>
      <c r="DC170" s="297"/>
      <c r="DD170" s="297"/>
      <c r="DE170" s="297"/>
      <c r="DF170" s="297"/>
      <c r="DG170" s="297"/>
      <c r="DH170" s="297"/>
      <c r="DI170" s="297"/>
      <c r="DJ170" s="297"/>
      <c r="DK170" s="297"/>
      <c r="DL170" s="297"/>
      <c r="DM170" s="297"/>
      <c r="DN170" s="297"/>
      <c r="DO170" s="297"/>
      <c r="DP170" s="297"/>
      <c r="DQ170" s="297"/>
      <c r="DR170" s="297"/>
      <c r="DS170" s="297"/>
      <c r="DT170" s="297"/>
      <c r="DU170" s="297"/>
      <c r="DV170" s="297"/>
      <c r="DW170" s="297"/>
      <c r="DX170" s="297"/>
      <c r="DY170" s="297"/>
      <c r="DZ170" s="297"/>
      <c r="EA170" s="297"/>
      <c r="EB170" s="297"/>
      <c r="EC170" s="297"/>
      <c r="ED170" s="297"/>
      <c r="EE170" s="297"/>
      <c r="EF170" s="297"/>
      <c r="EG170" s="297"/>
      <c r="EH170" s="297"/>
      <c r="EI170"/>
      <c r="EJ170" s="7"/>
      <c r="EN170" s="183">
        <v>0</v>
      </c>
      <c r="EO170" s="183">
        <v>0</v>
      </c>
      <c r="EP170" s="183">
        <v>0</v>
      </c>
      <c r="EQ170" s="183">
        <v>0</v>
      </c>
      <c r="ER170" s="183">
        <v>0</v>
      </c>
      <c r="ES170" s="183">
        <v>0</v>
      </c>
      <c r="ET170" s="183">
        <v>0</v>
      </c>
      <c r="EU170" s="183">
        <v>0</v>
      </c>
      <c r="EV170" s="183">
        <v>0</v>
      </c>
      <c r="EW170" s="183">
        <v>0</v>
      </c>
      <c r="EX170" s="183">
        <v>0</v>
      </c>
      <c r="EY170" s="183">
        <v>0</v>
      </c>
      <c r="EZ170" s="183">
        <v>0</v>
      </c>
      <c r="FA170" s="183">
        <v>0</v>
      </c>
      <c r="FB170" s="183">
        <v>0</v>
      </c>
      <c r="FC170" s="183">
        <v>0</v>
      </c>
      <c r="FD170" s="183">
        <v>0</v>
      </c>
      <c r="FE170" s="183">
        <v>0</v>
      </c>
      <c r="FF170" s="183">
        <v>0</v>
      </c>
      <c r="FG170" s="183">
        <v>0</v>
      </c>
      <c r="FH170" s="183">
        <v>0</v>
      </c>
      <c r="FI170" s="183">
        <v>0</v>
      </c>
      <c r="FJ170" s="183">
        <v>0</v>
      </c>
      <c r="FK170" s="183">
        <v>0</v>
      </c>
      <c r="FL170" s="183">
        <v>0</v>
      </c>
      <c r="FM170" s="183">
        <v>0</v>
      </c>
      <c r="FN170" s="183">
        <v>0</v>
      </c>
      <c r="FO170" s="183">
        <v>0</v>
      </c>
      <c r="FP170" s="183">
        <v>0</v>
      </c>
      <c r="FQ170" s="183">
        <v>0</v>
      </c>
      <c r="FR170" s="183">
        <v>0</v>
      </c>
      <c r="FS170" s="183">
        <v>0</v>
      </c>
      <c r="FT170" s="183">
        <v>0</v>
      </c>
      <c r="FU170" s="183">
        <v>0</v>
      </c>
      <c r="FV170" s="183">
        <v>0</v>
      </c>
      <c r="FW170" s="183">
        <v>0</v>
      </c>
      <c r="FX170" s="183">
        <v>0</v>
      </c>
      <c r="FY170" s="183">
        <v>0</v>
      </c>
      <c r="FZ170" s="183">
        <v>0</v>
      </c>
      <c r="GA170" s="183">
        <v>0</v>
      </c>
      <c r="GB170" s="183">
        <v>0</v>
      </c>
      <c r="GC170" s="183">
        <v>0</v>
      </c>
      <c r="GD170" s="183">
        <v>0</v>
      </c>
      <c r="GE170" s="183">
        <v>0</v>
      </c>
      <c r="GF170" s="183">
        <v>0</v>
      </c>
      <c r="GG170" s="183">
        <v>0</v>
      </c>
      <c r="GH170" s="183">
        <v>0</v>
      </c>
      <c r="GI170" s="183">
        <v>0</v>
      </c>
      <c r="GJ170" s="183">
        <v>0</v>
      </c>
      <c r="GK170" s="183">
        <v>0</v>
      </c>
      <c r="GL170" s="183">
        <v>0</v>
      </c>
      <c r="GM170" s="183">
        <v>0</v>
      </c>
      <c r="GN170" s="183">
        <v>0</v>
      </c>
      <c r="GO170" s="183">
        <v>0</v>
      </c>
      <c r="GP170" s="183">
        <v>0</v>
      </c>
      <c r="GQ170" s="183">
        <v>0</v>
      </c>
      <c r="GR170" s="183">
        <v>0</v>
      </c>
      <c r="GS170" s="183">
        <v>0</v>
      </c>
      <c r="GT170" s="183">
        <v>0</v>
      </c>
      <c r="GU170" s="183">
        <v>0</v>
      </c>
      <c r="GV170" s="183">
        <v>0</v>
      </c>
      <c r="GW170" s="183">
        <v>0</v>
      </c>
      <c r="GX170" s="183">
        <v>0</v>
      </c>
      <c r="GY170" s="183">
        <v>0</v>
      </c>
      <c r="GZ170" s="183">
        <v>0</v>
      </c>
      <c r="HA170" s="183">
        <v>0</v>
      </c>
      <c r="HB170" s="183">
        <v>0</v>
      </c>
      <c r="HC170" s="183">
        <v>0</v>
      </c>
      <c r="HD170" s="183">
        <v>0</v>
      </c>
      <c r="HE170" s="183">
        <v>0</v>
      </c>
      <c r="HF170" s="183">
        <v>0</v>
      </c>
      <c r="HG170" s="183">
        <v>0</v>
      </c>
      <c r="HH170" s="183">
        <v>0</v>
      </c>
      <c r="HI170" s="183">
        <v>0</v>
      </c>
      <c r="HJ170" s="183">
        <v>0</v>
      </c>
      <c r="HK170" s="183">
        <v>0</v>
      </c>
      <c r="HL170" s="183">
        <v>0</v>
      </c>
      <c r="HM170" s="183">
        <v>0</v>
      </c>
      <c r="HN170" s="183">
        <v>0</v>
      </c>
      <c r="HO170" s="183">
        <v>0</v>
      </c>
      <c r="HP170" s="183">
        <v>0</v>
      </c>
      <c r="HQ170" s="183">
        <v>0</v>
      </c>
      <c r="HR170" s="183">
        <v>0</v>
      </c>
      <c r="HS170" s="183">
        <v>0</v>
      </c>
      <c r="HT170" s="183">
        <v>0</v>
      </c>
      <c r="HU170" s="183">
        <v>0</v>
      </c>
      <c r="HV170" s="183">
        <v>0</v>
      </c>
      <c r="HW170" s="183">
        <v>0</v>
      </c>
      <c r="HX170" s="183">
        <v>0</v>
      </c>
      <c r="HY170" s="183">
        <v>0</v>
      </c>
      <c r="HZ170" s="183">
        <v>0</v>
      </c>
      <c r="IA170" s="183">
        <v>0</v>
      </c>
      <c r="IB170" s="183">
        <v>0</v>
      </c>
      <c r="IC170" s="183">
        <v>0</v>
      </c>
      <c r="ID170" s="183">
        <v>0</v>
      </c>
      <c r="IE170" s="183">
        <v>0</v>
      </c>
      <c r="IF170" s="183">
        <v>0</v>
      </c>
      <c r="IG170" s="183">
        <v>0</v>
      </c>
      <c r="IH170" s="183">
        <v>0</v>
      </c>
      <c r="II170" s="183">
        <v>0</v>
      </c>
      <c r="IJ170" s="183">
        <v>0</v>
      </c>
      <c r="IK170" s="183">
        <v>0</v>
      </c>
      <c r="IL170" s="183">
        <v>0</v>
      </c>
      <c r="IM170" s="183">
        <v>0</v>
      </c>
      <c r="IN170" s="183">
        <v>0</v>
      </c>
      <c r="IO170" s="183">
        <v>0</v>
      </c>
      <c r="IP170" s="183">
        <v>0</v>
      </c>
      <c r="IQ170" s="183">
        <v>0</v>
      </c>
      <c r="IR170" s="183">
        <v>0</v>
      </c>
      <c r="IS170" s="183">
        <v>0</v>
      </c>
      <c r="IT170" s="183">
        <v>0</v>
      </c>
      <c r="IU170" s="183">
        <v>0</v>
      </c>
      <c r="IV170" s="183">
        <v>0</v>
      </c>
      <c r="IW170" s="183">
        <v>0</v>
      </c>
      <c r="IX170" s="183">
        <v>0</v>
      </c>
      <c r="IY170" s="183">
        <v>0</v>
      </c>
      <c r="IZ170" s="183">
        <v>0</v>
      </c>
      <c r="JA170" s="183">
        <v>0</v>
      </c>
      <c r="JB170" s="183">
        <v>0</v>
      </c>
      <c r="JC170" s="183">
        <v>0</v>
      </c>
      <c r="JD170" s="183">
        <v>0</v>
      </c>
      <c r="JE170" s="183">
        <v>0</v>
      </c>
      <c r="JF170" s="183">
        <v>0</v>
      </c>
      <c r="JG170" s="183">
        <v>0</v>
      </c>
      <c r="JH170" s="183">
        <v>0</v>
      </c>
      <c r="JI170" s="183">
        <v>0</v>
      </c>
      <c r="JJ170" s="183">
        <v>0</v>
      </c>
      <c r="JK170" s="183">
        <v>0</v>
      </c>
      <c r="JL170" s="183">
        <v>0</v>
      </c>
      <c r="JM170" s="183">
        <v>0</v>
      </c>
      <c r="JN170" s="183">
        <v>0</v>
      </c>
      <c r="JO170" s="183">
        <v>0</v>
      </c>
      <c r="JP170" s="183">
        <v>0</v>
      </c>
      <c r="JQ170" s="183">
        <v>0</v>
      </c>
    </row>
    <row r="171" spans="1:277" x14ac:dyDescent="0.25">
      <c r="A171" s="54">
        <f t="shared" si="70"/>
        <v>170</v>
      </c>
      <c r="B171" s="6"/>
      <c r="C171" s="6"/>
      <c r="D171" s="6"/>
      <c r="E171" s="6"/>
      <c r="F171" s="6" t="s">
        <v>253</v>
      </c>
      <c r="G171" s="297">
        <v>0</v>
      </c>
      <c r="H171" s="297">
        <v>0</v>
      </c>
      <c r="I171" s="297">
        <v>2596.8978000000002</v>
      </c>
      <c r="J171" s="297">
        <v>0</v>
      </c>
      <c r="K171" s="297">
        <v>200</v>
      </c>
      <c r="L171" s="297">
        <v>0</v>
      </c>
      <c r="M171" s="297">
        <v>0</v>
      </c>
      <c r="N171" s="297">
        <v>0</v>
      </c>
      <c r="O171" s="297">
        <v>541.16199999999992</v>
      </c>
      <c r="P171" s="297">
        <v>5150</v>
      </c>
      <c r="Q171" s="297">
        <v>0</v>
      </c>
      <c r="R171" s="297">
        <v>0</v>
      </c>
      <c r="S171" s="297">
        <v>0</v>
      </c>
      <c r="T171" s="297">
        <v>16.397600000000001</v>
      </c>
      <c r="U171" s="297"/>
      <c r="V171" s="297">
        <v>860.07060000000001</v>
      </c>
      <c r="W171" s="297"/>
      <c r="X171" s="297">
        <v>46.5869</v>
      </c>
      <c r="Y171" s="297"/>
      <c r="Z171" s="297">
        <v>0</v>
      </c>
      <c r="AA171" s="297">
        <v>0</v>
      </c>
      <c r="AB171" s="297">
        <v>1705.5460999999998</v>
      </c>
      <c r="AC171" s="297">
        <v>0</v>
      </c>
      <c r="AD171" s="297">
        <v>0</v>
      </c>
      <c r="AE171" s="297">
        <v>0</v>
      </c>
      <c r="AF171" s="297">
        <v>0</v>
      </c>
      <c r="AG171" s="297">
        <v>339.06569999999999</v>
      </c>
      <c r="AH171" s="297">
        <v>0</v>
      </c>
      <c r="AI171" s="297">
        <v>0</v>
      </c>
      <c r="AJ171" s="297">
        <v>0</v>
      </c>
      <c r="AK171" s="297">
        <v>0</v>
      </c>
      <c r="AL171" s="297">
        <v>0</v>
      </c>
      <c r="AM171" s="297">
        <v>0</v>
      </c>
      <c r="AN171" s="297">
        <v>0</v>
      </c>
      <c r="AO171" s="297">
        <v>0</v>
      </c>
      <c r="AP171" s="297">
        <v>0</v>
      </c>
      <c r="AQ171" s="297">
        <v>129.7697</v>
      </c>
      <c r="AR171" s="297">
        <v>0</v>
      </c>
      <c r="AS171" s="297">
        <v>0</v>
      </c>
      <c r="AT171" s="297">
        <v>0</v>
      </c>
      <c r="AU171" s="297">
        <v>115.7617</v>
      </c>
      <c r="AV171" s="297">
        <v>0</v>
      </c>
      <c r="AW171" s="297">
        <v>0</v>
      </c>
      <c r="AX171" s="297">
        <v>0</v>
      </c>
      <c r="AY171" s="297">
        <v>0</v>
      </c>
      <c r="AZ171" s="297">
        <v>0</v>
      </c>
      <c r="BA171" s="297">
        <v>0</v>
      </c>
      <c r="BB171" s="297">
        <v>0</v>
      </c>
      <c r="BC171" s="297">
        <v>388.54689999999999</v>
      </c>
      <c r="BD171" s="297">
        <v>0</v>
      </c>
      <c r="BE171" s="297">
        <v>0</v>
      </c>
      <c r="BF171" s="297">
        <v>0</v>
      </c>
      <c r="BG171" s="297">
        <v>0</v>
      </c>
      <c r="BH171" s="297">
        <v>326.9323</v>
      </c>
      <c r="BI171" s="297">
        <v>0</v>
      </c>
      <c r="BJ171" s="297">
        <v>88.209199999999996</v>
      </c>
      <c r="BK171" s="297">
        <v>0</v>
      </c>
      <c r="BL171" s="297">
        <v>0</v>
      </c>
      <c r="BM171" s="297">
        <v>0</v>
      </c>
      <c r="BN171" s="297">
        <v>0</v>
      </c>
      <c r="BO171" s="297">
        <v>0</v>
      </c>
      <c r="BP171" s="297">
        <v>0</v>
      </c>
      <c r="BQ171" s="297">
        <v>97.324699999999993</v>
      </c>
      <c r="BR171" s="297">
        <v>0</v>
      </c>
      <c r="BS171" s="297">
        <v>0</v>
      </c>
      <c r="BT171" s="297">
        <v>0</v>
      </c>
      <c r="BU171" s="297">
        <v>100</v>
      </c>
      <c r="BV171" s="297">
        <v>0</v>
      </c>
      <c r="BW171" s="297">
        <v>0</v>
      </c>
      <c r="BX171" s="297">
        <v>0</v>
      </c>
      <c r="BY171" s="297">
        <v>0</v>
      </c>
      <c r="BZ171" s="297">
        <v>0</v>
      </c>
      <c r="CA171" s="297">
        <v>0</v>
      </c>
      <c r="CB171" s="297">
        <v>0</v>
      </c>
      <c r="CC171" s="297">
        <v>0</v>
      </c>
      <c r="CD171" s="297">
        <v>47.194600000000001</v>
      </c>
      <c r="CE171" s="297">
        <v>0</v>
      </c>
      <c r="CF171" s="297">
        <v>199.02689999999998</v>
      </c>
      <c r="CG171" s="297">
        <v>0</v>
      </c>
      <c r="CH171" s="297">
        <v>0</v>
      </c>
      <c r="CI171" s="297">
        <v>0</v>
      </c>
      <c r="CJ171" s="297">
        <v>359.1198</v>
      </c>
      <c r="CK171" s="297">
        <v>0</v>
      </c>
      <c r="CL171" s="297">
        <v>0</v>
      </c>
      <c r="CM171" s="297"/>
      <c r="CN171" s="297">
        <v>0</v>
      </c>
      <c r="CO171" s="297">
        <v>0</v>
      </c>
      <c r="CP171" s="297">
        <v>0</v>
      </c>
      <c r="CQ171" s="297">
        <v>0</v>
      </c>
      <c r="CR171" s="297">
        <v>0</v>
      </c>
      <c r="CS171" s="297">
        <v>0</v>
      </c>
      <c r="CT171" s="297">
        <v>0</v>
      </c>
      <c r="CU171" s="297">
        <v>45.793799999999997</v>
      </c>
      <c r="CV171" s="297">
        <v>81.864400000000003</v>
      </c>
      <c r="CW171" s="297">
        <v>110.8177</v>
      </c>
      <c r="CX171" s="297">
        <v>0</v>
      </c>
      <c r="CY171" s="297">
        <v>0</v>
      </c>
      <c r="CZ171" s="297">
        <v>0</v>
      </c>
      <c r="DA171" s="297">
        <v>0</v>
      </c>
      <c r="DB171" s="297">
        <v>0</v>
      </c>
      <c r="DC171" s="297">
        <v>0</v>
      </c>
      <c r="DD171" s="297">
        <v>20.5794</v>
      </c>
      <c r="DE171" s="297">
        <v>0</v>
      </c>
      <c r="DF171" s="297">
        <v>0</v>
      </c>
      <c r="DG171" s="297">
        <v>0</v>
      </c>
      <c r="DH171" s="297">
        <v>0</v>
      </c>
      <c r="DI171" s="297">
        <v>0</v>
      </c>
      <c r="DJ171" s="297">
        <v>0</v>
      </c>
      <c r="DK171" s="297">
        <v>0</v>
      </c>
      <c r="DL171" s="297">
        <v>0</v>
      </c>
      <c r="DM171" s="297">
        <v>711.57550000000003</v>
      </c>
      <c r="DN171" s="297">
        <v>0</v>
      </c>
      <c r="DO171" s="297">
        <v>0</v>
      </c>
      <c r="DP171" s="297">
        <v>0</v>
      </c>
      <c r="DQ171" s="297"/>
      <c r="DR171" s="297">
        <v>0</v>
      </c>
      <c r="DS171" s="297">
        <v>0</v>
      </c>
      <c r="DT171" s="297">
        <v>0</v>
      </c>
      <c r="DU171" s="297">
        <v>0</v>
      </c>
      <c r="DV171" s="297">
        <v>0</v>
      </c>
      <c r="DW171" s="297">
        <v>71.131799999999998</v>
      </c>
      <c r="DX171" s="297"/>
      <c r="DY171" s="297">
        <v>135.28020000000001</v>
      </c>
      <c r="DZ171" s="297">
        <v>0</v>
      </c>
      <c r="EA171" s="297">
        <v>0</v>
      </c>
      <c r="EB171" s="297">
        <v>113.43389999999999</v>
      </c>
      <c r="EC171" s="297">
        <v>56.979599999999998</v>
      </c>
      <c r="ED171" s="297">
        <v>0</v>
      </c>
      <c r="EE171" s="297">
        <v>13.348800000000001</v>
      </c>
      <c r="EF171" s="297">
        <v>0</v>
      </c>
      <c r="EG171" s="297">
        <v>0</v>
      </c>
      <c r="EH171" s="297">
        <v>0</v>
      </c>
      <c r="EI171"/>
      <c r="EJ171" s="7">
        <f>ROUND(SUM(G171:EH171),5)</f>
        <v>14668.417600000001</v>
      </c>
      <c r="EN171" s="183">
        <v>0</v>
      </c>
      <c r="EO171" s="183">
        <v>0</v>
      </c>
      <c r="EP171" s="183">
        <v>0</v>
      </c>
      <c r="EQ171" s="183">
        <v>0</v>
      </c>
      <c r="ER171" s="183">
        <v>0</v>
      </c>
      <c r="ES171" s="183">
        <v>0</v>
      </c>
      <c r="ET171" s="183">
        <v>0</v>
      </c>
      <c r="EU171" s="183">
        <v>0</v>
      </c>
      <c r="EV171" s="183">
        <v>0</v>
      </c>
      <c r="EW171" s="183">
        <v>0</v>
      </c>
      <c r="EX171" s="183">
        <v>0</v>
      </c>
      <c r="EY171" s="183">
        <v>0</v>
      </c>
      <c r="EZ171" s="183">
        <v>0</v>
      </c>
      <c r="FA171" s="183">
        <v>0</v>
      </c>
      <c r="FB171" s="183">
        <v>0</v>
      </c>
      <c r="FC171" s="183">
        <v>0</v>
      </c>
      <c r="FD171" s="183">
        <v>0</v>
      </c>
      <c r="FE171" s="183">
        <v>0</v>
      </c>
      <c r="FF171" s="183">
        <v>0</v>
      </c>
      <c r="FG171" s="183">
        <v>0</v>
      </c>
      <c r="FH171" s="183">
        <v>0</v>
      </c>
      <c r="FI171" s="183">
        <v>0</v>
      </c>
      <c r="FJ171" s="183">
        <v>0</v>
      </c>
      <c r="FK171" s="183">
        <v>0</v>
      </c>
      <c r="FL171" s="183">
        <v>0</v>
      </c>
      <c r="FM171" s="183">
        <v>0</v>
      </c>
      <c r="FN171" s="183">
        <v>0</v>
      </c>
      <c r="FO171" s="183">
        <v>0</v>
      </c>
      <c r="FP171" s="183">
        <v>0</v>
      </c>
      <c r="FQ171" s="183">
        <v>0</v>
      </c>
      <c r="FR171" s="183">
        <v>0</v>
      </c>
      <c r="FS171" s="183">
        <v>0</v>
      </c>
      <c r="FT171" s="183">
        <v>0</v>
      </c>
      <c r="FU171" s="183">
        <v>0</v>
      </c>
      <c r="FV171" s="183">
        <v>0</v>
      </c>
      <c r="FW171" s="183">
        <v>0</v>
      </c>
      <c r="FX171" s="183">
        <v>0</v>
      </c>
      <c r="FY171" s="183">
        <v>0</v>
      </c>
      <c r="FZ171" s="183">
        <v>0</v>
      </c>
      <c r="GA171" s="183">
        <v>0</v>
      </c>
      <c r="GB171" s="183">
        <v>0</v>
      </c>
      <c r="GC171" s="183">
        <v>0</v>
      </c>
      <c r="GD171" s="183">
        <v>0</v>
      </c>
      <c r="GE171" s="183">
        <v>0</v>
      </c>
      <c r="GF171" s="183">
        <v>0</v>
      </c>
      <c r="GG171" s="183">
        <v>0</v>
      </c>
      <c r="GH171" s="183">
        <v>0</v>
      </c>
      <c r="GI171" s="183">
        <v>0</v>
      </c>
      <c r="GJ171" s="183">
        <v>0</v>
      </c>
      <c r="GK171" s="183">
        <v>0</v>
      </c>
      <c r="GL171" s="183">
        <v>0</v>
      </c>
      <c r="GM171" s="183">
        <v>0</v>
      </c>
      <c r="GN171" s="183">
        <v>0</v>
      </c>
      <c r="GO171" s="183">
        <v>0</v>
      </c>
      <c r="GP171" s="183">
        <v>0</v>
      </c>
      <c r="GQ171" s="183">
        <v>0</v>
      </c>
      <c r="GR171" s="183">
        <v>0</v>
      </c>
      <c r="GS171" s="183">
        <v>0</v>
      </c>
      <c r="GT171" s="183">
        <v>0</v>
      </c>
      <c r="GU171" s="183">
        <v>0</v>
      </c>
      <c r="GV171" s="183">
        <v>0</v>
      </c>
      <c r="GW171" s="183">
        <v>0</v>
      </c>
      <c r="GX171" s="183">
        <v>0</v>
      </c>
      <c r="GY171" s="183">
        <v>0</v>
      </c>
      <c r="GZ171" s="183">
        <v>0</v>
      </c>
      <c r="HA171" s="183">
        <v>0</v>
      </c>
      <c r="HB171" s="183">
        <v>0</v>
      </c>
      <c r="HC171" s="183">
        <v>0</v>
      </c>
      <c r="HD171" s="183">
        <v>0</v>
      </c>
      <c r="HE171" s="183">
        <v>0</v>
      </c>
      <c r="HF171" s="183">
        <v>0</v>
      </c>
      <c r="HG171" s="183">
        <v>0</v>
      </c>
      <c r="HH171" s="183">
        <v>0</v>
      </c>
      <c r="HI171" s="183">
        <v>0</v>
      </c>
      <c r="HJ171" s="183">
        <v>0</v>
      </c>
      <c r="HK171" s="183">
        <v>0</v>
      </c>
      <c r="HL171" s="183">
        <v>0</v>
      </c>
      <c r="HM171" s="183">
        <v>0</v>
      </c>
      <c r="HN171" s="183">
        <v>0</v>
      </c>
      <c r="HO171" s="183">
        <v>0</v>
      </c>
      <c r="HP171" s="183">
        <v>0</v>
      </c>
      <c r="HQ171" s="183">
        <v>0</v>
      </c>
      <c r="HR171" s="183">
        <v>0</v>
      </c>
      <c r="HS171" s="183">
        <v>0</v>
      </c>
      <c r="HT171" s="183">
        <v>0</v>
      </c>
      <c r="HU171" s="183">
        <v>0</v>
      </c>
      <c r="HV171" s="183">
        <v>0</v>
      </c>
      <c r="HW171" s="183">
        <v>0</v>
      </c>
      <c r="HX171" s="183">
        <v>0</v>
      </c>
      <c r="HY171" s="183">
        <v>0</v>
      </c>
      <c r="HZ171" s="183">
        <v>0</v>
      </c>
      <c r="IA171" s="183">
        <v>0</v>
      </c>
      <c r="IB171" s="183">
        <v>0</v>
      </c>
      <c r="IC171" s="183">
        <v>0</v>
      </c>
      <c r="ID171" s="183">
        <v>0</v>
      </c>
      <c r="IE171" s="183">
        <v>0</v>
      </c>
      <c r="IF171" s="183">
        <v>0</v>
      </c>
      <c r="IG171" s="183">
        <v>0</v>
      </c>
      <c r="IH171" s="183">
        <v>0</v>
      </c>
      <c r="II171" s="183">
        <v>0</v>
      </c>
      <c r="IJ171" s="183">
        <v>0</v>
      </c>
      <c r="IK171" s="183">
        <v>0</v>
      </c>
      <c r="IL171" s="183">
        <v>0</v>
      </c>
      <c r="IM171" s="183">
        <v>0</v>
      </c>
      <c r="IN171" s="183">
        <v>0</v>
      </c>
      <c r="IO171" s="183">
        <v>0</v>
      </c>
      <c r="IP171" s="183">
        <v>0</v>
      </c>
      <c r="IQ171" s="183">
        <v>0</v>
      </c>
      <c r="IR171" s="183">
        <v>0</v>
      </c>
      <c r="IS171" s="183">
        <v>0</v>
      </c>
      <c r="IT171" s="183">
        <v>0</v>
      </c>
      <c r="IU171" s="183">
        <v>0</v>
      </c>
      <c r="IV171" s="183">
        <v>0</v>
      </c>
      <c r="IW171" s="183">
        <v>0</v>
      </c>
      <c r="IX171" s="183">
        <v>0</v>
      </c>
      <c r="IY171" s="183">
        <v>0</v>
      </c>
      <c r="IZ171" s="183">
        <v>0</v>
      </c>
      <c r="JA171" s="183">
        <v>0</v>
      </c>
      <c r="JB171" s="183">
        <v>0</v>
      </c>
      <c r="JC171" s="183">
        <v>0</v>
      </c>
      <c r="JD171" s="183">
        <v>0</v>
      </c>
      <c r="JE171" s="183">
        <v>0</v>
      </c>
      <c r="JF171" s="183">
        <v>0</v>
      </c>
      <c r="JG171" s="183">
        <v>0</v>
      </c>
      <c r="JH171" s="183">
        <v>0</v>
      </c>
      <c r="JI171" s="183">
        <v>0</v>
      </c>
      <c r="JJ171" s="183">
        <v>0</v>
      </c>
      <c r="JK171" s="183">
        <v>0</v>
      </c>
      <c r="JL171" s="183">
        <v>0</v>
      </c>
      <c r="JM171" s="183">
        <v>0</v>
      </c>
      <c r="JN171" s="183">
        <v>0</v>
      </c>
      <c r="JO171" s="183">
        <v>0</v>
      </c>
      <c r="JP171" s="183">
        <v>0</v>
      </c>
      <c r="JQ171" s="183">
        <v>0</v>
      </c>
    </row>
    <row r="172" spans="1:277" x14ac:dyDescent="0.25">
      <c r="A172" s="54">
        <f t="shared" si="70"/>
        <v>171</v>
      </c>
      <c r="B172" s="6"/>
      <c r="C172" s="6"/>
      <c r="D172" s="6"/>
      <c r="E172" s="6"/>
      <c r="F172" s="6" t="s">
        <v>270</v>
      </c>
      <c r="G172" s="297">
        <v>0</v>
      </c>
      <c r="H172" s="297">
        <v>0</v>
      </c>
      <c r="I172" s="297">
        <v>3893.3588</v>
      </c>
      <c r="J172" s="297">
        <v>0</v>
      </c>
      <c r="K172" s="297">
        <v>178.70500000000001</v>
      </c>
      <c r="L172" s="297">
        <v>0</v>
      </c>
      <c r="M172" s="297">
        <v>0</v>
      </c>
      <c r="N172" s="297">
        <v>0</v>
      </c>
      <c r="O172" s="297">
        <v>7389.9616000000005</v>
      </c>
      <c r="P172" s="297">
        <v>10.7841</v>
      </c>
      <c r="Q172" s="297">
        <v>0</v>
      </c>
      <c r="R172" s="297">
        <v>0</v>
      </c>
      <c r="S172" s="297">
        <v>0</v>
      </c>
      <c r="T172" s="297">
        <v>0</v>
      </c>
      <c r="U172" s="297"/>
      <c r="V172" s="297">
        <v>49.985900000000001</v>
      </c>
      <c r="W172" s="297"/>
      <c r="X172" s="297">
        <v>101.2799</v>
      </c>
      <c r="Y172" s="297"/>
      <c r="Z172" s="297">
        <v>0</v>
      </c>
      <c r="AA172" s="297">
        <v>0</v>
      </c>
      <c r="AB172" s="297">
        <v>1000</v>
      </c>
      <c r="AC172" s="297">
        <v>0</v>
      </c>
      <c r="AD172" s="297">
        <v>0</v>
      </c>
      <c r="AE172" s="297">
        <v>0</v>
      </c>
      <c r="AF172" s="297">
        <v>0</v>
      </c>
      <c r="AG172" s="297">
        <v>15.6457</v>
      </c>
      <c r="AH172" s="297">
        <v>0</v>
      </c>
      <c r="AI172" s="297">
        <v>0</v>
      </c>
      <c r="AJ172" s="297">
        <v>0</v>
      </c>
      <c r="AK172" s="297">
        <v>0</v>
      </c>
      <c r="AL172" s="297">
        <v>0</v>
      </c>
      <c r="AM172" s="297">
        <v>0</v>
      </c>
      <c r="AN172" s="297">
        <v>0</v>
      </c>
      <c r="AO172" s="297">
        <v>0</v>
      </c>
      <c r="AP172" s="297">
        <v>0</v>
      </c>
      <c r="AQ172" s="297">
        <v>5150</v>
      </c>
      <c r="AR172" s="297">
        <v>0</v>
      </c>
      <c r="AS172" s="297">
        <v>0</v>
      </c>
      <c r="AT172" s="297">
        <v>0</v>
      </c>
      <c r="AU172" s="297">
        <v>0</v>
      </c>
      <c r="AV172" s="297">
        <v>0</v>
      </c>
      <c r="AW172" s="297">
        <v>500</v>
      </c>
      <c r="AX172" s="297">
        <v>0</v>
      </c>
      <c r="AY172" s="297">
        <v>0</v>
      </c>
      <c r="AZ172" s="297">
        <v>0</v>
      </c>
      <c r="BA172" s="297">
        <v>0</v>
      </c>
      <c r="BB172" s="297">
        <v>0</v>
      </c>
      <c r="BC172" s="297">
        <v>5000</v>
      </c>
      <c r="BD172" s="297">
        <v>0</v>
      </c>
      <c r="BE172" s="297">
        <v>0</v>
      </c>
      <c r="BF172" s="297">
        <v>0</v>
      </c>
      <c r="BG172" s="297">
        <v>6904.8099999999995</v>
      </c>
      <c r="BH172" s="297">
        <v>679.93389999999999</v>
      </c>
      <c r="BI172" s="297">
        <v>0</v>
      </c>
      <c r="BJ172" s="297">
        <v>0</v>
      </c>
      <c r="BK172" s="297">
        <v>0</v>
      </c>
      <c r="BL172" s="297">
        <v>0</v>
      </c>
      <c r="BM172" s="297">
        <v>0</v>
      </c>
      <c r="BN172" s="297">
        <v>0</v>
      </c>
      <c r="BO172" s="297">
        <v>2070.4751000000001</v>
      </c>
      <c r="BP172" s="297">
        <v>0</v>
      </c>
      <c r="BQ172" s="297">
        <v>2732.4458</v>
      </c>
      <c r="BR172" s="297">
        <v>0</v>
      </c>
      <c r="BS172" s="297">
        <v>0</v>
      </c>
      <c r="BT172" s="297">
        <v>0</v>
      </c>
      <c r="BU172" s="297">
        <v>0</v>
      </c>
      <c r="BV172" s="297">
        <v>0</v>
      </c>
      <c r="BW172" s="297">
        <v>0</v>
      </c>
      <c r="BX172" s="297">
        <v>0</v>
      </c>
      <c r="BY172" s="297">
        <v>0</v>
      </c>
      <c r="BZ172" s="297">
        <v>0</v>
      </c>
      <c r="CA172" s="297">
        <v>0</v>
      </c>
      <c r="CB172" s="297">
        <v>5500</v>
      </c>
      <c r="CC172" s="297">
        <v>0</v>
      </c>
      <c r="CD172" s="297">
        <v>6060.6950999999999</v>
      </c>
      <c r="CE172" s="297">
        <v>0</v>
      </c>
      <c r="CF172" s="297">
        <v>16112.743200000001</v>
      </c>
      <c r="CG172" s="297">
        <v>0</v>
      </c>
      <c r="CH172" s="297">
        <v>329.291</v>
      </c>
      <c r="CI172" s="297">
        <v>0</v>
      </c>
      <c r="CJ172" s="297">
        <v>4011.4895000000001</v>
      </c>
      <c r="CK172" s="297">
        <v>3786.2182000000003</v>
      </c>
      <c r="CL172" s="297">
        <v>4120</v>
      </c>
      <c r="CM172" s="297"/>
      <c r="CN172" s="297">
        <v>0</v>
      </c>
      <c r="CO172" s="297">
        <v>0</v>
      </c>
      <c r="CP172" s="297">
        <v>0</v>
      </c>
      <c r="CQ172" s="297">
        <v>156.22009999999997</v>
      </c>
      <c r="CR172" s="297">
        <v>0</v>
      </c>
      <c r="CS172" s="297">
        <v>0</v>
      </c>
      <c r="CT172" s="297">
        <v>3678.748</v>
      </c>
      <c r="CU172" s="297">
        <v>0</v>
      </c>
      <c r="CV172" s="297">
        <v>0</v>
      </c>
      <c r="CW172" s="297">
        <v>64.962100000000007</v>
      </c>
      <c r="CX172" s="297">
        <v>0</v>
      </c>
      <c r="CY172" s="297">
        <v>0</v>
      </c>
      <c r="CZ172" s="297">
        <v>0</v>
      </c>
      <c r="DA172" s="297">
        <v>127.0608</v>
      </c>
      <c r="DB172" s="297">
        <v>0</v>
      </c>
      <c r="DC172" s="297">
        <v>0</v>
      </c>
      <c r="DD172" s="297">
        <v>701.33729999999991</v>
      </c>
      <c r="DE172" s="297">
        <v>46.4221</v>
      </c>
      <c r="DF172" s="297">
        <v>0</v>
      </c>
      <c r="DG172" s="297">
        <v>0</v>
      </c>
      <c r="DH172" s="297">
        <v>0</v>
      </c>
      <c r="DI172" s="297">
        <v>0</v>
      </c>
      <c r="DJ172" s="297">
        <v>0</v>
      </c>
      <c r="DK172" s="297">
        <v>0</v>
      </c>
      <c r="DL172" s="297">
        <v>0</v>
      </c>
      <c r="DM172" s="297">
        <v>0</v>
      </c>
      <c r="DN172" s="297">
        <v>0</v>
      </c>
      <c r="DO172" s="297">
        <v>0</v>
      </c>
      <c r="DP172" s="297">
        <v>0</v>
      </c>
      <c r="DQ172" s="297"/>
      <c r="DR172" s="297">
        <v>0</v>
      </c>
      <c r="DS172" s="297">
        <v>0</v>
      </c>
      <c r="DT172" s="297">
        <v>0</v>
      </c>
      <c r="DU172" s="297">
        <v>0</v>
      </c>
      <c r="DV172" s="297">
        <v>0</v>
      </c>
      <c r="DW172" s="297">
        <v>0</v>
      </c>
      <c r="DX172" s="297"/>
      <c r="DY172" s="297">
        <v>9811.6975999999995</v>
      </c>
      <c r="DZ172" s="297">
        <v>0</v>
      </c>
      <c r="EA172" s="297">
        <v>0</v>
      </c>
      <c r="EB172" s="297">
        <v>4246.8342000000002</v>
      </c>
      <c r="EC172" s="297">
        <v>10000</v>
      </c>
      <c r="ED172" s="297">
        <v>0</v>
      </c>
      <c r="EE172" s="297">
        <v>5995.3725000000004</v>
      </c>
      <c r="EF172" s="297">
        <v>0</v>
      </c>
      <c r="EG172" s="297">
        <v>1175.1167</v>
      </c>
      <c r="EH172" s="297">
        <v>99.065400000000011</v>
      </c>
      <c r="EI172"/>
      <c r="EJ172" s="7">
        <f>ROUND(SUM(G172:EH172),5)</f>
        <v>111700.6596</v>
      </c>
      <c r="EN172" s="183">
        <v>0</v>
      </c>
      <c r="EO172" s="183">
        <v>0</v>
      </c>
      <c r="EP172" s="183">
        <v>0</v>
      </c>
      <c r="EQ172" s="183">
        <v>0</v>
      </c>
      <c r="ER172" s="183">
        <v>0</v>
      </c>
      <c r="ES172" s="183">
        <v>0</v>
      </c>
      <c r="ET172" s="183">
        <v>0</v>
      </c>
      <c r="EU172" s="183">
        <v>0</v>
      </c>
      <c r="EV172" s="183">
        <v>0</v>
      </c>
      <c r="EW172" s="183">
        <v>0</v>
      </c>
      <c r="EX172" s="183">
        <v>0</v>
      </c>
      <c r="EY172" s="183">
        <v>0</v>
      </c>
      <c r="EZ172" s="183">
        <v>0</v>
      </c>
      <c r="FA172" s="183">
        <v>0</v>
      </c>
      <c r="FB172" s="183">
        <v>0</v>
      </c>
      <c r="FC172" s="183">
        <v>0</v>
      </c>
      <c r="FD172" s="183">
        <v>0</v>
      </c>
      <c r="FE172" s="183">
        <v>0</v>
      </c>
      <c r="FF172" s="183">
        <v>0</v>
      </c>
      <c r="FG172" s="183">
        <v>0</v>
      </c>
      <c r="FH172" s="183">
        <v>0</v>
      </c>
      <c r="FI172" s="183">
        <v>0</v>
      </c>
      <c r="FJ172" s="183">
        <v>0</v>
      </c>
      <c r="FK172" s="183">
        <v>0</v>
      </c>
      <c r="FL172" s="183">
        <v>0</v>
      </c>
      <c r="FM172" s="183">
        <v>0</v>
      </c>
      <c r="FN172" s="183">
        <v>0</v>
      </c>
      <c r="FO172" s="183">
        <v>0</v>
      </c>
      <c r="FP172" s="183">
        <v>0</v>
      </c>
      <c r="FQ172" s="183">
        <v>0</v>
      </c>
      <c r="FR172" s="183">
        <v>0</v>
      </c>
      <c r="FS172" s="183">
        <v>0</v>
      </c>
      <c r="FT172" s="183">
        <v>0</v>
      </c>
      <c r="FU172" s="183">
        <v>0</v>
      </c>
      <c r="FV172" s="183">
        <v>0</v>
      </c>
      <c r="FW172" s="183">
        <v>0</v>
      </c>
      <c r="FX172" s="183">
        <v>0</v>
      </c>
      <c r="FY172" s="183">
        <v>0</v>
      </c>
      <c r="FZ172" s="183">
        <v>0</v>
      </c>
      <c r="GA172" s="183">
        <v>0</v>
      </c>
      <c r="GB172" s="183">
        <v>0</v>
      </c>
      <c r="GC172" s="183">
        <v>0</v>
      </c>
      <c r="GD172" s="183">
        <v>0</v>
      </c>
      <c r="GE172" s="183">
        <v>0</v>
      </c>
      <c r="GF172" s="183">
        <v>0</v>
      </c>
      <c r="GG172" s="183">
        <v>0</v>
      </c>
      <c r="GH172" s="183">
        <v>0</v>
      </c>
      <c r="GI172" s="183">
        <v>0</v>
      </c>
      <c r="GJ172" s="183">
        <v>0</v>
      </c>
      <c r="GK172" s="183">
        <v>0</v>
      </c>
      <c r="GL172" s="183">
        <v>0</v>
      </c>
      <c r="GM172" s="183">
        <v>0</v>
      </c>
      <c r="GN172" s="183">
        <v>0</v>
      </c>
      <c r="GO172" s="183">
        <v>0</v>
      </c>
      <c r="GP172" s="183">
        <v>0</v>
      </c>
      <c r="GQ172" s="183">
        <v>0</v>
      </c>
      <c r="GR172" s="183">
        <v>0</v>
      </c>
      <c r="GS172" s="183">
        <v>0</v>
      </c>
      <c r="GT172" s="183">
        <v>0</v>
      </c>
      <c r="GU172" s="183">
        <v>0</v>
      </c>
      <c r="GV172" s="183">
        <v>0</v>
      </c>
      <c r="GW172" s="183">
        <v>0</v>
      </c>
      <c r="GX172" s="183">
        <v>0</v>
      </c>
      <c r="GY172" s="183">
        <v>0</v>
      </c>
      <c r="GZ172" s="183">
        <v>0</v>
      </c>
      <c r="HA172" s="183">
        <v>0</v>
      </c>
      <c r="HB172" s="183">
        <v>0</v>
      </c>
      <c r="HC172" s="183">
        <v>0</v>
      </c>
      <c r="HD172" s="183">
        <v>0</v>
      </c>
      <c r="HE172" s="183">
        <v>0</v>
      </c>
      <c r="HF172" s="183">
        <v>0</v>
      </c>
      <c r="HG172" s="183">
        <v>0</v>
      </c>
      <c r="HH172" s="183">
        <v>0</v>
      </c>
      <c r="HI172" s="183">
        <v>0</v>
      </c>
      <c r="HJ172" s="183">
        <v>0</v>
      </c>
      <c r="HK172" s="183">
        <v>0</v>
      </c>
      <c r="HL172" s="183">
        <v>0</v>
      </c>
      <c r="HM172" s="183">
        <v>0</v>
      </c>
      <c r="HN172" s="183">
        <v>0</v>
      </c>
      <c r="HO172" s="183">
        <v>0</v>
      </c>
      <c r="HP172" s="183">
        <v>0</v>
      </c>
      <c r="HQ172" s="183">
        <v>0</v>
      </c>
      <c r="HR172" s="183">
        <v>0</v>
      </c>
      <c r="HS172" s="183">
        <v>0</v>
      </c>
      <c r="HT172" s="183">
        <v>0</v>
      </c>
      <c r="HU172" s="183">
        <v>0</v>
      </c>
      <c r="HV172" s="183">
        <v>0</v>
      </c>
      <c r="HW172" s="183">
        <v>0</v>
      </c>
      <c r="HX172" s="183">
        <v>0</v>
      </c>
      <c r="HY172" s="183">
        <v>0</v>
      </c>
      <c r="HZ172" s="183">
        <v>0</v>
      </c>
      <c r="IA172" s="183">
        <v>0</v>
      </c>
      <c r="IB172" s="183">
        <v>0</v>
      </c>
      <c r="IC172" s="183">
        <v>0</v>
      </c>
      <c r="ID172" s="183">
        <v>0</v>
      </c>
      <c r="IE172" s="183">
        <v>0</v>
      </c>
      <c r="IF172" s="183">
        <v>0</v>
      </c>
      <c r="IG172" s="183">
        <v>0</v>
      </c>
      <c r="IH172" s="183">
        <v>0</v>
      </c>
      <c r="II172" s="183">
        <v>0</v>
      </c>
      <c r="IJ172" s="183">
        <v>0</v>
      </c>
      <c r="IK172" s="183">
        <v>0</v>
      </c>
      <c r="IL172" s="183">
        <v>0</v>
      </c>
      <c r="IM172" s="183">
        <v>0</v>
      </c>
      <c r="IN172" s="183">
        <v>0</v>
      </c>
      <c r="IO172" s="183">
        <v>0</v>
      </c>
      <c r="IP172" s="183">
        <v>0</v>
      </c>
      <c r="IQ172" s="183">
        <v>0</v>
      </c>
      <c r="IR172" s="183">
        <v>0</v>
      </c>
      <c r="IS172" s="183">
        <v>0</v>
      </c>
      <c r="IT172" s="183">
        <v>0</v>
      </c>
      <c r="IU172" s="183">
        <v>0</v>
      </c>
      <c r="IV172" s="183">
        <v>0</v>
      </c>
      <c r="IW172" s="183">
        <v>0</v>
      </c>
      <c r="IX172" s="183">
        <v>0</v>
      </c>
      <c r="IY172" s="183">
        <v>0</v>
      </c>
      <c r="IZ172" s="183">
        <v>0</v>
      </c>
      <c r="JA172" s="183">
        <v>0</v>
      </c>
      <c r="JB172" s="183">
        <v>0</v>
      </c>
      <c r="JC172" s="183">
        <v>0</v>
      </c>
      <c r="JD172" s="183">
        <v>0</v>
      </c>
      <c r="JE172" s="183">
        <v>0</v>
      </c>
      <c r="JF172" s="183">
        <v>0</v>
      </c>
      <c r="JG172" s="183">
        <v>0</v>
      </c>
      <c r="JH172" s="183">
        <v>0</v>
      </c>
      <c r="JI172" s="183">
        <v>0</v>
      </c>
      <c r="JJ172" s="183">
        <v>0</v>
      </c>
      <c r="JK172" s="183">
        <v>0</v>
      </c>
      <c r="JL172" s="183">
        <v>0</v>
      </c>
      <c r="JM172" s="183">
        <v>0</v>
      </c>
      <c r="JN172" s="183">
        <v>0</v>
      </c>
      <c r="JO172" s="183">
        <v>0</v>
      </c>
      <c r="JP172" s="183">
        <v>0</v>
      </c>
      <c r="JQ172" s="183">
        <v>0</v>
      </c>
    </row>
    <row r="173" spans="1:277" x14ac:dyDescent="0.25">
      <c r="A173" s="54">
        <f t="shared" si="70"/>
        <v>172</v>
      </c>
      <c r="B173" s="6"/>
      <c r="C173" s="6"/>
      <c r="D173" s="6"/>
      <c r="E173" s="6"/>
      <c r="F173" s="6" t="s">
        <v>333</v>
      </c>
      <c r="G173" s="299">
        <v>0</v>
      </c>
      <c r="H173" s="299">
        <v>0</v>
      </c>
      <c r="I173" s="299">
        <v>0</v>
      </c>
      <c r="J173" s="299">
        <v>0</v>
      </c>
      <c r="K173" s="299">
        <v>0</v>
      </c>
      <c r="L173" s="299">
        <v>0</v>
      </c>
      <c r="M173" s="299">
        <v>0</v>
      </c>
      <c r="N173" s="299">
        <v>0</v>
      </c>
      <c r="O173" s="299">
        <v>0</v>
      </c>
      <c r="P173" s="299">
        <v>0</v>
      </c>
      <c r="Q173" s="299">
        <v>0</v>
      </c>
      <c r="R173" s="299">
        <v>0</v>
      </c>
      <c r="S173" s="299">
        <v>0</v>
      </c>
      <c r="T173" s="299">
        <v>0</v>
      </c>
      <c r="U173" s="299"/>
      <c r="V173" s="299">
        <v>0</v>
      </c>
      <c r="W173" s="299"/>
      <c r="X173" s="299">
        <v>0</v>
      </c>
      <c r="Y173" s="299"/>
      <c r="Z173" s="299">
        <v>0</v>
      </c>
      <c r="AA173" s="299">
        <v>0</v>
      </c>
      <c r="AB173" s="299">
        <v>0</v>
      </c>
      <c r="AC173" s="299">
        <v>0</v>
      </c>
      <c r="AD173" s="299">
        <v>0</v>
      </c>
      <c r="AE173" s="299">
        <v>0</v>
      </c>
      <c r="AF173" s="299">
        <v>0</v>
      </c>
      <c r="AG173" s="299">
        <v>0</v>
      </c>
      <c r="AH173" s="299">
        <v>0</v>
      </c>
      <c r="AI173" s="299">
        <v>0</v>
      </c>
      <c r="AJ173" s="299">
        <v>0</v>
      </c>
      <c r="AK173" s="299">
        <v>0</v>
      </c>
      <c r="AL173" s="299">
        <v>0</v>
      </c>
      <c r="AM173" s="299">
        <v>0</v>
      </c>
      <c r="AN173" s="299">
        <v>0</v>
      </c>
      <c r="AO173" s="299">
        <v>0</v>
      </c>
      <c r="AP173" s="299">
        <v>0</v>
      </c>
      <c r="AQ173" s="299">
        <v>0</v>
      </c>
      <c r="AR173" s="299">
        <v>0</v>
      </c>
      <c r="AS173" s="299">
        <v>0</v>
      </c>
      <c r="AT173" s="299">
        <v>0</v>
      </c>
      <c r="AU173" s="299">
        <v>0</v>
      </c>
      <c r="AV173" s="299">
        <v>0</v>
      </c>
      <c r="AW173" s="299">
        <v>0</v>
      </c>
      <c r="AX173" s="299">
        <v>0</v>
      </c>
      <c r="AY173" s="299">
        <v>0</v>
      </c>
      <c r="AZ173" s="299">
        <v>0</v>
      </c>
      <c r="BA173" s="299">
        <v>0</v>
      </c>
      <c r="BB173" s="299">
        <v>0</v>
      </c>
      <c r="BC173" s="299">
        <v>0</v>
      </c>
      <c r="BD173" s="299">
        <v>0</v>
      </c>
      <c r="BE173" s="299">
        <v>0</v>
      </c>
      <c r="BF173" s="299">
        <v>0</v>
      </c>
      <c r="BG173" s="299">
        <v>0</v>
      </c>
      <c r="BH173" s="299">
        <v>0</v>
      </c>
      <c r="BI173" s="299">
        <v>0</v>
      </c>
      <c r="BJ173" s="299">
        <v>0</v>
      </c>
      <c r="BK173" s="299">
        <v>0</v>
      </c>
      <c r="BL173" s="299">
        <v>0</v>
      </c>
      <c r="BM173" s="299">
        <v>0</v>
      </c>
      <c r="BN173" s="299">
        <v>0</v>
      </c>
      <c r="BO173" s="299">
        <v>0</v>
      </c>
      <c r="BP173" s="299">
        <v>0</v>
      </c>
      <c r="BQ173" s="299">
        <v>0</v>
      </c>
      <c r="BR173" s="299">
        <v>0</v>
      </c>
      <c r="BS173" s="299">
        <v>0</v>
      </c>
      <c r="BT173" s="299">
        <v>0</v>
      </c>
      <c r="BU173" s="299">
        <v>0</v>
      </c>
      <c r="BV173" s="299">
        <v>0</v>
      </c>
      <c r="BW173" s="299">
        <v>0</v>
      </c>
      <c r="BX173" s="299">
        <v>0</v>
      </c>
      <c r="BY173" s="299">
        <v>0</v>
      </c>
      <c r="BZ173" s="299">
        <v>0</v>
      </c>
      <c r="CA173" s="299">
        <v>0</v>
      </c>
      <c r="CB173" s="299">
        <v>0</v>
      </c>
      <c r="CC173" s="299">
        <v>0</v>
      </c>
      <c r="CD173" s="299">
        <v>0</v>
      </c>
      <c r="CE173" s="299">
        <v>0</v>
      </c>
      <c r="CF173" s="299">
        <v>0</v>
      </c>
      <c r="CG173" s="299">
        <v>0</v>
      </c>
      <c r="CH173" s="299">
        <v>0</v>
      </c>
      <c r="CI173" s="299">
        <v>0</v>
      </c>
      <c r="CJ173" s="299">
        <v>0</v>
      </c>
      <c r="CK173" s="299">
        <v>0</v>
      </c>
      <c r="CL173" s="299">
        <v>0</v>
      </c>
      <c r="CM173" s="299"/>
      <c r="CN173" s="299">
        <v>0</v>
      </c>
      <c r="CO173" s="299">
        <v>0</v>
      </c>
      <c r="CP173" s="299">
        <v>0</v>
      </c>
      <c r="CQ173" s="299">
        <v>0</v>
      </c>
      <c r="CR173" s="299">
        <v>0</v>
      </c>
      <c r="CS173" s="299">
        <v>0</v>
      </c>
      <c r="CT173" s="299">
        <v>0</v>
      </c>
      <c r="CU173" s="299">
        <v>0</v>
      </c>
      <c r="CV173" s="299">
        <v>0</v>
      </c>
      <c r="CW173" s="299">
        <v>0</v>
      </c>
      <c r="CX173" s="299">
        <v>0</v>
      </c>
      <c r="CY173" s="299">
        <v>0</v>
      </c>
      <c r="CZ173" s="299">
        <v>0</v>
      </c>
      <c r="DA173" s="299">
        <v>0</v>
      </c>
      <c r="DB173" s="299">
        <v>0</v>
      </c>
      <c r="DC173" s="299">
        <v>0</v>
      </c>
      <c r="DD173" s="299">
        <v>0</v>
      </c>
      <c r="DE173" s="299">
        <v>0</v>
      </c>
      <c r="DF173" s="299">
        <v>0</v>
      </c>
      <c r="DG173" s="299">
        <v>0</v>
      </c>
      <c r="DH173" s="299">
        <v>0</v>
      </c>
      <c r="DI173" s="299">
        <v>0</v>
      </c>
      <c r="DJ173" s="299">
        <v>0</v>
      </c>
      <c r="DK173" s="299">
        <v>0</v>
      </c>
      <c r="DL173" s="299">
        <v>0</v>
      </c>
      <c r="DM173" s="299">
        <v>0</v>
      </c>
      <c r="DN173" s="299">
        <v>0</v>
      </c>
      <c r="DO173" s="299">
        <v>0</v>
      </c>
      <c r="DP173" s="299">
        <v>0</v>
      </c>
      <c r="DQ173" s="299"/>
      <c r="DR173" s="299">
        <v>0</v>
      </c>
      <c r="DS173" s="299">
        <v>0</v>
      </c>
      <c r="DT173" s="299">
        <v>0</v>
      </c>
      <c r="DU173" s="299">
        <v>0</v>
      </c>
      <c r="DV173" s="299">
        <v>0</v>
      </c>
      <c r="DW173" s="299">
        <v>0</v>
      </c>
      <c r="DX173" s="299"/>
      <c r="DY173" s="299">
        <v>0</v>
      </c>
      <c r="DZ173" s="299">
        <v>0</v>
      </c>
      <c r="EA173" s="299">
        <v>0</v>
      </c>
      <c r="EB173" s="299">
        <v>0</v>
      </c>
      <c r="EC173" s="299">
        <v>0</v>
      </c>
      <c r="ED173" s="299">
        <v>0</v>
      </c>
      <c r="EE173" s="299">
        <v>0</v>
      </c>
      <c r="EF173" s="299">
        <v>0</v>
      </c>
      <c r="EG173" s="299">
        <v>0</v>
      </c>
      <c r="EH173" s="299">
        <v>0</v>
      </c>
      <c r="EI173"/>
      <c r="EJ173" s="7">
        <f>ROUND(SUM(G173:EH173),5)</f>
        <v>0</v>
      </c>
      <c r="EN173" s="183">
        <v>0</v>
      </c>
      <c r="EO173" s="183">
        <v>0</v>
      </c>
      <c r="EP173" s="183">
        <v>0</v>
      </c>
      <c r="EQ173" s="183">
        <v>0</v>
      </c>
      <c r="ER173" s="183">
        <v>0</v>
      </c>
      <c r="ES173" s="183">
        <v>0</v>
      </c>
      <c r="ET173" s="183">
        <v>0</v>
      </c>
      <c r="EU173" s="183">
        <v>0</v>
      </c>
      <c r="EV173" s="183">
        <v>0</v>
      </c>
      <c r="EW173" s="183">
        <v>0</v>
      </c>
      <c r="EX173" s="183">
        <v>0</v>
      </c>
      <c r="EY173" s="183">
        <v>0</v>
      </c>
      <c r="EZ173" s="183">
        <v>0</v>
      </c>
      <c r="FA173" s="183">
        <v>0</v>
      </c>
      <c r="FB173" s="183">
        <v>0</v>
      </c>
      <c r="FC173" s="183">
        <v>0</v>
      </c>
      <c r="FD173" s="183">
        <v>0</v>
      </c>
      <c r="FE173" s="183">
        <v>0</v>
      </c>
      <c r="FF173" s="183">
        <v>0</v>
      </c>
      <c r="FG173" s="183">
        <v>0</v>
      </c>
      <c r="FH173" s="183">
        <v>0</v>
      </c>
      <c r="FI173" s="183">
        <v>0</v>
      </c>
      <c r="FJ173" s="183">
        <v>0</v>
      </c>
      <c r="FK173" s="183">
        <v>0</v>
      </c>
      <c r="FL173" s="183">
        <v>0</v>
      </c>
      <c r="FM173" s="183">
        <v>0</v>
      </c>
      <c r="FN173" s="183">
        <v>0</v>
      </c>
      <c r="FO173" s="183">
        <v>0</v>
      </c>
      <c r="FP173" s="183">
        <v>0</v>
      </c>
      <c r="FQ173" s="183">
        <v>0</v>
      </c>
      <c r="FR173" s="183">
        <v>0</v>
      </c>
      <c r="FS173" s="183">
        <v>0</v>
      </c>
      <c r="FT173" s="183">
        <v>0</v>
      </c>
      <c r="FU173" s="183">
        <v>0</v>
      </c>
      <c r="FV173" s="183">
        <v>0</v>
      </c>
      <c r="FW173" s="183">
        <v>0</v>
      </c>
      <c r="FX173" s="183">
        <v>0</v>
      </c>
      <c r="FY173" s="183">
        <v>0</v>
      </c>
      <c r="FZ173" s="183">
        <v>0</v>
      </c>
      <c r="GA173" s="183">
        <v>0</v>
      </c>
      <c r="GB173" s="183">
        <v>0</v>
      </c>
      <c r="GC173" s="183">
        <v>0</v>
      </c>
      <c r="GD173" s="183">
        <v>0</v>
      </c>
      <c r="GE173" s="183">
        <v>0</v>
      </c>
      <c r="GF173" s="183">
        <v>0</v>
      </c>
      <c r="GG173" s="183">
        <v>0</v>
      </c>
      <c r="GH173" s="183">
        <v>0</v>
      </c>
      <c r="GI173" s="183">
        <v>0</v>
      </c>
      <c r="GJ173" s="183">
        <v>0</v>
      </c>
      <c r="GK173" s="183">
        <v>0</v>
      </c>
      <c r="GL173" s="183">
        <v>0</v>
      </c>
      <c r="GM173" s="183">
        <v>0</v>
      </c>
      <c r="GN173" s="183">
        <v>0</v>
      </c>
      <c r="GO173" s="183">
        <v>0</v>
      </c>
      <c r="GP173" s="183">
        <v>0</v>
      </c>
      <c r="GQ173" s="183">
        <v>0</v>
      </c>
      <c r="GR173" s="183">
        <v>0</v>
      </c>
      <c r="GS173" s="183">
        <v>0</v>
      </c>
      <c r="GT173" s="183">
        <v>0</v>
      </c>
      <c r="GU173" s="183">
        <v>0</v>
      </c>
      <c r="GV173" s="183">
        <v>0</v>
      </c>
      <c r="GW173" s="183">
        <v>0</v>
      </c>
      <c r="GX173" s="183">
        <v>0</v>
      </c>
      <c r="GY173" s="183">
        <v>0</v>
      </c>
      <c r="GZ173" s="183">
        <v>0</v>
      </c>
      <c r="HA173" s="183">
        <v>0</v>
      </c>
      <c r="HB173" s="183">
        <v>0</v>
      </c>
      <c r="HC173" s="183">
        <v>0</v>
      </c>
      <c r="HD173" s="183">
        <v>0</v>
      </c>
      <c r="HE173" s="183">
        <v>0</v>
      </c>
      <c r="HF173" s="183">
        <v>0</v>
      </c>
      <c r="HG173" s="183">
        <v>0</v>
      </c>
      <c r="HH173" s="183">
        <v>0</v>
      </c>
      <c r="HI173" s="183">
        <v>0</v>
      </c>
      <c r="HJ173" s="183">
        <v>0</v>
      </c>
      <c r="HK173" s="183">
        <v>0</v>
      </c>
      <c r="HL173" s="183">
        <v>0</v>
      </c>
      <c r="HM173" s="183">
        <v>0</v>
      </c>
      <c r="HN173" s="183">
        <v>0</v>
      </c>
      <c r="HO173" s="183">
        <v>0</v>
      </c>
      <c r="HP173" s="183">
        <v>0</v>
      </c>
      <c r="HQ173" s="183">
        <v>0</v>
      </c>
      <c r="HR173" s="183">
        <v>0</v>
      </c>
      <c r="HS173" s="183">
        <v>0</v>
      </c>
      <c r="HT173" s="183">
        <v>0</v>
      </c>
      <c r="HU173" s="183">
        <v>0</v>
      </c>
      <c r="HV173" s="183">
        <v>0</v>
      </c>
      <c r="HW173" s="183">
        <v>0</v>
      </c>
      <c r="HX173" s="183">
        <v>0</v>
      </c>
      <c r="HY173" s="183">
        <v>0</v>
      </c>
      <c r="HZ173" s="183">
        <v>0</v>
      </c>
      <c r="IA173" s="183">
        <v>0</v>
      </c>
      <c r="IB173" s="183">
        <v>0</v>
      </c>
      <c r="IC173" s="183">
        <v>0</v>
      </c>
      <c r="ID173" s="183">
        <v>0</v>
      </c>
      <c r="IE173" s="183">
        <v>0</v>
      </c>
      <c r="IF173" s="183">
        <v>0</v>
      </c>
      <c r="IG173" s="183">
        <v>0</v>
      </c>
      <c r="IH173" s="183">
        <v>0</v>
      </c>
      <c r="II173" s="183">
        <v>0</v>
      </c>
      <c r="IJ173" s="183">
        <v>0</v>
      </c>
      <c r="IK173" s="183">
        <v>0</v>
      </c>
      <c r="IL173" s="183">
        <v>0</v>
      </c>
      <c r="IM173" s="183">
        <v>0</v>
      </c>
      <c r="IN173" s="183">
        <v>0</v>
      </c>
      <c r="IO173" s="183">
        <v>0</v>
      </c>
      <c r="IP173" s="183">
        <v>0</v>
      </c>
      <c r="IQ173" s="183">
        <v>0</v>
      </c>
      <c r="IR173" s="183">
        <v>0</v>
      </c>
      <c r="IS173" s="183">
        <v>0</v>
      </c>
      <c r="IT173" s="183">
        <v>0</v>
      </c>
      <c r="IU173" s="183">
        <v>0</v>
      </c>
      <c r="IV173" s="183">
        <v>0</v>
      </c>
      <c r="IW173" s="183">
        <v>0</v>
      </c>
      <c r="IX173" s="183">
        <v>0</v>
      </c>
      <c r="IY173" s="183">
        <v>0</v>
      </c>
      <c r="IZ173" s="183">
        <v>0</v>
      </c>
      <c r="JA173" s="183">
        <v>0</v>
      </c>
      <c r="JB173" s="183">
        <v>0</v>
      </c>
      <c r="JC173" s="183">
        <v>0</v>
      </c>
      <c r="JD173" s="183">
        <v>0</v>
      </c>
      <c r="JE173" s="183">
        <v>0</v>
      </c>
      <c r="JF173" s="183">
        <v>0</v>
      </c>
      <c r="JG173" s="183">
        <v>0</v>
      </c>
      <c r="JH173" s="183">
        <v>0</v>
      </c>
      <c r="JI173" s="183">
        <v>0</v>
      </c>
      <c r="JJ173" s="183">
        <v>0</v>
      </c>
      <c r="JK173" s="183">
        <v>0</v>
      </c>
      <c r="JL173" s="183">
        <v>0</v>
      </c>
      <c r="JM173" s="183">
        <v>0</v>
      </c>
      <c r="JN173" s="183">
        <v>0</v>
      </c>
      <c r="JO173" s="183">
        <v>0</v>
      </c>
      <c r="JP173" s="183">
        <v>0</v>
      </c>
      <c r="JQ173" s="183">
        <v>0</v>
      </c>
    </row>
    <row r="174" spans="1:277" ht="15.75" thickBot="1" x14ac:dyDescent="0.3">
      <c r="A174" s="54">
        <f t="shared" si="70"/>
        <v>173</v>
      </c>
      <c r="B174" s="6"/>
      <c r="C174" s="6"/>
      <c r="D174" s="6"/>
      <c r="E174" s="6"/>
      <c r="F174" s="6" t="s">
        <v>394</v>
      </c>
      <c r="G174" s="298">
        <v>0</v>
      </c>
      <c r="H174" s="298">
        <v>0</v>
      </c>
      <c r="I174" s="298">
        <v>0</v>
      </c>
      <c r="J174" s="298">
        <v>0</v>
      </c>
      <c r="K174" s="298">
        <v>0</v>
      </c>
      <c r="L174" s="298">
        <v>0</v>
      </c>
      <c r="M174" s="298">
        <v>0</v>
      </c>
      <c r="N174" s="298">
        <v>0</v>
      </c>
      <c r="O174" s="298">
        <v>0</v>
      </c>
      <c r="P174" s="298">
        <v>0</v>
      </c>
      <c r="Q174" s="298">
        <v>0</v>
      </c>
      <c r="R174" s="298">
        <v>0</v>
      </c>
      <c r="S174" s="298">
        <v>0</v>
      </c>
      <c r="T174" s="298">
        <v>0</v>
      </c>
      <c r="U174" s="298">
        <v>0</v>
      </c>
      <c r="V174" s="298">
        <v>0</v>
      </c>
      <c r="W174" s="298">
        <v>0</v>
      </c>
      <c r="X174" s="298">
        <v>0</v>
      </c>
      <c r="Y174" s="298">
        <v>0</v>
      </c>
      <c r="Z174" s="298">
        <v>0</v>
      </c>
      <c r="AA174" s="298">
        <v>0</v>
      </c>
      <c r="AB174" s="298">
        <v>0</v>
      </c>
      <c r="AC174" s="298">
        <v>0</v>
      </c>
      <c r="AD174" s="298">
        <v>0</v>
      </c>
      <c r="AE174" s="298">
        <v>0</v>
      </c>
      <c r="AF174" s="298">
        <v>0</v>
      </c>
      <c r="AG174" s="298">
        <v>0</v>
      </c>
      <c r="AH174" s="298">
        <v>0</v>
      </c>
      <c r="AI174" s="298">
        <v>0</v>
      </c>
      <c r="AJ174" s="298">
        <v>0</v>
      </c>
      <c r="AK174" s="298">
        <v>0</v>
      </c>
      <c r="AL174" s="298">
        <v>0</v>
      </c>
      <c r="AM174" s="298">
        <v>0</v>
      </c>
      <c r="AN174" s="298">
        <v>0</v>
      </c>
      <c r="AO174" s="298">
        <v>0</v>
      </c>
      <c r="AP174" s="298">
        <v>0</v>
      </c>
      <c r="AQ174" s="298">
        <v>0</v>
      </c>
      <c r="AR174" s="298">
        <v>0</v>
      </c>
      <c r="AS174" s="298">
        <v>0</v>
      </c>
      <c r="AT174" s="298">
        <v>0</v>
      </c>
      <c r="AU174" s="298">
        <v>0</v>
      </c>
      <c r="AV174" s="298">
        <v>0</v>
      </c>
      <c r="AW174" s="298">
        <v>0</v>
      </c>
      <c r="AX174" s="298">
        <v>0</v>
      </c>
      <c r="AY174" s="298">
        <v>0</v>
      </c>
      <c r="AZ174" s="298">
        <v>0</v>
      </c>
      <c r="BA174" s="298">
        <v>0</v>
      </c>
      <c r="BB174" s="298">
        <v>0</v>
      </c>
      <c r="BC174" s="298">
        <v>0</v>
      </c>
      <c r="BD174" s="298">
        <v>0</v>
      </c>
      <c r="BE174" s="298">
        <v>0</v>
      </c>
      <c r="BF174" s="298">
        <v>0</v>
      </c>
      <c r="BG174" s="298">
        <v>0</v>
      </c>
      <c r="BH174" s="298">
        <v>0</v>
      </c>
      <c r="BI174" s="298">
        <v>0</v>
      </c>
      <c r="BJ174" s="298">
        <v>0</v>
      </c>
      <c r="BK174" s="298">
        <v>0</v>
      </c>
      <c r="BL174" s="298">
        <v>0</v>
      </c>
      <c r="BM174" s="298">
        <v>0</v>
      </c>
      <c r="BN174" s="298">
        <v>0</v>
      </c>
      <c r="BO174" s="298">
        <v>0</v>
      </c>
      <c r="BP174" s="298">
        <v>0</v>
      </c>
      <c r="BQ174" s="298">
        <v>0</v>
      </c>
      <c r="BR174" s="298">
        <v>0</v>
      </c>
      <c r="BS174" s="298">
        <v>0</v>
      </c>
      <c r="BT174" s="298">
        <v>0</v>
      </c>
      <c r="BU174" s="298">
        <v>0</v>
      </c>
      <c r="BV174" s="298">
        <v>0</v>
      </c>
      <c r="BW174" s="298">
        <v>0</v>
      </c>
      <c r="BX174" s="298">
        <v>0</v>
      </c>
      <c r="BY174" s="298">
        <v>0</v>
      </c>
      <c r="BZ174" s="298">
        <v>0</v>
      </c>
      <c r="CA174" s="298">
        <v>0</v>
      </c>
      <c r="CB174" s="298">
        <v>0</v>
      </c>
      <c r="CC174" s="298">
        <v>0</v>
      </c>
      <c r="CD174" s="298">
        <v>0</v>
      </c>
      <c r="CE174" s="298">
        <v>0</v>
      </c>
      <c r="CF174" s="298">
        <v>0</v>
      </c>
      <c r="CG174" s="298">
        <v>0</v>
      </c>
      <c r="CH174" s="298">
        <v>0</v>
      </c>
      <c r="CI174" s="298">
        <v>0</v>
      </c>
      <c r="CJ174" s="298">
        <v>0</v>
      </c>
      <c r="CK174" s="298">
        <v>0</v>
      </c>
      <c r="CL174" s="298">
        <v>0</v>
      </c>
      <c r="CM174" s="298">
        <v>0</v>
      </c>
      <c r="CN174" s="298">
        <v>0</v>
      </c>
      <c r="CO174" s="298">
        <v>0</v>
      </c>
      <c r="CP174" s="298">
        <v>0</v>
      </c>
      <c r="CQ174" s="298">
        <v>0</v>
      </c>
      <c r="CR174" s="298">
        <v>0</v>
      </c>
      <c r="CS174" s="298">
        <v>0</v>
      </c>
      <c r="CT174" s="298">
        <v>0</v>
      </c>
      <c r="CU174" s="298">
        <v>0</v>
      </c>
      <c r="CV174" s="298">
        <v>0</v>
      </c>
      <c r="CW174" s="298">
        <v>0</v>
      </c>
      <c r="CX174" s="298">
        <v>0</v>
      </c>
      <c r="CY174" s="298">
        <v>0</v>
      </c>
      <c r="CZ174" s="298">
        <v>0</v>
      </c>
      <c r="DA174" s="298">
        <v>0</v>
      </c>
      <c r="DB174" s="298">
        <v>0</v>
      </c>
      <c r="DC174" s="298">
        <v>0</v>
      </c>
      <c r="DD174" s="298">
        <v>0</v>
      </c>
      <c r="DE174" s="298">
        <v>0</v>
      </c>
      <c r="DF174" s="298">
        <v>0</v>
      </c>
      <c r="DG174" s="298">
        <v>0</v>
      </c>
      <c r="DH174" s="298">
        <v>0</v>
      </c>
      <c r="DI174" s="298">
        <v>0</v>
      </c>
      <c r="DJ174" s="298">
        <v>0</v>
      </c>
      <c r="DK174" s="298">
        <v>0</v>
      </c>
      <c r="DL174" s="298">
        <v>0</v>
      </c>
      <c r="DM174" s="298">
        <v>0</v>
      </c>
      <c r="DN174" s="298">
        <v>0</v>
      </c>
      <c r="DO174" s="298">
        <v>0</v>
      </c>
      <c r="DP174" s="298">
        <v>0</v>
      </c>
      <c r="DQ174" s="298">
        <v>0</v>
      </c>
      <c r="DR174" s="298">
        <v>0</v>
      </c>
      <c r="DS174" s="298">
        <v>0</v>
      </c>
      <c r="DT174" s="298">
        <v>0</v>
      </c>
      <c r="DU174" s="298">
        <v>0</v>
      </c>
      <c r="DV174" s="298">
        <v>0</v>
      </c>
      <c r="DW174" s="298">
        <v>0</v>
      </c>
      <c r="DX174" s="298">
        <v>0</v>
      </c>
      <c r="DY174" s="298">
        <v>0</v>
      </c>
      <c r="DZ174" s="298">
        <v>0</v>
      </c>
      <c r="EA174" s="298">
        <v>0</v>
      </c>
      <c r="EB174" s="298">
        <v>0</v>
      </c>
      <c r="EC174" s="298">
        <v>0</v>
      </c>
      <c r="ED174" s="298">
        <v>0</v>
      </c>
      <c r="EE174" s="298">
        <v>0</v>
      </c>
      <c r="EF174" s="298">
        <v>0</v>
      </c>
      <c r="EG174" s="298">
        <v>0</v>
      </c>
      <c r="EH174" s="298">
        <v>0</v>
      </c>
      <c r="EI174"/>
      <c r="EJ174" s="8">
        <f>ROUND(SUM(G174:EH174),5)</f>
        <v>0</v>
      </c>
      <c r="EN174" s="183">
        <v>0</v>
      </c>
      <c r="EO174" s="183">
        <v>0</v>
      </c>
      <c r="EP174" s="183">
        <v>0</v>
      </c>
      <c r="EQ174" s="183">
        <v>0</v>
      </c>
      <c r="ER174" s="183">
        <v>0</v>
      </c>
      <c r="ES174" s="183">
        <v>0</v>
      </c>
      <c r="ET174" s="183">
        <v>0</v>
      </c>
      <c r="EU174" s="183">
        <v>0</v>
      </c>
      <c r="EV174" s="183">
        <v>0</v>
      </c>
      <c r="EW174" s="183">
        <v>0</v>
      </c>
      <c r="EX174" s="183">
        <v>0</v>
      </c>
      <c r="EY174" s="183">
        <v>0</v>
      </c>
      <c r="EZ174" s="183">
        <v>0</v>
      </c>
      <c r="FA174" s="183">
        <v>0</v>
      </c>
      <c r="FB174" s="183">
        <v>0</v>
      </c>
      <c r="FC174" s="183">
        <v>0</v>
      </c>
      <c r="FD174" s="183">
        <v>0</v>
      </c>
      <c r="FE174" s="183">
        <v>0</v>
      </c>
      <c r="FF174" s="183">
        <v>0</v>
      </c>
      <c r="FG174" s="183">
        <v>0</v>
      </c>
      <c r="FH174" s="183">
        <v>0</v>
      </c>
      <c r="FI174" s="183">
        <v>0</v>
      </c>
      <c r="FJ174" s="183">
        <v>0</v>
      </c>
      <c r="FK174" s="183">
        <v>0</v>
      </c>
      <c r="FL174" s="183">
        <v>0</v>
      </c>
      <c r="FM174" s="183">
        <v>0</v>
      </c>
      <c r="FN174" s="183">
        <v>0</v>
      </c>
      <c r="FO174" s="183">
        <v>0</v>
      </c>
      <c r="FP174" s="183">
        <v>0</v>
      </c>
      <c r="FQ174" s="183">
        <v>0</v>
      </c>
      <c r="FR174" s="183">
        <v>0</v>
      </c>
      <c r="FS174" s="183">
        <v>0</v>
      </c>
      <c r="FT174" s="183">
        <v>0</v>
      </c>
      <c r="FU174" s="183">
        <v>0</v>
      </c>
      <c r="FV174" s="183">
        <v>0</v>
      </c>
      <c r="FW174" s="183">
        <v>0</v>
      </c>
      <c r="FX174" s="183">
        <v>0</v>
      </c>
      <c r="FY174" s="183">
        <v>0</v>
      </c>
      <c r="FZ174" s="183">
        <v>0</v>
      </c>
      <c r="GA174" s="183">
        <v>0</v>
      </c>
      <c r="GB174" s="183">
        <v>0</v>
      </c>
      <c r="GC174" s="183">
        <v>0</v>
      </c>
      <c r="GD174" s="183">
        <v>0</v>
      </c>
      <c r="GE174" s="183">
        <v>0</v>
      </c>
      <c r="GF174" s="183">
        <v>0</v>
      </c>
      <c r="GG174" s="183">
        <v>0</v>
      </c>
      <c r="GH174" s="183">
        <v>0</v>
      </c>
      <c r="GI174" s="183">
        <v>0</v>
      </c>
      <c r="GJ174" s="183">
        <v>0</v>
      </c>
      <c r="GK174" s="183">
        <v>0</v>
      </c>
      <c r="GL174" s="183">
        <v>0</v>
      </c>
      <c r="GM174" s="183">
        <v>0</v>
      </c>
      <c r="GN174" s="183">
        <v>0</v>
      </c>
      <c r="GO174" s="183">
        <v>0</v>
      </c>
      <c r="GP174" s="183">
        <v>0</v>
      </c>
      <c r="GQ174" s="183">
        <v>0</v>
      </c>
      <c r="GR174" s="183">
        <v>0</v>
      </c>
      <c r="GS174" s="183">
        <v>0</v>
      </c>
      <c r="GT174" s="183">
        <v>0</v>
      </c>
      <c r="GU174" s="183">
        <v>0</v>
      </c>
      <c r="GV174" s="183">
        <v>0</v>
      </c>
      <c r="GW174" s="183">
        <v>0</v>
      </c>
      <c r="GX174" s="183">
        <v>0</v>
      </c>
      <c r="GY174" s="183">
        <v>0</v>
      </c>
      <c r="GZ174" s="183">
        <v>0</v>
      </c>
      <c r="HA174" s="183">
        <v>0</v>
      </c>
      <c r="HB174" s="183">
        <v>0</v>
      </c>
      <c r="HC174" s="183">
        <v>0</v>
      </c>
      <c r="HD174" s="183">
        <v>0</v>
      </c>
      <c r="HE174" s="183">
        <v>0</v>
      </c>
      <c r="HF174" s="183">
        <v>0</v>
      </c>
      <c r="HG174" s="183">
        <v>0</v>
      </c>
      <c r="HH174" s="183">
        <v>0</v>
      </c>
      <c r="HI174" s="183">
        <v>0</v>
      </c>
      <c r="HJ174" s="183">
        <v>0</v>
      </c>
      <c r="HK174" s="183">
        <v>0</v>
      </c>
      <c r="HL174" s="183">
        <v>0</v>
      </c>
      <c r="HM174" s="183">
        <v>0</v>
      </c>
      <c r="HN174" s="183">
        <v>0</v>
      </c>
      <c r="HO174" s="183">
        <v>0</v>
      </c>
      <c r="HP174" s="183">
        <v>0</v>
      </c>
      <c r="HQ174" s="183">
        <v>0</v>
      </c>
      <c r="HR174" s="183">
        <v>0</v>
      </c>
      <c r="HS174" s="183">
        <v>0</v>
      </c>
      <c r="HT174" s="183">
        <v>0</v>
      </c>
      <c r="HU174" s="183">
        <v>0</v>
      </c>
      <c r="HV174" s="183">
        <v>0</v>
      </c>
      <c r="HW174" s="183">
        <v>0</v>
      </c>
      <c r="HX174" s="183">
        <v>0</v>
      </c>
      <c r="HY174" s="183">
        <v>0</v>
      </c>
      <c r="HZ174" s="183">
        <v>0</v>
      </c>
      <c r="IA174" s="183">
        <v>0</v>
      </c>
      <c r="IB174" s="183">
        <v>0</v>
      </c>
      <c r="IC174" s="183">
        <v>0</v>
      </c>
      <c r="ID174" s="183">
        <v>0</v>
      </c>
      <c r="IE174" s="183">
        <v>0</v>
      </c>
      <c r="IF174" s="183">
        <v>0</v>
      </c>
      <c r="IG174" s="183">
        <v>0</v>
      </c>
      <c r="IH174" s="183">
        <v>0</v>
      </c>
      <c r="II174" s="183">
        <v>0</v>
      </c>
      <c r="IJ174" s="183">
        <v>0</v>
      </c>
      <c r="IK174" s="183">
        <v>0</v>
      </c>
      <c r="IL174" s="183">
        <v>0</v>
      </c>
      <c r="IM174" s="183">
        <v>0</v>
      </c>
      <c r="IN174" s="183">
        <v>0</v>
      </c>
      <c r="IO174" s="183">
        <v>0</v>
      </c>
      <c r="IP174" s="183">
        <v>0</v>
      </c>
      <c r="IQ174" s="183">
        <v>0</v>
      </c>
      <c r="IR174" s="183">
        <v>0</v>
      </c>
      <c r="IS174" s="183">
        <v>0</v>
      </c>
      <c r="IT174" s="183">
        <v>0</v>
      </c>
      <c r="IU174" s="183">
        <v>0</v>
      </c>
      <c r="IV174" s="183">
        <v>0</v>
      </c>
      <c r="IW174" s="183">
        <v>0</v>
      </c>
      <c r="IX174" s="183">
        <v>0</v>
      </c>
      <c r="IY174" s="183">
        <v>0</v>
      </c>
      <c r="IZ174" s="183">
        <v>0</v>
      </c>
      <c r="JA174" s="183">
        <v>0</v>
      </c>
      <c r="JB174" s="183">
        <v>0</v>
      </c>
      <c r="JC174" s="183">
        <v>0</v>
      </c>
      <c r="JD174" s="183">
        <v>0</v>
      </c>
      <c r="JE174" s="183">
        <v>0</v>
      </c>
      <c r="JF174" s="183">
        <v>0</v>
      </c>
      <c r="JG174" s="183">
        <v>0</v>
      </c>
      <c r="JH174" s="183">
        <v>0</v>
      </c>
      <c r="JI174" s="183">
        <v>0</v>
      </c>
      <c r="JJ174" s="183">
        <v>0</v>
      </c>
      <c r="JK174" s="183">
        <v>0</v>
      </c>
      <c r="JL174" s="183">
        <v>0</v>
      </c>
      <c r="JM174" s="183">
        <v>0</v>
      </c>
      <c r="JN174" s="183">
        <v>0</v>
      </c>
      <c r="JO174" s="183">
        <v>0</v>
      </c>
      <c r="JP174" s="183">
        <v>0</v>
      </c>
      <c r="JQ174" s="183">
        <v>0</v>
      </c>
    </row>
    <row r="175" spans="1:277" x14ac:dyDescent="0.25">
      <c r="A175" s="54">
        <f t="shared" si="70"/>
        <v>174</v>
      </c>
      <c r="B175" s="6"/>
      <c r="C175" s="6"/>
      <c r="D175" s="6"/>
      <c r="E175" s="6" t="s">
        <v>334</v>
      </c>
      <c r="F175" s="6"/>
      <c r="G175" s="297">
        <f>SUM(G171:G174)</f>
        <v>0</v>
      </c>
      <c r="H175" s="297">
        <f t="shared" ref="H175:BS175" si="82">SUM(H171:H174)</f>
        <v>0</v>
      </c>
      <c r="I175" s="297">
        <f t="shared" si="82"/>
        <v>6490.2566000000006</v>
      </c>
      <c r="J175" s="297">
        <f t="shared" si="82"/>
        <v>0</v>
      </c>
      <c r="K175" s="297">
        <f t="shared" si="82"/>
        <v>378.70500000000004</v>
      </c>
      <c r="L175" s="297">
        <f t="shared" si="82"/>
        <v>0</v>
      </c>
      <c r="M175" s="297">
        <f t="shared" si="82"/>
        <v>0</v>
      </c>
      <c r="N175" s="297">
        <f t="shared" si="82"/>
        <v>0</v>
      </c>
      <c r="O175" s="297">
        <f t="shared" si="82"/>
        <v>7931.1236000000008</v>
      </c>
      <c r="P175" s="297">
        <f t="shared" si="82"/>
        <v>5160.7840999999999</v>
      </c>
      <c r="Q175" s="297">
        <f t="shared" si="82"/>
        <v>0</v>
      </c>
      <c r="R175" s="297">
        <f t="shared" si="82"/>
        <v>0</v>
      </c>
      <c r="S175" s="297">
        <f t="shared" si="82"/>
        <v>0</v>
      </c>
      <c r="T175" s="297">
        <f t="shared" si="82"/>
        <v>16.397600000000001</v>
      </c>
      <c r="U175" s="297">
        <f t="shared" si="82"/>
        <v>0</v>
      </c>
      <c r="V175" s="297">
        <f t="shared" si="82"/>
        <v>910.05650000000003</v>
      </c>
      <c r="W175" s="297">
        <f t="shared" si="82"/>
        <v>0</v>
      </c>
      <c r="X175" s="297">
        <f t="shared" si="82"/>
        <v>147.86680000000001</v>
      </c>
      <c r="Y175" s="297">
        <f t="shared" si="82"/>
        <v>0</v>
      </c>
      <c r="Z175" s="297">
        <f t="shared" si="82"/>
        <v>0</v>
      </c>
      <c r="AA175" s="297">
        <f t="shared" si="82"/>
        <v>0</v>
      </c>
      <c r="AB175" s="297">
        <f t="shared" si="82"/>
        <v>2705.5460999999996</v>
      </c>
      <c r="AC175" s="297">
        <f t="shared" si="82"/>
        <v>0</v>
      </c>
      <c r="AD175" s="297">
        <f t="shared" si="82"/>
        <v>0</v>
      </c>
      <c r="AE175" s="297">
        <f t="shared" si="82"/>
        <v>0</v>
      </c>
      <c r="AF175" s="297">
        <f t="shared" si="82"/>
        <v>0</v>
      </c>
      <c r="AG175" s="297">
        <f t="shared" si="82"/>
        <v>354.71139999999997</v>
      </c>
      <c r="AH175" s="297">
        <f t="shared" si="82"/>
        <v>0</v>
      </c>
      <c r="AI175" s="297">
        <f t="shared" si="82"/>
        <v>0</v>
      </c>
      <c r="AJ175" s="297">
        <f t="shared" si="82"/>
        <v>0</v>
      </c>
      <c r="AK175" s="297">
        <f t="shared" si="82"/>
        <v>0</v>
      </c>
      <c r="AL175" s="297">
        <f t="shared" si="82"/>
        <v>0</v>
      </c>
      <c r="AM175" s="297">
        <f t="shared" si="82"/>
        <v>0</v>
      </c>
      <c r="AN175" s="297">
        <f t="shared" si="82"/>
        <v>0</v>
      </c>
      <c r="AO175" s="297">
        <f t="shared" si="82"/>
        <v>0</v>
      </c>
      <c r="AP175" s="297">
        <f t="shared" si="82"/>
        <v>0</v>
      </c>
      <c r="AQ175" s="297">
        <f t="shared" si="82"/>
        <v>5279.7696999999998</v>
      </c>
      <c r="AR175" s="297">
        <f t="shared" si="82"/>
        <v>0</v>
      </c>
      <c r="AS175" s="297">
        <f t="shared" si="82"/>
        <v>0</v>
      </c>
      <c r="AT175" s="297">
        <f t="shared" si="82"/>
        <v>0</v>
      </c>
      <c r="AU175" s="297">
        <f t="shared" si="82"/>
        <v>115.7617</v>
      </c>
      <c r="AV175" s="297">
        <f t="shared" si="82"/>
        <v>0</v>
      </c>
      <c r="AW175" s="297">
        <f t="shared" si="82"/>
        <v>500</v>
      </c>
      <c r="AX175" s="297">
        <f t="shared" si="82"/>
        <v>0</v>
      </c>
      <c r="AY175" s="297">
        <f t="shared" si="82"/>
        <v>0</v>
      </c>
      <c r="AZ175" s="297">
        <f t="shared" si="82"/>
        <v>0</v>
      </c>
      <c r="BA175" s="297">
        <f t="shared" si="82"/>
        <v>0</v>
      </c>
      <c r="BB175" s="297">
        <f t="shared" si="82"/>
        <v>0</v>
      </c>
      <c r="BC175" s="297">
        <f t="shared" si="82"/>
        <v>5388.5469000000003</v>
      </c>
      <c r="BD175" s="297">
        <f t="shared" si="82"/>
        <v>0</v>
      </c>
      <c r="BE175" s="297">
        <f t="shared" si="82"/>
        <v>0</v>
      </c>
      <c r="BF175" s="297">
        <f t="shared" si="82"/>
        <v>0</v>
      </c>
      <c r="BG175" s="297">
        <f t="shared" si="82"/>
        <v>6904.8099999999995</v>
      </c>
      <c r="BH175" s="297">
        <f t="shared" si="82"/>
        <v>1006.8661999999999</v>
      </c>
      <c r="BI175" s="297">
        <f t="shared" si="82"/>
        <v>0</v>
      </c>
      <c r="BJ175" s="297">
        <f t="shared" si="82"/>
        <v>88.209199999999996</v>
      </c>
      <c r="BK175" s="297">
        <f t="shared" si="82"/>
        <v>0</v>
      </c>
      <c r="BL175" s="297">
        <f t="shared" si="82"/>
        <v>0</v>
      </c>
      <c r="BM175" s="297">
        <f t="shared" si="82"/>
        <v>0</v>
      </c>
      <c r="BN175" s="297">
        <f t="shared" si="82"/>
        <v>0</v>
      </c>
      <c r="BO175" s="297">
        <f t="shared" si="82"/>
        <v>2070.4751000000001</v>
      </c>
      <c r="BP175" s="297">
        <f t="shared" si="82"/>
        <v>0</v>
      </c>
      <c r="BQ175" s="297">
        <f t="shared" si="82"/>
        <v>2829.7705000000001</v>
      </c>
      <c r="BR175" s="297">
        <f t="shared" si="82"/>
        <v>0</v>
      </c>
      <c r="BS175" s="297">
        <f t="shared" si="82"/>
        <v>0</v>
      </c>
      <c r="BT175" s="297">
        <f t="shared" ref="BT175:EE175" si="83">SUM(BT171:BT174)</f>
        <v>0</v>
      </c>
      <c r="BU175" s="297">
        <f t="shared" si="83"/>
        <v>100</v>
      </c>
      <c r="BV175" s="297">
        <f t="shared" si="83"/>
        <v>0</v>
      </c>
      <c r="BW175" s="297">
        <f t="shared" si="83"/>
        <v>0</v>
      </c>
      <c r="BX175" s="297">
        <f t="shared" si="83"/>
        <v>0</v>
      </c>
      <c r="BY175" s="297">
        <f t="shared" si="83"/>
        <v>0</v>
      </c>
      <c r="BZ175" s="297">
        <f t="shared" si="83"/>
        <v>0</v>
      </c>
      <c r="CA175" s="297">
        <f t="shared" si="83"/>
        <v>0</v>
      </c>
      <c r="CB175" s="297">
        <f t="shared" si="83"/>
        <v>5500</v>
      </c>
      <c r="CC175" s="297">
        <f t="shared" si="83"/>
        <v>0</v>
      </c>
      <c r="CD175" s="297">
        <f t="shared" si="83"/>
        <v>6107.8896999999997</v>
      </c>
      <c r="CE175" s="297">
        <f t="shared" si="83"/>
        <v>0</v>
      </c>
      <c r="CF175" s="297">
        <f t="shared" si="83"/>
        <v>16311.770100000002</v>
      </c>
      <c r="CG175" s="297">
        <f t="shared" si="83"/>
        <v>0</v>
      </c>
      <c r="CH175" s="297">
        <f t="shared" si="83"/>
        <v>329.291</v>
      </c>
      <c r="CI175" s="297">
        <f t="shared" si="83"/>
        <v>0</v>
      </c>
      <c r="CJ175" s="297">
        <f t="shared" si="83"/>
        <v>4370.6093000000001</v>
      </c>
      <c r="CK175" s="297">
        <f t="shared" si="83"/>
        <v>3786.2182000000003</v>
      </c>
      <c r="CL175" s="297">
        <f t="shared" si="83"/>
        <v>4120</v>
      </c>
      <c r="CM175" s="297">
        <f t="shared" si="83"/>
        <v>0</v>
      </c>
      <c r="CN175" s="297">
        <f t="shared" si="83"/>
        <v>0</v>
      </c>
      <c r="CO175" s="297">
        <f t="shared" si="83"/>
        <v>0</v>
      </c>
      <c r="CP175" s="297">
        <f t="shared" si="83"/>
        <v>0</v>
      </c>
      <c r="CQ175" s="297">
        <f t="shared" si="83"/>
        <v>156.22009999999997</v>
      </c>
      <c r="CR175" s="297">
        <f t="shared" si="83"/>
        <v>0</v>
      </c>
      <c r="CS175" s="297">
        <f t="shared" si="83"/>
        <v>0</v>
      </c>
      <c r="CT175" s="297">
        <f t="shared" si="83"/>
        <v>3678.748</v>
      </c>
      <c r="CU175" s="297">
        <f t="shared" si="83"/>
        <v>45.793799999999997</v>
      </c>
      <c r="CV175" s="297">
        <f t="shared" si="83"/>
        <v>81.864400000000003</v>
      </c>
      <c r="CW175" s="297">
        <f t="shared" si="83"/>
        <v>175.77980000000002</v>
      </c>
      <c r="CX175" s="297">
        <f t="shared" si="83"/>
        <v>0</v>
      </c>
      <c r="CY175" s="297">
        <f t="shared" si="83"/>
        <v>0</v>
      </c>
      <c r="CZ175" s="297">
        <f t="shared" si="83"/>
        <v>0</v>
      </c>
      <c r="DA175" s="297">
        <f t="shared" si="83"/>
        <v>127.0608</v>
      </c>
      <c r="DB175" s="297">
        <f t="shared" si="83"/>
        <v>0</v>
      </c>
      <c r="DC175" s="297">
        <f t="shared" si="83"/>
        <v>0</v>
      </c>
      <c r="DD175" s="297">
        <f t="shared" si="83"/>
        <v>721.91669999999988</v>
      </c>
      <c r="DE175" s="297">
        <f t="shared" si="83"/>
        <v>46.4221</v>
      </c>
      <c r="DF175" s="297">
        <f t="shared" si="83"/>
        <v>0</v>
      </c>
      <c r="DG175" s="297">
        <f t="shared" si="83"/>
        <v>0</v>
      </c>
      <c r="DH175" s="297">
        <f t="shared" si="83"/>
        <v>0</v>
      </c>
      <c r="DI175" s="297">
        <f t="shared" si="83"/>
        <v>0</v>
      </c>
      <c r="DJ175" s="297">
        <f t="shared" si="83"/>
        <v>0</v>
      </c>
      <c r="DK175" s="297">
        <f t="shared" si="83"/>
        <v>0</v>
      </c>
      <c r="DL175" s="297">
        <f t="shared" si="83"/>
        <v>0</v>
      </c>
      <c r="DM175" s="297">
        <f t="shared" si="83"/>
        <v>711.57550000000003</v>
      </c>
      <c r="DN175" s="297">
        <f t="shared" si="83"/>
        <v>0</v>
      </c>
      <c r="DO175" s="297">
        <f t="shared" si="83"/>
        <v>0</v>
      </c>
      <c r="DP175" s="297">
        <f t="shared" si="83"/>
        <v>0</v>
      </c>
      <c r="DQ175" s="297">
        <f t="shared" si="83"/>
        <v>0</v>
      </c>
      <c r="DR175" s="297">
        <f t="shared" si="83"/>
        <v>0</v>
      </c>
      <c r="DS175" s="297">
        <f t="shared" si="83"/>
        <v>0</v>
      </c>
      <c r="DT175" s="297">
        <f t="shared" si="83"/>
        <v>0</v>
      </c>
      <c r="DU175" s="297">
        <f t="shared" si="83"/>
        <v>0</v>
      </c>
      <c r="DV175" s="297">
        <f t="shared" si="83"/>
        <v>0</v>
      </c>
      <c r="DW175" s="297">
        <f t="shared" si="83"/>
        <v>71.131799999999998</v>
      </c>
      <c r="DX175" s="297">
        <f t="shared" si="83"/>
        <v>0</v>
      </c>
      <c r="DY175" s="297">
        <f t="shared" si="83"/>
        <v>9946.9777999999988</v>
      </c>
      <c r="DZ175" s="297">
        <f t="shared" si="83"/>
        <v>0</v>
      </c>
      <c r="EA175" s="297">
        <f t="shared" si="83"/>
        <v>0</v>
      </c>
      <c r="EB175" s="297">
        <f t="shared" si="83"/>
        <v>4360.2681000000002</v>
      </c>
      <c r="EC175" s="297">
        <f t="shared" si="83"/>
        <v>10056.979600000001</v>
      </c>
      <c r="ED175" s="297">
        <f t="shared" si="83"/>
        <v>0</v>
      </c>
      <c r="EE175" s="297">
        <f t="shared" si="83"/>
        <v>6008.7213000000002</v>
      </c>
      <c r="EF175" s="297">
        <f t="shared" ref="EF175:EH175" si="84">SUM(EF171:EF174)</f>
        <v>0</v>
      </c>
      <c r="EG175" s="297">
        <f t="shared" si="84"/>
        <v>1175.1167</v>
      </c>
      <c r="EH175" s="297">
        <f t="shared" si="84"/>
        <v>99.065400000000011</v>
      </c>
      <c r="EI175"/>
      <c r="EJ175" s="7">
        <f>ROUND(SUM(G175:EH175),5)</f>
        <v>126369.0772</v>
      </c>
      <c r="EN175" s="183">
        <v>0</v>
      </c>
      <c r="EO175" s="183">
        <v>0</v>
      </c>
      <c r="EP175" s="183">
        <v>0</v>
      </c>
      <c r="EQ175" s="183">
        <v>0</v>
      </c>
      <c r="ER175" s="183">
        <v>0</v>
      </c>
      <c r="ES175" s="183">
        <v>0</v>
      </c>
      <c r="ET175" s="183">
        <v>0</v>
      </c>
      <c r="EU175" s="183">
        <v>0</v>
      </c>
      <c r="EV175" s="183">
        <v>0</v>
      </c>
      <c r="EW175" s="183">
        <v>0</v>
      </c>
      <c r="EX175" s="183">
        <v>0</v>
      </c>
      <c r="EY175" s="183">
        <v>0</v>
      </c>
      <c r="EZ175" s="183">
        <v>0</v>
      </c>
      <c r="FA175" s="183">
        <v>0</v>
      </c>
      <c r="FB175" s="183">
        <v>0</v>
      </c>
      <c r="FC175" s="183">
        <v>0</v>
      </c>
      <c r="FD175" s="183">
        <v>0</v>
      </c>
      <c r="FE175" s="183">
        <v>0</v>
      </c>
      <c r="FF175" s="183">
        <v>0</v>
      </c>
      <c r="FG175" s="183">
        <v>0</v>
      </c>
      <c r="FH175" s="183">
        <v>0</v>
      </c>
      <c r="FI175" s="183">
        <v>0</v>
      </c>
      <c r="FJ175" s="183">
        <v>0</v>
      </c>
      <c r="FK175" s="183">
        <v>0</v>
      </c>
      <c r="FL175" s="183">
        <v>0</v>
      </c>
      <c r="FM175" s="183">
        <v>0</v>
      </c>
      <c r="FN175" s="183">
        <v>0</v>
      </c>
      <c r="FO175" s="183">
        <v>0</v>
      </c>
      <c r="FP175" s="183">
        <v>0</v>
      </c>
      <c r="FQ175" s="183">
        <v>0</v>
      </c>
      <c r="FR175" s="183">
        <v>0</v>
      </c>
      <c r="FS175" s="183">
        <v>0</v>
      </c>
      <c r="FT175" s="183">
        <v>0</v>
      </c>
      <c r="FU175" s="183">
        <v>0</v>
      </c>
      <c r="FV175" s="183">
        <v>0</v>
      </c>
      <c r="FW175" s="183">
        <v>0</v>
      </c>
      <c r="FX175" s="183">
        <v>0</v>
      </c>
      <c r="FY175" s="183">
        <v>0</v>
      </c>
      <c r="FZ175" s="183">
        <v>0</v>
      </c>
      <c r="GA175" s="183">
        <v>0</v>
      </c>
      <c r="GB175" s="183">
        <v>0</v>
      </c>
      <c r="GC175" s="183">
        <v>0</v>
      </c>
      <c r="GD175" s="183">
        <v>0</v>
      </c>
      <c r="GE175" s="183">
        <v>0</v>
      </c>
      <c r="GF175" s="183">
        <v>0</v>
      </c>
      <c r="GG175" s="183">
        <v>0</v>
      </c>
      <c r="GH175" s="183">
        <v>0</v>
      </c>
      <c r="GI175" s="183">
        <v>0</v>
      </c>
      <c r="GJ175" s="183">
        <v>0</v>
      </c>
      <c r="GK175" s="183">
        <v>0</v>
      </c>
      <c r="GL175" s="183">
        <v>0</v>
      </c>
      <c r="GM175" s="183">
        <v>0</v>
      </c>
      <c r="GN175" s="183">
        <v>0</v>
      </c>
      <c r="GO175" s="183">
        <v>0</v>
      </c>
      <c r="GP175" s="183">
        <v>0</v>
      </c>
      <c r="GQ175" s="183">
        <v>0</v>
      </c>
      <c r="GR175" s="183">
        <v>0</v>
      </c>
      <c r="GS175" s="183">
        <v>0</v>
      </c>
      <c r="GT175" s="183">
        <v>0</v>
      </c>
      <c r="GU175" s="183">
        <v>0</v>
      </c>
      <c r="GV175" s="183">
        <v>0</v>
      </c>
      <c r="GW175" s="183">
        <v>0</v>
      </c>
      <c r="GX175" s="183">
        <v>0</v>
      </c>
      <c r="GY175" s="183">
        <v>0</v>
      </c>
      <c r="GZ175" s="183">
        <v>0</v>
      </c>
      <c r="HA175" s="183">
        <v>0</v>
      </c>
      <c r="HB175" s="183">
        <v>0</v>
      </c>
      <c r="HC175" s="183">
        <v>0</v>
      </c>
      <c r="HD175" s="183">
        <v>0</v>
      </c>
      <c r="HE175" s="183">
        <v>0</v>
      </c>
      <c r="HF175" s="183">
        <v>0</v>
      </c>
      <c r="HG175" s="183">
        <v>0</v>
      </c>
      <c r="HH175" s="183">
        <v>0</v>
      </c>
      <c r="HI175" s="183">
        <v>0</v>
      </c>
      <c r="HJ175" s="183">
        <v>0</v>
      </c>
      <c r="HK175" s="183">
        <v>0</v>
      </c>
      <c r="HL175" s="183">
        <v>0</v>
      </c>
      <c r="HM175" s="183">
        <v>0</v>
      </c>
      <c r="HN175" s="183">
        <v>0</v>
      </c>
      <c r="HO175" s="183">
        <v>0</v>
      </c>
      <c r="HP175" s="183">
        <v>0</v>
      </c>
      <c r="HQ175" s="183">
        <v>0</v>
      </c>
      <c r="HR175" s="183">
        <v>0</v>
      </c>
      <c r="HS175" s="183">
        <v>0</v>
      </c>
      <c r="HT175" s="183">
        <v>0</v>
      </c>
      <c r="HU175" s="183">
        <v>0</v>
      </c>
      <c r="HV175" s="183">
        <v>0</v>
      </c>
      <c r="HW175" s="183">
        <v>0</v>
      </c>
      <c r="HX175" s="183">
        <v>0</v>
      </c>
      <c r="HY175" s="183">
        <v>0</v>
      </c>
      <c r="HZ175" s="183">
        <v>0</v>
      </c>
      <c r="IA175" s="183">
        <v>0</v>
      </c>
      <c r="IB175" s="183">
        <v>0</v>
      </c>
      <c r="IC175" s="183">
        <v>0</v>
      </c>
      <c r="ID175" s="183">
        <v>0</v>
      </c>
      <c r="IE175" s="183">
        <v>0</v>
      </c>
      <c r="IF175" s="183">
        <v>0</v>
      </c>
      <c r="IG175" s="183">
        <v>0</v>
      </c>
      <c r="IH175" s="183">
        <v>0</v>
      </c>
      <c r="II175" s="183">
        <v>0</v>
      </c>
      <c r="IJ175" s="183">
        <v>0</v>
      </c>
      <c r="IK175" s="183">
        <v>0</v>
      </c>
      <c r="IL175" s="183">
        <v>0</v>
      </c>
      <c r="IM175" s="183">
        <v>0</v>
      </c>
      <c r="IN175" s="183">
        <v>0</v>
      </c>
      <c r="IO175" s="183">
        <v>0</v>
      </c>
      <c r="IP175" s="183">
        <v>0</v>
      </c>
      <c r="IQ175" s="183">
        <v>0</v>
      </c>
      <c r="IR175" s="183">
        <v>0</v>
      </c>
      <c r="IS175" s="183">
        <v>0</v>
      </c>
      <c r="IT175" s="183">
        <v>0</v>
      </c>
      <c r="IU175" s="183">
        <v>0</v>
      </c>
      <c r="IV175" s="183">
        <v>0</v>
      </c>
      <c r="IW175" s="183">
        <v>0</v>
      </c>
      <c r="IX175" s="183">
        <v>0</v>
      </c>
      <c r="IY175" s="183">
        <v>0</v>
      </c>
      <c r="IZ175" s="183">
        <v>0</v>
      </c>
      <c r="JA175" s="183">
        <v>0</v>
      </c>
      <c r="JB175" s="183">
        <v>0</v>
      </c>
      <c r="JC175" s="183">
        <v>0</v>
      </c>
      <c r="JD175" s="183">
        <v>0</v>
      </c>
      <c r="JE175" s="183">
        <v>0</v>
      </c>
      <c r="JF175" s="183">
        <v>0</v>
      </c>
      <c r="JG175" s="183">
        <v>0</v>
      </c>
      <c r="JH175" s="183">
        <v>0</v>
      </c>
      <c r="JI175" s="183">
        <v>0</v>
      </c>
      <c r="JJ175" s="183">
        <v>0</v>
      </c>
      <c r="JK175" s="183">
        <v>0</v>
      </c>
      <c r="JL175" s="183">
        <v>0</v>
      </c>
      <c r="JM175" s="183">
        <v>0</v>
      </c>
      <c r="JN175" s="183">
        <v>0</v>
      </c>
      <c r="JO175" s="183">
        <v>0</v>
      </c>
      <c r="JP175" s="183">
        <v>0</v>
      </c>
      <c r="JQ175" s="183">
        <v>0</v>
      </c>
    </row>
    <row r="176" spans="1:277" ht="30" customHeight="1" x14ac:dyDescent="0.25">
      <c r="A176" s="54">
        <f t="shared" si="70"/>
        <v>175</v>
      </c>
      <c r="B176" s="6"/>
      <c r="C176" s="6"/>
      <c r="D176" s="6"/>
      <c r="E176" s="6" t="s">
        <v>335</v>
      </c>
      <c r="F176" s="6"/>
      <c r="G176" s="297"/>
      <c r="H176" s="297"/>
      <c r="I176" s="297"/>
      <c r="J176" s="297"/>
      <c r="K176" s="297"/>
      <c r="L176" s="297"/>
      <c r="M176" s="297"/>
      <c r="N176" s="297"/>
      <c r="O176" s="297"/>
      <c r="P176" s="297"/>
      <c r="Q176" s="297"/>
      <c r="R176" s="297"/>
      <c r="S176" s="297"/>
      <c r="T176" s="297"/>
      <c r="U176" s="297"/>
      <c r="V176" s="297"/>
      <c r="W176" s="297"/>
      <c r="X176" s="297"/>
      <c r="Y176" s="297"/>
      <c r="Z176" s="297"/>
      <c r="AA176" s="297"/>
      <c r="AB176" s="297"/>
      <c r="AC176" s="297"/>
      <c r="AD176" s="297"/>
      <c r="AE176" s="297"/>
      <c r="AF176" s="297"/>
      <c r="AG176" s="297"/>
      <c r="AH176" s="297"/>
      <c r="AI176" s="297"/>
      <c r="AJ176" s="297"/>
      <c r="AK176" s="297"/>
      <c r="AL176" s="297"/>
      <c r="AM176" s="297"/>
      <c r="AN176" s="297"/>
      <c r="AO176" s="297"/>
      <c r="AP176" s="297"/>
      <c r="AQ176" s="297"/>
      <c r="AR176" s="297"/>
      <c r="AS176" s="297"/>
      <c r="AT176" s="297"/>
      <c r="AU176" s="297"/>
      <c r="AV176" s="297"/>
      <c r="AW176" s="297"/>
      <c r="AX176" s="297"/>
      <c r="AY176" s="297"/>
      <c r="AZ176" s="297"/>
      <c r="BA176" s="297"/>
      <c r="BB176" s="297"/>
      <c r="BC176" s="297"/>
      <c r="BD176" s="297"/>
      <c r="BE176" s="297"/>
      <c r="BF176" s="297"/>
      <c r="BG176" s="297"/>
      <c r="BH176" s="297"/>
      <c r="BI176" s="297"/>
      <c r="BJ176" s="297"/>
      <c r="BK176" s="297"/>
      <c r="BL176" s="297"/>
      <c r="BM176" s="297"/>
      <c r="BN176" s="297"/>
      <c r="BO176" s="297"/>
      <c r="BP176" s="297"/>
      <c r="BQ176" s="297"/>
      <c r="BR176" s="297"/>
      <c r="BS176" s="297"/>
      <c r="BT176" s="297"/>
      <c r="BU176" s="297"/>
      <c r="BV176" s="297"/>
      <c r="BW176" s="297"/>
      <c r="BX176" s="297"/>
      <c r="BY176" s="297"/>
      <c r="BZ176" s="297"/>
      <c r="CA176" s="297"/>
      <c r="CB176" s="297"/>
      <c r="CC176" s="297"/>
      <c r="CD176" s="297"/>
      <c r="CE176" s="297"/>
      <c r="CF176" s="297"/>
      <c r="CG176" s="297"/>
      <c r="CH176" s="297"/>
      <c r="CI176" s="297"/>
      <c r="CJ176" s="297"/>
      <c r="CK176" s="297"/>
      <c r="CL176" s="297"/>
      <c r="CM176" s="297"/>
      <c r="CN176" s="297"/>
      <c r="CO176" s="297"/>
      <c r="CP176" s="297"/>
      <c r="CQ176" s="297"/>
      <c r="CR176" s="297"/>
      <c r="CS176" s="297"/>
      <c r="CT176" s="297"/>
      <c r="CU176" s="297"/>
      <c r="CV176" s="297"/>
      <c r="CW176" s="297"/>
      <c r="CX176" s="297"/>
      <c r="CY176" s="297"/>
      <c r="CZ176" s="297"/>
      <c r="DA176" s="297"/>
      <c r="DB176" s="297"/>
      <c r="DC176" s="297"/>
      <c r="DD176" s="297"/>
      <c r="DE176" s="297"/>
      <c r="DF176" s="297"/>
      <c r="DG176" s="297"/>
      <c r="DH176" s="297"/>
      <c r="DI176" s="297"/>
      <c r="DJ176" s="297"/>
      <c r="DK176" s="297"/>
      <c r="DL176" s="297"/>
      <c r="DM176" s="297"/>
      <c r="DN176" s="297"/>
      <c r="DO176" s="297"/>
      <c r="DP176" s="297"/>
      <c r="DQ176" s="297"/>
      <c r="DR176" s="297"/>
      <c r="DS176" s="297"/>
      <c r="DT176" s="297"/>
      <c r="DU176" s="297"/>
      <c r="DV176" s="297"/>
      <c r="DW176" s="297"/>
      <c r="DX176" s="297"/>
      <c r="DY176" s="297"/>
      <c r="DZ176" s="297"/>
      <c r="EA176" s="297"/>
      <c r="EB176" s="297"/>
      <c r="EC176" s="297"/>
      <c r="ED176" s="297"/>
      <c r="EE176" s="297"/>
      <c r="EF176" s="297"/>
      <c r="EG176" s="297"/>
      <c r="EH176" s="297"/>
      <c r="EI176"/>
      <c r="EJ176" s="7"/>
      <c r="EN176" s="183">
        <v>0</v>
      </c>
      <c r="EO176" s="183">
        <v>0</v>
      </c>
      <c r="EP176" s="183">
        <v>0</v>
      </c>
      <c r="EQ176" s="183">
        <v>0</v>
      </c>
      <c r="ER176" s="183">
        <v>0</v>
      </c>
      <c r="ES176" s="183">
        <v>0</v>
      </c>
      <c r="ET176" s="183">
        <v>0</v>
      </c>
      <c r="EU176" s="183">
        <v>0</v>
      </c>
      <c r="EV176" s="183">
        <v>0</v>
      </c>
      <c r="EW176" s="183">
        <v>0</v>
      </c>
      <c r="EX176" s="183">
        <v>0</v>
      </c>
      <c r="EY176" s="183">
        <v>0</v>
      </c>
      <c r="EZ176" s="183">
        <v>0</v>
      </c>
      <c r="FA176" s="183">
        <v>0</v>
      </c>
      <c r="FB176" s="183">
        <v>0</v>
      </c>
      <c r="FC176" s="183">
        <v>0</v>
      </c>
      <c r="FD176" s="183">
        <v>0</v>
      </c>
      <c r="FE176" s="183">
        <v>0</v>
      </c>
      <c r="FF176" s="183">
        <v>0</v>
      </c>
      <c r="FG176" s="183">
        <v>0</v>
      </c>
      <c r="FH176" s="183">
        <v>0</v>
      </c>
      <c r="FI176" s="183">
        <v>0</v>
      </c>
      <c r="FJ176" s="183">
        <v>0</v>
      </c>
      <c r="FK176" s="183">
        <v>0</v>
      </c>
      <c r="FL176" s="183">
        <v>0</v>
      </c>
      <c r="FM176" s="183">
        <v>0</v>
      </c>
      <c r="FN176" s="183">
        <v>0</v>
      </c>
      <c r="FO176" s="183">
        <v>0</v>
      </c>
      <c r="FP176" s="183">
        <v>0</v>
      </c>
      <c r="FQ176" s="183">
        <v>0</v>
      </c>
      <c r="FR176" s="183">
        <v>0</v>
      </c>
      <c r="FS176" s="183">
        <v>0</v>
      </c>
      <c r="FT176" s="183">
        <v>0</v>
      </c>
      <c r="FU176" s="183">
        <v>0</v>
      </c>
      <c r="FV176" s="183">
        <v>0</v>
      </c>
      <c r="FW176" s="183">
        <v>0</v>
      </c>
      <c r="FX176" s="183">
        <v>0</v>
      </c>
      <c r="FY176" s="183">
        <v>0</v>
      </c>
      <c r="FZ176" s="183">
        <v>0</v>
      </c>
      <c r="GA176" s="183">
        <v>0</v>
      </c>
      <c r="GB176" s="183">
        <v>0</v>
      </c>
      <c r="GC176" s="183">
        <v>0</v>
      </c>
      <c r="GD176" s="183">
        <v>0</v>
      </c>
      <c r="GE176" s="183">
        <v>0</v>
      </c>
      <c r="GF176" s="183">
        <v>0</v>
      </c>
      <c r="GG176" s="183">
        <v>0</v>
      </c>
      <c r="GH176" s="183">
        <v>0</v>
      </c>
      <c r="GI176" s="183">
        <v>0</v>
      </c>
      <c r="GJ176" s="183">
        <v>0</v>
      </c>
      <c r="GK176" s="183">
        <v>0</v>
      </c>
      <c r="GL176" s="183">
        <v>0</v>
      </c>
      <c r="GM176" s="183">
        <v>0</v>
      </c>
      <c r="GN176" s="183">
        <v>0</v>
      </c>
      <c r="GO176" s="183">
        <v>0</v>
      </c>
      <c r="GP176" s="183">
        <v>0</v>
      </c>
      <c r="GQ176" s="183">
        <v>0</v>
      </c>
      <c r="GR176" s="183">
        <v>0</v>
      </c>
      <c r="GS176" s="183">
        <v>0</v>
      </c>
      <c r="GT176" s="183">
        <v>0</v>
      </c>
      <c r="GU176" s="183">
        <v>0</v>
      </c>
      <c r="GV176" s="183">
        <v>0</v>
      </c>
      <c r="GW176" s="183">
        <v>0</v>
      </c>
      <c r="GX176" s="183">
        <v>0</v>
      </c>
      <c r="GY176" s="183">
        <v>0</v>
      </c>
      <c r="GZ176" s="183">
        <v>0</v>
      </c>
      <c r="HA176" s="183">
        <v>0</v>
      </c>
      <c r="HB176" s="183">
        <v>0</v>
      </c>
      <c r="HC176" s="183">
        <v>0</v>
      </c>
      <c r="HD176" s="183">
        <v>0</v>
      </c>
      <c r="HE176" s="183">
        <v>0</v>
      </c>
      <c r="HF176" s="183">
        <v>0</v>
      </c>
      <c r="HG176" s="183">
        <v>0</v>
      </c>
      <c r="HH176" s="183">
        <v>0</v>
      </c>
      <c r="HI176" s="183">
        <v>0</v>
      </c>
      <c r="HJ176" s="183">
        <v>0</v>
      </c>
      <c r="HK176" s="183">
        <v>0</v>
      </c>
      <c r="HL176" s="183">
        <v>0</v>
      </c>
      <c r="HM176" s="183">
        <v>0</v>
      </c>
      <c r="HN176" s="183">
        <v>0</v>
      </c>
      <c r="HO176" s="183">
        <v>0</v>
      </c>
      <c r="HP176" s="183">
        <v>0</v>
      </c>
      <c r="HQ176" s="183">
        <v>0</v>
      </c>
      <c r="HR176" s="183">
        <v>0</v>
      </c>
      <c r="HS176" s="183">
        <v>0</v>
      </c>
      <c r="HT176" s="183">
        <v>0</v>
      </c>
      <c r="HU176" s="183">
        <v>0</v>
      </c>
      <c r="HV176" s="183">
        <v>0</v>
      </c>
      <c r="HW176" s="183">
        <v>0</v>
      </c>
      <c r="HX176" s="183">
        <v>0</v>
      </c>
      <c r="HY176" s="183">
        <v>0</v>
      </c>
      <c r="HZ176" s="183">
        <v>0</v>
      </c>
      <c r="IA176" s="183">
        <v>0</v>
      </c>
      <c r="IB176" s="183">
        <v>0</v>
      </c>
      <c r="IC176" s="183">
        <v>0</v>
      </c>
      <c r="ID176" s="183">
        <v>0</v>
      </c>
      <c r="IE176" s="183">
        <v>0</v>
      </c>
      <c r="IF176" s="183">
        <v>0</v>
      </c>
      <c r="IG176" s="183">
        <v>0</v>
      </c>
      <c r="IH176" s="183">
        <v>0</v>
      </c>
      <c r="II176" s="183">
        <v>0</v>
      </c>
      <c r="IJ176" s="183">
        <v>0</v>
      </c>
      <c r="IK176" s="183">
        <v>0</v>
      </c>
      <c r="IL176" s="183">
        <v>0</v>
      </c>
      <c r="IM176" s="183">
        <v>0</v>
      </c>
      <c r="IN176" s="183">
        <v>0</v>
      </c>
      <c r="IO176" s="183">
        <v>0</v>
      </c>
      <c r="IP176" s="183">
        <v>0</v>
      </c>
      <c r="IQ176" s="183">
        <v>0</v>
      </c>
      <c r="IR176" s="183">
        <v>0</v>
      </c>
      <c r="IS176" s="183">
        <v>0</v>
      </c>
      <c r="IT176" s="183">
        <v>0</v>
      </c>
      <c r="IU176" s="183">
        <v>0</v>
      </c>
      <c r="IV176" s="183">
        <v>0</v>
      </c>
      <c r="IW176" s="183">
        <v>0</v>
      </c>
      <c r="IX176" s="183">
        <v>0</v>
      </c>
      <c r="IY176" s="183">
        <v>0</v>
      </c>
      <c r="IZ176" s="183">
        <v>0</v>
      </c>
      <c r="JA176" s="183">
        <v>0</v>
      </c>
      <c r="JB176" s="183">
        <v>0</v>
      </c>
      <c r="JC176" s="183">
        <v>0</v>
      </c>
      <c r="JD176" s="183">
        <v>0</v>
      </c>
      <c r="JE176" s="183">
        <v>0</v>
      </c>
      <c r="JF176" s="183">
        <v>0</v>
      </c>
      <c r="JG176" s="183">
        <v>0</v>
      </c>
      <c r="JH176" s="183">
        <v>0</v>
      </c>
      <c r="JI176" s="183">
        <v>0</v>
      </c>
      <c r="JJ176" s="183">
        <v>0</v>
      </c>
      <c r="JK176" s="183">
        <v>0</v>
      </c>
      <c r="JL176" s="183">
        <v>0</v>
      </c>
      <c r="JM176" s="183">
        <v>0</v>
      </c>
      <c r="JN176" s="183">
        <v>0</v>
      </c>
      <c r="JO176" s="183">
        <v>0</v>
      </c>
      <c r="JP176" s="183">
        <v>0</v>
      </c>
      <c r="JQ176" s="183">
        <v>0</v>
      </c>
    </row>
    <row r="177" spans="1:277" x14ac:dyDescent="0.25">
      <c r="A177" s="54">
        <f t="shared" si="70"/>
        <v>176</v>
      </c>
      <c r="B177" s="6"/>
      <c r="C177" s="6"/>
      <c r="D177" s="6"/>
      <c r="E177" s="6"/>
      <c r="F177" s="6" t="s">
        <v>336</v>
      </c>
      <c r="G177" s="297">
        <v>0</v>
      </c>
      <c r="H177" s="297">
        <v>800</v>
      </c>
      <c r="I177" s="297">
        <v>451.65499999999997</v>
      </c>
      <c r="J177" s="297">
        <v>0</v>
      </c>
      <c r="K177" s="297">
        <v>1771.3836999999999</v>
      </c>
      <c r="L177" s="297">
        <v>485.64499999999998</v>
      </c>
      <c r="M177" s="297">
        <v>0</v>
      </c>
      <c r="N177" s="297">
        <v>392.22399999999999</v>
      </c>
      <c r="O177" s="297">
        <v>1117.55</v>
      </c>
      <c r="P177" s="297">
        <v>0</v>
      </c>
      <c r="Q177" s="297">
        <v>0</v>
      </c>
      <c r="R177" s="297">
        <v>0</v>
      </c>
      <c r="S177" s="297">
        <v>0</v>
      </c>
      <c r="T177" s="297">
        <v>0</v>
      </c>
      <c r="U177" s="297"/>
      <c r="V177" s="297">
        <v>564.95500000000004</v>
      </c>
      <c r="W177" s="297"/>
      <c r="X177" s="297">
        <v>1200</v>
      </c>
      <c r="Y177" s="297"/>
      <c r="Z177" s="297">
        <v>0</v>
      </c>
      <c r="AA177" s="297">
        <v>0</v>
      </c>
      <c r="AB177" s="297">
        <v>1187.4973</v>
      </c>
      <c r="AC177" s="297">
        <v>0</v>
      </c>
      <c r="AD177" s="297">
        <v>0</v>
      </c>
      <c r="AE177" s="297">
        <v>0</v>
      </c>
      <c r="AF177" s="297">
        <v>0</v>
      </c>
      <c r="AG177" s="297">
        <v>0</v>
      </c>
      <c r="AH177" s="297">
        <v>0</v>
      </c>
      <c r="AI177" s="297">
        <v>0</v>
      </c>
      <c r="AJ177" s="297">
        <v>0</v>
      </c>
      <c r="AK177" s="297">
        <v>0</v>
      </c>
      <c r="AL177" s="297">
        <v>0</v>
      </c>
      <c r="AM177" s="297">
        <v>0</v>
      </c>
      <c r="AN177" s="297">
        <v>0</v>
      </c>
      <c r="AO177" s="297">
        <v>0</v>
      </c>
      <c r="AP177" s="297">
        <v>0</v>
      </c>
      <c r="AQ177" s="297">
        <v>0</v>
      </c>
      <c r="AR177" s="297">
        <v>0</v>
      </c>
      <c r="AS177" s="297">
        <v>1E-8</v>
      </c>
      <c r="AT177" s="297">
        <v>0</v>
      </c>
      <c r="AU177" s="297">
        <v>0</v>
      </c>
      <c r="AV177" s="297">
        <v>856.71280000000002</v>
      </c>
      <c r="AW177" s="297">
        <v>836.36</v>
      </c>
      <c r="AX177" s="297">
        <v>0</v>
      </c>
      <c r="AY177" s="297">
        <v>0</v>
      </c>
      <c r="AZ177" s="297">
        <v>0</v>
      </c>
      <c r="BA177" s="297">
        <v>0</v>
      </c>
      <c r="BB177" s="297">
        <v>0</v>
      </c>
      <c r="BC177" s="297">
        <v>659.7047</v>
      </c>
      <c r="BD177" s="297">
        <v>0</v>
      </c>
      <c r="BE177" s="297">
        <v>0</v>
      </c>
      <c r="BF177" s="297">
        <v>0</v>
      </c>
      <c r="BG177" s="297">
        <v>1200</v>
      </c>
      <c r="BH177" s="297">
        <v>1000</v>
      </c>
      <c r="BI177" s="297">
        <v>0</v>
      </c>
      <c r="BJ177" s="297">
        <v>0</v>
      </c>
      <c r="BK177" s="297">
        <v>0</v>
      </c>
      <c r="BL177" s="297">
        <v>0</v>
      </c>
      <c r="BM177" s="297">
        <v>0</v>
      </c>
      <c r="BN177" s="297">
        <v>0</v>
      </c>
      <c r="BO177" s="297">
        <v>800</v>
      </c>
      <c r="BP177" s="297">
        <v>0</v>
      </c>
      <c r="BQ177" s="297">
        <v>993.95</v>
      </c>
      <c r="BR177" s="297">
        <v>0</v>
      </c>
      <c r="BS177" s="297">
        <v>0</v>
      </c>
      <c r="BT177" s="297">
        <v>0</v>
      </c>
      <c r="BU177" s="297">
        <v>675.16499999999996</v>
      </c>
      <c r="BV177" s="297">
        <v>0</v>
      </c>
      <c r="BW177" s="297">
        <v>0</v>
      </c>
      <c r="BX177" s="297">
        <v>797.63199999999995</v>
      </c>
      <c r="BY177" s="297">
        <v>0</v>
      </c>
      <c r="BZ177" s="297">
        <v>0</v>
      </c>
      <c r="CA177" s="297">
        <v>0</v>
      </c>
      <c r="CB177" s="297">
        <v>539.20500000000004</v>
      </c>
      <c r="CC177" s="297">
        <v>0</v>
      </c>
      <c r="CD177" s="297">
        <v>0</v>
      </c>
      <c r="CE177" s="297">
        <v>0</v>
      </c>
      <c r="CF177" s="297">
        <v>123.78540000000001</v>
      </c>
      <c r="CG177" s="297">
        <v>0</v>
      </c>
      <c r="CH177" s="297">
        <v>500</v>
      </c>
      <c r="CI177" s="297">
        <v>0</v>
      </c>
      <c r="CJ177" s="297">
        <v>249.77500000000001</v>
      </c>
      <c r="CK177" s="297">
        <v>1000</v>
      </c>
      <c r="CL177" s="297">
        <v>0</v>
      </c>
      <c r="CM177" s="297"/>
      <c r="CN177" s="297">
        <v>0</v>
      </c>
      <c r="CO177" s="297">
        <v>0</v>
      </c>
      <c r="CP177" s="297">
        <v>0</v>
      </c>
      <c r="CQ177" s="297">
        <v>0</v>
      </c>
      <c r="CR177" s="297">
        <v>0</v>
      </c>
      <c r="CS177" s="297">
        <v>0</v>
      </c>
      <c r="CT177" s="297">
        <v>800</v>
      </c>
      <c r="CU177" s="297">
        <v>0</v>
      </c>
      <c r="CV177" s="297">
        <v>507.87239999999997</v>
      </c>
      <c r="CW177" s="297">
        <v>0</v>
      </c>
      <c r="CX177" s="297">
        <v>0</v>
      </c>
      <c r="CY177" s="297">
        <v>0</v>
      </c>
      <c r="CZ177" s="297">
        <v>0</v>
      </c>
      <c r="DA177" s="297">
        <v>0</v>
      </c>
      <c r="DB177" s="297">
        <v>295.09500000000003</v>
      </c>
      <c r="DC177" s="297">
        <v>0</v>
      </c>
      <c r="DD177" s="297">
        <v>764.77499999999998</v>
      </c>
      <c r="DE177" s="297">
        <v>0</v>
      </c>
      <c r="DF177" s="297">
        <v>0</v>
      </c>
      <c r="DG177" s="297">
        <v>305.19929999999999</v>
      </c>
      <c r="DH177" s="297">
        <v>0</v>
      </c>
      <c r="DI177" s="297">
        <v>0</v>
      </c>
      <c r="DJ177" s="297">
        <v>0</v>
      </c>
      <c r="DK177" s="297">
        <v>0</v>
      </c>
      <c r="DL177" s="297">
        <v>0</v>
      </c>
      <c r="DM177" s="297">
        <v>426.1934</v>
      </c>
      <c r="DN177" s="297">
        <v>0</v>
      </c>
      <c r="DO177" s="297">
        <v>0</v>
      </c>
      <c r="DP177" s="297">
        <v>0</v>
      </c>
      <c r="DQ177" s="297"/>
      <c r="DR177" s="297">
        <v>0</v>
      </c>
      <c r="DS177" s="297">
        <v>0</v>
      </c>
      <c r="DT177" s="297">
        <v>0</v>
      </c>
      <c r="DU177" s="297">
        <v>0</v>
      </c>
      <c r="DV177" s="297">
        <v>257.67509999999999</v>
      </c>
      <c r="DW177" s="297">
        <v>0</v>
      </c>
      <c r="DX177" s="297"/>
      <c r="DY177" s="297">
        <v>1181.4100000000001</v>
      </c>
      <c r="DZ177" s="297">
        <v>0</v>
      </c>
      <c r="EA177" s="297">
        <v>0</v>
      </c>
      <c r="EB177" s="297">
        <v>1000</v>
      </c>
      <c r="EC177" s="297">
        <v>1200</v>
      </c>
      <c r="ED177" s="297">
        <v>0</v>
      </c>
      <c r="EE177" s="297">
        <v>820.31259999999997</v>
      </c>
      <c r="EF177" s="297">
        <v>0</v>
      </c>
      <c r="EG177" s="297">
        <v>367.19499999999999</v>
      </c>
      <c r="EH177" s="297">
        <v>0</v>
      </c>
      <c r="EI177"/>
      <c r="EJ177" s="7">
        <f>ROUND(SUM(G177:EH177),5)</f>
        <v>26128.9277</v>
      </c>
      <c r="EN177" s="183">
        <v>0</v>
      </c>
      <c r="EO177" s="183">
        <v>0</v>
      </c>
      <c r="EP177" s="183">
        <v>0</v>
      </c>
      <c r="EQ177" s="183">
        <v>0</v>
      </c>
      <c r="ER177" s="183">
        <v>0</v>
      </c>
      <c r="ES177" s="183">
        <v>0</v>
      </c>
      <c r="ET177" s="183">
        <v>0</v>
      </c>
      <c r="EU177" s="183">
        <v>0</v>
      </c>
      <c r="EV177" s="183">
        <v>0</v>
      </c>
      <c r="EW177" s="183">
        <v>0</v>
      </c>
      <c r="EX177" s="183">
        <v>0</v>
      </c>
      <c r="EY177" s="183">
        <v>0</v>
      </c>
      <c r="EZ177" s="183">
        <v>0</v>
      </c>
      <c r="FA177" s="183">
        <v>0</v>
      </c>
      <c r="FB177" s="183">
        <v>0</v>
      </c>
      <c r="FC177" s="183">
        <v>0</v>
      </c>
      <c r="FD177" s="183">
        <v>0</v>
      </c>
      <c r="FE177" s="183">
        <v>0</v>
      </c>
      <c r="FF177" s="183">
        <v>0</v>
      </c>
      <c r="FG177" s="183">
        <v>0</v>
      </c>
      <c r="FH177" s="183">
        <v>0</v>
      </c>
      <c r="FI177" s="183">
        <v>0</v>
      </c>
      <c r="FJ177" s="183">
        <v>0</v>
      </c>
      <c r="FK177" s="183">
        <v>0</v>
      </c>
      <c r="FL177" s="183">
        <v>0</v>
      </c>
      <c r="FM177" s="183">
        <v>0</v>
      </c>
      <c r="FN177" s="183">
        <v>0</v>
      </c>
      <c r="FO177" s="183">
        <v>0</v>
      </c>
      <c r="FP177" s="183">
        <v>0</v>
      </c>
      <c r="FQ177" s="183">
        <v>0</v>
      </c>
      <c r="FR177" s="183">
        <v>0</v>
      </c>
      <c r="FS177" s="183">
        <v>0</v>
      </c>
      <c r="FT177" s="183">
        <v>0</v>
      </c>
      <c r="FU177" s="183">
        <v>0</v>
      </c>
      <c r="FV177" s="183">
        <v>0</v>
      </c>
      <c r="FW177" s="183">
        <v>0</v>
      </c>
      <c r="FX177" s="183">
        <v>0</v>
      </c>
      <c r="FY177" s="183">
        <v>0</v>
      </c>
      <c r="FZ177" s="183">
        <v>0</v>
      </c>
      <c r="GA177" s="183">
        <v>0</v>
      </c>
      <c r="GB177" s="183">
        <v>0</v>
      </c>
      <c r="GC177" s="183">
        <v>0</v>
      </c>
      <c r="GD177" s="183">
        <v>0</v>
      </c>
      <c r="GE177" s="183">
        <v>0</v>
      </c>
      <c r="GF177" s="183">
        <v>0</v>
      </c>
      <c r="GG177" s="183">
        <v>0</v>
      </c>
      <c r="GH177" s="183">
        <v>0</v>
      </c>
      <c r="GI177" s="183">
        <v>0</v>
      </c>
      <c r="GJ177" s="183">
        <v>0</v>
      </c>
      <c r="GK177" s="183">
        <v>0</v>
      </c>
      <c r="GL177" s="183">
        <v>0</v>
      </c>
      <c r="GM177" s="183">
        <v>0</v>
      </c>
      <c r="GN177" s="183">
        <v>0</v>
      </c>
      <c r="GO177" s="183">
        <v>0</v>
      </c>
      <c r="GP177" s="183">
        <v>0</v>
      </c>
      <c r="GQ177" s="183">
        <v>0</v>
      </c>
      <c r="GR177" s="183">
        <v>0</v>
      </c>
      <c r="GS177" s="183">
        <v>0</v>
      </c>
      <c r="GT177" s="183">
        <v>0</v>
      </c>
      <c r="GU177" s="183">
        <v>0</v>
      </c>
      <c r="GV177" s="183">
        <v>0</v>
      </c>
      <c r="GW177" s="183">
        <v>0</v>
      </c>
      <c r="GX177" s="183">
        <v>0</v>
      </c>
      <c r="GY177" s="183">
        <v>0</v>
      </c>
      <c r="GZ177" s="183">
        <v>0</v>
      </c>
      <c r="HA177" s="183">
        <v>0</v>
      </c>
      <c r="HB177" s="183">
        <v>0</v>
      </c>
      <c r="HC177" s="183">
        <v>0</v>
      </c>
      <c r="HD177" s="183">
        <v>0</v>
      </c>
      <c r="HE177" s="183">
        <v>0</v>
      </c>
      <c r="HF177" s="183">
        <v>0</v>
      </c>
      <c r="HG177" s="183">
        <v>0</v>
      </c>
      <c r="HH177" s="183">
        <v>0</v>
      </c>
      <c r="HI177" s="183">
        <v>0</v>
      </c>
      <c r="HJ177" s="183">
        <v>0</v>
      </c>
      <c r="HK177" s="183">
        <v>0</v>
      </c>
      <c r="HL177" s="183">
        <v>0</v>
      </c>
      <c r="HM177" s="183">
        <v>0</v>
      </c>
      <c r="HN177" s="183">
        <v>0</v>
      </c>
      <c r="HO177" s="183">
        <v>0</v>
      </c>
      <c r="HP177" s="183">
        <v>0</v>
      </c>
      <c r="HQ177" s="183">
        <v>0</v>
      </c>
      <c r="HR177" s="183">
        <v>0</v>
      </c>
      <c r="HS177" s="183">
        <v>0</v>
      </c>
      <c r="HT177" s="183">
        <v>0</v>
      </c>
      <c r="HU177" s="183">
        <v>0</v>
      </c>
      <c r="HV177" s="183">
        <v>0</v>
      </c>
      <c r="HW177" s="183">
        <v>0</v>
      </c>
      <c r="HX177" s="183">
        <v>0</v>
      </c>
      <c r="HY177" s="183">
        <v>0</v>
      </c>
      <c r="HZ177" s="183">
        <v>0</v>
      </c>
      <c r="IA177" s="183">
        <v>0</v>
      </c>
      <c r="IB177" s="183">
        <v>0</v>
      </c>
      <c r="IC177" s="183">
        <v>0</v>
      </c>
      <c r="ID177" s="183">
        <v>0</v>
      </c>
      <c r="IE177" s="183">
        <v>0</v>
      </c>
      <c r="IF177" s="183">
        <v>0</v>
      </c>
      <c r="IG177" s="183">
        <v>0</v>
      </c>
      <c r="IH177" s="183">
        <v>0</v>
      </c>
      <c r="II177" s="183">
        <v>0</v>
      </c>
      <c r="IJ177" s="183">
        <v>0</v>
      </c>
      <c r="IK177" s="183">
        <v>0</v>
      </c>
      <c r="IL177" s="183">
        <v>0</v>
      </c>
      <c r="IM177" s="183">
        <v>0</v>
      </c>
      <c r="IN177" s="183">
        <v>0</v>
      </c>
      <c r="IO177" s="183">
        <v>0</v>
      </c>
      <c r="IP177" s="183">
        <v>0</v>
      </c>
      <c r="IQ177" s="183">
        <v>0</v>
      </c>
      <c r="IR177" s="183">
        <v>0</v>
      </c>
      <c r="IS177" s="183">
        <v>0</v>
      </c>
      <c r="IT177" s="183">
        <v>0</v>
      </c>
      <c r="IU177" s="183">
        <v>0</v>
      </c>
      <c r="IV177" s="183">
        <v>0</v>
      </c>
      <c r="IW177" s="183">
        <v>0</v>
      </c>
      <c r="IX177" s="183">
        <v>0</v>
      </c>
      <c r="IY177" s="183">
        <v>0</v>
      </c>
      <c r="IZ177" s="183">
        <v>0</v>
      </c>
      <c r="JA177" s="183">
        <v>0</v>
      </c>
      <c r="JB177" s="183">
        <v>0</v>
      </c>
      <c r="JC177" s="183">
        <v>0</v>
      </c>
      <c r="JD177" s="183">
        <v>0</v>
      </c>
      <c r="JE177" s="183">
        <v>0</v>
      </c>
      <c r="JF177" s="183">
        <v>0</v>
      </c>
      <c r="JG177" s="183">
        <v>0</v>
      </c>
      <c r="JH177" s="183">
        <v>0</v>
      </c>
      <c r="JI177" s="183">
        <v>0</v>
      </c>
      <c r="JJ177" s="183">
        <v>0</v>
      </c>
      <c r="JK177" s="183">
        <v>0</v>
      </c>
      <c r="JL177" s="183">
        <v>0</v>
      </c>
      <c r="JM177" s="183">
        <v>0</v>
      </c>
      <c r="JN177" s="183">
        <v>0</v>
      </c>
      <c r="JO177" s="183">
        <v>0</v>
      </c>
      <c r="JP177" s="183">
        <v>0</v>
      </c>
      <c r="JQ177" s="183">
        <v>0</v>
      </c>
    </row>
    <row r="178" spans="1:277" ht="15.75" thickBot="1" x14ac:dyDescent="0.3">
      <c r="A178" s="54">
        <f t="shared" si="70"/>
        <v>177</v>
      </c>
      <c r="B178" s="6"/>
      <c r="C178" s="6"/>
      <c r="D178" s="6"/>
      <c r="E178" s="6"/>
      <c r="F178" s="6" t="s">
        <v>337</v>
      </c>
      <c r="G178" s="298">
        <v>0</v>
      </c>
      <c r="H178" s="298">
        <v>0</v>
      </c>
      <c r="I178" s="298">
        <v>0</v>
      </c>
      <c r="J178" s="298">
        <v>0</v>
      </c>
      <c r="K178" s="298">
        <v>0</v>
      </c>
      <c r="L178" s="298">
        <v>0</v>
      </c>
      <c r="M178" s="298">
        <v>0</v>
      </c>
      <c r="N178" s="298">
        <v>0</v>
      </c>
      <c r="O178" s="298">
        <v>0</v>
      </c>
      <c r="P178" s="298">
        <v>0</v>
      </c>
      <c r="Q178" s="298">
        <v>0</v>
      </c>
      <c r="R178" s="298">
        <v>0</v>
      </c>
      <c r="S178" s="298">
        <v>0</v>
      </c>
      <c r="T178" s="298">
        <v>0</v>
      </c>
      <c r="U178" s="298"/>
      <c r="V178" s="298">
        <v>0</v>
      </c>
      <c r="W178" s="298"/>
      <c r="X178" s="298">
        <v>0</v>
      </c>
      <c r="Y178" s="298"/>
      <c r="Z178" s="298">
        <v>0</v>
      </c>
      <c r="AA178" s="298">
        <v>0</v>
      </c>
      <c r="AB178" s="298">
        <v>0</v>
      </c>
      <c r="AC178" s="298">
        <v>0</v>
      </c>
      <c r="AD178" s="298">
        <v>0</v>
      </c>
      <c r="AE178" s="298">
        <v>0</v>
      </c>
      <c r="AF178" s="298">
        <v>0</v>
      </c>
      <c r="AG178" s="298">
        <v>0</v>
      </c>
      <c r="AH178" s="298">
        <v>0</v>
      </c>
      <c r="AI178" s="298">
        <v>0</v>
      </c>
      <c r="AJ178" s="298">
        <v>0</v>
      </c>
      <c r="AK178" s="298">
        <v>0</v>
      </c>
      <c r="AL178" s="298">
        <v>0</v>
      </c>
      <c r="AM178" s="298">
        <v>0</v>
      </c>
      <c r="AN178" s="298">
        <v>0</v>
      </c>
      <c r="AO178" s="298">
        <v>0</v>
      </c>
      <c r="AP178" s="298">
        <v>0</v>
      </c>
      <c r="AQ178" s="298">
        <v>0</v>
      </c>
      <c r="AR178" s="298">
        <v>0</v>
      </c>
      <c r="AS178" s="298">
        <v>0</v>
      </c>
      <c r="AT178" s="298">
        <v>0</v>
      </c>
      <c r="AU178" s="298">
        <v>0</v>
      </c>
      <c r="AV178" s="298">
        <v>0</v>
      </c>
      <c r="AW178" s="298">
        <v>0</v>
      </c>
      <c r="AX178" s="298">
        <v>0</v>
      </c>
      <c r="AY178" s="298">
        <v>0</v>
      </c>
      <c r="AZ178" s="298">
        <v>0</v>
      </c>
      <c r="BA178" s="298">
        <v>0</v>
      </c>
      <c r="BB178" s="298">
        <v>0</v>
      </c>
      <c r="BC178" s="298">
        <v>0</v>
      </c>
      <c r="BD178" s="298">
        <v>0</v>
      </c>
      <c r="BE178" s="298">
        <v>0</v>
      </c>
      <c r="BF178" s="298">
        <v>0</v>
      </c>
      <c r="BG178" s="298">
        <v>0</v>
      </c>
      <c r="BH178" s="298">
        <v>0</v>
      </c>
      <c r="BI178" s="298">
        <v>0</v>
      </c>
      <c r="BJ178" s="298">
        <v>0</v>
      </c>
      <c r="BK178" s="298">
        <v>0</v>
      </c>
      <c r="BL178" s="298">
        <v>0</v>
      </c>
      <c r="BM178" s="298">
        <v>0</v>
      </c>
      <c r="BN178" s="298">
        <v>0</v>
      </c>
      <c r="BO178" s="298">
        <v>0</v>
      </c>
      <c r="BP178" s="298">
        <v>0</v>
      </c>
      <c r="BQ178" s="298">
        <v>0</v>
      </c>
      <c r="BR178" s="298">
        <v>0</v>
      </c>
      <c r="BS178" s="298">
        <v>0</v>
      </c>
      <c r="BT178" s="298">
        <v>0</v>
      </c>
      <c r="BU178" s="298">
        <v>0</v>
      </c>
      <c r="BV178" s="298">
        <v>0</v>
      </c>
      <c r="BW178" s="298">
        <v>0</v>
      </c>
      <c r="BX178" s="298">
        <v>0</v>
      </c>
      <c r="BY178" s="298">
        <v>0</v>
      </c>
      <c r="BZ178" s="298">
        <v>0</v>
      </c>
      <c r="CA178" s="298">
        <v>0</v>
      </c>
      <c r="CB178" s="298">
        <v>0</v>
      </c>
      <c r="CC178" s="298">
        <v>0</v>
      </c>
      <c r="CD178" s="298">
        <v>0</v>
      </c>
      <c r="CE178" s="298">
        <v>0</v>
      </c>
      <c r="CF178" s="298">
        <v>0</v>
      </c>
      <c r="CG178" s="298">
        <v>0</v>
      </c>
      <c r="CH178" s="298">
        <v>0</v>
      </c>
      <c r="CI178" s="298">
        <v>0</v>
      </c>
      <c r="CJ178" s="298">
        <v>0</v>
      </c>
      <c r="CK178" s="298">
        <v>0</v>
      </c>
      <c r="CL178" s="298">
        <v>0</v>
      </c>
      <c r="CM178" s="298"/>
      <c r="CN178" s="298">
        <v>0</v>
      </c>
      <c r="CO178" s="298">
        <v>0</v>
      </c>
      <c r="CP178" s="298">
        <v>0</v>
      </c>
      <c r="CQ178" s="298">
        <v>0</v>
      </c>
      <c r="CR178" s="298">
        <v>0</v>
      </c>
      <c r="CS178" s="298">
        <v>0</v>
      </c>
      <c r="CT178" s="298">
        <v>0</v>
      </c>
      <c r="CU178" s="298">
        <v>0</v>
      </c>
      <c r="CV178" s="298">
        <v>0</v>
      </c>
      <c r="CW178" s="298">
        <v>0</v>
      </c>
      <c r="CX178" s="298">
        <v>0</v>
      </c>
      <c r="CY178" s="298">
        <v>0</v>
      </c>
      <c r="CZ178" s="298">
        <v>0</v>
      </c>
      <c r="DA178" s="298">
        <v>0</v>
      </c>
      <c r="DB178" s="298">
        <v>0</v>
      </c>
      <c r="DC178" s="298">
        <v>0</v>
      </c>
      <c r="DD178" s="298">
        <v>0</v>
      </c>
      <c r="DE178" s="298">
        <v>0</v>
      </c>
      <c r="DF178" s="298">
        <v>0</v>
      </c>
      <c r="DG178" s="298">
        <v>0</v>
      </c>
      <c r="DH178" s="298">
        <v>0</v>
      </c>
      <c r="DI178" s="298">
        <v>0</v>
      </c>
      <c r="DJ178" s="298">
        <v>0</v>
      </c>
      <c r="DK178" s="298">
        <v>0</v>
      </c>
      <c r="DL178" s="298">
        <v>0</v>
      </c>
      <c r="DM178" s="298">
        <v>0</v>
      </c>
      <c r="DN178" s="298">
        <v>0</v>
      </c>
      <c r="DO178" s="298">
        <v>0</v>
      </c>
      <c r="DP178" s="298">
        <v>0</v>
      </c>
      <c r="DQ178" s="298"/>
      <c r="DR178" s="298">
        <v>0</v>
      </c>
      <c r="DS178" s="298">
        <v>0</v>
      </c>
      <c r="DT178" s="298">
        <v>0</v>
      </c>
      <c r="DU178" s="298">
        <v>0</v>
      </c>
      <c r="DV178" s="298">
        <v>0</v>
      </c>
      <c r="DW178" s="298">
        <v>0</v>
      </c>
      <c r="DX178" s="298"/>
      <c r="DY178" s="298">
        <v>0</v>
      </c>
      <c r="DZ178" s="298">
        <v>0</v>
      </c>
      <c r="EA178" s="298">
        <v>0</v>
      </c>
      <c r="EB178" s="298">
        <v>0</v>
      </c>
      <c r="EC178" s="298">
        <v>0</v>
      </c>
      <c r="ED178" s="298">
        <v>0</v>
      </c>
      <c r="EE178" s="298">
        <v>43.580000000000041</v>
      </c>
      <c r="EF178" s="298">
        <v>0</v>
      </c>
      <c r="EG178" s="298">
        <v>0</v>
      </c>
      <c r="EH178" s="298">
        <v>0</v>
      </c>
      <c r="EI178"/>
      <c r="EJ178" s="8">
        <f>ROUND(SUM(G178:EH178),5)</f>
        <v>43.58</v>
      </c>
      <c r="EN178" s="183">
        <v>0</v>
      </c>
      <c r="EO178" s="183">
        <v>0</v>
      </c>
      <c r="EP178" s="183">
        <v>0</v>
      </c>
      <c r="EQ178" s="183">
        <v>0</v>
      </c>
      <c r="ER178" s="183">
        <v>0</v>
      </c>
      <c r="ES178" s="183">
        <v>0</v>
      </c>
      <c r="ET178" s="183">
        <v>0</v>
      </c>
      <c r="EU178" s="183">
        <v>0</v>
      </c>
      <c r="EV178" s="183">
        <v>0</v>
      </c>
      <c r="EW178" s="183">
        <v>0</v>
      </c>
      <c r="EX178" s="183">
        <v>0</v>
      </c>
      <c r="EY178" s="183">
        <v>0</v>
      </c>
      <c r="EZ178" s="183">
        <v>0</v>
      </c>
      <c r="FA178" s="183">
        <v>0</v>
      </c>
      <c r="FB178" s="183">
        <v>0</v>
      </c>
      <c r="FC178" s="183">
        <v>0</v>
      </c>
      <c r="FD178" s="183">
        <v>0</v>
      </c>
      <c r="FE178" s="183">
        <v>0</v>
      </c>
      <c r="FF178" s="183">
        <v>0</v>
      </c>
      <c r="FG178" s="183">
        <v>0</v>
      </c>
      <c r="FH178" s="183">
        <v>0</v>
      </c>
      <c r="FI178" s="183">
        <v>0</v>
      </c>
      <c r="FJ178" s="183">
        <v>0</v>
      </c>
      <c r="FK178" s="183">
        <v>0</v>
      </c>
      <c r="FL178" s="183">
        <v>0</v>
      </c>
      <c r="FM178" s="183">
        <v>0</v>
      </c>
      <c r="FN178" s="183">
        <v>0</v>
      </c>
      <c r="FO178" s="183">
        <v>0</v>
      </c>
      <c r="FP178" s="183">
        <v>0</v>
      </c>
      <c r="FQ178" s="183">
        <v>0</v>
      </c>
      <c r="FR178" s="183">
        <v>0</v>
      </c>
      <c r="FS178" s="183">
        <v>0</v>
      </c>
      <c r="FT178" s="183">
        <v>0</v>
      </c>
      <c r="FU178" s="183">
        <v>0</v>
      </c>
      <c r="FV178" s="183">
        <v>0</v>
      </c>
      <c r="FW178" s="183">
        <v>0</v>
      </c>
      <c r="FX178" s="183">
        <v>0</v>
      </c>
      <c r="FY178" s="183">
        <v>0</v>
      </c>
      <c r="FZ178" s="183">
        <v>0</v>
      </c>
      <c r="GA178" s="183">
        <v>0</v>
      </c>
      <c r="GB178" s="183">
        <v>0</v>
      </c>
      <c r="GC178" s="183">
        <v>0</v>
      </c>
      <c r="GD178" s="183">
        <v>0</v>
      </c>
      <c r="GE178" s="183">
        <v>0</v>
      </c>
      <c r="GF178" s="183">
        <v>0</v>
      </c>
      <c r="GG178" s="183">
        <v>0</v>
      </c>
      <c r="GH178" s="183">
        <v>0</v>
      </c>
      <c r="GI178" s="183">
        <v>0</v>
      </c>
      <c r="GJ178" s="183">
        <v>0</v>
      </c>
      <c r="GK178" s="183">
        <v>0</v>
      </c>
      <c r="GL178" s="183">
        <v>0</v>
      </c>
      <c r="GM178" s="183">
        <v>0</v>
      </c>
      <c r="GN178" s="183">
        <v>0</v>
      </c>
      <c r="GO178" s="183">
        <v>0</v>
      </c>
      <c r="GP178" s="183">
        <v>0</v>
      </c>
      <c r="GQ178" s="183">
        <v>0</v>
      </c>
      <c r="GR178" s="183">
        <v>0</v>
      </c>
      <c r="GS178" s="183">
        <v>0</v>
      </c>
      <c r="GT178" s="183">
        <v>0</v>
      </c>
      <c r="GU178" s="183">
        <v>0</v>
      </c>
      <c r="GV178" s="183">
        <v>0</v>
      </c>
      <c r="GW178" s="183">
        <v>0</v>
      </c>
      <c r="GX178" s="183">
        <v>0</v>
      </c>
      <c r="GY178" s="183">
        <v>0</v>
      </c>
      <c r="GZ178" s="183">
        <v>0</v>
      </c>
      <c r="HA178" s="183">
        <v>0</v>
      </c>
      <c r="HB178" s="183">
        <v>0</v>
      </c>
      <c r="HC178" s="183">
        <v>0</v>
      </c>
      <c r="HD178" s="183">
        <v>0</v>
      </c>
      <c r="HE178" s="183">
        <v>0</v>
      </c>
      <c r="HF178" s="183">
        <v>0</v>
      </c>
      <c r="HG178" s="183">
        <v>0</v>
      </c>
      <c r="HH178" s="183">
        <v>0</v>
      </c>
      <c r="HI178" s="183">
        <v>0</v>
      </c>
      <c r="HJ178" s="183">
        <v>0</v>
      </c>
      <c r="HK178" s="183">
        <v>0</v>
      </c>
      <c r="HL178" s="183">
        <v>0</v>
      </c>
      <c r="HM178" s="183">
        <v>0</v>
      </c>
      <c r="HN178" s="183">
        <v>0</v>
      </c>
      <c r="HO178" s="183">
        <v>0</v>
      </c>
      <c r="HP178" s="183">
        <v>0</v>
      </c>
      <c r="HQ178" s="183">
        <v>0</v>
      </c>
      <c r="HR178" s="183">
        <v>0</v>
      </c>
      <c r="HS178" s="183">
        <v>0</v>
      </c>
      <c r="HT178" s="183">
        <v>0</v>
      </c>
      <c r="HU178" s="183">
        <v>0</v>
      </c>
      <c r="HV178" s="183">
        <v>0</v>
      </c>
      <c r="HW178" s="183">
        <v>0</v>
      </c>
      <c r="HX178" s="183">
        <v>0</v>
      </c>
      <c r="HY178" s="183">
        <v>0</v>
      </c>
      <c r="HZ178" s="183">
        <v>0</v>
      </c>
      <c r="IA178" s="183">
        <v>0</v>
      </c>
      <c r="IB178" s="183">
        <v>0</v>
      </c>
      <c r="IC178" s="183">
        <v>0</v>
      </c>
      <c r="ID178" s="183">
        <v>0</v>
      </c>
      <c r="IE178" s="183">
        <v>0</v>
      </c>
      <c r="IF178" s="183">
        <v>0</v>
      </c>
      <c r="IG178" s="183">
        <v>0</v>
      </c>
      <c r="IH178" s="183">
        <v>0</v>
      </c>
      <c r="II178" s="183">
        <v>0</v>
      </c>
      <c r="IJ178" s="183">
        <v>0</v>
      </c>
      <c r="IK178" s="183">
        <v>0</v>
      </c>
      <c r="IL178" s="183">
        <v>0</v>
      </c>
      <c r="IM178" s="183">
        <v>0</v>
      </c>
      <c r="IN178" s="183">
        <v>0</v>
      </c>
      <c r="IO178" s="183">
        <v>0</v>
      </c>
      <c r="IP178" s="183">
        <v>0</v>
      </c>
      <c r="IQ178" s="183">
        <v>0</v>
      </c>
      <c r="IR178" s="183">
        <v>0</v>
      </c>
      <c r="IS178" s="183">
        <v>0</v>
      </c>
      <c r="IT178" s="183">
        <v>0</v>
      </c>
      <c r="IU178" s="183">
        <v>0</v>
      </c>
      <c r="IV178" s="183">
        <v>0</v>
      </c>
      <c r="IW178" s="183">
        <v>0</v>
      </c>
      <c r="IX178" s="183">
        <v>0</v>
      </c>
      <c r="IY178" s="183">
        <v>0</v>
      </c>
      <c r="IZ178" s="183">
        <v>0</v>
      </c>
      <c r="JA178" s="183">
        <v>0</v>
      </c>
      <c r="JB178" s="183">
        <v>0</v>
      </c>
      <c r="JC178" s="183">
        <v>0</v>
      </c>
      <c r="JD178" s="183">
        <v>0</v>
      </c>
      <c r="JE178" s="183">
        <v>0</v>
      </c>
      <c r="JF178" s="183">
        <v>0</v>
      </c>
      <c r="JG178" s="183">
        <v>0</v>
      </c>
      <c r="JH178" s="183">
        <v>0</v>
      </c>
      <c r="JI178" s="183">
        <v>0</v>
      </c>
      <c r="JJ178" s="183">
        <v>0</v>
      </c>
      <c r="JK178" s="183">
        <v>0</v>
      </c>
      <c r="JL178" s="183">
        <v>0</v>
      </c>
      <c r="JM178" s="183">
        <v>0</v>
      </c>
      <c r="JN178" s="183">
        <v>0</v>
      </c>
      <c r="JO178" s="183">
        <v>0</v>
      </c>
      <c r="JP178" s="183">
        <v>0</v>
      </c>
      <c r="JQ178" s="183">
        <v>0</v>
      </c>
    </row>
    <row r="179" spans="1:277" x14ac:dyDescent="0.25">
      <c r="A179" s="54">
        <f t="shared" si="70"/>
        <v>178</v>
      </c>
      <c r="B179" s="6"/>
      <c r="C179" s="6"/>
      <c r="D179" s="6"/>
      <c r="E179" s="6" t="s">
        <v>338</v>
      </c>
      <c r="F179" s="6"/>
      <c r="G179" s="297">
        <f>SUM(G177:G178)</f>
        <v>0</v>
      </c>
      <c r="H179" s="297">
        <f t="shared" ref="H179:BS179" si="85">SUM(H177:H178)</f>
        <v>800</v>
      </c>
      <c r="I179" s="297">
        <f t="shared" si="85"/>
        <v>451.65499999999997</v>
      </c>
      <c r="J179" s="297">
        <f t="shared" si="85"/>
        <v>0</v>
      </c>
      <c r="K179" s="297">
        <f t="shared" si="85"/>
        <v>1771.3836999999999</v>
      </c>
      <c r="L179" s="297">
        <f t="shared" si="85"/>
        <v>485.64499999999998</v>
      </c>
      <c r="M179" s="297">
        <f t="shared" si="85"/>
        <v>0</v>
      </c>
      <c r="N179" s="297">
        <f t="shared" si="85"/>
        <v>392.22399999999999</v>
      </c>
      <c r="O179" s="297">
        <f t="shared" si="85"/>
        <v>1117.55</v>
      </c>
      <c r="P179" s="297">
        <f t="shared" si="85"/>
        <v>0</v>
      </c>
      <c r="Q179" s="297">
        <f t="shared" si="85"/>
        <v>0</v>
      </c>
      <c r="R179" s="297">
        <f t="shared" si="85"/>
        <v>0</v>
      </c>
      <c r="S179" s="297">
        <f t="shared" si="85"/>
        <v>0</v>
      </c>
      <c r="T179" s="297">
        <f t="shared" si="85"/>
        <v>0</v>
      </c>
      <c r="U179" s="297">
        <f t="shared" si="85"/>
        <v>0</v>
      </c>
      <c r="V179" s="297">
        <f t="shared" si="85"/>
        <v>564.95500000000004</v>
      </c>
      <c r="W179" s="297">
        <f t="shared" si="85"/>
        <v>0</v>
      </c>
      <c r="X179" s="297">
        <f t="shared" si="85"/>
        <v>1200</v>
      </c>
      <c r="Y179" s="297">
        <f t="shared" si="85"/>
        <v>0</v>
      </c>
      <c r="Z179" s="297">
        <f t="shared" si="85"/>
        <v>0</v>
      </c>
      <c r="AA179" s="297">
        <f t="shared" si="85"/>
        <v>0</v>
      </c>
      <c r="AB179" s="297">
        <f t="shared" si="85"/>
        <v>1187.4973</v>
      </c>
      <c r="AC179" s="297">
        <f t="shared" si="85"/>
        <v>0</v>
      </c>
      <c r="AD179" s="297">
        <f t="shared" si="85"/>
        <v>0</v>
      </c>
      <c r="AE179" s="297">
        <f t="shared" si="85"/>
        <v>0</v>
      </c>
      <c r="AF179" s="297">
        <f t="shared" si="85"/>
        <v>0</v>
      </c>
      <c r="AG179" s="297">
        <f t="shared" si="85"/>
        <v>0</v>
      </c>
      <c r="AH179" s="297">
        <f t="shared" si="85"/>
        <v>0</v>
      </c>
      <c r="AI179" s="297">
        <f t="shared" si="85"/>
        <v>0</v>
      </c>
      <c r="AJ179" s="297">
        <f t="shared" si="85"/>
        <v>0</v>
      </c>
      <c r="AK179" s="297">
        <f t="shared" si="85"/>
        <v>0</v>
      </c>
      <c r="AL179" s="297">
        <f t="shared" si="85"/>
        <v>0</v>
      </c>
      <c r="AM179" s="297">
        <f t="shared" si="85"/>
        <v>0</v>
      </c>
      <c r="AN179" s="297">
        <f t="shared" si="85"/>
        <v>0</v>
      </c>
      <c r="AO179" s="297">
        <f t="shared" si="85"/>
        <v>0</v>
      </c>
      <c r="AP179" s="297">
        <f t="shared" si="85"/>
        <v>0</v>
      </c>
      <c r="AQ179" s="297">
        <f t="shared" si="85"/>
        <v>0</v>
      </c>
      <c r="AR179" s="297">
        <f t="shared" si="85"/>
        <v>0</v>
      </c>
      <c r="AS179" s="297">
        <f t="shared" si="85"/>
        <v>1E-8</v>
      </c>
      <c r="AT179" s="297">
        <f t="shared" si="85"/>
        <v>0</v>
      </c>
      <c r="AU179" s="297">
        <f t="shared" si="85"/>
        <v>0</v>
      </c>
      <c r="AV179" s="297">
        <f t="shared" si="85"/>
        <v>856.71280000000002</v>
      </c>
      <c r="AW179" s="297">
        <f t="shared" si="85"/>
        <v>836.36</v>
      </c>
      <c r="AX179" s="297">
        <f t="shared" si="85"/>
        <v>0</v>
      </c>
      <c r="AY179" s="297">
        <f t="shared" si="85"/>
        <v>0</v>
      </c>
      <c r="AZ179" s="297">
        <f t="shared" si="85"/>
        <v>0</v>
      </c>
      <c r="BA179" s="297">
        <f t="shared" si="85"/>
        <v>0</v>
      </c>
      <c r="BB179" s="297">
        <f t="shared" si="85"/>
        <v>0</v>
      </c>
      <c r="BC179" s="297">
        <f t="shared" si="85"/>
        <v>659.7047</v>
      </c>
      <c r="BD179" s="297">
        <f t="shared" si="85"/>
        <v>0</v>
      </c>
      <c r="BE179" s="297">
        <f t="shared" si="85"/>
        <v>0</v>
      </c>
      <c r="BF179" s="297">
        <f t="shared" si="85"/>
        <v>0</v>
      </c>
      <c r="BG179" s="297">
        <f t="shared" si="85"/>
        <v>1200</v>
      </c>
      <c r="BH179" s="297">
        <f t="shared" si="85"/>
        <v>1000</v>
      </c>
      <c r="BI179" s="297">
        <f t="shared" si="85"/>
        <v>0</v>
      </c>
      <c r="BJ179" s="297">
        <f t="shared" si="85"/>
        <v>0</v>
      </c>
      <c r="BK179" s="297">
        <f t="shared" si="85"/>
        <v>0</v>
      </c>
      <c r="BL179" s="297">
        <f t="shared" si="85"/>
        <v>0</v>
      </c>
      <c r="BM179" s="297">
        <f t="shared" si="85"/>
        <v>0</v>
      </c>
      <c r="BN179" s="297">
        <f t="shared" si="85"/>
        <v>0</v>
      </c>
      <c r="BO179" s="297">
        <f t="shared" si="85"/>
        <v>800</v>
      </c>
      <c r="BP179" s="297">
        <f t="shared" si="85"/>
        <v>0</v>
      </c>
      <c r="BQ179" s="297">
        <f t="shared" si="85"/>
        <v>993.95</v>
      </c>
      <c r="BR179" s="297">
        <f t="shared" si="85"/>
        <v>0</v>
      </c>
      <c r="BS179" s="297">
        <f t="shared" si="85"/>
        <v>0</v>
      </c>
      <c r="BT179" s="297">
        <f t="shared" ref="BT179:EE179" si="86">SUM(BT177:BT178)</f>
        <v>0</v>
      </c>
      <c r="BU179" s="297">
        <f t="shared" si="86"/>
        <v>675.16499999999996</v>
      </c>
      <c r="BV179" s="297">
        <f t="shared" si="86"/>
        <v>0</v>
      </c>
      <c r="BW179" s="297">
        <f t="shared" si="86"/>
        <v>0</v>
      </c>
      <c r="BX179" s="297">
        <f t="shared" si="86"/>
        <v>797.63199999999995</v>
      </c>
      <c r="BY179" s="297">
        <f t="shared" si="86"/>
        <v>0</v>
      </c>
      <c r="BZ179" s="297">
        <f t="shared" si="86"/>
        <v>0</v>
      </c>
      <c r="CA179" s="297">
        <f t="shared" si="86"/>
        <v>0</v>
      </c>
      <c r="CB179" s="297">
        <f t="shared" si="86"/>
        <v>539.20500000000004</v>
      </c>
      <c r="CC179" s="297">
        <f t="shared" si="86"/>
        <v>0</v>
      </c>
      <c r="CD179" s="297">
        <f t="shared" si="86"/>
        <v>0</v>
      </c>
      <c r="CE179" s="297">
        <f t="shared" si="86"/>
        <v>0</v>
      </c>
      <c r="CF179" s="297">
        <f t="shared" si="86"/>
        <v>123.78540000000001</v>
      </c>
      <c r="CG179" s="297">
        <f t="shared" si="86"/>
        <v>0</v>
      </c>
      <c r="CH179" s="297">
        <f t="shared" si="86"/>
        <v>500</v>
      </c>
      <c r="CI179" s="297">
        <f t="shared" si="86"/>
        <v>0</v>
      </c>
      <c r="CJ179" s="297">
        <f t="shared" si="86"/>
        <v>249.77500000000001</v>
      </c>
      <c r="CK179" s="297">
        <f t="shared" si="86"/>
        <v>1000</v>
      </c>
      <c r="CL179" s="297">
        <f t="shared" si="86"/>
        <v>0</v>
      </c>
      <c r="CM179" s="297">
        <f t="shared" si="86"/>
        <v>0</v>
      </c>
      <c r="CN179" s="297">
        <f t="shared" si="86"/>
        <v>0</v>
      </c>
      <c r="CO179" s="297">
        <f t="shared" si="86"/>
        <v>0</v>
      </c>
      <c r="CP179" s="297">
        <f t="shared" si="86"/>
        <v>0</v>
      </c>
      <c r="CQ179" s="297">
        <f t="shared" si="86"/>
        <v>0</v>
      </c>
      <c r="CR179" s="297">
        <f t="shared" si="86"/>
        <v>0</v>
      </c>
      <c r="CS179" s="297">
        <f t="shared" si="86"/>
        <v>0</v>
      </c>
      <c r="CT179" s="297">
        <f t="shared" si="86"/>
        <v>800</v>
      </c>
      <c r="CU179" s="297">
        <f t="shared" si="86"/>
        <v>0</v>
      </c>
      <c r="CV179" s="297">
        <f t="shared" si="86"/>
        <v>507.87239999999997</v>
      </c>
      <c r="CW179" s="297">
        <f t="shared" si="86"/>
        <v>0</v>
      </c>
      <c r="CX179" s="297">
        <f t="shared" si="86"/>
        <v>0</v>
      </c>
      <c r="CY179" s="297">
        <f t="shared" si="86"/>
        <v>0</v>
      </c>
      <c r="CZ179" s="297">
        <f t="shared" si="86"/>
        <v>0</v>
      </c>
      <c r="DA179" s="297">
        <f t="shared" si="86"/>
        <v>0</v>
      </c>
      <c r="DB179" s="297">
        <f t="shared" si="86"/>
        <v>295.09500000000003</v>
      </c>
      <c r="DC179" s="297">
        <f t="shared" si="86"/>
        <v>0</v>
      </c>
      <c r="DD179" s="297">
        <f t="shared" si="86"/>
        <v>764.77499999999998</v>
      </c>
      <c r="DE179" s="297">
        <f t="shared" si="86"/>
        <v>0</v>
      </c>
      <c r="DF179" s="297">
        <f t="shared" si="86"/>
        <v>0</v>
      </c>
      <c r="DG179" s="297">
        <f t="shared" si="86"/>
        <v>305.19929999999999</v>
      </c>
      <c r="DH179" s="297">
        <f t="shared" si="86"/>
        <v>0</v>
      </c>
      <c r="DI179" s="297">
        <f t="shared" si="86"/>
        <v>0</v>
      </c>
      <c r="DJ179" s="297">
        <f t="shared" si="86"/>
        <v>0</v>
      </c>
      <c r="DK179" s="297">
        <f t="shared" si="86"/>
        <v>0</v>
      </c>
      <c r="DL179" s="297">
        <f t="shared" si="86"/>
        <v>0</v>
      </c>
      <c r="DM179" s="297">
        <f t="shared" si="86"/>
        <v>426.1934</v>
      </c>
      <c r="DN179" s="297">
        <f t="shared" si="86"/>
        <v>0</v>
      </c>
      <c r="DO179" s="297">
        <f t="shared" si="86"/>
        <v>0</v>
      </c>
      <c r="DP179" s="297">
        <f t="shared" si="86"/>
        <v>0</v>
      </c>
      <c r="DQ179" s="297">
        <f t="shared" si="86"/>
        <v>0</v>
      </c>
      <c r="DR179" s="297">
        <f t="shared" si="86"/>
        <v>0</v>
      </c>
      <c r="DS179" s="297">
        <f t="shared" si="86"/>
        <v>0</v>
      </c>
      <c r="DT179" s="297">
        <f t="shared" si="86"/>
        <v>0</v>
      </c>
      <c r="DU179" s="297">
        <f t="shared" si="86"/>
        <v>0</v>
      </c>
      <c r="DV179" s="297">
        <f t="shared" si="86"/>
        <v>257.67509999999999</v>
      </c>
      <c r="DW179" s="297">
        <f t="shared" si="86"/>
        <v>0</v>
      </c>
      <c r="DX179" s="297">
        <f t="shared" si="86"/>
        <v>0</v>
      </c>
      <c r="DY179" s="297">
        <f t="shared" si="86"/>
        <v>1181.4100000000001</v>
      </c>
      <c r="DZ179" s="297">
        <f t="shared" si="86"/>
        <v>0</v>
      </c>
      <c r="EA179" s="297">
        <f t="shared" si="86"/>
        <v>0</v>
      </c>
      <c r="EB179" s="297">
        <f t="shared" si="86"/>
        <v>1000</v>
      </c>
      <c r="EC179" s="297">
        <f t="shared" si="86"/>
        <v>1200</v>
      </c>
      <c r="ED179" s="297">
        <f t="shared" si="86"/>
        <v>0</v>
      </c>
      <c r="EE179" s="297">
        <f t="shared" si="86"/>
        <v>863.89260000000002</v>
      </c>
      <c r="EF179" s="297">
        <f t="shared" ref="EF179:EH179" si="87">SUM(EF177:EF178)</f>
        <v>0</v>
      </c>
      <c r="EG179" s="297">
        <f t="shared" si="87"/>
        <v>367.19499999999999</v>
      </c>
      <c r="EH179" s="297">
        <f t="shared" si="87"/>
        <v>0</v>
      </c>
      <c r="EI179"/>
      <c r="EJ179" s="7">
        <f>ROUND(SUM(G179:EH179),5)</f>
        <v>26172.507699999998</v>
      </c>
      <c r="EN179" s="183">
        <v>0</v>
      </c>
      <c r="EO179" s="183">
        <v>0</v>
      </c>
      <c r="EP179" s="183">
        <v>0</v>
      </c>
      <c r="EQ179" s="183">
        <v>0</v>
      </c>
      <c r="ER179" s="183">
        <v>0</v>
      </c>
      <c r="ES179" s="183">
        <v>0</v>
      </c>
      <c r="ET179" s="183">
        <v>0</v>
      </c>
      <c r="EU179" s="183">
        <v>0</v>
      </c>
      <c r="EV179" s="183">
        <v>0</v>
      </c>
      <c r="EW179" s="183">
        <v>0</v>
      </c>
      <c r="EX179" s="183">
        <v>0</v>
      </c>
      <c r="EY179" s="183">
        <v>0</v>
      </c>
      <c r="EZ179" s="183">
        <v>0</v>
      </c>
      <c r="FA179" s="183">
        <v>0</v>
      </c>
      <c r="FB179" s="183">
        <v>0</v>
      </c>
      <c r="FC179" s="183">
        <v>0</v>
      </c>
      <c r="FD179" s="183">
        <v>0</v>
      </c>
      <c r="FE179" s="183">
        <v>0</v>
      </c>
      <c r="FF179" s="183">
        <v>0</v>
      </c>
      <c r="FG179" s="183">
        <v>0</v>
      </c>
      <c r="FH179" s="183">
        <v>0</v>
      </c>
      <c r="FI179" s="183">
        <v>0</v>
      </c>
      <c r="FJ179" s="183">
        <v>0</v>
      </c>
      <c r="FK179" s="183">
        <v>0</v>
      </c>
      <c r="FL179" s="183">
        <v>0</v>
      </c>
      <c r="FM179" s="183">
        <v>0</v>
      </c>
      <c r="FN179" s="183">
        <v>0</v>
      </c>
      <c r="FO179" s="183">
        <v>0</v>
      </c>
      <c r="FP179" s="183">
        <v>0</v>
      </c>
      <c r="FQ179" s="183">
        <v>0</v>
      </c>
      <c r="FR179" s="183">
        <v>0</v>
      </c>
      <c r="FS179" s="183">
        <v>0</v>
      </c>
      <c r="FT179" s="183">
        <v>0</v>
      </c>
      <c r="FU179" s="183">
        <v>0</v>
      </c>
      <c r="FV179" s="183">
        <v>0</v>
      </c>
      <c r="FW179" s="183">
        <v>0</v>
      </c>
      <c r="FX179" s="183">
        <v>0</v>
      </c>
      <c r="FY179" s="183">
        <v>0</v>
      </c>
      <c r="FZ179" s="183">
        <v>0</v>
      </c>
      <c r="GA179" s="183">
        <v>0</v>
      </c>
      <c r="GB179" s="183">
        <v>0</v>
      </c>
      <c r="GC179" s="183">
        <v>0</v>
      </c>
      <c r="GD179" s="183">
        <v>0</v>
      </c>
      <c r="GE179" s="183">
        <v>0</v>
      </c>
      <c r="GF179" s="183">
        <v>0</v>
      </c>
      <c r="GG179" s="183">
        <v>0</v>
      </c>
      <c r="GH179" s="183">
        <v>0</v>
      </c>
      <c r="GI179" s="183">
        <v>0</v>
      </c>
      <c r="GJ179" s="183">
        <v>0</v>
      </c>
      <c r="GK179" s="183">
        <v>0</v>
      </c>
      <c r="GL179" s="183">
        <v>0</v>
      </c>
      <c r="GM179" s="183">
        <v>0</v>
      </c>
      <c r="GN179" s="183">
        <v>0</v>
      </c>
      <c r="GO179" s="183">
        <v>0</v>
      </c>
      <c r="GP179" s="183">
        <v>0</v>
      </c>
      <c r="GQ179" s="183">
        <v>0</v>
      </c>
      <c r="GR179" s="183">
        <v>0</v>
      </c>
      <c r="GS179" s="183">
        <v>0</v>
      </c>
      <c r="GT179" s="183">
        <v>0</v>
      </c>
      <c r="GU179" s="183">
        <v>0</v>
      </c>
      <c r="GV179" s="183">
        <v>0</v>
      </c>
      <c r="GW179" s="183">
        <v>0</v>
      </c>
      <c r="GX179" s="183">
        <v>0</v>
      </c>
      <c r="GY179" s="183">
        <v>0</v>
      </c>
      <c r="GZ179" s="183">
        <v>0</v>
      </c>
      <c r="HA179" s="183">
        <v>0</v>
      </c>
      <c r="HB179" s="183">
        <v>0</v>
      </c>
      <c r="HC179" s="183">
        <v>0</v>
      </c>
      <c r="HD179" s="183">
        <v>0</v>
      </c>
      <c r="HE179" s="183">
        <v>0</v>
      </c>
      <c r="HF179" s="183">
        <v>0</v>
      </c>
      <c r="HG179" s="183">
        <v>0</v>
      </c>
      <c r="HH179" s="183">
        <v>0</v>
      </c>
      <c r="HI179" s="183">
        <v>0</v>
      </c>
      <c r="HJ179" s="183">
        <v>0</v>
      </c>
      <c r="HK179" s="183">
        <v>0</v>
      </c>
      <c r="HL179" s="183">
        <v>0</v>
      </c>
      <c r="HM179" s="183">
        <v>0</v>
      </c>
      <c r="HN179" s="183">
        <v>0</v>
      </c>
      <c r="HO179" s="183">
        <v>0</v>
      </c>
      <c r="HP179" s="183">
        <v>0</v>
      </c>
      <c r="HQ179" s="183">
        <v>0</v>
      </c>
      <c r="HR179" s="183">
        <v>0</v>
      </c>
      <c r="HS179" s="183">
        <v>0</v>
      </c>
      <c r="HT179" s="183">
        <v>0</v>
      </c>
      <c r="HU179" s="183">
        <v>0</v>
      </c>
      <c r="HV179" s="183">
        <v>0</v>
      </c>
      <c r="HW179" s="183">
        <v>0</v>
      </c>
      <c r="HX179" s="183">
        <v>0</v>
      </c>
      <c r="HY179" s="183">
        <v>0</v>
      </c>
      <c r="HZ179" s="183">
        <v>0</v>
      </c>
      <c r="IA179" s="183">
        <v>0</v>
      </c>
      <c r="IB179" s="183">
        <v>0</v>
      </c>
      <c r="IC179" s="183">
        <v>0</v>
      </c>
      <c r="ID179" s="183">
        <v>0</v>
      </c>
      <c r="IE179" s="183">
        <v>0</v>
      </c>
      <c r="IF179" s="183">
        <v>0</v>
      </c>
      <c r="IG179" s="183">
        <v>0</v>
      </c>
      <c r="IH179" s="183">
        <v>0</v>
      </c>
      <c r="II179" s="183">
        <v>0</v>
      </c>
      <c r="IJ179" s="183">
        <v>0</v>
      </c>
      <c r="IK179" s="183">
        <v>0</v>
      </c>
      <c r="IL179" s="183">
        <v>0</v>
      </c>
      <c r="IM179" s="183">
        <v>0</v>
      </c>
      <c r="IN179" s="183">
        <v>0</v>
      </c>
      <c r="IO179" s="183">
        <v>0</v>
      </c>
      <c r="IP179" s="183">
        <v>0</v>
      </c>
      <c r="IQ179" s="183">
        <v>0</v>
      </c>
      <c r="IR179" s="183">
        <v>0</v>
      </c>
      <c r="IS179" s="183">
        <v>0</v>
      </c>
      <c r="IT179" s="183">
        <v>0</v>
      </c>
      <c r="IU179" s="183">
        <v>0</v>
      </c>
      <c r="IV179" s="183">
        <v>0</v>
      </c>
      <c r="IW179" s="183">
        <v>0</v>
      </c>
      <c r="IX179" s="183">
        <v>0</v>
      </c>
      <c r="IY179" s="183">
        <v>0</v>
      </c>
      <c r="IZ179" s="183">
        <v>0</v>
      </c>
      <c r="JA179" s="183">
        <v>0</v>
      </c>
      <c r="JB179" s="183">
        <v>0</v>
      </c>
      <c r="JC179" s="183">
        <v>0</v>
      </c>
      <c r="JD179" s="183">
        <v>0</v>
      </c>
      <c r="JE179" s="183">
        <v>0</v>
      </c>
      <c r="JF179" s="183">
        <v>0</v>
      </c>
      <c r="JG179" s="183">
        <v>0</v>
      </c>
      <c r="JH179" s="183">
        <v>0</v>
      </c>
      <c r="JI179" s="183">
        <v>0</v>
      </c>
      <c r="JJ179" s="183">
        <v>0</v>
      </c>
      <c r="JK179" s="183">
        <v>0</v>
      </c>
      <c r="JL179" s="183">
        <v>0</v>
      </c>
      <c r="JM179" s="183">
        <v>0</v>
      </c>
      <c r="JN179" s="183">
        <v>0</v>
      </c>
      <c r="JO179" s="183">
        <v>0</v>
      </c>
      <c r="JP179" s="183">
        <v>0</v>
      </c>
      <c r="JQ179" s="183">
        <v>0</v>
      </c>
    </row>
    <row r="180" spans="1:277" ht="30" customHeight="1" x14ac:dyDescent="0.25">
      <c r="A180" s="54">
        <f t="shared" si="70"/>
        <v>179</v>
      </c>
      <c r="B180" s="6"/>
      <c r="C180" s="6"/>
      <c r="D180" s="6"/>
      <c r="E180" s="6" t="s">
        <v>339</v>
      </c>
      <c r="F180" s="6"/>
      <c r="G180" s="297"/>
      <c r="H180" s="297"/>
      <c r="I180" s="297"/>
      <c r="J180" s="297"/>
      <c r="K180" s="297"/>
      <c r="L180" s="297"/>
      <c r="M180" s="297"/>
      <c r="N180" s="297"/>
      <c r="O180" s="297"/>
      <c r="P180" s="297"/>
      <c r="Q180" s="297"/>
      <c r="R180" s="297"/>
      <c r="S180" s="297"/>
      <c r="T180" s="297"/>
      <c r="U180" s="297"/>
      <c r="V180" s="297"/>
      <c r="W180" s="297"/>
      <c r="X180" s="297"/>
      <c r="Y180" s="297"/>
      <c r="Z180" s="297"/>
      <c r="AA180" s="297"/>
      <c r="AB180" s="297"/>
      <c r="AC180" s="297"/>
      <c r="AD180" s="297"/>
      <c r="AE180" s="297"/>
      <c r="AF180" s="297"/>
      <c r="AG180" s="297"/>
      <c r="AH180" s="297"/>
      <c r="AI180" s="297"/>
      <c r="AJ180" s="297"/>
      <c r="AK180" s="297"/>
      <c r="AL180" s="297"/>
      <c r="AM180" s="297"/>
      <c r="AN180" s="297"/>
      <c r="AO180" s="297"/>
      <c r="AP180" s="297"/>
      <c r="AQ180" s="297"/>
      <c r="AR180" s="297"/>
      <c r="AS180" s="297"/>
      <c r="AT180" s="297"/>
      <c r="AU180" s="297"/>
      <c r="AV180" s="297"/>
      <c r="AW180" s="297"/>
      <c r="AX180" s="297"/>
      <c r="AY180" s="297"/>
      <c r="AZ180" s="297"/>
      <c r="BA180" s="297"/>
      <c r="BB180" s="297"/>
      <c r="BC180" s="297"/>
      <c r="BD180" s="297"/>
      <c r="BE180" s="297"/>
      <c r="BF180" s="297"/>
      <c r="BG180" s="297"/>
      <c r="BH180" s="297"/>
      <c r="BI180" s="297"/>
      <c r="BJ180" s="297"/>
      <c r="BK180" s="297"/>
      <c r="BL180" s="297"/>
      <c r="BM180" s="297"/>
      <c r="BN180" s="297"/>
      <c r="BO180" s="297"/>
      <c r="BP180" s="297"/>
      <c r="BQ180" s="297"/>
      <c r="BR180" s="297"/>
      <c r="BS180" s="297"/>
      <c r="BT180" s="297"/>
      <c r="BU180" s="297"/>
      <c r="BV180" s="297"/>
      <c r="BW180" s="297"/>
      <c r="BX180" s="297"/>
      <c r="BY180" s="297"/>
      <c r="BZ180" s="297"/>
      <c r="CA180" s="297"/>
      <c r="CB180" s="297"/>
      <c r="CC180" s="297"/>
      <c r="CD180" s="297"/>
      <c r="CE180" s="297"/>
      <c r="CF180" s="297"/>
      <c r="CG180" s="297"/>
      <c r="CH180" s="297"/>
      <c r="CI180" s="297"/>
      <c r="CJ180" s="297"/>
      <c r="CK180" s="297"/>
      <c r="CL180" s="297"/>
      <c r="CM180" s="297"/>
      <c r="CN180" s="297"/>
      <c r="CO180" s="297"/>
      <c r="CP180" s="297"/>
      <c r="CQ180" s="297"/>
      <c r="CR180" s="297"/>
      <c r="CS180" s="297"/>
      <c r="CT180" s="297"/>
      <c r="CU180" s="297"/>
      <c r="CV180" s="297"/>
      <c r="CW180" s="297"/>
      <c r="CX180" s="297"/>
      <c r="CY180" s="297"/>
      <c r="CZ180" s="297"/>
      <c r="DA180" s="297"/>
      <c r="DB180" s="297"/>
      <c r="DC180" s="297"/>
      <c r="DD180" s="297"/>
      <c r="DE180" s="297"/>
      <c r="DF180" s="297"/>
      <c r="DG180" s="297"/>
      <c r="DH180" s="297"/>
      <c r="DI180" s="297"/>
      <c r="DJ180" s="297"/>
      <c r="DK180" s="297"/>
      <c r="DL180" s="297"/>
      <c r="DM180" s="297"/>
      <c r="DN180" s="297"/>
      <c r="DO180" s="297"/>
      <c r="DP180" s="297"/>
      <c r="DQ180" s="297"/>
      <c r="DR180" s="297"/>
      <c r="DS180" s="297"/>
      <c r="DT180" s="297"/>
      <c r="DU180" s="297"/>
      <c r="DV180" s="297"/>
      <c r="DW180" s="297"/>
      <c r="DX180" s="297"/>
      <c r="DY180" s="297"/>
      <c r="DZ180" s="297"/>
      <c r="EA180" s="297"/>
      <c r="EB180" s="297"/>
      <c r="EC180" s="297"/>
      <c r="ED180" s="297"/>
      <c r="EE180" s="297"/>
      <c r="EF180" s="297"/>
      <c r="EG180" s="297"/>
      <c r="EH180" s="297"/>
      <c r="EI180"/>
      <c r="EJ180" s="7"/>
      <c r="EN180" s="183">
        <v>0</v>
      </c>
      <c r="EO180" s="183">
        <v>0</v>
      </c>
      <c r="EP180" s="183">
        <v>0</v>
      </c>
      <c r="EQ180" s="183">
        <v>0</v>
      </c>
      <c r="ER180" s="183">
        <v>0</v>
      </c>
      <c r="ES180" s="183">
        <v>0</v>
      </c>
      <c r="ET180" s="183">
        <v>0</v>
      </c>
      <c r="EU180" s="183">
        <v>0</v>
      </c>
      <c r="EV180" s="183">
        <v>0</v>
      </c>
      <c r="EW180" s="183">
        <v>0</v>
      </c>
      <c r="EX180" s="183">
        <v>0</v>
      </c>
      <c r="EY180" s="183">
        <v>0</v>
      </c>
      <c r="EZ180" s="183">
        <v>0</v>
      </c>
      <c r="FA180" s="183">
        <v>0</v>
      </c>
      <c r="FB180" s="183">
        <v>0</v>
      </c>
      <c r="FC180" s="183">
        <v>0</v>
      </c>
      <c r="FD180" s="183">
        <v>0</v>
      </c>
      <c r="FE180" s="183">
        <v>0</v>
      </c>
      <c r="FF180" s="183">
        <v>0</v>
      </c>
      <c r="FG180" s="183">
        <v>0</v>
      </c>
      <c r="FH180" s="183">
        <v>0</v>
      </c>
      <c r="FI180" s="183">
        <v>0</v>
      </c>
      <c r="FJ180" s="183">
        <v>0</v>
      </c>
      <c r="FK180" s="183">
        <v>0</v>
      </c>
      <c r="FL180" s="183">
        <v>0</v>
      </c>
      <c r="FM180" s="183">
        <v>0</v>
      </c>
      <c r="FN180" s="183">
        <v>0</v>
      </c>
      <c r="FO180" s="183">
        <v>0</v>
      </c>
      <c r="FP180" s="183">
        <v>0</v>
      </c>
      <c r="FQ180" s="183">
        <v>0</v>
      </c>
      <c r="FR180" s="183">
        <v>0</v>
      </c>
      <c r="FS180" s="183">
        <v>0</v>
      </c>
      <c r="FT180" s="183">
        <v>0</v>
      </c>
      <c r="FU180" s="183">
        <v>0</v>
      </c>
      <c r="FV180" s="183">
        <v>0</v>
      </c>
      <c r="FW180" s="183">
        <v>0</v>
      </c>
      <c r="FX180" s="183">
        <v>0</v>
      </c>
      <c r="FY180" s="183">
        <v>0</v>
      </c>
      <c r="FZ180" s="183">
        <v>0</v>
      </c>
      <c r="GA180" s="183">
        <v>0</v>
      </c>
      <c r="GB180" s="183">
        <v>0</v>
      </c>
      <c r="GC180" s="183">
        <v>0</v>
      </c>
      <c r="GD180" s="183">
        <v>0</v>
      </c>
      <c r="GE180" s="183">
        <v>0</v>
      </c>
      <c r="GF180" s="183">
        <v>0</v>
      </c>
      <c r="GG180" s="183">
        <v>0</v>
      </c>
      <c r="GH180" s="183">
        <v>0</v>
      </c>
      <c r="GI180" s="183">
        <v>0</v>
      </c>
      <c r="GJ180" s="183">
        <v>0</v>
      </c>
      <c r="GK180" s="183">
        <v>0</v>
      </c>
      <c r="GL180" s="183">
        <v>0</v>
      </c>
      <c r="GM180" s="183">
        <v>0</v>
      </c>
      <c r="GN180" s="183">
        <v>0</v>
      </c>
      <c r="GO180" s="183">
        <v>0</v>
      </c>
      <c r="GP180" s="183">
        <v>0</v>
      </c>
      <c r="GQ180" s="183">
        <v>0</v>
      </c>
      <c r="GR180" s="183">
        <v>0</v>
      </c>
      <c r="GS180" s="183">
        <v>0</v>
      </c>
      <c r="GT180" s="183">
        <v>0</v>
      </c>
      <c r="GU180" s="183">
        <v>0</v>
      </c>
      <c r="GV180" s="183">
        <v>0</v>
      </c>
      <c r="GW180" s="183">
        <v>0</v>
      </c>
      <c r="GX180" s="183">
        <v>0</v>
      </c>
      <c r="GY180" s="183">
        <v>0</v>
      </c>
      <c r="GZ180" s="183">
        <v>0</v>
      </c>
      <c r="HA180" s="183">
        <v>0</v>
      </c>
      <c r="HB180" s="183">
        <v>0</v>
      </c>
      <c r="HC180" s="183">
        <v>0</v>
      </c>
      <c r="HD180" s="183">
        <v>0</v>
      </c>
      <c r="HE180" s="183">
        <v>0</v>
      </c>
      <c r="HF180" s="183">
        <v>0</v>
      </c>
      <c r="HG180" s="183">
        <v>0</v>
      </c>
      <c r="HH180" s="183">
        <v>0</v>
      </c>
      <c r="HI180" s="183">
        <v>0</v>
      </c>
      <c r="HJ180" s="183">
        <v>0</v>
      </c>
      <c r="HK180" s="183">
        <v>0</v>
      </c>
      <c r="HL180" s="183">
        <v>0</v>
      </c>
      <c r="HM180" s="183">
        <v>0</v>
      </c>
      <c r="HN180" s="183">
        <v>0</v>
      </c>
      <c r="HO180" s="183">
        <v>0</v>
      </c>
      <c r="HP180" s="183">
        <v>0</v>
      </c>
      <c r="HQ180" s="183">
        <v>0</v>
      </c>
      <c r="HR180" s="183">
        <v>0</v>
      </c>
      <c r="HS180" s="183">
        <v>0</v>
      </c>
      <c r="HT180" s="183">
        <v>0</v>
      </c>
      <c r="HU180" s="183">
        <v>0</v>
      </c>
      <c r="HV180" s="183">
        <v>0</v>
      </c>
      <c r="HW180" s="183">
        <v>0</v>
      </c>
      <c r="HX180" s="183">
        <v>0</v>
      </c>
      <c r="HY180" s="183">
        <v>0</v>
      </c>
      <c r="HZ180" s="183">
        <v>0</v>
      </c>
      <c r="IA180" s="183">
        <v>0</v>
      </c>
      <c r="IB180" s="183">
        <v>0</v>
      </c>
      <c r="IC180" s="183">
        <v>0</v>
      </c>
      <c r="ID180" s="183">
        <v>0</v>
      </c>
      <c r="IE180" s="183">
        <v>0</v>
      </c>
      <c r="IF180" s="183">
        <v>0</v>
      </c>
      <c r="IG180" s="183">
        <v>0</v>
      </c>
      <c r="IH180" s="183">
        <v>0</v>
      </c>
      <c r="II180" s="183">
        <v>0</v>
      </c>
      <c r="IJ180" s="183">
        <v>0</v>
      </c>
      <c r="IK180" s="183">
        <v>0</v>
      </c>
      <c r="IL180" s="183">
        <v>0</v>
      </c>
      <c r="IM180" s="183">
        <v>0</v>
      </c>
      <c r="IN180" s="183">
        <v>0</v>
      </c>
      <c r="IO180" s="183">
        <v>0</v>
      </c>
      <c r="IP180" s="183">
        <v>0</v>
      </c>
      <c r="IQ180" s="183">
        <v>0</v>
      </c>
      <c r="IR180" s="183">
        <v>0</v>
      </c>
      <c r="IS180" s="183">
        <v>0</v>
      </c>
      <c r="IT180" s="183">
        <v>0</v>
      </c>
      <c r="IU180" s="183">
        <v>0</v>
      </c>
      <c r="IV180" s="183">
        <v>0</v>
      </c>
      <c r="IW180" s="183">
        <v>0</v>
      </c>
      <c r="IX180" s="183">
        <v>0</v>
      </c>
      <c r="IY180" s="183">
        <v>0</v>
      </c>
      <c r="IZ180" s="183">
        <v>0</v>
      </c>
      <c r="JA180" s="183">
        <v>0</v>
      </c>
      <c r="JB180" s="183">
        <v>0</v>
      </c>
      <c r="JC180" s="183">
        <v>0</v>
      </c>
      <c r="JD180" s="183">
        <v>0</v>
      </c>
      <c r="JE180" s="183">
        <v>0</v>
      </c>
      <c r="JF180" s="183">
        <v>0</v>
      </c>
      <c r="JG180" s="183">
        <v>0</v>
      </c>
      <c r="JH180" s="183">
        <v>0</v>
      </c>
      <c r="JI180" s="183">
        <v>0</v>
      </c>
      <c r="JJ180" s="183">
        <v>0</v>
      </c>
      <c r="JK180" s="183">
        <v>0</v>
      </c>
      <c r="JL180" s="183">
        <v>0</v>
      </c>
      <c r="JM180" s="183">
        <v>0</v>
      </c>
      <c r="JN180" s="183">
        <v>0</v>
      </c>
      <c r="JO180" s="183">
        <v>0</v>
      </c>
      <c r="JP180" s="183">
        <v>0</v>
      </c>
      <c r="JQ180" s="183">
        <v>0</v>
      </c>
    </row>
    <row r="181" spans="1:277" x14ac:dyDescent="0.25">
      <c r="A181" s="54">
        <f t="shared" si="70"/>
        <v>180</v>
      </c>
      <c r="B181" s="6"/>
      <c r="C181" s="6"/>
      <c r="D181" s="6"/>
      <c r="E181" s="6"/>
      <c r="F181" s="6" t="s">
        <v>404</v>
      </c>
      <c r="G181" s="297">
        <v>0</v>
      </c>
      <c r="H181" s="297">
        <v>500</v>
      </c>
      <c r="I181" s="297">
        <v>0</v>
      </c>
      <c r="J181" s="297">
        <v>0</v>
      </c>
      <c r="K181" s="297">
        <v>0</v>
      </c>
      <c r="L181" s="297">
        <v>711.5652</v>
      </c>
      <c r="M181" s="297">
        <v>0</v>
      </c>
      <c r="N181" s="297">
        <v>0</v>
      </c>
      <c r="O181" s="297">
        <v>600</v>
      </c>
      <c r="P181" s="297">
        <v>2472</v>
      </c>
      <c r="Q181" s="297">
        <v>0</v>
      </c>
      <c r="R181" s="297">
        <v>0</v>
      </c>
      <c r="S181" s="297">
        <v>0</v>
      </c>
      <c r="T181" s="297">
        <v>0</v>
      </c>
      <c r="U181" s="297"/>
      <c r="V181" s="297">
        <v>0</v>
      </c>
      <c r="W181" s="297"/>
      <c r="X181" s="297">
        <v>312.86250000000001</v>
      </c>
      <c r="Y181" s="297"/>
      <c r="Z181" s="297">
        <v>0</v>
      </c>
      <c r="AA181" s="297">
        <v>0</v>
      </c>
      <c r="AB181" s="297">
        <v>0</v>
      </c>
      <c r="AC181" s="297">
        <v>0</v>
      </c>
      <c r="AD181" s="297">
        <v>0</v>
      </c>
      <c r="AE181" s="297">
        <v>0</v>
      </c>
      <c r="AF181" s="297">
        <v>0</v>
      </c>
      <c r="AG181" s="297">
        <v>0</v>
      </c>
      <c r="AH181" s="297">
        <v>0</v>
      </c>
      <c r="AI181" s="297">
        <v>0</v>
      </c>
      <c r="AJ181" s="297">
        <v>0</v>
      </c>
      <c r="AK181" s="297">
        <v>0</v>
      </c>
      <c r="AL181" s="297">
        <v>0</v>
      </c>
      <c r="AM181" s="297">
        <v>0</v>
      </c>
      <c r="AN181" s="297">
        <v>0</v>
      </c>
      <c r="AO181" s="297">
        <v>0</v>
      </c>
      <c r="AP181" s="297">
        <v>0</v>
      </c>
      <c r="AQ181" s="297">
        <v>602.54999999999995</v>
      </c>
      <c r="AR181" s="297">
        <v>0</v>
      </c>
      <c r="AS181" s="297">
        <v>0</v>
      </c>
      <c r="AT181" s="297">
        <v>0</v>
      </c>
      <c r="AU181" s="297">
        <v>0</v>
      </c>
      <c r="AV181" s="297">
        <v>0</v>
      </c>
      <c r="AW181" s="297">
        <v>0</v>
      </c>
      <c r="AX181" s="297">
        <v>0</v>
      </c>
      <c r="AY181" s="297">
        <v>0</v>
      </c>
      <c r="AZ181" s="297">
        <v>0</v>
      </c>
      <c r="BA181" s="297">
        <v>0</v>
      </c>
      <c r="BB181" s="297">
        <v>0</v>
      </c>
      <c r="BC181" s="297">
        <v>0</v>
      </c>
      <c r="BD181" s="297">
        <v>0</v>
      </c>
      <c r="BE181" s="297">
        <v>0</v>
      </c>
      <c r="BF181" s="297">
        <v>0</v>
      </c>
      <c r="BG181" s="297">
        <v>803.4</v>
      </c>
      <c r="BH181" s="297">
        <v>0</v>
      </c>
      <c r="BI181" s="297">
        <v>0</v>
      </c>
      <c r="BJ181" s="297">
        <v>0</v>
      </c>
      <c r="BK181" s="297">
        <v>0</v>
      </c>
      <c r="BL181" s="297">
        <v>0</v>
      </c>
      <c r="BM181" s="297">
        <v>0</v>
      </c>
      <c r="BN181" s="297">
        <v>0</v>
      </c>
      <c r="BO181" s="297">
        <v>0</v>
      </c>
      <c r="BP181" s="297">
        <v>676.05079999999998</v>
      </c>
      <c r="BQ181" s="297">
        <v>512.41470000000004</v>
      </c>
      <c r="BR181" s="297">
        <v>0</v>
      </c>
      <c r="BS181" s="297">
        <v>0</v>
      </c>
      <c r="BT181" s="297">
        <v>0</v>
      </c>
      <c r="BU181" s="297">
        <v>0</v>
      </c>
      <c r="BV181" s="297">
        <v>0</v>
      </c>
      <c r="BW181" s="297">
        <v>0</v>
      </c>
      <c r="BX181" s="297">
        <v>0</v>
      </c>
      <c r="BY181" s="297">
        <v>0</v>
      </c>
      <c r="BZ181" s="297">
        <v>0</v>
      </c>
      <c r="CA181" s="297">
        <v>0</v>
      </c>
      <c r="CB181" s="297">
        <v>311.34839999999997</v>
      </c>
      <c r="CC181" s="297">
        <v>0</v>
      </c>
      <c r="CD181" s="297">
        <v>0</v>
      </c>
      <c r="CE181" s="297">
        <v>0</v>
      </c>
      <c r="CF181" s="297">
        <v>1490.0392000000002</v>
      </c>
      <c r="CG181" s="297">
        <v>0</v>
      </c>
      <c r="CH181" s="297">
        <v>0</v>
      </c>
      <c r="CI181" s="297">
        <v>0</v>
      </c>
      <c r="CJ181" s="297">
        <v>716.88</v>
      </c>
      <c r="CK181" s="297">
        <v>592.48689999999999</v>
      </c>
      <c r="CL181" s="297">
        <v>0</v>
      </c>
      <c r="CM181" s="297"/>
      <c r="CN181" s="297">
        <v>0</v>
      </c>
      <c r="CO181" s="297">
        <v>0</v>
      </c>
      <c r="CP181" s="297">
        <v>0</v>
      </c>
      <c r="CQ181" s="297">
        <v>0</v>
      </c>
      <c r="CR181" s="297">
        <v>0</v>
      </c>
      <c r="CS181" s="297">
        <v>0</v>
      </c>
      <c r="CT181" s="297">
        <v>500</v>
      </c>
      <c r="CU181" s="297">
        <v>0</v>
      </c>
      <c r="CV181" s="297">
        <v>837.67000000000007</v>
      </c>
      <c r="CW181" s="297">
        <v>0</v>
      </c>
      <c r="CX181" s="297">
        <v>0</v>
      </c>
      <c r="CY181" s="297">
        <v>0</v>
      </c>
      <c r="CZ181" s="297">
        <v>0</v>
      </c>
      <c r="DA181" s="297">
        <v>0</v>
      </c>
      <c r="DB181" s="297">
        <v>916.45280000000002</v>
      </c>
      <c r="DC181" s="297">
        <v>0</v>
      </c>
      <c r="DD181" s="297">
        <v>0</v>
      </c>
      <c r="DE181" s="297">
        <v>0</v>
      </c>
      <c r="DF181" s="297">
        <v>0</v>
      </c>
      <c r="DG181" s="297">
        <v>0</v>
      </c>
      <c r="DH181" s="297">
        <v>0</v>
      </c>
      <c r="DI181" s="297">
        <v>0</v>
      </c>
      <c r="DJ181" s="297">
        <v>0</v>
      </c>
      <c r="DK181" s="297">
        <v>0</v>
      </c>
      <c r="DL181" s="297">
        <v>0</v>
      </c>
      <c r="DM181" s="297">
        <v>0</v>
      </c>
      <c r="DN181" s="297">
        <v>0</v>
      </c>
      <c r="DO181" s="297">
        <v>0</v>
      </c>
      <c r="DP181" s="297">
        <v>0</v>
      </c>
      <c r="DQ181" s="297"/>
      <c r="DR181" s="297">
        <v>0</v>
      </c>
      <c r="DS181" s="297">
        <v>0</v>
      </c>
      <c r="DT181" s="297">
        <v>0</v>
      </c>
      <c r="DU181" s="297">
        <v>0</v>
      </c>
      <c r="DV181" s="297">
        <v>0</v>
      </c>
      <c r="DW181" s="297">
        <v>0</v>
      </c>
      <c r="DX181" s="297"/>
      <c r="DY181" s="297">
        <v>1050.5999999999999</v>
      </c>
      <c r="DZ181" s="297">
        <v>0</v>
      </c>
      <c r="EA181" s="297">
        <v>0</v>
      </c>
      <c r="EB181" s="297">
        <v>900.72469999999998</v>
      </c>
      <c r="EC181" s="297">
        <v>542.60399999999993</v>
      </c>
      <c r="ED181" s="297">
        <v>0</v>
      </c>
      <c r="EE181" s="297">
        <v>0</v>
      </c>
      <c r="EF181" s="297">
        <v>0</v>
      </c>
      <c r="EG181" s="297">
        <v>309</v>
      </c>
      <c r="EH181" s="297">
        <v>0</v>
      </c>
      <c r="EI181"/>
      <c r="EJ181" s="7">
        <f t="shared" ref="EJ181:EJ204" si="88">ROUND(SUM(G181:EH181),5)</f>
        <v>15358.6492</v>
      </c>
      <c r="EN181" s="183">
        <v>0</v>
      </c>
      <c r="EO181" s="183">
        <v>0</v>
      </c>
      <c r="EP181" s="183">
        <v>0</v>
      </c>
      <c r="EQ181" s="183">
        <v>0</v>
      </c>
      <c r="ER181" s="183">
        <v>0</v>
      </c>
      <c r="ES181" s="183">
        <v>0</v>
      </c>
      <c r="ET181" s="183">
        <v>0</v>
      </c>
      <c r="EU181" s="183">
        <v>0</v>
      </c>
      <c r="EV181" s="183">
        <v>0</v>
      </c>
      <c r="EW181" s="183">
        <v>0</v>
      </c>
      <c r="EX181" s="183">
        <v>0</v>
      </c>
      <c r="EY181" s="183">
        <v>0</v>
      </c>
      <c r="EZ181" s="183">
        <v>0</v>
      </c>
      <c r="FA181" s="183">
        <v>0</v>
      </c>
      <c r="FB181" s="183">
        <v>0</v>
      </c>
      <c r="FC181" s="183">
        <v>0</v>
      </c>
      <c r="FD181" s="183">
        <v>0</v>
      </c>
      <c r="FE181" s="183">
        <v>0</v>
      </c>
      <c r="FF181" s="183">
        <v>0</v>
      </c>
      <c r="FG181" s="183">
        <v>0</v>
      </c>
      <c r="FH181" s="183">
        <v>0</v>
      </c>
      <c r="FI181" s="183">
        <v>0</v>
      </c>
      <c r="FJ181" s="183">
        <v>0</v>
      </c>
      <c r="FK181" s="183">
        <v>0</v>
      </c>
      <c r="FL181" s="183">
        <v>0</v>
      </c>
      <c r="FM181" s="183">
        <v>0</v>
      </c>
      <c r="FN181" s="183">
        <v>0</v>
      </c>
      <c r="FO181" s="183">
        <v>0</v>
      </c>
      <c r="FP181" s="183">
        <v>0</v>
      </c>
      <c r="FQ181" s="183">
        <v>0</v>
      </c>
      <c r="FR181" s="183">
        <v>0</v>
      </c>
      <c r="FS181" s="183">
        <v>0</v>
      </c>
      <c r="FT181" s="183">
        <v>0</v>
      </c>
      <c r="FU181" s="183">
        <v>0</v>
      </c>
      <c r="FV181" s="183">
        <v>0</v>
      </c>
      <c r="FW181" s="183">
        <v>0</v>
      </c>
      <c r="FX181" s="183">
        <v>0</v>
      </c>
      <c r="FY181" s="183">
        <v>0</v>
      </c>
      <c r="FZ181" s="183">
        <v>0</v>
      </c>
      <c r="GA181" s="183">
        <v>0</v>
      </c>
      <c r="GB181" s="183">
        <v>0</v>
      </c>
      <c r="GC181" s="183">
        <v>0</v>
      </c>
      <c r="GD181" s="183">
        <v>0</v>
      </c>
      <c r="GE181" s="183">
        <v>0</v>
      </c>
      <c r="GF181" s="183">
        <v>0</v>
      </c>
      <c r="GG181" s="183">
        <v>0</v>
      </c>
      <c r="GH181" s="183">
        <v>0</v>
      </c>
      <c r="GI181" s="183">
        <v>0</v>
      </c>
      <c r="GJ181" s="183">
        <v>0</v>
      </c>
      <c r="GK181" s="183">
        <v>0</v>
      </c>
      <c r="GL181" s="183">
        <v>0</v>
      </c>
      <c r="GM181" s="183">
        <v>0</v>
      </c>
      <c r="GN181" s="183">
        <v>0</v>
      </c>
      <c r="GO181" s="183">
        <v>0</v>
      </c>
      <c r="GP181" s="183">
        <v>0</v>
      </c>
      <c r="GQ181" s="183">
        <v>0</v>
      </c>
      <c r="GR181" s="183">
        <v>0</v>
      </c>
      <c r="GS181" s="183">
        <v>0</v>
      </c>
      <c r="GT181" s="183">
        <v>0</v>
      </c>
      <c r="GU181" s="183">
        <v>0</v>
      </c>
      <c r="GV181" s="183">
        <v>0</v>
      </c>
      <c r="GW181" s="183">
        <v>0</v>
      </c>
      <c r="GX181" s="183">
        <v>0</v>
      </c>
      <c r="GY181" s="183">
        <v>0</v>
      </c>
      <c r="GZ181" s="183">
        <v>0</v>
      </c>
      <c r="HA181" s="183">
        <v>0</v>
      </c>
      <c r="HB181" s="183">
        <v>0</v>
      </c>
      <c r="HC181" s="183">
        <v>0</v>
      </c>
      <c r="HD181" s="183">
        <v>0</v>
      </c>
      <c r="HE181" s="183">
        <v>0</v>
      </c>
      <c r="HF181" s="183">
        <v>0</v>
      </c>
      <c r="HG181" s="183">
        <v>0</v>
      </c>
      <c r="HH181" s="183">
        <v>0</v>
      </c>
      <c r="HI181" s="183">
        <v>0</v>
      </c>
      <c r="HJ181" s="183">
        <v>0</v>
      </c>
      <c r="HK181" s="183">
        <v>0</v>
      </c>
      <c r="HL181" s="183">
        <v>0</v>
      </c>
      <c r="HM181" s="183">
        <v>0</v>
      </c>
      <c r="HN181" s="183">
        <v>0</v>
      </c>
      <c r="HO181" s="183">
        <v>0</v>
      </c>
      <c r="HP181" s="183">
        <v>0</v>
      </c>
      <c r="HQ181" s="183">
        <v>0</v>
      </c>
      <c r="HR181" s="183">
        <v>0</v>
      </c>
      <c r="HS181" s="183">
        <v>0</v>
      </c>
      <c r="HT181" s="183">
        <v>0</v>
      </c>
      <c r="HU181" s="183">
        <v>0</v>
      </c>
      <c r="HV181" s="183">
        <v>0</v>
      </c>
      <c r="HW181" s="183">
        <v>0</v>
      </c>
      <c r="HX181" s="183">
        <v>0</v>
      </c>
      <c r="HY181" s="183">
        <v>0</v>
      </c>
      <c r="HZ181" s="183">
        <v>0</v>
      </c>
      <c r="IA181" s="183">
        <v>0</v>
      </c>
      <c r="IB181" s="183">
        <v>0</v>
      </c>
      <c r="IC181" s="183">
        <v>0</v>
      </c>
      <c r="ID181" s="183">
        <v>0</v>
      </c>
      <c r="IE181" s="183">
        <v>0</v>
      </c>
      <c r="IF181" s="183">
        <v>0</v>
      </c>
      <c r="IG181" s="183">
        <v>0</v>
      </c>
      <c r="IH181" s="183">
        <v>0</v>
      </c>
      <c r="II181" s="183">
        <v>0</v>
      </c>
      <c r="IJ181" s="183">
        <v>0</v>
      </c>
      <c r="IK181" s="183">
        <v>0</v>
      </c>
      <c r="IL181" s="183">
        <v>0</v>
      </c>
      <c r="IM181" s="183">
        <v>0</v>
      </c>
      <c r="IN181" s="183">
        <v>0</v>
      </c>
      <c r="IO181" s="183">
        <v>0</v>
      </c>
      <c r="IP181" s="183">
        <v>0</v>
      </c>
      <c r="IQ181" s="183">
        <v>0</v>
      </c>
      <c r="IR181" s="183">
        <v>0</v>
      </c>
      <c r="IS181" s="183">
        <v>0</v>
      </c>
      <c r="IT181" s="183">
        <v>0</v>
      </c>
      <c r="IU181" s="183">
        <v>0</v>
      </c>
      <c r="IV181" s="183">
        <v>0</v>
      </c>
      <c r="IW181" s="183">
        <v>0</v>
      </c>
      <c r="IX181" s="183">
        <v>0</v>
      </c>
      <c r="IY181" s="183">
        <v>0</v>
      </c>
      <c r="IZ181" s="183">
        <v>0</v>
      </c>
      <c r="JA181" s="183">
        <v>0</v>
      </c>
      <c r="JB181" s="183">
        <v>0</v>
      </c>
      <c r="JC181" s="183">
        <v>0</v>
      </c>
      <c r="JD181" s="183">
        <v>0</v>
      </c>
      <c r="JE181" s="183">
        <v>0</v>
      </c>
      <c r="JF181" s="183">
        <v>0</v>
      </c>
      <c r="JG181" s="183">
        <v>0</v>
      </c>
      <c r="JH181" s="183">
        <v>0</v>
      </c>
      <c r="JI181" s="183">
        <v>0</v>
      </c>
      <c r="JJ181" s="183">
        <v>0</v>
      </c>
      <c r="JK181" s="183">
        <v>0</v>
      </c>
      <c r="JL181" s="183">
        <v>0</v>
      </c>
      <c r="JM181" s="183">
        <v>0</v>
      </c>
      <c r="JN181" s="183">
        <v>0</v>
      </c>
      <c r="JO181" s="183">
        <v>0</v>
      </c>
      <c r="JP181" s="183">
        <v>0</v>
      </c>
      <c r="JQ181" s="183">
        <v>0</v>
      </c>
    </row>
    <row r="182" spans="1:277" x14ac:dyDescent="0.25">
      <c r="A182" s="54">
        <f t="shared" si="70"/>
        <v>181</v>
      </c>
      <c r="B182" s="6"/>
      <c r="C182" s="6"/>
      <c r="D182" s="6"/>
      <c r="E182" s="6"/>
      <c r="F182" s="6" t="s">
        <v>340</v>
      </c>
      <c r="G182" s="297">
        <v>0</v>
      </c>
      <c r="H182" s="297">
        <v>1455.2664000000002</v>
      </c>
      <c r="I182" s="297">
        <v>4484.9805000000006</v>
      </c>
      <c r="J182" s="297">
        <v>0</v>
      </c>
      <c r="K182" s="297">
        <v>2328.0884000000001</v>
      </c>
      <c r="L182" s="297">
        <v>3398.5777000000003</v>
      </c>
      <c r="M182" s="297">
        <v>0</v>
      </c>
      <c r="N182" s="297">
        <v>0</v>
      </c>
      <c r="O182" s="297">
        <v>913.63059999999996</v>
      </c>
      <c r="P182" s="297">
        <v>2472</v>
      </c>
      <c r="Q182" s="297">
        <v>0</v>
      </c>
      <c r="R182" s="297">
        <v>135.98060000000001</v>
      </c>
      <c r="S182" s="297">
        <v>0</v>
      </c>
      <c r="T182" s="297">
        <v>0</v>
      </c>
      <c r="U182" s="297"/>
      <c r="V182" s="297">
        <v>1392.8896</v>
      </c>
      <c r="W182" s="297"/>
      <c r="X182" s="297">
        <v>1528.211</v>
      </c>
      <c r="Y182" s="297"/>
      <c r="Z182" s="297">
        <v>0</v>
      </c>
      <c r="AA182" s="297">
        <v>0</v>
      </c>
      <c r="AB182" s="297">
        <v>1424.7372</v>
      </c>
      <c r="AC182" s="297">
        <v>0</v>
      </c>
      <c r="AD182" s="297">
        <v>0</v>
      </c>
      <c r="AE182" s="297">
        <v>855.68280000000004</v>
      </c>
      <c r="AF182" s="297">
        <v>0</v>
      </c>
      <c r="AG182" s="297">
        <v>2100</v>
      </c>
      <c r="AH182" s="297">
        <v>0</v>
      </c>
      <c r="AI182" s="297">
        <v>0</v>
      </c>
      <c r="AJ182" s="297">
        <v>0</v>
      </c>
      <c r="AK182" s="297">
        <v>247.2</v>
      </c>
      <c r="AL182" s="297">
        <v>0</v>
      </c>
      <c r="AM182" s="297">
        <v>0</v>
      </c>
      <c r="AN182" s="297">
        <v>1697.8314</v>
      </c>
      <c r="AO182" s="297">
        <v>0</v>
      </c>
      <c r="AP182" s="297">
        <v>0</v>
      </c>
      <c r="AQ182" s="297">
        <v>947.92960000000005</v>
      </c>
      <c r="AR182" s="297">
        <v>0</v>
      </c>
      <c r="AS182" s="297">
        <v>0</v>
      </c>
      <c r="AT182" s="297">
        <v>0</v>
      </c>
      <c r="AU182" s="297">
        <v>0</v>
      </c>
      <c r="AV182" s="297">
        <v>0</v>
      </c>
      <c r="AW182" s="297">
        <v>1872.6945000000001</v>
      </c>
      <c r="AX182" s="297">
        <v>0</v>
      </c>
      <c r="AY182" s="297">
        <v>885.6558</v>
      </c>
      <c r="AZ182" s="297">
        <v>0</v>
      </c>
      <c r="BA182" s="297">
        <v>0</v>
      </c>
      <c r="BB182" s="297">
        <v>0</v>
      </c>
      <c r="BC182" s="297">
        <v>6157.3811999999998</v>
      </c>
      <c r="BD182" s="297">
        <v>0</v>
      </c>
      <c r="BE182" s="297">
        <v>0</v>
      </c>
      <c r="BF182" s="297">
        <v>0</v>
      </c>
      <c r="BG182" s="297">
        <v>1144.3712</v>
      </c>
      <c r="BH182" s="297">
        <v>1040.6192999999998</v>
      </c>
      <c r="BI182" s="297">
        <v>0</v>
      </c>
      <c r="BJ182" s="297">
        <v>0</v>
      </c>
      <c r="BK182" s="297">
        <v>725.32600000000002</v>
      </c>
      <c r="BL182" s="297">
        <v>0</v>
      </c>
      <c r="BM182" s="297">
        <v>0</v>
      </c>
      <c r="BN182" s="297">
        <v>0</v>
      </c>
      <c r="BO182" s="297">
        <v>1518.1994</v>
      </c>
      <c r="BP182" s="297">
        <v>193.60910000000001</v>
      </c>
      <c r="BQ182" s="297">
        <v>2866.7165999999997</v>
      </c>
      <c r="BR182" s="297">
        <v>0</v>
      </c>
      <c r="BS182" s="297">
        <v>886.84029999999996</v>
      </c>
      <c r="BT182" s="297">
        <v>0</v>
      </c>
      <c r="BU182" s="297">
        <v>1207.2732999999998</v>
      </c>
      <c r="BV182" s="297">
        <v>0</v>
      </c>
      <c r="BW182" s="297">
        <v>0</v>
      </c>
      <c r="BX182" s="297">
        <v>1426.7354</v>
      </c>
      <c r="BY182" s="297">
        <v>0</v>
      </c>
      <c r="BZ182" s="297">
        <v>0</v>
      </c>
      <c r="CA182" s="297">
        <v>0</v>
      </c>
      <c r="CB182" s="297">
        <v>1816.3020000000001</v>
      </c>
      <c r="CC182" s="297">
        <v>0</v>
      </c>
      <c r="CD182" s="297">
        <v>1374.0817999999999</v>
      </c>
      <c r="CE182" s="297">
        <v>0</v>
      </c>
      <c r="CF182" s="297">
        <v>1832.0507</v>
      </c>
      <c r="CG182" s="297">
        <v>0</v>
      </c>
      <c r="CH182" s="297">
        <v>2527.4758000000002</v>
      </c>
      <c r="CI182" s="297">
        <v>0</v>
      </c>
      <c r="CJ182" s="297">
        <v>1312.0243</v>
      </c>
      <c r="CK182" s="297">
        <v>5160.3618000000006</v>
      </c>
      <c r="CL182" s="297">
        <v>2103.0745999999999</v>
      </c>
      <c r="CM182" s="297"/>
      <c r="CN182" s="297">
        <v>0</v>
      </c>
      <c r="CO182" s="297">
        <v>0</v>
      </c>
      <c r="CP182" s="297">
        <v>0</v>
      </c>
      <c r="CQ182" s="297">
        <v>1071.9930999999999</v>
      </c>
      <c r="CR182" s="297">
        <v>0</v>
      </c>
      <c r="CS182" s="297">
        <v>0</v>
      </c>
      <c r="CT182" s="297">
        <v>795.24240000000009</v>
      </c>
      <c r="CU182" s="297">
        <v>0</v>
      </c>
      <c r="CV182" s="297">
        <v>2655.752</v>
      </c>
      <c r="CW182" s="297">
        <v>0</v>
      </c>
      <c r="CX182" s="297">
        <v>0</v>
      </c>
      <c r="CY182" s="297">
        <v>0</v>
      </c>
      <c r="CZ182" s="297">
        <v>0</v>
      </c>
      <c r="DA182" s="297">
        <v>1E-8</v>
      </c>
      <c r="DB182" s="297">
        <v>3604.1244999999999</v>
      </c>
      <c r="DC182" s="297">
        <v>0</v>
      </c>
      <c r="DD182" s="297">
        <v>820.25080000000003</v>
      </c>
      <c r="DE182" s="297">
        <v>0</v>
      </c>
      <c r="DF182" s="297">
        <v>0</v>
      </c>
      <c r="DG182" s="297">
        <v>0</v>
      </c>
      <c r="DH182" s="297">
        <v>1565.4660999999999</v>
      </c>
      <c r="DI182" s="297">
        <v>0</v>
      </c>
      <c r="DJ182" s="297">
        <v>0</v>
      </c>
      <c r="DK182" s="297">
        <v>0</v>
      </c>
      <c r="DL182" s="297">
        <v>0</v>
      </c>
      <c r="DM182" s="297">
        <v>0</v>
      </c>
      <c r="DN182" s="297">
        <v>0</v>
      </c>
      <c r="DO182" s="297">
        <v>0</v>
      </c>
      <c r="DP182" s="297">
        <v>0</v>
      </c>
      <c r="DQ182" s="297"/>
      <c r="DR182" s="297">
        <v>0</v>
      </c>
      <c r="DS182" s="297">
        <v>0</v>
      </c>
      <c r="DT182" s="297">
        <v>0</v>
      </c>
      <c r="DU182" s="297">
        <v>0</v>
      </c>
      <c r="DV182" s="297">
        <v>0</v>
      </c>
      <c r="DW182" s="297">
        <v>0</v>
      </c>
      <c r="DX182" s="297"/>
      <c r="DY182" s="297">
        <v>1325.5173</v>
      </c>
      <c r="DZ182" s="297">
        <v>0</v>
      </c>
      <c r="EA182" s="297">
        <v>0</v>
      </c>
      <c r="EB182" s="297">
        <v>7678.4131000000007</v>
      </c>
      <c r="EC182" s="297">
        <v>1884.9927</v>
      </c>
      <c r="ED182" s="297">
        <v>0</v>
      </c>
      <c r="EE182" s="297">
        <v>1622.5692999999999</v>
      </c>
      <c r="EF182" s="297">
        <v>0</v>
      </c>
      <c r="EG182" s="297">
        <v>1073.9707000000001</v>
      </c>
      <c r="EH182" s="297">
        <v>2400</v>
      </c>
      <c r="EI182"/>
      <c r="EJ182" s="7">
        <f t="shared" si="88"/>
        <v>87932.090899999996</v>
      </c>
      <c r="EN182" s="183">
        <v>0</v>
      </c>
      <c r="EO182" s="183">
        <v>0</v>
      </c>
      <c r="EP182" s="183">
        <v>0</v>
      </c>
      <c r="EQ182" s="183">
        <v>0</v>
      </c>
      <c r="ER182" s="183">
        <v>0</v>
      </c>
      <c r="ES182" s="183">
        <v>0</v>
      </c>
      <c r="ET182" s="183">
        <v>0</v>
      </c>
      <c r="EU182" s="183">
        <v>0</v>
      </c>
      <c r="EV182" s="183">
        <v>0</v>
      </c>
      <c r="EW182" s="183">
        <v>0</v>
      </c>
      <c r="EX182" s="183">
        <v>0</v>
      </c>
      <c r="EY182" s="183">
        <v>0</v>
      </c>
      <c r="EZ182" s="183">
        <v>0</v>
      </c>
      <c r="FA182" s="183">
        <v>0</v>
      </c>
      <c r="FB182" s="183">
        <v>0</v>
      </c>
      <c r="FC182" s="183">
        <v>0</v>
      </c>
      <c r="FD182" s="183">
        <v>0</v>
      </c>
      <c r="FE182" s="183">
        <v>0</v>
      </c>
      <c r="FF182" s="183">
        <v>0</v>
      </c>
      <c r="FG182" s="183">
        <v>0</v>
      </c>
      <c r="FH182" s="183">
        <v>0</v>
      </c>
      <c r="FI182" s="183">
        <v>0</v>
      </c>
      <c r="FJ182" s="183">
        <v>0</v>
      </c>
      <c r="FK182" s="183">
        <v>0</v>
      </c>
      <c r="FL182" s="183">
        <v>0</v>
      </c>
      <c r="FM182" s="183">
        <v>0</v>
      </c>
      <c r="FN182" s="183">
        <v>0</v>
      </c>
      <c r="FO182" s="183">
        <v>0</v>
      </c>
      <c r="FP182" s="183">
        <v>0</v>
      </c>
      <c r="FQ182" s="183">
        <v>0</v>
      </c>
      <c r="FR182" s="183">
        <v>0</v>
      </c>
      <c r="FS182" s="183">
        <v>0</v>
      </c>
      <c r="FT182" s="183">
        <v>0</v>
      </c>
      <c r="FU182" s="183">
        <v>0</v>
      </c>
      <c r="FV182" s="183">
        <v>0</v>
      </c>
      <c r="FW182" s="183">
        <v>0</v>
      </c>
      <c r="FX182" s="183">
        <v>0</v>
      </c>
      <c r="FY182" s="183">
        <v>0</v>
      </c>
      <c r="FZ182" s="183">
        <v>0</v>
      </c>
      <c r="GA182" s="183">
        <v>0</v>
      </c>
      <c r="GB182" s="183">
        <v>0</v>
      </c>
      <c r="GC182" s="183">
        <v>0</v>
      </c>
      <c r="GD182" s="183">
        <v>0</v>
      </c>
      <c r="GE182" s="183">
        <v>0</v>
      </c>
      <c r="GF182" s="183">
        <v>0</v>
      </c>
      <c r="GG182" s="183">
        <v>0</v>
      </c>
      <c r="GH182" s="183">
        <v>0</v>
      </c>
      <c r="GI182" s="183">
        <v>0</v>
      </c>
      <c r="GJ182" s="183">
        <v>0</v>
      </c>
      <c r="GK182" s="183">
        <v>0</v>
      </c>
      <c r="GL182" s="183">
        <v>0</v>
      </c>
      <c r="GM182" s="183">
        <v>0</v>
      </c>
      <c r="GN182" s="183">
        <v>0</v>
      </c>
      <c r="GO182" s="183">
        <v>0</v>
      </c>
      <c r="GP182" s="183">
        <v>0</v>
      </c>
      <c r="GQ182" s="183">
        <v>0</v>
      </c>
      <c r="GR182" s="183">
        <v>0</v>
      </c>
      <c r="GS182" s="183">
        <v>0</v>
      </c>
      <c r="GT182" s="183">
        <v>0</v>
      </c>
      <c r="GU182" s="183">
        <v>0</v>
      </c>
      <c r="GV182" s="183">
        <v>0</v>
      </c>
      <c r="GW182" s="183">
        <v>0</v>
      </c>
      <c r="GX182" s="183">
        <v>0</v>
      </c>
      <c r="GY182" s="183">
        <v>0</v>
      </c>
      <c r="GZ182" s="183">
        <v>0</v>
      </c>
      <c r="HA182" s="183">
        <v>0</v>
      </c>
      <c r="HB182" s="183">
        <v>0</v>
      </c>
      <c r="HC182" s="183">
        <v>0</v>
      </c>
      <c r="HD182" s="183">
        <v>0</v>
      </c>
      <c r="HE182" s="183">
        <v>0</v>
      </c>
      <c r="HF182" s="183">
        <v>0</v>
      </c>
      <c r="HG182" s="183">
        <v>0</v>
      </c>
      <c r="HH182" s="183">
        <v>0</v>
      </c>
      <c r="HI182" s="183">
        <v>0</v>
      </c>
      <c r="HJ182" s="183">
        <v>0</v>
      </c>
      <c r="HK182" s="183">
        <v>0</v>
      </c>
      <c r="HL182" s="183">
        <v>0</v>
      </c>
      <c r="HM182" s="183">
        <v>0</v>
      </c>
      <c r="HN182" s="183">
        <v>0</v>
      </c>
      <c r="HO182" s="183">
        <v>0</v>
      </c>
      <c r="HP182" s="183">
        <v>0</v>
      </c>
      <c r="HQ182" s="183">
        <v>0</v>
      </c>
      <c r="HR182" s="183">
        <v>0</v>
      </c>
      <c r="HS182" s="183">
        <v>0</v>
      </c>
      <c r="HT182" s="183">
        <v>0</v>
      </c>
      <c r="HU182" s="183">
        <v>0</v>
      </c>
      <c r="HV182" s="183">
        <v>0</v>
      </c>
      <c r="HW182" s="183">
        <v>0</v>
      </c>
      <c r="HX182" s="183">
        <v>0</v>
      </c>
      <c r="HY182" s="183">
        <v>0</v>
      </c>
      <c r="HZ182" s="183">
        <v>0</v>
      </c>
      <c r="IA182" s="183">
        <v>0</v>
      </c>
      <c r="IB182" s="183">
        <v>0</v>
      </c>
      <c r="IC182" s="183">
        <v>0</v>
      </c>
      <c r="ID182" s="183">
        <v>0</v>
      </c>
      <c r="IE182" s="183">
        <v>0</v>
      </c>
      <c r="IF182" s="183">
        <v>0</v>
      </c>
      <c r="IG182" s="183">
        <v>0</v>
      </c>
      <c r="IH182" s="183">
        <v>0</v>
      </c>
      <c r="II182" s="183">
        <v>0</v>
      </c>
      <c r="IJ182" s="183">
        <v>0</v>
      </c>
      <c r="IK182" s="183">
        <v>0</v>
      </c>
      <c r="IL182" s="183">
        <v>0</v>
      </c>
      <c r="IM182" s="183">
        <v>0</v>
      </c>
      <c r="IN182" s="183">
        <v>0</v>
      </c>
      <c r="IO182" s="183">
        <v>0</v>
      </c>
      <c r="IP182" s="183">
        <v>0</v>
      </c>
      <c r="IQ182" s="183">
        <v>0</v>
      </c>
      <c r="IR182" s="183">
        <v>0</v>
      </c>
      <c r="IS182" s="183">
        <v>0</v>
      </c>
      <c r="IT182" s="183">
        <v>0</v>
      </c>
      <c r="IU182" s="183">
        <v>0</v>
      </c>
      <c r="IV182" s="183">
        <v>0</v>
      </c>
      <c r="IW182" s="183">
        <v>0</v>
      </c>
      <c r="IX182" s="183">
        <v>0</v>
      </c>
      <c r="IY182" s="183">
        <v>0</v>
      </c>
      <c r="IZ182" s="183">
        <v>0</v>
      </c>
      <c r="JA182" s="183">
        <v>0</v>
      </c>
      <c r="JB182" s="183">
        <v>0</v>
      </c>
      <c r="JC182" s="183">
        <v>0</v>
      </c>
      <c r="JD182" s="183">
        <v>0</v>
      </c>
      <c r="JE182" s="183">
        <v>0</v>
      </c>
      <c r="JF182" s="183">
        <v>0</v>
      </c>
      <c r="JG182" s="183">
        <v>0</v>
      </c>
      <c r="JH182" s="183">
        <v>0</v>
      </c>
      <c r="JI182" s="183">
        <v>0</v>
      </c>
      <c r="JJ182" s="183">
        <v>0</v>
      </c>
      <c r="JK182" s="183">
        <v>0</v>
      </c>
      <c r="JL182" s="183">
        <v>0</v>
      </c>
      <c r="JM182" s="183">
        <v>0</v>
      </c>
      <c r="JN182" s="183">
        <v>0</v>
      </c>
      <c r="JO182" s="183">
        <v>0</v>
      </c>
      <c r="JP182" s="183">
        <v>0</v>
      </c>
      <c r="JQ182" s="183">
        <v>0</v>
      </c>
    </row>
    <row r="183" spans="1:277" x14ac:dyDescent="0.25">
      <c r="A183" s="54">
        <f t="shared" si="70"/>
        <v>182</v>
      </c>
      <c r="B183" s="6"/>
      <c r="C183" s="6"/>
      <c r="D183" s="6"/>
      <c r="E183" s="6"/>
      <c r="F183" s="6" t="s">
        <v>341</v>
      </c>
      <c r="G183" s="297">
        <v>0</v>
      </c>
      <c r="H183" s="297">
        <v>172.71039999999999</v>
      </c>
      <c r="I183" s="297">
        <v>0</v>
      </c>
      <c r="J183" s="297">
        <v>0</v>
      </c>
      <c r="K183" s="297">
        <v>0</v>
      </c>
      <c r="L183" s="297">
        <v>0</v>
      </c>
      <c r="M183" s="297">
        <v>0</v>
      </c>
      <c r="N183" s="297">
        <v>0</v>
      </c>
      <c r="O183" s="297">
        <v>0</v>
      </c>
      <c r="P183" s="297">
        <v>0</v>
      </c>
      <c r="Q183" s="297">
        <v>0</v>
      </c>
      <c r="R183" s="297">
        <v>0</v>
      </c>
      <c r="S183" s="297">
        <v>0</v>
      </c>
      <c r="T183" s="297">
        <v>0</v>
      </c>
      <c r="U183" s="297"/>
      <c r="V183" s="297">
        <v>0</v>
      </c>
      <c r="W183" s="297"/>
      <c r="X183" s="297">
        <v>2143.6771999999996</v>
      </c>
      <c r="Y183" s="297"/>
      <c r="Z183" s="297">
        <v>0</v>
      </c>
      <c r="AA183" s="297">
        <v>0</v>
      </c>
      <c r="AB183" s="297">
        <v>0</v>
      </c>
      <c r="AC183" s="297">
        <v>0</v>
      </c>
      <c r="AD183" s="297">
        <v>0</v>
      </c>
      <c r="AE183" s="297">
        <v>0</v>
      </c>
      <c r="AF183" s="297">
        <v>0</v>
      </c>
      <c r="AG183" s="297">
        <v>0</v>
      </c>
      <c r="AH183" s="297">
        <v>0</v>
      </c>
      <c r="AI183" s="297">
        <v>0</v>
      </c>
      <c r="AJ183" s="297">
        <v>0</v>
      </c>
      <c r="AK183" s="297">
        <v>0</v>
      </c>
      <c r="AL183" s="297">
        <v>0</v>
      </c>
      <c r="AM183" s="297">
        <v>0</v>
      </c>
      <c r="AN183" s="297">
        <v>0</v>
      </c>
      <c r="AO183" s="297">
        <v>0</v>
      </c>
      <c r="AP183" s="297">
        <v>0</v>
      </c>
      <c r="AQ183" s="297">
        <v>0</v>
      </c>
      <c r="AR183" s="297">
        <v>0</v>
      </c>
      <c r="AS183" s="297">
        <v>0</v>
      </c>
      <c r="AT183" s="297">
        <v>0</v>
      </c>
      <c r="AU183" s="297">
        <v>0</v>
      </c>
      <c r="AV183" s="297">
        <v>0</v>
      </c>
      <c r="AW183" s="297">
        <v>0</v>
      </c>
      <c r="AX183" s="297">
        <v>0</v>
      </c>
      <c r="AY183" s="297">
        <v>0</v>
      </c>
      <c r="AZ183" s="297">
        <v>0</v>
      </c>
      <c r="BA183" s="297">
        <v>0</v>
      </c>
      <c r="BB183" s="297">
        <v>0</v>
      </c>
      <c r="BC183" s="297">
        <v>1605.049</v>
      </c>
      <c r="BD183" s="297">
        <v>0</v>
      </c>
      <c r="BE183" s="297">
        <v>0</v>
      </c>
      <c r="BF183" s="297">
        <v>0</v>
      </c>
      <c r="BG183" s="297">
        <v>2929.4127000000003</v>
      </c>
      <c r="BH183" s="297">
        <v>940.44149999999991</v>
      </c>
      <c r="BI183" s="297">
        <v>0</v>
      </c>
      <c r="BJ183" s="297">
        <v>0</v>
      </c>
      <c r="BK183" s="297">
        <v>0</v>
      </c>
      <c r="BL183" s="297">
        <v>0</v>
      </c>
      <c r="BM183" s="297">
        <v>0</v>
      </c>
      <c r="BN183" s="297">
        <v>0</v>
      </c>
      <c r="BO183" s="297">
        <v>5263.8253000000004</v>
      </c>
      <c r="BP183" s="297">
        <v>0</v>
      </c>
      <c r="BQ183" s="297">
        <v>126.4325</v>
      </c>
      <c r="BR183" s="297">
        <v>0</v>
      </c>
      <c r="BS183" s="297">
        <v>0</v>
      </c>
      <c r="BT183" s="297">
        <v>0</v>
      </c>
      <c r="BU183" s="297">
        <v>0</v>
      </c>
      <c r="BV183" s="297">
        <v>0</v>
      </c>
      <c r="BW183" s="297">
        <v>0</v>
      </c>
      <c r="BX183" s="297">
        <v>0</v>
      </c>
      <c r="BY183" s="297">
        <v>0</v>
      </c>
      <c r="BZ183" s="297">
        <v>0</v>
      </c>
      <c r="CA183" s="297">
        <v>0</v>
      </c>
      <c r="CB183" s="297">
        <v>54.002899999999997</v>
      </c>
      <c r="CC183" s="297">
        <v>0</v>
      </c>
      <c r="CD183" s="297">
        <v>0</v>
      </c>
      <c r="CE183" s="297">
        <v>0</v>
      </c>
      <c r="CF183" s="297">
        <v>670.02530000000002</v>
      </c>
      <c r="CG183" s="297">
        <v>0</v>
      </c>
      <c r="CH183" s="297">
        <v>0</v>
      </c>
      <c r="CI183" s="297">
        <v>0</v>
      </c>
      <c r="CJ183" s="297">
        <v>1389.7275</v>
      </c>
      <c r="CK183" s="297">
        <v>0</v>
      </c>
      <c r="CL183" s="297">
        <v>253.63749999999999</v>
      </c>
      <c r="CM183" s="297"/>
      <c r="CN183" s="297">
        <v>0</v>
      </c>
      <c r="CO183" s="297">
        <v>0</v>
      </c>
      <c r="CP183" s="297">
        <v>0</v>
      </c>
      <c r="CQ183" s="297">
        <v>0</v>
      </c>
      <c r="CR183" s="297">
        <v>0</v>
      </c>
      <c r="CS183" s="297">
        <v>0</v>
      </c>
      <c r="CT183" s="297">
        <v>0</v>
      </c>
      <c r="CU183" s="297">
        <v>0</v>
      </c>
      <c r="CV183" s="297">
        <v>1409.452</v>
      </c>
      <c r="CW183" s="297">
        <v>0</v>
      </c>
      <c r="CX183" s="297">
        <v>0</v>
      </c>
      <c r="CY183" s="297">
        <v>0</v>
      </c>
      <c r="CZ183" s="297">
        <v>0</v>
      </c>
      <c r="DA183" s="297">
        <v>0</v>
      </c>
      <c r="DB183" s="297">
        <v>13381.420099999999</v>
      </c>
      <c r="DC183" s="297">
        <v>0</v>
      </c>
      <c r="DD183" s="297">
        <v>0</v>
      </c>
      <c r="DE183" s="297">
        <v>0</v>
      </c>
      <c r="DF183" s="297">
        <v>0</v>
      </c>
      <c r="DG183" s="297">
        <v>0</v>
      </c>
      <c r="DH183" s="297">
        <v>409.41469999999998</v>
      </c>
      <c r="DI183" s="297">
        <v>0</v>
      </c>
      <c r="DJ183" s="297">
        <v>0</v>
      </c>
      <c r="DK183" s="297">
        <v>0</v>
      </c>
      <c r="DL183" s="297">
        <v>0</v>
      </c>
      <c r="DM183" s="297">
        <v>0</v>
      </c>
      <c r="DN183" s="297">
        <v>0</v>
      </c>
      <c r="DO183" s="297">
        <v>0</v>
      </c>
      <c r="DP183" s="297">
        <v>0</v>
      </c>
      <c r="DQ183" s="297"/>
      <c r="DR183" s="297">
        <v>0</v>
      </c>
      <c r="DS183" s="297">
        <v>0</v>
      </c>
      <c r="DT183" s="297">
        <v>0</v>
      </c>
      <c r="DU183" s="297">
        <v>0</v>
      </c>
      <c r="DV183" s="297">
        <v>0</v>
      </c>
      <c r="DW183" s="297">
        <v>0</v>
      </c>
      <c r="DX183" s="297"/>
      <c r="DY183" s="297">
        <v>3504.2350999999999</v>
      </c>
      <c r="DZ183" s="297">
        <v>0</v>
      </c>
      <c r="EA183" s="297">
        <v>0</v>
      </c>
      <c r="EB183" s="297">
        <v>2227.8076000000001</v>
      </c>
      <c r="EC183" s="297">
        <v>0</v>
      </c>
      <c r="ED183" s="297">
        <v>0</v>
      </c>
      <c r="EE183" s="297">
        <v>0</v>
      </c>
      <c r="EF183" s="297">
        <v>0</v>
      </c>
      <c r="EG183" s="297">
        <v>0</v>
      </c>
      <c r="EH183" s="297">
        <v>0</v>
      </c>
      <c r="EI183"/>
      <c r="EJ183" s="7">
        <f t="shared" si="88"/>
        <v>36481.2713</v>
      </c>
      <c r="EN183" s="183">
        <v>0</v>
      </c>
      <c r="EO183" s="183">
        <v>0</v>
      </c>
      <c r="EP183" s="183">
        <v>0</v>
      </c>
      <c r="EQ183" s="183">
        <v>0</v>
      </c>
      <c r="ER183" s="183">
        <v>0</v>
      </c>
      <c r="ES183" s="183">
        <v>0</v>
      </c>
      <c r="ET183" s="183">
        <v>0</v>
      </c>
      <c r="EU183" s="183">
        <v>0</v>
      </c>
      <c r="EV183" s="183">
        <v>0</v>
      </c>
      <c r="EW183" s="183">
        <v>0</v>
      </c>
      <c r="EX183" s="183">
        <v>0</v>
      </c>
      <c r="EY183" s="183">
        <v>0</v>
      </c>
      <c r="EZ183" s="183">
        <v>0</v>
      </c>
      <c r="FA183" s="183">
        <v>0</v>
      </c>
      <c r="FB183" s="183">
        <v>0</v>
      </c>
      <c r="FC183" s="183">
        <v>0</v>
      </c>
      <c r="FD183" s="183">
        <v>0</v>
      </c>
      <c r="FE183" s="183">
        <v>0</v>
      </c>
      <c r="FF183" s="183">
        <v>0</v>
      </c>
      <c r="FG183" s="183">
        <v>0</v>
      </c>
      <c r="FH183" s="183">
        <v>0</v>
      </c>
      <c r="FI183" s="183">
        <v>0</v>
      </c>
      <c r="FJ183" s="183">
        <v>0</v>
      </c>
      <c r="FK183" s="183">
        <v>0</v>
      </c>
      <c r="FL183" s="183">
        <v>0</v>
      </c>
      <c r="FM183" s="183">
        <v>0</v>
      </c>
      <c r="FN183" s="183">
        <v>0</v>
      </c>
      <c r="FO183" s="183">
        <v>0</v>
      </c>
      <c r="FP183" s="183">
        <v>0</v>
      </c>
      <c r="FQ183" s="183">
        <v>0</v>
      </c>
      <c r="FR183" s="183">
        <v>0</v>
      </c>
      <c r="FS183" s="183">
        <v>0</v>
      </c>
      <c r="FT183" s="183">
        <v>0</v>
      </c>
      <c r="FU183" s="183">
        <v>0</v>
      </c>
      <c r="FV183" s="183">
        <v>0</v>
      </c>
      <c r="FW183" s="183">
        <v>0</v>
      </c>
      <c r="FX183" s="183">
        <v>0</v>
      </c>
      <c r="FY183" s="183">
        <v>0</v>
      </c>
      <c r="FZ183" s="183">
        <v>0</v>
      </c>
      <c r="GA183" s="183">
        <v>0</v>
      </c>
      <c r="GB183" s="183">
        <v>0</v>
      </c>
      <c r="GC183" s="183">
        <v>0</v>
      </c>
      <c r="GD183" s="183">
        <v>0</v>
      </c>
      <c r="GE183" s="183">
        <v>0</v>
      </c>
      <c r="GF183" s="183">
        <v>0</v>
      </c>
      <c r="GG183" s="183">
        <v>0</v>
      </c>
      <c r="GH183" s="183">
        <v>0</v>
      </c>
      <c r="GI183" s="183">
        <v>0</v>
      </c>
      <c r="GJ183" s="183">
        <v>0</v>
      </c>
      <c r="GK183" s="183">
        <v>0</v>
      </c>
      <c r="GL183" s="183">
        <v>0</v>
      </c>
      <c r="GM183" s="183">
        <v>0</v>
      </c>
      <c r="GN183" s="183">
        <v>0</v>
      </c>
      <c r="GO183" s="183">
        <v>0</v>
      </c>
      <c r="GP183" s="183">
        <v>0</v>
      </c>
      <c r="GQ183" s="183">
        <v>0</v>
      </c>
      <c r="GR183" s="183">
        <v>0</v>
      </c>
      <c r="GS183" s="183">
        <v>0</v>
      </c>
      <c r="GT183" s="183">
        <v>0</v>
      </c>
      <c r="GU183" s="183">
        <v>0</v>
      </c>
      <c r="GV183" s="183">
        <v>0</v>
      </c>
      <c r="GW183" s="183">
        <v>0</v>
      </c>
      <c r="GX183" s="183">
        <v>0</v>
      </c>
      <c r="GY183" s="183">
        <v>0</v>
      </c>
      <c r="GZ183" s="183">
        <v>0</v>
      </c>
      <c r="HA183" s="183">
        <v>0</v>
      </c>
      <c r="HB183" s="183">
        <v>0</v>
      </c>
      <c r="HC183" s="183">
        <v>0</v>
      </c>
      <c r="HD183" s="183">
        <v>0</v>
      </c>
      <c r="HE183" s="183">
        <v>0</v>
      </c>
      <c r="HF183" s="183">
        <v>0</v>
      </c>
      <c r="HG183" s="183">
        <v>0</v>
      </c>
      <c r="HH183" s="183">
        <v>0</v>
      </c>
      <c r="HI183" s="183">
        <v>0</v>
      </c>
      <c r="HJ183" s="183">
        <v>0</v>
      </c>
      <c r="HK183" s="183">
        <v>0</v>
      </c>
      <c r="HL183" s="183">
        <v>0</v>
      </c>
      <c r="HM183" s="183">
        <v>0</v>
      </c>
      <c r="HN183" s="183">
        <v>0</v>
      </c>
      <c r="HO183" s="183">
        <v>0</v>
      </c>
      <c r="HP183" s="183">
        <v>0</v>
      </c>
      <c r="HQ183" s="183">
        <v>0</v>
      </c>
      <c r="HR183" s="183">
        <v>0</v>
      </c>
      <c r="HS183" s="183">
        <v>0</v>
      </c>
      <c r="HT183" s="183">
        <v>0</v>
      </c>
      <c r="HU183" s="183">
        <v>0</v>
      </c>
      <c r="HV183" s="183">
        <v>0</v>
      </c>
      <c r="HW183" s="183">
        <v>0</v>
      </c>
      <c r="HX183" s="183">
        <v>0</v>
      </c>
      <c r="HY183" s="183">
        <v>0</v>
      </c>
      <c r="HZ183" s="183">
        <v>0</v>
      </c>
      <c r="IA183" s="183">
        <v>0</v>
      </c>
      <c r="IB183" s="183">
        <v>0</v>
      </c>
      <c r="IC183" s="183">
        <v>0</v>
      </c>
      <c r="ID183" s="183">
        <v>0</v>
      </c>
      <c r="IE183" s="183">
        <v>0</v>
      </c>
      <c r="IF183" s="183">
        <v>0</v>
      </c>
      <c r="IG183" s="183">
        <v>0</v>
      </c>
      <c r="IH183" s="183">
        <v>0</v>
      </c>
      <c r="II183" s="183">
        <v>0</v>
      </c>
      <c r="IJ183" s="183">
        <v>0</v>
      </c>
      <c r="IK183" s="183">
        <v>0</v>
      </c>
      <c r="IL183" s="183">
        <v>0</v>
      </c>
      <c r="IM183" s="183">
        <v>0</v>
      </c>
      <c r="IN183" s="183">
        <v>0</v>
      </c>
      <c r="IO183" s="183">
        <v>0</v>
      </c>
      <c r="IP183" s="183">
        <v>0</v>
      </c>
      <c r="IQ183" s="183">
        <v>0</v>
      </c>
      <c r="IR183" s="183">
        <v>0</v>
      </c>
      <c r="IS183" s="183">
        <v>0</v>
      </c>
      <c r="IT183" s="183">
        <v>0</v>
      </c>
      <c r="IU183" s="183">
        <v>0</v>
      </c>
      <c r="IV183" s="183">
        <v>0</v>
      </c>
      <c r="IW183" s="183">
        <v>0</v>
      </c>
      <c r="IX183" s="183">
        <v>0</v>
      </c>
      <c r="IY183" s="183">
        <v>0</v>
      </c>
      <c r="IZ183" s="183">
        <v>0</v>
      </c>
      <c r="JA183" s="183">
        <v>0</v>
      </c>
      <c r="JB183" s="183">
        <v>0</v>
      </c>
      <c r="JC183" s="183">
        <v>0</v>
      </c>
      <c r="JD183" s="183">
        <v>0</v>
      </c>
      <c r="JE183" s="183">
        <v>0</v>
      </c>
      <c r="JF183" s="183">
        <v>0</v>
      </c>
      <c r="JG183" s="183">
        <v>0</v>
      </c>
      <c r="JH183" s="183">
        <v>0</v>
      </c>
      <c r="JI183" s="183">
        <v>0</v>
      </c>
      <c r="JJ183" s="183">
        <v>0</v>
      </c>
      <c r="JK183" s="183">
        <v>0</v>
      </c>
      <c r="JL183" s="183">
        <v>0</v>
      </c>
      <c r="JM183" s="183">
        <v>0</v>
      </c>
      <c r="JN183" s="183">
        <v>0</v>
      </c>
      <c r="JO183" s="183">
        <v>0</v>
      </c>
      <c r="JP183" s="183">
        <v>0</v>
      </c>
      <c r="JQ183" s="183">
        <v>0</v>
      </c>
    </row>
    <row r="184" spans="1:277" x14ac:dyDescent="0.25">
      <c r="A184" s="54">
        <f t="shared" si="70"/>
        <v>183</v>
      </c>
      <c r="B184" s="6"/>
      <c r="C184" s="6"/>
      <c r="D184" s="6"/>
      <c r="E184" s="6"/>
      <c r="F184" s="6" t="s">
        <v>342</v>
      </c>
      <c r="G184" s="297">
        <v>0</v>
      </c>
      <c r="H184" s="297">
        <v>4009.0484000000001</v>
      </c>
      <c r="I184" s="297">
        <v>11199.808000000001</v>
      </c>
      <c r="J184" s="297">
        <v>0</v>
      </c>
      <c r="K184" s="297">
        <v>11505.439899999999</v>
      </c>
      <c r="L184" s="297">
        <v>11161.08</v>
      </c>
      <c r="M184" s="297">
        <v>0</v>
      </c>
      <c r="N184" s="297">
        <v>0</v>
      </c>
      <c r="O184" s="297">
        <v>7114.2408999999998</v>
      </c>
      <c r="P184" s="297">
        <v>7416</v>
      </c>
      <c r="Q184" s="297">
        <v>0</v>
      </c>
      <c r="R184" s="297">
        <v>3805.64</v>
      </c>
      <c r="S184" s="297">
        <v>0</v>
      </c>
      <c r="T184" s="297">
        <v>0</v>
      </c>
      <c r="U184" s="297"/>
      <c r="V184" s="297">
        <v>6072.6121999999996</v>
      </c>
      <c r="W184" s="297"/>
      <c r="X184" s="297">
        <v>65744.601299999995</v>
      </c>
      <c r="Y184" s="297"/>
      <c r="Z184" s="297">
        <v>0</v>
      </c>
      <c r="AA184" s="297">
        <v>0</v>
      </c>
      <c r="AB184" s="297">
        <v>11810.288999999999</v>
      </c>
      <c r="AC184" s="297">
        <v>0</v>
      </c>
      <c r="AD184" s="297">
        <v>0</v>
      </c>
      <c r="AE184" s="297">
        <v>638.41460000000006</v>
      </c>
      <c r="AF184" s="297">
        <v>0</v>
      </c>
      <c r="AG184" s="297">
        <v>0</v>
      </c>
      <c r="AH184" s="297">
        <v>1822.1008999999999</v>
      </c>
      <c r="AI184" s="297">
        <v>0</v>
      </c>
      <c r="AJ184" s="297">
        <v>0</v>
      </c>
      <c r="AK184" s="297">
        <v>0</v>
      </c>
      <c r="AL184" s="297">
        <v>0</v>
      </c>
      <c r="AM184" s="297">
        <v>0</v>
      </c>
      <c r="AN184" s="297">
        <v>0</v>
      </c>
      <c r="AO184" s="297">
        <v>0</v>
      </c>
      <c r="AP184" s="297">
        <v>0</v>
      </c>
      <c r="AQ184" s="297">
        <v>13072.3068</v>
      </c>
      <c r="AR184" s="297">
        <v>0</v>
      </c>
      <c r="AS184" s="297">
        <v>0</v>
      </c>
      <c r="AT184" s="297">
        <v>0</v>
      </c>
      <c r="AU184" s="297">
        <v>0</v>
      </c>
      <c r="AV184" s="297">
        <v>0</v>
      </c>
      <c r="AW184" s="297">
        <v>2037.9476999999999</v>
      </c>
      <c r="AX184" s="297">
        <v>0</v>
      </c>
      <c r="AY184" s="297">
        <v>0</v>
      </c>
      <c r="AZ184" s="297">
        <v>0</v>
      </c>
      <c r="BA184" s="297">
        <v>0</v>
      </c>
      <c r="BB184" s="297">
        <v>0</v>
      </c>
      <c r="BC184" s="297">
        <v>24239.741900000001</v>
      </c>
      <c r="BD184" s="297">
        <v>0</v>
      </c>
      <c r="BE184" s="297">
        <v>0</v>
      </c>
      <c r="BF184" s="297">
        <v>0</v>
      </c>
      <c r="BG184" s="297">
        <v>10288.206499999998</v>
      </c>
      <c r="BH184" s="297">
        <v>11555.271299999999</v>
      </c>
      <c r="BI184" s="297">
        <v>0</v>
      </c>
      <c r="BJ184" s="297">
        <v>0</v>
      </c>
      <c r="BK184" s="297">
        <v>786.30200000000002</v>
      </c>
      <c r="BL184" s="297">
        <v>0</v>
      </c>
      <c r="BM184" s="297">
        <v>0</v>
      </c>
      <c r="BN184" s="297">
        <v>0</v>
      </c>
      <c r="BO184" s="297">
        <v>28067.232200000002</v>
      </c>
      <c r="BP184" s="297">
        <v>1292.6912</v>
      </c>
      <c r="BQ184" s="297">
        <v>10529.3295</v>
      </c>
      <c r="BR184" s="297">
        <v>0</v>
      </c>
      <c r="BS184" s="297">
        <v>0</v>
      </c>
      <c r="BT184" s="297">
        <v>0</v>
      </c>
      <c r="BU184" s="297">
        <v>2573.8978999999999</v>
      </c>
      <c r="BV184" s="297">
        <v>0</v>
      </c>
      <c r="BW184" s="297">
        <v>0</v>
      </c>
      <c r="BX184" s="297">
        <v>4892.1806999999999</v>
      </c>
      <c r="BY184" s="297">
        <v>0</v>
      </c>
      <c r="BZ184" s="297">
        <v>0</v>
      </c>
      <c r="CA184" s="297">
        <v>0</v>
      </c>
      <c r="CB184" s="297">
        <v>30607.397599999997</v>
      </c>
      <c r="CC184" s="297">
        <v>0</v>
      </c>
      <c r="CD184" s="297">
        <v>0</v>
      </c>
      <c r="CE184" s="297">
        <v>0</v>
      </c>
      <c r="CF184" s="297">
        <v>11703.89</v>
      </c>
      <c r="CG184" s="297">
        <v>0</v>
      </c>
      <c r="CH184" s="297">
        <v>4743.1706000000004</v>
      </c>
      <c r="CI184" s="297">
        <v>0</v>
      </c>
      <c r="CJ184" s="297">
        <v>12576.2176</v>
      </c>
      <c r="CK184" s="297">
        <v>19248.3413</v>
      </c>
      <c r="CL184" s="297">
        <v>28840</v>
      </c>
      <c r="CM184" s="297">
        <v>13223</v>
      </c>
      <c r="CN184" s="297">
        <v>0</v>
      </c>
      <c r="CO184" s="297">
        <v>0</v>
      </c>
      <c r="CP184" s="297">
        <v>0</v>
      </c>
      <c r="CQ184" s="297">
        <v>5492.8561</v>
      </c>
      <c r="CR184" s="297">
        <v>0</v>
      </c>
      <c r="CS184" s="297">
        <v>0</v>
      </c>
      <c r="CT184" s="297">
        <v>21540.668099999999</v>
      </c>
      <c r="CU184" s="297">
        <v>0</v>
      </c>
      <c r="CV184" s="297">
        <v>12771.8352</v>
      </c>
      <c r="CW184" s="297">
        <v>0</v>
      </c>
      <c r="CX184" s="297">
        <v>0</v>
      </c>
      <c r="CY184" s="297">
        <v>0</v>
      </c>
      <c r="CZ184" s="297">
        <v>0</v>
      </c>
      <c r="DA184" s="297">
        <v>1.0000000000000001E-9</v>
      </c>
      <c r="DB184" s="297">
        <v>7872.1045999999997</v>
      </c>
      <c r="DC184" s="297">
        <v>0</v>
      </c>
      <c r="DD184" s="297">
        <v>3754.8134999999997</v>
      </c>
      <c r="DE184" s="297">
        <v>0</v>
      </c>
      <c r="DF184" s="297">
        <v>0</v>
      </c>
      <c r="DG184" s="297">
        <v>0</v>
      </c>
      <c r="DH184" s="297">
        <v>1589.8153</v>
      </c>
      <c r="DI184" s="297">
        <v>0</v>
      </c>
      <c r="DJ184" s="297">
        <v>0</v>
      </c>
      <c r="DK184" s="297">
        <v>0</v>
      </c>
      <c r="DL184" s="297">
        <v>0</v>
      </c>
      <c r="DM184" s="297">
        <v>1241.8092000000001</v>
      </c>
      <c r="DN184" s="297">
        <v>0</v>
      </c>
      <c r="DO184" s="297">
        <v>0</v>
      </c>
      <c r="DP184" s="297">
        <v>0</v>
      </c>
      <c r="DQ184" s="297">
        <v>13223</v>
      </c>
      <c r="DR184" s="297">
        <v>0</v>
      </c>
      <c r="DS184" s="297">
        <v>0</v>
      </c>
      <c r="DT184" s="297">
        <v>0</v>
      </c>
      <c r="DU184" s="297">
        <v>0</v>
      </c>
      <c r="DV184" s="297">
        <v>0</v>
      </c>
      <c r="DW184" s="297">
        <v>0</v>
      </c>
      <c r="DX184" s="297"/>
      <c r="DY184" s="297">
        <v>7931.0824000000002</v>
      </c>
      <c r="DZ184" s="297">
        <v>0</v>
      </c>
      <c r="EA184" s="297">
        <v>0</v>
      </c>
      <c r="EB184" s="297">
        <v>19875.837899999999</v>
      </c>
      <c r="EC184" s="297">
        <v>52553.834199999998</v>
      </c>
      <c r="ED184" s="297">
        <v>0</v>
      </c>
      <c r="EE184" s="297">
        <v>10326.790300000001</v>
      </c>
      <c r="EF184" s="297">
        <v>0</v>
      </c>
      <c r="EG184" s="297">
        <v>11282.4964</v>
      </c>
      <c r="EH184" s="297">
        <v>5000</v>
      </c>
      <c r="EI184"/>
      <c r="EJ184" s="7">
        <f t="shared" si="88"/>
        <v>547033.3432</v>
      </c>
      <c r="EN184" s="183">
        <v>0</v>
      </c>
      <c r="EO184" s="183">
        <v>0</v>
      </c>
      <c r="EP184" s="183">
        <v>0</v>
      </c>
      <c r="EQ184" s="183">
        <v>0</v>
      </c>
      <c r="ER184" s="183">
        <v>0</v>
      </c>
      <c r="ES184" s="183">
        <v>0</v>
      </c>
      <c r="ET184" s="183">
        <v>0</v>
      </c>
      <c r="EU184" s="183">
        <v>0</v>
      </c>
      <c r="EV184" s="183">
        <v>0</v>
      </c>
      <c r="EW184" s="183">
        <v>0</v>
      </c>
      <c r="EX184" s="183">
        <v>0</v>
      </c>
      <c r="EY184" s="183">
        <v>0</v>
      </c>
      <c r="EZ184" s="183">
        <v>0</v>
      </c>
      <c r="FA184" s="183">
        <v>0</v>
      </c>
      <c r="FB184" s="183">
        <v>0</v>
      </c>
      <c r="FC184" s="183">
        <v>0</v>
      </c>
      <c r="FD184" s="183">
        <v>0</v>
      </c>
      <c r="FE184" s="183">
        <v>0</v>
      </c>
      <c r="FF184" s="183">
        <v>0</v>
      </c>
      <c r="FG184" s="183">
        <v>0</v>
      </c>
      <c r="FH184" s="183">
        <v>0</v>
      </c>
      <c r="FI184" s="183">
        <v>0</v>
      </c>
      <c r="FJ184" s="183">
        <v>0</v>
      </c>
      <c r="FK184" s="183">
        <v>0</v>
      </c>
      <c r="FL184" s="183">
        <v>0</v>
      </c>
      <c r="FM184" s="183">
        <v>0</v>
      </c>
      <c r="FN184" s="183">
        <v>0</v>
      </c>
      <c r="FO184" s="183">
        <v>0</v>
      </c>
      <c r="FP184" s="183">
        <v>0</v>
      </c>
      <c r="FQ184" s="183">
        <v>0</v>
      </c>
      <c r="FR184" s="183">
        <v>0</v>
      </c>
      <c r="FS184" s="183">
        <v>0</v>
      </c>
      <c r="FT184" s="183">
        <v>0</v>
      </c>
      <c r="FU184" s="183">
        <v>0</v>
      </c>
      <c r="FV184" s="183">
        <v>0</v>
      </c>
      <c r="FW184" s="183">
        <v>0</v>
      </c>
      <c r="FX184" s="183">
        <v>0</v>
      </c>
      <c r="FY184" s="183">
        <v>0</v>
      </c>
      <c r="FZ184" s="183">
        <v>0</v>
      </c>
      <c r="GA184" s="183">
        <v>0</v>
      </c>
      <c r="GB184" s="183">
        <v>0</v>
      </c>
      <c r="GC184" s="183">
        <v>0</v>
      </c>
      <c r="GD184" s="183">
        <v>0</v>
      </c>
      <c r="GE184" s="183">
        <v>0</v>
      </c>
      <c r="GF184" s="183">
        <v>0</v>
      </c>
      <c r="GG184" s="183">
        <v>0</v>
      </c>
      <c r="GH184" s="183">
        <v>0</v>
      </c>
      <c r="GI184" s="183">
        <v>0</v>
      </c>
      <c r="GJ184" s="183">
        <v>0</v>
      </c>
      <c r="GK184" s="183">
        <v>0</v>
      </c>
      <c r="GL184" s="183">
        <v>0</v>
      </c>
      <c r="GM184" s="183">
        <v>0</v>
      </c>
      <c r="GN184" s="183">
        <v>0</v>
      </c>
      <c r="GO184" s="183">
        <v>0</v>
      </c>
      <c r="GP184" s="183">
        <v>0</v>
      </c>
      <c r="GQ184" s="183">
        <v>0</v>
      </c>
      <c r="GR184" s="183">
        <v>0</v>
      </c>
      <c r="GS184" s="183">
        <v>0</v>
      </c>
      <c r="GT184" s="183">
        <v>0</v>
      </c>
      <c r="GU184" s="183">
        <v>0</v>
      </c>
      <c r="GV184" s="183">
        <v>0</v>
      </c>
      <c r="GW184" s="183">
        <v>0</v>
      </c>
      <c r="GX184" s="183">
        <v>0</v>
      </c>
      <c r="GY184" s="183">
        <v>0</v>
      </c>
      <c r="GZ184" s="183">
        <v>0</v>
      </c>
      <c r="HA184" s="183">
        <v>0</v>
      </c>
      <c r="HB184" s="183">
        <v>0</v>
      </c>
      <c r="HC184" s="183">
        <v>0</v>
      </c>
      <c r="HD184" s="183">
        <v>0</v>
      </c>
      <c r="HE184" s="183">
        <v>0</v>
      </c>
      <c r="HF184" s="183">
        <v>0</v>
      </c>
      <c r="HG184" s="183">
        <v>0</v>
      </c>
      <c r="HH184" s="183">
        <v>0</v>
      </c>
      <c r="HI184" s="183">
        <v>0</v>
      </c>
      <c r="HJ184" s="183">
        <v>0</v>
      </c>
      <c r="HK184" s="183">
        <v>0</v>
      </c>
      <c r="HL184" s="183">
        <v>0</v>
      </c>
      <c r="HM184" s="183">
        <v>0</v>
      </c>
      <c r="HN184" s="183">
        <v>0</v>
      </c>
      <c r="HO184" s="183">
        <v>0</v>
      </c>
      <c r="HP184" s="183">
        <v>0</v>
      </c>
      <c r="HQ184" s="183">
        <v>0</v>
      </c>
      <c r="HR184" s="183">
        <v>0</v>
      </c>
      <c r="HS184" s="183">
        <v>0</v>
      </c>
      <c r="HT184" s="183">
        <v>0</v>
      </c>
      <c r="HU184" s="183">
        <v>0</v>
      </c>
      <c r="HV184" s="183">
        <v>0</v>
      </c>
      <c r="HW184" s="183">
        <v>0</v>
      </c>
      <c r="HX184" s="183">
        <v>0</v>
      </c>
      <c r="HY184" s="183">
        <v>0</v>
      </c>
      <c r="HZ184" s="183">
        <v>0</v>
      </c>
      <c r="IA184" s="183">
        <v>0</v>
      </c>
      <c r="IB184" s="183">
        <v>0</v>
      </c>
      <c r="IC184" s="183">
        <v>0</v>
      </c>
      <c r="ID184" s="183">
        <v>0</v>
      </c>
      <c r="IE184" s="183">
        <v>0</v>
      </c>
      <c r="IF184" s="183">
        <v>0</v>
      </c>
      <c r="IG184" s="183">
        <v>0</v>
      </c>
      <c r="IH184" s="183">
        <v>0</v>
      </c>
      <c r="II184" s="183">
        <v>0</v>
      </c>
      <c r="IJ184" s="183">
        <v>0</v>
      </c>
      <c r="IK184" s="183">
        <v>0</v>
      </c>
      <c r="IL184" s="183">
        <v>0</v>
      </c>
      <c r="IM184" s="183">
        <v>0</v>
      </c>
      <c r="IN184" s="183">
        <v>0</v>
      </c>
      <c r="IO184" s="183">
        <v>0</v>
      </c>
      <c r="IP184" s="183">
        <v>0</v>
      </c>
      <c r="IQ184" s="183">
        <v>0</v>
      </c>
      <c r="IR184" s="183">
        <v>0</v>
      </c>
      <c r="IS184" s="183">
        <v>0</v>
      </c>
      <c r="IT184" s="183">
        <v>0</v>
      </c>
      <c r="IU184" s="183">
        <v>0</v>
      </c>
      <c r="IV184" s="183">
        <v>0</v>
      </c>
      <c r="IW184" s="183">
        <v>0</v>
      </c>
      <c r="IX184" s="183">
        <v>0</v>
      </c>
      <c r="IY184" s="183">
        <v>0</v>
      </c>
      <c r="IZ184" s="183">
        <v>0</v>
      </c>
      <c r="JA184" s="183">
        <v>0</v>
      </c>
      <c r="JB184" s="183">
        <v>0</v>
      </c>
      <c r="JC184" s="183">
        <v>0</v>
      </c>
      <c r="JD184" s="183">
        <v>0</v>
      </c>
      <c r="JE184" s="183">
        <v>0</v>
      </c>
      <c r="JF184" s="183">
        <v>0</v>
      </c>
      <c r="JG184" s="183">
        <v>0</v>
      </c>
      <c r="JH184" s="183">
        <v>0</v>
      </c>
      <c r="JI184" s="183">
        <v>0</v>
      </c>
      <c r="JJ184" s="183">
        <v>0</v>
      </c>
      <c r="JK184" s="183">
        <v>0</v>
      </c>
      <c r="JL184" s="183">
        <v>0</v>
      </c>
      <c r="JM184" s="183">
        <v>0</v>
      </c>
      <c r="JN184" s="183">
        <v>0</v>
      </c>
      <c r="JO184" s="183">
        <v>0</v>
      </c>
      <c r="JP184" s="183">
        <v>0</v>
      </c>
      <c r="JQ184" s="183">
        <v>0</v>
      </c>
    </row>
    <row r="185" spans="1:277" x14ac:dyDescent="0.25">
      <c r="A185" s="54">
        <f t="shared" si="70"/>
        <v>184</v>
      </c>
      <c r="B185" s="6"/>
      <c r="C185" s="6"/>
      <c r="D185" s="6"/>
      <c r="E185" s="6"/>
      <c r="F185" s="6" t="s">
        <v>395</v>
      </c>
      <c r="G185" s="297"/>
      <c r="H185" s="297"/>
      <c r="I185" s="297"/>
      <c r="J185" s="297"/>
      <c r="K185" s="297"/>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c r="EJ185" s="7">
        <f t="shared" si="88"/>
        <v>0</v>
      </c>
      <c r="EN185" s="183">
        <v>0</v>
      </c>
      <c r="EO185" s="183">
        <v>0</v>
      </c>
      <c r="EP185" s="183">
        <v>0</v>
      </c>
      <c r="EQ185" s="183">
        <v>0</v>
      </c>
      <c r="ER185" s="183">
        <v>0</v>
      </c>
      <c r="ES185" s="183">
        <v>0</v>
      </c>
      <c r="ET185" s="183">
        <v>0</v>
      </c>
      <c r="EU185" s="183">
        <v>0</v>
      </c>
      <c r="EV185" s="183">
        <v>0</v>
      </c>
      <c r="EW185" s="183">
        <v>0</v>
      </c>
      <c r="EX185" s="183">
        <v>0</v>
      </c>
      <c r="EY185" s="183">
        <v>0</v>
      </c>
      <c r="EZ185" s="183">
        <v>0</v>
      </c>
      <c r="FA185" s="183">
        <v>0</v>
      </c>
      <c r="FB185" s="183">
        <v>0</v>
      </c>
      <c r="FC185" s="183">
        <v>0</v>
      </c>
      <c r="FD185" s="183">
        <v>0</v>
      </c>
      <c r="FE185" s="183">
        <v>0</v>
      </c>
      <c r="FF185" s="183">
        <v>0</v>
      </c>
      <c r="FG185" s="183">
        <v>0</v>
      </c>
      <c r="FH185" s="183">
        <v>0</v>
      </c>
      <c r="FI185" s="183">
        <v>0</v>
      </c>
      <c r="FJ185" s="183">
        <v>0</v>
      </c>
      <c r="FK185" s="183">
        <v>0</v>
      </c>
      <c r="FL185" s="183">
        <v>0</v>
      </c>
      <c r="FM185" s="183">
        <v>0</v>
      </c>
      <c r="FN185" s="183">
        <v>0</v>
      </c>
      <c r="FO185" s="183">
        <v>0</v>
      </c>
      <c r="FP185" s="183">
        <v>0</v>
      </c>
      <c r="FQ185" s="183">
        <v>0</v>
      </c>
      <c r="FR185" s="183">
        <v>0</v>
      </c>
      <c r="FS185" s="183">
        <v>0</v>
      </c>
      <c r="FT185" s="183">
        <v>0</v>
      </c>
      <c r="FU185" s="183">
        <v>0</v>
      </c>
      <c r="FV185" s="183">
        <v>0</v>
      </c>
      <c r="FW185" s="183">
        <v>0</v>
      </c>
      <c r="FX185" s="183">
        <v>0</v>
      </c>
      <c r="FY185" s="183">
        <v>0</v>
      </c>
      <c r="FZ185" s="183">
        <v>0</v>
      </c>
      <c r="GA185" s="183">
        <v>0</v>
      </c>
      <c r="GB185" s="183">
        <v>0</v>
      </c>
      <c r="GC185" s="183">
        <v>0</v>
      </c>
      <c r="GD185" s="183">
        <v>0</v>
      </c>
      <c r="GE185" s="183">
        <v>0</v>
      </c>
      <c r="GF185" s="183">
        <v>0</v>
      </c>
      <c r="GG185" s="183">
        <v>0</v>
      </c>
      <c r="GH185" s="183">
        <v>0</v>
      </c>
      <c r="GI185" s="183">
        <v>0</v>
      </c>
      <c r="GJ185" s="183">
        <v>0</v>
      </c>
      <c r="GK185" s="183">
        <v>0</v>
      </c>
      <c r="GL185" s="183">
        <v>0</v>
      </c>
      <c r="GM185" s="183">
        <v>0</v>
      </c>
      <c r="GN185" s="183">
        <v>0</v>
      </c>
      <c r="GO185" s="183">
        <v>0</v>
      </c>
      <c r="GP185" s="183">
        <v>0</v>
      </c>
      <c r="GQ185" s="183">
        <v>0</v>
      </c>
      <c r="GR185" s="183">
        <v>0</v>
      </c>
      <c r="GS185" s="183">
        <v>0</v>
      </c>
      <c r="GT185" s="183">
        <v>0</v>
      </c>
      <c r="GU185" s="183">
        <v>0</v>
      </c>
      <c r="GV185" s="183">
        <v>0</v>
      </c>
      <c r="GW185" s="183">
        <v>0</v>
      </c>
      <c r="GX185" s="183">
        <v>0</v>
      </c>
      <c r="GY185" s="183">
        <v>0</v>
      </c>
      <c r="GZ185" s="183">
        <v>0</v>
      </c>
      <c r="HA185" s="183">
        <v>0</v>
      </c>
      <c r="HB185" s="183">
        <v>0</v>
      </c>
      <c r="HC185" s="183">
        <v>0</v>
      </c>
      <c r="HD185" s="183">
        <v>0</v>
      </c>
      <c r="HE185" s="183">
        <v>0</v>
      </c>
      <c r="HF185" s="183">
        <v>0</v>
      </c>
      <c r="HG185" s="183">
        <v>0</v>
      </c>
      <c r="HH185" s="183">
        <v>0</v>
      </c>
      <c r="HI185" s="183">
        <v>0</v>
      </c>
      <c r="HJ185" s="183">
        <v>0</v>
      </c>
      <c r="HK185" s="183">
        <v>0</v>
      </c>
      <c r="HL185" s="183">
        <v>0</v>
      </c>
      <c r="HM185" s="183">
        <v>0</v>
      </c>
      <c r="HN185" s="183">
        <v>0</v>
      </c>
      <c r="HO185" s="183">
        <v>0</v>
      </c>
      <c r="HP185" s="183">
        <v>0</v>
      </c>
      <c r="HQ185" s="183">
        <v>0</v>
      </c>
      <c r="HR185" s="183">
        <v>0</v>
      </c>
      <c r="HS185" s="183">
        <v>0</v>
      </c>
      <c r="HT185" s="183">
        <v>0</v>
      </c>
      <c r="HU185" s="183">
        <v>0</v>
      </c>
      <c r="HV185" s="183">
        <v>0</v>
      </c>
      <c r="HW185" s="183">
        <v>0</v>
      </c>
      <c r="HX185" s="183">
        <v>0</v>
      </c>
      <c r="HY185" s="183">
        <v>0</v>
      </c>
      <c r="HZ185" s="183">
        <v>0</v>
      </c>
      <c r="IA185" s="183">
        <v>0</v>
      </c>
      <c r="IB185" s="183">
        <v>0</v>
      </c>
      <c r="IC185" s="183">
        <v>0</v>
      </c>
      <c r="ID185" s="183">
        <v>0</v>
      </c>
      <c r="IE185" s="183">
        <v>0</v>
      </c>
      <c r="IF185" s="183">
        <v>0</v>
      </c>
      <c r="IG185" s="183">
        <v>0</v>
      </c>
      <c r="IH185" s="183">
        <v>0</v>
      </c>
      <c r="II185" s="183">
        <v>0</v>
      </c>
      <c r="IJ185" s="183">
        <v>0</v>
      </c>
      <c r="IK185" s="183">
        <v>0</v>
      </c>
      <c r="IL185" s="183">
        <v>0</v>
      </c>
      <c r="IM185" s="183">
        <v>0</v>
      </c>
      <c r="IN185" s="183">
        <v>0</v>
      </c>
      <c r="IO185" s="183">
        <v>0</v>
      </c>
      <c r="IP185" s="183">
        <v>0</v>
      </c>
      <c r="IQ185" s="183">
        <v>0</v>
      </c>
      <c r="IR185" s="183">
        <v>0</v>
      </c>
      <c r="IS185" s="183">
        <v>0</v>
      </c>
      <c r="IT185" s="183">
        <v>0</v>
      </c>
      <c r="IU185" s="183">
        <v>0</v>
      </c>
      <c r="IV185" s="183">
        <v>0</v>
      </c>
      <c r="IW185" s="183">
        <v>0</v>
      </c>
      <c r="IX185" s="183">
        <v>0</v>
      </c>
      <c r="IY185" s="183">
        <v>0</v>
      </c>
      <c r="IZ185" s="183">
        <v>0</v>
      </c>
      <c r="JA185" s="183">
        <v>0</v>
      </c>
      <c r="JB185" s="183">
        <v>0</v>
      </c>
      <c r="JC185" s="183">
        <v>0</v>
      </c>
      <c r="JD185" s="183">
        <v>0</v>
      </c>
      <c r="JE185" s="183">
        <v>0</v>
      </c>
      <c r="JF185" s="183">
        <v>0</v>
      </c>
      <c r="JG185" s="183">
        <v>0</v>
      </c>
      <c r="JH185" s="183">
        <v>0</v>
      </c>
      <c r="JI185" s="183">
        <v>0</v>
      </c>
      <c r="JJ185" s="183">
        <v>0</v>
      </c>
      <c r="JK185" s="183">
        <v>0</v>
      </c>
      <c r="JL185" s="183">
        <v>0</v>
      </c>
      <c r="JM185" s="183">
        <v>0</v>
      </c>
      <c r="JN185" s="183">
        <v>0</v>
      </c>
      <c r="JO185" s="183">
        <v>0</v>
      </c>
      <c r="JP185" s="183">
        <v>0</v>
      </c>
      <c r="JQ185" s="183">
        <v>0</v>
      </c>
    </row>
    <row r="186" spans="1:277" x14ac:dyDescent="0.25">
      <c r="A186" s="54">
        <f t="shared" si="70"/>
        <v>185</v>
      </c>
      <c r="B186" s="6"/>
      <c r="C186" s="6"/>
      <c r="D186" s="6"/>
      <c r="E186" s="6"/>
      <c r="F186" s="6" t="s">
        <v>343</v>
      </c>
      <c r="G186" s="297">
        <v>0</v>
      </c>
      <c r="H186" s="297">
        <v>1133.0824</v>
      </c>
      <c r="I186" s="297">
        <v>4358.4141</v>
      </c>
      <c r="J186" s="297">
        <v>0</v>
      </c>
      <c r="K186" s="297">
        <v>6854.0834999999997</v>
      </c>
      <c r="L186" s="297">
        <v>1028.4858999999999</v>
      </c>
      <c r="M186" s="297">
        <v>0</v>
      </c>
      <c r="N186" s="297">
        <v>0</v>
      </c>
      <c r="O186" s="297">
        <v>7456.7056000000002</v>
      </c>
      <c r="P186" s="297">
        <v>7416</v>
      </c>
      <c r="Q186" s="297">
        <v>0</v>
      </c>
      <c r="R186" s="297">
        <v>3613.13</v>
      </c>
      <c r="S186" s="297">
        <v>0</v>
      </c>
      <c r="T186" s="297">
        <v>0</v>
      </c>
      <c r="U186" s="297">
        <v>0</v>
      </c>
      <c r="V186" s="297">
        <v>7803.4859999999999</v>
      </c>
      <c r="W186" s="297"/>
      <c r="X186" s="297">
        <v>4932.1343999999999</v>
      </c>
      <c r="Y186" s="297"/>
      <c r="Z186" s="297">
        <v>0</v>
      </c>
      <c r="AA186" s="297">
        <v>0</v>
      </c>
      <c r="AB186" s="297">
        <v>2872.5978999999998</v>
      </c>
      <c r="AC186" s="297">
        <v>0</v>
      </c>
      <c r="AD186" s="297">
        <v>0</v>
      </c>
      <c r="AE186" s="297">
        <v>475.47890000000001</v>
      </c>
      <c r="AF186" s="297">
        <v>0</v>
      </c>
      <c r="AG186" s="297">
        <v>0</v>
      </c>
      <c r="AH186" s="297">
        <v>0</v>
      </c>
      <c r="AI186" s="297">
        <v>0</v>
      </c>
      <c r="AJ186" s="297">
        <v>0</v>
      </c>
      <c r="AK186" s="297">
        <v>0</v>
      </c>
      <c r="AL186" s="297">
        <v>0</v>
      </c>
      <c r="AM186" s="297">
        <v>0</v>
      </c>
      <c r="AN186" s="297">
        <v>0</v>
      </c>
      <c r="AO186" s="297">
        <v>0</v>
      </c>
      <c r="AP186" s="297">
        <v>0</v>
      </c>
      <c r="AQ186" s="297">
        <v>2811.4777000000004</v>
      </c>
      <c r="AR186" s="297">
        <v>0</v>
      </c>
      <c r="AS186" s="297">
        <v>0</v>
      </c>
      <c r="AT186" s="297">
        <v>0</v>
      </c>
      <c r="AU186" s="297">
        <v>0</v>
      </c>
      <c r="AV186" s="297">
        <v>0</v>
      </c>
      <c r="AW186" s="297">
        <v>1336.1881000000001</v>
      </c>
      <c r="AX186" s="297">
        <v>0</v>
      </c>
      <c r="AY186" s="297">
        <v>0</v>
      </c>
      <c r="AZ186" s="297">
        <v>0</v>
      </c>
      <c r="BA186" s="297">
        <v>0</v>
      </c>
      <c r="BB186" s="297">
        <v>0</v>
      </c>
      <c r="BC186" s="297">
        <v>2480.3842</v>
      </c>
      <c r="BD186" s="297">
        <v>0</v>
      </c>
      <c r="BE186" s="297">
        <v>0</v>
      </c>
      <c r="BF186" s="297">
        <v>0</v>
      </c>
      <c r="BG186" s="297">
        <v>11478.278799999998</v>
      </c>
      <c r="BH186" s="297">
        <v>5666.5243999999993</v>
      </c>
      <c r="BI186" s="297">
        <v>0</v>
      </c>
      <c r="BJ186" s="297">
        <v>0</v>
      </c>
      <c r="BK186" s="297">
        <v>583.82460000000003</v>
      </c>
      <c r="BL186" s="297">
        <v>0</v>
      </c>
      <c r="BM186" s="297">
        <v>0</v>
      </c>
      <c r="BN186" s="297">
        <v>0</v>
      </c>
      <c r="BO186" s="297">
        <v>692.16</v>
      </c>
      <c r="BP186" s="297">
        <v>1145.566</v>
      </c>
      <c r="BQ186" s="297">
        <v>2157.1599000000001</v>
      </c>
      <c r="BR186" s="297">
        <v>0</v>
      </c>
      <c r="BS186" s="297">
        <v>0</v>
      </c>
      <c r="BT186" s="297">
        <v>0</v>
      </c>
      <c r="BU186" s="297">
        <v>662.27970000000005</v>
      </c>
      <c r="BV186" s="297">
        <v>0</v>
      </c>
      <c r="BW186" s="297">
        <v>0</v>
      </c>
      <c r="BX186" s="297">
        <v>1311.6844000000001</v>
      </c>
      <c r="BY186" s="297">
        <v>0</v>
      </c>
      <c r="BZ186" s="297">
        <v>0</v>
      </c>
      <c r="CA186" s="297">
        <v>0</v>
      </c>
      <c r="CB186" s="297">
        <v>3157.4959000000003</v>
      </c>
      <c r="CC186" s="297">
        <v>0</v>
      </c>
      <c r="CD186" s="297">
        <v>0</v>
      </c>
      <c r="CE186" s="297">
        <v>0</v>
      </c>
      <c r="CF186" s="297">
        <v>2910.1002000000003</v>
      </c>
      <c r="CG186" s="297">
        <v>0</v>
      </c>
      <c r="CH186" s="297">
        <v>2576.6891999999998</v>
      </c>
      <c r="CI186" s="297">
        <v>0</v>
      </c>
      <c r="CJ186" s="297">
        <v>2555.1828</v>
      </c>
      <c r="CK186" s="297">
        <v>6594.7706999999991</v>
      </c>
      <c r="CL186" s="297">
        <v>2176.4929999999999</v>
      </c>
      <c r="CM186" s="297"/>
      <c r="CN186" s="297">
        <v>0</v>
      </c>
      <c r="CO186" s="297">
        <v>0</v>
      </c>
      <c r="CP186" s="297">
        <v>0</v>
      </c>
      <c r="CQ186" s="297">
        <v>1398.0395999999998</v>
      </c>
      <c r="CR186" s="297">
        <v>0</v>
      </c>
      <c r="CS186" s="297">
        <v>0</v>
      </c>
      <c r="CT186" s="297">
        <v>9609.9824000000008</v>
      </c>
      <c r="CU186" s="297">
        <v>0</v>
      </c>
      <c r="CV186" s="297">
        <v>11290.344999999999</v>
      </c>
      <c r="CW186" s="297">
        <v>0</v>
      </c>
      <c r="CX186" s="297">
        <v>0</v>
      </c>
      <c r="CY186" s="297">
        <v>0</v>
      </c>
      <c r="CZ186" s="297">
        <v>0</v>
      </c>
      <c r="DA186" s="297">
        <v>1E-8</v>
      </c>
      <c r="DB186" s="297">
        <v>7090.5303000000004</v>
      </c>
      <c r="DC186" s="297">
        <v>0</v>
      </c>
      <c r="DD186" s="297">
        <v>3499.2396000000003</v>
      </c>
      <c r="DE186" s="297">
        <v>0</v>
      </c>
      <c r="DF186" s="297">
        <v>0</v>
      </c>
      <c r="DG186" s="297">
        <v>0</v>
      </c>
      <c r="DH186" s="297">
        <v>440.07779999999997</v>
      </c>
      <c r="DI186" s="297">
        <v>0</v>
      </c>
      <c r="DJ186" s="297">
        <v>0</v>
      </c>
      <c r="DK186" s="297">
        <v>0</v>
      </c>
      <c r="DL186" s="297">
        <v>0</v>
      </c>
      <c r="DM186" s="297">
        <v>2968.1304</v>
      </c>
      <c r="DN186" s="297">
        <v>0</v>
      </c>
      <c r="DO186" s="297">
        <v>0</v>
      </c>
      <c r="DP186" s="297">
        <v>0</v>
      </c>
      <c r="DQ186" s="297"/>
      <c r="DR186" s="297">
        <v>0</v>
      </c>
      <c r="DS186" s="297">
        <v>0</v>
      </c>
      <c r="DT186" s="297">
        <v>0</v>
      </c>
      <c r="DU186" s="297">
        <v>0</v>
      </c>
      <c r="DV186" s="297">
        <v>0</v>
      </c>
      <c r="DW186" s="297">
        <v>0</v>
      </c>
      <c r="DX186" s="297"/>
      <c r="DY186" s="297">
        <v>5968.7469999999994</v>
      </c>
      <c r="DZ186" s="297">
        <v>0</v>
      </c>
      <c r="EA186" s="297">
        <v>0</v>
      </c>
      <c r="EB186" s="297">
        <v>4547.6868999999997</v>
      </c>
      <c r="EC186" s="297">
        <v>6049.0355</v>
      </c>
      <c r="ED186" s="297">
        <v>0</v>
      </c>
      <c r="EE186" s="297">
        <v>985.6585</v>
      </c>
      <c r="EF186" s="297">
        <v>0</v>
      </c>
      <c r="EG186" s="297">
        <v>4637.2454000000007</v>
      </c>
      <c r="EH186" s="297">
        <v>5000</v>
      </c>
      <c r="EI186"/>
      <c r="EJ186" s="7">
        <f t="shared" si="88"/>
        <v>161724.57670000001</v>
      </c>
      <c r="EN186" s="183">
        <v>0</v>
      </c>
      <c r="EO186" s="183">
        <v>0</v>
      </c>
      <c r="EP186" s="183">
        <v>0</v>
      </c>
      <c r="EQ186" s="183">
        <v>0</v>
      </c>
      <c r="ER186" s="183">
        <v>0</v>
      </c>
      <c r="ES186" s="183">
        <v>0</v>
      </c>
      <c r="ET186" s="183">
        <v>0</v>
      </c>
      <c r="EU186" s="183">
        <v>0</v>
      </c>
      <c r="EV186" s="183">
        <v>0</v>
      </c>
      <c r="EW186" s="183">
        <v>0</v>
      </c>
      <c r="EX186" s="183">
        <v>0</v>
      </c>
      <c r="EY186" s="183">
        <v>0</v>
      </c>
      <c r="EZ186" s="183">
        <v>0</v>
      </c>
      <c r="FA186" s="183">
        <v>0</v>
      </c>
      <c r="FB186" s="183">
        <v>0</v>
      </c>
      <c r="FC186" s="183">
        <v>0</v>
      </c>
      <c r="FD186" s="183">
        <v>0</v>
      </c>
      <c r="FE186" s="183">
        <v>0</v>
      </c>
      <c r="FF186" s="183">
        <v>0</v>
      </c>
      <c r="FG186" s="183">
        <v>0</v>
      </c>
      <c r="FH186" s="183">
        <v>0</v>
      </c>
      <c r="FI186" s="183">
        <v>0</v>
      </c>
      <c r="FJ186" s="183">
        <v>0</v>
      </c>
      <c r="FK186" s="183">
        <v>0</v>
      </c>
      <c r="FL186" s="183">
        <v>0</v>
      </c>
      <c r="FM186" s="183">
        <v>0</v>
      </c>
      <c r="FN186" s="183">
        <v>0</v>
      </c>
      <c r="FO186" s="183">
        <v>0</v>
      </c>
      <c r="FP186" s="183">
        <v>0</v>
      </c>
      <c r="FQ186" s="183">
        <v>0</v>
      </c>
      <c r="FR186" s="183">
        <v>0</v>
      </c>
      <c r="FS186" s="183">
        <v>0</v>
      </c>
      <c r="FT186" s="183">
        <v>0</v>
      </c>
      <c r="FU186" s="183">
        <v>0</v>
      </c>
      <c r="FV186" s="183">
        <v>0</v>
      </c>
      <c r="FW186" s="183">
        <v>0</v>
      </c>
      <c r="FX186" s="183">
        <v>0</v>
      </c>
      <c r="FY186" s="183">
        <v>0</v>
      </c>
      <c r="FZ186" s="183">
        <v>0</v>
      </c>
      <c r="GA186" s="183">
        <v>0</v>
      </c>
      <c r="GB186" s="183">
        <v>0</v>
      </c>
      <c r="GC186" s="183">
        <v>0</v>
      </c>
      <c r="GD186" s="183">
        <v>0</v>
      </c>
      <c r="GE186" s="183">
        <v>0</v>
      </c>
      <c r="GF186" s="183">
        <v>0</v>
      </c>
      <c r="GG186" s="183">
        <v>0</v>
      </c>
      <c r="GH186" s="183">
        <v>0</v>
      </c>
      <c r="GI186" s="183">
        <v>0</v>
      </c>
      <c r="GJ186" s="183">
        <v>0</v>
      </c>
      <c r="GK186" s="183">
        <v>0</v>
      </c>
      <c r="GL186" s="183">
        <v>0</v>
      </c>
      <c r="GM186" s="183">
        <v>0</v>
      </c>
      <c r="GN186" s="183">
        <v>0</v>
      </c>
      <c r="GO186" s="183">
        <v>0</v>
      </c>
      <c r="GP186" s="183">
        <v>0</v>
      </c>
      <c r="GQ186" s="183">
        <v>0</v>
      </c>
      <c r="GR186" s="183">
        <v>0</v>
      </c>
      <c r="GS186" s="183">
        <v>0</v>
      </c>
      <c r="GT186" s="183">
        <v>0</v>
      </c>
      <c r="GU186" s="183">
        <v>0</v>
      </c>
      <c r="GV186" s="183">
        <v>0</v>
      </c>
      <c r="GW186" s="183">
        <v>0</v>
      </c>
      <c r="GX186" s="183">
        <v>0</v>
      </c>
      <c r="GY186" s="183">
        <v>0</v>
      </c>
      <c r="GZ186" s="183">
        <v>0</v>
      </c>
      <c r="HA186" s="183">
        <v>0</v>
      </c>
      <c r="HB186" s="183">
        <v>0</v>
      </c>
      <c r="HC186" s="183">
        <v>0</v>
      </c>
      <c r="HD186" s="183">
        <v>0</v>
      </c>
      <c r="HE186" s="183">
        <v>0</v>
      </c>
      <c r="HF186" s="183">
        <v>0</v>
      </c>
      <c r="HG186" s="183">
        <v>0</v>
      </c>
      <c r="HH186" s="183">
        <v>0</v>
      </c>
      <c r="HI186" s="183">
        <v>0</v>
      </c>
      <c r="HJ186" s="183">
        <v>0</v>
      </c>
      <c r="HK186" s="183">
        <v>0</v>
      </c>
      <c r="HL186" s="183">
        <v>0</v>
      </c>
      <c r="HM186" s="183">
        <v>0</v>
      </c>
      <c r="HN186" s="183">
        <v>0</v>
      </c>
      <c r="HO186" s="183">
        <v>0</v>
      </c>
      <c r="HP186" s="183">
        <v>0</v>
      </c>
      <c r="HQ186" s="183">
        <v>0</v>
      </c>
      <c r="HR186" s="183">
        <v>0</v>
      </c>
      <c r="HS186" s="183">
        <v>0</v>
      </c>
      <c r="HT186" s="183">
        <v>0</v>
      </c>
      <c r="HU186" s="183">
        <v>0</v>
      </c>
      <c r="HV186" s="183">
        <v>0</v>
      </c>
      <c r="HW186" s="183">
        <v>0</v>
      </c>
      <c r="HX186" s="183">
        <v>0</v>
      </c>
      <c r="HY186" s="183">
        <v>0</v>
      </c>
      <c r="HZ186" s="183">
        <v>0</v>
      </c>
      <c r="IA186" s="183">
        <v>0</v>
      </c>
      <c r="IB186" s="183">
        <v>0</v>
      </c>
      <c r="IC186" s="183">
        <v>0</v>
      </c>
      <c r="ID186" s="183">
        <v>0</v>
      </c>
      <c r="IE186" s="183">
        <v>0</v>
      </c>
      <c r="IF186" s="183">
        <v>0</v>
      </c>
      <c r="IG186" s="183">
        <v>0</v>
      </c>
      <c r="IH186" s="183">
        <v>0</v>
      </c>
      <c r="II186" s="183">
        <v>0</v>
      </c>
      <c r="IJ186" s="183">
        <v>0</v>
      </c>
      <c r="IK186" s="183">
        <v>0</v>
      </c>
      <c r="IL186" s="183">
        <v>0</v>
      </c>
      <c r="IM186" s="183">
        <v>0</v>
      </c>
      <c r="IN186" s="183">
        <v>0</v>
      </c>
      <c r="IO186" s="183">
        <v>0</v>
      </c>
      <c r="IP186" s="183">
        <v>0</v>
      </c>
      <c r="IQ186" s="183">
        <v>0</v>
      </c>
      <c r="IR186" s="183">
        <v>0</v>
      </c>
      <c r="IS186" s="183">
        <v>0</v>
      </c>
      <c r="IT186" s="183">
        <v>0</v>
      </c>
      <c r="IU186" s="183">
        <v>0</v>
      </c>
      <c r="IV186" s="183">
        <v>0</v>
      </c>
      <c r="IW186" s="183">
        <v>0</v>
      </c>
      <c r="IX186" s="183">
        <v>0</v>
      </c>
      <c r="IY186" s="183">
        <v>0</v>
      </c>
      <c r="IZ186" s="183">
        <v>0</v>
      </c>
      <c r="JA186" s="183">
        <v>0</v>
      </c>
      <c r="JB186" s="183">
        <v>0</v>
      </c>
      <c r="JC186" s="183">
        <v>0</v>
      </c>
      <c r="JD186" s="183">
        <v>0</v>
      </c>
      <c r="JE186" s="183">
        <v>0</v>
      </c>
      <c r="JF186" s="183">
        <v>0</v>
      </c>
      <c r="JG186" s="183">
        <v>0</v>
      </c>
      <c r="JH186" s="183">
        <v>0</v>
      </c>
      <c r="JI186" s="183">
        <v>0</v>
      </c>
      <c r="JJ186" s="183">
        <v>0</v>
      </c>
      <c r="JK186" s="183">
        <v>0</v>
      </c>
      <c r="JL186" s="183">
        <v>0</v>
      </c>
      <c r="JM186" s="183">
        <v>0</v>
      </c>
      <c r="JN186" s="183">
        <v>0</v>
      </c>
      <c r="JO186" s="183">
        <v>0</v>
      </c>
      <c r="JP186" s="183">
        <v>0</v>
      </c>
      <c r="JQ186" s="183">
        <v>0</v>
      </c>
    </row>
    <row r="187" spans="1:277" x14ac:dyDescent="0.25">
      <c r="A187" s="54">
        <f t="shared" si="70"/>
        <v>186</v>
      </c>
      <c r="B187" s="6"/>
      <c r="C187" s="6"/>
      <c r="D187" s="6"/>
      <c r="E187" s="6"/>
      <c r="F187" s="6" t="s">
        <v>344</v>
      </c>
      <c r="G187" s="297">
        <v>0</v>
      </c>
      <c r="H187" s="297">
        <v>0</v>
      </c>
      <c r="I187" s="297">
        <v>0</v>
      </c>
      <c r="J187" s="297">
        <v>0</v>
      </c>
      <c r="K187" s="297">
        <v>0</v>
      </c>
      <c r="L187" s="297">
        <v>0</v>
      </c>
      <c r="M187" s="297">
        <v>0</v>
      </c>
      <c r="N187" s="297">
        <v>0</v>
      </c>
      <c r="O187" s="297">
        <v>0</v>
      </c>
      <c r="P187" s="297">
        <v>0</v>
      </c>
      <c r="Q187" s="297">
        <v>0</v>
      </c>
      <c r="R187" s="297">
        <v>0</v>
      </c>
      <c r="S187" s="297">
        <v>0</v>
      </c>
      <c r="T187" s="297">
        <v>0</v>
      </c>
      <c r="U187" s="297">
        <v>0</v>
      </c>
      <c r="V187" s="297">
        <v>0</v>
      </c>
      <c r="W187" s="297"/>
      <c r="X187" s="297">
        <v>0</v>
      </c>
      <c r="Y187" s="297"/>
      <c r="Z187" s="297">
        <v>0</v>
      </c>
      <c r="AA187" s="297">
        <v>0</v>
      </c>
      <c r="AB187" s="297">
        <v>0</v>
      </c>
      <c r="AC187" s="297">
        <v>0</v>
      </c>
      <c r="AD187" s="297">
        <v>0</v>
      </c>
      <c r="AE187" s="297">
        <v>0</v>
      </c>
      <c r="AF187" s="297">
        <v>0</v>
      </c>
      <c r="AG187" s="297">
        <v>0</v>
      </c>
      <c r="AH187" s="297">
        <v>0</v>
      </c>
      <c r="AI187" s="297">
        <v>0</v>
      </c>
      <c r="AJ187" s="297">
        <v>0</v>
      </c>
      <c r="AK187" s="297">
        <v>0</v>
      </c>
      <c r="AL187" s="297">
        <v>0</v>
      </c>
      <c r="AM187" s="297">
        <v>0</v>
      </c>
      <c r="AN187" s="297">
        <v>0</v>
      </c>
      <c r="AO187" s="297">
        <v>0</v>
      </c>
      <c r="AP187" s="297">
        <v>0</v>
      </c>
      <c r="AQ187" s="297">
        <v>0</v>
      </c>
      <c r="AR187" s="297">
        <v>0</v>
      </c>
      <c r="AS187" s="297">
        <v>0</v>
      </c>
      <c r="AT187" s="297">
        <v>0</v>
      </c>
      <c r="AU187" s="297">
        <v>0</v>
      </c>
      <c r="AV187" s="297">
        <v>0</v>
      </c>
      <c r="AW187" s="297">
        <v>0</v>
      </c>
      <c r="AX187" s="297">
        <v>0</v>
      </c>
      <c r="AY187" s="297">
        <v>0</v>
      </c>
      <c r="AZ187" s="297">
        <v>0</v>
      </c>
      <c r="BA187" s="297">
        <v>0</v>
      </c>
      <c r="BB187" s="297">
        <v>0</v>
      </c>
      <c r="BC187" s="297">
        <v>0</v>
      </c>
      <c r="BD187" s="297">
        <v>0</v>
      </c>
      <c r="BE187" s="297">
        <v>0</v>
      </c>
      <c r="BF187" s="297">
        <v>0</v>
      </c>
      <c r="BG187" s="297">
        <v>0</v>
      </c>
      <c r="BH187" s="297">
        <v>0</v>
      </c>
      <c r="BI187" s="297">
        <v>0</v>
      </c>
      <c r="BJ187" s="297">
        <v>0</v>
      </c>
      <c r="BK187" s="297">
        <v>0</v>
      </c>
      <c r="BL187" s="297">
        <v>0</v>
      </c>
      <c r="BM187" s="297">
        <v>0</v>
      </c>
      <c r="BN187" s="297">
        <v>0</v>
      </c>
      <c r="BO187" s="297">
        <v>0</v>
      </c>
      <c r="BP187" s="297">
        <v>0</v>
      </c>
      <c r="BQ187" s="297">
        <v>0</v>
      </c>
      <c r="BR187" s="297">
        <v>0</v>
      </c>
      <c r="BS187" s="297">
        <v>0</v>
      </c>
      <c r="BT187" s="297">
        <v>0</v>
      </c>
      <c r="BU187" s="297">
        <v>0</v>
      </c>
      <c r="BV187" s="297">
        <v>0</v>
      </c>
      <c r="BW187" s="297">
        <v>0</v>
      </c>
      <c r="BX187" s="297">
        <v>0</v>
      </c>
      <c r="BY187" s="297">
        <v>0</v>
      </c>
      <c r="BZ187" s="297">
        <v>0</v>
      </c>
      <c r="CA187" s="297">
        <v>0</v>
      </c>
      <c r="CB187" s="297">
        <v>206</v>
      </c>
      <c r="CC187" s="297">
        <v>0</v>
      </c>
      <c r="CD187" s="297">
        <v>0</v>
      </c>
      <c r="CE187" s="297">
        <v>0</v>
      </c>
      <c r="CF187" s="297">
        <v>0</v>
      </c>
      <c r="CG187" s="297">
        <v>0</v>
      </c>
      <c r="CH187" s="297">
        <v>0</v>
      </c>
      <c r="CI187" s="297">
        <v>0</v>
      </c>
      <c r="CJ187" s="297">
        <v>0</v>
      </c>
      <c r="CK187" s="297">
        <v>0</v>
      </c>
      <c r="CL187" s="297">
        <v>0</v>
      </c>
      <c r="CM187" s="297"/>
      <c r="CN187" s="297">
        <v>0</v>
      </c>
      <c r="CO187" s="297">
        <v>0</v>
      </c>
      <c r="CP187" s="297">
        <v>0</v>
      </c>
      <c r="CQ187" s="297">
        <v>0</v>
      </c>
      <c r="CR187" s="297">
        <v>0</v>
      </c>
      <c r="CS187" s="297">
        <v>0</v>
      </c>
      <c r="CT187" s="297">
        <v>0</v>
      </c>
      <c r="CU187" s="297">
        <v>0</v>
      </c>
      <c r="CV187" s="297">
        <v>0</v>
      </c>
      <c r="CW187" s="297">
        <v>0</v>
      </c>
      <c r="CX187" s="297">
        <v>0</v>
      </c>
      <c r="CY187" s="297">
        <v>0</v>
      </c>
      <c r="CZ187" s="297">
        <v>0</v>
      </c>
      <c r="DA187" s="297">
        <v>0</v>
      </c>
      <c r="DB187" s="297">
        <v>0</v>
      </c>
      <c r="DC187" s="297">
        <v>0</v>
      </c>
      <c r="DD187" s="297">
        <v>0</v>
      </c>
      <c r="DE187" s="297">
        <v>0</v>
      </c>
      <c r="DF187" s="297">
        <v>0</v>
      </c>
      <c r="DG187" s="297">
        <v>0</v>
      </c>
      <c r="DH187" s="297">
        <v>0</v>
      </c>
      <c r="DI187" s="297">
        <v>0</v>
      </c>
      <c r="DJ187" s="297">
        <v>0</v>
      </c>
      <c r="DK187" s="297">
        <v>0</v>
      </c>
      <c r="DL187" s="297">
        <v>0</v>
      </c>
      <c r="DM187" s="297">
        <v>0</v>
      </c>
      <c r="DN187" s="297">
        <v>0</v>
      </c>
      <c r="DO187" s="297">
        <v>0</v>
      </c>
      <c r="DP187" s="297">
        <v>0</v>
      </c>
      <c r="DQ187" s="297"/>
      <c r="DR187" s="297">
        <v>0</v>
      </c>
      <c r="DS187" s="297">
        <v>0</v>
      </c>
      <c r="DT187" s="297">
        <v>0</v>
      </c>
      <c r="DU187" s="297">
        <v>0</v>
      </c>
      <c r="DV187" s="297">
        <v>0</v>
      </c>
      <c r="DW187" s="297">
        <v>0</v>
      </c>
      <c r="DX187" s="297"/>
      <c r="DY187" s="297">
        <v>0</v>
      </c>
      <c r="DZ187" s="297">
        <v>0</v>
      </c>
      <c r="EA187" s="297">
        <v>0</v>
      </c>
      <c r="EB187" s="297">
        <v>0</v>
      </c>
      <c r="EC187" s="297">
        <v>0</v>
      </c>
      <c r="ED187" s="297">
        <v>0</v>
      </c>
      <c r="EE187" s="297">
        <v>469.32980000000003</v>
      </c>
      <c r="EF187" s="297">
        <v>0</v>
      </c>
      <c r="EG187" s="297">
        <v>0</v>
      </c>
      <c r="EH187" s="297">
        <v>0</v>
      </c>
      <c r="EI187"/>
      <c r="EJ187" s="7">
        <f t="shared" si="88"/>
        <v>675.32979999999998</v>
      </c>
      <c r="EN187" s="183">
        <v>0</v>
      </c>
      <c r="EO187" s="183">
        <v>0</v>
      </c>
      <c r="EP187" s="183">
        <v>0</v>
      </c>
      <c r="EQ187" s="183">
        <v>0</v>
      </c>
      <c r="ER187" s="183">
        <v>0</v>
      </c>
      <c r="ES187" s="183">
        <v>0</v>
      </c>
      <c r="ET187" s="183">
        <v>0</v>
      </c>
      <c r="EU187" s="183">
        <v>0</v>
      </c>
      <c r="EV187" s="183">
        <v>0</v>
      </c>
      <c r="EW187" s="183">
        <v>0</v>
      </c>
      <c r="EX187" s="183">
        <v>0</v>
      </c>
      <c r="EY187" s="183">
        <v>0</v>
      </c>
      <c r="EZ187" s="183">
        <v>0</v>
      </c>
      <c r="FA187" s="183">
        <v>0</v>
      </c>
      <c r="FB187" s="183">
        <v>0</v>
      </c>
      <c r="FC187" s="183">
        <v>0</v>
      </c>
      <c r="FD187" s="183">
        <v>0</v>
      </c>
      <c r="FE187" s="183">
        <v>0</v>
      </c>
      <c r="FF187" s="183">
        <v>0</v>
      </c>
      <c r="FG187" s="183">
        <v>0</v>
      </c>
      <c r="FH187" s="183">
        <v>0</v>
      </c>
      <c r="FI187" s="183">
        <v>0</v>
      </c>
      <c r="FJ187" s="183">
        <v>0</v>
      </c>
      <c r="FK187" s="183">
        <v>0</v>
      </c>
      <c r="FL187" s="183">
        <v>0</v>
      </c>
      <c r="FM187" s="183">
        <v>0</v>
      </c>
      <c r="FN187" s="183">
        <v>0</v>
      </c>
      <c r="FO187" s="183">
        <v>0</v>
      </c>
      <c r="FP187" s="183">
        <v>0</v>
      </c>
      <c r="FQ187" s="183">
        <v>0</v>
      </c>
      <c r="FR187" s="183">
        <v>0</v>
      </c>
      <c r="FS187" s="183">
        <v>0</v>
      </c>
      <c r="FT187" s="183">
        <v>0</v>
      </c>
      <c r="FU187" s="183">
        <v>0</v>
      </c>
      <c r="FV187" s="183">
        <v>0</v>
      </c>
      <c r="FW187" s="183">
        <v>0</v>
      </c>
      <c r="FX187" s="183">
        <v>0</v>
      </c>
      <c r="FY187" s="183">
        <v>0</v>
      </c>
      <c r="FZ187" s="183">
        <v>0</v>
      </c>
      <c r="GA187" s="183">
        <v>0</v>
      </c>
      <c r="GB187" s="183">
        <v>0</v>
      </c>
      <c r="GC187" s="183">
        <v>0</v>
      </c>
      <c r="GD187" s="183">
        <v>0</v>
      </c>
      <c r="GE187" s="183">
        <v>0</v>
      </c>
      <c r="GF187" s="183">
        <v>0</v>
      </c>
      <c r="GG187" s="183">
        <v>0</v>
      </c>
      <c r="GH187" s="183">
        <v>0</v>
      </c>
      <c r="GI187" s="183">
        <v>0</v>
      </c>
      <c r="GJ187" s="183">
        <v>0</v>
      </c>
      <c r="GK187" s="183">
        <v>0</v>
      </c>
      <c r="GL187" s="183">
        <v>0</v>
      </c>
      <c r="GM187" s="183">
        <v>0</v>
      </c>
      <c r="GN187" s="183">
        <v>0</v>
      </c>
      <c r="GO187" s="183">
        <v>0</v>
      </c>
      <c r="GP187" s="183">
        <v>0</v>
      </c>
      <c r="GQ187" s="183">
        <v>0</v>
      </c>
      <c r="GR187" s="183">
        <v>0</v>
      </c>
      <c r="GS187" s="183">
        <v>0</v>
      </c>
      <c r="GT187" s="183">
        <v>0</v>
      </c>
      <c r="GU187" s="183">
        <v>0</v>
      </c>
      <c r="GV187" s="183">
        <v>0</v>
      </c>
      <c r="GW187" s="183">
        <v>0</v>
      </c>
      <c r="GX187" s="183">
        <v>0</v>
      </c>
      <c r="GY187" s="183">
        <v>0</v>
      </c>
      <c r="GZ187" s="183">
        <v>0</v>
      </c>
      <c r="HA187" s="183">
        <v>0</v>
      </c>
      <c r="HB187" s="183">
        <v>0</v>
      </c>
      <c r="HC187" s="183">
        <v>0</v>
      </c>
      <c r="HD187" s="183">
        <v>0</v>
      </c>
      <c r="HE187" s="183">
        <v>0</v>
      </c>
      <c r="HF187" s="183">
        <v>0</v>
      </c>
      <c r="HG187" s="183">
        <v>0</v>
      </c>
      <c r="HH187" s="183">
        <v>0</v>
      </c>
      <c r="HI187" s="183">
        <v>0</v>
      </c>
      <c r="HJ187" s="183">
        <v>0</v>
      </c>
      <c r="HK187" s="183">
        <v>0</v>
      </c>
      <c r="HL187" s="183">
        <v>0</v>
      </c>
      <c r="HM187" s="183">
        <v>0</v>
      </c>
      <c r="HN187" s="183">
        <v>0</v>
      </c>
      <c r="HO187" s="183">
        <v>0</v>
      </c>
      <c r="HP187" s="183">
        <v>0</v>
      </c>
      <c r="HQ187" s="183">
        <v>0</v>
      </c>
      <c r="HR187" s="183">
        <v>0</v>
      </c>
      <c r="HS187" s="183">
        <v>0</v>
      </c>
      <c r="HT187" s="183">
        <v>0</v>
      </c>
      <c r="HU187" s="183">
        <v>0</v>
      </c>
      <c r="HV187" s="183">
        <v>0</v>
      </c>
      <c r="HW187" s="183">
        <v>0</v>
      </c>
      <c r="HX187" s="183">
        <v>0</v>
      </c>
      <c r="HY187" s="183">
        <v>0</v>
      </c>
      <c r="HZ187" s="183">
        <v>0</v>
      </c>
      <c r="IA187" s="183">
        <v>0</v>
      </c>
      <c r="IB187" s="183">
        <v>0</v>
      </c>
      <c r="IC187" s="183">
        <v>0</v>
      </c>
      <c r="ID187" s="183">
        <v>0</v>
      </c>
      <c r="IE187" s="183">
        <v>0</v>
      </c>
      <c r="IF187" s="183">
        <v>0</v>
      </c>
      <c r="IG187" s="183">
        <v>0</v>
      </c>
      <c r="IH187" s="183">
        <v>0</v>
      </c>
      <c r="II187" s="183">
        <v>0</v>
      </c>
      <c r="IJ187" s="183">
        <v>0</v>
      </c>
      <c r="IK187" s="183">
        <v>0</v>
      </c>
      <c r="IL187" s="183">
        <v>0</v>
      </c>
      <c r="IM187" s="183">
        <v>0</v>
      </c>
      <c r="IN187" s="183">
        <v>0</v>
      </c>
      <c r="IO187" s="183">
        <v>0</v>
      </c>
      <c r="IP187" s="183">
        <v>0</v>
      </c>
      <c r="IQ187" s="183">
        <v>0</v>
      </c>
      <c r="IR187" s="183">
        <v>0</v>
      </c>
      <c r="IS187" s="183">
        <v>0</v>
      </c>
      <c r="IT187" s="183">
        <v>0</v>
      </c>
      <c r="IU187" s="183">
        <v>0</v>
      </c>
      <c r="IV187" s="183">
        <v>0</v>
      </c>
      <c r="IW187" s="183">
        <v>0</v>
      </c>
      <c r="IX187" s="183">
        <v>0</v>
      </c>
      <c r="IY187" s="183">
        <v>0</v>
      </c>
      <c r="IZ187" s="183">
        <v>0</v>
      </c>
      <c r="JA187" s="183">
        <v>0</v>
      </c>
      <c r="JB187" s="183">
        <v>0</v>
      </c>
      <c r="JC187" s="183">
        <v>0</v>
      </c>
      <c r="JD187" s="183">
        <v>0</v>
      </c>
      <c r="JE187" s="183">
        <v>0</v>
      </c>
      <c r="JF187" s="183">
        <v>0</v>
      </c>
      <c r="JG187" s="183">
        <v>0</v>
      </c>
      <c r="JH187" s="183">
        <v>0</v>
      </c>
      <c r="JI187" s="183">
        <v>0</v>
      </c>
      <c r="JJ187" s="183">
        <v>0</v>
      </c>
      <c r="JK187" s="183">
        <v>0</v>
      </c>
      <c r="JL187" s="183">
        <v>0</v>
      </c>
      <c r="JM187" s="183">
        <v>0</v>
      </c>
      <c r="JN187" s="183">
        <v>0</v>
      </c>
      <c r="JO187" s="183">
        <v>0</v>
      </c>
      <c r="JP187" s="183">
        <v>0</v>
      </c>
      <c r="JQ187" s="183">
        <v>0</v>
      </c>
    </row>
    <row r="188" spans="1:277" x14ac:dyDescent="0.25">
      <c r="A188" s="54">
        <f t="shared" si="70"/>
        <v>187</v>
      </c>
      <c r="B188" s="6"/>
      <c r="C188" s="6"/>
      <c r="D188" s="6"/>
      <c r="E188" s="6"/>
      <c r="F188" s="6" t="s">
        <v>345</v>
      </c>
      <c r="G188" s="297">
        <v>0</v>
      </c>
      <c r="H188" s="297">
        <v>1055.1320000000001</v>
      </c>
      <c r="I188" s="297">
        <v>6798.0618000000004</v>
      </c>
      <c r="J188" s="297">
        <v>0</v>
      </c>
      <c r="K188" s="297">
        <v>3348.8492999999999</v>
      </c>
      <c r="L188" s="297">
        <v>2100</v>
      </c>
      <c r="M188" s="297">
        <v>0</v>
      </c>
      <c r="N188" s="297">
        <v>0</v>
      </c>
      <c r="O188" s="297">
        <v>1500</v>
      </c>
      <c r="P188" s="297">
        <v>1236</v>
      </c>
      <c r="Q188" s="297">
        <v>0</v>
      </c>
      <c r="R188" s="297">
        <v>0</v>
      </c>
      <c r="S188" s="297">
        <v>0</v>
      </c>
      <c r="T188" s="297">
        <v>0</v>
      </c>
      <c r="U188" s="297">
        <v>0</v>
      </c>
      <c r="V188" s="297">
        <v>655.74950000000001</v>
      </c>
      <c r="W188" s="297"/>
      <c r="X188" s="297">
        <v>0</v>
      </c>
      <c r="Y188" s="297"/>
      <c r="Z188" s="297">
        <v>0</v>
      </c>
      <c r="AA188" s="297">
        <v>0</v>
      </c>
      <c r="AB188" s="297">
        <v>1526.2437</v>
      </c>
      <c r="AC188" s="297">
        <v>0</v>
      </c>
      <c r="AD188" s="297">
        <v>0</v>
      </c>
      <c r="AE188" s="297">
        <v>16.1401</v>
      </c>
      <c r="AF188" s="297">
        <v>0</v>
      </c>
      <c r="AG188" s="297">
        <v>0</v>
      </c>
      <c r="AH188" s="297">
        <v>797.22</v>
      </c>
      <c r="AI188" s="297">
        <v>0</v>
      </c>
      <c r="AJ188" s="297">
        <v>0</v>
      </c>
      <c r="AK188" s="297">
        <v>0</v>
      </c>
      <c r="AL188" s="297">
        <v>0</v>
      </c>
      <c r="AM188" s="297">
        <v>0</v>
      </c>
      <c r="AN188" s="297">
        <v>0</v>
      </c>
      <c r="AO188" s="297">
        <v>0</v>
      </c>
      <c r="AP188" s="297">
        <v>0</v>
      </c>
      <c r="AQ188" s="297">
        <v>1803.4888000000001</v>
      </c>
      <c r="AR188" s="297">
        <v>0</v>
      </c>
      <c r="AS188" s="297">
        <v>0</v>
      </c>
      <c r="AT188" s="297">
        <v>0</v>
      </c>
      <c r="AU188" s="297">
        <v>0</v>
      </c>
      <c r="AV188" s="297">
        <v>0</v>
      </c>
      <c r="AW188" s="297">
        <v>264.5967</v>
      </c>
      <c r="AX188" s="297">
        <v>0</v>
      </c>
      <c r="AY188" s="297">
        <v>0</v>
      </c>
      <c r="AZ188" s="297">
        <v>0</v>
      </c>
      <c r="BA188" s="297">
        <v>0</v>
      </c>
      <c r="BB188" s="297">
        <v>0</v>
      </c>
      <c r="BC188" s="297">
        <v>6234.6106</v>
      </c>
      <c r="BD188" s="297">
        <v>0</v>
      </c>
      <c r="BE188" s="297">
        <v>0</v>
      </c>
      <c r="BF188" s="297">
        <v>0</v>
      </c>
      <c r="BG188" s="297">
        <v>4477.4306000000006</v>
      </c>
      <c r="BH188" s="297">
        <v>1708.152</v>
      </c>
      <c r="BI188" s="297">
        <v>0</v>
      </c>
      <c r="BJ188" s="297">
        <v>0</v>
      </c>
      <c r="BK188" s="297">
        <v>0</v>
      </c>
      <c r="BL188" s="297">
        <v>0</v>
      </c>
      <c r="BM188" s="297">
        <v>0</v>
      </c>
      <c r="BN188" s="297">
        <v>0</v>
      </c>
      <c r="BO188" s="297">
        <v>934.78679999999997</v>
      </c>
      <c r="BP188" s="297">
        <v>1272.5237999999999</v>
      </c>
      <c r="BQ188" s="297">
        <v>0</v>
      </c>
      <c r="BR188" s="297">
        <v>0</v>
      </c>
      <c r="BS188" s="297">
        <v>0</v>
      </c>
      <c r="BT188" s="297">
        <v>0</v>
      </c>
      <c r="BU188" s="297">
        <v>512.71339999999998</v>
      </c>
      <c r="BV188" s="297">
        <v>0</v>
      </c>
      <c r="BW188" s="297">
        <v>0</v>
      </c>
      <c r="BX188" s="297">
        <v>0</v>
      </c>
      <c r="BY188" s="297">
        <v>0</v>
      </c>
      <c r="BZ188" s="297">
        <v>0</v>
      </c>
      <c r="CA188" s="297">
        <v>0</v>
      </c>
      <c r="CB188" s="297">
        <v>2646.7807000000003</v>
      </c>
      <c r="CC188" s="297">
        <v>0</v>
      </c>
      <c r="CD188" s="297">
        <v>0</v>
      </c>
      <c r="CE188" s="297">
        <v>0</v>
      </c>
      <c r="CF188" s="297">
        <v>0</v>
      </c>
      <c r="CG188" s="297">
        <v>0</v>
      </c>
      <c r="CH188" s="297">
        <v>541.57399999999996</v>
      </c>
      <c r="CI188" s="297">
        <v>0</v>
      </c>
      <c r="CJ188" s="297">
        <v>0</v>
      </c>
      <c r="CK188" s="297">
        <v>1697.7181</v>
      </c>
      <c r="CL188" s="297">
        <v>0</v>
      </c>
      <c r="CM188" s="297"/>
      <c r="CN188" s="297">
        <v>0</v>
      </c>
      <c r="CO188" s="297">
        <v>0</v>
      </c>
      <c r="CP188" s="297">
        <v>0</v>
      </c>
      <c r="CQ188" s="297">
        <v>823.89699999999993</v>
      </c>
      <c r="CR188" s="297">
        <v>0</v>
      </c>
      <c r="CS188" s="297">
        <v>0</v>
      </c>
      <c r="CT188" s="297">
        <v>0</v>
      </c>
      <c r="CU188" s="297">
        <v>0</v>
      </c>
      <c r="CV188" s="297">
        <v>1512.7713000000001</v>
      </c>
      <c r="CW188" s="297">
        <v>0</v>
      </c>
      <c r="CX188" s="297">
        <v>0</v>
      </c>
      <c r="CY188" s="297">
        <v>0</v>
      </c>
      <c r="CZ188" s="297">
        <v>0</v>
      </c>
      <c r="DA188" s="297">
        <v>0</v>
      </c>
      <c r="DB188" s="297">
        <v>683.81700000000001</v>
      </c>
      <c r="DC188" s="297">
        <v>0</v>
      </c>
      <c r="DD188" s="297">
        <v>0</v>
      </c>
      <c r="DE188" s="297">
        <v>0</v>
      </c>
      <c r="DF188" s="297">
        <v>0</v>
      </c>
      <c r="DG188" s="297">
        <v>0</v>
      </c>
      <c r="DH188" s="297">
        <v>0</v>
      </c>
      <c r="DI188" s="297">
        <v>0</v>
      </c>
      <c r="DJ188" s="297">
        <v>0</v>
      </c>
      <c r="DK188" s="297">
        <v>0</v>
      </c>
      <c r="DL188" s="297">
        <v>0</v>
      </c>
      <c r="DM188" s="297">
        <v>1412.9024999999999</v>
      </c>
      <c r="DN188" s="297">
        <v>0</v>
      </c>
      <c r="DO188" s="297">
        <v>0</v>
      </c>
      <c r="DP188" s="297">
        <v>0</v>
      </c>
      <c r="DQ188" s="297"/>
      <c r="DR188" s="297">
        <v>0</v>
      </c>
      <c r="DS188" s="297">
        <v>0</v>
      </c>
      <c r="DT188" s="297">
        <v>0</v>
      </c>
      <c r="DU188" s="297">
        <v>0</v>
      </c>
      <c r="DV188" s="297">
        <v>0</v>
      </c>
      <c r="DW188" s="297">
        <v>0</v>
      </c>
      <c r="DX188" s="297"/>
      <c r="DY188" s="297">
        <v>992.72429999999997</v>
      </c>
      <c r="DZ188" s="297">
        <v>0</v>
      </c>
      <c r="EA188" s="297">
        <v>0</v>
      </c>
      <c r="EB188" s="297">
        <v>670.02530000000002</v>
      </c>
      <c r="EC188" s="297">
        <v>3621.7890000000002</v>
      </c>
      <c r="ED188" s="297">
        <v>0</v>
      </c>
      <c r="EE188" s="297">
        <v>1377.9546</v>
      </c>
      <c r="EF188" s="297">
        <v>0</v>
      </c>
      <c r="EG188" s="297">
        <v>0</v>
      </c>
      <c r="EH188" s="297">
        <v>0</v>
      </c>
      <c r="EI188"/>
      <c r="EJ188" s="7">
        <f t="shared" si="88"/>
        <v>52223.652900000001</v>
      </c>
      <c r="EN188" s="183">
        <v>0</v>
      </c>
      <c r="EO188" s="183">
        <v>0</v>
      </c>
      <c r="EP188" s="183">
        <v>0</v>
      </c>
      <c r="EQ188" s="183">
        <v>0</v>
      </c>
      <c r="ER188" s="183">
        <v>0</v>
      </c>
      <c r="ES188" s="183">
        <v>0</v>
      </c>
      <c r="ET188" s="183">
        <v>0</v>
      </c>
      <c r="EU188" s="183">
        <v>0</v>
      </c>
      <c r="EV188" s="183">
        <v>0</v>
      </c>
      <c r="EW188" s="183">
        <v>0</v>
      </c>
      <c r="EX188" s="183">
        <v>0</v>
      </c>
      <c r="EY188" s="183">
        <v>0</v>
      </c>
      <c r="EZ188" s="183">
        <v>0</v>
      </c>
      <c r="FA188" s="183">
        <v>0</v>
      </c>
      <c r="FB188" s="183">
        <v>0</v>
      </c>
      <c r="FC188" s="183">
        <v>0</v>
      </c>
      <c r="FD188" s="183">
        <v>0</v>
      </c>
      <c r="FE188" s="183">
        <v>0</v>
      </c>
      <c r="FF188" s="183">
        <v>0</v>
      </c>
      <c r="FG188" s="183">
        <v>0</v>
      </c>
      <c r="FH188" s="183">
        <v>0</v>
      </c>
      <c r="FI188" s="183">
        <v>0</v>
      </c>
      <c r="FJ188" s="183">
        <v>0</v>
      </c>
      <c r="FK188" s="183">
        <v>0</v>
      </c>
      <c r="FL188" s="183">
        <v>0</v>
      </c>
      <c r="FM188" s="183">
        <v>0</v>
      </c>
      <c r="FN188" s="183">
        <v>0</v>
      </c>
      <c r="FO188" s="183">
        <v>0</v>
      </c>
      <c r="FP188" s="183">
        <v>0</v>
      </c>
      <c r="FQ188" s="183">
        <v>0</v>
      </c>
      <c r="FR188" s="183">
        <v>0</v>
      </c>
      <c r="FS188" s="183">
        <v>0</v>
      </c>
      <c r="FT188" s="183">
        <v>0</v>
      </c>
      <c r="FU188" s="183">
        <v>0</v>
      </c>
      <c r="FV188" s="183">
        <v>0</v>
      </c>
      <c r="FW188" s="183">
        <v>0</v>
      </c>
      <c r="FX188" s="183">
        <v>0</v>
      </c>
      <c r="FY188" s="183">
        <v>0</v>
      </c>
      <c r="FZ188" s="183">
        <v>0</v>
      </c>
      <c r="GA188" s="183">
        <v>0</v>
      </c>
      <c r="GB188" s="183">
        <v>0</v>
      </c>
      <c r="GC188" s="183">
        <v>0</v>
      </c>
      <c r="GD188" s="183">
        <v>0</v>
      </c>
      <c r="GE188" s="183">
        <v>0</v>
      </c>
      <c r="GF188" s="183">
        <v>0</v>
      </c>
      <c r="GG188" s="183">
        <v>0</v>
      </c>
      <c r="GH188" s="183">
        <v>0</v>
      </c>
      <c r="GI188" s="183">
        <v>0</v>
      </c>
      <c r="GJ188" s="183">
        <v>0</v>
      </c>
      <c r="GK188" s="183">
        <v>0</v>
      </c>
      <c r="GL188" s="183">
        <v>0</v>
      </c>
      <c r="GM188" s="183">
        <v>0</v>
      </c>
      <c r="GN188" s="183">
        <v>0</v>
      </c>
      <c r="GO188" s="183">
        <v>0</v>
      </c>
      <c r="GP188" s="183">
        <v>0</v>
      </c>
      <c r="GQ188" s="183">
        <v>0</v>
      </c>
      <c r="GR188" s="183">
        <v>0</v>
      </c>
      <c r="GS188" s="183">
        <v>0</v>
      </c>
      <c r="GT188" s="183">
        <v>0</v>
      </c>
      <c r="GU188" s="183">
        <v>0</v>
      </c>
      <c r="GV188" s="183">
        <v>0</v>
      </c>
      <c r="GW188" s="183">
        <v>0</v>
      </c>
      <c r="GX188" s="183">
        <v>0</v>
      </c>
      <c r="GY188" s="183">
        <v>0</v>
      </c>
      <c r="GZ188" s="183">
        <v>0</v>
      </c>
      <c r="HA188" s="183">
        <v>0</v>
      </c>
      <c r="HB188" s="183">
        <v>0</v>
      </c>
      <c r="HC188" s="183">
        <v>0</v>
      </c>
      <c r="HD188" s="183">
        <v>0</v>
      </c>
      <c r="HE188" s="183">
        <v>0</v>
      </c>
      <c r="HF188" s="183">
        <v>0</v>
      </c>
      <c r="HG188" s="183">
        <v>0</v>
      </c>
      <c r="HH188" s="183">
        <v>0</v>
      </c>
      <c r="HI188" s="183">
        <v>0</v>
      </c>
      <c r="HJ188" s="183">
        <v>0</v>
      </c>
      <c r="HK188" s="183">
        <v>0</v>
      </c>
      <c r="HL188" s="183">
        <v>0</v>
      </c>
      <c r="HM188" s="183">
        <v>0</v>
      </c>
      <c r="HN188" s="183">
        <v>0</v>
      </c>
      <c r="HO188" s="183">
        <v>0</v>
      </c>
      <c r="HP188" s="183">
        <v>0</v>
      </c>
      <c r="HQ188" s="183">
        <v>0</v>
      </c>
      <c r="HR188" s="183">
        <v>0</v>
      </c>
      <c r="HS188" s="183">
        <v>0</v>
      </c>
      <c r="HT188" s="183">
        <v>0</v>
      </c>
      <c r="HU188" s="183">
        <v>0</v>
      </c>
      <c r="HV188" s="183">
        <v>0</v>
      </c>
      <c r="HW188" s="183">
        <v>0</v>
      </c>
      <c r="HX188" s="183">
        <v>0</v>
      </c>
      <c r="HY188" s="183">
        <v>0</v>
      </c>
      <c r="HZ188" s="183">
        <v>0</v>
      </c>
      <c r="IA188" s="183">
        <v>0</v>
      </c>
      <c r="IB188" s="183">
        <v>0</v>
      </c>
      <c r="IC188" s="183">
        <v>0</v>
      </c>
      <c r="ID188" s="183">
        <v>0</v>
      </c>
      <c r="IE188" s="183">
        <v>0</v>
      </c>
      <c r="IF188" s="183">
        <v>0</v>
      </c>
      <c r="IG188" s="183">
        <v>0</v>
      </c>
      <c r="IH188" s="183">
        <v>0</v>
      </c>
      <c r="II188" s="183">
        <v>0</v>
      </c>
      <c r="IJ188" s="183">
        <v>0</v>
      </c>
      <c r="IK188" s="183">
        <v>0</v>
      </c>
      <c r="IL188" s="183">
        <v>0</v>
      </c>
      <c r="IM188" s="183">
        <v>0</v>
      </c>
      <c r="IN188" s="183">
        <v>0</v>
      </c>
      <c r="IO188" s="183">
        <v>0</v>
      </c>
      <c r="IP188" s="183">
        <v>0</v>
      </c>
      <c r="IQ188" s="183">
        <v>0</v>
      </c>
      <c r="IR188" s="183">
        <v>0</v>
      </c>
      <c r="IS188" s="183">
        <v>0</v>
      </c>
      <c r="IT188" s="183">
        <v>0</v>
      </c>
      <c r="IU188" s="183">
        <v>0</v>
      </c>
      <c r="IV188" s="183">
        <v>0</v>
      </c>
      <c r="IW188" s="183">
        <v>0</v>
      </c>
      <c r="IX188" s="183">
        <v>0</v>
      </c>
      <c r="IY188" s="183">
        <v>0</v>
      </c>
      <c r="IZ188" s="183">
        <v>0</v>
      </c>
      <c r="JA188" s="183">
        <v>0</v>
      </c>
      <c r="JB188" s="183">
        <v>0</v>
      </c>
      <c r="JC188" s="183">
        <v>0</v>
      </c>
      <c r="JD188" s="183">
        <v>0</v>
      </c>
      <c r="JE188" s="183">
        <v>0</v>
      </c>
      <c r="JF188" s="183">
        <v>0</v>
      </c>
      <c r="JG188" s="183">
        <v>0</v>
      </c>
      <c r="JH188" s="183">
        <v>0</v>
      </c>
      <c r="JI188" s="183">
        <v>0</v>
      </c>
      <c r="JJ188" s="183">
        <v>0</v>
      </c>
      <c r="JK188" s="183">
        <v>0</v>
      </c>
      <c r="JL188" s="183">
        <v>0</v>
      </c>
      <c r="JM188" s="183">
        <v>0</v>
      </c>
      <c r="JN188" s="183">
        <v>0</v>
      </c>
      <c r="JO188" s="183">
        <v>0</v>
      </c>
      <c r="JP188" s="183">
        <v>0</v>
      </c>
      <c r="JQ188" s="183">
        <v>0</v>
      </c>
    </row>
    <row r="189" spans="1:277" x14ac:dyDescent="0.25">
      <c r="A189" s="54">
        <f t="shared" si="70"/>
        <v>188</v>
      </c>
      <c r="B189" s="6"/>
      <c r="C189" s="6"/>
      <c r="D189" s="6"/>
      <c r="E189" s="6"/>
      <c r="F189" s="6" t="s">
        <v>291</v>
      </c>
      <c r="G189" s="297">
        <v>0</v>
      </c>
      <c r="H189" s="297">
        <v>1121.9584</v>
      </c>
      <c r="I189" s="297">
        <v>0</v>
      </c>
      <c r="J189" s="297">
        <v>0</v>
      </c>
      <c r="K189" s="297">
        <v>12000</v>
      </c>
      <c r="L189" s="297">
        <v>2579.7997999999998</v>
      </c>
      <c r="M189" s="297">
        <v>0</v>
      </c>
      <c r="N189" s="297">
        <v>0</v>
      </c>
      <c r="O189" s="297">
        <v>2459.64</v>
      </c>
      <c r="P189" s="297">
        <v>4120</v>
      </c>
      <c r="Q189" s="297">
        <v>0</v>
      </c>
      <c r="R189" s="297">
        <v>3599.5</v>
      </c>
      <c r="S189" s="297">
        <v>0</v>
      </c>
      <c r="T189" s="297">
        <v>0</v>
      </c>
      <c r="U189" s="297">
        <v>0</v>
      </c>
      <c r="V189" s="297">
        <v>2500</v>
      </c>
      <c r="W189" s="297"/>
      <c r="X189" s="297">
        <v>1925.3893</v>
      </c>
      <c r="Y189" s="297"/>
      <c r="Z189" s="297">
        <v>0</v>
      </c>
      <c r="AA189" s="297">
        <v>0</v>
      </c>
      <c r="AB189" s="297">
        <v>3187.4689000000003</v>
      </c>
      <c r="AC189" s="297">
        <v>0</v>
      </c>
      <c r="AD189" s="297">
        <v>0</v>
      </c>
      <c r="AE189" s="297">
        <v>958.91970000000003</v>
      </c>
      <c r="AF189" s="297">
        <v>0</v>
      </c>
      <c r="AG189" s="297">
        <v>149.1028</v>
      </c>
      <c r="AH189" s="297">
        <v>1236.3192999999999</v>
      </c>
      <c r="AI189" s="297">
        <v>0</v>
      </c>
      <c r="AJ189" s="297">
        <v>0</v>
      </c>
      <c r="AK189" s="297">
        <v>0</v>
      </c>
      <c r="AL189" s="297">
        <v>0</v>
      </c>
      <c r="AM189" s="297">
        <v>0</v>
      </c>
      <c r="AN189" s="297">
        <v>90.20999999999998</v>
      </c>
      <c r="AO189" s="297">
        <v>0</v>
      </c>
      <c r="AP189" s="297">
        <v>0</v>
      </c>
      <c r="AQ189" s="297">
        <v>1495.7969000000001</v>
      </c>
      <c r="AR189" s="297">
        <v>0</v>
      </c>
      <c r="AS189" s="297">
        <v>0</v>
      </c>
      <c r="AT189" s="297">
        <v>0</v>
      </c>
      <c r="AU189" s="297">
        <v>0</v>
      </c>
      <c r="AV189" s="297">
        <v>0</v>
      </c>
      <c r="AW189" s="297">
        <v>1060.8691000000001</v>
      </c>
      <c r="AX189" s="297">
        <v>0</v>
      </c>
      <c r="AY189" s="297">
        <v>718.39409999999998</v>
      </c>
      <c r="AZ189" s="297">
        <v>0</v>
      </c>
      <c r="BA189" s="297">
        <v>0</v>
      </c>
      <c r="BB189" s="297">
        <v>0</v>
      </c>
      <c r="BC189" s="297">
        <v>1365.8417999999999</v>
      </c>
      <c r="BD189" s="297">
        <v>0</v>
      </c>
      <c r="BE189" s="297">
        <v>0</v>
      </c>
      <c r="BF189" s="297">
        <v>0</v>
      </c>
      <c r="BG189" s="297">
        <v>3852.2</v>
      </c>
      <c r="BH189" s="297">
        <v>4761.0307999999995</v>
      </c>
      <c r="BI189" s="297">
        <v>0</v>
      </c>
      <c r="BJ189" s="297">
        <v>0</v>
      </c>
      <c r="BK189" s="297">
        <v>1004.4972</v>
      </c>
      <c r="BL189" s="297">
        <v>0</v>
      </c>
      <c r="BM189" s="297">
        <v>0</v>
      </c>
      <c r="BN189" s="297">
        <v>0</v>
      </c>
      <c r="BO189" s="297">
        <v>4224.1226999999999</v>
      </c>
      <c r="BP189" s="297">
        <v>726.45899999999995</v>
      </c>
      <c r="BQ189" s="297">
        <v>185.91499999999999</v>
      </c>
      <c r="BR189" s="297">
        <v>0</v>
      </c>
      <c r="BS189" s="297">
        <v>0</v>
      </c>
      <c r="BT189" s="297">
        <v>0</v>
      </c>
      <c r="BU189" s="297">
        <v>285.2482</v>
      </c>
      <c r="BV189" s="297">
        <v>0</v>
      </c>
      <c r="BW189" s="297">
        <v>0</v>
      </c>
      <c r="BX189" s="297">
        <v>1965.24</v>
      </c>
      <c r="BY189" s="297">
        <v>0</v>
      </c>
      <c r="BZ189" s="297">
        <v>0</v>
      </c>
      <c r="CA189" s="297">
        <v>0</v>
      </c>
      <c r="CB189" s="297">
        <v>11589.766000000001</v>
      </c>
      <c r="CC189" s="297">
        <v>0</v>
      </c>
      <c r="CD189" s="297">
        <v>0</v>
      </c>
      <c r="CE189" s="297">
        <v>0</v>
      </c>
      <c r="CF189" s="297">
        <v>2192.355</v>
      </c>
      <c r="CG189" s="297">
        <v>0</v>
      </c>
      <c r="CH189" s="297">
        <v>1202.0511999999999</v>
      </c>
      <c r="CI189" s="297">
        <v>0</v>
      </c>
      <c r="CJ189" s="297">
        <v>1802.2425000000001</v>
      </c>
      <c r="CK189" s="297">
        <v>4859.0765000000001</v>
      </c>
      <c r="CL189" s="297">
        <v>0</v>
      </c>
      <c r="CM189" s="297"/>
      <c r="CN189" s="297">
        <v>0</v>
      </c>
      <c r="CO189" s="297">
        <v>0</v>
      </c>
      <c r="CP189" s="297">
        <v>0</v>
      </c>
      <c r="CQ189" s="297">
        <v>801.77260000000001</v>
      </c>
      <c r="CR189" s="297">
        <v>0</v>
      </c>
      <c r="CS189" s="297">
        <v>0</v>
      </c>
      <c r="CT189" s="297">
        <v>2555.5947999999999</v>
      </c>
      <c r="CU189" s="297">
        <v>0</v>
      </c>
      <c r="CV189" s="297">
        <v>2527.1255999999998</v>
      </c>
      <c r="CW189" s="297">
        <v>0</v>
      </c>
      <c r="CX189" s="297">
        <v>0</v>
      </c>
      <c r="CY189" s="297">
        <v>0</v>
      </c>
      <c r="CZ189" s="297">
        <v>0</v>
      </c>
      <c r="DA189" s="297">
        <v>1.0000000000000001E-9</v>
      </c>
      <c r="DB189" s="297">
        <v>5499.9218999999994</v>
      </c>
      <c r="DC189" s="297">
        <v>0</v>
      </c>
      <c r="DD189" s="297">
        <v>727.798</v>
      </c>
      <c r="DE189" s="297">
        <v>0</v>
      </c>
      <c r="DF189" s="297">
        <v>0</v>
      </c>
      <c r="DG189" s="297">
        <v>0</v>
      </c>
      <c r="DH189" s="297">
        <v>323.30669999999998</v>
      </c>
      <c r="DI189" s="297">
        <v>0</v>
      </c>
      <c r="DJ189" s="297">
        <v>0</v>
      </c>
      <c r="DK189" s="297">
        <v>0</v>
      </c>
      <c r="DL189" s="297">
        <v>0</v>
      </c>
      <c r="DM189" s="297">
        <v>2421.9625999999998</v>
      </c>
      <c r="DN189" s="297">
        <v>0</v>
      </c>
      <c r="DO189" s="297">
        <v>0</v>
      </c>
      <c r="DP189" s="297">
        <v>0</v>
      </c>
      <c r="DQ189" s="297"/>
      <c r="DR189" s="297">
        <v>0</v>
      </c>
      <c r="DS189" s="297">
        <v>0</v>
      </c>
      <c r="DT189" s="297">
        <v>0</v>
      </c>
      <c r="DU189" s="297">
        <v>0</v>
      </c>
      <c r="DV189" s="297">
        <v>0</v>
      </c>
      <c r="DW189" s="297">
        <v>0</v>
      </c>
      <c r="DX189" s="297"/>
      <c r="DY189" s="297">
        <v>2141.9261999999999</v>
      </c>
      <c r="DZ189" s="297">
        <v>0</v>
      </c>
      <c r="EA189" s="297">
        <v>0</v>
      </c>
      <c r="EB189" s="297">
        <v>2594.982</v>
      </c>
      <c r="EC189" s="297">
        <v>0</v>
      </c>
      <c r="ED189" s="297">
        <v>0</v>
      </c>
      <c r="EE189" s="297">
        <v>6808.3</v>
      </c>
      <c r="EF189" s="297">
        <v>0</v>
      </c>
      <c r="EG189" s="297">
        <v>2533.1820000000002</v>
      </c>
      <c r="EH189" s="297">
        <v>0</v>
      </c>
      <c r="EI189"/>
      <c r="EJ189" s="7">
        <f t="shared" si="88"/>
        <v>108155.28660000001</v>
      </c>
      <c r="EN189" s="183">
        <v>0</v>
      </c>
      <c r="EO189" s="183">
        <v>0</v>
      </c>
      <c r="EP189" s="183">
        <v>0</v>
      </c>
      <c r="EQ189" s="183">
        <v>0</v>
      </c>
      <c r="ER189" s="183">
        <v>0</v>
      </c>
      <c r="ES189" s="183">
        <v>0</v>
      </c>
      <c r="ET189" s="183">
        <v>0</v>
      </c>
      <c r="EU189" s="183">
        <v>0</v>
      </c>
      <c r="EV189" s="183">
        <v>0</v>
      </c>
      <c r="EW189" s="183">
        <v>0</v>
      </c>
      <c r="EX189" s="183">
        <v>0</v>
      </c>
      <c r="EY189" s="183">
        <v>0</v>
      </c>
      <c r="EZ189" s="183">
        <v>0</v>
      </c>
      <c r="FA189" s="183">
        <v>0</v>
      </c>
      <c r="FB189" s="183">
        <v>0</v>
      </c>
      <c r="FC189" s="183">
        <v>0</v>
      </c>
      <c r="FD189" s="183">
        <v>0</v>
      </c>
      <c r="FE189" s="183">
        <v>0</v>
      </c>
      <c r="FF189" s="183">
        <v>0</v>
      </c>
      <c r="FG189" s="183">
        <v>0</v>
      </c>
      <c r="FH189" s="183">
        <v>0</v>
      </c>
      <c r="FI189" s="183">
        <v>0</v>
      </c>
      <c r="FJ189" s="183">
        <v>0</v>
      </c>
      <c r="FK189" s="183">
        <v>0</v>
      </c>
      <c r="FL189" s="183">
        <v>0</v>
      </c>
      <c r="FM189" s="183">
        <v>0</v>
      </c>
      <c r="FN189" s="183">
        <v>0</v>
      </c>
      <c r="FO189" s="183">
        <v>0</v>
      </c>
      <c r="FP189" s="183">
        <v>0</v>
      </c>
      <c r="FQ189" s="183">
        <v>0</v>
      </c>
      <c r="FR189" s="183">
        <v>0</v>
      </c>
      <c r="FS189" s="183">
        <v>0</v>
      </c>
      <c r="FT189" s="183">
        <v>0</v>
      </c>
      <c r="FU189" s="183">
        <v>0</v>
      </c>
      <c r="FV189" s="183">
        <v>0</v>
      </c>
      <c r="FW189" s="183">
        <v>0</v>
      </c>
      <c r="FX189" s="183">
        <v>0</v>
      </c>
      <c r="FY189" s="183">
        <v>0</v>
      </c>
      <c r="FZ189" s="183">
        <v>0</v>
      </c>
      <c r="GA189" s="183">
        <v>0</v>
      </c>
      <c r="GB189" s="183">
        <v>0</v>
      </c>
      <c r="GC189" s="183">
        <v>0</v>
      </c>
      <c r="GD189" s="183">
        <v>0</v>
      </c>
      <c r="GE189" s="183">
        <v>0</v>
      </c>
      <c r="GF189" s="183">
        <v>0</v>
      </c>
      <c r="GG189" s="183">
        <v>0</v>
      </c>
      <c r="GH189" s="183">
        <v>0</v>
      </c>
      <c r="GI189" s="183">
        <v>0</v>
      </c>
      <c r="GJ189" s="183">
        <v>0</v>
      </c>
      <c r="GK189" s="183">
        <v>0</v>
      </c>
      <c r="GL189" s="183">
        <v>0</v>
      </c>
      <c r="GM189" s="183">
        <v>0</v>
      </c>
      <c r="GN189" s="183">
        <v>0</v>
      </c>
      <c r="GO189" s="183">
        <v>0</v>
      </c>
      <c r="GP189" s="183">
        <v>0</v>
      </c>
      <c r="GQ189" s="183">
        <v>0</v>
      </c>
      <c r="GR189" s="183">
        <v>0</v>
      </c>
      <c r="GS189" s="183">
        <v>0</v>
      </c>
      <c r="GT189" s="183">
        <v>0</v>
      </c>
      <c r="GU189" s="183">
        <v>0</v>
      </c>
      <c r="GV189" s="183">
        <v>0</v>
      </c>
      <c r="GW189" s="183">
        <v>0</v>
      </c>
      <c r="GX189" s="183">
        <v>0</v>
      </c>
      <c r="GY189" s="183">
        <v>0</v>
      </c>
      <c r="GZ189" s="183">
        <v>0</v>
      </c>
      <c r="HA189" s="183">
        <v>0</v>
      </c>
      <c r="HB189" s="183">
        <v>0</v>
      </c>
      <c r="HC189" s="183">
        <v>0</v>
      </c>
      <c r="HD189" s="183">
        <v>0</v>
      </c>
      <c r="HE189" s="183">
        <v>0</v>
      </c>
      <c r="HF189" s="183">
        <v>0</v>
      </c>
      <c r="HG189" s="183">
        <v>0</v>
      </c>
      <c r="HH189" s="183">
        <v>0</v>
      </c>
      <c r="HI189" s="183">
        <v>0</v>
      </c>
      <c r="HJ189" s="183">
        <v>0</v>
      </c>
      <c r="HK189" s="183">
        <v>0</v>
      </c>
      <c r="HL189" s="183">
        <v>0</v>
      </c>
      <c r="HM189" s="183">
        <v>0</v>
      </c>
      <c r="HN189" s="183">
        <v>0</v>
      </c>
      <c r="HO189" s="183">
        <v>0</v>
      </c>
      <c r="HP189" s="183">
        <v>0</v>
      </c>
      <c r="HQ189" s="183">
        <v>0</v>
      </c>
      <c r="HR189" s="183">
        <v>0</v>
      </c>
      <c r="HS189" s="183">
        <v>0</v>
      </c>
      <c r="HT189" s="183">
        <v>0</v>
      </c>
      <c r="HU189" s="183">
        <v>0</v>
      </c>
      <c r="HV189" s="183">
        <v>0</v>
      </c>
      <c r="HW189" s="183">
        <v>0</v>
      </c>
      <c r="HX189" s="183">
        <v>0</v>
      </c>
      <c r="HY189" s="183">
        <v>0</v>
      </c>
      <c r="HZ189" s="183">
        <v>0</v>
      </c>
      <c r="IA189" s="183">
        <v>0</v>
      </c>
      <c r="IB189" s="183">
        <v>0</v>
      </c>
      <c r="IC189" s="183">
        <v>0</v>
      </c>
      <c r="ID189" s="183">
        <v>0</v>
      </c>
      <c r="IE189" s="183">
        <v>0</v>
      </c>
      <c r="IF189" s="183">
        <v>0</v>
      </c>
      <c r="IG189" s="183">
        <v>0</v>
      </c>
      <c r="IH189" s="183">
        <v>0</v>
      </c>
      <c r="II189" s="183">
        <v>0</v>
      </c>
      <c r="IJ189" s="183">
        <v>0</v>
      </c>
      <c r="IK189" s="183">
        <v>0</v>
      </c>
      <c r="IL189" s="183">
        <v>0</v>
      </c>
      <c r="IM189" s="183">
        <v>0</v>
      </c>
      <c r="IN189" s="183">
        <v>0</v>
      </c>
      <c r="IO189" s="183">
        <v>0</v>
      </c>
      <c r="IP189" s="183">
        <v>0</v>
      </c>
      <c r="IQ189" s="183">
        <v>0</v>
      </c>
      <c r="IR189" s="183">
        <v>0</v>
      </c>
      <c r="IS189" s="183">
        <v>0</v>
      </c>
      <c r="IT189" s="183">
        <v>0</v>
      </c>
      <c r="IU189" s="183">
        <v>0</v>
      </c>
      <c r="IV189" s="183">
        <v>0</v>
      </c>
      <c r="IW189" s="183">
        <v>0</v>
      </c>
      <c r="IX189" s="183">
        <v>0</v>
      </c>
      <c r="IY189" s="183">
        <v>0</v>
      </c>
      <c r="IZ189" s="183">
        <v>0</v>
      </c>
      <c r="JA189" s="183">
        <v>0</v>
      </c>
      <c r="JB189" s="183">
        <v>0</v>
      </c>
      <c r="JC189" s="183">
        <v>0</v>
      </c>
      <c r="JD189" s="183">
        <v>0</v>
      </c>
      <c r="JE189" s="183">
        <v>0</v>
      </c>
      <c r="JF189" s="183">
        <v>0</v>
      </c>
      <c r="JG189" s="183">
        <v>0</v>
      </c>
      <c r="JH189" s="183">
        <v>0</v>
      </c>
      <c r="JI189" s="183">
        <v>0</v>
      </c>
      <c r="JJ189" s="183">
        <v>0</v>
      </c>
      <c r="JK189" s="183">
        <v>0</v>
      </c>
      <c r="JL189" s="183">
        <v>0</v>
      </c>
      <c r="JM189" s="183">
        <v>0</v>
      </c>
      <c r="JN189" s="183">
        <v>0</v>
      </c>
      <c r="JO189" s="183">
        <v>0</v>
      </c>
      <c r="JP189" s="183">
        <v>0</v>
      </c>
      <c r="JQ189" s="183">
        <v>0</v>
      </c>
    </row>
    <row r="190" spans="1:277" x14ac:dyDescent="0.25">
      <c r="A190" s="54">
        <f t="shared" si="70"/>
        <v>189</v>
      </c>
      <c r="B190" s="6"/>
      <c r="C190" s="6"/>
      <c r="D190" s="6"/>
      <c r="E190" s="6"/>
      <c r="F190" s="6" t="s">
        <v>346</v>
      </c>
      <c r="G190" s="297"/>
      <c r="H190" s="297"/>
      <c r="I190" s="297"/>
      <c r="J190" s="297"/>
      <c r="K190" s="297"/>
      <c r="L190" s="297"/>
      <c r="M190" s="297"/>
      <c r="N190" s="297"/>
      <c r="O190" s="297"/>
      <c r="P190" s="297"/>
      <c r="Q190" s="297"/>
      <c r="R190" s="297"/>
      <c r="S190" s="297"/>
      <c r="T190" s="297"/>
      <c r="U190" s="297">
        <v>0</v>
      </c>
      <c r="V190" s="297"/>
      <c r="W190" s="297"/>
      <c r="X190" s="297"/>
      <c r="Y190" s="297"/>
      <c r="Z190" s="297"/>
      <c r="AA190" s="297"/>
      <c r="AB190" s="297"/>
      <c r="AC190" s="297"/>
      <c r="AD190" s="297"/>
      <c r="AE190" s="297"/>
      <c r="AF190" s="297"/>
      <c r="AG190" s="297"/>
      <c r="AH190" s="297"/>
      <c r="AI190" s="297"/>
      <c r="AJ190" s="297"/>
      <c r="AK190" s="297"/>
      <c r="AL190" s="297"/>
      <c r="AM190" s="297"/>
      <c r="AN190" s="297"/>
      <c r="AO190" s="297"/>
      <c r="AP190" s="297"/>
      <c r="AQ190" s="297"/>
      <c r="AR190" s="297"/>
      <c r="AS190" s="297"/>
      <c r="AT190" s="297"/>
      <c r="AU190" s="297"/>
      <c r="AV190" s="297"/>
      <c r="AW190" s="297"/>
      <c r="AX190" s="297"/>
      <c r="AY190" s="297"/>
      <c r="AZ190" s="297"/>
      <c r="BA190" s="297"/>
      <c r="BB190" s="297"/>
      <c r="BC190" s="297"/>
      <c r="BD190" s="297"/>
      <c r="BE190" s="297"/>
      <c r="BF190" s="297"/>
      <c r="BG190" s="297"/>
      <c r="BH190" s="297"/>
      <c r="BI190" s="297"/>
      <c r="BJ190" s="297"/>
      <c r="BK190" s="297"/>
      <c r="BL190" s="297"/>
      <c r="BM190" s="297"/>
      <c r="BN190" s="297"/>
      <c r="BO190" s="297"/>
      <c r="BP190" s="297"/>
      <c r="BQ190" s="297"/>
      <c r="BR190" s="297"/>
      <c r="BS190" s="297"/>
      <c r="BT190" s="297"/>
      <c r="BU190" s="297"/>
      <c r="BV190" s="297"/>
      <c r="BW190" s="297"/>
      <c r="BX190" s="297"/>
      <c r="BY190" s="297"/>
      <c r="BZ190" s="297"/>
      <c r="CA190" s="297"/>
      <c r="CB190" s="297"/>
      <c r="CC190" s="297"/>
      <c r="CD190" s="297"/>
      <c r="CE190" s="297"/>
      <c r="CF190" s="297"/>
      <c r="CG190" s="297"/>
      <c r="CH190" s="297"/>
      <c r="CI190" s="297"/>
      <c r="CJ190" s="297"/>
      <c r="CK190" s="297"/>
      <c r="CL190" s="297"/>
      <c r="CM190" s="297"/>
      <c r="CN190" s="297"/>
      <c r="CO190" s="297"/>
      <c r="CP190" s="297"/>
      <c r="CQ190" s="297"/>
      <c r="CR190" s="297"/>
      <c r="CS190" s="297"/>
      <c r="CT190" s="297"/>
      <c r="CU190" s="297"/>
      <c r="CV190" s="297"/>
      <c r="CW190" s="297"/>
      <c r="CX190" s="297"/>
      <c r="CY190" s="297"/>
      <c r="CZ190" s="297"/>
      <c r="DA190" s="297"/>
      <c r="DB190" s="297"/>
      <c r="DC190" s="297"/>
      <c r="DD190" s="297"/>
      <c r="DE190" s="297"/>
      <c r="DF190" s="297"/>
      <c r="DG190" s="297"/>
      <c r="DH190" s="297"/>
      <c r="DI190" s="297"/>
      <c r="DJ190" s="297"/>
      <c r="DK190" s="297"/>
      <c r="DL190" s="297"/>
      <c r="DM190" s="297"/>
      <c r="DN190" s="297"/>
      <c r="DO190" s="297"/>
      <c r="DP190" s="297"/>
      <c r="DQ190" s="297"/>
      <c r="DR190" s="297"/>
      <c r="DS190" s="297"/>
      <c r="DT190" s="297"/>
      <c r="DU190" s="297"/>
      <c r="DV190" s="297"/>
      <c r="DW190" s="297"/>
      <c r="DX190" s="297"/>
      <c r="DY190" s="297"/>
      <c r="DZ190" s="297"/>
      <c r="EA190" s="297"/>
      <c r="EB190" s="297"/>
      <c r="EC190" s="297"/>
      <c r="ED190" s="297"/>
      <c r="EE190" s="297"/>
      <c r="EF190" s="297"/>
      <c r="EG190" s="297"/>
      <c r="EH190" s="297"/>
      <c r="EI190"/>
      <c r="EJ190" s="7">
        <f t="shared" si="88"/>
        <v>0</v>
      </c>
      <c r="EN190" s="183">
        <v>0</v>
      </c>
      <c r="EO190" s="183">
        <v>0</v>
      </c>
      <c r="EP190" s="183">
        <v>0</v>
      </c>
      <c r="EQ190" s="183">
        <v>0</v>
      </c>
      <c r="ER190" s="183">
        <v>0</v>
      </c>
      <c r="ES190" s="183">
        <v>0</v>
      </c>
      <c r="ET190" s="183">
        <v>0</v>
      </c>
      <c r="EU190" s="183">
        <v>0</v>
      </c>
      <c r="EV190" s="183">
        <v>0</v>
      </c>
      <c r="EW190" s="183">
        <v>0</v>
      </c>
      <c r="EX190" s="183">
        <v>0</v>
      </c>
      <c r="EY190" s="183">
        <v>0</v>
      </c>
      <c r="EZ190" s="183">
        <v>0</v>
      </c>
      <c r="FA190" s="183">
        <v>0</v>
      </c>
      <c r="FB190" s="183">
        <v>0</v>
      </c>
      <c r="FC190" s="183">
        <v>0</v>
      </c>
      <c r="FD190" s="183">
        <v>0</v>
      </c>
      <c r="FE190" s="183">
        <v>0</v>
      </c>
      <c r="FF190" s="183">
        <v>0</v>
      </c>
      <c r="FG190" s="183">
        <v>0</v>
      </c>
      <c r="FH190" s="183">
        <v>0</v>
      </c>
      <c r="FI190" s="183">
        <v>0</v>
      </c>
      <c r="FJ190" s="183">
        <v>0</v>
      </c>
      <c r="FK190" s="183">
        <v>0</v>
      </c>
      <c r="FL190" s="183">
        <v>0</v>
      </c>
      <c r="FM190" s="183">
        <v>0</v>
      </c>
      <c r="FN190" s="183">
        <v>0</v>
      </c>
      <c r="FO190" s="183">
        <v>0</v>
      </c>
      <c r="FP190" s="183">
        <v>0</v>
      </c>
      <c r="FQ190" s="183">
        <v>0</v>
      </c>
      <c r="FR190" s="183">
        <v>0</v>
      </c>
      <c r="FS190" s="183">
        <v>0</v>
      </c>
      <c r="FT190" s="183">
        <v>0</v>
      </c>
      <c r="FU190" s="183">
        <v>0</v>
      </c>
      <c r="FV190" s="183">
        <v>0</v>
      </c>
      <c r="FW190" s="183">
        <v>0</v>
      </c>
      <c r="FX190" s="183">
        <v>0</v>
      </c>
      <c r="FY190" s="183">
        <v>0</v>
      </c>
      <c r="FZ190" s="183">
        <v>0</v>
      </c>
      <c r="GA190" s="183">
        <v>0</v>
      </c>
      <c r="GB190" s="183">
        <v>0</v>
      </c>
      <c r="GC190" s="183">
        <v>0</v>
      </c>
      <c r="GD190" s="183">
        <v>0</v>
      </c>
      <c r="GE190" s="183">
        <v>0</v>
      </c>
      <c r="GF190" s="183">
        <v>0</v>
      </c>
      <c r="GG190" s="183">
        <v>0</v>
      </c>
      <c r="GH190" s="183">
        <v>0</v>
      </c>
      <c r="GI190" s="183">
        <v>0</v>
      </c>
      <c r="GJ190" s="183">
        <v>0</v>
      </c>
      <c r="GK190" s="183">
        <v>0</v>
      </c>
      <c r="GL190" s="183">
        <v>0</v>
      </c>
      <c r="GM190" s="183">
        <v>0</v>
      </c>
      <c r="GN190" s="183">
        <v>0</v>
      </c>
      <c r="GO190" s="183">
        <v>0</v>
      </c>
      <c r="GP190" s="183">
        <v>0</v>
      </c>
      <c r="GQ190" s="183">
        <v>0</v>
      </c>
      <c r="GR190" s="183">
        <v>0</v>
      </c>
      <c r="GS190" s="183">
        <v>0</v>
      </c>
      <c r="GT190" s="183">
        <v>0</v>
      </c>
      <c r="GU190" s="183">
        <v>0</v>
      </c>
      <c r="GV190" s="183">
        <v>0</v>
      </c>
      <c r="GW190" s="183">
        <v>0</v>
      </c>
      <c r="GX190" s="183">
        <v>0</v>
      </c>
      <c r="GY190" s="183">
        <v>0</v>
      </c>
      <c r="GZ190" s="183">
        <v>0</v>
      </c>
      <c r="HA190" s="183">
        <v>0</v>
      </c>
      <c r="HB190" s="183">
        <v>0</v>
      </c>
      <c r="HC190" s="183">
        <v>0</v>
      </c>
      <c r="HD190" s="183">
        <v>0</v>
      </c>
      <c r="HE190" s="183">
        <v>0</v>
      </c>
      <c r="HF190" s="183">
        <v>0</v>
      </c>
      <c r="HG190" s="183">
        <v>0</v>
      </c>
      <c r="HH190" s="183">
        <v>0</v>
      </c>
      <c r="HI190" s="183">
        <v>0</v>
      </c>
      <c r="HJ190" s="183">
        <v>0</v>
      </c>
      <c r="HK190" s="183">
        <v>0</v>
      </c>
      <c r="HL190" s="183">
        <v>0</v>
      </c>
      <c r="HM190" s="183">
        <v>0</v>
      </c>
      <c r="HN190" s="183">
        <v>0</v>
      </c>
      <c r="HO190" s="183">
        <v>0</v>
      </c>
      <c r="HP190" s="183">
        <v>0</v>
      </c>
      <c r="HQ190" s="183">
        <v>0</v>
      </c>
      <c r="HR190" s="183">
        <v>0</v>
      </c>
      <c r="HS190" s="183">
        <v>0</v>
      </c>
      <c r="HT190" s="183">
        <v>0</v>
      </c>
      <c r="HU190" s="183">
        <v>0</v>
      </c>
      <c r="HV190" s="183">
        <v>0</v>
      </c>
      <c r="HW190" s="183">
        <v>0</v>
      </c>
      <c r="HX190" s="183">
        <v>0</v>
      </c>
      <c r="HY190" s="183">
        <v>0</v>
      </c>
      <c r="HZ190" s="183">
        <v>0</v>
      </c>
      <c r="IA190" s="183">
        <v>0</v>
      </c>
      <c r="IB190" s="183">
        <v>0</v>
      </c>
      <c r="IC190" s="183">
        <v>0</v>
      </c>
      <c r="ID190" s="183">
        <v>0</v>
      </c>
      <c r="IE190" s="183">
        <v>0</v>
      </c>
      <c r="IF190" s="183">
        <v>0</v>
      </c>
      <c r="IG190" s="183">
        <v>0</v>
      </c>
      <c r="IH190" s="183">
        <v>0</v>
      </c>
      <c r="II190" s="183">
        <v>0</v>
      </c>
      <c r="IJ190" s="183">
        <v>0</v>
      </c>
      <c r="IK190" s="183">
        <v>0</v>
      </c>
      <c r="IL190" s="183">
        <v>0</v>
      </c>
      <c r="IM190" s="183">
        <v>0</v>
      </c>
      <c r="IN190" s="183">
        <v>0</v>
      </c>
      <c r="IO190" s="183">
        <v>0</v>
      </c>
      <c r="IP190" s="183">
        <v>0</v>
      </c>
      <c r="IQ190" s="183">
        <v>0</v>
      </c>
      <c r="IR190" s="183">
        <v>0</v>
      </c>
      <c r="IS190" s="183">
        <v>0</v>
      </c>
      <c r="IT190" s="183">
        <v>0</v>
      </c>
      <c r="IU190" s="183">
        <v>0</v>
      </c>
      <c r="IV190" s="183">
        <v>0</v>
      </c>
      <c r="IW190" s="183">
        <v>0</v>
      </c>
      <c r="IX190" s="183">
        <v>0</v>
      </c>
      <c r="IY190" s="183">
        <v>0</v>
      </c>
      <c r="IZ190" s="183">
        <v>0</v>
      </c>
      <c r="JA190" s="183">
        <v>0</v>
      </c>
      <c r="JB190" s="183">
        <v>0</v>
      </c>
      <c r="JC190" s="183">
        <v>0</v>
      </c>
      <c r="JD190" s="183">
        <v>0</v>
      </c>
      <c r="JE190" s="183">
        <v>0</v>
      </c>
      <c r="JF190" s="183">
        <v>0</v>
      </c>
      <c r="JG190" s="183">
        <v>0</v>
      </c>
      <c r="JH190" s="183">
        <v>0</v>
      </c>
      <c r="JI190" s="183">
        <v>0</v>
      </c>
      <c r="JJ190" s="183">
        <v>0</v>
      </c>
      <c r="JK190" s="183">
        <v>0</v>
      </c>
      <c r="JL190" s="183">
        <v>0</v>
      </c>
      <c r="JM190" s="183">
        <v>0</v>
      </c>
      <c r="JN190" s="183">
        <v>0</v>
      </c>
      <c r="JO190" s="183">
        <v>0</v>
      </c>
      <c r="JP190" s="183">
        <v>0</v>
      </c>
      <c r="JQ190" s="183">
        <v>0</v>
      </c>
    </row>
    <row r="191" spans="1:277" x14ac:dyDescent="0.25">
      <c r="A191" s="54">
        <f t="shared" si="70"/>
        <v>190</v>
      </c>
      <c r="B191" s="6"/>
      <c r="C191" s="6"/>
      <c r="D191" s="6"/>
      <c r="E191" s="6"/>
      <c r="F191" s="6" t="s">
        <v>396</v>
      </c>
      <c r="G191" s="297"/>
      <c r="H191" s="297"/>
      <c r="I191" s="297"/>
      <c r="J191" s="297"/>
      <c r="K191" s="297"/>
      <c r="L191" s="297"/>
      <c r="M191" s="297"/>
      <c r="N191" s="297"/>
      <c r="O191" s="297"/>
      <c r="P191" s="297"/>
      <c r="Q191" s="297"/>
      <c r="R191" s="297"/>
      <c r="S191" s="297"/>
      <c r="T191" s="297"/>
      <c r="U191" s="297">
        <v>0</v>
      </c>
      <c r="V191" s="297"/>
      <c r="W191" s="297"/>
      <c r="X191" s="297"/>
      <c r="Y191" s="297"/>
      <c r="Z191" s="297"/>
      <c r="AA191" s="297"/>
      <c r="AB191" s="297"/>
      <c r="AC191" s="297"/>
      <c r="AD191" s="297"/>
      <c r="AE191" s="297"/>
      <c r="AF191" s="297"/>
      <c r="AG191" s="297"/>
      <c r="AH191" s="297"/>
      <c r="AI191" s="297"/>
      <c r="AJ191" s="297"/>
      <c r="AK191" s="297"/>
      <c r="AL191" s="297"/>
      <c r="AM191" s="297"/>
      <c r="AN191" s="297"/>
      <c r="AO191" s="297"/>
      <c r="AP191" s="297"/>
      <c r="AQ191" s="297"/>
      <c r="AR191" s="297"/>
      <c r="AS191" s="297"/>
      <c r="AT191" s="297"/>
      <c r="AU191" s="297"/>
      <c r="AV191" s="297"/>
      <c r="AW191" s="297"/>
      <c r="AX191" s="297"/>
      <c r="AY191" s="297"/>
      <c r="AZ191" s="297"/>
      <c r="BA191" s="297"/>
      <c r="BB191" s="297"/>
      <c r="BC191" s="297"/>
      <c r="BD191" s="297"/>
      <c r="BE191" s="297"/>
      <c r="BF191" s="297"/>
      <c r="BG191" s="297"/>
      <c r="BH191" s="297"/>
      <c r="BI191" s="297"/>
      <c r="BJ191" s="297"/>
      <c r="BK191" s="297"/>
      <c r="BL191" s="297"/>
      <c r="BM191" s="297"/>
      <c r="BN191" s="297"/>
      <c r="BO191" s="297"/>
      <c r="BP191" s="297"/>
      <c r="BQ191" s="297"/>
      <c r="BR191" s="297"/>
      <c r="BS191" s="297"/>
      <c r="BT191" s="297"/>
      <c r="BU191" s="297"/>
      <c r="BV191" s="297"/>
      <c r="BW191" s="297"/>
      <c r="BX191" s="297"/>
      <c r="BY191" s="297"/>
      <c r="BZ191" s="297"/>
      <c r="CA191" s="297"/>
      <c r="CB191" s="297"/>
      <c r="CC191" s="297"/>
      <c r="CD191" s="297"/>
      <c r="CE191" s="297"/>
      <c r="CF191" s="297"/>
      <c r="CG191" s="297"/>
      <c r="CH191" s="297"/>
      <c r="CI191" s="297"/>
      <c r="CJ191" s="297"/>
      <c r="CK191" s="297"/>
      <c r="CL191" s="297"/>
      <c r="CM191" s="297"/>
      <c r="CN191" s="297"/>
      <c r="CO191" s="297"/>
      <c r="CP191" s="297"/>
      <c r="CQ191" s="297"/>
      <c r="CR191" s="297"/>
      <c r="CS191" s="297"/>
      <c r="CT191" s="297"/>
      <c r="CU191" s="297"/>
      <c r="CV191" s="297"/>
      <c r="CW191" s="297"/>
      <c r="CX191" s="297"/>
      <c r="CY191" s="297"/>
      <c r="CZ191" s="297"/>
      <c r="DA191" s="297"/>
      <c r="DB191" s="297"/>
      <c r="DC191" s="297"/>
      <c r="DD191" s="297"/>
      <c r="DE191" s="297"/>
      <c r="DF191" s="297"/>
      <c r="DG191" s="297"/>
      <c r="DH191" s="297"/>
      <c r="DI191" s="297"/>
      <c r="DJ191" s="297"/>
      <c r="DK191" s="297"/>
      <c r="DL191" s="297"/>
      <c r="DM191" s="297"/>
      <c r="DN191" s="297"/>
      <c r="DO191" s="297"/>
      <c r="DP191" s="297"/>
      <c r="DQ191" s="297"/>
      <c r="DR191" s="297"/>
      <c r="DS191" s="297"/>
      <c r="DT191" s="297"/>
      <c r="DU191" s="297"/>
      <c r="DV191" s="297"/>
      <c r="DW191" s="297"/>
      <c r="DX191" s="297"/>
      <c r="DY191" s="297"/>
      <c r="DZ191" s="297"/>
      <c r="EA191" s="297"/>
      <c r="EB191" s="297"/>
      <c r="EC191" s="297"/>
      <c r="ED191" s="297"/>
      <c r="EE191" s="297"/>
      <c r="EF191" s="297"/>
      <c r="EG191" s="297"/>
      <c r="EH191" s="297"/>
      <c r="EI191"/>
      <c r="EJ191" s="7">
        <f t="shared" si="88"/>
        <v>0</v>
      </c>
      <c r="EN191" s="183">
        <v>0</v>
      </c>
      <c r="EO191" s="183">
        <v>0</v>
      </c>
      <c r="EP191" s="183">
        <v>0</v>
      </c>
      <c r="EQ191" s="183">
        <v>0</v>
      </c>
      <c r="ER191" s="183">
        <v>0</v>
      </c>
      <c r="ES191" s="183">
        <v>0</v>
      </c>
      <c r="ET191" s="183">
        <v>0</v>
      </c>
      <c r="EU191" s="183">
        <v>0</v>
      </c>
      <c r="EV191" s="183">
        <v>0</v>
      </c>
      <c r="EW191" s="183">
        <v>0</v>
      </c>
      <c r="EX191" s="183">
        <v>0</v>
      </c>
      <c r="EY191" s="183">
        <v>0</v>
      </c>
      <c r="EZ191" s="183">
        <v>0</v>
      </c>
      <c r="FA191" s="183">
        <v>0</v>
      </c>
      <c r="FB191" s="183">
        <v>0</v>
      </c>
      <c r="FC191" s="183">
        <v>0</v>
      </c>
      <c r="FD191" s="183">
        <v>0</v>
      </c>
      <c r="FE191" s="183">
        <v>0</v>
      </c>
      <c r="FF191" s="183">
        <v>0</v>
      </c>
      <c r="FG191" s="183">
        <v>0</v>
      </c>
      <c r="FH191" s="183">
        <v>0</v>
      </c>
      <c r="FI191" s="183">
        <v>0</v>
      </c>
      <c r="FJ191" s="183">
        <v>0</v>
      </c>
      <c r="FK191" s="183">
        <v>0</v>
      </c>
      <c r="FL191" s="183">
        <v>0</v>
      </c>
      <c r="FM191" s="183">
        <v>0</v>
      </c>
      <c r="FN191" s="183">
        <v>0</v>
      </c>
      <c r="FO191" s="183">
        <v>0</v>
      </c>
      <c r="FP191" s="183">
        <v>0</v>
      </c>
      <c r="FQ191" s="183">
        <v>0</v>
      </c>
      <c r="FR191" s="183">
        <v>0</v>
      </c>
      <c r="FS191" s="183">
        <v>0</v>
      </c>
      <c r="FT191" s="183">
        <v>0</v>
      </c>
      <c r="FU191" s="183">
        <v>0</v>
      </c>
      <c r="FV191" s="183">
        <v>0</v>
      </c>
      <c r="FW191" s="183">
        <v>0</v>
      </c>
      <c r="FX191" s="183">
        <v>0</v>
      </c>
      <c r="FY191" s="183">
        <v>0</v>
      </c>
      <c r="FZ191" s="183">
        <v>0</v>
      </c>
      <c r="GA191" s="183">
        <v>0</v>
      </c>
      <c r="GB191" s="183">
        <v>0</v>
      </c>
      <c r="GC191" s="183">
        <v>0</v>
      </c>
      <c r="GD191" s="183">
        <v>0</v>
      </c>
      <c r="GE191" s="183">
        <v>0</v>
      </c>
      <c r="GF191" s="183">
        <v>0</v>
      </c>
      <c r="GG191" s="183">
        <v>0</v>
      </c>
      <c r="GH191" s="183">
        <v>0</v>
      </c>
      <c r="GI191" s="183">
        <v>0</v>
      </c>
      <c r="GJ191" s="183">
        <v>0</v>
      </c>
      <c r="GK191" s="183">
        <v>0</v>
      </c>
      <c r="GL191" s="183">
        <v>0</v>
      </c>
      <c r="GM191" s="183">
        <v>0</v>
      </c>
      <c r="GN191" s="183">
        <v>0</v>
      </c>
      <c r="GO191" s="183">
        <v>0</v>
      </c>
      <c r="GP191" s="183">
        <v>0</v>
      </c>
      <c r="GQ191" s="183">
        <v>0</v>
      </c>
      <c r="GR191" s="183">
        <v>0</v>
      </c>
      <c r="GS191" s="183">
        <v>0</v>
      </c>
      <c r="GT191" s="183">
        <v>0</v>
      </c>
      <c r="GU191" s="183">
        <v>0</v>
      </c>
      <c r="GV191" s="183">
        <v>0</v>
      </c>
      <c r="GW191" s="183">
        <v>0</v>
      </c>
      <c r="GX191" s="183">
        <v>0</v>
      </c>
      <c r="GY191" s="183">
        <v>0</v>
      </c>
      <c r="GZ191" s="183">
        <v>0</v>
      </c>
      <c r="HA191" s="183">
        <v>0</v>
      </c>
      <c r="HB191" s="183">
        <v>0</v>
      </c>
      <c r="HC191" s="183">
        <v>0</v>
      </c>
      <c r="HD191" s="183">
        <v>0</v>
      </c>
      <c r="HE191" s="183">
        <v>0</v>
      </c>
      <c r="HF191" s="183">
        <v>0</v>
      </c>
      <c r="HG191" s="183">
        <v>0</v>
      </c>
      <c r="HH191" s="183">
        <v>0</v>
      </c>
      <c r="HI191" s="183">
        <v>0</v>
      </c>
      <c r="HJ191" s="183">
        <v>0</v>
      </c>
      <c r="HK191" s="183">
        <v>0</v>
      </c>
      <c r="HL191" s="183">
        <v>0</v>
      </c>
      <c r="HM191" s="183">
        <v>0</v>
      </c>
      <c r="HN191" s="183">
        <v>0</v>
      </c>
      <c r="HO191" s="183">
        <v>0</v>
      </c>
      <c r="HP191" s="183">
        <v>0</v>
      </c>
      <c r="HQ191" s="183">
        <v>0</v>
      </c>
      <c r="HR191" s="183">
        <v>0</v>
      </c>
      <c r="HS191" s="183">
        <v>0</v>
      </c>
      <c r="HT191" s="183">
        <v>0</v>
      </c>
      <c r="HU191" s="183">
        <v>0</v>
      </c>
      <c r="HV191" s="183">
        <v>0</v>
      </c>
      <c r="HW191" s="183">
        <v>0</v>
      </c>
      <c r="HX191" s="183">
        <v>0</v>
      </c>
      <c r="HY191" s="183">
        <v>0</v>
      </c>
      <c r="HZ191" s="183">
        <v>0</v>
      </c>
      <c r="IA191" s="183">
        <v>0</v>
      </c>
      <c r="IB191" s="183">
        <v>0</v>
      </c>
      <c r="IC191" s="183">
        <v>0</v>
      </c>
      <c r="ID191" s="183">
        <v>0</v>
      </c>
      <c r="IE191" s="183">
        <v>0</v>
      </c>
      <c r="IF191" s="183">
        <v>0</v>
      </c>
      <c r="IG191" s="183">
        <v>0</v>
      </c>
      <c r="IH191" s="183">
        <v>0</v>
      </c>
      <c r="II191" s="183">
        <v>0</v>
      </c>
      <c r="IJ191" s="183">
        <v>0</v>
      </c>
      <c r="IK191" s="183">
        <v>0</v>
      </c>
      <c r="IL191" s="183">
        <v>0</v>
      </c>
      <c r="IM191" s="183">
        <v>0</v>
      </c>
      <c r="IN191" s="183">
        <v>0</v>
      </c>
      <c r="IO191" s="183">
        <v>0</v>
      </c>
      <c r="IP191" s="183">
        <v>0</v>
      </c>
      <c r="IQ191" s="183">
        <v>0</v>
      </c>
      <c r="IR191" s="183">
        <v>0</v>
      </c>
      <c r="IS191" s="183">
        <v>0</v>
      </c>
      <c r="IT191" s="183">
        <v>0</v>
      </c>
      <c r="IU191" s="183">
        <v>0</v>
      </c>
      <c r="IV191" s="183">
        <v>0</v>
      </c>
      <c r="IW191" s="183">
        <v>0</v>
      </c>
      <c r="IX191" s="183">
        <v>0</v>
      </c>
      <c r="IY191" s="183">
        <v>0</v>
      </c>
      <c r="IZ191" s="183">
        <v>0</v>
      </c>
      <c r="JA191" s="183">
        <v>0</v>
      </c>
      <c r="JB191" s="183">
        <v>0</v>
      </c>
      <c r="JC191" s="183">
        <v>0</v>
      </c>
      <c r="JD191" s="183">
        <v>0</v>
      </c>
      <c r="JE191" s="183">
        <v>0</v>
      </c>
      <c r="JF191" s="183">
        <v>0</v>
      </c>
      <c r="JG191" s="183">
        <v>0</v>
      </c>
      <c r="JH191" s="183">
        <v>0</v>
      </c>
      <c r="JI191" s="183">
        <v>0</v>
      </c>
      <c r="JJ191" s="183">
        <v>0</v>
      </c>
      <c r="JK191" s="183">
        <v>0</v>
      </c>
      <c r="JL191" s="183">
        <v>0</v>
      </c>
      <c r="JM191" s="183">
        <v>0</v>
      </c>
      <c r="JN191" s="183">
        <v>0</v>
      </c>
      <c r="JO191" s="183">
        <v>0</v>
      </c>
      <c r="JP191" s="183">
        <v>0</v>
      </c>
      <c r="JQ191" s="183">
        <v>0</v>
      </c>
    </row>
    <row r="192" spans="1:277" x14ac:dyDescent="0.25">
      <c r="A192" s="54">
        <f t="shared" si="70"/>
        <v>191</v>
      </c>
      <c r="B192" s="6"/>
      <c r="C192" s="6"/>
      <c r="D192" s="6"/>
      <c r="E192" s="6"/>
      <c r="F192" s="6" t="s">
        <v>457</v>
      </c>
      <c r="G192" s="297"/>
      <c r="H192" s="297"/>
      <c r="I192" s="297"/>
      <c r="J192" s="297"/>
      <c r="K192" s="297"/>
      <c r="L192" s="297"/>
      <c r="M192" s="297"/>
      <c r="N192" s="297"/>
      <c r="O192" s="297"/>
      <c r="P192" s="297"/>
      <c r="Q192" s="297"/>
      <c r="R192" s="297"/>
      <c r="S192" s="297"/>
      <c r="T192" s="297"/>
      <c r="U192" s="297">
        <v>0</v>
      </c>
      <c r="V192" s="297"/>
      <c r="W192" s="297"/>
      <c r="X192" s="297"/>
      <c r="Y192" s="297"/>
      <c r="Z192" s="297"/>
      <c r="AA192" s="297"/>
      <c r="AB192" s="297"/>
      <c r="AC192" s="297"/>
      <c r="AD192" s="297"/>
      <c r="AE192" s="297"/>
      <c r="AF192" s="297"/>
      <c r="AG192" s="297"/>
      <c r="AH192" s="297"/>
      <c r="AI192" s="297"/>
      <c r="AJ192" s="297"/>
      <c r="AK192" s="297"/>
      <c r="AL192" s="297"/>
      <c r="AM192" s="297"/>
      <c r="AN192" s="297"/>
      <c r="AO192" s="297"/>
      <c r="AP192" s="297"/>
      <c r="AQ192" s="297"/>
      <c r="AR192" s="297"/>
      <c r="AS192" s="297"/>
      <c r="AT192" s="297"/>
      <c r="AU192" s="297"/>
      <c r="AV192" s="297"/>
      <c r="AW192" s="297"/>
      <c r="AX192" s="297"/>
      <c r="AY192" s="297"/>
      <c r="AZ192" s="297"/>
      <c r="BA192" s="297"/>
      <c r="BB192" s="297"/>
      <c r="BC192" s="297"/>
      <c r="BD192" s="297"/>
      <c r="BE192" s="297"/>
      <c r="BF192" s="297"/>
      <c r="BG192" s="297"/>
      <c r="BH192" s="297"/>
      <c r="BI192" s="297"/>
      <c r="BJ192" s="297"/>
      <c r="BK192" s="297"/>
      <c r="BL192" s="297"/>
      <c r="BM192" s="297"/>
      <c r="BN192" s="297"/>
      <c r="BO192" s="297"/>
      <c r="BP192" s="297"/>
      <c r="BQ192" s="297"/>
      <c r="BR192" s="297"/>
      <c r="BS192" s="297"/>
      <c r="BT192" s="297"/>
      <c r="BU192" s="297"/>
      <c r="BV192" s="297"/>
      <c r="BW192" s="297"/>
      <c r="BX192" s="297"/>
      <c r="BY192" s="297"/>
      <c r="BZ192" s="297"/>
      <c r="CA192" s="297"/>
      <c r="CB192" s="297"/>
      <c r="CC192" s="297"/>
      <c r="CD192" s="297"/>
      <c r="CE192" s="297"/>
      <c r="CF192" s="297"/>
      <c r="CG192" s="297"/>
      <c r="CH192" s="297"/>
      <c r="CI192" s="297"/>
      <c r="CJ192" s="297"/>
      <c r="CK192" s="297"/>
      <c r="CL192" s="297"/>
      <c r="CM192" s="297"/>
      <c r="CN192" s="297"/>
      <c r="CO192" s="297"/>
      <c r="CP192" s="297"/>
      <c r="CQ192" s="297"/>
      <c r="CR192" s="297"/>
      <c r="CS192" s="297"/>
      <c r="CT192" s="297"/>
      <c r="CU192" s="297"/>
      <c r="CV192" s="297"/>
      <c r="CW192" s="297"/>
      <c r="CX192" s="297"/>
      <c r="CY192" s="297"/>
      <c r="CZ192" s="297"/>
      <c r="DA192" s="297"/>
      <c r="DB192" s="297"/>
      <c r="DC192" s="297"/>
      <c r="DD192" s="297"/>
      <c r="DE192" s="297"/>
      <c r="DF192" s="297"/>
      <c r="DG192" s="297"/>
      <c r="DH192" s="297"/>
      <c r="DI192" s="297"/>
      <c r="DJ192" s="297"/>
      <c r="DK192" s="297"/>
      <c r="DL192" s="297"/>
      <c r="DM192" s="297"/>
      <c r="DN192" s="297"/>
      <c r="DO192" s="297"/>
      <c r="DP192" s="297"/>
      <c r="DQ192" s="297"/>
      <c r="DR192" s="297"/>
      <c r="DS192" s="297"/>
      <c r="DT192" s="297"/>
      <c r="DU192" s="297"/>
      <c r="DV192" s="297"/>
      <c r="DW192" s="297"/>
      <c r="DX192" s="297"/>
      <c r="DY192" s="297"/>
      <c r="DZ192" s="297"/>
      <c r="EA192" s="297"/>
      <c r="EB192" s="297"/>
      <c r="EC192" s="297"/>
      <c r="ED192" s="297"/>
      <c r="EE192" s="297"/>
      <c r="EF192" s="297"/>
      <c r="EG192" s="297"/>
      <c r="EH192" s="297"/>
      <c r="EI192"/>
      <c r="EJ192" s="7">
        <f t="shared" si="88"/>
        <v>0</v>
      </c>
      <c r="EN192" s="183">
        <v>0</v>
      </c>
      <c r="EO192" s="183">
        <v>0</v>
      </c>
      <c r="EP192" s="183">
        <v>0</v>
      </c>
      <c r="EQ192" s="183">
        <v>0</v>
      </c>
      <c r="ER192" s="183">
        <v>0</v>
      </c>
      <c r="ES192" s="183">
        <v>0</v>
      </c>
      <c r="ET192" s="183">
        <v>0</v>
      </c>
      <c r="EU192" s="183">
        <v>0</v>
      </c>
      <c r="EV192" s="183">
        <v>0</v>
      </c>
      <c r="EW192" s="183">
        <v>0</v>
      </c>
      <c r="EX192" s="183">
        <v>0</v>
      </c>
      <c r="EY192" s="183">
        <v>0</v>
      </c>
      <c r="EZ192" s="183">
        <v>0</v>
      </c>
      <c r="FA192" s="183">
        <v>0</v>
      </c>
      <c r="FB192" s="183">
        <v>0</v>
      </c>
      <c r="FC192" s="183">
        <v>0</v>
      </c>
      <c r="FD192" s="183">
        <v>0</v>
      </c>
      <c r="FE192" s="183">
        <v>0</v>
      </c>
      <c r="FF192" s="183">
        <v>0</v>
      </c>
      <c r="FG192" s="183">
        <v>0</v>
      </c>
      <c r="FH192" s="183">
        <v>0</v>
      </c>
      <c r="FI192" s="183">
        <v>0</v>
      </c>
      <c r="FJ192" s="183">
        <v>0</v>
      </c>
      <c r="FK192" s="183">
        <v>0</v>
      </c>
      <c r="FL192" s="183">
        <v>0</v>
      </c>
      <c r="FM192" s="183">
        <v>0</v>
      </c>
      <c r="FN192" s="183">
        <v>0</v>
      </c>
      <c r="FO192" s="183">
        <v>0</v>
      </c>
      <c r="FP192" s="183">
        <v>0</v>
      </c>
      <c r="FQ192" s="183">
        <v>0</v>
      </c>
      <c r="FR192" s="183">
        <v>0</v>
      </c>
      <c r="FS192" s="183">
        <v>0</v>
      </c>
      <c r="FT192" s="183">
        <v>0</v>
      </c>
      <c r="FU192" s="183">
        <v>0</v>
      </c>
      <c r="FV192" s="183">
        <v>0</v>
      </c>
      <c r="FW192" s="183">
        <v>0</v>
      </c>
      <c r="FX192" s="183">
        <v>0</v>
      </c>
      <c r="FY192" s="183">
        <v>0</v>
      </c>
      <c r="FZ192" s="183">
        <v>0</v>
      </c>
      <c r="GA192" s="183">
        <v>0</v>
      </c>
      <c r="GB192" s="183">
        <v>0</v>
      </c>
      <c r="GC192" s="183">
        <v>0</v>
      </c>
      <c r="GD192" s="183">
        <v>0</v>
      </c>
      <c r="GE192" s="183">
        <v>0</v>
      </c>
      <c r="GF192" s="183">
        <v>0</v>
      </c>
      <c r="GG192" s="183">
        <v>0</v>
      </c>
      <c r="GH192" s="183">
        <v>0</v>
      </c>
      <c r="GI192" s="183">
        <v>0</v>
      </c>
      <c r="GJ192" s="183">
        <v>0</v>
      </c>
      <c r="GK192" s="183">
        <v>0</v>
      </c>
      <c r="GL192" s="183">
        <v>0</v>
      </c>
      <c r="GM192" s="183">
        <v>0</v>
      </c>
      <c r="GN192" s="183">
        <v>0</v>
      </c>
      <c r="GO192" s="183">
        <v>0</v>
      </c>
      <c r="GP192" s="183">
        <v>0</v>
      </c>
      <c r="GQ192" s="183">
        <v>0</v>
      </c>
      <c r="GR192" s="183">
        <v>0</v>
      </c>
      <c r="GS192" s="183">
        <v>0</v>
      </c>
      <c r="GT192" s="183">
        <v>0</v>
      </c>
      <c r="GU192" s="183">
        <v>0</v>
      </c>
      <c r="GV192" s="183">
        <v>0</v>
      </c>
      <c r="GW192" s="183">
        <v>0</v>
      </c>
      <c r="GX192" s="183">
        <v>0</v>
      </c>
      <c r="GY192" s="183">
        <v>0</v>
      </c>
      <c r="GZ192" s="183">
        <v>0</v>
      </c>
      <c r="HA192" s="183">
        <v>0</v>
      </c>
      <c r="HB192" s="183">
        <v>0</v>
      </c>
      <c r="HC192" s="183">
        <v>0</v>
      </c>
      <c r="HD192" s="183">
        <v>0</v>
      </c>
      <c r="HE192" s="183">
        <v>0</v>
      </c>
      <c r="HF192" s="183">
        <v>0</v>
      </c>
      <c r="HG192" s="183">
        <v>0</v>
      </c>
      <c r="HH192" s="183">
        <v>0</v>
      </c>
      <c r="HI192" s="183">
        <v>0</v>
      </c>
      <c r="HJ192" s="183">
        <v>0</v>
      </c>
      <c r="HK192" s="183">
        <v>0</v>
      </c>
      <c r="HL192" s="183">
        <v>0</v>
      </c>
      <c r="HM192" s="183">
        <v>0</v>
      </c>
      <c r="HN192" s="183">
        <v>0</v>
      </c>
      <c r="HO192" s="183">
        <v>0</v>
      </c>
      <c r="HP192" s="183">
        <v>0</v>
      </c>
      <c r="HQ192" s="183">
        <v>0</v>
      </c>
      <c r="HR192" s="183">
        <v>0</v>
      </c>
      <c r="HS192" s="183">
        <v>0</v>
      </c>
      <c r="HT192" s="183">
        <v>0</v>
      </c>
      <c r="HU192" s="183">
        <v>0</v>
      </c>
      <c r="HV192" s="183">
        <v>0</v>
      </c>
      <c r="HW192" s="183">
        <v>0</v>
      </c>
      <c r="HX192" s="183">
        <v>0</v>
      </c>
      <c r="HY192" s="183">
        <v>0</v>
      </c>
      <c r="HZ192" s="183">
        <v>0</v>
      </c>
      <c r="IA192" s="183">
        <v>0</v>
      </c>
      <c r="IB192" s="183">
        <v>0</v>
      </c>
      <c r="IC192" s="183">
        <v>0</v>
      </c>
      <c r="ID192" s="183">
        <v>0</v>
      </c>
      <c r="IE192" s="183">
        <v>0</v>
      </c>
      <c r="IF192" s="183">
        <v>0</v>
      </c>
      <c r="IG192" s="183">
        <v>0</v>
      </c>
      <c r="IH192" s="183">
        <v>0</v>
      </c>
      <c r="II192" s="183">
        <v>0</v>
      </c>
      <c r="IJ192" s="183">
        <v>0</v>
      </c>
      <c r="IK192" s="183">
        <v>0</v>
      </c>
      <c r="IL192" s="183">
        <v>0</v>
      </c>
      <c r="IM192" s="183">
        <v>0</v>
      </c>
      <c r="IN192" s="183">
        <v>0</v>
      </c>
      <c r="IO192" s="183">
        <v>0</v>
      </c>
      <c r="IP192" s="183">
        <v>0</v>
      </c>
      <c r="IQ192" s="183">
        <v>0</v>
      </c>
      <c r="IR192" s="183">
        <v>0</v>
      </c>
      <c r="IS192" s="183">
        <v>0</v>
      </c>
      <c r="IT192" s="183">
        <v>0</v>
      </c>
      <c r="IU192" s="183">
        <v>0</v>
      </c>
      <c r="IV192" s="183">
        <v>0</v>
      </c>
      <c r="IW192" s="183">
        <v>0</v>
      </c>
      <c r="IX192" s="183">
        <v>0</v>
      </c>
      <c r="IY192" s="183">
        <v>0</v>
      </c>
      <c r="IZ192" s="183">
        <v>0</v>
      </c>
      <c r="JA192" s="183">
        <v>0</v>
      </c>
      <c r="JB192" s="183">
        <v>0</v>
      </c>
      <c r="JC192" s="183">
        <v>0</v>
      </c>
      <c r="JD192" s="183">
        <v>0</v>
      </c>
      <c r="JE192" s="183">
        <v>0</v>
      </c>
      <c r="JF192" s="183">
        <v>0</v>
      </c>
      <c r="JG192" s="183">
        <v>0</v>
      </c>
      <c r="JH192" s="183">
        <v>0</v>
      </c>
      <c r="JI192" s="183">
        <v>0</v>
      </c>
      <c r="JJ192" s="183">
        <v>0</v>
      </c>
      <c r="JK192" s="183">
        <v>0</v>
      </c>
      <c r="JL192" s="183">
        <v>0</v>
      </c>
      <c r="JM192" s="183">
        <v>0</v>
      </c>
      <c r="JN192" s="183">
        <v>0</v>
      </c>
      <c r="JO192" s="183">
        <v>0</v>
      </c>
      <c r="JP192" s="183">
        <v>0</v>
      </c>
      <c r="JQ192" s="183">
        <v>0</v>
      </c>
    </row>
    <row r="193" spans="1:277" x14ac:dyDescent="0.25">
      <c r="A193" s="54">
        <f t="shared" si="70"/>
        <v>192</v>
      </c>
      <c r="B193" s="6"/>
      <c r="C193" s="6"/>
      <c r="D193" s="6"/>
      <c r="E193" s="6"/>
      <c r="F193" s="6" t="s">
        <v>347</v>
      </c>
      <c r="G193" s="297">
        <v>0</v>
      </c>
      <c r="H193" s="297">
        <v>0</v>
      </c>
      <c r="I193" s="297">
        <v>0</v>
      </c>
      <c r="J193" s="297">
        <v>0</v>
      </c>
      <c r="K193" s="297">
        <v>0</v>
      </c>
      <c r="L193" s="297">
        <v>0</v>
      </c>
      <c r="M193" s="297">
        <v>0</v>
      </c>
      <c r="N193" s="297">
        <v>0</v>
      </c>
      <c r="O193" s="297">
        <v>679.8</v>
      </c>
      <c r="P193" s="297">
        <v>2060</v>
      </c>
      <c r="Q193" s="297">
        <v>0</v>
      </c>
      <c r="R193" s="297">
        <v>0</v>
      </c>
      <c r="S193" s="297">
        <v>0</v>
      </c>
      <c r="T193" s="297">
        <v>0</v>
      </c>
      <c r="U193" s="297">
        <v>0</v>
      </c>
      <c r="V193" s="297">
        <v>0</v>
      </c>
      <c r="W193" s="297"/>
      <c r="X193" s="297">
        <v>0</v>
      </c>
      <c r="Y193" s="297"/>
      <c r="Z193" s="297">
        <v>0</v>
      </c>
      <c r="AA193" s="297">
        <v>0</v>
      </c>
      <c r="AB193" s="297">
        <v>0</v>
      </c>
      <c r="AC193" s="297">
        <v>0</v>
      </c>
      <c r="AD193" s="297">
        <v>0</v>
      </c>
      <c r="AE193" s="297">
        <v>0</v>
      </c>
      <c r="AF193" s="297">
        <v>0</v>
      </c>
      <c r="AG193" s="297">
        <v>0</v>
      </c>
      <c r="AH193" s="297">
        <v>0</v>
      </c>
      <c r="AI193" s="297">
        <v>0</v>
      </c>
      <c r="AJ193" s="297">
        <v>0</v>
      </c>
      <c r="AK193" s="297">
        <v>0</v>
      </c>
      <c r="AL193" s="297">
        <v>0</v>
      </c>
      <c r="AM193" s="297">
        <v>0</v>
      </c>
      <c r="AN193" s="297">
        <v>0</v>
      </c>
      <c r="AO193" s="297">
        <v>0</v>
      </c>
      <c r="AP193" s="297">
        <v>0</v>
      </c>
      <c r="AQ193" s="297">
        <v>0</v>
      </c>
      <c r="AR193" s="297">
        <v>0</v>
      </c>
      <c r="AS193" s="297">
        <v>0</v>
      </c>
      <c r="AT193" s="297">
        <v>0</v>
      </c>
      <c r="AU193" s="297">
        <v>0</v>
      </c>
      <c r="AV193" s="297">
        <v>0</v>
      </c>
      <c r="AW193" s="297">
        <v>0</v>
      </c>
      <c r="AX193" s="297">
        <v>0</v>
      </c>
      <c r="AY193" s="297">
        <v>0</v>
      </c>
      <c r="AZ193" s="297">
        <v>0</v>
      </c>
      <c r="BA193" s="297">
        <v>0</v>
      </c>
      <c r="BB193" s="297">
        <v>0</v>
      </c>
      <c r="BC193" s="297">
        <v>0</v>
      </c>
      <c r="BD193" s="297">
        <v>0</v>
      </c>
      <c r="BE193" s="297">
        <v>0</v>
      </c>
      <c r="BF193" s="297">
        <v>0</v>
      </c>
      <c r="BG193" s="297">
        <v>685.46500000000003</v>
      </c>
      <c r="BH193" s="297">
        <v>0</v>
      </c>
      <c r="BI193" s="297">
        <v>0</v>
      </c>
      <c r="BJ193" s="297">
        <v>0</v>
      </c>
      <c r="BK193" s="297">
        <v>0</v>
      </c>
      <c r="BL193" s="297">
        <v>0</v>
      </c>
      <c r="BM193" s="297">
        <v>0</v>
      </c>
      <c r="BN193" s="297">
        <v>0</v>
      </c>
      <c r="BO193" s="297">
        <v>0</v>
      </c>
      <c r="BP193" s="297">
        <v>0</v>
      </c>
      <c r="BQ193" s="297">
        <v>0</v>
      </c>
      <c r="BR193" s="297">
        <v>0</v>
      </c>
      <c r="BS193" s="297">
        <v>0</v>
      </c>
      <c r="BT193" s="297">
        <v>0</v>
      </c>
      <c r="BU193" s="297">
        <v>0</v>
      </c>
      <c r="BV193" s="297">
        <v>0</v>
      </c>
      <c r="BW193" s="297">
        <v>0</v>
      </c>
      <c r="BX193" s="297">
        <v>0</v>
      </c>
      <c r="BY193" s="297">
        <v>0</v>
      </c>
      <c r="BZ193" s="297">
        <v>0</v>
      </c>
      <c r="CA193" s="297">
        <v>0</v>
      </c>
      <c r="CB193" s="297">
        <v>0</v>
      </c>
      <c r="CC193" s="297">
        <v>0</v>
      </c>
      <c r="CD193" s="297">
        <v>0</v>
      </c>
      <c r="CE193" s="297">
        <v>0</v>
      </c>
      <c r="CF193" s="297">
        <v>0</v>
      </c>
      <c r="CG193" s="297">
        <v>0</v>
      </c>
      <c r="CH193" s="297">
        <v>0</v>
      </c>
      <c r="CI193" s="297">
        <v>0</v>
      </c>
      <c r="CJ193" s="297">
        <v>0</v>
      </c>
      <c r="CK193" s="297">
        <v>0</v>
      </c>
      <c r="CL193" s="297">
        <v>0</v>
      </c>
      <c r="CM193" s="297"/>
      <c r="CN193" s="297">
        <v>0</v>
      </c>
      <c r="CO193" s="297">
        <v>0</v>
      </c>
      <c r="CP193" s="297">
        <v>0</v>
      </c>
      <c r="CQ193" s="297">
        <v>0</v>
      </c>
      <c r="CR193" s="297">
        <v>0</v>
      </c>
      <c r="CS193" s="297">
        <v>0</v>
      </c>
      <c r="CT193" s="297">
        <v>0</v>
      </c>
      <c r="CU193" s="297">
        <v>0</v>
      </c>
      <c r="CV193" s="297">
        <v>0</v>
      </c>
      <c r="CW193" s="297">
        <v>0</v>
      </c>
      <c r="CX193" s="297">
        <v>0</v>
      </c>
      <c r="CY193" s="297">
        <v>0</v>
      </c>
      <c r="CZ193" s="297">
        <v>0</v>
      </c>
      <c r="DA193" s="297">
        <v>0</v>
      </c>
      <c r="DB193" s="297">
        <v>0</v>
      </c>
      <c r="DC193" s="297">
        <v>0</v>
      </c>
      <c r="DD193" s="297">
        <v>0</v>
      </c>
      <c r="DE193" s="297">
        <v>0</v>
      </c>
      <c r="DF193" s="297">
        <v>0</v>
      </c>
      <c r="DG193" s="297">
        <v>0</v>
      </c>
      <c r="DH193" s="297">
        <v>0</v>
      </c>
      <c r="DI193" s="297">
        <v>0</v>
      </c>
      <c r="DJ193" s="297">
        <v>0</v>
      </c>
      <c r="DK193" s="297">
        <v>0</v>
      </c>
      <c r="DL193" s="297">
        <v>0</v>
      </c>
      <c r="DM193" s="297">
        <v>0</v>
      </c>
      <c r="DN193" s="297">
        <v>0</v>
      </c>
      <c r="DO193" s="297">
        <v>0</v>
      </c>
      <c r="DP193" s="297">
        <v>0</v>
      </c>
      <c r="DQ193" s="297"/>
      <c r="DR193" s="297">
        <v>0</v>
      </c>
      <c r="DS193" s="297">
        <v>0</v>
      </c>
      <c r="DT193" s="297">
        <v>0</v>
      </c>
      <c r="DU193" s="297">
        <v>0</v>
      </c>
      <c r="DV193" s="297">
        <v>0</v>
      </c>
      <c r="DW193" s="297">
        <v>0</v>
      </c>
      <c r="DX193" s="297"/>
      <c r="DY193" s="297">
        <v>0</v>
      </c>
      <c r="DZ193" s="297">
        <v>0</v>
      </c>
      <c r="EA193" s="297">
        <v>0</v>
      </c>
      <c r="EB193" s="297">
        <v>0</v>
      </c>
      <c r="EC193" s="297">
        <v>0</v>
      </c>
      <c r="ED193" s="297">
        <v>0</v>
      </c>
      <c r="EE193" s="297">
        <v>0</v>
      </c>
      <c r="EF193" s="297">
        <v>0</v>
      </c>
      <c r="EG193" s="297">
        <v>0</v>
      </c>
      <c r="EH193" s="297">
        <v>0</v>
      </c>
      <c r="EI193"/>
      <c r="EJ193" s="7">
        <f t="shared" si="88"/>
        <v>3425.2649999999999</v>
      </c>
      <c r="EN193" s="183">
        <v>0</v>
      </c>
      <c r="EO193" s="183">
        <v>0</v>
      </c>
      <c r="EP193" s="183">
        <v>0</v>
      </c>
      <c r="EQ193" s="183">
        <v>0</v>
      </c>
      <c r="ER193" s="183">
        <v>0</v>
      </c>
      <c r="ES193" s="183">
        <v>0</v>
      </c>
      <c r="ET193" s="183">
        <v>0</v>
      </c>
      <c r="EU193" s="183">
        <v>0</v>
      </c>
      <c r="EV193" s="183">
        <v>0</v>
      </c>
      <c r="EW193" s="183">
        <v>0</v>
      </c>
      <c r="EX193" s="183">
        <v>0</v>
      </c>
      <c r="EY193" s="183">
        <v>0</v>
      </c>
      <c r="EZ193" s="183">
        <v>0</v>
      </c>
      <c r="FA193" s="183">
        <v>0</v>
      </c>
      <c r="FB193" s="183">
        <v>0</v>
      </c>
      <c r="FC193" s="183">
        <v>0</v>
      </c>
      <c r="FD193" s="183">
        <v>0</v>
      </c>
      <c r="FE193" s="183">
        <v>0</v>
      </c>
      <c r="FF193" s="183">
        <v>0</v>
      </c>
      <c r="FG193" s="183">
        <v>0</v>
      </c>
      <c r="FH193" s="183">
        <v>0</v>
      </c>
      <c r="FI193" s="183">
        <v>0</v>
      </c>
      <c r="FJ193" s="183">
        <v>0</v>
      </c>
      <c r="FK193" s="183">
        <v>0</v>
      </c>
      <c r="FL193" s="183">
        <v>0</v>
      </c>
      <c r="FM193" s="183">
        <v>0</v>
      </c>
      <c r="FN193" s="183">
        <v>0</v>
      </c>
      <c r="FO193" s="183">
        <v>0</v>
      </c>
      <c r="FP193" s="183">
        <v>0</v>
      </c>
      <c r="FQ193" s="183">
        <v>0</v>
      </c>
      <c r="FR193" s="183">
        <v>0</v>
      </c>
      <c r="FS193" s="183">
        <v>0</v>
      </c>
      <c r="FT193" s="183">
        <v>0</v>
      </c>
      <c r="FU193" s="183">
        <v>0</v>
      </c>
      <c r="FV193" s="183">
        <v>0</v>
      </c>
      <c r="FW193" s="183">
        <v>0</v>
      </c>
      <c r="FX193" s="183">
        <v>0</v>
      </c>
      <c r="FY193" s="183">
        <v>0</v>
      </c>
      <c r="FZ193" s="183">
        <v>0</v>
      </c>
      <c r="GA193" s="183">
        <v>0</v>
      </c>
      <c r="GB193" s="183">
        <v>0</v>
      </c>
      <c r="GC193" s="183">
        <v>0</v>
      </c>
      <c r="GD193" s="183">
        <v>0</v>
      </c>
      <c r="GE193" s="183">
        <v>0</v>
      </c>
      <c r="GF193" s="183">
        <v>0</v>
      </c>
      <c r="GG193" s="183">
        <v>0</v>
      </c>
      <c r="GH193" s="183">
        <v>0</v>
      </c>
      <c r="GI193" s="183">
        <v>0</v>
      </c>
      <c r="GJ193" s="183">
        <v>0</v>
      </c>
      <c r="GK193" s="183">
        <v>0</v>
      </c>
      <c r="GL193" s="183">
        <v>0</v>
      </c>
      <c r="GM193" s="183">
        <v>0</v>
      </c>
      <c r="GN193" s="183">
        <v>0</v>
      </c>
      <c r="GO193" s="183">
        <v>0</v>
      </c>
      <c r="GP193" s="183">
        <v>0</v>
      </c>
      <c r="GQ193" s="183">
        <v>0</v>
      </c>
      <c r="GR193" s="183">
        <v>0</v>
      </c>
      <c r="GS193" s="183">
        <v>0</v>
      </c>
      <c r="GT193" s="183">
        <v>0</v>
      </c>
      <c r="GU193" s="183">
        <v>0</v>
      </c>
      <c r="GV193" s="183">
        <v>0</v>
      </c>
      <c r="GW193" s="183">
        <v>0</v>
      </c>
      <c r="GX193" s="183">
        <v>0</v>
      </c>
      <c r="GY193" s="183">
        <v>0</v>
      </c>
      <c r="GZ193" s="183">
        <v>0</v>
      </c>
      <c r="HA193" s="183">
        <v>0</v>
      </c>
      <c r="HB193" s="183">
        <v>0</v>
      </c>
      <c r="HC193" s="183">
        <v>0</v>
      </c>
      <c r="HD193" s="183">
        <v>0</v>
      </c>
      <c r="HE193" s="183">
        <v>0</v>
      </c>
      <c r="HF193" s="183">
        <v>0</v>
      </c>
      <c r="HG193" s="183">
        <v>0</v>
      </c>
      <c r="HH193" s="183">
        <v>0</v>
      </c>
      <c r="HI193" s="183">
        <v>0</v>
      </c>
      <c r="HJ193" s="183">
        <v>0</v>
      </c>
      <c r="HK193" s="183">
        <v>0</v>
      </c>
      <c r="HL193" s="183">
        <v>0</v>
      </c>
      <c r="HM193" s="183">
        <v>0</v>
      </c>
      <c r="HN193" s="183">
        <v>0</v>
      </c>
      <c r="HO193" s="183">
        <v>0</v>
      </c>
      <c r="HP193" s="183">
        <v>0</v>
      </c>
      <c r="HQ193" s="183">
        <v>0</v>
      </c>
      <c r="HR193" s="183">
        <v>0</v>
      </c>
      <c r="HS193" s="183">
        <v>0</v>
      </c>
      <c r="HT193" s="183">
        <v>0</v>
      </c>
      <c r="HU193" s="183">
        <v>0</v>
      </c>
      <c r="HV193" s="183">
        <v>0</v>
      </c>
      <c r="HW193" s="183">
        <v>0</v>
      </c>
      <c r="HX193" s="183">
        <v>0</v>
      </c>
      <c r="HY193" s="183">
        <v>0</v>
      </c>
      <c r="HZ193" s="183">
        <v>0</v>
      </c>
      <c r="IA193" s="183">
        <v>0</v>
      </c>
      <c r="IB193" s="183">
        <v>0</v>
      </c>
      <c r="IC193" s="183">
        <v>0</v>
      </c>
      <c r="ID193" s="183">
        <v>0</v>
      </c>
      <c r="IE193" s="183">
        <v>0</v>
      </c>
      <c r="IF193" s="183">
        <v>0</v>
      </c>
      <c r="IG193" s="183">
        <v>0</v>
      </c>
      <c r="IH193" s="183">
        <v>0</v>
      </c>
      <c r="II193" s="183">
        <v>0</v>
      </c>
      <c r="IJ193" s="183">
        <v>0</v>
      </c>
      <c r="IK193" s="183">
        <v>0</v>
      </c>
      <c r="IL193" s="183">
        <v>0</v>
      </c>
      <c r="IM193" s="183">
        <v>0</v>
      </c>
      <c r="IN193" s="183">
        <v>0</v>
      </c>
      <c r="IO193" s="183">
        <v>0</v>
      </c>
      <c r="IP193" s="183">
        <v>0</v>
      </c>
      <c r="IQ193" s="183">
        <v>0</v>
      </c>
      <c r="IR193" s="183">
        <v>0</v>
      </c>
      <c r="IS193" s="183">
        <v>0</v>
      </c>
      <c r="IT193" s="183">
        <v>0</v>
      </c>
      <c r="IU193" s="183">
        <v>0</v>
      </c>
      <c r="IV193" s="183">
        <v>0</v>
      </c>
      <c r="IW193" s="183">
        <v>0</v>
      </c>
      <c r="IX193" s="183">
        <v>0</v>
      </c>
      <c r="IY193" s="183">
        <v>0</v>
      </c>
      <c r="IZ193" s="183">
        <v>0</v>
      </c>
      <c r="JA193" s="183">
        <v>0</v>
      </c>
      <c r="JB193" s="183">
        <v>0</v>
      </c>
      <c r="JC193" s="183">
        <v>0</v>
      </c>
      <c r="JD193" s="183">
        <v>0</v>
      </c>
      <c r="JE193" s="183">
        <v>0</v>
      </c>
      <c r="JF193" s="183">
        <v>0</v>
      </c>
      <c r="JG193" s="183">
        <v>0</v>
      </c>
      <c r="JH193" s="183">
        <v>0</v>
      </c>
      <c r="JI193" s="183">
        <v>0</v>
      </c>
      <c r="JJ193" s="183">
        <v>0</v>
      </c>
      <c r="JK193" s="183">
        <v>0</v>
      </c>
      <c r="JL193" s="183">
        <v>0</v>
      </c>
      <c r="JM193" s="183">
        <v>0</v>
      </c>
      <c r="JN193" s="183">
        <v>0</v>
      </c>
      <c r="JO193" s="183">
        <v>0</v>
      </c>
      <c r="JP193" s="183">
        <v>0</v>
      </c>
      <c r="JQ193" s="183">
        <v>0</v>
      </c>
    </row>
    <row r="194" spans="1:277" x14ac:dyDescent="0.25">
      <c r="A194" s="54">
        <f t="shared" si="70"/>
        <v>193</v>
      </c>
      <c r="B194" s="6"/>
      <c r="C194" s="6"/>
      <c r="D194" s="6"/>
      <c r="E194" s="6"/>
      <c r="F194" s="6" t="s">
        <v>397</v>
      </c>
      <c r="G194" s="297"/>
      <c r="H194" s="297"/>
      <c r="I194" s="297"/>
      <c r="J194" s="297"/>
      <c r="K194" s="297"/>
      <c r="L194" s="297"/>
      <c r="M194" s="297"/>
      <c r="N194" s="297"/>
      <c r="O194" s="297"/>
      <c r="P194" s="297"/>
      <c r="Q194" s="297"/>
      <c r="R194" s="297"/>
      <c r="S194" s="297"/>
      <c r="T194" s="297"/>
      <c r="U194" s="297">
        <v>0</v>
      </c>
      <c r="V194" s="297"/>
      <c r="W194" s="297"/>
      <c r="X194" s="297"/>
      <c r="Y194" s="297"/>
      <c r="Z194" s="297"/>
      <c r="AA194" s="297"/>
      <c r="AB194" s="297"/>
      <c r="AC194" s="297"/>
      <c r="AD194" s="297"/>
      <c r="AE194" s="297"/>
      <c r="AF194" s="297"/>
      <c r="AG194" s="297"/>
      <c r="AH194" s="297"/>
      <c r="AI194" s="297"/>
      <c r="AJ194" s="297"/>
      <c r="AK194" s="297"/>
      <c r="AL194" s="297"/>
      <c r="AM194" s="297"/>
      <c r="AN194" s="297"/>
      <c r="AO194" s="297"/>
      <c r="AP194" s="297"/>
      <c r="AQ194" s="297"/>
      <c r="AR194" s="297"/>
      <c r="AS194" s="297"/>
      <c r="AT194" s="297"/>
      <c r="AU194" s="297"/>
      <c r="AV194" s="297"/>
      <c r="AW194" s="297"/>
      <c r="AX194" s="297"/>
      <c r="AY194" s="297"/>
      <c r="AZ194" s="297"/>
      <c r="BA194" s="297"/>
      <c r="BB194" s="297"/>
      <c r="BC194" s="297"/>
      <c r="BD194" s="297"/>
      <c r="BE194" s="297"/>
      <c r="BF194" s="297"/>
      <c r="BG194" s="297"/>
      <c r="BH194" s="297"/>
      <c r="BI194" s="297"/>
      <c r="BJ194" s="297"/>
      <c r="BK194" s="297"/>
      <c r="BL194" s="297"/>
      <c r="BM194" s="297"/>
      <c r="BN194" s="297"/>
      <c r="BO194" s="297"/>
      <c r="BP194" s="297"/>
      <c r="BQ194" s="297"/>
      <c r="BR194" s="297"/>
      <c r="BS194" s="297"/>
      <c r="BT194" s="297"/>
      <c r="BU194" s="297"/>
      <c r="BV194" s="297"/>
      <c r="BW194" s="297"/>
      <c r="BX194" s="297"/>
      <c r="BY194" s="297"/>
      <c r="BZ194" s="297"/>
      <c r="CA194" s="297"/>
      <c r="CB194" s="297"/>
      <c r="CC194" s="297"/>
      <c r="CD194" s="297"/>
      <c r="CE194" s="297"/>
      <c r="CF194" s="297"/>
      <c r="CG194" s="297"/>
      <c r="CH194" s="297"/>
      <c r="CI194" s="297"/>
      <c r="CJ194" s="297"/>
      <c r="CK194" s="297"/>
      <c r="CL194" s="297"/>
      <c r="CM194" s="297"/>
      <c r="CN194" s="297"/>
      <c r="CO194" s="297"/>
      <c r="CP194" s="297"/>
      <c r="CQ194" s="297"/>
      <c r="CR194" s="297"/>
      <c r="CS194" s="297"/>
      <c r="CT194" s="297"/>
      <c r="CU194" s="297"/>
      <c r="CV194" s="297"/>
      <c r="CW194" s="297"/>
      <c r="CX194" s="297"/>
      <c r="CY194" s="297"/>
      <c r="CZ194" s="297"/>
      <c r="DA194" s="297"/>
      <c r="DB194" s="297"/>
      <c r="DC194" s="297"/>
      <c r="DD194" s="297"/>
      <c r="DE194" s="297"/>
      <c r="DF194" s="297"/>
      <c r="DG194" s="297"/>
      <c r="DH194" s="297"/>
      <c r="DI194" s="297"/>
      <c r="DJ194" s="297"/>
      <c r="DK194" s="297"/>
      <c r="DL194" s="297"/>
      <c r="DM194" s="297"/>
      <c r="DN194" s="297"/>
      <c r="DO194" s="297"/>
      <c r="DP194" s="297"/>
      <c r="DQ194" s="297"/>
      <c r="DR194" s="297"/>
      <c r="DS194" s="297"/>
      <c r="DT194" s="297"/>
      <c r="DU194" s="297"/>
      <c r="DV194" s="297"/>
      <c r="DW194" s="297"/>
      <c r="DX194" s="297"/>
      <c r="DY194" s="297"/>
      <c r="DZ194" s="297"/>
      <c r="EA194" s="297"/>
      <c r="EB194" s="297"/>
      <c r="EC194" s="297"/>
      <c r="ED194" s="297"/>
      <c r="EE194" s="297"/>
      <c r="EF194" s="297"/>
      <c r="EG194" s="297"/>
      <c r="EH194" s="297"/>
      <c r="EI194"/>
      <c r="EJ194" s="7">
        <f t="shared" si="88"/>
        <v>0</v>
      </c>
      <c r="EN194" s="183">
        <v>0</v>
      </c>
      <c r="EO194" s="183">
        <v>0</v>
      </c>
      <c r="EP194" s="183">
        <v>0</v>
      </c>
      <c r="EQ194" s="183">
        <v>0</v>
      </c>
      <c r="ER194" s="183">
        <v>0</v>
      </c>
      <c r="ES194" s="183">
        <v>0</v>
      </c>
      <c r="ET194" s="183">
        <v>0</v>
      </c>
      <c r="EU194" s="183">
        <v>0</v>
      </c>
      <c r="EV194" s="183">
        <v>0</v>
      </c>
      <c r="EW194" s="183">
        <v>0</v>
      </c>
      <c r="EX194" s="183">
        <v>0</v>
      </c>
      <c r="EY194" s="183">
        <v>0</v>
      </c>
      <c r="EZ194" s="183">
        <v>0</v>
      </c>
      <c r="FA194" s="183">
        <v>0</v>
      </c>
      <c r="FB194" s="183">
        <v>0</v>
      </c>
      <c r="FC194" s="183">
        <v>0</v>
      </c>
      <c r="FD194" s="183">
        <v>0</v>
      </c>
      <c r="FE194" s="183">
        <v>0</v>
      </c>
      <c r="FF194" s="183">
        <v>0</v>
      </c>
      <c r="FG194" s="183">
        <v>0</v>
      </c>
      <c r="FH194" s="183">
        <v>0</v>
      </c>
      <c r="FI194" s="183">
        <v>0</v>
      </c>
      <c r="FJ194" s="183">
        <v>0</v>
      </c>
      <c r="FK194" s="183">
        <v>0</v>
      </c>
      <c r="FL194" s="183">
        <v>0</v>
      </c>
      <c r="FM194" s="183">
        <v>0</v>
      </c>
      <c r="FN194" s="183">
        <v>0</v>
      </c>
      <c r="FO194" s="183">
        <v>0</v>
      </c>
      <c r="FP194" s="183">
        <v>0</v>
      </c>
      <c r="FQ194" s="183">
        <v>0</v>
      </c>
      <c r="FR194" s="183">
        <v>0</v>
      </c>
      <c r="FS194" s="183">
        <v>0</v>
      </c>
      <c r="FT194" s="183">
        <v>0</v>
      </c>
      <c r="FU194" s="183">
        <v>0</v>
      </c>
      <c r="FV194" s="183">
        <v>0</v>
      </c>
      <c r="FW194" s="183">
        <v>0</v>
      </c>
      <c r="FX194" s="183">
        <v>0</v>
      </c>
      <c r="FY194" s="183">
        <v>0</v>
      </c>
      <c r="FZ194" s="183">
        <v>0</v>
      </c>
      <c r="GA194" s="183">
        <v>0</v>
      </c>
      <c r="GB194" s="183">
        <v>0</v>
      </c>
      <c r="GC194" s="183">
        <v>0</v>
      </c>
      <c r="GD194" s="183">
        <v>0</v>
      </c>
      <c r="GE194" s="183">
        <v>0</v>
      </c>
      <c r="GF194" s="183">
        <v>0</v>
      </c>
      <c r="GG194" s="183">
        <v>0</v>
      </c>
      <c r="GH194" s="183">
        <v>0</v>
      </c>
      <c r="GI194" s="183">
        <v>0</v>
      </c>
      <c r="GJ194" s="183">
        <v>0</v>
      </c>
      <c r="GK194" s="183">
        <v>0</v>
      </c>
      <c r="GL194" s="183">
        <v>0</v>
      </c>
      <c r="GM194" s="183">
        <v>0</v>
      </c>
      <c r="GN194" s="183">
        <v>0</v>
      </c>
      <c r="GO194" s="183">
        <v>0</v>
      </c>
      <c r="GP194" s="183">
        <v>0</v>
      </c>
      <c r="GQ194" s="183">
        <v>0</v>
      </c>
      <c r="GR194" s="183">
        <v>0</v>
      </c>
      <c r="GS194" s="183">
        <v>0</v>
      </c>
      <c r="GT194" s="183">
        <v>0</v>
      </c>
      <c r="GU194" s="183">
        <v>0</v>
      </c>
      <c r="GV194" s="183">
        <v>0</v>
      </c>
      <c r="GW194" s="183">
        <v>0</v>
      </c>
      <c r="GX194" s="183">
        <v>0</v>
      </c>
      <c r="GY194" s="183">
        <v>0</v>
      </c>
      <c r="GZ194" s="183">
        <v>0</v>
      </c>
      <c r="HA194" s="183">
        <v>0</v>
      </c>
      <c r="HB194" s="183">
        <v>0</v>
      </c>
      <c r="HC194" s="183">
        <v>0</v>
      </c>
      <c r="HD194" s="183">
        <v>0</v>
      </c>
      <c r="HE194" s="183">
        <v>0</v>
      </c>
      <c r="HF194" s="183">
        <v>0</v>
      </c>
      <c r="HG194" s="183">
        <v>0</v>
      </c>
      <c r="HH194" s="183">
        <v>0</v>
      </c>
      <c r="HI194" s="183">
        <v>0</v>
      </c>
      <c r="HJ194" s="183">
        <v>0</v>
      </c>
      <c r="HK194" s="183">
        <v>0</v>
      </c>
      <c r="HL194" s="183">
        <v>0</v>
      </c>
      <c r="HM194" s="183">
        <v>0</v>
      </c>
      <c r="HN194" s="183">
        <v>0</v>
      </c>
      <c r="HO194" s="183">
        <v>0</v>
      </c>
      <c r="HP194" s="183">
        <v>0</v>
      </c>
      <c r="HQ194" s="183">
        <v>0</v>
      </c>
      <c r="HR194" s="183">
        <v>0</v>
      </c>
      <c r="HS194" s="183">
        <v>0</v>
      </c>
      <c r="HT194" s="183">
        <v>0</v>
      </c>
      <c r="HU194" s="183">
        <v>0</v>
      </c>
      <c r="HV194" s="183">
        <v>0</v>
      </c>
      <c r="HW194" s="183">
        <v>0</v>
      </c>
      <c r="HX194" s="183">
        <v>0</v>
      </c>
      <c r="HY194" s="183">
        <v>0</v>
      </c>
      <c r="HZ194" s="183">
        <v>0</v>
      </c>
      <c r="IA194" s="183">
        <v>0</v>
      </c>
      <c r="IB194" s="183">
        <v>0</v>
      </c>
      <c r="IC194" s="183">
        <v>0</v>
      </c>
      <c r="ID194" s="183">
        <v>0</v>
      </c>
      <c r="IE194" s="183">
        <v>0</v>
      </c>
      <c r="IF194" s="183">
        <v>0</v>
      </c>
      <c r="IG194" s="183">
        <v>0</v>
      </c>
      <c r="IH194" s="183">
        <v>0</v>
      </c>
      <c r="II194" s="183">
        <v>0</v>
      </c>
      <c r="IJ194" s="183">
        <v>0</v>
      </c>
      <c r="IK194" s="183">
        <v>0</v>
      </c>
      <c r="IL194" s="183">
        <v>0</v>
      </c>
      <c r="IM194" s="183">
        <v>0</v>
      </c>
      <c r="IN194" s="183">
        <v>0</v>
      </c>
      <c r="IO194" s="183">
        <v>0</v>
      </c>
      <c r="IP194" s="183">
        <v>0</v>
      </c>
      <c r="IQ194" s="183">
        <v>0</v>
      </c>
      <c r="IR194" s="183">
        <v>0</v>
      </c>
      <c r="IS194" s="183">
        <v>0</v>
      </c>
      <c r="IT194" s="183">
        <v>0</v>
      </c>
      <c r="IU194" s="183">
        <v>0</v>
      </c>
      <c r="IV194" s="183">
        <v>0</v>
      </c>
      <c r="IW194" s="183">
        <v>0</v>
      </c>
      <c r="IX194" s="183">
        <v>0</v>
      </c>
      <c r="IY194" s="183">
        <v>0</v>
      </c>
      <c r="IZ194" s="183">
        <v>0</v>
      </c>
      <c r="JA194" s="183">
        <v>0</v>
      </c>
      <c r="JB194" s="183">
        <v>0</v>
      </c>
      <c r="JC194" s="183">
        <v>0</v>
      </c>
      <c r="JD194" s="183">
        <v>0</v>
      </c>
      <c r="JE194" s="183">
        <v>0</v>
      </c>
      <c r="JF194" s="183">
        <v>0</v>
      </c>
      <c r="JG194" s="183">
        <v>0</v>
      </c>
      <c r="JH194" s="183">
        <v>0</v>
      </c>
      <c r="JI194" s="183">
        <v>0</v>
      </c>
      <c r="JJ194" s="183">
        <v>0</v>
      </c>
      <c r="JK194" s="183">
        <v>0</v>
      </c>
      <c r="JL194" s="183">
        <v>0</v>
      </c>
      <c r="JM194" s="183">
        <v>0</v>
      </c>
      <c r="JN194" s="183">
        <v>0</v>
      </c>
      <c r="JO194" s="183">
        <v>0</v>
      </c>
      <c r="JP194" s="183">
        <v>0</v>
      </c>
      <c r="JQ194" s="183">
        <v>0</v>
      </c>
    </row>
    <row r="195" spans="1:277" x14ac:dyDescent="0.25">
      <c r="A195" s="54">
        <f t="shared" si="70"/>
        <v>194</v>
      </c>
      <c r="B195" s="6"/>
      <c r="C195" s="6"/>
      <c r="D195" s="6"/>
      <c r="E195" s="6"/>
      <c r="F195" s="6" t="s">
        <v>303</v>
      </c>
      <c r="G195" s="297">
        <v>0</v>
      </c>
      <c r="H195" s="297">
        <v>0</v>
      </c>
      <c r="I195" s="297">
        <v>30434.934399999998</v>
      </c>
      <c r="J195" s="297">
        <v>0</v>
      </c>
      <c r="K195" s="297">
        <v>0</v>
      </c>
      <c r="L195" s="297">
        <v>0</v>
      </c>
      <c r="M195" s="297">
        <v>0</v>
      </c>
      <c r="N195" s="297">
        <v>0</v>
      </c>
      <c r="O195" s="297">
        <v>0</v>
      </c>
      <c r="P195" s="297">
        <v>0</v>
      </c>
      <c r="Q195" s="297">
        <v>0</v>
      </c>
      <c r="R195" s="297">
        <v>0</v>
      </c>
      <c r="S195" s="297">
        <v>0</v>
      </c>
      <c r="T195" s="297">
        <v>0</v>
      </c>
      <c r="U195" s="297">
        <v>0</v>
      </c>
      <c r="V195" s="297">
        <v>0</v>
      </c>
      <c r="W195" s="297"/>
      <c r="X195" s="297">
        <v>0</v>
      </c>
      <c r="Y195" s="297"/>
      <c r="Z195" s="297">
        <v>0</v>
      </c>
      <c r="AA195" s="297">
        <v>0</v>
      </c>
      <c r="AB195" s="297">
        <v>0</v>
      </c>
      <c r="AC195" s="297">
        <v>0</v>
      </c>
      <c r="AD195" s="297">
        <v>0</v>
      </c>
      <c r="AE195" s="297">
        <v>0</v>
      </c>
      <c r="AF195" s="297">
        <v>0</v>
      </c>
      <c r="AG195" s="297">
        <v>0</v>
      </c>
      <c r="AH195" s="297">
        <v>0</v>
      </c>
      <c r="AI195" s="297">
        <v>0</v>
      </c>
      <c r="AJ195" s="297">
        <v>0</v>
      </c>
      <c r="AK195" s="297">
        <v>0</v>
      </c>
      <c r="AL195" s="297">
        <v>0</v>
      </c>
      <c r="AM195" s="297">
        <v>0</v>
      </c>
      <c r="AN195" s="297">
        <v>0</v>
      </c>
      <c r="AO195" s="297">
        <v>0</v>
      </c>
      <c r="AP195" s="297">
        <v>0</v>
      </c>
      <c r="AQ195" s="297">
        <v>0</v>
      </c>
      <c r="AR195" s="297">
        <v>0</v>
      </c>
      <c r="AS195" s="297">
        <v>0</v>
      </c>
      <c r="AT195" s="297">
        <v>0</v>
      </c>
      <c r="AU195" s="297">
        <v>0</v>
      </c>
      <c r="AV195" s="297">
        <v>0</v>
      </c>
      <c r="AW195" s="297">
        <v>0</v>
      </c>
      <c r="AX195" s="297">
        <v>0</v>
      </c>
      <c r="AY195" s="297">
        <v>0</v>
      </c>
      <c r="AZ195" s="297">
        <v>0</v>
      </c>
      <c r="BA195" s="297">
        <v>0</v>
      </c>
      <c r="BB195" s="297">
        <v>0</v>
      </c>
      <c r="BC195" s="297">
        <v>0</v>
      </c>
      <c r="BD195" s="297">
        <v>0</v>
      </c>
      <c r="BE195" s="297">
        <v>0</v>
      </c>
      <c r="BF195" s="297">
        <v>0</v>
      </c>
      <c r="BG195" s="297">
        <v>0</v>
      </c>
      <c r="BH195" s="297">
        <v>0</v>
      </c>
      <c r="BI195" s="297">
        <v>0</v>
      </c>
      <c r="BJ195" s="297">
        <v>0</v>
      </c>
      <c r="BK195" s="297">
        <v>0</v>
      </c>
      <c r="BL195" s="297">
        <v>0</v>
      </c>
      <c r="BM195" s="297">
        <v>0</v>
      </c>
      <c r="BN195" s="297">
        <v>0</v>
      </c>
      <c r="BO195" s="297">
        <v>4542.2484999999997</v>
      </c>
      <c r="BP195" s="297">
        <v>0</v>
      </c>
      <c r="BQ195" s="297">
        <v>0</v>
      </c>
      <c r="BR195" s="297">
        <v>0</v>
      </c>
      <c r="BS195" s="297">
        <v>0</v>
      </c>
      <c r="BT195" s="297">
        <v>0</v>
      </c>
      <c r="BU195" s="297">
        <v>0</v>
      </c>
      <c r="BV195" s="297">
        <v>0</v>
      </c>
      <c r="BW195" s="297">
        <v>0</v>
      </c>
      <c r="BX195" s="297">
        <v>0</v>
      </c>
      <c r="BY195" s="297">
        <v>0</v>
      </c>
      <c r="BZ195" s="297">
        <v>0</v>
      </c>
      <c r="CA195" s="297">
        <v>0</v>
      </c>
      <c r="CB195" s="297">
        <v>22865.7837</v>
      </c>
      <c r="CC195" s="297">
        <v>0</v>
      </c>
      <c r="CD195" s="297">
        <v>0</v>
      </c>
      <c r="CE195" s="297">
        <v>0</v>
      </c>
      <c r="CF195" s="297">
        <v>9029.4950000000008</v>
      </c>
      <c r="CG195" s="297">
        <v>0</v>
      </c>
      <c r="CH195" s="297">
        <v>0</v>
      </c>
      <c r="CI195" s="297">
        <v>0</v>
      </c>
      <c r="CJ195" s="297">
        <v>0</v>
      </c>
      <c r="CK195" s="297">
        <v>0</v>
      </c>
      <c r="CL195" s="297">
        <v>0</v>
      </c>
      <c r="CM195" s="297"/>
      <c r="CN195" s="297">
        <v>0</v>
      </c>
      <c r="CO195" s="297">
        <v>0</v>
      </c>
      <c r="CP195" s="297">
        <v>0</v>
      </c>
      <c r="CQ195" s="297">
        <v>0</v>
      </c>
      <c r="CR195" s="297">
        <v>0</v>
      </c>
      <c r="CS195" s="297">
        <v>0</v>
      </c>
      <c r="CT195" s="297">
        <v>0</v>
      </c>
      <c r="CU195" s="297">
        <v>0</v>
      </c>
      <c r="CV195" s="297">
        <v>0</v>
      </c>
      <c r="CW195" s="297">
        <v>0</v>
      </c>
      <c r="CX195" s="297">
        <v>0</v>
      </c>
      <c r="CY195" s="297">
        <v>0</v>
      </c>
      <c r="CZ195" s="297">
        <v>0</v>
      </c>
      <c r="DA195" s="297">
        <v>0</v>
      </c>
      <c r="DB195" s="297">
        <v>0</v>
      </c>
      <c r="DC195" s="297">
        <v>0</v>
      </c>
      <c r="DD195" s="297">
        <v>0</v>
      </c>
      <c r="DE195" s="297">
        <v>0</v>
      </c>
      <c r="DF195" s="297">
        <v>0</v>
      </c>
      <c r="DG195" s="297">
        <v>0</v>
      </c>
      <c r="DH195" s="297">
        <v>0</v>
      </c>
      <c r="DI195" s="297">
        <v>0</v>
      </c>
      <c r="DJ195" s="297">
        <v>0</v>
      </c>
      <c r="DK195" s="297">
        <v>0</v>
      </c>
      <c r="DL195" s="297">
        <v>0</v>
      </c>
      <c r="DM195" s="297">
        <v>0</v>
      </c>
      <c r="DN195" s="297">
        <v>0</v>
      </c>
      <c r="DO195" s="297">
        <v>0</v>
      </c>
      <c r="DP195" s="297">
        <v>0</v>
      </c>
      <c r="DQ195" s="297"/>
      <c r="DR195" s="297">
        <v>0</v>
      </c>
      <c r="DS195" s="297">
        <v>0</v>
      </c>
      <c r="DT195" s="297">
        <v>0</v>
      </c>
      <c r="DU195" s="297">
        <v>0</v>
      </c>
      <c r="DV195" s="297">
        <v>0</v>
      </c>
      <c r="DW195" s="297">
        <v>0</v>
      </c>
      <c r="DX195" s="297"/>
      <c r="DY195" s="297">
        <v>0</v>
      </c>
      <c r="DZ195" s="297">
        <v>0</v>
      </c>
      <c r="EA195" s="297">
        <v>0</v>
      </c>
      <c r="EB195" s="297">
        <v>3451.0149999999999</v>
      </c>
      <c r="EC195" s="297">
        <v>0</v>
      </c>
      <c r="ED195" s="297">
        <v>0</v>
      </c>
      <c r="EE195" s="297">
        <v>0</v>
      </c>
      <c r="EF195" s="297">
        <v>0</v>
      </c>
      <c r="EG195" s="297">
        <v>0</v>
      </c>
      <c r="EH195" s="297">
        <v>2400</v>
      </c>
      <c r="EI195"/>
      <c r="EJ195" s="7">
        <f t="shared" si="88"/>
        <v>72723.476599999995</v>
      </c>
      <c r="EN195" s="183">
        <v>0</v>
      </c>
      <c r="EO195" s="183">
        <v>0</v>
      </c>
      <c r="EP195" s="183">
        <v>0</v>
      </c>
      <c r="EQ195" s="183">
        <v>0</v>
      </c>
      <c r="ER195" s="183">
        <v>0</v>
      </c>
      <c r="ES195" s="183">
        <v>0</v>
      </c>
      <c r="ET195" s="183">
        <v>0</v>
      </c>
      <c r="EU195" s="183">
        <v>0</v>
      </c>
      <c r="EV195" s="183">
        <v>0</v>
      </c>
      <c r="EW195" s="183">
        <v>0</v>
      </c>
      <c r="EX195" s="183">
        <v>0</v>
      </c>
      <c r="EY195" s="183">
        <v>0</v>
      </c>
      <c r="EZ195" s="183">
        <v>0</v>
      </c>
      <c r="FA195" s="183">
        <v>0</v>
      </c>
      <c r="FB195" s="183">
        <v>0</v>
      </c>
      <c r="FC195" s="183">
        <v>0</v>
      </c>
      <c r="FD195" s="183">
        <v>0</v>
      </c>
      <c r="FE195" s="183">
        <v>0</v>
      </c>
      <c r="FF195" s="183">
        <v>0</v>
      </c>
      <c r="FG195" s="183">
        <v>0</v>
      </c>
      <c r="FH195" s="183">
        <v>0</v>
      </c>
      <c r="FI195" s="183">
        <v>0</v>
      </c>
      <c r="FJ195" s="183">
        <v>0</v>
      </c>
      <c r="FK195" s="183">
        <v>0</v>
      </c>
      <c r="FL195" s="183">
        <v>0</v>
      </c>
      <c r="FM195" s="183">
        <v>0</v>
      </c>
      <c r="FN195" s="183">
        <v>0</v>
      </c>
      <c r="FO195" s="183">
        <v>0</v>
      </c>
      <c r="FP195" s="183">
        <v>0</v>
      </c>
      <c r="FQ195" s="183">
        <v>0</v>
      </c>
      <c r="FR195" s="183">
        <v>0</v>
      </c>
      <c r="FS195" s="183">
        <v>0</v>
      </c>
      <c r="FT195" s="183">
        <v>0</v>
      </c>
      <c r="FU195" s="183">
        <v>0</v>
      </c>
      <c r="FV195" s="183">
        <v>0</v>
      </c>
      <c r="FW195" s="183">
        <v>0</v>
      </c>
      <c r="FX195" s="183">
        <v>0</v>
      </c>
      <c r="FY195" s="183">
        <v>0</v>
      </c>
      <c r="FZ195" s="183">
        <v>0</v>
      </c>
      <c r="GA195" s="183">
        <v>0</v>
      </c>
      <c r="GB195" s="183">
        <v>0</v>
      </c>
      <c r="GC195" s="183">
        <v>0</v>
      </c>
      <c r="GD195" s="183">
        <v>0</v>
      </c>
      <c r="GE195" s="183">
        <v>0</v>
      </c>
      <c r="GF195" s="183">
        <v>0</v>
      </c>
      <c r="GG195" s="183">
        <v>0</v>
      </c>
      <c r="GH195" s="183">
        <v>0</v>
      </c>
      <c r="GI195" s="183">
        <v>0</v>
      </c>
      <c r="GJ195" s="183">
        <v>0</v>
      </c>
      <c r="GK195" s="183">
        <v>0</v>
      </c>
      <c r="GL195" s="183">
        <v>0</v>
      </c>
      <c r="GM195" s="183">
        <v>0</v>
      </c>
      <c r="GN195" s="183">
        <v>0</v>
      </c>
      <c r="GO195" s="183">
        <v>0</v>
      </c>
      <c r="GP195" s="183">
        <v>0</v>
      </c>
      <c r="GQ195" s="183">
        <v>0</v>
      </c>
      <c r="GR195" s="183">
        <v>0</v>
      </c>
      <c r="GS195" s="183">
        <v>0</v>
      </c>
      <c r="GT195" s="183">
        <v>0</v>
      </c>
      <c r="GU195" s="183">
        <v>0</v>
      </c>
      <c r="GV195" s="183">
        <v>0</v>
      </c>
      <c r="GW195" s="183">
        <v>0</v>
      </c>
      <c r="GX195" s="183">
        <v>0</v>
      </c>
      <c r="GY195" s="183">
        <v>0</v>
      </c>
      <c r="GZ195" s="183">
        <v>0</v>
      </c>
      <c r="HA195" s="183">
        <v>0</v>
      </c>
      <c r="HB195" s="183">
        <v>0</v>
      </c>
      <c r="HC195" s="183">
        <v>0</v>
      </c>
      <c r="HD195" s="183">
        <v>0</v>
      </c>
      <c r="HE195" s="183">
        <v>0</v>
      </c>
      <c r="HF195" s="183">
        <v>0</v>
      </c>
      <c r="HG195" s="183">
        <v>0</v>
      </c>
      <c r="HH195" s="183">
        <v>0</v>
      </c>
      <c r="HI195" s="183">
        <v>0</v>
      </c>
      <c r="HJ195" s="183">
        <v>0</v>
      </c>
      <c r="HK195" s="183">
        <v>0</v>
      </c>
      <c r="HL195" s="183">
        <v>0</v>
      </c>
      <c r="HM195" s="183">
        <v>0</v>
      </c>
      <c r="HN195" s="183">
        <v>0</v>
      </c>
      <c r="HO195" s="183">
        <v>0</v>
      </c>
      <c r="HP195" s="183">
        <v>0</v>
      </c>
      <c r="HQ195" s="183">
        <v>0</v>
      </c>
      <c r="HR195" s="183">
        <v>0</v>
      </c>
      <c r="HS195" s="183">
        <v>0</v>
      </c>
      <c r="HT195" s="183">
        <v>0</v>
      </c>
      <c r="HU195" s="183">
        <v>0</v>
      </c>
      <c r="HV195" s="183">
        <v>0</v>
      </c>
      <c r="HW195" s="183">
        <v>0</v>
      </c>
      <c r="HX195" s="183">
        <v>0</v>
      </c>
      <c r="HY195" s="183">
        <v>0</v>
      </c>
      <c r="HZ195" s="183">
        <v>0</v>
      </c>
      <c r="IA195" s="183">
        <v>0</v>
      </c>
      <c r="IB195" s="183">
        <v>0</v>
      </c>
      <c r="IC195" s="183">
        <v>0</v>
      </c>
      <c r="ID195" s="183">
        <v>0</v>
      </c>
      <c r="IE195" s="183">
        <v>0</v>
      </c>
      <c r="IF195" s="183">
        <v>0</v>
      </c>
      <c r="IG195" s="183">
        <v>0</v>
      </c>
      <c r="IH195" s="183">
        <v>0</v>
      </c>
      <c r="II195" s="183">
        <v>0</v>
      </c>
      <c r="IJ195" s="183">
        <v>0</v>
      </c>
      <c r="IK195" s="183">
        <v>0</v>
      </c>
      <c r="IL195" s="183">
        <v>0</v>
      </c>
      <c r="IM195" s="183">
        <v>0</v>
      </c>
      <c r="IN195" s="183">
        <v>0</v>
      </c>
      <c r="IO195" s="183">
        <v>0</v>
      </c>
      <c r="IP195" s="183">
        <v>0</v>
      </c>
      <c r="IQ195" s="183">
        <v>0</v>
      </c>
      <c r="IR195" s="183">
        <v>0</v>
      </c>
      <c r="IS195" s="183">
        <v>0</v>
      </c>
      <c r="IT195" s="183">
        <v>0</v>
      </c>
      <c r="IU195" s="183">
        <v>0</v>
      </c>
      <c r="IV195" s="183">
        <v>0</v>
      </c>
      <c r="IW195" s="183">
        <v>0</v>
      </c>
      <c r="IX195" s="183">
        <v>0</v>
      </c>
      <c r="IY195" s="183">
        <v>0</v>
      </c>
      <c r="IZ195" s="183">
        <v>0</v>
      </c>
      <c r="JA195" s="183">
        <v>0</v>
      </c>
      <c r="JB195" s="183">
        <v>0</v>
      </c>
      <c r="JC195" s="183">
        <v>0</v>
      </c>
      <c r="JD195" s="183">
        <v>0</v>
      </c>
      <c r="JE195" s="183">
        <v>0</v>
      </c>
      <c r="JF195" s="183">
        <v>0</v>
      </c>
      <c r="JG195" s="183">
        <v>0</v>
      </c>
      <c r="JH195" s="183">
        <v>0</v>
      </c>
      <c r="JI195" s="183">
        <v>0</v>
      </c>
      <c r="JJ195" s="183">
        <v>0</v>
      </c>
      <c r="JK195" s="183">
        <v>0</v>
      </c>
      <c r="JL195" s="183">
        <v>0</v>
      </c>
      <c r="JM195" s="183">
        <v>0</v>
      </c>
      <c r="JN195" s="183">
        <v>0</v>
      </c>
      <c r="JO195" s="183">
        <v>0</v>
      </c>
      <c r="JP195" s="183">
        <v>0</v>
      </c>
      <c r="JQ195" s="183">
        <v>0</v>
      </c>
    </row>
    <row r="196" spans="1:277" x14ac:dyDescent="0.25">
      <c r="A196" s="54">
        <f t="shared" ref="A196:A201" si="89">+A195+1</f>
        <v>195</v>
      </c>
      <c r="B196" s="6"/>
      <c r="C196" s="6"/>
      <c r="D196" s="6"/>
      <c r="E196" s="6"/>
      <c r="F196" s="6" t="s">
        <v>348</v>
      </c>
      <c r="G196" s="297">
        <v>0</v>
      </c>
      <c r="H196" s="297">
        <v>0</v>
      </c>
      <c r="I196" s="297">
        <v>0</v>
      </c>
      <c r="J196" s="297">
        <v>0</v>
      </c>
      <c r="K196" s="297">
        <v>0</v>
      </c>
      <c r="L196" s="297">
        <v>0</v>
      </c>
      <c r="M196" s="297">
        <v>0</v>
      </c>
      <c r="N196" s="297">
        <v>0</v>
      </c>
      <c r="O196" s="297">
        <v>0</v>
      </c>
      <c r="P196" s="297">
        <v>0</v>
      </c>
      <c r="Q196" s="297">
        <v>0</v>
      </c>
      <c r="R196" s="297">
        <v>0</v>
      </c>
      <c r="S196" s="297">
        <v>0</v>
      </c>
      <c r="T196" s="297">
        <v>0</v>
      </c>
      <c r="U196" s="297">
        <v>0</v>
      </c>
      <c r="V196" s="297">
        <v>546.75490000000002</v>
      </c>
      <c r="W196" s="297"/>
      <c r="X196" s="297">
        <v>2460.4948999999997</v>
      </c>
      <c r="Y196" s="297"/>
      <c r="Z196" s="297">
        <v>0</v>
      </c>
      <c r="AA196" s="297">
        <v>0</v>
      </c>
      <c r="AB196" s="297">
        <v>0</v>
      </c>
      <c r="AC196" s="297">
        <v>0</v>
      </c>
      <c r="AD196" s="297">
        <v>0</v>
      </c>
      <c r="AE196" s="297">
        <v>0</v>
      </c>
      <c r="AF196" s="297">
        <v>0</v>
      </c>
      <c r="AG196" s="297">
        <v>0</v>
      </c>
      <c r="AH196" s="297">
        <v>0</v>
      </c>
      <c r="AI196" s="297">
        <v>0</v>
      </c>
      <c r="AJ196" s="297">
        <v>0</v>
      </c>
      <c r="AK196" s="297">
        <v>0</v>
      </c>
      <c r="AL196" s="297">
        <v>0</v>
      </c>
      <c r="AM196" s="297">
        <v>0</v>
      </c>
      <c r="AN196" s="297">
        <v>0</v>
      </c>
      <c r="AO196" s="297">
        <v>0</v>
      </c>
      <c r="AP196" s="297">
        <v>0</v>
      </c>
      <c r="AQ196" s="297">
        <v>0</v>
      </c>
      <c r="AR196" s="297">
        <v>0</v>
      </c>
      <c r="AS196" s="297">
        <v>0</v>
      </c>
      <c r="AT196" s="297">
        <v>0</v>
      </c>
      <c r="AU196" s="297">
        <v>0</v>
      </c>
      <c r="AV196" s="297">
        <v>0</v>
      </c>
      <c r="AW196" s="297">
        <v>0</v>
      </c>
      <c r="AX196" s="297">
        <v>0</v>
      </c>
      <c r="AY196" s="297">
        <v>0</v>
      </c>
      <c r="AZ196" s="297">
        <v>0</v>
      </c>
      <c r="BA196" s="297">
        <v>0</v>
      </c>
      <c r="BB196" s="297">
        <v>0</v>
      </c>
      <c r="BC196" s="297">
        <v>0</v>
      </c>
      <c r="BD196" s="297">
        <v>0</v>
      </c>
      <c r="BE196" s="297">
        <v>0</v>
      </c>
      <c r="BF196" s="297">
        <v>0</v>
      </c>
      <c r="BG196" s="297">
        <v>52.015000000000001</v>
      </c>
      <c r="BH196" s="297">
        <v>0</v>
      </c>
      <c r="BI196" s="297">
        <v>0</v>
      </c>
      <c r="BJ196" s="297">
        <v>0</v>
      </c>
      <c r="BK196" s="297">
        <v>0</v>
      </c>
      <c r="BL196" s="297">
        <v>0</v>
      </c>
      <c r="BM196" s="297">
        <v>0</v>
      </c>
      <c r="BN196" s="297">
        <v>0</v>
      </c>
      <c r="BO196" s="297">
        <v>951.5449000000001</v>
      </c>
      <c r="BP196" s="297">
        <v>0</v>
      </c>
      <c r="BQ196" s="297">
        <v>0</v>
      </c>
      <c r="BR196" s="297">
        <v>0</v>
      </c>
      <c r="BS196" s="297">
        <v>1316.0516</v>
      </c>
      <c r="BT196" s="297">
        <v>0</v>
      </c>
      <c r="BU196" s="297">
        <v>0</v>
      </c>
      <c r="BV196" s="297">
        <v>0</v>
      </c>
      <c r="BW196" s="297">
        <v>0</v>
      </c>
      <c r="BX196" s="297">
        <v>0</v>
      </c>
      <c r="BY196" s="297">
        <v>0</v>
      </c>
      <c r="BZ196" s="297">
        <v>0</v>
      </c>
      <c r="CA196" s="297">
        <v>0</v>
      </c>
      <c r="CB196" s="297">
        <v>0</v>
      </c>
      <c r="CC196" s="297">
        <v>0</v>
      </c>
      <c r="CD196" s="297">
        <v>0</v>
      </c>
      <c r="CE196" s="297">
        <v>0</v>
      </c>
      <c r="CF196" s="297">
        <v>4897.8662999999997</v>
      </c>
      <c r="CG196" s="297">
        <v>0</v>
      </c>
      <c r="CH196" s="297">
        <v>674.86630000000002</v>
      </c>
      <c r="CI196" s="297">
        <v>0</v>
      </c>
      <c r="CJ196" s="297">
        <v>257.96350000000001</v>
      </c>
      <c r="CK196" s="297">
        <v>1328.3704</v>
      </c>
      <c r="CL196" s="297">
        <v>0</v>
      </c>
      <c r="CM196" s="297"/>
      <c r="CN196" s="297">
        <v>0</v>
      </c>
      <c r="CO196" s="297">
        <v>0</v>
      </c>
      <c r="CP196" s="297">
        <v>0</v>
      </c>
      <c r="CQ196" s="297">
        <v>0</v>
      </c>
      <c r="CR196" s="297">
        <v>0</v>
      </c>
      <c r="CS196" s="297">
        <v>0</v>
      </c>
      <c r="CT196" s="297">
        <v>1239.0797</v>
      </c>
      <c r="CU196" s="297">
        <v>0</v>
      </c>
      <c r="CV196" s="297">
        <v>0</v>
      </c>
      <c r="CW196" s="297">
        <v>0</v>
      </c>
      <c r="CX196" s="297">
        <v>0</v>
      </c>
      <c r="CY196" s="297">
        <v>0</v>
      </c>
      <c r="CZ196" s="297">
        <v>0</v>
      </c>
      <c r="DA196" s="297">
        <v>0</v>
      </c>
      <c r="DB196" s="297">
        <v>0</v>
      </c>
      <c r="DC196" s="297">
        <v>0</v>
      </c>
      <c r="DD196" s="297">
        <v>1517.6226000000001</v>
      </c>
      <c r="DE196" s="297">
        <v>0</v>
      </c>
      <c r="DF196" s="297">
        <v>0</v>
      </c>
      <c r="DG196" s="297">
        <v>0</v>
      </c>
      <c r="DH196" s="297">
        <v>0</v>
      </c>
      <c r="DI196" s="297">
        <v>0</v>
      </c>
      <c r="DJ196" s="297">
        <v>0</v>
      </c>
      <c r="DK196" s="297">
        <v>0</v>
      </c>
      <c r="DL196" s="297">
        <v>0</v>
      </c>
      <c r="DM196" s="297">
        <v>0</v>
      </c>
      <c r="DN196" s="297">
        <v>0</v>
      </c>
      <c r="DO196" s="297">
        <v>0</v>
      </c>
      <c r="DP196" s="297">
        <v>0</v>
      </c>
      <c r="DQ196" s="297"/>
      <c r="DR196" s="297">
        <v>0</v>
      </c>
      <c r="DS196" s="297">
        <v>0</v>
      </c>
      <c r="DT196" s="297">
        <v>0</v>
      </c>
      <c r="DU196" s="297">
        <v>0</v>
      </c>
      <c r="DV196" s="297">
        <v>0</v>
      </c>
      <c r="DW196" s="297">
        <v>0</v>
      </c>
      <c r="DX196" s="297"/>
      <c r="DY196" s="297">
        <v>0</v>
      </c>
      <c r="DZ196" s="297">
        <v>0</v>
      </c>
      <c r="EA196" s="297">
        <v>0</v>
      </c>
      <c r="EB196" s="297">
        <v>2138.1460999999999</v>
      </c>
      <c r="EC196" s="297">
        <v>0</v>
      </c>
      <c r="ED196" s="297">
        <v>0</v>
      </c>
      <c r="EE196" s="297">
        <v>0</v>
      </c>
      <c r="EF196" s="297">
        <v>0</v>
      </c>
      <c r="EG196" s="297">
        <v>0</v>
      </c>
      <c r="EH196" s="297">
        <v>0</v>
      </c>
      <c r="EI196"/>
      <c r="EJ196" s="7">
        <f t="shared" si="88"/>
        <v>17380.7762</v>
      </c>
      <c r="EN196" s="183">
        <v>0</v>
      </c>
      <c r="EO196" s="183">
        <v>0</v>
      </c>
      <c r="EP196" s="183">
        <v>0</v>
      </c>
      <c r="EQ196" s="183">
        <v>0</v>
      </c>
      <c r="ER196" s="183">
        <v>0</v>
      </c>
      <c r="ES196" s="183">
        <v>0</v>
      </c>
      <c r="ET196" s="183">
        <v>0</v>
      </c>
      <c r="EU196" s="183">
        <v>0</v>
      </c>
      <c r="EV196" s="183">
        <v>0</v>
      </c>
      <c r="EW196" s="183">
        <v>0</v>
      </c>
      <c r="EX196" s="183">
        <v>0</v>
      </c>
      <c r="EY196" s="183">
        <v>0</v>
      </c>
      <c r="EZ196" s="183">
        <v>0</v>
      </c>
      <c r="FA196" s="183">
        <v>0</v>
      </c>
      <c r="FB196" s="183">
        <v>0</v>
      </c>
      <c r="FC196" s="183">
        <v>0</v>
      </c>
      <c r="FD196" s="183">
        <v>0</v>
      </c>
      <c r="FE196" s="183">
        <v>0</v>
      </c>
      <c r="FF196" s="183">
        <v>0</v>
      </c>
      <c r="FG196" s="183">
        <v>0</v>
      </c>
      <c r="FH196" s="183">
        <v>0</v>
      </c>
      <c r="FI196" s="183">
        <v>0</v>
      </c>
      <c r="FJ196" s="183">
        <v>0</v>
      </c>
      <c r="FK196" s="183">
        <v>0</v>
      </c>
      <c r="FL196" s="183">
        <v>0</v>
      </c>
      <c r="FM196" s="183">
        <v>0</v>
      </c>
      <c r="FN196" s="183">
        <v>0</v>
      </c>
      <c r="FO196" s="183">
        <v>0</v>
      </c>
      <c r="FP196" s="183">
        <v>0</v>
      </c>
      <c r="FQ196" s="183">
        <v>0</v>
      </c>
      <c r="FR196" s="183">
        <v>0</v>
      </c>
      <c r="FS196" s="183">
        <v>0</v>
      </c>
      <c r="FT196" s="183">
        <v>0</v>
      </c>
      <c r="FU196" s="183">
        <v>0</v>
      </c>
      <c r="FV196" s="183">
        <v>0</v>
      </c>
      <c r="FW196" s="183">
        <v>0</v>
      </c>
      <c r="FX196" s="183">
        <v>0</v>
      </c>
      <c r="FY196" s="183">
        <v>0</v>
      </c>
      <c r="FZ196" s="183">
        <v>0</v>
      </c>
      <c r="GA196" s="183">
        <v>0</v>
      </c>
      <c r="GB196" s="183">
        <v>0</v>
      </c>
      <c r="GC196" s="183">
        <v>0</v>
      </c>
      <c r="GD196" s="183">
        <v>0</v>
      </c>
      <c r="GE196" s="183">
        <v>0</v>
      </c>
      <c r="GF196" s="183">
        <v>0</v>
      </c>
      <c r="GG196" s="183">
        <v>0</v>
      </c>
      <c r="GH196" s="183">
        <v>0</v>
      </c>
      <c r="GI196" s="183">
        <v>0</v>
      </c>
      <c r="GJ196" s="183">
        <v>0</v>
      </c>
      <c r="GK196" s="183">
        <v>0</v>
      </c>
      <c r="GL196" s="183">
        <v>0</v>
      </c>
      <c r="GM196" s="183">
        <v>0</v>
      </c>
      <c r="GN196" s="183">
        <v>0</v>
      </c>
      <c r="GO196" s="183">
        <v>0</v>
      </c>
      <c r="GP196" s="183">
        <v>0</v>
      </c>
      <c r="GQ196" s="183">
        <v>0</v>
      </c>
      <c r="GR196" s="183">
        <v>0</v>
      </c>
      <c r="GS196" s="183">
        <v>0</v>
      </c>
      <c r="GT196" s="183">
        <v>0</v>
      </c>
      <c r="GU196" s="183">
        <v>0</v>
      </c>
      <c r="GV196" s="183">
        <v>0</v>
      </c>
      <c r="GW196" s="183">
        <v>0</v>
      </c>
      <c r="GX196" s="183">
        <v>0</v>
      </c>
      <c r="GY196" s="183">
        <v>0</v>
      </c>
      <c r="GZ196" s="183">
        <v>0</v>
      </c>
      <c r="HA196" s="183">
        <v>0</v>
      </c>
      <c r="HB196" s="183">
        <v>0</v>
      </c>
      <c r="HC196" s="183">
        <v>0</v>
      </c>
      <c r="HD196" s="183">
        <v>0</v>
      </c>
      <c r="HE196" s="183">
        <v>0</v>
      </c>
      <c r="HF196" s="183">
        <v>0</v>
      </c>
      <c r="HG196" s="183">
        <v>0</v>
      </c>
      <c r="HH196" s="183">
        <v>0</v>
      </c>
      <c r="HI196" s="183">
        <v>0</v>
      </c>
      <c r="HJ196" s="183">
        <v>0</v>
      </c>
      <c r="HK196" s="183">
        <v>0</v>
      </c>
      <c r="HL196" s="183">
        <v>0</v>
      </c>
      <c r="HM196" s="183">
        <v>0</v>
      </c>
      <c r="HN196" s="183">
        <v>0</v>
      </c>
      <c r="HO196" s="183">
        <v>0</v>
      </c>
      <c r="HP196" s="183">
        <v>0</v>
      </c>
      <c r="HQ196" s="183">
        <v>0</v>
      </c>
      <c r="HR196" s="183">
        <v>0</v>
      </c>
      <c r="HS196" s="183">
        <v>0</v>
      </c>
      <c r="HT196" s="183">
        <v>0</v>
      </c>
      <c r="HU196" s="183">
        <v>0</v>
      </c>
      <c r="HV196" s="183">
        <v>0</v>
      </c>
      <c r="HW196" s="183">
        <v>0</v>
      </c>
      <c r="HX196" s="183">
        <v>0</v>
      </c>
      <c r="HY196" s="183">
        <v>0</v>
      </c>
      <c r="HZ196" s="183">
        <v>0</v>
      </c>
      <c r="IA196" s="183">
        <v>0</v>
      </c>
      <c r="IB196" s="183">
        <v>0</v>
      </c>
      <c r="IC196" s="183">
        <v>0</v>
      </c>
      <c r="ID196" s="183">
        <v>0</v>
      </c>
      <c r="IE196" s="183">
        <v>0</v>
      </c>
      <c r="IF196" s="183">
        <v>0</v>
      </c>
      <c r="IG196" s="183">
        <v>0</v>
      </c>
      <c r="IH196" s="183">
        <v>0</v>
      </c>
      <c r="II196" s="183">
        <v>0</v>
      </c>
      <c r="IJ196" s="183">
        <v>0</v>
      </c>
      <c r="IK196" s="183">
        <v>0</v>
      </c>
      <c r="IL196" s="183">
        <v>0</v>
      </c>
      <c r="IM196" s="183">
        <v>0</v>
      </c>
      <c r="IN196" s="183">
        <v>0</v>
      </c>
      <c r="IO196" s="183">
        <v>0</v>
      </c>
      <c r="IP196" s="183">
        <v>0</v>
      </c>
      <c r="IQ196" s="183">
        <v>0</v>
      </c>
      <c r="IR196" s="183">
        <v>0</v>
      </c>
      <c r="IS196" s="183">
        <v>0</v>
      </c>
      <c r="IT196" s="183">
        <v>0</v>
      </c>
      <c r="IU196" s="183">
        <v>0</v>
      </c>
      <c r="IV196" s="183">
        <v>0</v>
      </c>
      <c r="IW196" s="183">
        <v>0</v>
      </c>
      <c r="IX196" s="183">
        <v>0</v>
      </c>
      <c r="IY196" s="183">
        <v>0</v>
      </c>
      <c r="IZ196" s="183">
        <v>0</v>
      </c>
      <c r="JA196" s="183">
        <v>0</v>
      </c>
      <c r="JB196" s="183">
        <v>0</v>
      </c>
      <c r="JC196" s="183">
        <v>0</v>
      </c>
      <c r="JD196" s="183">
        <v>0</v>
      </c>
      <c r="JE196" s="183">
        <v>0</v>
      </c>
      <c r="JF196" s="183">
        <v>0</v>
      </c>
      <c r="JG196" s="183">
        <v>0</v>
      </c>
      <c r="JH196" s="183">
        <v>0</v>
      </c>
      <c r="JI196" s="183">
        <v>0</v>
      </c>
      <c r="JJ196" s="183">
        <v>0</v>
      </c>
      <c r="JK196" s="183">
        <v>0</v>
      </c>
      <c r="JL196" s="183">
        <v>0</v>
      </c>
      <c r="JM196" s="183">
        <v>0</v>
      </c>
      <c r="JN196" s="183">
        <v>0</v>
      </c>
      <c r="JO196" s="183">
        <v>0</v>
      </c>
      <c r="JP196" s="183">
        <v>0</v>
      </c>
      <c r="JQ196" s="183">
        <v>0</v>
      </c>
    </row>
    <row r="197" spans="1:277" x14ac:dyDescent="0.25">
      <c r="A197" s="54">
        <f t="shared" si="89"/>
        <v>196</v>
      </c>
      <c r="B197" s="6"/>
      <c r="C197" s="6"/>
      <c r="D197" s="6"/>
      <c r="E197" s="6"/>
      <c r="F197" s="6" t="s">
        <v>349</v>
      </c>
      <c r="G197" s="297">
        <v>0</v>
      </c>
      <c r="H197" s="297">
        <v>824.10300000000007</v>
      </c>
      <c r="I197" s="297">
        <v>470.66879999999998</v>
      </c>
      <c r="J197" s="297">
        <v>0</v>
      </c>
      <c r="K197" s="297">
        <v>5231.9468000000006</v>
      </c>
      <c r="L197" s="297">
        <v>800</v>
      </c>
      <c r="M197" s="297">
        <v>0</v>
      </c>
      <c r="N197" s="297">
        <v>0</v>
      </c>
      <c r="O197" s="297">
        <v>901.15729999999996</v>
      </c>
      <c r="P197" s="297">
        <v>2060</v>
      </c>
      <c r="Q197" s="297">
        <v>0</v>
      </c>
      <c r="R197" s="297">
        <v>1074.76</v>
      </c>
      <c r="S197" s="297">
        <v>0</v>
      </c>
      <c r="T197" s="297">
        <v>0</v>
      </c>
      <c r="U197" s="297">
        <v>0</v>
      </c>
      <c r="V197" s="297">
        <v>2241.2800000000002</v>
      </c>
      <c r="W197" s="297"/>
      <c r="X197" s="297">
        <v>2060</v>
      </c>
      <c r="Y197" s="297"/>
      <c r="Z197" s="297">
        <v>0</v>
      </c>
      <c r="AA197" s="297">
        <v>0</v>
      </c>
      <c r="AB197" s="297">
        <v>2074.2552000000001</v>
      </c>
      <c r="AC197" s="297">
        <v>0</v>
      </c>
      <c r="AD197" s="297">
        <v>0</v>
      </c>
      <c r="AE197" s="297">
        <v>373.3956</v>
      </c>
      <c r="AF197" s="297">
        <v>0</v>
      </c>
      <c r="AG197" s="297">
        <v>0</v>
      </c>
      <c r="AH197" s="297">
        <v>0</v>
      </c>
      <c r="AI197" s="297">
        <v>0</v>
      </c>
      <c r="AJ197" s="297">
        <v>0</v>
      </c>
      <c r="AK197" s="297">
        <v>0</v>
      </c>
      <c r="AL197" s="297">
        <v>0</v>
      </c>
      <c r="AM197" s="297">
        <v>0</v>
      </c>
      <c r="AN197" s="297">
        <v>0</v>
      </c>
      <c r="AO197" s="297">
        <v>0</v>
      </c>
      <c r="AP197" s="297">
        <v>0</v>
      </c>
      <c r="AQ197" s="297">
        <v>8266.9035999999996</v>
      </c>
      <c r="AR197" s="297">
        <v>0</v>
      </c>
      <c r="AS197" s="297">
        <v>0</v>
      </c>
      <c r="AT197" s="297">
        <v>0</v>
      </c>
      <c r="AU197" s="297">
        <v>0</v>
      </c>
      <c r="AV197" s="297">
        <v>0</v>
      </c>
      <c r="AW197" s="297">
        <v>0</v>
      </c>
      <c r="AX197" s="297">
        <v>0</v>
      </c>
      <c r="AY197" s="297">
        <v>0</v>
      </c>
      <c r="AZ197" s="297">
        <v>0</v>
      </c>
      <c r="BA197" s="297">
        <v>0</v>
      </c>
      <c r="BB197" s="297">
        <v>0</v>
      </c>
      <c r="BC197" s="297">
        <v>3651.3294000000001</v>
      </c>
      <c r="BD197" s="297">
        <v>0</v>
      </c>
      <c r="BE197" s="297">
        <v>0</v>
      </c>
      <c r="BF197" s="297">
        <v>0</v>
      </c>
      <c r="BG197" s="297">
        <v>5237.4057999999995</v>
      </c>
      <c r="BH197" s="297">
        <v>6467.9159</v>
      </c>
      <c r="BI197" s="297">
        <v>0</v>
      </c>
      <c r="BJ197" s="297">
        <v>0</v>
      </c>
      <c r="BK197" s="297">
        <v>0</v>
      </c>
      <c r="BL197" s="297">
        <v>0</v>
      </c>
      <c r="BM197" s="297">
        <v>0</v>
      </c>
      <c r="BN197" s="297">
        <v>0</v>
      </c>
      <c r="BO197" s="297">
        <v>1811.7802999999999</v>
      </c>
      <c r="BP197" s="297">
        <v>0</v>
      </c>
      <c r="BQ197" s="297">
        <v>3142.9008000000003</v>
      </c>
      <c r="BR197" s="297">
        <v>0</v>
      </c>
      <c r="BS197" s="297">
        <v>0</v>
      </c>
      <c r="BT197" s="297">
        <v>0</v>
      </c>
      <c r="BU197" s="297">
        <v>1714.2701999999999</v>
      </c>
      <c r="BV197" s="297">
        <v>0</v>
      </c>
      <c r="BW197" s="297">
        <v>0</v>
      </c>
      <c r="BX197" s="297">
        <v>0</v>
      </c>
      <c r="BY197" s="297">
        <v>0</v>
      </c>
      <c r="BZ197" s="297">
        <v>0</v>
      </c>
      <c r="CA197" s="297">
        <v>0</v>
      </c>
      <c r="CB197" s="297">
        <v>6369.5715</v>
      </c>
      <c r="CC197" s="297">
        <v>0</v>
      </c>
      <c r="CD197" s="297">
        <v>0</v>
      </c>
      <c r="CE197" s="297">
        <v>0</v>
      </c>
      <c r="CF197" s="297">
        <v>1457.45</v>
      </c>
      <c r="CG197" s="297">
        <v>0</v>
      </c>
      <c r="CH197" s="297">
        <v>611.82000000000005</v>
      </c>
      <c r="CI197" s="297">
        <v>0</v>
      </c>
      <c r="CJ197" s="297">
        <v>2148.1062000000002</v>
      </c>
      <c r="CK197" s="297">
        <v>3641.3796000000002</v>
      </c>
      <c r="CL197" s="297">
        <v>0</v>
      </c>
      <c r="CM197" s="297"/>
      <c r="CN197" s="297">
        <v>0</v>
      </c>
      <c r="CO197" s="297">
        <v>0</v>
      </c>
      <c r="CP197" s="297">
        <v>0</v>
      </c>
      <c r="CQ197" s="297">
        <v>164.285</v>
      </c>
      <c r="CR197" s="297">
        <v>0</v>
      </c>
      <c r="CS197" s="297">
        <v>0</v>
      </c>
      <c r="CT197" s="297">
        <v>3515.8328999999999</v>
      </c>
      <c r="CU197" s="297">
        <v>0</v>
      </c>
      <c r="CV197" s="297">
        <v>13068.228000000001</v>
      </c>
      <c r="CW197" s="297">
        <v>0</v>
      </c>
      <c r="CX197" s="297">
        <v>0</v>
      </c>
      <c r="CY197" s="297">
        <v>0</v>
      </c>
      <c r="CZ197" s="297">
        <v>0</v>
      </c>
      <c r="DA197" s="297">
        <v>0</v>
      </c>
      <c r="DB197" s="297">
        <v>2807.6255000000001</v>
      </c>
      <c r="DC197" s="297">
        <v>0</v>
      </c>
      <c r="DD197" s="297">
        <v>1959.7913000000001</v>
      </c>
      <c r="DE197" s="297">
        <v>0</v>
      </c>
      <c r="DF197" s="297">
        <v>0</v>
      </c>
      <c r="DG197" s="297">
        <v>0</v>
      </c>
      <c r="DH197" s="297">
        <v>818.43799999999999</v>
      </c>
      <c r="DI197" s="297">
        <v>0</v>
      </c>
      <c r="DJ197" s="297">
        <v>0</v>
      </c>
      <c r="DK197" s="297">
        <v>0</v>
      </c>
      <c r="DL197" s="297">
        <v>0</v>
      </c>
      <c r="DM197" s="297">
        <v>1305.319</v>
      </c>
      <c r="DN197" s="297">
        <v>0</v>
      </c>
      <c r="DO197" s="297">
        <v>0</v>
      </c>
      <c r="DP197" s="297">
        <v>150</v>
      </c>
      <c r="DQ197" s="297"/>
      <c r="DR197" s="297">
        <v>0</v>
      </c>
      <c r="DS197" s="297">
        <v>0</v>
      </c>
      <c r="DT197" s="297">
        <v>0</v>
      </c>
      <c r="DU197" s="297">
        <v>0</v>
      </c>
      <c r="DV197" s="297">
        <v>0</v>
      </c>
      <c r="DW197" s="297">
        <v>0</v>
      </c>
      <c r="DX197" s="297"/>
      <c r="DY197" s="297">
        <v>8429.9423000000006</v>
      </c>
      <c r="DZ197" s="297">
        <v>0</v>
      </c>
      <c r="EA197" s="297">
        <v>0</v>
      </c>
      <c r="EB197" s="297">
        <v>1759.0339999999999</v>
      </c>
      <c r="EC197" s="297">
        <v>4920.2482</v>
      </c>
      <c r="ED197" s="297">
        <v>0</v>
      </c>
      <c r="EE197" s="297">
        <v>2272.5920000000001</v>
      </c>
      <c r="EF197" s="297">
        <v>0</v>
      </c>
      <c r="EG197" s="297">
        <v>495.49180000000001</v>
      </c>
      <c r="EH197" s="297">
        <v>1000</v>
      </c>
      <c r="EI197"/>
      <c r="EJ197" s="7">
        <f t="shared" si="88"/>
        <v>105299.228</v>
      </c>
      <c r="EN197" s="183">
        <v>0</v>
      </c>
      <c r="EO197" s="183">
        <v>0</v>
      </c>
      <c r="EP197" s="183">
        <v>0</v>
      </c>
      <c r="EQ197" s="183">
        <v>0</v>
      </c>
      <c r="ER197" s="183">
        <v>0</v>
      </c>
      <c r="ES197" s="183">
        <v>0</v>
      </c>
      <c r="ET197" s="183">
        <v>0</v>
      </c>
      <c r="EU197" s="183">
        <v>0</v>
      </c>
      <c r="EV197" s="183">
        <v>0</v>
      </c>
      <c r="EW197" s="183">
        <v>0</v>
      </c>
      <c r="EX197" s="183">
        <v>0</v>
      </c>
      <c r="EY197" s="183">
        <v>0</v>
      </c>
      <c r="EZ197" s="183">
        <v>0</v>
      </c>
      <c r="FA197" s="183">
        <v>0</v>
      </c>
      <c r="FB197" s="183">
        <v>0</v>
      </c>
      <c r="FC197" s="183">
        <v>0</v>
      </c>
      <c r="FD197" s="183">
        <v>0</v>
      </c>
      <c r="FE197" s="183">
        <v>0</v>
      </c>
      <c r="FF197" s="183">
        <v>0</v>
      </c>
      <c r="FG197" s="183">
        <v>0</v>
      </c>
      <c r="FH197" s="183">
        <v>0</v>
      </c>
      <c r="FI197" s="183">
        <v>0</v>
      </c>
      <c r="FJ197" s="183">
        <v>0</v>
      </c>
      <c r="FK197" s="183">
        <v>0</v>
      </c>
      <c r="FL197" s="183">
        <v>0</v>
      </c>
      <c r="FM197" s="183">
        <v>0</v>
      </c>
      <c r="FN197" s="183">
        <v>0</v>
      </c>
      <c r="FO197" s="183">
        <v>0</v>
      </c>
      <c r="FP197" s="183">
        <v>0</v>
      </c>
      <c r="FQ197" s="183">
        <v>0</v>
      </c>
      <c r="FR197" s="183">
        <v>0</v>
      </c>
      <c r="FS197" s="183">
        <v>0</v>
      </c>
      <c r="FT197" s="183">
        <v>0</v>
      </c>
      <c r="FU197" s="183">
        <v>0</v>
      </c>
      <c r="FV197" s="183">
        <v>0</v>
      </c>
      <c r="FW197" s="183">
        <v>0</v>
      </c>
      <c r="FX197" s="183">
        <v>0</v>
      </c>
      <c r="FY197" s="183">
        <v>0</v>
      </c>
      <c r="FZ197" s="183">
        <v>0</v>
      </c>
      <c r="GA197" s="183">
        <v>0</v>
      </c>
      <c r="GB197" s="183">
        <v>0</v>
      </c>
      <c r="GC197" s="183">
        <v>0</v>
      </c>
      <c r="GD197" s="183">
        <v>0</v>
      </c>
      <c r="GE197" s="183">
        <v>0</v>
      </c>
      <c r="GF197" s="183">
        <v>0</v>
      </c>
      <c r="GG197" s="183">
        <v>0</v>
      </c>
      <c r="GH197" s="183">
        <v>0</v>
      </c>
      <c r="GI197" s="183">
        <v>0</v>
      </c>
      <c r="GJ197" s="183">
        <v>0</v>
      </c>
      <c r="GK197" s="183">
        <v>0</v>
      </c>
      <c r="GL197" s="183">
        <v>0</v>
      </c>
      <c r="GM197" s="183">
        <v>0</v>
      </c>
      <c r="GN197" s="183">
        <v>0</v>
      </c>
      <c r="GO197" s="183">
        <v>0</v>
      </c>
      <c r="GP197" s="183">
        <v>0</v>
      </c>
      <c r="GQ197" s="183">
        <v>0</v>
      </c>
      <c r="GR197" s="183">
        <v>0</v>
      </c>
      <c r="GS197" s="183">
        <v>0</v>
      </c>
      <c r="GT197" s="183">
        <v>0</v>
      </c>
      <c r="GU197" s="183">
        <v>0</v>
      </c>
      <c r="GV197" s="183">
        <v>0</v>
      </c>
      <c r="GW197" s="183">
        <v>0</v>
      </c>
      <c r="GX197" s="183">
        <v>0</v>
      </c>
      <c r="GY197" s="183">
        <v>0</v>
      </c>
      <c r="GZ197" s="183">
        <v>0</v>
      </c>
      <c r="HA197" s="183">
        <v>0</v>
      </c>
      <c r="HB197" s="183">
        <v>0</v>
      </c>
      <c r="HC197" s="183">
        <v>0</v>
      </c>
      <c r="HD197" s="183">
        <v>0</v>
      </c>
      <c r="HE197" s="183">
        <v>0</v>
      </c>
      <c r="HF197" s="183">
        <v>0</v>
      </c>
      <c r="HG197" s="183">
        <v>0</v>
      </c>
      <c r="HH197" s="183">
        <v>0</v>
      </c>
      <c r="HI197" s="183">
        <v>0</v>
      </c>
      <c r="HJ197" s="183">
        <v>0</v>
      </c>
      <c r="HK197" s="183">
        <v>0</v>
      </c>
      <c r="HL197" s="183">
        <v>0</v>
      </c>
      <c r="HM197" s="183">
        <v>0</v>
      </c>
      <c r="HN197" s="183">
        <v>0</v>
      </c>
      <c r="HO197" s="183">
        <v>0</v>
      </c>
      <c r="HP197" s="183">
        <v>0</v>
      </c>
      <c r="HQ197" s="183">
        <v>0</v>
      </c>
      <c r="HR197" s="183">
        <v>0</v>
      </c>
      <c r="HS197" s="183">
        <v>0</v>
      </c>
      <c r="HT197" s="183">
        <v>0</v>
      </c>
      <c r="HU197" s="183">
        <v>0</v>
      </c>
      <c r="HV197" s="183">
        <v>0</v>
      </c>
      <c r="HW197" s="183">
        <v>0</v>
      </c>
      <c r="HX197" s="183">
        <v>0</v>
      </c>
      <c r="HY197" s="183">
        <v>0</v>
      </c>
      <c r="HZ197" s="183">
        <v>0</v>
      </c>
      <c r="IA197" s="183">
        <v>0</v>
      </c>
      <c r="IB197" s="183">
        <v>0</v>
      </c>
      <c r="IC197" s="183">
        <v>0</v>
      </c>
      <c r="ID197" s="183">
        <v>0</v>
      </c>
      <c r="IE197" s="183">
        <v>0</v>
      </c>
      <c r="IF197" s="183">
        <v>0</v>
      </c>
      <c r="IG197" s="183">
        <v>0</v>
      </c>
      <c r="IH197" s="183">
        <v>0</v>
      </c>
      <c r="II197" s="183">
        <v>0</v>
      </c>
      <c r="IJ197" s="183">
        <v>0</v>
      </c>
      <c r="IK197" s="183">
        <v>0</v>
      </c>
      <c r="IL197" s="183">
        <v>0</v>
      </c>
      <c r="IM197" s="183">
        <v>0</v>
      </c>
      <c r="IN197" s="183">
        <v>0</v>
      </c>
      <c r="IO197" s="183">
        <v>0</v>
      </c>
      <c r="IP197" s="183">
        <v>0</v>
      </c>
      <c r="IQ197" s="183">
        <v>0</v>
      </c>
      <c r="IR197" s="183">
        <v>0</v>
      </c>
      <c r="IS197" s="183">
        <v>0</v>
      </c>
      <c r="IT197" s="183">
        <v>0</v>
      </c>
      <c r="IU197" s="183">
        <v>0</v>
      </c>
      <c r="IV197" s="183">
        <v>0</v>
      </c>
      <c r="IW197" s="183">
        <v>0</v>
      </c>
      <c r="IX197" s="183">
        <v>0</v>
      </c>
      <c r="IY197" s="183">
        <v>0</v>
      </c>
      <c r="IZ197" s="183">
        <v>0</v>
      </c>
      <c r="JA197" s="183">
        <v>0</v>
      </c>
      <c r="JB197" s="183">
        <v>0</v>
      </c>
      <c r="JC197" s="183">
        <v>0</v>
      </c>
      <c r="JD197" s="183">
        <v>0</v>
      </c>
      <c r="JE197" s="183">
        <v>0</v>
      </c>
      <c r="JF197" s="183">
        <v>0</v>
      </c>
      <c r="JG197" s="183">
        <v>0</v>
      </c>
      <c r="JH197" s="183">
        <v>0</v>
      </c>
      <c r="JI197" s="183">
        <v>0</v>
      </c>
      <c r="JJ197" s="183">
        <v>0</v>
      </c>
      <c r="JK197" s="183">
        <v>0</v>
      </c>
      <c r="JL197" s="183">
        <v>0</v>
      </c>
      <c r="JM197" s="183">
        <v>0</v>
      </c>
      <c r="JN197" s="183">
        <v>0</v>
      </c>
      <c r="JO197" s="183">
        <v>0</v>
      </c>
      <c r="JP197" s="183">
        <v>0</v>
      </c>
      <c r="JQ197" s="183">
        <v>0</v>
      </c>
    </row>
    <row r="198" spans="1:277" x14ac:dyDescent="0.25">
      <c r="A198" s="54">
        <f t="shared" si="89"/>
        <v>197</v>
      </c>
      <c r="B198" s="6"/>
      <c r="C198" s="6"/>
      <c r="D198" s="6"/>
      <c r="E198" s="6"/>
      <c r="F198" s="6" t="s">
        <v>350</v>
      </c>
      <c r="G198" s="297">
        <v>0</v>
      </c>
      <c r="H198" s="297">
        <v>0</v>
      </c>
      <c r="I198" s="297">
        <v>0</v>
      </c>
      <c r="J198" s="297">
        <v>0</v>
      </c>
      <c r="K198" s="297">
        <v>0</v>
      </c>
      <c r="L198" s="297">
        <v>0</v>
      </c>
      <c r="M198" s="297">
        <v>0</v>
      </c>
      <c r="N198" s="297">
        <v>0</v>
      </c>
      <c r="O198" s="297">
        <v>0</v>
      </c>
      <c r="P198" s="297">
        <v>0</v>
      </c>
      <c r="Q198" s="297">
        <v>0</v>
      </c>
      <c r="R198" s="297">
        <v>0</v>
      </c>
      <c r="S198" s="297">
        <v>0</v>
      </c>
      <c r="T198" s="297">
        <v>0</v>
      </c>
      <c r="U198" s="297">
        <v>0</v>
      </c>
      <c r="V198" s="297">
        <v>0</v>
      </c>
      <c r="W198" s="297"/>
      <c r="X198" s="297">
        <v>0</v>
      </c>
      <c r="Y198" s="297"/>
      <c r="Z198" s="297">
        <v>0</v>
      </c>
      <c r="AA198" s="297">
        <v>0</v>
      </c>
      <c r="AB198" s="297">
        <v>0</v>
      </c>
      <c r="AC198" s="297">
        <v>0</v>
      </c>
      <c r="AD198" s="297">
        <v>0</v>
      </c>
      <c r="AE198" s="297">
        <v>0</v>
      </c>
      <c r="AF198" s="297">
        <v>0</v>
      </c>
      <c r="AG198" s="297">
        <v>0</v>
      </c>
      <c r="AH198" s="297">
        <v>0</v>
      </c>
      <c r="AI198" s="297">
        <v>0</v>
      </c>
      <c r="AJ198" s="297">
        <v>0</v>
      </c>
      <c r="AK198" s="297">
        <v>0</v>
      </c>
      <c r="AL198" s="297">
        <v>0</v>
      </c>
      <c r="AM198" s="297">
        <v>0</v>
      </c>
      <c r="AN198" s="297">
        <v>0</v>
      </c>
      <c r="AO198" s="297">
        <v>0</v>
      </c>
      <c r="AP198" s="297">
        <v>0</v>
      </c>
      <c r="AQ198" s="297">
        <v>0</v>
      </c>
      <c r="AR198" s="297">
        <v>0</v>
      </c>
      <c r="AS198" s="297">
        <v>0</v>
      </c>
      <c r="AT198" s="297">
        <v>0</v>
      </c>
      <c r="AU198" s="297">
        <v>0</v>
      </c>
      <c r="AV198" s="297">
        <v>0</v>
      </c>
      <c r="AW198" s="297">
        <v>0</v>
      </c>
      <c r="AX198" s="297">
        <v>0</v>
      </c>
      <c r="AY198" s="297">
        <v>0</v>
      </c>
      <c r="AZ198" s="297">
        <v>0</v>
      </c>
      <c r="BA198" s="297">
        <v>0</v>
      </c>
      <c r="BB198" s="297">
        <v>0</v>
      </c>
      <c r="BC198" s="297">
        <v>0</v>
      </c>
      <c r="BD198" s="297">
        <v>0</v>
      </c>
      <c r="BE198" s="297">
        <v>0</v>
      </c>
      <c r="BF198" s="297">
        <v>0</v>
      </c>
      <c r="BG198" s="297">
        <v>0</v>
      </c>
      <c r="BH198" s="297">
        <v>0</v>
      </c>
      <c r="BI198" s="297">
        <v>0</v>
      </c>
      <c r="BJ198" s="297">
        <v>0</v>
      </c>
      <c r="BK198" s="297">
        <v>0</v>
      </c>
      <c r="BL198" s="297">
        <v>0</v>
      </c>
      <c r="BM198" s="297">
        <v>0</v>
      </c>
      <c r="BN198" s="297">
        <v>0</v>
      </c>
      <c r="BO198" s="297">
        <v>0</v>
      </c>
      <c r="BP198" s="297">
        <v>0</v>
      </c>
      <c r="BQ198" s="297">
        <v>0</v>
      </c>
      <c r="BR198" s="297">
        <v>0</v>
      </c>
      <c r="BS198" s="297">
        <v>0</v>
      </c>
      <c r="BT198" s="297">
        <v>0</v>
      </c>
      <c r="BU198" s="297">
        <v>0</v>
      </c>
      <c r="BV198" s="297">
        <v>0</v>
      </c>
      <c r="BW198" s="297">
        <v>0</v>
      </c>
      <c r="BX198" s="297">
        <v>0</v>
      </c>
      <c r="BY198" s="297">
        <v>0</v>
      </c>
      <c r="BZ198" s="297">
        <v>0</v>
      </c>
      <c r="CA198" s="297">
        <v>0</v>
      </c>
      <c r="CB198" s="297">
        <v>0</v>
      </c>
      <c r="CC198" s="297">
        <v>0</v>
      </c>
      <c r="CD198" s="297">
        <v>0</v>
      </c>
      <c r="CE198" s="297">
        <v>0</v>
      </c>
      <c r="CF198" s="297">
        <v>0</v>
      </c>
      <c r="CG198" s="297">
        <v>0</v>
      </c>
      <c r="CH198" s="297">
        <v>0</v>
      </c>
      <c r="CI198" s="297">
        <v>0</v>
      </c>
      <c r="CJ198" s="297">
        <v>0</v>
      </c>
      <c r="CK198" s="297">
        <v>0</v>
      </c>
      <c r="CL198" s="297">
        <v>0</v>
      </c>
      <c r="CM198" s="297"/>
      <c r="CN198" s="297">
        <v>0</v>
      </c>
      <c r="CO198" s="297">
        <v>0</v>
      </c>
      <c r="CP198" s="297">
        <v>0</v>
      </c>
      <c r="CQ198" s="297">
        <v>0</v>
      </c>
      <c r="CR198" s="297">
        <v>0</v>
      </c>
      <c r="CS198" s="297">
        <v>0</v>
      </c>
      <c r="CT198" s="297">
        <v>0</v>
      </c>
      <c r="CU198" s="297">
        <v>0</v>
      </c>
      <c r="CV198" s="297">
        <v>0</v>
      </c>
      <c r="CW198" s="297">
        <v>0</v>
      </c>
      <c r="CX198" s="297">
        <v>0</v>
      </c>
      <c r="CY198" s="297">
        <v>0</v>
      </c>
      <c r="CZ198" s="297">
        <v>0</v>
      </c>
      <c r="DA198" s="297">
        <v>0</v>
      </c>
      <c r="DB198" s="297">
        <v>0</v>
      </c>
      <c r="DC198" s="297">
        <v>0</v>
      </c>
      <c r="DD198" s="297">
        <v>0</v>
      </c>
      <c r="DE198" s="297">
        <v>0</v>
      </c>
      <c r="DF198" s="297">
        <v>0</v>
      </c>
      <c r="DG198" s="297">
        <v>0</v>
      </c>
      <c r="DH198" s="297">
        <v>0</v>
      </c>
      <c r="DI198" s="297">
        <v>0</v>
      </c>
      <c r="DJ198" s="297">
        <v>0</v>
      </c>
      <c r="DK198" s="297">
        <v>0</v>
      </c>
      <c r="DL198" s="297">
        <v>0</v>
      </c>
      <c r="DM198" s="297">
        <v>0</v>
      </c>
      <c r="DN198" s="297">
        <v>0</v>
      </c>
      <c r="DO198" s="297">
        <v>0</v>
      </c>
      <c r="DP198" s="297">
        <v>0</v>
      </c>
      <c r="DQ198" s="297"/>
      <c r="DR198" s="297">
        <v>0</v>
      </c>
      <c r="DS198" s="297">
        <v>0</v>
      </c>
      <c r="DT198" s="297">
        <v>0</v>
      </c>
      <c r="DU198" s="297">
        <v>0</v>
      </c>
      <c r="DV198" s="297">
        <v>0</v>
      </c>
      <c r="DW198" s="297">
        <v>0</v>
      </c>
      <c r="DX198" s="297"/>
      <c r="DY198" s="297">
        <v>0</v>
      </c>
      <c r="DZ198" s="297">
        <v>0</v>
      </c>
      <c r="EA198" s="297">
        <v>0</v>
      </c>
      <c r="EB198" s="297">
        <v>0</v>
      </c>
      <c r="EC198" s="297">
        <v>0</v>
      </c>
      <c r="ED198" s="297">
        <v>0</v>
      </c>
      <c r="EE198" s="297">
        <v>0</v>
      </c>
      <c r="EF198" s="297">
        <v>0</v>
      </c>
      <c r="EG198" s="297">
        <v>0</v>
      </c>
      <c r="EH198" s="297">
        <v>0</v>
      </c>
      <c r="EI198"/>
      <c r="EJ198" s="7">
        <f t="shared" si="88"/>
        <v>0</v>
      </c>
      <c r="EN198" s="183">
        <v>0</v>
      </c>
      <c r="EO198" s="183">
        <v>0</v>
      </c>
      <c r="EP198" s="183">
        <v>0</v>
      </c>
      <c r="EQ198" s="183">
        <v>0</v>
      </c>
      <c r="ER198" s="183">
        <v>0</v>
      </c>
      <c r="ES198" s="183">
        <v>0</v>
      </c>
      <c r="ET198" s="183">
        <v>0</v>
      </c>
      <c r="EU198" s="183">
        <v>0</v>
      </c>
      <c r="EV198" s="183">
        <v>0</v>
      </c>
      <c r="EW198" s="183">
        <v>0</v>
      </c>
      <c r="EX198" s="183">
        <v>0</v>
      </c>
      <c r="EY198" s="183">
        <v>0</v>
      </c>
      <c r="EZ198" s="183">
        <v>0</v>
      </c>
      <c r="FA198" s="183">
        <v>0</v>
      </c>
      <c r="FB198" s="183">
        <v>0</v>
      </c>
      <c r="FC198" s="183">
        <v>0</v>
      </c>
      <c r="FD198" s="183">
        <v>0</v>
      </c>
      <c r="FE198" s="183">
        <v>0</v>
      </c>
      <c r="FF198" s="183">
        <v>0</v>
      </c>
      <c r="FG198" s="183">
        <v>0</v>
      </c>
      <c r="FH198" s="183">
        <v>0</v>
      </c>
      <c r="FI198" s="183">
        <v>0</v>
      </c>
      <c r="FJ198" s="183">
        <v>0</v>
      </c>
      <c r="FK198" s="183">
        <v>0</v>
      </c>
      <c r="FL198" s="183">
        <v>0</v>
      </c>
      <c r="FM198" s="183">
        <v>0</v>
      </c>
      <c r="FN198" s="183">
        <v>0</v>
      </c>
      <c r="FO198" s="183">
        <v>0</v>
      </c>
      <c r="FP198" s="183">
        <v>0</v>
      </c>
      <c r="FQ198" s="183">
        <v>0</v>
      </c>
      <c r="FR198" s="183">
        <v>0</v>
      </c>
      <c r="FS198" s="183">
        <v>0</v>
      </c>
      <c r="FT198" s="183">
        <v>0</v>
      </c>
      <c r="FU198" s="183">
        <v>0</v>
      </c>
      <c r="FV198" s="183">
        <v>0</v>
      </c>
      <c r="FW198" s="183">
        <v>0</v>
      </c>
      <c r="FX198" s="183">
        <v>0</v>
      </c>
      <c r="FY198" s="183">
        <v>0</v>
      </c>
      <c r="FZ198" s="183">
        <v>0</v>
      </c>
      <c r="GA198" s="183">
        <v>0</v>
      </c>
      <c r="GB198" s="183">
        <v>0</v>
      </c>
      <c r="GC198" s="183">
        <v>0</v>
      </c>
      <c r="GD198" s="183">
        <v>0</v>
      </c>
      <c r="GE198" s="183">
        <v>0</v>
      </c>
      <c r="GF198" s="183">
        <v>0</v>
      </c>
      <c r="GG198" s="183">
        <v>0</v>
      </c>
      <c r="GH198" s="183">
        <v>0</v>
      </c>
      <c r="GI198" s="183">
        <v>0</v>
      </c>
      <c r="GJ198" s="183">
        <v>0</v>
      </c>
      <c r="GK198" s="183">
        <v>0</v>
      </c>
      <c r="GL198" s="183">
        <v>0</v>
      </c>
      <c r="GM198" s="183">
        <v>0</v>
      </c>
      <c r="GN198" s="183">
        <v>0</v>
      </c>
      <c r="GO198" s="183">
        <v>0</v>
      </c>
      <c r="GP198" s="183">
        <v>0</v>
      </c>
      <c r="GQ198" s="183">
        <v>0</v>
      </c>
      <c r="GR198" s="183">
        <v>0</v>
      </c>
      <c r="GS198" s="183">
        <v>0</v>
      </c>
      <c r="GT198" s="183">
        <v>0</v>
      </c>
      <c r="GU198" s="183">
        <v>0</v>
      </c>
      <c r="GV198" s="183">
        <v>0</v>
      </c>
      <c r="GW198" s="183">
        <v>0</v>
      </c>
      <c r="GX198" s="183">
        <v>0</v>
      </c>
      <c r="GY198" s="183">
        <v>0</v>
      </c>
      <c r="GZ198" s="183">
        <v>0</v>
      </c>
      <c r="HA198" s="183">
        <v>0</v>
      </c>
      <c r="HB198" s="183">
        <v>0</v>
      </c>
      <c r="HC198" s="183">
        <v>0</v>
      </c>
      <c r="HD198" s="183">
        <v>0</v>
      </c>
      <c r="HE198" s="183">
        <v>0</v>
      </c>
      <c r="HF198" s="183">
        <v>0</v>
      </c>
      <c r="HG198" s="183">
        <v>0</v>
      </c>
      <c r="HH198" s="183">
        <v>0</v>
      </c>
      <c r="HI198" s="183">
        <v>0</v>
      </c>
      <c r="HJ198" s="183">
        <v>0</v>
      </c>
      <c r="HK198" s="183">
        <v>0</v>
      </c>
      <c r="HL198" s="183">
        <v>0</v>
      </c>
      <c r="HM198" s="183">
        <v>0</v>
      </c>
      <c r="HN198" s="183">
        <v>0</v>
      </c>
      <c r="HO198" s="183">
        <v>0</v>
      </c>
      <c r="HP198" s="183">
        <v>0</v>
      </c>
      <c r="HQ198" s="183">
        <v>0</v>
      </c>
      <c r="HR198" s="183">
        <v>0</v>
      </c>
      <c r="HS198" s="183">
        <v>0</v>
      </c>
      <c r="HT198" s="183">
        <v>0</v>
      </c>
      <c r="HU198" s="183">
        <v>0</v>
      </c>
      <c r="HV198" s="183">
        <v>0</v>
      </c>
      <c r="HW198" s="183">
        <v>0</v>
      </c>
      <c r="HX198" s="183">
        <v>0</v>
      </c>
      <c r="HY198" s="183">
        <v>0</v>
      </c>
      <c r="HZ198" s="183">
        <v>0</v>
      </c>
      <c r="IA198" s="183">
        <v>0</v>
      </c>
      <c r="IB198" s="183">
        <v>0</v>
      </c>
      <c r="IC198" s="183">
        <v>0</v>
      </c>
      <c r="ID198" s="183">
        <v>0</v>
      </c>
      <c r="IE198" s="183">
        <v>0</v>
      </c>
      <c r="IF198" s="183">
        <v>0</v>
      </c>
      <c r="IG198" s="183">
        <v>0</v>
      </c>
      <c r="IH198" s="183">
        <v>0</v>
      </c>
      <c r="II198" s="183">
        <v>0</v>
      </c>
      <c r="IJ198" s="183">
        <v>0</v>
      </c>
      <c r="IK198" s="183">
        <v>0</v>
      </c>
      <c r="IL198" s="183">
        <v>0</v>
      </c>
      <c r="IM198" s="183">
        <v>0</v>
      </c>
      <c r="IN198" s="183">
        <v>0</v>
      </c>
      <c r="IO198" s="183">
        <v>0</v>
      </c>
      <c r="IP198" s="183">
        <v>0</v>
      </c>
      <c r="IQ198" s="183">
        <v>0</v>
      </c>
      <c r="IR198" s="183">
        <v>0</v>
      </c>
      <c r="IS198" s="183">
        <v>0</v>
      </c>
      <c r="IT198" s="183">
        <v>0</v>
      </c>
      <c r="IU198" s="183">
        <v>0</v>
      </c>
      <c r="IV198" s="183">
        <v>0</v>
      </c>
      <c r="IW198" s="183">
        <v>0</v>
      </c>
      <c r="IX198" s="183">
        <v>0</v>
      </c>
      <c r="IY198" s="183">
        <v>0</v>
      </c>
      <c r="IZ198" s="183">
        <v>0</v>
      </c>
      <c r="JA198" s="183">
        <v>0</v>
      </c>
      <c r="JB198" s="183">
        <v>0</v>
      </c>
      <c r="JC198" s="183">
        <v>0</v>
      </c>
      <c r="JD198" s="183">
        <v>0</v>
      </c>
      <c r="JE198" s="183">
        <v>0</v>
      </c>
      <c r="JF198" s="183">
        <v>0</v>
      </c>
      <c r="JG198" s="183">
        <v>0</v>
      </c>
      <c r="JH198" s="183">
        <v>0</v>
      </c>
      <c r="JI198" s="183">
        <v>0</v>
      </c>
      <c r="JJ198" s="183">
        <v>0</v>
      </c>
      <c r="JK198" s="183">
        <v>0</v>
      </c>
      <c r="JL198" s="183">
        <v>0</v>
      </c>
      <c r="JM198" s="183">
        <v>0</v>
      </c>
      <c r="JN198" s="183">
        <v>0</v>
      </c>
      <c r="JO198" s="183">
        <v>0</v>
      </c>
      <c r="JP198" s="183">
        <v>0</v>
      </c>
      <c r="JQ198" s="183">
        <v>0</v>
      </c>
    </row>
    <row r="199" spans="1:277" x14ac:dyDescent="0.25">
      <c r="A199" s="54">
        <f t="shared" si="89"/>
        <v>198</v>
      </c>
      <c r="B199" s="6"/>
      <c r="C199" s="6"/>
      <c r="D199" s="6"/>
      <c r="E199" s="6"/>
      <c r="F199" s="6" t="s">
        <v>351</v>
      </c>
      <c r="G199" s="299">
        <v>0</v>
      </c>
      <c r="H199" s="299">
        <v>1185.2622000000001</v>
      </c>
      <c r="I199" s="299">
        <v>3720.9677000000001</v>
      </c>
      <c r="J199" s="299">
        <v>0</v>
      </c>
      <c r="K199" s="299">
        <v>6046.4502000000002</v>
      </c>
      <c r="L199" s="299">
        <v>3116.3989000000001</v>
      </c>
      <c r="M199" s="299">
        <v>0</v>
      </c>
      <c r="N199" s="299">
        <v>0</v>
      </c>
      <c r="O199" s="299">
        <v>5742.0131000000001</v>
      </c>
      <c r="P199" s="299">
        <v>2472</v>
      </c>
      <c r="Q199" s="299">
        <v>0</v>
      </c>
      <c r="R199" s="299">
        <v>1085.06</v>
      </c>
      <c r="S199" s="299">
        <v>0</v>
      </c>
      <c r="T199" s="299">
        <v>0</v>
      </c>
      <c r="U199" s="299">
        <v>0</v>
      </c>
      <c r="V199" s="299">
        <v>3944.3953000000001</v>
      </c>
      <c r="W199" s="299"/>
      <c r="X199" s="299">
        <v>11499.084800000001</v>
      </c>
      <c r="Y199" s="299"/>
      <c r="Z199" s="299">
        <v>0</v>
      </c>
      <c r="AA199" s="299">
        <v>0</v>
      </c>
      <c r="AB199" s="299">
        <v>2643.1139000000003</v>
      </c>
      <c r="AC199" s="299">
        <v>0</v>
      </c>
      <c r="AD199" s="299">
        <v>0</v>
      </c>
      <c r="AE199" s="299">
        <v>2636.5425</v>
      </c>
      <c r="AF199" s="299">
        <v>0</v>
      </c>
      <c r="AG199" s="299">
        <v>0</v>
      </c>
      <c r="AH199" s="299">
        <v>537.72179999999992</v>
      </c>
      <c r="AI199" s="299">
        <v>0</v>
      </c>
      <c r="AJ199" s="299">
        <v>0</v>
      </c>
      <c r="AK199" s="299">
        <v>0</v>
      </c>
      <c r="AL199" s="299">
        <v>0</v>
      </c>
      <c r="AM199" s="299">
        <v>0</v>
      </c>
      <c r="AN199" s="299">
        <v>0</v>
      </c>
      <c r="AO199" s="299">
        <v>0</v>
      </c>
      <c r="AP199" s="299">
        <v>0</v>
      </c>
      <c r="AQ199" s="299">
        <v>2383.8422999999998</v>
      </c>
      <c r="AR199" s="299">
        <v>0</v>
      </c>
      <c r="AS199" s="299">
        <v>0</v>
      </c>
      <c r="AT199" s="299">
        <v>0</v>
      </c>
      <c r="AU199" s="299">
        <v>0</v>
      </c>
      <c r="AV199" s="299">
        <v>0</v>
      </c>
      <c r="AW199" s="299">
        <v>987.77</v>
      </c>
      <c r="AX199" s="299">
        <v>0</v>
      </c>
      <c r="AY199" s="299">
        <v>0</v>
      </c>
      <c r="AZ199" s="299">
        <v>0</v>
      </c>
      <c r="BA199" s="299">
        <v>0</v>
      </c>
      <c r="BB199" s="299">
        <v>0</v>
      </c>
      <c r="BC199" s="299">
        <v>13312.4719</v>
      </c>
      <c r="BD199" s="299">
        <v>0</v>
      </c>
      <c r="BE199" s="299">
        <v>0</v>
      </c>
      <c r="BF199" s="299">
        <v>0</v>
      </c>
      <c r="BG199" s="299">
        <v>6492.5226000000002</v>
      </c>
      <c r="BH199" s="299">
        <v>4232.0228000000006</v>
      </c>
      <c r="BI199" s="299">
        <v>0</v>
      </c>
      <c r="BJ199" s="299">
        <v>0</v>
      </c>
      <c r="BK199" s="299">
        <v>0</v>
      </c>
      <c r="BL199" s="299">
        <v>0</v>
      </c>
      <c r="BM199" s="299">
        <v>0</v>
      </c>
      <c r="BN199" s="299">
        <v>0</v>
      </c>
      <c r="BO199" s="299">
        <v>9416.9088999999985</v>
      </c>
      <c r="BP199" s="299">
        <v>314.94309999999996</v>
      </c>
      <c r="BQ199" s="299">
        <v>1254.8696</v>
      </c>
      <c r="BR199" s="299">
        <v>0</v>
      </c>
      <c r="BS199" s="299">
        <v>0</v>
      </c>
      <c r="BT199" s="299">
        <v>0</v>
      </c>
      <c r="BU199" s="299">
        <v>1184.6442000000002</v>
      </c>
      <c r="BV199" s="299">
        <v>0</v>
      </c>
      <c r="BW199" s="299">
        <v>0</v>
      </c>
      <c r="BX199" s="299">
        <v>330.09440000000001</v>
      </c>
      <c r="BY199" s="299">
        <v>0</v>
      </c>
      <c r="BZ199" s="299">
        <v>0</v>
      </c>
      <c r="CA199" s="299">
        <v>0</v>
      </c>
      <c r="CB199" s="299">
        <v>13069.4537</v>
      </c>
      <c r="CC199" s="299">
        <v>0</v>
      </c>
      <c r="CD199" s="299">
        <v>0</v>
      </c>
      <c r="CE199" s="299">
        <v>0</v>
      </c>
      <c r="CF199" s="299">
        <v>1952.777</v>
      </c>
      <c r="CG199" s="299">
        <v>0</v>
      </c>
      <c r="CH199" s="299">
        <v>1846.9548</v>
      </c>
      <c r="CI199" s="299">
        <v>0</v>
      </c>
      <c r="CJ199" s="299">
        <v>5482.1337999999996</v>
      </c>
      <c r="CK199" s="299">
        <v>5028.8307999999997</v>
      </c>
      <c r="CL199" s="299">
        <v>8858.6180000000004</v>
      </c>
      <c r="CM199" s="299"/>
      <c r="CN199" s="299">
        <v>0</v>
      </c>
      <c r="CO199" s="299">
        <v>0</v>
      </c>
      <c r="CP199" s="299">
        <v>0</v>
      </c>
      <c r="CQ199" s="299">
        <v>454.12699999999995</v>
      </c>
      <c r="CR199" s="299">
        <v>0</v>
      </c>
      <c r="CS199" s="299">
        <v>0</v>
      </c>
      <c r="CT199" s="299">
        <v>6465.5675000000001</v>
      </c>
      <c r="CU199" s="299">
        <v>0</v>
      </c>
      <c r="CV199" s="299">
        <v>6124.0401000000002</v>
      </c>
      <c r="CW199" s="299">
        <v>0</v>
      </c>
      <c r="CX199" s="299">
        <v>0</v>
      </c>
      <c r="CY199" s="299">
        <v>0</v>
      </c>
      <c r="CZ199" s="299">
        <v>0</v>
      </c>
      <c r="DA199" s="299">
        <v>0</v>
      </c>
      <c r="DB199" s="299">
        <v>4144.9980999999998</v>
      </c>
      <c r="DC199" s="299">
        <v>0</v>
      </c>
      <c r="DD199" s="299">
        <v>1066.3898999999999</v>
      </c>
      <c r="DE199" s="299">
        <v>0</v>
      </c>
      <c r="DF199" s="299">
        <v>0</v>
      </c>
      <c r="DG199" s="299">
        <v>0</v>
      </c>
      <c r="DH199" s="299">
        <v>1230.5409999999999</v>
      </c>
      <c r="DI199" s="299">
        <v>0</v>
      </c>
      <c r="DJ199" s="299">
        <v>0</v>
      </c>
      <c r="DK199" s="299">
        <v>0</v>
      </c>
      <c r="DL199" s="299">
        <v>0</v>
      </c>
      <c r="DM199" s="299">
        <v>1776.6985</v>
      </c>
      <c r="DN199" s="299">
        <v>0</v>
      </c>
      <c r="DO199" s="299">
        <v>0</v>
      </c>
      <c r="DP199" s="299">
        <v>750</v>
      </c>
      <c r="DQ199" s="299"/>
      <c r="DR199" s="299">
        <v>0</v>
      </c>
      <c r="DS199" s="299">
        <v>0</v>
      </c>
      <c r="DT199" s="299">
        <v>0</v>
      </c>
      <c r="DU199" s="299">
        <v>0</v>
      </c>
      <c r="DV199" s="299">
        <v>0</v>
      </c>
      <c r="DW199" s="299">
        <v>0</v>
      </c>
      <c r="DX199" s="299"/>
      <c r="DY199" s="299">
        <v>18270.7271</v>
      </c>
      <c r="DZ199" s="299">
        <v>0</v>
      </c>
      <c r="EA199" s="299">
        <v>0</v>
      </c>
      <c r="EB199" s="299">
        <v>8463.9426000000003</v>
      </c>
      <c r="EC199" s="299">
        <v>10225.2426</v>
      </c>
      <c r="ED199" s="299">
        <v>0</v>
      </c>
      <c r="EE199" s="299">
        <v>2888.6761999999999</v>
      </c>
      <c r="EF199" s="299">
        <v>0</v>
      </c>
      <c r="EG199" s="299">
        <v>2291.3071</v>
      </c>
      <c r="EH199" s="299">
        <v>1000</v>
      </c>
      <c r="EI199"/>
      <c r="EJ199" s="7">
        <f t="shared" si="88"/>
        <v>185930.12599999999</v>
      </c>
      <c r="EN199" s="183">
        <v>0</v>
      </c>
      <c r="EO199" s="183">
        <v>0</v>
      </c>
      <c r="EP199" s="183">
        <v>0</v>
      </c>
      <c r="EQ199" s="183">
        <v>0</v>
      </c>
      <c r="ER199" s="183">
        <v>0</v>
      </c>
      <c r="ES199" s="183">
        <v>0</v>
      </c>
      <c r="ET199" s="183">
        <v>0</v>
      </c>
      <c r="EU199" s="183">
        <v>0</v>
      </c>
      <c r="EV199" s="183">
        <v>0</v>
      </c>
      <c r="EW199" s="183">
        <v>0</v>
      </c>
      <c r="EX199" s="183">
        <v>0</v>
      </c>
      <c r="EY199" s="183">
        <v>0</v>
      </c>
      <c r="EZ199" s="183">
        <v>0</v>
      </c>
      <c r="FA199" s="183">
        <v>0</v>
      </c>
      <c r="FB199" s="183">
        <v>0</v>
      </c>
      <c r="FC199" s="183">
        <v>0</v>
      </c>
      <c r="FD199" s="183">
        <v>0</v>
      </c>
      <c r="FE199" s="183">
        <v>0</v>
      </c>
      <c r="FF199" s="183">
        <v>0</v>
      </c>
      <c r="FG199" s="183">
        <v>0</v>
      </c>
      <c r="FH199" s="183">
        <v>0</v>
      </c>
      <c r="FI199" s="183">
        <v>0</v>
      </c>
      <c r="FJ199" s="183">
        <v>0</v>
      </c>
      <c r="FK199" s="183">
        <v>0</v>
      </c>
      <c r="FL199" s="183">
        <v>0</v>
      </c>
      <c r="FM199" s="183">
        <v>0</v>
      </c>
      <c r="FN199" s="183">
        <v>0</v>
      </c>
      <c r="FO199" s="183">
        <v>0</v>
      </c>
      <c r="FP199" s="183">
        <v>0</v>
      </c>
      <c r="FQ199" s="183">
        <v>0</v>
      </c>
      <c r="FR199" s="183">
        <v>0</v>
      </c>
      <c r="FS199" s="183">
        <v>0</v>
      </c>
      <c r="FT199" s="183">
        <v>0</v>
      </c>
      <c r="FU199" s="183">
        <v>0</v>
      </c>
      <c r="FV199" s="183">
        <v>0</v>
      </c>
      <c r="FW199" s="183">
        <v>0</v>
      </c>
      <c r="FX199" s="183">
        <v>0</v>
      </c>
      <c r="FY199" s="183">
        <v>0</v>
      </c>
      <c r="FZ199" s="183">
        <v>0</v>
      </c>
      <c r="GA199" s="183">
        <v>0</v>
      </c>
      <c r="GB199" s="183">
        <v>0</v>
      </c>
      <c r="GC199" s="183">
        <v>0</v>
      </c>
      <c r="GD199" s="183">
        <v>0</v>
      </c>
      <c r="GE199" s="183">
        <v>0</v>
      </c>
      <c r="GF199" s="183">
        <v>0</v>
      </c>
      <c r="GG199" s="183">
        <v>0</v>
      </c>
      <c r="GH199" s="183">
        <v>0</v>
      </c>
      <c r="GI199" s="183">
        <v>0</v>
      </c>
      <c r="GJ199" s="183">
        <v>0</v>
      </c>
      <c r="GK199" s="183">
        <v>0</v>
      </c>
      <c r="GL199" s="183">
        <v>0</v>
      </c>
      <c r="GM199" s="183">
        <v>0</v>
      </c>
      <c r="GN199" s="183">
        <v>0</v>
      </c>
      <c r="GO199" s="183">
        <v>0</v>
      </c>
      <c r="GP199" s="183">
        <v>0</v>
      </c>
      <c r="GQ199" s="183">
        <v>0</v>
      </c>
      <c r="GR199" s="183">
        <v>0</v>
      </c>
      <c r="GS199" s="183">
        <v>0</v>
      </c>
      <c r="GT199" s="183">
        <v>0</v>
      </c>
      <c r="GU199" s="183">
        <v>0</v>
      </c>
      <c r="GV199" s="183">
        <v>0</v>
      </c>
      <c r="GW199" s="183">
        <v>0</v>
      </c>
      <c r="GX199" s="183">
        <v>0</v>
      </c>
      <c r="GY199" s="183">
        <v>0</v>
      </c>
      <c r="GZ199" s="183">
        <v>0</v>
      </c>
      <c r="HA199" s="183">
        <v>0</v>
      </c>
      <c r="HB199" s="183">
        <v>0</v>
      </c>
      <c r="HC199" s="183">
        <v>0</v>
      </c>
      <c r="HD199" s="183">
        <v>0</v>
      </c>
      <c r="HE199" s="183">
        <v>0</v>
      </c>
      <c r="HF199" s="183">
        <v>0</v>
      </c>
      <c r="HG199" s="183">
        <v>0</v>
      </c>
      <c r="HH199" s="183">
        <v>0</v>
      </c>
      <c r="HI199" s="183">
        <v>0</v>
      </c>
      <c r="HJ199" s="183">
        <v>0</v>
      </c>
      <c r="HK199" s="183">
        <v>0</v>
      </c>
      <c r="HL199" s="183">
        <v>0</v>
      </c>
      <c r="HM199" s="183">
        <v>0</v>
      </c>
      <c r="HN199" s="183">
        <v>0</v>
      </c>
      <c r="HO199" s="183">
        <v>0</v>
      </c>
      <c r="HP199" s="183">
        <v>0</v>
      </c>
      <c r="HQ199" s="183">
        <v>0</v>
      </c>
      <c r="HR199" s="183">
        <v>0</v>
      </c>
      <c r="HS199" s="183">
        <v>0</v>
      </c>
      <c r="HT199" s="183">
        <v>0</v>
      </c>
      <c r="HU199" s="183">
        <v>0</v>
      </c>
      <c r="HV199" s="183">
        <v>0</v>
      </c>
      <c r="HW199" s="183">
        <v>0</v>
      </c>
      <c r="HX199" s="183">
        <v>0</v>
      </c>
      <c r="HY199" s="183">
        <v>0</v>
      </c>
      <c r="HZ199" s="183">
        <v>0</v>
      </c>
      <c r="IA199" s="183">
        <v>0</v>
      </c>
      <c r="IB199" s="183">
        <v>0</v>
      </c>
      <c r="IC199" s="183">
        <v>0</v>
      </c>
      <c r="ID199" s="183">
        <v>0</v>
      </c>
      <c r="IE199" s="183">
        <v>0</v>
      </c>
      <c r="IF199" s="183">
        <v>0</v>
      </c>
      <c r="IG199" s="183">
        <v>0</v>
      </c>
      <c r="IH199" s="183">
        <v>0</v>
      </c>
      <c r="II199" s="183">
        <v>0</v>
      </c>
      <c r="IJ199" s="183">
        <v>0</v>
      </c>
      <c r="IK199" s="183">
        <v>0</v>
      </c>
      <c r="IL199" s="183">
        <v>0</v>
      </c>
      <c r="IM199" s="183">
        <v>0</v>
      </c>
      <c r="IN199" s="183">
        <v>0</v>
      </c>
      <c r="IO199" s="183">
        <v>0</v>
      </c>
      <c r="IP199" s="183">
        <v>0</v>
      </c>
      <c r="IQ199" s="183">
        <v>0</v>
      </c>
      <c r="IR199" s="183">
        <v>0</v>
      </c>
      <c r="IS199" s="183">
        <v>0</v>
      </c>
      <c r="IT199" s="183">
        <v>0</v>
      </c>
      <c r="IU199" s="183">
        <v>0</v>
      </c>
      <c r="IV199" s="183">
        <v>0</v>
      </c>
      <c r="IW199" s="183">
        <v>0</v>
      </c>
      <c r="IX199" s="183">
        <v>0</v>
      </c>
      <c r="IY199" s="183">
        <v>0</v>
      </c>
      <c r="IZ199" s="183">
        <v>0</v>
      </c>
      <c r="JA199" s="183">
        <v>0</v>
      </c>
      <c r="JB199" s="183">
        <v>0</v>
      </c>
      <c r="JC199" s="183">
        <v>0</v>
      </c>
      <c r="JD199" s="183">
        <v>0</v>
      </c>
      <c r="JE199" s="183">
        <v>0</v>
      </c>
      <c r="JF199" s="183">
        <v>0</v>
      </c>
      <c r="JG199" s="183">
        <v>0</v>
      </c>
      <c r="JH199" s="183">
        <v>0</v>
      </c>
      <c r="JI199" s="183">
        <v>0</v>
      </c>
      <c r="JJ199" s="183">
        <v>0</v>
      </c>
      <c r="JK199" s="183">
        <v>0</v>
      </c>
      <c r="JL199" s="183">
        <v>0</v>
      </c>
      <c r="JM199" s="183">
        <v>0</v>
      </c>
      <c r="JN199" s="183">
        <v>0</v>
      </c>
      <c r="JO199" s="183">
        <v>0</v>
      </c>
      <c r="JP199" s="183">
        <v>0</v>
      </c>
      <c r="JQ199" s="183">
        <v>0</v>
      </c>
    </row>
    <row r="200" spans="1:277" ht="15.75" thickBot="1" x14ac:dyDescent="0.3">
      <c r="A200" s="54">
        <f t="shared" si="89"/>
        <v>199</v>
      </c>
      <c r="B200" s="6"/>
      <c r="C200" s="6"/>
      <c r="D200" s="6"/>
      <c r="E200" s="6"/>
      <c r="F200" s="6" t="s">
        <v>398</v>
      </c>
      <c r="G200" s="299">
        <v>0</v>
      </c>
      <c r="H200" s="299">
        <v>0</v>
      </c>
      <c r="I200" s="299">
        <v>0</v>
      </c>
      <c r="J200" s="299">
        <v>0</v>
      </c>
      <c r="K200" s="299">
        <v>0</v>
      </c>
      <c r="L200" s="299">
        <v>0</v>
      </c>
      <c r="M200" s="299">
        <v>0</v>
      </c>
      <c r="N200" s="299">
        <v>0</v>
      </c>
      <c r="O200" s="299">
        <v>0</v>
      </c>
      <c r="P200" s="299">
        <v>0</v>
      </c>
      <c r="Q200" s="299">
        <v>0</v>
      </c>
      <c r="R200" s="299">
        <v>0</v>
      </c>
      <c r="S200" s="299">
        <v>0</v>
      </c>
      <c r="T200" s="299">
        <v>0</v>
      </c>
      <c r="U200" s="299">
        <v>0</v>
      </c>
      <c r="V200" s="299">
        <v>0</v>
      </c>
      <c r="W200" s="299">
        <v>0</v>
      </c>
      <c r="X200" s="299">
        <v>0</v>
      </c>
      <c r="Y200" s="299">
        <v>0</v>
      </c>
      <c r="Z200" s="299">
        <v>0</v>
      </c>
      <c r="AA200" s="299">
        <v>0</v>
      </c>
      <c r="AB200" s="299">
        <v>0</v>
      </c>
      <c r="AC200" s="299">
        <v>0</v>
      </c>
      <c r="AD200" s="299">
        <v>0</v>
      </c>
      <c r="AE200" s="299">
        <v>0</v>
      </c>
      <c r="AF200" s="299">
        <v>0</v>
      </c>
      <c r="AG200" s="299">
        <v>0</v>
      </c>
      <c r="AH200" s="299">
        <v>0</v>
      </c>
      <c r="AI200" s="299">
        <v>0</v>
      </c>
      <c r="AJ200" s="299">
        <v>0</v>
      </c>
      <c r="AK200" s="299">
        <v>0</v>
      </c>
      <c r="AL200" s="299">
        <v>0</v>
      </c>
      <c r="AM200" s="299">
        <v>0</v>
      </c>
      <c r="AN200" s="299">
        <v>0</v>
      </c>
      <c r="AO200" s="299">
        <v>0</v>
      </c>
      <c r="AP200" s="299">
        <v>0</v>
      </c>
      <c r="AQ200" s="299">
        <v>0</v>
      </c>
      <c r="AR200" s="299">
        <v>0</v>
      </c>
      <c r="AS200" s="299">
        <v>0</v>
      </c>
      <c r="AT200" s="299">
        <v>0</v>
      </c>
      <c r="AU200" s="299">
        <v>0</v>
      </c>
      <c r="AV200" s="299">
        <v>0</v>
      </c>
      <c r="AW200" s="299">
        <v>0</v>
      </c>
      <c r="AX200" s="299">
        <v>0</v>
      </c>
      <c r="AY200" s="299">
        <v>0</v>
      </c>
      <c r="AZ200" s="299">
        <v>0</v>
      </c>
      <c r="BA200" s="299">
        <v>0</v>
      </c>
      <c r="BB200" s="299">
        <v>0</v>
      </c>
      <c r="BC200" s="299">
        <v>0</v>
      </c>
      <c r="BD200" s="299">
        <v>0</v>
      </c>
      <c r="BE200" s="299">
        <v>0</v>
      </c>
      <c r="BF200" s="299">
        <v>0</v>
      </c>
      <c r="BG200" s="299">
        <v>0</v>
      </c>
      <c r="BH200" s="299">
        <v>0</v>
      </c>
      <c r="BI200" s="299">
        <v>0</v>
      </c>
      <c r="BJ200" s="299">
        <v>0</v>
      </c>
      <c r="BK200" s="299">
        <v>0</v>
      </c>
      <c r="BL200" s="299">
        <v>0</v>
      </c>
      <c r="BM200" s="299">
        <v>0</v>
      </c>
      <c r="BN200" s="299">
        <v>0</v>
      </c>
      <c r="BO200" s="299">
        <v>0</v>
      </c>
      <c r="BP200" s="299">
        <v>0</v>
      </c>
      <c r="BQ200" s="299">
        <v>0</v>
      </c>
      <c r="BR200" s="299">
        <v>0</v>
      </c>
      <c r="BS200" s="299">
        <v>0</v>
      </c>
      <c r="BT200" s="299">
        <v>0</v>
      </c>
      <c r="BU200" s="299">
        <v>0</v>
      </c>
      <c r="BV200" s="299">
        <v>0</v>
      </c>
      <c r="BW200" s="299">
        <v>0</v>
      </c>
      <c r="BX200" s="299">
        <v>0</v>
      </c>
      <c r="BY200" s="299">
        <v>0</v>
      </c>
      <c r="BZ200" s="299">
        <v>0</v>
      </c>
      <c r="CA200" s="299">
        <v>0</v>
      </c>
      <c r="CB200" s="299">
        <v>0</v>
      </c>
      <c r="CC200" s="299">
        <v>0</v>
      </c>
      <c r="CD200" s="299">
        <v>0</v>
      </c>
      <c r="CE200" s="299">
        <v>0</v>
      </c>
      <c r="CF200" s="299">
        <v>0</v>
      </c>
      <c r="CG200" s="299">
        <v>0</v>
      </c>
      <c r="CH200" s="299">
        <v>0</v>
      </c>
      <c r="CI200" s="299">
        <v>0</v>
      </c>
      <c r="CJ200" s="299">
        <v>0</v>
      </c>
      <c r="CK200" s="299">
        <v>0</v>
      </c>
      <c r="CL200" s="299">
        <v>0</v>
      </c>
      <c r="CM200" s="299">
        <v>0</v>
      </c>
      <c r="CN200" s="299">
        <v>0</v>
      </c>
      <c r="CO200" s="299">
        <v>0</v>
      </c>
      <c r="CP200" s="299">
        <v>0</v>
      </c>
      <c r="CQ200" s="299">
        <v>0</v>
      </c>
      <c r="CR200" s="299">
        <v>0</v>
      </c>
      <c r="CS200" s="299">
        <v>0</v>
      </c>
      <c r="CT200" s="299">
        <v>0</v>
      </c>
      <c r="CU200" s="299">
        <v>0</v>
      </c>
      <c r="CV200" s="299">
        <v>0</v>
      </c>
      <c r="CW200" s="299">
        <v>0</v>
      </c>
      <c r="CX200" s="299">
        <v>0</v>
      </c>
      <c r="CY200" s="299">
        <v>0</v>
      </c>
      <c r="CZ200" s="299">
        <v>0</v>
      </c>
      <c r="DA200" s="299">
        <v>0</v>
      </c>
      <c r="DB200" s="299">
        <v>0</v>
      </c>
      <c r="DC200" s="299">
        <v>0</v>
      </c>
      <c r="DD200" s="299">
        <v>0</v>
      </c>
      <c r="DE200" s="299">
        <v>0</v>
      </c>
      <c r="DF200" s="299">
        <v>0</v>
      </c>
      <c r="DG200" s="299">
        <v>0</v>
      </c>
      <c r="DH200" s="299">
        <v>0</v>
      </c>
      <c r="DI200" s="299">
        <v>0</v>
      </c>
      <c r="DJ200" s="299">
        <v>0</v>
      </c>
      <c r="DK200" s="299">
        <v>0</v>
      </c>
      <c r="DL200" s="299">
        <v>0</v>
      </c>
      <c r="DM200" s="299">
        <v>0</v>
      </c>
      <c r="DN200" s="299">
        <v>0</v>
      </c>
      <c r="DO200" s="299">
        <v>0</v>
      </c>
      <c r="DP200" s="299">
        <v>0</v>
      </c>
      <c r="DQ200" s="299">
        <v>0</v>
      </c>
      <c r="DR200" s="299">
        <v>0</v>
      </c>
      <c r="DS200" s="299">
        <v>0</v>
      </c>
      <c r="DT200" s="299">
        <v>0</v>
      </c>
      <c r="DU200" s="299">
        <v>0</v>
      </c>
      <c r="DV200" s="299">
        <v>0</v>
      </c>
      <c r="DW200" s="299">
        <v>0</v>
      </c>
      <c r="DX200" s="299">
        <v>0</v>
      </c>
      <c r="DY200" s="299">
        <v>0</v>
      </c>
      <c r="DZ200" s="299">
        <v>0</v>
      </c>
      <c r="EA200" s="299">
        <v>0</v>
      </c>
      <c r="EB200" s="299">
        <v>0</v>
      </c>
      <c r="EC200" s="299">
        <v>0</v>
      </c>
      <c r="ED200" s="299">
        <v>0</v>
      </c>
      <c r="EE200" s="299">
        <v>0</v>
      </c>
      <c r="EF200" s="299">
        <v>0</v>
      </c>
      <c r="EG200" s="299">
        <v>0</v>
      </c>
      <c r="EH200" s="299">
        <v>0</v>
      </c>
      <c r="EI200"/>
      <c r="EJ200" s="9">
        <f t="shared" si="88"/>
        <v>0</v>
      </c>
      <c r="EN200" s="183">
        <v>0</v>
      </c>
      <c r="EO200" s="183">
        <v>0</v>
      </c>
      <c r="EP200" s="183">
        <v>0</v>
      </c>
      <c r="EQ200" s="183">
        <v>0</v>
      </c>
      <c r="ER200" s="183">
        <v>0</v>
      </c>
      <c r="ES200" s="183">
        <v>0</v>
      </c>
      <c r="ET200" s="183">
        <v>0</v>
      </c>
      <c r="EU200" s="183">
        <v>0</v>
      </c>
      <c r="EV200" s="183">
        <v>0</v>
      </c>
      <c r="EW200" s="183">
        <v>0</v>
      </c>
      <c r="EX200" s="183">
        <v>0</v>
      </c>
      <c r="EY200" s="183">
        <v>0</v>
      </c>
      <c r="EZ200" s="183">
        <v>0</v>
      </c>
      <c r="FA200" s="183">
        <v>0</v>
      </c>
      <c r="FB200" s="183">
        <v>0</v>
      </c>
      <c r="FC200" s="183">
        <v>0</v>
      </c>
      <c r="FD200" s="183">
        <v>0</v>
      </c>
      <c r="FE200" s="183">
        <v>0</v>
      </c>
      <c r="FF200" s="183">
        <v>0</v>
      </c>
      <c r="FG200" s="183">
        <v>0</v>
      </c>
      <c r="FH200" s="183">
        <v>0</v>
      </c>
      <c r="FI200" s="183">
        <v>0</v>
      </c>
      <c r="FJ200" s="183">
        <v>0</v>
      </c>
      <c r="FK200" s="183">
        <v>0</v>
      </c>
      <c r="FL200" s="183">
        <v>0</v>
      </c>
      <c r="FM200" s="183">
        <v>0</v>
      </c>
      <c r="FN200" s="183">
        <v>0</v>
      </c>
      <c r="FO200" s="183">
        <v>0</v>
      </c>
      <c r="FP200" s="183">
        <v>0</v>
      </c>
      <c r="FQ200" s="183">
        <v>0</v>
      </c>
      <c r="FR200" s="183">
        <v>0</v>
      </c>
      <c r="FS200" s="183">
        <v>0</v>
      </c>
      <c r="FT200" s="183">
        <v>0</v>
      </c>
      <c r="FU200" s="183">
        <v>0</v>
      </c>
      <c r="FV200" s="183">
        <v>0</v>
      </c>
      <c r="FW200" s="183">
        <v>0</v>
      </c>
      <c r="FX200" s="183">
        <v>0</v>
      </c>
      <c r="FY200" s="183">
        <v>0</v>
      </c>
      <c r="FZ200" s="183">
        <v>0</v>
      </c>
      <c r="GA200" s="183">
        <v>0</v>
      </c>
      <c r="GB200" s="183">
        <v>0</v>
      </c>
      <c r="GC200" s="183">
        <v>0</v>
      </c>
      <c r="GD200" s="183">
        <v>0</v>
      </c>
      <c r="GE200" s="183">
        <v>0</v>
      </c>
      <c r="GF200" s="183">
        <v>0</v>
      </c>
      <c r="GG200" s="183">
        <v>0</v>
      </c>
      <c r="GH200" s="183">
        <v>0</v>
      </c>
      <c r="GI200" s="183">
        <v>0</v>
      </c>
      <c r="GJ200" s="183">
        <v>0</v>
      </c>
      <c r="GK200" s="183">
        <v>0</v>
      </c>
      <c r="GL200" s="183">
        <v>0</v>
      </c>
      <c r="GM200" s="183">
        <v>0</v>
      </c>
      <c r="GN200" s="183">
        <v>0</v>
      </c>
      <c r="GO200" s="183">
        <v>0</v>
      </c>
      <c r="GP200" s="183">
        <v>0</v>
      </c>
      <c r="GQ200" s="183">
        <v>0</v>
      </c>
      <c r="GR200" s="183">
        <v>0</v>
      </c>
      <c r="GS200" s="183">
        <v>0</v>
      </c>
      <c r="GT200" s="183">
        <v>0</v>
      </c>
      <c r="GU200" s="183">
        <v>0</v>
      </c>
      <c r="GV200" s="183">
        <v>0</v>
      </c>
      <c r="GW200" s="183">
        <v>0</v>
      </c>
      <c r="GX200" s="183">
        <v>0</v>
      </c>
      <c r="GY200" s="183">
        <v>0</v>
      </c>
      <c r="GZ200" s="183">
        <v>0</v>
      </c>
      <c r="HA200" s="183">
        <v>0</v>
      </c>
      <c r="HB200" s="183">
        <v>0</v>
      </c>
      <c r="HC200" s="183">
        <v>0</v>
      </c>
      <c r="HD200" s="183">
        <v>0</v>
      </c>
      <c r="HE200" s="183">
        <v>0</v>
      </c>
      <c r="HF200" s="183">
        <v>0</v>
      </c>
      <c r="HG200" s="183">
        <v>0</v>
      </c>
      <c r="HH200" s="183">
        <v>0</v>
      </c>
      <c r="HI200" s="183">
        <v>0</v>
      </c>
      <c r="HJ200" s="183">
        <v>0</v>
      </c>
      <c r="HK200" s="183">
        <v>0</v>
      </c>
      <c r="HL200" s="183">
        <v>0</v>
      </c>
      <c r="HM200" s="183">
        <v>0</v>
      </c>
      <c r="HN200" s="183">
        <v>0</v>
      </c>
      <c r="HO200" s="183">
        <v>0</v>
      </c>
      <c r="HP200" s="183">
        <v>0</v>
      </c>
      <c r="HQ200" s="183">
        <v>0</v>
      </c>
      <c r="HR200" s="183">
        <v>0</v>
      </c>
      <c r="HS200" s="183">
        <v>0</v>
      </c>
      <c r="HT200" s="183">
        <v>0</v>
      </c>
      <c r="HU200" s="183">
        <v>0</v>
      </c>
      <c r="HV200" s="183">
        <v>0</v>
      </c>
      <c r="HW200" s="183">
        <v>0</v>
      </c>
      <c r="HX200" s="183">
        <v>0</v>
      </c>
      <c r="HY200" s="183">
        <v>0</v>
      </c>
      <c r="HZ200" s="183">
        <v>0</v>
      </c>
      <c r="IA200" s="183">
        <v>0</v>
      </c>
      <c r="IB200" s="183">
        <v>0</v>
      </c>
      <c r="IC200" s="183">
        <v>0</v>
      </c>
      <c r="ID200" s="183">
        <v>0</v>
      </c>
      <c r="IE200" s="183">
        <v>0</v>
      </c>
      <c r="IF200" s="183">
        <v>0</v>
      </c>
      <c r="IG200" s="183">
        <v>0</v>
      </c>
      <c r="IH200" s="183">
        <v>0</v>
      </c>
      <c r="II200" s="183">
        <v>0</v>
      </c>
      <c r="IJ200" s="183">
        <v>0</v>
      </c>
      <c r="IK200" s="183">
        <v>0</v>
      </c>
      <c r="IL200" s="183">
        <v>0</v>
      </c>
      <c r="IM200" s="183">
        <v>0</v>
      </c>
      <c r="IN200" s="183">
        <v>0</v>
      </c>
      <c r="IO200" s="183">
        <v>0</v>
      </c>
      <c r="IP200" s="183">
        <v>0</v>
      </c>
      <c r="IQ200" s="183">
        <v>0</v>
      </c>
      <c r="IR200" s="183">
        <v>0</v>
      </c>
      <c r="IS200" s="183">
        <v>0</v>
      </c>
      <c r="IT200" s="183">
        <v>0</v>
      </c>
      <c r="IU200" s="183">
        <v>0</v>
      </c>
      <c r="IV200" s="183">
        <v>0</v>
      </c>
      <c r="IW200" s="183">
        <v>0</v>
      </c>
      <c r="IX200" s="183">
        <v>0</v>
      </c>
      <c r="IY200" s="183">
        <v>0</v>
      </c>
      <c r="IZ200" s="183">
        <v>0</v>
      </c>
      <c r="JA200" s="183">
        <v>0</v>
      </c>
      <c r="JB200" s="183">
        <v>0</v>
      </c>
      <c r="JC200" s="183">
        <v>0</v>
      </c>
      <c r="JD200" s="183">
        <v>0</v>
      </c>
      <c r="JE200" s="183">
        <v>0</v>
      </c>
      <c r="JF200" s="183">
        <v>0</v>
      </c>
      <c r="JG200" s="183">
        <v>0</v>
      </c>
      <c r="JH200" s="183">
        <v>0</v>
      </c>
      <c r="JI200" s="183">
        <v>0</v>
      </c>
      <c r="JJ200" s="183">
        <v>0</v>
      </c>
      <c r="JK200" s="183">
        <v>0</v>
      </c>
      <c r="JL200" s="183">
        <v>0</v>
      </c>
      <c r="JM200" s="183">
        <v>0</v>
      </c>
      <c r="JN200" s="183">
        <v>0</v>
      </c>
      <c r="JO200" s="183">
        <v>0</v>
      </c>
      <c r="JP200" s="183">
        <v>0</v>
      </c>
      <c r="JQ200" s="183">
        <v>0</v>
      </c>
    </row>
    <row r="201" spans="1:277" ht="15.75" thickBot="1" x14ac:dyDescent="0.3">
      <c r="A201" s="54">
        <f t="shared" si="89"/>
        <v>200</v>
      </c>
      <c r="B201" s="6"/>
      <c r="C201" s="6"/>
      <c r="D201" s="6"/>
      <c r="E201" s="6" t="s">
        <v>352</v>
      </c>
      <c r="F201" s="6"/>
      <c r="G201" s="301">
        <f>SUM(G181:G200)</f>
        <v>0</v>
      </c>
      <c r="H201" s="301">
        <f t="shared" ref="H201:BS201" si="90">SUM(H181:H200)</f>
        <v>11456.563200000001</v>
      </c>
      <c r="I201" s="301">
        <f t="shared" si="90"/>
        <v>61467.835299999999</v>
      </c>
      <c r="J201" s="301">
        <f t="shared" si="90"/>
        <v>0</v>
      </c>
      <c r="K201" s="301">
        <f t="shared" si="90"/>
        <v>47314.858099999998</v>
      </c>
      <c r="L201" s="301">
        <f t="shared" si="90"/>
        <v>24895.907500000001</v>
      </c>
      <c r="M201" s="301">
        <f t="shared" si="90"/>
        <v>0</v>
      </c>
      <c r="N201" s="301">
        <f t="shared" si="90"/>
        <v>0</v>
      </c>
      <c r="O201" s="301">
        <f t="shared" si="90"/>
        <v>27367.187499999996</v>
      </c>
      <c r="P201" s="301">
        <f t="shared" si="90"/>
        <v>31724</v>
      </c>
      <c r="Q201" s="301">
        <f t="shared" si="90"/>
        <v>0</v>
      </c>
      <c r="R201" s="301">
        <f t="shared" si="90"/>
        <v>13314.070599999999</v>
      </c>
      <c r="S201" s="301">
        <f t="shared" si="90"/>
        <v>0</v>
      </c>
      <c r="T201" s="301">
        <f t="shared" si="90"/>
        <v>0</v>
      </c>
      <c r="U201" s="301">
        <f t="shared" si="90"/>
        <v>0</v>
      </c>
      <c r="V201" s="301">
        <f t="shared" si="90"/>
        <v>25157.1675</v>
      </c>
      <c r="W201" s="301">
        <f t="shared" si="90"/>
        <v>0</v>
      </c>
      <c r="X201" s="301">
        <f t="shared" si="90"/>
        <v>92606.455399999992</v>
      </c>
      <c r="Y201" s="301">
        <f t="shared" si="90"/>
        <v>0</v>
      </c>
      <c r="Z201" s="301">
        <f t="shared" si="90"/>
        <v>0</v>
      </c>
      <c r="AA201" s="301">
        <f t="shared" si="90"/>
        <v>0</v>
      </c>
      <c r="AB201" s="301">
        <f t="shared" si="90"/>
        <v>25538.705799999996</v>
      </c>
      <c r="AC201" s="301">
        <f t="shared" si="90"/>
        <v>0</v>
      </c>
      <c r="AD201" s="301">
        <f t="shared" si="90"/>
        <v>0</v>
      </c>
      <c r="AE201" s="301">
        <f t="shared" si="90"/>
        <v>5954.5742</v>
      </c>
      <c r="AF201" s="301">
        <f t="shared" si="90"/>
        <v>0</v>
      </c>
      <c r="AG201" s="301">
        <f t="shared" si="90"/>
        <v>2249.1028000000001</v>
      </c>
      <c r="AH201" s="301">
        <f t="shared" si="90"/>
        <v>4393.3620000000001</v>
      </c>
      <c r="AI201" s="301">
        <f t="shared" si="90"/>
        <v>0</v>
      </c>
      <c r="AJ201" s="301">
        <f t="shared" si="90"/>
        <v>0</v>
      </c>
      <c r="AK201" s="301">
        <f t="shared" si="90"/>
        <v>247.2</v>
      </c>
      <c r="AL201" s="301">
        <f t="shared" si="90"/>
        <v>0</v>
      </c>
      <c r="AM201" s="301">
        <f t="shared" si="90"/>
        <v>0</v>
      </c>
      <c r="AN201" s="301">
        <f t="shared" si="90"/>
        <v>1788.0414000000001</v>
      </c>
      <c r="AO201" s="301">
        <f t="shared" si="90"/>
        <v>0</v>
      </c>
      <c r="AP201" s="301">
        <f t="shared" si="90"/>
        <v>0</v>
      </c>
      <c r="AQ201" s="301">
        <f t="shared" si="90"/>
        <v>31384.295699999999</v>
      </c>
      <c r="AR201" s="301">
        <f t="shared" si="90"/>
        <v>0</v>
      </c>
      <c r="AS201" s="301">
        <f t="shared" si="90"/>
        <v>0</v>
      </c>
      <c r="AT201" s="301">
        <f t="shared" si="90"/>
        <v>0</v>
      </c>
      <c r="AU201" s="301">
        <f t="shared" si="90"/>
        <v>0</v>
      </c>
      <c r="AV201" s="301">
        <f t="shared" si="90"/>
        <v>0</v>
      </c>
      <c r="AW201" s="301">
        <f t="shared" si="90"/>
        <v>7560.0661</v>
      </c>
      <c r="AX201" s="301">
        <f t="shared" si="90"/>
        <v>0</v>
      </c>
      <c r="AY201" s="301">
        <f t="shared" si="90"/>
        <v>1604.0499</v>
      </c>
      <c r="AZ201" s="301">
        <f t="shared" si="90"/>
        <v>0</v>
      </c>
      <c r="BA201" s="301">
        <f t="shared" si="90"/>
        <v>0</v>
      </c>
      <c r="BB201" s="301">
        <f t="shared" si="90"/>
        <v>0</v>
      </c>
      <c r="BC201" s="301">
        <f t="shared" si="90"/>
        <v>59046.81</v>
      </c>
      <c r="BD201" s="301">
        <f t="shared" si="90"/>
        <v>0</v>
      </c>
      <c r="BE201" s="301">
        <f t="shared" si="90"/>
        <v>0</v>
      </c>
      <c r="BF201" s="301">
        <f t="shared" si="90"/>
        <v>0</v>
      </c>
      <c r="BG201" s="301">
        <f t="shared" si="90"/>
        <v>47440.708199999994</v>
      </c>
      <c r="BH201" s="301">
        <f t="shared" si="90"/>
        <v>36371.977999999996</v>
      </c>
      <c r="BI201" s="301">
        <f t="shared" si="90"/>
        <v>0</v>
      </c>
      <c r="BJ201" s="301">
        <f t="shared" si="90"/>
        <v>0</v>
      </c>
      <c r="BK201" s="301">
        <f t="shared" si="90"/>
        <v>3099.9498000000003</v>
      </c>
      <c r="BL201" s="301">
        <f t="shared" si="90"/>
        <v>0</v>
      </c>
      <c r="BM201" s="301">
        <f t="shared" si="90"/>
        <v>0</v>
      </c>
      <c r="BN201" s="301">
        <f t="shared" si="90"/>
        <v>0</v>
      </c>
      <c r="BO201" s="301">
        <f t="shared" si="90"/>
        <v>57422.809000000008</v>
      </c>
      <c r="BP201" s="301">
        <f t="shared" si="90"/>
        <v>5621.8429999999989</v>
      </c>
      <c r="BQ201" s="301">
        <f t="shared" si="90"/>
        <v>20775.738600000004</v>
      </c>
      <c r="BR201" s="301">
        <f t="shared" si="90"/>
        <v>0</v>
      </c>
      <c r="BS201" s="301">
        <f t="shared" si="90"/>
        <v>2202.8919000000001</v>
      </c>
      <c r="BT201" s="301">
        <f t="shared" ref="BT201:EE201" si="91">SUM(BT181:BT200)</f>
        <v>0</v>
      </c>
      <c r="BU201" s="301">
        <f t="shared" si="91"/>
        <v>8140.3269</v>
      </c>
      <c r="BV201" s="301">
        <f t="shared" si="91"/>
        <v>0</v>
      </c>
      <c r="BW201" s="301">
        <f t="shared" si="91"/>
        <v>0</v>
      </c>
      <c r="BX201" s="301">
        <f t="shared" si="91"/>
        <v>9925.9349000000002</v>
      </c>
      <c r="BY201" s="301">
        <f t="shared" si="91"/>
        <v>0</v>
      </c>
      <c r="BZ201" s="301">
        <f t="shared" si="91"/>
        <v>0</v>
      </c>
      <c r="CA201" s="301">
        <f t="shared" si="91"/>
        <v>0</v>
      </c>
      <c r="CB201" s="301">
        <f t="shared" si="91"/>
        <v>92693.902400000006</v>
      </c>
      <c r="CC201" s="301">
        <f t="shared" si="91"/>
        <v>0</v>
      </c>
      <c r="CD201" s="301">
        <f t="shared" si="91"/>
        <v>1374.0817999999999</v>
      </c>
      <c r="CE201" s="301">
        <f t="shared" si="91"/>
        <v>0</v>
      </c>
      <c r="CF201" s="301">
        <f t="shared" si="91"/>
        <v>38136.048699999999</v>
      </c>
      <c r="CG201" s="301">
        <f t="shared" si="91"/>
        <v>0</v>
      </c>
      <c r="CH201" s="301">
        <f t="shared" si="91"/>
        <v>14724.6019</v>
      </c>
      <c r="CI201" s="301">
        <f t="shared" si="91"/>
        <v>0</v>
      </c>
      <c r="CJ201" s="301">
        <f t="shared" si="91"/>
        <v>28240.478200000001</v>
      </c>
      <c r="CK201" s="301">
        <f t="shared" si="91"/>
        <v>48151.3361</v>
      </c>
      <c r="CL201" s="301">
        <f t="shared" si="91"/>
        <v>42231.823100000001</v>
      </c>
      <c r="CM201" s="301">
        <f t="shared" si="91"/>
        <v>13223</v>
      </c>
      <c r="CN201" s="301">
        <f t="shared" si="91"/>
        <v>0</v>
      </c>
      <c r="CO201" s="301">
        <f t="shared" si="91"/>
        <v>0</v>
      </c>
      <c r="CP201" s="301">
        <f t="shared" si="91"/>
        <v>0</v>
      </c>
      <c r="CQ201" s="301">
        <f t="shared" si="91"/>
        <v>10206.9704</v>
      </c>
      <c r="CR201" s="301">
        <f t="shared" si="91"/>
        <v>0</v>
      </c>
      <c r="CS201" s="301">
        <f t="shared" si="91"/>
        <v>0</v>
      </c>
      <c r="CT201" s="301">
        <f t="shared" si="91"/>
        <v>46221.967799999999</v>
      </c>
      <c r="CU201" s="301">
        <f t="shared" si="91"/>
        <v>0</v>
      </c>
      <c r="CV201" s="301">
        <f t="shared" si="91"/>
        <v>52197.2192</v>
      </c>
      <c r="CW201" s="301">
        <f t="shared" si="91"/>
        <v>0</v>
      </c>
      <c r="CX201" s="301">
        <f t="shared" si="91"/>
        <v>0</v>
      </c>
      <c r="CY201" s="301">
        <f t="shared" si="91"/>
        <v>0</v>
      </c>
      <c r="CZ201" s="301">
        <f t="shared" si="91"/>
        <v>0</v>
      </c>
      <c r="DA201" s="301">
        <f t="shared" si="91"/>
        <v>2.2000000000000002E-8</v>
      </c>
      <c r="DB201" s="301">
        <f t="shared" si="91"/>
        <v>46000.9948</v>
      </c>
      <c r="DC201" s="301">
        <f t="shared" si="91"/>
        <v>0</v>
      </c>
      <c r="DD201" s="301">
        <f t="shared" si="91"/>
        <v>13345.905700000003</v>
      </c>
      <c r="DE201" s="301">
        <f t="shared" si="91"/>
        <v>0</v>
      </c>
      <c r="DF201" s="301">
        <f t="shared" si="91"/>
        <v>0</v>
      </c>
      <c r="DG201" s="301">
        <f t="shared" si="91"/>
        <v>0</v>
      </c>
      <c r="DH201" s="301">
        <f t="shared" si="91"/>
        <v>6377.0596000000005</v>
      </c>
      <c r="DI201" s="301">
        <f t="shared" si="91"/>
        <v>0</v>
      </c>
      <c r="DJ201" s="301">
        <f t="shared" si="91"/>
        <v>0</v>
      </c>
      <c r="DK201" s="301">
        <f t="shared" si="91"/>
        <v>0</v>
      </c>
      <c r="DL201" s="301">
        <f t="shared" si="91"/>
        <v>0</v>
      </c>
      <c r="DM201" s="301">
        <f t="shared" si="91"/>
        <v>11126.822200000001</v>
      </c>
      <c r="DN201" s="301">
        <f t="shared" si="91"/>
        <v>0</v>
      </c>
      <c r="DO201" s="301">
        <f t="shared" si="91"/>
        <v>0</v>
      </c>
      <c r="DP201" s="301">
        <f t="shared" si="91"/>
        <v>900</v>
      </c>
      <c r="DQ201" s="301">
        <f t="shared" si="91"/>
        <v>13223</v>
      </c>
      <c r="DR201" s="301">
        <f t="shared" si="91"/>
        <v>0</v>
      </c>
      <c r="DS201" s="301">
        <f t="shared" si="91"/>
        <v>0</v>
      </c>
      <c r="DT201" s="301">
        <f t="shared" si="91"/>
        <v>0</v>
      </c>
      <c r="DU201" s="301">
        <f t="shared" si="91"/>
        <v>0</v>
      </c>
      <c r="DV201" s="301">
        <f t="shared" si="91"/>
        <v>0</v>
      </c>
      <c r="DW201" s="301">
        <f t="shared" si="91"/>
        <v>0</v>
      </c>
      <c r="DX201" s="301">
        <f t="shared" si="91"/>
        <v>0</v>
      </c>
      <c r="DY201" s="301">
        <f t="shared" si="91"/>
        <v>49615.501700000008</v>
      </c>
      <c r="DZ201" s="301">
        <f t="shared" si="91"/>
        <v>0</v>
      </c>
      <c r="EA201" s="301">
        <f t="shared" si="91"/>
        <v>0</v>
      </c>
      <c r="EB201" s="301">
        <f t="shared" si="91"/>
        <v>54307.615199999993</v>
      </c>
      <c r="EC201" s="301">
        <f t="shared" si="91"/>
        <v>79797.746199999994</v>
      </c>
      <c r="ED201" s="301">
        <f t="shared" si="91"/>
        <v>0</v>
      </c>
      <c r="EE201" s="301">
        <f t="shared" si="91"/>
        <v>26751.870699999999</v>
      </c>
      <c r="EF201" s="301">
        <f t="shared" ref="EF201:EH201" si="92">SUM(EF181:EF200)</f>
        <v>0</v>
      </c>
      <c r="EG201" s="301">
        <f t="shared" si="92"/>
        <v>22622.693400000004</v>
      </c>
      <c r="EH201" s="301">
        <f t="shared" si="92"/>
        <v>16800</v>
      </c>
      <c r="EI201"/>
      <c r="EJ201" s="11">
        <f t="shared" si="88"/>
        <v>1394343.0723999999</v>
      </c>
      <c r="EN201" s="183">
        <v>0</v>
      </c>
      <c r="EO201" s="183">
        <v>0</v>
      </c>
      <c r="EP201" s="183">
        <v>0</v>
      </c>
      <c r="EQ201" s="183">
        <v>0</v>
      </c>
      <c r="ER201" s="183">
        <v>0</v>
      </c>
      <c r="ES201" s="183">
        <v>0</v>
      </c>
      <c r="ET201" s="183">
        <v>0</v>
      </c>
      <c r="EU201" s="183">
        <v>0</v>
      </c>
      <c r="EV201" s="183">
        <v>0</v>
      </c>
      <c r="EW201" s="183">
        <v>0</v>
      </c>
      <c r="EX201" s="183">
        <v>0</v>
      </c>
      <c r="EY201" s="183">
        <v>0</v>
      </c>
      <c r="EZ201" s="183">
        <v>0</v>
      </c>
      <c r="FA201" s="183">
        <v>0</v>
      </c>
      <c r="FB201" s="183">
        <v>0</v>
      </c>
      <c r="FC201" s="183">
        <v>0</v>
      </c>
      <c r="FD201" s="183">
        <v>0</v>
      </c>
      <c r="FE201" s="183">
        <v>0</v>
      </c>
      <c r="FF201" s="183">
        <v>0</v>
      </c>
      <c r="FG201" s="183">
        <v>0</v>
      </c>
      <c r="FH201" s="183">
        <v>0</v>
      </c>
      <c r="FI201" s="183">
        <v>0</v>
      </c>
      <c r="FJ201" s="183">
        <v>0</v>
      </c>
      <c r="FK201" s="183">
        <v>0</v>
      </c>
      <c r="FL201" s="183">
        <v>0</v>
      </c>
      <c r="FM201" s="183">
        <v>0</v>
      </c>
      <c r="FN201" s="183">
        <v>0</v>
      </c>
      <c r="FO201" s="183">
        <v>0</v>
      </c>
      <c r="FP201" s="183">
        <v>0</v>
      </c>
      <c r="FQ201" s="183">
        <v>0</v>
      </c>
      <c r="FR201" s="183">
        <v>0</v>
      </c>
      <c r="FS201" s="183">
        <v>0</v>
      </c>
      <c r="FT201" s="183">
        <v>0</v>
      </c>
      <c r="FU201" s="183">
        <v>0</v>
      </c>
      <c r="FV201" s="183">
        <v>0</v>
      </c>
      <c r="FW201" s="183">
        <v>0</v>
      </c>
      <c r="FX201" s="183">
        <v>0</v>
      </c>
      <c r="FY201" s="183">
        <v>0</v>
      </c>
      <c r="FZ201" s="183">
        <v>0</v>
      </c>
      <c r="GA201" s="183">
        <v>0</v>
      </c>
      <c r="GB201" s="183">
        <v>0</v>
      </c>
      <c r="GC201" s="183">
        <v>0</v>
      </c>
      <c r="GD201" s="183">
        <v>0</v>
      </c>
      <c r="GE201" s="183">
        <v>0</v>
      </c>
      <c r="GF201" s="183">
        <v>0</v>
      </c>
      <c r="GG201" s="183">
        <v>0</v>
      </c>
      <c r="GH201" s="183">
        <v>0</v>
      </c>
      <c r="GI201" s="183">
        <v>0</v>
      </c>
      <c r="GJ201" s="183">
        <v>0</v>
      </c>
      <c r="GK201" s="183">
        <v>0</v>
      </c>
      <c r="GL201" s="183">
        <v>0</v>
      </c>
      <c r="GM201" s="183">
        <v>0</v>
      </c>
      <c r="GN201" s="183">
        <v>0</v>
      </c>
      <c r="GO201" s="183">
        <v>0</v>
      </c>
      <c r="GP201" s="183">
        <v>0</v>
      </c>
      <c r="GQ201" s="183">
        <v>0</v>
      </c>
      <c r="GR201" s="183">
        <v>0</v>
      </c>
      <c r="GS201" s="183">
        <v>0</v>
      </c>
      <c r="GT201" s="183">
        <v>0</v>
      </c>
      <c r="GU201" s="183">
        <v>0</v>
      </c>
      <c r="GV201" s="183">
        <v>0</v>
      </c>
      <c r="GW201" s="183">
        <v>0</v>
      </c>
      <c r="GX201" s="183">
        <v>0</v>
      </c>
      <c r="GY201" s="183">
        <v>0</v>
      </c>
      <c r="GZ201" s="183">
        <v>0</v>
      </c>
      <c r="HA201" s="183">
        <v>0</v>
      </c>
      <c r="HB201" s="183">
        <v>0</v>
      </c>
      <c r="HC201" s="183">
        <v>0</v>
      </c>
      <c r="HD201" s="183">
        <v>0</v>
      </c>
      <c r="HE201" s="183">
        <v>0</v>
      </c>
      <c r="HF201" s="183">
        <v>0</v>
      </c>
      <c r="HG201" s="183">
        <v>0</v>
      </c>
      <c r="HH201" s="183">
        <v>0</v>
      </c>
      <c r="HI201" s="183">
        <v>0</v>
      </c>
      <c r="HJ201" s="183">
        <v>0</v>
      </c>
      <c r="HK201" s="183">
        <v>0</v>
      </c>
      <c r="HL201" s="183">
        <v>0</v>
      </c>
      <c r="HM201" s="183">
        <v>0</v>
      </c>
      <c r="HN201" s="183">
        <v>0</v>
      </c>
      <c r="HO201" s="183">
        <v>0</v>
      </c>
      <c r="HP201" s="183">
        <v>0</v>
      </c>
      <c r="HQ201" s="183">
        <v>0</v>
      </c>
      <c r="HR201" s="183">
        <v>0</v>
      </c>
      <c r="HS201" s="183">
        <v>0</v>
      </c>
      <c r="HT201" s="183">
        <v>0</v>
      </c>
      <c r="HU201" s="183">
        <v>0</v>
      </c>
      <c r="HV201" s="183">
        <v>0</v>
      </c>
      <c r="HW201" s="183">
        <v>0</v>
      </c>
      <c r="HX201" s="183">
        <v>0</v>
      </c>
      <c r="HY201" s="183">
        <v>0</v>
      </c>
      <c r="HZ201" s="183">
        <v>0</v>
      </c>
      <c r="IA201" s="183">
        <v>0</v>
      </c>
      <c r="IB201" s="183">
        <v>0</v>
      </c>
      <c r="IC201" s="183">
        <v>0</v>
      </c>
      <c r="ID201" s="183">
        <v>0</v>
      </c>
      <c r="IE201" s="183">
        <v>0</v>
      </c>
      <c r="IF201" s="183">
        <v>0</v>
      </c>
      <c r="IG201" s="183">
        <v>0</v>
      </c>
      <c r="IH201" s="183">
        <v>0</v>
      </c>
      <c r="II201" s="183">
        <v>0</v>
      </c>
      <c r="IJ201" s="183">
        <v>0</v>
      </c>
      <c r="IK201" s="183">
        <v>0</v>
      </c>
      <c r="IL201" s="183">
        <v>0</v>
      </c>
      <c r="IM201" s="183">
        <v>0</v>
      </c>
      <c r="IN201" s="183">
        <v>0</v>
      </c>
      <c r="IO201" s="183">
        <v>0</v>
      </c>
      <c r="IP201" s="183">
        <v>0</v>
      </c>
      <c r="IQ201" s="183">
        <v>0</v>
      </c>
      <c r="IR201" s="183">
        <v>0</v>
      </c>
      <c r="IS201" s="183">
        <v>0</v>
      </c>
      <c r="IT201" s="183">
        <v>0</v>
      </c>
      <c r="IU201" s="183">
        <v>0</v>
      </c>
      <c r="IV201" s="183">
        <v>0</v>
      </c>
      <c r="IW201" s="183">
        <v>0</v>
      </c>
      <c r="IX201" s="183">
        <v>0</v>
      </c>
      <c r="IY201" s="183">
        <v>0</v>
      </c>
      <c r="IZ201" s="183">
        <v>0</v>
      </c>
      <c r="JA201" s="183">
        <v>0</v>
      </c>
      <c r="JB201" s="183">
        <v>0</v>
      </c>
      <c r="JC201" s="183">
        <v>0</v>
      </c>
      <c r="JD201" s="183">
        <v>0</v>
      </c>
      <c r="JE201" s="183">
        <v>0</v>
      </c>
      <c r="JF201" s="183">
        <v>0</v>
      </c>
      <c r="JG201" s="183">
        <v>0</v>
      </c>
      <c r="JH201" s="183">
        <v>0</v>
      </c>
      <c r="JI201" s="183">
        <v>0</v>
      </c>
      <c r="JJ201" s="183">
        <v>0</v>
      </c>
      <c r="JK201" s="183">
        <v>0</v>
      </c>
      <c r="JL201" s="183">
        <v>0</v>
      </c>
      <c r="JM201" s="183">
        <v>0</v>
      </c>
      <c r="JN201" s="183">
        <v>0</v>
      </c>
      <c r="JO201" s="183">
        <v>0</v>
      </c>
      <c r="JP201" s="183">
        <v>0</v>
      </c>
      <c r="JQ201" s="183">
        <v>0</v>
      </c>
    </row>
    <row r="202" spans="1:277" s="257" customFormat="1" ht="15.75" thickBot="1" x14ac:dyDescent="0.3">
      <c r="A202" s="54">
        <v>201</v>
      </c>
      <c r="B202" s="258"/>
      <c r="C202" s="258"/>
      <c r="D202" s="258"/>
      <c r="E202" s="258" t="s">
        <v>693</v>
      </c>
      <c r="F202" s="258"/>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c r="AQ202" s="301"/>
      <c r="AR202" s="301"/>
      <c r="AS202" s="301"/>
      <c r="AT202" s="301"/>
      <c r="AU202" s="301"/>
      <c r="AV202" s="301"/>
      <c r="AW202" s="301"/>
      <c r="AX202" s="301"/>
      <c r="AY202" s="301"/>
      <c r="AZ202" s="301"/>
      <c r="BA202" s="301"/>
      <c r="BB202" s="301"/>
      <c r="BC202" s="301"/>
      <c r="BD202" s="301"/>
      <c r="BE202" s="301"/>
      <c r="BF202" s="301"/>
      <c r="BG202" s="301"/>
      <c r="BH202" s="301"/>
      <c r="BI202" s="301"/>
      <c r="BJ202" s="301"/>
      <c r="BK202" s="301"/>
      <c r="BL202" s="301"/>
      <c r="BM202" s="301"/>
      <c r="BN202" s="301"/>
      <c r="BO202" s="301"/>
      <c r="BP202" s="301"/>
      <c r="BQ202" s="301"/>
      <c r="BR202" s="301"/>
      <c r="BS202" s="301"/>
      <c r="BT202" s="301"/>
      <c r="BU202" s="301"/>
      <c r="BV202" s="301"/>
      <c r="BW202" s="301"/>
      <c r="BX202" s="301"/>
      <c r="BY202" s="301"/>
      <c r="BZ202" s="301"/>
      <c r="CA202" s="301"/>
      <c r="CB202" s="301"/>
      <c r="CC202" s="301"/>
      <c r="CD202" s="301"/>
      <c r="CE202" s="301"/>
      <c r="CF202" s="301"/>
      <c r="CG202" s="301"/>
      <c r="CH202" s="301"/>
      <c r="CI202" s="301"/>
      <c r="CJ202" s="301"/>
      <c r="CK202" s="301"/>
      <c r="CL202" s="301"/>
      <c r="CM202" s="301"/>
      <c r="CN202" s="301"/>
      <c r="CO202" s="301"/>
      <c r="CP202" s="301"/>
      <c r="CQ202" s="301"/>
      <c r="CR202" s="301"/>
      <c r="CS202" s="301"/>
      <c r="CT202" s="301"/>
      <c r="CU202" s="301"/>
      <c r="CV202" s="301"/>
      <c r="CW202" s="301"/>
      <c r="CX202" s="301"/>
      <c r="CY202" s="301"/>
      <c r="CZ202" s="301"/>
      <c r="DA202" s="301"/>
      <c r="DB202" s="301"/>
      <c r="DC202" s="301"/>
      <c r="DD202" s="301"/>
      <c r="DE202" s="301"/>
      <c r="DF202" s="301"/>
      <c r="DG202" s="301"/>
      <c r="DH202" s="301"/>
      <c r="DI202" s="301"/>
      <c r="DJ202" s="301"/>
      <c r="DK202" s="301"/>
      <c r="DL202" s="301"/>
      <c r="DM202" s="301"/>
      <c r="DN202" s="301"/>
      <c r="DO202" s="301"/>
      <c r="DP202" s="301"/>
      <c r="DQ202" s="301"/>
      <c r="DR202" s="301"/>
      <c r="DS202" s="301"/>
      <c r="DT202" s="301"/>
      <c r="DU202" s="301"/>
      <c r="DV202" s="301"/>
      <c r="DW202" s="301"/>
      <c r="DX202" s="301"/>
      <c r="DY202" s="301"/>
      <c r="DZ202" s="301"/>
      <c r="EA202" s="301"/>
      <c r="EB202" s="301"/>
      <c r="EC202" s="301"/>
      <c r="ED202" s="301"/>
      <c r="EE202" s="301"/>
      <c r="EF202" s="301"/>
      <c r="EG202" s="301"/>
      <c r="EH202" s="301"/>
      <c r="EI202"/>
      <c r="EJ202" s="266">
        <f t="shared" si="88"/>
        <v>0</v>
      </c>
      <c r="EN202" s="259">
        <v>0</v>
      </c>
      <c r="EO202" s="267">
        <v>0</v>
      </c>
      <c r="EP202" s="267">
        <v>0</v>
      </c>
      <c r="EQ202" s="267">
        <v>0</v>
      </c>
      <c r="ER202" s="267">
        <v>0</v>
      </c>
      <c r="ES202" s="267">
        <v>0</v>
      </c>
      <c r="ET202" s="267">
        <v>0</v>
      </c>
      <c r="EU202" s="267">
        <v>0</v>
      </c>
      <c r="EV202" s="267">
        <v>0</v>
      </c>
      <c r="EW202" s="267">
        <v>0</v>
      </c>
      <c r="EX202" s="267">
        <v>0</v>
      </c>
      <c r="EY202" s="267">
        <v>0</v>
      </c>
      <c r="EZ202" s="267">
        <v>0</v>
      </c>
      <c r="FA202" s="267">
        <v>0</v>
      </c>
      <c r="FB202" s="267">
        <v>0</v>
      </c>
      <c r="FC202" s="267">
        <v>0</v>
      </c>
      <c r="FD202" s="267">
        <v>0</v>
      </c>
      <c r="FE202" s="267">
        <v>0</v>
      </c>
      <c r="FF202" s="267">
        <v>0</v>
      </c>
      <c r="FG202" s="267">
        <v>0</v>
      </c>
      <c r="FH202" s="267">
        <v>0</v>
      </c>
      <c r="FI202" s="267">
        <v>0</v>
      </c>
      <c r="FJ202" s="267">
        <v>0</v>
      </c>
      <c r="FK202" s="267">
        <v>0</v>
      </c>
      <c r="FL202" s="267">
        <v>0</v>
      </c>
      <c r="FM202" s="267">
        <v>0</v>
      </c>
      <c r="FN202" s="267">
        <v>0</v>
      </c>
      <c r="FO202" s="267">
        <v>0</v>
      </c>
      <c r="FP202" s="267">
        <v>0</v>
      </c>
      <c r="FQ202" s="267">
        <v>0</v>
      </c>
      <c r="FR202" s="267">
        <v>0</v>
      </c>
      <c r="FS202" s="267">
        <v>0</v>
      </c>
      <c r="FT202" s="267">
        <v>0</v>
      </c>
      <c r="FU202" s="267">
        <v>0</v>
      </c>
      <c r="FV202" s="267">
        <v>0</v>
      </c>
      <c r="FW202" s="267">
        <v>0</v>
      </c>
      <c r="FX202" s="267">
        <v>0</v>
      </c>
      <c r="FY202" s="267">
        <v>0</v>
      </c>
      <c r="FZ202" s="267">
        <v>0</v>
      </c>
      <c r="GA202" s="267">
        <v>0</v>
      </c>
      <c r="GB202" s="267">
        <v>0</v>
      </c>
      <c r="GC202" s="267">
        <v>0</v>
      </c>
      <c r="GD202" s="267">
        <v>0</v>
      </c>
      <c r="GE202" s="267">
        <v>0</v>
      </c>
      <c r="GF202" s="267">
        <v>0</v>
      </c>
      <c r="GG202" s="267">
        <v>0</v>
      </c>
      <c r="GH202" s="267">
        <v>0</v>
      </c>
      <c r="GI202" s="267">
        <v>0</v>
      </c>
      <c r="GJ202" s="267">
        <v>0</v>
      </c>
      <c r="GK202" s="267">
        <v>0</v>
      </c>
      <c r="GL202" s="267">
        <v>0</v>
      </c>
      <c r="GM202" s="267">
        <v>0</v>
      </c>
      <c r="GN202" s="267">
        <v>0</v>
      </c>
      <c r="GO202" s="267">
        <v>0</v>
      </c>
      <c r="GP202" s="267">
        <v>0</v>
      </c>
      <c r="GQ202" s="267">
        <v>0</v>
      </c>
      <c r="GR202" s="267">
        <v>0</v>
      </c>
      <c r="GS202" s="267">
        <v>0</v>
      </c>
      <c r="GT202" s="267">
        <v>0</v>
      </c>
      <c r="GU202" s="267">
        <v>0</v>
      </c>
      <c r="GV202" s="267">
        <v>0</v>
      </c>
      <c r="GW202" s="267">
        <v>0</v>
      </c>
      <c r="GX202" s="267">
        <v>0</v>
      </c>
      <c r="GY202" s="267">
        <v>0</v>
      </c>
      <c r="GZ202" s="267">
        <v>0</v>
      </c>
      <c r="HA202" s="267">
        <v>0</v>
      </c>
      <c r="HB202" s="267">
        <v>0</v>
      </c>
      <c r="HC202" s="267">
        <v>0</v>
      </c>
      <c r="HD202" s="267">
        <v>0</v>
      </c>
      <c r="HE202" s="267">
        <v>0</v>
      </c>
      <c r="HF202" s="267">
        <v>0</v>
      </c>
      <c r="HG202" s="267">
        <v>0</v>
      </c>
      <c r="HH202" s="267">
        <v>0</v>
      </c>
      <c r="HI202" s="267">
        <v>0</v>
      </c>
      <c r="HJ202" s="267">
        <v>0</v>
      </c>
      <c r="HK202" s="267">
        <v>0</v>
      </c>
      <c r="HL202" s="267">
        <v>0</v>
      </c>
      <c r="HM202" s="267">
        <v>0</v>
      </c>
      <c r="HN202" s="267">
        <v>0</v>
      </c>
      <c r="HO202" s="267">
        <v>0</v>
      </c>
      <c r="HP202" s="267">
        <v>0</v>
      </c>
      <c r="HQ202" s="267">
        <v>0</v>
      </c>
      <c r="HR202" s="267">
        <v>0</v>
      </c>
      <c r="HS202" s="267">
        <v>0</v>
      </c>
      <c r="HT202" s="267">
        <v>0</v>
      </c>
      <c r="HU202" s="267">
        <v>0</v>
      </c>
      <c r="HV202" s="267">
        <v>0</v>
      </c>
      <c r="HW202" s="267">
        <v>0</v>
      </c>
      <c r="HX202" s="267">
        <v>0</v>
      </c>
      <c r="HY202" s="267">
        <v>0</v>
      </c>
      <c r="HZ202" s="267">
        <v>0</v>
      </c>
      <c r="IA202" s="267">
        <v>0</v>
      </c>
      <c r="IB202" s="267">
        <v>0</v>
      </c>
      <c r="IC202" s="267">
        <v>0</v>
      </c>
      <c r="ID202" s="267">
        <v>0</v>
      </c>
      <c r="IE202" s="267">
        <v>0</v>
      </c>
      <c r="IF202" s="267">
        <v>0</v>
      </c>
      <c r="IG202" s="267">
        <v>0</v>
      </c>
      <c r="IH202" s="267">
        <v>0</v>
      </c>
      <c r="II202" s="267">
        <v>0</v>
      </c>
      <c r="IJ202" s="267">
        <v>0</v>
      </c>
      <c r="IK202" s="267">
        <v>0</v>
      </c>
      <c r="IL202" s="267">
        <v>0</v>
      </c>
      <c r="IM202" s="267">
        <v>0</v>
      </c>
      <c r="IN202" s="267">
        <v>0</v>
      </c>
      <c r="IO202" s="267">
        <v>0</v>
      </c>
      <c r="IP202" s="267">
        <v>0</v>
      </c>
      <c r="IQ202" s="267">
        <v>0</v>
      </c>
      <c r="IR202" s="267">
        <v>0</v>
      </c>
      <c r="IS202" s="267">
        <v>0</v>
      </c>
      <c r="IT202" s="267">
        <v>0</v>
      </c>
      <c r="IU202" s="267">
        <v>0</v>
      </c>
      <c r="IV202" s="267">
        <v>0</v>
      </c>
      <c r="IW202" s="267">
        <v>0</v>
      </c>
      <c r="IX202" s="267">
        <v>0</v>
      </c>
      <c r="IY202" s="267">
        <v>0</v>
      </c>
      <c r="IZ202" s="267">
        <v>0</v>
      </c>
      <c r="JA202" s="267">
        <v>0</v>
      </c>
      <c r="JB202" s="267">
        <v>0</v>
      </c>
      <c r="JC202" s="267">
        <v>0</v>
      </c>
      <c r="JD202" s="267">
        <v>0</v>
      </c>
      <c r="JE202" s="267">
        <v>0</v>
      </c>
      <c r="JF202" s="267">
        <v>0</v>
      </c>
      <c r="JG202" s="267">
        <v>0</v>
      </c>
      <c r="JH202" s="267">
        <v>0</v>
      </c>
      <c r="JI202" s="267">
        <v>0</v>
      </c>
      <c r="JJ202" s="267">
        <v>0</v>
      </c>
      <c r="JK202" s="267">
        <v>0</v>
      </c>
      <c r="JL202" s="267">
        <v>0</v>
      </c>
      <c r="JM202" s="267">
        <v>0</v>
      </c>
      <c r="JN202" s="267">
        <v>0</v>
      </c>
      <c r="JO202" s="267">
        <v>0</v>
      </c>
      <c r="JP202" s="267">
        <v>0</v>
      </c>
      <c r="JQ202" s="267">
        <v>0</v>
      </c>
    </row>
    <row r="203" spans="1:277" ht="30" customHeight="1" thickBot="1" x14ac:dyDescent="0.3">
      <c r="A203" s="54">
        <v>202</v>
      </c>
      <c r="B203" s="6"/>
      <c r="C203" s="6"/>
      <c r="D203" s="6" t="s">
        <v>353</v>
      </c>
      <c r="E203" s="6"/>
      <c r="F203" s="6"/>
      <c r="G203" s="301">
        <f>G53+G54+G55+G61+G65+G69+G73+G82+G90+G95+G100+G116+G131+G151+G152+G163+G164+G169+G175+G179+G201+G202</f>
        <v>16033.32279665</v>
      </c>
      <c r="H203" s="301">
        <f>H53+H54+H55+H61+H65+H69+H73+H82+H90+H95+H100+H116+H131+H151+H152+H163+H164+H169+H175+H179+H201+H202</f>
        <v>95740.676014050012</v>
      </c>
      <c r="I203" s="301">
        <f t="shared" ref="I203:BT203" si="93">I53+I54+I55+I61+I65+I69+I73+I82+I90+I95+I100+I116+I131+I151+I152+I163+I164+I169+I175+I179+I201+I202</f>
        <v>1267648.813785553</v>
      </c>
      <c r="J203" s="301">
        <f t="shared" si="93"/>
        <v>4895.2826439</v>
      </c>
      <c r="K203" s="301">
        <f t="shared" si="93"/>
        <v>453327.22279999999</v>
      </c>
      <c r="L203" s="301">
        <f t="shared" si="93"/>
        <v>197212.54459499996</v>
      </c>
      <c r="M203" s="301">
        <f t="shared" si="93"/>
        <v>13089.260450000002</v>
      </c>
      <c r="N203" s="301">
        <f t="shared" si="93"/>
        <v>11862.49295</v>
      </c>
      <c r="O203" s="301">
        <f t="shared" si="93"/>
        <v>405460.58589649998</v>
      </c>
      <c r="P203" s="301">
        <f t="shared" si="93"/>
        <v>1277934.6201500001</v>
      </c>
      <c r="Q203" s="301">
        <f t="shared" si="93"/>
        <v>35601.982484</v>
      </c>
      <c r="R203" s="301">
        <f t="shared" si="93"/>
        <v>229762.97871990001</v>
      </c>
      <c r="S203" s="301">
        <f t="shared" si="93"/>
        <v>6783.4827999999998</v>
      </c>
      <c r="T203" s="301">
        <f t="shared" si="93"/>
        <v>7041.4327715000009</v>
      </c>
      <c r="U203" s="301">
        <f t="shared" si="93"/>
        <v>10443.7839</v>
      </c>
      <c r="V203" s="301">
        <f t="shared" si="93"/>
        <v>357385.46983225003</v>
      </c>
      <c r="W203" s="301">
        <f t="shared" si="93"/>
        <v>17788</v>
      </c>
      <c r="X203" s="301">
        <f t="shared" si="93"/>
        <v>1018621.4296857499</v>
      </c>
      <c r="Y203" s="301">
        <f t="shared" si="93"/>
        <v>16724.53</v>
      </c>
      <c r="Z203" s="301">
        <f t="shared" si="93"/>
        <v>12021.247019999999</v>
      </c>
      <c r="AA203" s="301">
        <f t="shared" si="93"/>
        <v>13134.428756049998</v>
      </c>
      <c r="AB203" s="301">
        <f t="shared" si="93"/>
        <v>466873.08272499999</v>
      </c>
      <c r="AC203" s="301">
        <f t="shared" si="93"/>
        <v>14776.357100000001</v>
      </c>
      <c r="AD203" s="301">
        <f t="shared" si="93"/>
        <v>6031.6749999999993</v>
      </c>
      <c r="AE203" s="301">
        <f t="shared" si="93"/>
        <v>91560.374542300007</v>
      </c>
      <c r="AF203" s="301">
        <f t="shared" si="93"/>
        <v>9803.7832499999986</v>
      </c>
      <c r="AG203" s="301">
        <f t="shared" si="93"/>
        <v>28656.562050000004</v>
      </c>
      <c r="AH203" s="301">
        <f t="shared" si="93"/>
        <v>36616.405506999996</v>
      </c>
      <c r="AI203" s="301">
        <f t="shared" si="93"/>
        <v>58748.192661250003</v>
      </c>
      <c r="AJ203" s="301">
        <f t="shared" si="93"/>
        <v>11158.2781</v>
      </c>
      <c r="AK203" s="301">
        <f t="shared" si="93"/>
        <v>23675.385000000002</v>
      </c>
      <c r="AL203" s="301">
        <f t="shared" si="93"/>
        <v>6878.4157912500013</v>
      </c>
      <c r="AM203" s="301">
        <f t="shared" si="93"/>
        <v>12283.430901</v>
      </c>
      <c r="AN203" s="301">
        <f t="shared" si="93"/>
        <v>24734.267025000001</v>
      </c>
      <c r="AO203" s="301">
        <f t="shared" si="93"/>
        <v>12229.034499999998</v>
      </c>
      <c r="AP203" s="301">
        <f t="shared" si="93"/>
        <v>10783.077234999999</v>
      </c>
      <c r="AQ203" s="301">
        <f t="shared" si="93"/>
        <v>743071.49650000001</v>
      </c>
      <c r="AR203" s="301">
        <f t="shared" si="93"/>
        <v>9402.6453799999999</v>
      </c>
      <c r="AS203" s="301">
        <f t="shared" si="93"/>
        <v>30465.99355001</v>
      </c>
      <c r="AT203" s="301">
        <f t="shared" si="93"/>
        <v>8232.4733623499997</v>
      </c>
      <c r="AU203" s="301">
        <f t="shared" si="93"/>
        <v>19510.65228455</v>
      </c>
      <c r="AV203" s="301">
        <f t="shared" si="93"/>
        <v>19960.653200000001</v>
      </c>
      <c r="AW203" s="301">
        <f t="shared" si="93"/>
        <v>122808.20483040001</v>
      </c>
      <c r="AX203" s="301">
        <f t="shared" si="93"/>
        <v>11756.676140199997</v>
      </c>
      <c r="AY203" s="301">
        <f t="shared" si="93"/>
        <v>6758.1724009999998</v>
      </c>
      <c r="AZ203" s="301">
        <f t="shared" si="93"/>
        <v>8003.6629437499996</v>
      </c>
      <c r="BA203" s="301">
        <f t="shared" si="93"/>
        <v>14837.9607007</v>
      </c>
      <c r="BB203" s="301">
        <f t="shared" si="93"/>
        <v>22461.042700000002</v>
      </c>
      <c r="BC203" s="301">
        <f t="shared" si="93"/>
        <v>849920.88536960981</v>
      </c>
      <c r="BD203" s="301">
        <f t="shared" si="93"/>
        <v>8663.0408812500009</v>
      </c>
      <c r="BE203" s="301">
        <f t="shared" si="93"/>
        <v>11212.811125010001</v>
      </c>
      <c r="BF203" s="301">
        <f t="shared" si="93"/>
        <v>29565.107304599998</v>
      </c>
      <c r="BG203" s="301">
        <f t="shared" si="93"/>
        <v>892397.75324925012</v>
      </c>
      <c r="BH203" s="301">
        <f t="shared" si="93"/>
        <v>509810.51622349996</v>
      </c>
      <c r="BI203" s="301">
        <f t="shared" si="93"/>
        <v>14118.196</v>
      </c>
      <c r="BJ203" s="301">
        <f t="shared" si="93"/>
        <v>10369.930675</v>
      </c>
      <c r="BK203" s="301">
        <f t="shared" si="93"/>
        <v>25949.265099999997</v>
      </c>
      <c r="BL203" s="301">
        <f t="shared" si="93"/>
        <v>5442.2124999999996</v>
      </c>
      <c r="BM203" s="301">
        <f t="shared" si="93"/>
        <v>9430.013409449999</v>
      </c>
      <c r="BN203" s="301">
        <f t="shared" si="93"/>
        <v>15281.176028000002</v>
      </c>
      <c r="BO203" s="301">
        <f t="shared" si="93"/>
        <v>658187.34732750012</v>
      </c>
      <c r="BP203" s="301">
        <f t="shared" si="93"/>
        <v>93860.779399849998</v>
      </c>
      <c r="BQ203" s="301">
        <f t="shared" si="93"/>
        <v>327847.82237099996</v>
      </c>
      <c r="BR203" s="301">
        <f t="shared" si="93"/>
        <v>5496.1210261000006</v>
      </c>
      <c r="BS203" s="301">
        <f t="shared" si="93"/>
        <v>24075.28496425</v>
      </c>
      <c r="BT203" s="301">
        <f t="shared" si="93"/>
        <v>6865.0336539500004</v>
      </c>
      <c r="BU203" s="301">
        <f t="shared" ref="BU203:EF203" si="94">BU53+BU54+BU55+BU61+BU65+BU69+BU73+BU82+BU90+BU95+BU100+BU116+BU131+BU151+BU152+BU163+BU164+BU169+BU175+BU179+BU201+BU202</f>
        <v>126949.73272499999</v>
      </c>
      <c r="BV203" s="301">
        <f t="shared" si="94"/>
        <v>10815.92555</v>
      </c>
      <c r="BW203" s="301">
        <f t="shared" si="94"/>
        <v>6327.5725000000002</v>
      </c>
      <c r="BX203" s="301">
        <f t="shared" si="94"/>
        <v>203631.0586125</v>
      </c>
      <c r="BY203" s="301">
        <f t="shared" si="94"/>
        <v>12755.739594999999</v>
      </c>
      <c r="BZ203" s="301">
        <f t="shared" si="94"/>
        <v>5372.5750609000006</v>
      </c>
      <c r="CA203" s="301">
        <f t="shared" si="94"/>
        <v>34164.695224999996</v>
      </c>
      <c r="CB203" s="301">
        <f t="shared" si="94"/>
        <v>772729.51499704993</v>
      </c>
      <c r="CC203" s="301">
        <f t="shared" si="94"/>
        <v>11435.407011749998</v>
      </c>
      <c r="CD203" s="301">
        <f t="shared" si="94"/>
        <v>230331.47470000002</v>
      </c>
      <c r="CE203" s="301">
        <f t="shared" si="94"/>
        <v>8990.9074149999997</v>
      </c>
      <c r="CF203" s="301">
        <f t="shared" si="94"/>
        <v>910514.91847200016</v>
      </c>
      <c r="CG203" s="301">
        <f t="shared" si="94"/>
        <v>9288.5549509499997</v>
      </c>
      <c r="CH203" s="301">
        <f t="shared" si="94"/>
        <v>168594.69616250001</v>
      </c>
      <c r="CI203" s="301">
        <f t="shared" si="94"/>
        <v>25165.7781</v>
      </c>
      <c r="CJ203" s="301">
        <f t="shared" si="94"/>
        <v>1071262.950101</v>
      </c>
      <c r="CK203" s="301">
        <f t="shared" si="94"/>
        <v>507666.53060050006</v>
      </c>
      <c r="CL203" s="301">
        <f t="shared" si="94"/>
        <v>620662.38035000011</v>
      </c>
      <c r="CM203" s="301">
        <f t="shared" si="94"/>
        <v>239096</v>
      </c>
      <c r="CN203" s="301">
        <f t="shared" si="94"/>
        <v>6280.8223889000001</v>
      </c>
      <c r="CO203" s="301">
        <f t="shared" si="94"/>
        <v>10791.553394500001</v>
      </c>
      <c r="CP203" s="301">
        <f t="shared" si="94"/>
        <v>6457.05</v>
      </c>
      <c r="CQ203" s="301">
        <f t="shared" si="94"/>
        <v>142474.40748249998</v>
      </c>
      <c r="CR203" s="301">
        <f t="shared" si="94"/>
        <v>5386.9482316000003</v>
      </c>
      <c r="CS203" s="301">
        <f t="shared" si="94"/>
        <v>13952.3037</v>
      </c>
      <c r="CT203" s="301">
        <f t="shared" si="94"/>
        <v>787559.08529760002</v>
      </c>
      <c r="CU203" s="301">
        <f t="shared" si="94"/>
        <v>33449.819249599997</v>
      </c>
      <c r="CV203" s="301">
        <f t="shared" si="94"/>
        <v>652577.77865624998</v>
      </c>
      <c r="CW203" s="301">
        <f t="shared" si="94"/>
        <v>14506.727290000001</v>
      </c>
      <c r="CX203" s="301">
        <f t="shared" si="94"/>
        <v>15996.911100000001</v>
      </c>
      <c r="CY203" s="301">
        <f t="shared" si="94"/>
        <v>9362.0461749999995</v>
      </c>
      <c r="CZ203" s="301">
        <f t="shared" si="94"/>
        <v>23188.908783800005</v>
      </c>
      <c r="DA203" s="301">
        <f t="shared" si="94"/>
        <v>14066.360110022</v>
      </c>
      <c r="DB203" s="301">
        <f t="shared" si="94"/>
        <v>365715.56649374997</v>
      </c>
      <c r="DC203" s="301">
        <f t="shared" si="94"/>
        <v>10789.545663000001</v>
      </c>
      <c r="DD203" s="301">
        <f t="shared" si="94"/>
        <v>232946.91959899999</v>
      </c>
      <c r="DE203" s="301">
        <f t="shared" si="94"/>
        <v>6730.8636452499995</v>
      </c>
      <c r="DF203" s="301">
        <f t="shared" si="94"/>
        <v>9170.0765122999983</v>
      </c>
      <c r="DG203" s="301">
        <f t="shared" si="94"/>
        <v>21138.991940000004</v>
      </c>
      <c r="DH203" s="301">
        <f t="shared" si="94"/>
        <v>84291.741474999988</v>
      </c>
      <c r="DI203" s="301">
        <f t="shared" si="94"/>
        <v>6025.3577800000003</v>
      </c>
      <c r="DJ203" s="301">
        <f t="shared" si="94"/>
        <v>6247.13</v>
      </c>
      <c r="DK203" s="301">
        <f t="shared" si="94"/>
        <v>9513.2994225000002</v>
      </c>
      <c r="DL203" s="301">
        <f t="shared" si="94"/>
        <v>13625.100600000002</v>
      </c>
      <c r="DM203" s="301">
        <f t="shared" si="94"/>
        <v>130144.54248595001</v>
      </c>
      <c r="DN203" s="301">
        <f t="shared" si="94"/>
        <v>6813.2182999999995</v>
      </c>
      <c r="DO203" s="301">
        <f t="shared" si="94"/>
        <v>8876.7671334999995</v>
      </c>
      <c r="DP203" s="301">
        <f t="shared" si="94"/>
        <v>17886.450101000002</v>
      </c>
      <c r="DQ203" s="301">
        <f t="shared" si="94"/>
        <v>197074</v>
      </c>
      <c r="DR203" s="301">
        <f t="shared" si="94"/>
        <v>11659.5743</v>
      </c>
      <c r="DS203" s="301">
        <f t="shared" si="94"/>
        <v>4433.5252275499997</v>
      </c>
      <c r="DT203" s="301">
        <f t="shared" si="94"/>
        <v>15005.90390125</v>
      </c>
      <c r="DU203" s="301">
        <f t="shared" si="94"/>
        <v>14823.936103850001</v>
      </c>
      <c r="DV203" s="301">
        <f t="shared" si="94"/>
        <v>7600.2385000000013</v>
      </c>
      <c r="DW203" s="301">
        <f t="shared" si="94"/>
        <v>8228.758425</v>
      </c>
      <c r="DX203" s="301">
        <f t="shared" si="94"/>
        <v>9804.02</v>
      </c>
      <c r="DY203" s="301">
        <f t="shared" si="94"/>
        <v>988421.24667500006</v>
      </c>
      <c r="DZ203" s="301">
        <f t="shared" si="94"/>
        <v>11579.399151</v>
      </c>
      <c r="EA203" s="301">
        <f t="shared" si="94"/>
        <v>8619.6974372999994</v>
      </c>
      <c r="EB203" s="301">
        <f t="shared" si="94"/>
        <v>1029655.3846922499</v>
      </c>
      <c r="EC203" s="301">
        <f t="shared" si="94"/>
        <v>1169976.8137100001</v>
      </c>
      <c r="ED203" s="301">
        <f t="shared" si="94"/>
        <v>10987.281430949999</v>
      </c>
      <c r="EE203" s="301">
        <f t="shared" si="94"/>
        <v>466650.63851000008</v>
      </c>
      <c r="EF203" s="301">
        <f t="shared" si="94"/>
        <v>10022.0628607</v>
      </c>
      <c r="EG203" s="301">
        <f t="shared" ref="EG203:EH203" si="95">EG53+EG54+EG55+EG61+EG65+EG69+EG73+EG82+EG90+EG95+EG100+EG116+EG131+EG151+EG152+EG163+EG164+EG169+EG175+EG179+EG201+EG202</f>
        <v>353772.42005800002</v>
      </c>
      <c r="EH203" s="301">
        <f t="shared" si="95"/>
        <v>184796.52979999999</v>
      </c>
      <c r="EI203"/>
      <c r="EJ203" s="11">
        <f t="shared" si="88"/>
        <v>22943918.975960001</v>
      </c>
      <c r="EN203" s="183">
        <v>0</v>
      </c>
      <c r="EO203" s="183">
        <v>0</v>
      </c>
      <c r="EP203" s="183">
        <v>0</v>
      </c>
      <c r="EQ203" s="183">
        <v>0</v>
      </c>
      <c r="ER203" s="183">
        <v>0</v>
      </c>
      <c r="ES203" s="183">
        <v>0</v>
      </c>
      <c r="ET203" s="183">
        <v>0</v>
      </c>
      <c r="EU203" s="183">
        <v>0</v>
      </c>
      <c r="EV203" s="183">
        <v>0</v>
      </c>
      <c r="EW203" s="183">
        <v>0</v>
      </c>
      <c r="EX203" s="183">
        <v>0</v>
      </c>
      <c r="EY203" s="183">
        <v>0</v>
      </c>
      <c r="EZ203" s="183">
        <v>0</v>
      </c>
      <c r="FA203" s="183">
        <v>0</v>
      </c>
      <c r="FB203" s="183">
        <v>0</v>
      </c>
      <c r="FC203" s="183">
        <v>0</v>
      </c>
      <c r="FD203" s="183">
        <v>0</v>
      </c>
      <c r="FE203" s="183">
        <v>0</v>
      </c>
      <c r="FF203" s="183">
        <v>0</v>
      </c>
      <c r="FG203" s="183">
        <v>0</v>
      </c>
      <c r="FH203" s="183">
        <v>0</v>
      </c>
      <c r="FI203" s="183">
        <v>0</v>
      </c>
      <c r="FJ203" s="183">
        <v>0</v>
      </c>
      <c r="FK203" s="183">
        <v>0</v>
      </c>
      <c r="FL203" s="183">
        <v>0</v>
      </c>
      <c r="FM203" s="183">
        <v>0</v>
      </c>
      <c r="FN203" s="183">
        <v>0</v>
      </c>
      <c r="FO203" s="183">
        <v>0</v>
      </c>
      <c r="FP203" s="183">
        <v>0</v>
      </c>
      <c r="FQ203" s="183">
        <v>0</v>
      </c>
      <c r="FR203" s="183">
        <v>0</v>
      </c>
      <c r="FS203" s="183">
        <v>0</v>
      </c>
      <c r="FT203" s="183">
        <v>0</v>
      </c>
      <c r="FU203" s="183">
        <v>0</v>
      </c>
      <c r="FV203" s="183">
        <v>0</v>
      </c>
      <c r="FW203" s="183">
        <v>0</v>
      </c>
      <c r="FX203" s="183">
        <v>0</v>
      </c>
      <c r="FY203" s="183">
        <v>0</v>
      </c>
      <c r="FZ203" s="183">
        <v>0</v>
      </c>
      <c r="GA203" s="183">
        <v>0</v>
      </c>
      <c r="GB203" s="183">
        <v>0</v>
      </c>
      <c r="GC203" s="183">
        <v>0</v>
      </c>
      <c r="GD203" s="183">
        <v>0</v>
      </c>
      <c r="GE203" s="183">
        <v>0</v>
      </c>
      <c r="GF203" s="183">
        <v>0</v>
      </c>
      <c r="GG203" s="183">
        <v>0</v>
      </c>
      <c r="GH203" s="183">
        <v>0</v>
      </c>
      <c r="GI203" s="183">
        <v>0</v>
      </c>
      <c r="GJ203" s="183">
        <v>0</v>
      </c>
      <c r="GK203" s="183">
        <v>0</v>
      </c>
      <c r="GL203" s="183">
        <v>0</v>
      </c>
      <c r="GM203" s="183">
        <v>0</v>
      </c>
      <c r="GN203" s="183">
        <v>0</v>
      </c>
      <c r="GO203" s="183">
        <v>0</v>
      </c>
      <c r="GP203" s="183">
        <v>0</v>
      </c>
      <c r="GQ203" s="183">
        <v>0</v>
      </c>
      <c r="GR203" s="183">
        <v>0</v>
      </c>
      <c r="GS203" s="183">
        <v>0</v>
      </c>
      <c r="GT203" s="183">
        <v>0</v>
      </c>
      <c r="GU203" s="183">
        <v>0</v>
      </c>
      <c r="GV203" s="183">
        <v>0</v>
      </c>
      <c r="GW203" s="183">
        <v>0</v>
      </c>
      <c r="GX203" s="183">
        <v>0</v>
      </c>
      <c r="GY203" s="183">
        <v>0</v>
      </c>
      <c r="GZ203" s="183">
        <v>0</v>
      </c>
      <c r="HA203" s="183">
        <v>0</v>
      </c>
      <c r="HB203" s="183">
        <v>0</v>
      </c>
      <c r="HC203" s="183">
        <v>0</v>
      </c>
      <c r="HD203" s="183">
        <v>0</v>
      </c>
      <c r="HE203" s="183">
        <v>0</v>
      </c>
      <c r="HF203" s="183">
        <v>0</v>
      </c>
      <c r="HG203" s="183">
        <v>0</v>
      </c>
      <c r="HH203" s="183">
        <v>0</v>
      </c>
      <c r="HI203" s="183">
        <v>0</v>
      </c>
      <c r="HJ203" s="183">
        <v>0</v>
      </c>
      <c r="HK203" s="183">
        <v>0</v>
      </c>
      <c r="HL203" s="183">
        <v>0</v>
      </c>
      <c r="HM203" s="183">
        <v>0</v>
      </c>
      <c r="HN203" s="183">
        <v>0</v>
      </c>
      <c r="HO203" s="183">
        <v>0</v>
      </c>
      <c r="HP203" s="183">
        <v>0</v>
      </c>
      <c r="HQ203" s="183">
        <v>0</v>
      </c>
      <c r="HR203" s="183">
        <v>0</v>
      </c>
      <c r="HS203" s="183">
        <v>0</v>
      </c>
      <c r="HT203" s="183">
        <v>0</v>
      </c>
      <c r="HU203" s="183">
        <v>0</v>
      </c>
      <c r="HV203" s="183">
        <v>0</v>
      </c>
      <c r="HW203" s="183">
        <v>0</v>
      </c>
      <c r="HX203" s="183">
        <v>0</v>
      </c>
      <c r="HY203" s="183">
        <v>0</v>
      </c>
      <c r="HZ203" s="183">
        <v>0</v>
      </c>
      <c r="IA203" s="183">
        <v>0</v>
      </c>
      <c r="IB203" s="183">
        <v>0</v>
      </c>
      <c r="IC203" s="183">
        <v>0</v>
      </c>
      <c r="ID203" s="183">
        <v>0</v>
      </c>
      <c r="IE203" s="183">
        <v>0</v>
      </c>
      <c r="IF203" s="183">
        <v>0</v>
      </c>
      <c r="IG203" s="183">
        <v>0</v>
      </c>
      <c r="IH203" s="183">
        <v>0</v>
      </c>
      <c r="II203" s="183">
        <v>0</v>
      </c>
      <c r="IJ203" s="183">
        <v>0</v>
      </c>
      <c r="IK203" s="183">
        <v>0</v>
      </c>
      <c r="IL203" s="183">
        <v>0</v>
      </c>
      <c r="IM203" s="183">
        <v>0</v>
      </c>
      <c r="IN203" s="183">
        <v>0</v>
      </c>
      <c r="IO203" s="183">
        <v>0</v>
      </c>
      <c r="IP203" s="183">
        <v>0</v>
      </c>
      <c r="IQ203" s="183">
        <v>0</v>
      </c>
      <c r="IR203" s="183">
        <v>0</v>
      </c>
      <c r="IS203" s="183">
        <v>0</v>
      </c>
      <c r="IT203" s="183">
        <v>0</v>
      </c>
      <c r="IU203" s="183">
        <v>0</v>
      </c>
      <c r="IV203" s="183">
        <v>0</v>
      </c>
      <c r="IW203" s="183">
        <v>0</v>
      </c>
      <c r="IX203" s="183">
        <v>0</v>
      </c>
      <c r="IY203" s="183">
        <v>0</v>
      </c>
      <c r="IZ203" s="183">
        <v>0</v>
      </c>
      <c r="JA203" s="183">
        <v>0</v>
      </c>
      <c r="JB203" s="183">
        <v>0</v>
      </c>
      <c r="JC203" s="183">
        <v>0</v>
      </c>
      <c r="JD203" s="183">
        <v>0</v>
      </c>
      <c r="JE203" s="183">
        <v>0</v>
      </c>
      <c r="JF203" s="183">
        <v>0</v>
      </c>
      <c r="JG203" s="183">
        <v>0</v>
      </c>
      <c r="JH203" s="183">
        <v>0</v>
      </c>
      <c r="JI203" s="183">
        <v>0</v>
      </c>
      <c r="JJ203" s="183">
        <v>0</v>
      </c>
      <c r="JK203" s="183">
        <v>0</v>
      </c>
      <c r="JL203" s="183">
        <v>0</v>
      </c>
      <c r="JM203" s="183">
        <v>0</v>
      </c>
      <c r="JN203" s="183">
        <v>0</v>
      </c>
      <c r="JO203" s="183">
        <v>0</v>
      </c>
      <c r="JP203" s="183">
        <v>0</v>
      </c>
      <c r="JQ203" s="183">
        <v>0</v>
      </c>
    </row>
    <row r="204" spans="1:277" s="1" customFormat="1" ht="30" customHeight="1" thickBot="1" x14ac:dyDescent="0.3">
      <c r="A204" s="54">
        <v>203</v>
      </c>
      <c r="B204" s="6" t="s">
        <v>217</v>
      </c>
      <c r="C204" s="6"/>
      <c r="D204" s="6"/>
      <c r="E204" s="6"/>
      <c r="F204" s="6"/>
      <c r="G204" s="302">
        <f>G48-G203</f>
        <v>42916.677203350002</v>
      </c>
      <c r="H204" s="302">
        <f>H48-H203</f>
        <v>4711.5759859499958</v>
      </c>
      <c r="I204" s="302">
        <f t="shared" ref="I204:BT204" si="96">I48-I203</f>
        <v>512603.6812144469</v>
      </c>
      <c r="J204" s="302">
        <f t="shared" si="96"/>
        <v>304.71735609999996</v>
      </c>
      <c r="K204" s="302">
        <f t="shared" si="96"/>
        <v>5718.0572000000393</v>
      </c>
      <c r="L204" s="302">
        <f t="shared" si="96"/>
        <v>70359.712400000048</v>
      </c>
      <c r="M204" s="302">
        <f t="shared" si="96"/>
        <v>-396.04045000000224</v>
      </c>
      <c r="N204" s="302">
        <f t="shared" si="96"/>
        <v>1337.5070500000002</v>
      </c>
      <c r="O204" s="302">
        <f t="shared" si="96"/>
        <v>-118281.17843609996</v>
      </c>
      <c r="P204" s="302">
        <f t="shared" si="96"/>
        <v>-177025.55015000026</v>
      </c>
      <c r="Q204" s="302">
        <f t="shared" si="96"/>
        <v>-14516.760083999998</v>
      </c>
      <c r="R204" s="302">
        <f t="shared" si="96"/>
        <v>-45288.0124449</v>
      </c>
      <c r="S204" s="302">
        <f t="shared" si="96"/>
        <v>-1233.4827999999998</v>
      </c>
      <c r="T204" s="302">
        <f t="shared" si="96"/>
        <v>-1741.4327715000009</v>
      </c>
      <c r="U204" s="302">
        <f t="shared" si="96"/>
        <v>-243.78390000000036</v>
      </c>
      <c r="V204" s="302">
        <f t="shared" si="96"/>
        <v>39764.471457049949</v>
      </c>
      <c r="W204" s="302">
        <f t="shared" si="96"/>
        <v>37212</v>
      </c>
      <c r="X204" s="302">
        <f t="shared" si="96"/>
        <v>-5349.6532313547796</v>
      </c>
      <c r="Y204" s="302">
        <f t="shared" si="96"/>
        <v>-5474.5299999999988</v>
      </c>
      <c r="Z204" s="302">
        <f t="shared" si="96"/>
        <v>1578.7529800000011</v>
      </c>
      <c r="AA204" s="302">
        <f t="shared" si="96"/>
        <v>21140.571243950002</v>
      </c>
      <c r="AB204" s="302">
        <f t="shared" si="96"/>
        <v>-19837.047724999953</v>
      </c>
      <c r="AC204" s="302">
        <f t="shared" si="96"/>
        <v>-1376.3571000000011</v>
      </c>
      <c r="AD204" s="302">
        <f t="shared" si="96"/>
        <v>-1131.6749999999993</v>
      </c>
      <c r="AE204" s="302">
        <f t="shared" si="96"/>
        <v>91279.625457699993</v>
      </c>
      <c r="AF204" s="302">
        <f t="shared" si="96"/>
        <v>896.21675000000141</v>
      </c>
      <c r="AG204" s="302">
        <f t="shared" si="96"/>
        <v>15262.987949999999</v>
      </c>
      <c r="AH204" s="302">
        <f t="shared" si="96"/>
        <v>13862.874688000011</v>
      </c>
      <c r="AI204" s="302">
        <f t="shared" si="96"/>
        <v>-11794.862661250001</v>
      </c>
      <c r="AJ204" s="302">
        <f t="shared" si="96"/>
        <v>5891.7219000000005</v>
      </c>
      <c r="AK204" s="302">
        <f t="shared" si="96"/>
        <v>26224.614999999998</v>
      </c>
      <c r="AL204" s="302">
        <f t="shared" si="96"/>
        <v>-578.41579125000135</v>
      </c>
      <c r="AM204" s="302">
        <f t="shared" si="96"/>
        <v>82916.569099</v>
      </c>
      <c r="AN204" s="302">
        <f t="shared" si="96"/>
        <v>-3234.267025000001</v>
      </c>
      <c r="AO204" s="302">
        <f t="shared" si="96"/>
        <v>6895.9655000000021</v>
      </c>
      <c r="AP204" s="302">
        <f t="shared" si="96"/>
        <v>5616.9027650000007</v>
      </c>
      <c r="AQ204" s="302">
        <f t="shared" si="96"/>
        <v>-185271.36828399997</v>
      </c>
      <c r="AR204" s="302">
        <f t="shared" si="96"/>
        <v>4580.3546200000001</v>
      </c>
      <c r="AS204" s="302">
        <f t="shared" si="96"/>
        <v>5465.00644999</v>
      </c>
      <c r="AT204" s="302">
        <f t="shared" si="96"/>
        <v>-2032.4733623499997</v>
      </c>
      <c r="AU204" s="302">
        <f t="shared" si="96"/>
        <v>289.34771544999967</v>
      </c>
      <c r="AV204" s="302">
        <f t="shared" si="96"/>
        <v>2039.3467999999993</v>
      </c>
      <c r="AW204" s="302">
        <f t="shared" si="96"/>
        <v>-31322.975386900012</v>
      </c>
      <c r="AX204" s="302">
        <f t="shared" si="96"/>
        <v>-656.67614019999746</v>
      </c>
      <c r="AY204" s="302">
        <f t="shared" si="96"/>
        <v>-3754.6724009999994</v>
      </c>
      <c r="AZ204" s="302">
        <f t="shared" si="96"/>
        <v>1446.3370562500004</v>
      </c>
      <c r="BA204" s="302">
        <f t="shared" si="96"/>
        <v>6262.0392993000005</v>
      </c>
      <c r="BB204" s="302">
        <f t="shared" si="96"/>
        <v>2025.0573000000004</v>
      </c>
      <c r="BC204" s="302">
        <f t="shared" si="96"/>
        <v>148740.8651881793</v>
      </c>
      <c r="BD204" s="302">
        <f t="shared" si="96"/>
        <v>4851.9591187499991</v>
      </c>
      <c r="BE204" s="302">
        <f t="shared" si="96"/>
        <v>4849.063874989999</v>
      </c>
      <c r="BF204" s="302">
        <f t="shared" si="96"/>
        <v>49621.804250400004</v>
      </c>
      <c r="BG204" s="302">
        <f t="shared" si="96"/>
        <v>-135609.31168017013</v>
      </c>
      <c r="BH204" s="302">
        <f t="shared" si="96"/>
        <v>-9578.08328599995</v>
      </c>
      <c r="BI204" s="302">
        <f t="shared" si="96"/>
        <v>5481.8040000000001</v>
      </c>
      <c r="BJ204" s="302">
        <f t="shared" si="96"/>
        <v>7370.0693250000004</v>
      </c>
      <c r="BK204" s="302">
        <f t="shared" si="96"/>
        <v>16960.234900000003</v>
      </c>
      <c r="BL204" s="302">
        <f t="shared" si="96"/>
        <v>3095.2875000000004</v>
      </c>
      <c r="BM204" s="302">
        <f t="shared" si="96"/>
        <v>-1330.013409449999</v>
      </c>
      <c r="BN204" s="302">
        <f t="shared" si="96"/>
        <v>22218.823971999998</v>
      </c>
      <c r="BO204" s="302">
        <f t="shared" si="96"/>
        <v>-91041.839027500129</v>
      </c>
      <c r="BP204" s="302">
        <f t="shared" si="96"/>
        <v>-9441.7793998499983</v>
      </c>
      <c r="BQ204" s="302">
        <f t="shared" si="96"/>
        <v>-4007.2117709999438</v>
      </c>
      <c r="BR204" s="302">
        <f t="shared" si="96"/>
        <v>-2408.6210261000006</v>
      </c>
      <c r="BS204" s="302">
        <f t="shared" si="96"/>
        <v>-6525.2849642500005</v>
      </c>
      <c r="BT204" s="302">
        <f t="shared" si="96"/>
        <v>-865.03365395000037</v>
      </c>
      <c r="BU204" s="302">
        <f t="shared" ref="BU204:EF204" si="97">BU48-BU203</f>
        <v>30853.996274999998</v>
      </c>
      <c r="BV204" s="302">
        <f t="shared" si="97"/>
        <v>4096.8244500000001</v>
      </c>
      <c r="BW204" s="302">
        <f t="shared" si="97"/>
        <v>6022.3874999999989</v>
      </c>
      <c r="BX204" s="302">
        <f t="shared" si="97"/>
        <v>32830.861387499986</v>
      </c>
      <c r="BY204" s="302">
        <f t="shared" si="97"/>
        <v>20036.760405000001</v>
      </c>
      <c r="BZ204" s="302">
        <f t="shared" si="97"/>
        <v>-772.57506090000061</v>
      </c>
      <c r="CA204" s="302">
        <f t="shared" si="97"/>
        <v>35218.174774999999</v>
      </c>
      <c r="CB204" s="302">
        <f t="shared" si="97"/>
        <v>52206.247770498041</v>
      </c>
      <c r="CC204" s="302">
        <f t="shared" si="97"/>
        <v>20064.592988250002</v>
      </c>
      <c r="CD204" s="302">
        <f t="shared" si="97"/>
        <v>71346.025299999979</v>
      </c>
      <c r="CE204" s="302">
        <f t="shared" si="97"/>
        <v>3983.4215850000019</v>
      </c>
      <c r="CF204" s="302">
        <f t="shared" si="97"/>
        <v>596757.56072799978</v>
      </c>
      <c r="CG204" s="302">
        <f t="shared" si="97"/>
        <v>8536.4450490500003</v>
      </c>
      <c r="CH204" s="302">
        <f t="shared" si="97"/>
        <v>-24433.108662499988</v>
      </c>
      <c r="CI204" s="302">
        <f t="shared" si="97"/>
        <v>14834.2219</v>
      </c>
      <c r="CJ204" s="302">
        <f t="shared" si="97"/>
        <v>-22378.790100999875</v>
      </c>
      <c r="CK204" s="302">
        <f t="shared" si="97"/>
        <v>46994.677699499996</v>
      </c>
      <c r="CL204" s="302">
        <f t="shared" si="97"/>
        <v>-143262.38035000011</v>
      </c>
      <c r="CM204" s="302">
        <f t="shared" si="97"/>
        <v>-20346</v>
      </c>
      <c r="CN204" s="302">
        <f t="shared" si="97"/>
        <v>-780.82238890000008</v>
      </c>
      <c r="CO204" s="302">
        <f t="shared" si="97"/>
        <v>6908.4466054999994</v>
      </c>
      <c r="CP204" s="302">
        <f t="shared" si="97"/>
        <v>3742.95</v>
      </c>
      <c r="CQ204" s="302">
        <f t="shared" si="97"/>
        <v>-34504.212182499978</v>
      </c>
      <c r="CR204" s="302">
        <f t="shared" si="97"/>
        <v>4413.0517683999997</v>
      </c>
      <c r="CS204" s="302">
        <f t="shared" si="97"/>
        <v>1547.6962999999996</v>
      </c>
      <c r="CT204" s="302">
        <f t="shared" si="97"/>
        <v>9640.4860574000049</v>
      </c>
      <c r="CU204" s="302">
        <f t="shared" si="97"/>
        <v>7200.1807504000026</v>
      </c>
      <c r="CV204" s="302">
        <f t="shared" si="97"/>
        <v>-67337.704406249919</v>
      </c>
      <c r="CW204" s="302">
        <f t="shared" si="97"/>
        <v>2580.7727099999993</v>
      </c>
      <c r="CX204" s="302">
        <f t="shared" si="97"/>
        <v>18303.088899999999</v>
      </c>
      <c r="CY204" s="302">
        <f t="shared" si="97"/>
        <v>6637.9538250000005</v>
      </c>
      <c r="CZ204" s="302">
        <f t="shared" si="97"/>
        <v>10879.1278962</v>
      </c>
      <c r="DA204" s="302">
        <f t="shared" si="97"/>
        <v>40121.639889978003</v>
      </c>
      <c r="DB204" s="302">
        <f t="shared" si="97"/>
        <v>-28998.418743749964</v>
      </c>
      <c r="DC204" s="302">
        <f t="shared" si="97"/>
        <v>-1469.5456630000008</v>
      </c>
      <c r="DD204" s="302">
        <f t="shared" si="97"/>
        <v>-42896.851641799993</v>
      </c>
      <c r="DE204" s="302">
        <f t="shared" si="97"/>
        <v>-430.86364524999954</v>
      </c>
      <c r="DF204" s="302">
        <f t="shared" si="97"/>
        <v>12129.923487700002</v>
      </c>
      <c r="DG204" s="302">
        <f t="shared" si="97"/>
        <v>98861.008059999993</v>
      </c>
      <c r="DH204" s="302">
        <f t="shared" si="97"/>
        <v>2385.7435250000126</v>
      </c>
      <c r="DI204" s="302">
        <f t="shared" si="97"/>
        <v>674.64221999999972</v>
      </c>
      <c r="DJ204" s="302">
        <f t="shared" si="97"/>
        <v>2052.87</v>
      </c>
      <c r="DK204" s="302">
        <f t="shared" si="97"/>
        <v>19346.7005775</v>
      </c>
      <c r="DL204" s="302">
        <f t="shared" si="97"/>
        <v>-1025.1006000000016</v>
      </c>
      <c r="DM204" s="302">
        <f t="shared" si="97"/>
        <v>-16851.114322034016</v>
      </c>
      <c r="DN204" s="302">
        <f t="shared" si="97"/>
        <v>386.78170000000046</v>
      </c>
      <c r="DO204" s="302">
        <f t="shared" si="97"/>
        <v>3963.2328665000005</v>
      </c>
      <c r="DP204" s="302">
        <f t="shared" si="97"/>
        <v>58913.549898999998</v>
      </c>
      <c r="DQ204" s="302">
        <f t="shared" si="97"/>
        <v>42926</v>
      </c>
      <c r="DR204" s="302">
        <f t="shared" si="97"/>
        <v>2870.4256999999998</v>
      </c>
      <c r="DS204" s="302">
        <f t="shared" si="97"/>
        <v>-2583.5252275499997</v>
      </c>
      <c r="DT204" s="302">
        <f t="shared" si="97"/>
        <v>16644.09609875</v>
      </c>
      <c r="DU204" s="302">
        <f t="shared" si="97"/>
        <v>6876.063896149999</v>
      </c>
      <c r="DV204" s="302">
        <f t="shared" si="97"/>
        <v>-700.2385000000013</v>
      </c>
      <c r="DW204" s="302">
        <f t="shared" si="97"/>
        <v>16021.241575</v>
      </c>
      <c r="DX204" s="302">
        <f t="shared" si="97"/>
        <v>6445.98</v>
      </c>
      <c r="DY204" s="302">
        <f t="shared" si="97"/>
        <v>-37566.851675000042</v>
      </c>
      <c r="DZ204" s="302">
        <f t="shared" si="97"/>
        <v>-3679.3991509999996</v>
      </c>
      <c r="EA204" s="302">
        <f t="shared" si="97"/>
        <v>2680.3025627000006</v>
      </c>
      <c r="EB204" s="302">
        <f t="shared" si="97"/>
        <v>-137791.63300224999</v>
      </c>
      <c r="EC204" s="302">
        <f t="shared" si="97"/>
        <v>-49643.733710000059</v>
      </c>
      <c r="ED204" s="302">
        <f t="shared" si="97"/>
        <v>12600.218569050001</v>
      </c>
      <c r="EE204" s="302">
        <f t="shared" si="97"/>
        <v>22557.475489999924</v>
      </c>
      <c r="EF204" s="302">
        <f t="shared" si="97"/>
        <v>7027.9371393000001</v>
      </c>
      <c r="EG204" s="302">
        <f t="shared" ref="EG204:EH204" si="98">EG48-EG203</f>
        <v>-4655.5897381250397</v>
      </c>
      <c r="EH204" s="302">
        <f t="shared" si="98"/>
        <v>-8026.5297999999893</v>
      </c>
      <c r="EI204"/>
      <c r="EJ204" s="12">
        <f t="shared" si="88"/>
        <v>1121431.0085199999</v>
      </c>
      <c r="EN204" s="183">
        <v>0</v>
      </c>
      <c r="EO204" s="183">
        <v>0</v>
      </c>
      <c r="EP204" s="183">
        <v>0</v>
      </c>
      <c r="EQ204" s="183">
        <v>0</v>
      </c>
      <c r="ER204" s="183">
        <v>0</v>
      </c>
      <c r="ES204" s="183">
        <v>0</v>
      </c>
      <c r="ET204" s="183">
        <v>0</v>
      </c>
      <c r="EU204" s="183">
        <v>0</v>
      </c>
      <c r="EV204" s="183">
        <v>0</v>
      </c>
      <c r="EW204" s="183">
        <v>0</v>
      </c>
      <c r="EX204" s="183">
        <v>0</v>
      </c>
      <c r="EY204" s="183">
        <v>0</v>
      </c>
      <c r="EZ204" s="183">
        <v>0</v>
      </c>
      <c r="FA204" s="183">
        <v>0</v>
      </c>
      <c r="FB204" s="183">
        <v>0</v>
      </c>
      <c r="FC204" s="183">
        <v>0</v>
      </c>
      <c r="FD204" s="183">
        <v>0</v>
      </c>
      <c r="FE204" s="183">
        <v>0</v>
      </c>
      <c r="FF204" s="183">
        <v>0</v>
      </c>
      <c r="FG204" s="183">
        <v>0</v>
      </c>
      <c r="FH204" s="183">
        <v>0</v>
      </c>
      <c r="FI204" s="183">
        <v>0</v>
      </c>
      <c r="FJ204" s="183">
        <v>0</v>
      </c>
      <c r="FK204" s="183">
        <v>0</v>
      </c>
      <c r="FL204" s="183">
        <v>0</v>
      </c>
      <c r="FM204" s="183">
        <v>0</v>
      </c>
      <c r="FN204" s="183">
        <v>0</v>
      </c>
      <c r="FO204" s="183">
        <v>0</v>
      </c>
      <c r="FP204" s="183">
        <v>0</v>
      </c>
      <c r="FQ204" s="183">
        <v>0</v>
      </c>
      <c r="FR204" s="183">
        <v>0</v>
      </c>
      <c r="FS204" s="183">
        <v>0</v>
      </c>
      <c r="FT204" s="183">
        <v>0</v>
      </c>
      <c r="FU204" s="183">
        <v>0</v>
      </c>
      <c r="FV204" s="183">
        <v>0</v>
      </c>
      <c r="FW204" s="183">
        <v>0</v>
      </c>
      <c r="FX204" s="183">
        <v>0</v>
      </c>
      <c r="FY204" s="183">
        <v>0</v>
      </c>
      <c r="FZ204" s="183">
        <v>0</v>
      </c>
      <c r="GA204" s="183">
        <v>0</v>
      </c>
      <c r="GB204" s="183">
        <v>0</v>
      </c>
      <c r="GC204" s="183">
        <v>0</v>
      </c>
      <c r="GD204" s="183">
        <v>0</v>
      </c>
      <c r="GE204" s="183">
        <v>0</v>
      </c>
      <c r="GF204" s="183">
        <v>0</v>
      </c>
      <c r="GG204" s="183">
        <v>0</v>
      </c>
      <c r="GH204" s="183">
        <v>0</v>
      </c>
      <c r="GI204" s="183">
        <v>0</v>
      </c>
      <c r="GJ204" s="183">
        <v>0</v>
      </c>
      <c r="GK204" s="183">
        <v>0</v>
      </c>
      <c r="GL204" s="183">
        <v>0</v>
      </c>
      <c r="GM204" s="183">
        <v>0</v>
      </c>
      <c r="GN204" s="183">
        <v>0</v>
      </c>
      <c r="GO204" s="183">
        <v>0</v>
      </c>
      <c r="GP204" s="183">
        <v>0</v>
      </c>
      <c r="GQ204" s="183">
        <v>0</v>
      </c>
      <c r="GR204" s="183">
        <v>0</v>
      </c>
      <c r="GS204" s="183">
        <v>0</v>
      </c>
      <c r="GT204" s="183">
        <v>0</v>
      </c>
      <c r="GU204" s="183">
        <v>0</v>
      </c>
      <c r="GV204" s="183">
        <v>0</v>
      </c>
      <c r="GW204" s="183">
        <v>0</v>
      </c>
      <c r="GX204" s="183">
        <v>0</v>
      </c>
      <c r="GY204" s="183">
        <v>0</v>
      </c>
      <c r="GZ204" s="183">
        <v>0</v>
      </c>
      <c r="HA204" s="183">
        <v>0</v>
      </c>
      <c r="HB204" s="183">
        <v>0</v>
      </c>
      <c r="HC204" s="183">
        <v>0</v>
      </c>
      <c r="HD204" s="183">
        <v>0</v>
      </c>
      <c r="HE204" s="183">
        <v>0</v>
      </c>
      <c r="HF204" s="183">
        <v>0</v>
      </c>
      <c r="HG204" s="183">
        <v>0</v>
      </c>
      <c r="HH204" s="183">
        <v>0</v>
      </c>
      <c r="HI204" s="183">
        <v>0</v>
      </c>
      <c r="HJ204" s="183">
        <v>0</v>
      </c>
      <c r="HK204" s="183">
        <v>0</v>
      </c>
      <c r="HL204" s="183">
        <v>0</v>
      </c>
      <c r="HM204" s="183">
        <v>0</v>
      </c>
      <c r="HN204" s="183">
        <v>0</v>
      </c>
      <c r="HO204" s="183">
        <v>0</v>
      </c>
      <c r="HP204" s="183">
        <v>0</v>
      </c>
      <c r="HQ204" s="183">
        <v>0</v>
      </c>
      <c r="HR204" s="183">
        <v>0</v>
      </c>
      <c r="HS204" s="183">
        <v>0</v>
      </c>
      <c r="HT204" s="183">
        <v>0</v>
      </c>
      <c r="HU204" s="183">
        <v>0</v>
      </c>
      <c r="HV204" s="183">
        <v>0</v>
      </c>
      <c r="HW204" s="183">
        <v>0</v>
      </c>
      <c r="HX204" s="183">
        <v>0</v>
      </c>
      <c r="HY204" s="183">
        <v>0</v>
      </c>
      <c r="HZ204" s="183">
        <v>0</v>
      </c>
      <c r="IA204" s="183">
        <v>0</v>
      </c>
      <c r="IB204" s="183">
        <v>0</v>
      </c>
      <c r="IC204" s="183">
        <v>0</v>
      </c>
      <c r="ID204" s="183">
        <v>0</v>
      </c>
      <c r="IE204" s="183">
        <v>0</v>
      </c>
      <c r="IF204" s="183">
        <v>0</v>
      </c>
      <c r="IG204" s="183">
        <v>0</v>
      </c>
      <c r="IH204" s="183">
        <v>0</v>
      </c>
      <c r="II204" s="183">
        <v>0</v>
      </c>
      <c r="IJ204" s="183">
        <v>0</v>
      </c>
      <c r="IK204" s="183">
        <v>0</v>
      </c>
      <c r="IL204" s="183">
        <v>0</v>
      </c>
      <c r="IM204" s="183">
        <v>0</v>
      </c>
      <c r="IN204" s="183">
        <v>0</v>
      </c>
      <c r="IO204" s="183">
        <v>0</v>
      </c>
      <c r="IP204" s="183">
        <v>0</v>
      </c>
      <c r="IQ204" s="183">
        <v>0</v>
      </c>
      <c r="IR204" s="183">
        <v>0</v>
      </c>
      <c r="IS204" s="183">
        <v>0</v>
      </c>
      <c r="IT204" s="183">
        <v>0</v>
      </c>
      <c r="IU204" s="183">
        <v>0</v>
      </c>
      <c r="IV204" s="183">
        <v>0</v>
      </c>
      <c r="IW204" s="183">
        <v>0</v>
      </c>
      <c r="IX204" s="183">
        <v>0</v>
      </c>
      <c r="IY204" s="183">
        <v>0</v>
      </c>
      <c r="IZ204" s="183">
        <v>0</v>
      </c>
      <c r="JA204" s="183">
        <v>0</v>
      </c>
      <c r="JB204" s="183">
        <v>0</v>
      </c>
      <c r="JC204" s="183">
        <v>0</v>
      </c>
      <c r="JD204" s="183">
        <v>0</v>
      </c>
      <c r="JE204" s="183">
        <v>0</v>
      </c>
      <c r="JF204" s="183">
        <v>0</v>
      </c>
      <c r="JG204" s="183">
        <v>0</v>
      </c>
      <c r="JH204" s="183">
        <v>0</v>
      </c>
      <c r="JI204" s="183">
        <v>0</v>
      </c>
      <c r="JJ204" s="183">
        <v>0</v>
      </c>
      <c r="JK204" s="183">
        <v>0</v>
      </c>
      <c r="JL204" s="183">
        <v>0</v>
      </c>
      <c r="JM204" s="183">
        <v>0</v>
      </c>
      <c r="JN204" s="183">
        <v>0</v>
      </c>
      <c r="JO204" s="183">
        <v>0</v>
      </c>
      <c r="JP204" s="183">
        <v>0</v>
      </c>
      <c r="JQ204" s="183">
        <v>0</v>
      </c>
    </row>
    <row r="205" spans="1:277" ht="15.75" thickTop="1" x14ac:dyDescent="0.25">
      <c r="EO205" s="80"/>
      <c r="EP205" s="80"/>
      <c r="EQ205" s="80"/>
      <c r="ER205" s="80"/>
      <c r="ES205" s="80"/>
      <c r="ET205" s="80"/>
      <c r="EU205" s="80"/>
      <c r="EV205" s="80"/>
      <c r="EW205" s="80"/>
      <c r="EX205" s="80"/>
      <c r="EY205" s="80"/>
      <c r="EZ205" s="80"/>
      <c r="FA205" s="80"/>
      <c r="FB205" s="80"/>
      <c r="FC205" s="80"/>
      <c r="FD205" s="80"/>
      <c r="FE205" s="80"/>
      <c r="FF205" s="80"/>
      <c r="FG205" s="80"/>
      <c r="FH205" s="80"/>
      <c r="FI205" s="80"/>
      <c r="FJ205" s="80"/>
      <c r="FK205" s="80"/>
      <c r="FL205" s="80"/>
      <c r="FM205" s="80"/>
      <c r="FN205" s="80"/>
      <c r="FO205" s="80"/>
      <c r="FP205" s="80"/>
      <c r="FQ205" s="80"/>
      <c r="FR205" s="80"/>
      <c r="FS205" s="80"/>
      <c r="FT205" s="80"/>
      <c r="FU205" s="80"/>
      <c r="FV205" s="80"/>
      <c r="FW205" s="80"/>
      <c r="FX205" s="80"/>
      <c r="FY205" s="80"/>
      <c r="FZ205" s="80"/>
      <c r="GA205" s="80"/>
      <c r="GB205" s="80"/>
      <c r="GC205" s="80"/>
      <c r="GD205" s="80"/>
      <c r="GE205" s="80"/>
      <c r="GF205" s="80"/>
      <c r="GG205" s="80"/>
      <c r="GH205" s="80"/>
      <c r="GI205" s="80"/>
      <c r="GJ205" s="80"/>
      <c r="GK205" s="80"/>
      <c r="GL205" s="80"/>
      <c r="GM205" s="80"/>
      <c r="GN205" s="80"/>
      <c r="GO205" s="80"/>
      <c r="GP205" s="80"/>
      <c r="GQ205" s="80"/>
      <c r="GR205" s="80"/>
      <c r="GS205" s="80"/>
      <c r="GT205" s="80"/>
      <c r="GU205" s="80"/>
      <c r="GV205" s="80"/>
      <c r="GW205" s="80"/>
      <c r="GX205" s="80"/>
      <c r="GY205" s="80"/>
      <c r="GZ205" s="80"/>
      <c r="HA205" s="80"/>
      <c r="HB205" s="80"/>
      <c r="HC205" s="80"/>
      <c r="HD205" s="80"/>
      <c r="HE205" s="80"/>
      <c r="HF205" s="80"/>
      <c r="HG205" s="80"/>
      <c r="HH205" s="80"/>
      <c r="HI205" s="80"/>
      <c r="HJ205" s="80"/>
      <c r="HK205" s="80"/>
      <c r="HL205" s="80"/>
      <c r="HM205" s="80"/>
      <c r="HN205" s="80"/>
      <c r="HO205" s="80"/>
      <c r="HP205" s="80"/>
      <c r="HQ205" s="80"/>
      <c r="HR205" s="80"/>
      <c r="HS205" s="80"/>
      <c r="HT205" s="80"/>
      <c r="HU205" s="80"/>
      <c r="HV205" s="80"/>
      <c r="HW205" s="80"/>
      <c r="HX205" s="80"/>
      <c r="HY205" s="80"/>
      <c r="HZ205" s="80"/>
      <c r="IA205" s="80"/>
      <c r="IB205" s="80"/>
      <c r="IC205" s="80"/>
      <c r="ID205" s="80"/>
      <c r="IE205" s="80"/>
      <c r="IF205" s="80"/>
      <c r="IG205" s="80"/>
      <c r="IH205" s="80"/>
      <c r="II205" s="80"/>
      <c r="IJ205" s="80"/>
      <c r="IK205" s="80"/>
      <c r="IL205" s="80"/>
      <c r="IM205" s="80"/>
      <c r="IN205" s="80"/>
      <c r="IO205" s="80"/>
      <c r="IP205" s="80"/>
      <c r="IQ205" s="80"/>
      <c r="IR205" s="80"/>
      <c r="IS205" s="80"/>
      <c r="IT205" s="80"/>
      <c r="IU205" s="80"/>
      <c r="IV205" s="80"/>
      <c r="IW205" s="80"/>
      <c r="IX205" s="80"/>
      <c r="IY205" s="80"/>
      <c r="IZ205" s="80"/>
      <c r="JA205" s="80"/>
      <c r="JB205" s="80"/>
      <c r="JC205" s="80"/>
      <c r="JD205" s="80"/>
      <c r="JE205" s="80"/>
      <c r="JF205" s="80"/>
      <c r="JG205" s="80"/>
      <c r="JH205" s="80"/>
      <c r="JI205" s="80"/>
      <c r="JJ205" s="80"/>
      <c r="JK205" s="80"/>
      <c r="JL205" s="80"/>
      <c r="JM205" s="80"/>
      <c r="JN205" s="80"/>
      <c r="JO205" s="80"/>
      <c r="JP205" s="80"/>
      <c r="JQ205" s="80"/>
    </row>
  </sheetData>
  <conditionalFormatting sqref="EN5">
    <cfRule type="cellIs" dxfId="22" priority="16" operator="lessThan">
      <formula>0</formula>
    </cfRule>
    <cfRule type="cellIs" dxfId="21" priority="17" operator="greaterThan">
      <formula>0</formula>
    </cfRule>
    <cfRule type="cellIs" priority="19" operator="notEqual">
      <formula>0</formula>
    </cfRule>
  </conditionalFormatting>
  <conditionalFormatting sqref="EN6:EN204">
    <cfRule type="cellIs" dxfId="20" priority="10" operator="lessThan">
      <formula>0</formula>
    </cfRule>
    <cfRule type="cellIs" dxfId="19" priority="11" operator="greaterThan">
      <formula>0</formula>
    </cfRule>
    <cfRule type="cellIs" priority="12" operator="notEqual">
      <formula>0</formula>
    </cfRule>
  </conditionalFormatting>
  <conditionalFormatting sqref="EO5:JQ5">
    <cfRule type="cellIs" dxfId="18" priority="7" operator="lessThan">
      <formula>0</formula>
    </cfRule>
    <cfRule type="cellIs" dxfId="17" priority="8" operator="greaterThan">
      <formula>0</formula>
    </cfRule>
    <cfRule type="cellIs" priority="9" operator="notEqual">
      <formula>0</formula>
    </cfRule>
  </conditionalFormatting>
  <conditionalFormatting sqref="EO6:JQ201 EO203:JQ204">
    <cfRule type="cellIs" dxfId="16" priority="4" operator="lessThan">
      <formula>0</formula>
    </cfRule>
    <cfRule type="cellIs" dxfId="15" priority="5" operator="greaterThan">
      <formula>0</formula>
    </cfRule>
    <cfRule type="cellIs" priority="6" operator="notEqual">
      <formula>0</formula>
    </cfRule>
  </conditionalFormatting>
  <conditionalFormatting sqref="EO202:JQ202">
    <cfRule type="cellIs" dxfId="14" priority="1" operator="lessThan">
      <formula>0</formula>
    </cfRule>
    <cfRule type="cellIs" dxfId="13" priority="2" operator="greaterThan">
      <formula>0</formula>
    </cfRule>
    <cfRule type="cellIs" priority="3" operator="notEqual">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158"/>
  <sheetViews>
    <sheetView topLeftCell="A12" workbookViewId="0">
      <selection activeCell="D26" sqref="D26"/>
    </sheetView>
  </sheetViews>
  <sheetFormatPr defaultRowHeight="15" outlineLevelCol="1" x14ac:dyDescent="0.25"/>
  <cols>
    <col min="1" max="2" width="12.7109375" style="80" customWidth="1" outlineLevel="1"/>
    <col min="3" max="6" width="12.7109375" customWidth="1" outlineLevel="1"/>
    <col min="7" max="7" width="9.140625" customWidth="1" outlineLevel="1"/>
    <col min="8" max="8" width="9.140625" customWidth="1"/>
  </cols>
  <sheetData>
    <row r="1" spans="1:19" x14ac:dyDescent="0.25">
      <c r="A1" s="169"/>
      <c r="B1" s="169"/>
      <c r="C1" s="81"/>
      <c r="D1" s="81"/>
      <c r="E1" s="81"/>
      <c r="F1" s="169"/>
      <c r="G1" s="80"/>
      <c r="H1" s="80"/>
      <c r="I1" s="80"/>
      <c r="J1" s="80"/>
      <c r="K1" s="80"/>
      <c r="L1" s="80"/>
      <c r="M1" s="80"/>
      <c r="N1" s="80"/>
      <c r="O1" s="80"/>
      <c r="P1" s="80"/>
      <c r="Q1" s="80"/>
      <c r="R1" s="80"/>
      <c r="S1" s="80"/>
    </row>
    <row r="2" spans="1:19" x14ac:dyDescent="0.25">
      <c r="A2" s="79" t="str">
        <f>VLOOKUP(2,$C$5:$E$151,2,FALSE)</f>
        <v>Phi Sigma</v>
      </c>
      <c r="B2" s="169"/>
      <c r="C2" s="274"/>
      <c r="D2" s="81"/>
      <c r="E2" s="81"/>
      <c r="F2" s="169"/>
    </row>
    <row r="3" spans="1:19" x14ac:dyDescent="0.25">
      <c r="A3" s="169"/>
      <c r="B3" s="169"/>
      <c r="C3" s="81"/>
      <c r="D3" s="81"/>
      <c r="E3" s="81"/>
      <c r="F3" s="169"/>
    </row>
    <row r="4" spans="1:19" x14ac:dyDescent="0.25">
      <c r="A4" s="170" t="s">
        <v>630</v>
      </c>
      <c r="B4" s="170" t="s">
        <v>629</v>
      </c>
      <c r="C4" s="170" t="s">
        <v>507</v>
      </c>
      <c r="D4" s="171" t="s">
        <v>494</v>
      </c>
      <c r="E4" s="170" t="s">
        <v>513</v>
      </c>
      <c r="F4" s="170" t="s">
        <v>503</v>
      </c>
    </row>
    <row r="5" spans="1:19" x14ac:dyDescent="0.25">
      <c r="A5" s="172">
        <f>IF(Viewer!$K$4=$E5,1,0)</f>
        <v>0</v>
      </c>
      <c r="B5" s="172">
        <f>IF(Viewer!$K$5=$F5,1,0)</f>
        <v>0</v>
      </c>
      <c r="C5" s="172">
        <f t="shared" ref="C5:C36" si="0">+A5+B5</f>
        <v>0</v>
      </c>
      <c r="D5" s="173" t="s">
        <v>37</v>
      </c>
      <c r="E5" s="172">
        <v>101</v>
      </c>
      <c r="F5" s="172" t="s">
        <v>581</v>
      </c>
      <c r="H5" s="80"/>
    </row>
    <row r="6" spans="1:19" x14ac:dyDescent="0.25">
      <c r="A6" s="172">
        <f>IF(Viewer!$K$4=$E6,1,0)</f>
        <v>0</v>
      </c>
      <c r="B6" s="172">
        <f>IF(Viewer!$K$5=$F6,1,0)</f>
        <v>0</v>
      </c>
      <c r="C6" s="172">
        <f t="shared" si="0"/>
        <v>0</v>
      </c>
      <c r="D6" s="173" t="s">
        <v>472</v>
      </c>
      <c r="E6" s="172">
        <v>102</v>
      </c>
      <c r="F6" s="172" t="s">
        <v>582</v>
      </c>
      <c r="H6" s="80"/>
    </row>
    <row r="7" spans="1:19" x14ac:dyDescent="0.25">
      <c r="A7" s="172">
        <f>IF(Viewer!$K$4=$E7,1,0)</f>
        <v>0</v>
      </c>
      <c r="B7" s="172">
        <f>IF(Viewer!$K$5=$F7,1,0)</f>
        <v>0</v>
      </c>
      <c r="C7" s="172">
        <f t="shared" si="0"/>
        <v>0</v>
      </c>
      <c r="D7" s="173" t="s">
        <v>462</v>
      </c>
      <c r="E7" s="172">
        <v>103</v>
      </c>
      <c r="F7" s="172" t="s">
        <v>583</v>
      </c>
      <c r="H7" s="80"/>
    </row>
    <row r="8" spans="1:19" x14ac:dyDescent="0.25">
      <c r="A8" s="172">
        <f>IF(Viewer!$K$4=$E8,1,0)</f>
        <v>0</v>
      </c>
      <c r="B8" s="172">
        <f>IF(Viewer!$K$5=$F8,1,0)</f>
        <v>0</v>
      </c>
      <c r="C8" s="172">
        <f t="shared" si="0"/>
        <v>0</v>
      </c>
      <c r="D8" s="173" t="s">
        <v>62</v>
      </c>
      <c r="E8" s="172">
        <v>104</v>
      </c>
      <c r="F8" s="172" t="s">
        <v>584</v>
      </c>
      <c r="H8" s="80"/>
    </row>
    <row r="9" spans="1:19" x14ac:dyDescent="0.25">
      <c r="A9" s="172">
        <f>IF(Viewer!$K$4=$E9,1,0)</f>
        <v>0</v>
      </c>
      <c r="B9" s="172">
        <f>IF(Viewer!$K$5=$F9,1,0)</f>
        <v>0</v>
      </c>
      <c r="C9" s="172">
        <f t="shared" si="0"/>
        <v>0</v>
      </c>
      <c r="D9" s="173" t="s">
        <v>69</v>
      </c>
      <c r="E9" s="172">
        <v>105</v>
      </c>
      <c r="F9" s="172" t="s">
        <v>585</v>
      </c>
      <c r="H9" s="80"/>
    </row>
    <row r="10" spans="1:19" x14ac:dyDescent="0.25">
      <c r="A10" s="172">
        <f>IF(Viewer!$K$4=$E10,1,0)</f>
        <v>0</v>
      </c>
      <c r="B10" s="172">
        <f>IF(Viewer!$K$5=$F10,1,0)</f>
        <v>0</v>
      </c>
      <c r="C10" s="172">
        <f t="shared" si="0"/>
        <v>0</v>
      </c>
      <c r="D10" s="173" t="s">
        <v>78</v>
      </c>
      <c r="E10" s="172">
        <v>106</v>
      </c>
      <c r="F10" s="172" t="s">
        <v>586</v>
      </c>
      <c r="H10" s="80"/>
    </row>
    <row r="11" spans="1:19" x14ac:dyDescent="0.25">
      <c r="A11" s="172">
        <f>IF(Viewer!$K$4=$E11,1,0)</f>
        <v>0</v>
      </c>
      <c r="B11" s="172">
        <f>IF(Viewer!$K$5=$F11,1,0)</f>
        <v>0</v>
      </c>
      <c r="C11" s="172">
        <f t="shared" si="0"/>
        <v>0</v>
      </c>
      <c r="D11" s="173" t="s">
        <v>86</v>
      </c>
      <c r="E11" s="172">
        <v>107</v>
      </c>
      <c r="F11" s="172" t="s">
        <v>587</v>
      </c>
      <c r="H11" s="80"/>
    </row>
    <row r="12" spans="1:19" x14ac:dyDescent="0.25">
      <c r="A12" s="172">
        <f>IF(Viewer!$K$4=$E12,1,0)</f>
        <v>0</v>
      </c>
      <c r="B12" s="172">
        <f>IF(Viewer!$K$5=$F12,1,0)</f>
        <v>0</v>
      </c>
      <c r="C12" s="172">
        <f t="shared" si="0"/>
        <v>0</v>
      </c>
      <c r="D12" s="173" t="s">
        <v>94</v>
      </c>
      <c r="E12" s="172">
        <v>108</v>
      </c>
      <c r="F12" s="172" t="s">
        <v>588</v>
      </c>
      <c r="H12" s="80"/>
    </row>
    <row r="13" spans="1:19" x14ac:dyDescent="0.25">
      <c r="A13" s="172">
        <f>IF(Viewer!$K$4=$E13,1,0)</f>
        <v>0</v>
      </c>
      <c r="B13" s="172">
        <f>IF(Viewer!$K$5=$F13,1,0)</f>
        <v>0</v>
      </c>
      <c r="C13" s="172">
        <f t="shared" si="0"/>
        <v>0</v>
      </c>
      <c r="D13" s="173" t="s">
        <v>448</v>
      </c>
      <c r="E13" s="172">
        <v>109</v>
      </c>
      <c r="F13" s="172" t="s">
        <v>514</v>
      </c>
      <c r="H13" s="80"/>
    </row>
    <row r="14" spans="1:19" x14ac:dyDescent="0.25">
      <c r="A14" s="172">
        <f>IF(Viewer!$K$4=$E14,1,0)</f>
        <v>0</v>
      </c>
      <c r="B14" s="172">
        <f>IF(Viewer!$K$5=$F14,1,0)</f>
        <v>0</v>
      </c>
      <c r="C14" s="172">
        <f t="shared" si="0"/>
        <v>0</v>
      </c>
      <c r="D14" s="173" t="s">
        <v>111</v>
      </c>
      <c r="E14" s="172">
        <v>110</v>
      </c>
      <c r="F14" s="172" t="s">
        <v>589</v>
      </c>
      <c r="G14" s="80"/>
      <c r="H14" s="80"/>
    </row>
    <row r="15" spans="1:19" x14ac:dyDescent="0.25">
      <c r="A15" s="172">
        <f>IF(Viewer!$K$4=$E15,1,0)</f>
        <v>0</v>
      </c>
      <c r="B15" s="172">
        <f>IF(Viewer!$K$5=$F15,1,0)</f>
        <v>0</v>
      </c>
      <c r="C15" s="172">
        <f t="shared" si="0"/>
        <v>0</v>
      </c>
      <c r="D15" s="173" t="s">
        <v>120</v>
      </c>
      <c r="E15" s="172">
        <v>111</v>
      </c>
      <c r="F15" s="172" t="s">
        <v>590</v>
      </c>
      <c r="G15" s="80"/>
      <c r="H15" s="80"/>
    </row>
    <row r="16" spans="1:19" x14ac:dyDescent="0.25">
      <c r="A16" s="172">
        <f>IF(Viewer!$K$4=$E16,1,0)</f>
        <v>0</v>
      </c>
      <c r="B16" s="172">
        <f>IF(Viewer!$K$5=$F16,1,0)</f>
        <v>0</v>
      </c>
      <c r="C16" s="172">
        <f t="shared" si="0"/>
        <v>0</v>
      </c>
      <c r="D16" s="173" t="s">
        <v>501</v>
      </c>
      <c r="E16" s="172">
        <v>112</v>
      </c>
      <c r="F16" s="172" t="s">
        <v>516</v>
      </c>
      <c r="G16" s="80"/>
      <c r="H16" s="80"/>
    </row>
    <row r="17" spans="1:8" x14ac:dyDescent="0.25">
      <c r="A17" s="172">
        <f>IF(Viewer!$K$4=$E17,1,0)</f>
        <v>0</v>
      </c>
      <c r="B17" s="172">
        <f>IF(Viewer!$K$5=$F17,1,0)</f>
        <v>0</v>
      </c>
      <c r="C17" s="172">
        <f t="shared" si="0"/>
        <v>0</v>
      </c>
      <c r="D17" s="173" t="s">
        <v>9</v>
      </c>
      <c r="E17" s="172">
        <v>113</v>
      </c>
      <c r="F17" s="172" t="s">
        <v>522</v>
      </c>
      <c r="G17" s="80"/>
      <c r="H17" s="80"/>
    </row>
    <row r="18" spans="1:8" x14ac:dyDescent="0.25">
      <c r="A18" s="172">
        <f>IF(Viewer!$K$4=$E18,1,0)</f>
        <v>0</v>
      </c>
      <c r="B18" s="172">
        <f>IF(Viewer!$K$5=$F18,1,0)</f>
        <v>0</v>
      </c>
      <c r="C18" s="172">
        <f t="shared" si="0"/>
        <v>0</v>
      </c>
      <c r="D18" s="173" t="s">
        <v>18</v>
      </c>
      <c r="E18" s="172">
        <v>114</v>
      </c>
      <c r="F18" s="172" t="s">
        <v>531</v>
      </c>
      <c r="G18" s="80"/>
      <c r="H18" s="80"/>
    </row>
    <row r="19" spans="1:8" x14ac:dyDescent="0.25">
      <c r="A19" s="172">
        <f>IF(Viewer!$K$4=$E19,1,0)</f>
        <v>0</v>
      </c>
      <c r="B19" s="172">
        <f>IF(Viewer!$K$5=$F19,1,0)</f>
        <v>0</v>
      </c>
      <c r="C19" s="172">
        <f t="shared" si="0"/>
        <v>0</v>
      </c>
      <c r="D19" s="173" t="s">
        <v>27</v>
      </c>
      <c r="E19" s="172">
        <v>115</v>
      </c>
      <c r="F19" s="172" t="s">
        <v>591</v>
      </c>
      <c r="G19" s="80"/>
      <c r="H19" s="80"/>
    </row>
    <row r="20" spans="1:8" x14ac:dyDescent="0.25">
      <c r="A20" s="172">
        <f>IF(Viewer!$K$4=$E20,1,0)</f>
        <v>0</v>
      </c>
      <c r="B20" s="172">
        <f>IF(Viewer!$K$5=$F20,1,0)</f>
        <v>0</v>
      </c>
      <c r="C20" s="172">
        <f t="shared" si="0"/>
        <v>0</v>
      </c>
      <c r="D20" s="173" t="s">
        <v>36</v>
      </c>
      <c r="E20" s="172">
        <v>116</v>
      </c>
      <c r="F20" s="172" t="s">
        <v>592</v>
      </c>
      <c r="G20" s="80"/>
      <c r="H20" s="80"/>
    </row>
    <row r="21" spans="1:8" x14ac:dyDescent="0.25">
      <c r="A21" s="172">
        <f>IF(Viewer!$K$4=$E21,1,0)</f>
        <v>0</v>
      </c>
      <c r="B21" s="172">
        <f>IF(Viewer!$K$5=$F21,1,0)</f>
        <v>0</v>
      </c>
      <c r="C21" s="172">
        <f t="shared" si="0"/>
        <v>0</v>
      </c>
      <c r="D21" s="173" t="s">
        <v>45</v>
      </c>
      <c r="E21" s="172">
        <v>117</v>
      </c>
      <c r="F21" s="172" t="s">
        <v>593</v>
      </c>
      <c r="G21" s="80"/>
      <c r="H21" s="80"/>
    </row>
    <row r="22" spans="1:8" x14ac:dyDescent="0.25">
      <c r="A22" s="172">
        <f>IF(Viewer!$K$4=$E22,1,0)</f>
        <v>0</v>
      </c>
      <c r="B22" s="172">
        <f>IF(Viewer!$K$5=$F22,1,0)</f>
        <v>0</v>
      </c>
      <c r="C22" s="172">
        <f t="shared" si="0"/>
        <v>0</v>
      </c>
      <c r="D22" s="173" t="s">
        <v>53</v>
      </c>
      <c r="E22" s="172">
        <v>118</v>
      </c>
      <c r="F22" s="172" t="s">
        <v>594</v>
      </c>
      <c r="G22" s="80"/>
      <c r="H22" s="80"/>
    </row>
    <row r="23" spans="1:8" x14ac:dyDescent="0.25">
      <c r="A23" s="172">
        <f>IF(Viewer!$K$4=$E23,1,0)</f>
        <v>0</v>
      </c>
      <c r="B23" s="172">
        <f>IF(Viewer!$K$5=$F23,1,0)</f>
        <v>0</v>
      </c>
      <c r="C23" s="172">
        <f t="shared" si="0"/>
        <v>0</v>
      </c>
      <c r="D23" s="173" t="s">
        <v>61</v>
      </c>
      <c r="E23" s="172">
        <v>119</v>
      </c>
      <c r="F23" s="172" t="s">
        <v>595</v>
      </c>
      <c r="G23" s="80"/>
      <c r="H23" s="80"/>
    </row>
    <row r="24" spans="1:8" x14ac:dyDescent="0.25">
      <c r="A24" s="172">
        <f>IF(Viewer!$K$4=$E24,1,0)</f>
        <v>0</v>
      </c>
      <c r="B24" s="172">
        <f>IF(Viewer!$K$5=$F24,1,0)</f>
        <v>0</v>
      </c>
      <c r="C24" s="172">
        <f t="shared" si="0"/>
        <v>0</v>
      </c>
      <c r="D24" s="173" t="s">
        <v>68</v>
      </c>
      <c r="E24" s="172">
        <v>120</v>
      </c>
      <c r="F24" s="172" t="s">
        <v>596</v>
      </c>
      <c r="G24" s="80"/>
      <c r="H24" s="80"/>
    </row>
    <row r="25" spans="1:8" x14ac:dyDescent="0.25">
      <c r="A25" s="172">
        <f>IF(Viewer!$K$4=$E25,1,0)</f>
        <v>0</v>
      </c>
      <c r="B25" s="172">
        <f>IF(Viewer!$K$5=$F25,1,0)</f>
        <v>0</v>
      </c>
      <c r="C25" s="172">
        <f t="shared" si="0"/>
        <v>0</v>
      </c>
      <c r="D25" s="173" t="s">
        <v>77</v>
      </c>
      <c r="E25" s="172">
        <v>121</v>
      </c>
      <c r="F25" s="172" t="s">
        <v>565</v>
      </c>
      <c r="G25" s="80"/>
      <c r="H25" s="80"/>
    </row>
    <row r="26" spans="1:8" x14ac:dyDescent="0.25">
      <c r="A26" s="172">
        <f>IF(Viewer!$K$4=$E26,1,0)</f>
        <v>1</v>
      </c>
      <c r="B26" s="172">
        <f>IF(Viewer!$K$5=$F26,1,0)</f>
        <v>1</v>
      </c>
      <c r="C26" s="172">
        <f t="shared" si="0"/>
        <v>2</v>
      </c>
      <c r="D26" s="173" t="s">
        <v>85</v>
      </c>
      <c r="E26" s="172">
        <v>122</v>
      </c>
      <c r="F26" s="172" t="s">
        <v>597</v>
      </c>
      <c r="G26" s="80"/>
      <c r="H26" s="80"/>
    </row>
    <row r="27" spans="1:8" x14ac:dyDescent="0.25">
      <c r="A27" s="172">
        <f>IF(Viewer!$K$4=$E27,1,0)</f>
        <v>0</v>
      </c>
      <c r="B27" s="172">
        <f>IF(Viewer!$K$5=$F27,1,0)</f>
        <v>0</v>
      </c>
      <c r="C27" s="172">
        <f t="shared" si="0"/>
        <v>0</v>
      </c>
      <c r="D27" s="176" t="s">
        <v>93</v>
      </c>
      <c r="E27" s="177">
        <v>123</v>
      </c>
      <c r="F27" s="177" t="s">
        <v>598</v>
      </c>
      <c r="G27" s="80"/>
      <c r="H27" s="80"/>
    </row>
    <row r="28" spans="1:8" x14ac:dyDescent="0.25">
      <c r="A28" s="172">
        <f>IF(Viewer!$K$4=$E28,1,0)</f>
        <v>0</v>
      </c>
      <c r="B28" s="172">
        <f>IF(Viewer!$K$5=$F28,1,0)</f>
        <v>0</v>
      </c>
      <c r="C28" s="172">
        <f t="shared" si="0"/>
        <v>0</v>
      </c>
      <c r="D28" s="173" t="s">
        <v>102</v>
      </c>
      <c r="E28" s="172">
        <v>124</v>
      </c>
      <c r="F28" s="172" t="s">
        <v>514</v>
      </c>
      <c r="G28" s="80"/>
      <c r="H28" s="80"/>
    </row>
    <row r="29" spans="1:8" x14ac:dyDescent="0.25">
      <c r="A29" s="172">
        <f>IF(Viewer!$K$4=$E29,1,0)</f>
        <v>0</v>
      </c>
      <c r="B29" s="172">
        <f>IF(Viewer!$K$5=$F29,1,0)</f>
        <v>0</v>
      </c>
      <c r="C29" s="172">
        <f t="shared" si="0"/>
        <v>0</v>
      </c>
      <c r="D29" s="173" t="s">
        <v>110</v>
      </c>
      <c r="E29" s="172">
        <v>125</v>
      </c>
      <c r="F29" s="172" t="s">
        <v>599</v>
      </c>
      <c r="G29" s="80"/>
      <c r="H29" s="80"/>
    </row>
    <row r="30" spans="1:8" x14ac:dyDescent="0.25">
      <c r="A30" s="172">
        <f>IF(Viewer!$K$4=$E30,1,0)</f>
        <v>0</v>
      </c>
      <c r="B30" s="172">
        <f>IF(Viewer!$K$5=$F30,1,0)</f>
        <v>0</v>
      </c>
      <c r="C30" s="172">
        <f t="shared" si="0"/>
        <v>0</v>
      </c>
      <c r="D30" s="173" t="s">
        <v>119</v>
      </c>
      <c r="E30" s="172">
        <v>126</v>
      </c>
      <c r="F30" s="172" t="s">
        <v>600</v>
      </c>
      <c r="G30" s="80"/>
      <c r="H30" s="80"/>
    </row>
    <row r="31" spans="1:8" x14ac:dyDescent="0.25">
      <c r="A31" s="172">
        <f>IF(Viewer!$K$4=$E31,1,0)</f>
        <v>0</v>
      </c>
      <c r="B31" s="172">
        <f>IF(Viewer!$K$5=$F31,1,0)</f>
        <v>0</v>
      </c>
      <c r="C31" s="172">
        <f t="shared" si="0"/>
        <v>0</v>
      </c>
      <c r="D31" s="173" t="s">
        <v>2</v>
      </c>
      <c r="E31" s="172">
        <v>127</v>
      </c>
      <c r="F31" s="172" t="s">
        <v>510</v>
      </c>
      <c r="G31" s="80"/>
      <c r="H31" s="80"/>
    </row>
    <row r="32" spans="1:8" x14ac:dyDescent="0.25">
      <c r="A32" s="172">
        <f>IF(Viewer!$K$4=$E32,1,0)</f>
        <v>0</v>
      </c>
      <c r="B32" s="172">
        <f>IF(Viewer!$K$5=$F32,1,0)</f>
        <v>0</v>
      </c>
      <c r="C32" s="172">
        <f t="shared" si="0"/>
        <v>0</v>
      </c>
      <c r="D32" s="173" t="s">
        <v>8</v>
      </c>
      <c r="E32" s="172">
        <v>128</v>
      </c>
      <c r="F32" s="172" t="s">
        <v>153</v>
      </c>
      <c r="G32" s="80"/>
      <c r="H32" s="80"/>
    </row>
    <row r="33" spans="1:8" x14ac:dyDescent="0.25">
      <c r="A33" s="172">
        <f>IF(Viewer!$K$4=$E33,1,0)</f>
        <v>0</v>
      </c>
      <c r="B33" s="172">
        <f>IF(Viewer!$K$5=$F33,1,0)</f>
        <v>0</v>
      </c>
      <c r="C33" s="172">
        <f t="shared" si="0"/>
        <v>0</v>
      </c>
      <c r="D33" s="173" t="s">
        <v>17</v>
      </c>
      <c r="E33" s="172">
        <v>129</v>
      </c>
      <c r="F33" s="172" t="s">
        <v>530</v>
      </c>
      <c r="G33" s="80"/>
      <c r="H33" s="80"/>
    </row>
    <row r="34" spans="1:8" x14ac:dyDescent="0.25">
      <c r="A34" s="172">
        <f>IF(Viewer!$K$4=$E34,1,0)</f>
        <v>0</v>
      </c>
      <c r="B34" s="172">
        <f>IF(Viewer!$K$5=$F34,1,0)</f>
        <v>0</v>
      </c>
      <c r="C34" s="172">
        <f t="shared" si="0"/>
        <v>0</v>
      </c>
      <c r="D34" s="173" t="s">
        <v>26</v>
      </c>
      <c r="E34" s="172">
        <v>130</v>
      </c>
      <c r="F34" s="172" t="s">
        <v>601</v>
      </c>
      <c r="G34" s="80"/>
      <c r="H34" s="80"/>
    </row>
    <row r="35" spans="1:8" x14ac:dyDescent="0.25">
      <c r="A35" s="172">
        <f>IF(Viewer!$K$4=$E35,1,0)</f>
        <v>0</v>
      </c>
      <c r="B35" s="172">
        <f>IF(Viewer!$K$5=$F35,1,0)</f>
        <v>0</v>
      </c>
      <c r="C35" s="172">
        <f t="shared" si="0"/>
        <v>0</v>
      </c>
      <c r="D35" s="173" t="s">
        <v>35</v>
      </c>
      <c r="E35" s="172">
        <v>131</v>
      </c>
      <c r="F35" s="172" t="s">
        <v>602</v>
      </c>
      <c r="G35" s="80"/>
      <c r="H35" s="80"/>
    </row>
    <row r="36" spans="1:8" s="274" customFormat="1" x14ac:dyDescent="0.25">
      <c r="A36" s="172">
        <f>IF(Viewer!$K$4=$E36,1,0)</f>
        <v>0</v>
      </c>
      <c r="B36" s="172">
        <f>IF(Viewer!$K$5=$F36,1,0)</f>
        <v>0</v>
      </c>
      <c r="C36" s="172">
        <f t="shared" si="0"/>
        <v>0</v>
      </c>
      <c r="D36" s="173" t="s">
        <v>44</v>
      </c>
      <c r="E36" s="172">
        <v>132</v>
      </c>
      <c r="F36" s="172" t="s">
        <v>603</v>
      </c>
    </row>
    <row r="37" spans="1:8" x14ac:dyDescent="0.25">
      <c r="A37" s="172">
        <f>IF(Viewer!$K$4=$E37,1,0)</f>
        <v>0</v>
      </c>
      <c r="B37" s="172">
        <f>IF(Viewer!$K$5=$F37,1,0)</f>
        <v>0</v>
      </c>
      <c r="C37" s="172">
        <f t="shared" ref="C37:C68" si="1">+A37+B37</f>
        <v>0</v>
      </c>
      <c r="D37" s="173" t="s">
        <v>52</v>
      </c>
      <c r="E37" s="172">
        <v>133</v>
      </c>
      <c r="F37" s="172" t="s">
        <v>604</v>
      </c>
      <c r="G37" s="80"/>
      <c r="H37" s="80"/>
    </row>
    <row r="38" spans="1:8" x14ac:dyDescent="0.25">
      <c r="A38" s="172">
        <f>IF(Viewer!$K$4=$E38,1,0)</f>
        <v>0</v>
      </c>
      <c r="B38" s="172">
        <f>IF(Viewer!$K$5=$F38,1,0)</f>
        <v>0</v>
      </c>
      <c r="C38" s="172">
        <f t="shared" si="1"/>
        <v>0</v>
      </c>
      <c r="D38" s="173" t="s">
        <v>60</v>
      </c>
      <c r="E38" s="172">
        <v>134</v>
      </c>
      <c r="F38" s="172" t="s">
        <v>605</v>
      </c>
      <c r="G38" s="80"/>
      <c r="H38" s="80"/>
    </row>
    <row r="39" spans="1:8" x14ac:dyDescent="0.25">
      <c r="A39" s="172">
        <f>IF(Viewer!$K$4=$E39,1,0)</f>
        <v>0</v>
      </c>
      <c r="B39" s="172">
        <f>IF(Viewer!$K$5=$F39,1,0)</f>
        <v>0</v>
      </c>
      <c r="C39" s="172">
        <f t="shared" si="1"/>
        <v>0</v>
      </c>
      <c r="D39" s="173" t="s">
        <v>450</v>
      </c>
      <c r="E39" s="172">
        <v>135</v>
      </c>
      <c r="F39" s="172" t="s">
        <v>606</v>
      </c>
      <c r="G39" s="80"/>
      <c r="H39" s="80"/>
    </row>
    <row r="40" spans="1:8" x14ac:dyDescent="0.25">
      <c r="A40" s="172">
        <f>IF(Viewer!$K$4=$E40,1,0)</f>
        <v>0</v>
      </c>
      <c r="B40" s="172">
        <f>IF(Viewer!$K$5=$F40,1,0)</f>
        <v>0</v>
      </c>
      <c r="C40" s="172">
        <f t="shared" si="1"/>
        <v>0</v>
      </c>
      <c r="D40" s="173" t="s">
        <v>76</v>
      </c>
      <c r="E40" s="172">
        <v>136</v>
      </c>
      <c r="F40" s="172" t="s">
        <v>607</v>
      </c>
      <c r="G40" s="80"/>
      <c r="H40" s="80"/>
    </row>
    <row r="41" spans="1:8" x14ac:dyDescent="0.25">
      <c r="A41" s="172">
        <f>IF(Viewer!$K$4=$E41,1,0)</f>
        <v>0</v>
      </c>
      <c r="B41" s="172">
        <f>IF(Viewer!$K$5=$F41,1,0)</f>
        <v>0</v>
      </c>
      <c r="C41" s="172">
        <f t="shared" si="1"/>
        <v>0</v>
      </c>
      <c r="D41" s="173" t="s">
        <v>84</v>
      </c>
      <c r="E41" s="172">
        <v>137</v>
      </c>
      <c r="F41" s="172" t="s">
        <v>608</v>
      </c>
      <c r="G41" s="80"/>
      <c r="H41" s="80"/>
    </row>
    <row r="42" spans="1:8" x14ac:dyDescent="0.25">
      <c r="A42" s="172">
        <f>IF(Viewer!$K$4=$E42,1,0)</f>
        <v>0</v>
      </c>
      <c r="B42" s="172">
        <f>IF(Viewer!$K$5=$F42,1,0)</f>
        <v>0</v>
      </c>
      <c r="C42" s="172">
        <f t="shared" si="1"/>
        <v>0</v>
      </c>
      <c r="D42" s="173" t="s">
        <v>92</v>
      </c>
      <c r="E42" s="172">
        <v>138</v>
      </c>
      <c r="F42" s="172" t="s">
        <v>609</v>
      </c>
      <c r="G42" s="80"/>
      <c r="H42" s="80"/>
    </row>
    <row r="43" spans="1:8" x14ac:dyDescent="0.25">
      <c r="A43" s="172">
        <f>IF(Viewer!$K$4=$E43,1,0)</f>
        <v>0</v>
      </c>
      <c r="B43" s="172">
        <f>IF(Viewer!$K$5=$F43,1,0)</f>
        <v>0</v>
      </c>
      <c r="C43" s="172">
        <f t="shared" si="1"/>
        <v>0</v>
      </c>
      <c r="D43" s="173" t="s">
        <v>101</v>
      </c>
      <c r="E43" s="172">
        <v>139</v>
      </c>
      <c r="F43" s="172" t="s">
        <v>610</v>
      </c>
      <c r="G43" s="80"/>
      <c r="H43" s="80"/>
    </row>
    <row r="44" spans="1:8" x14ac:dyDescent="0.25">
      <c r="A44" s="172">
        <f>IF(Viewer!$K$4=$E44,1,0)</f>
        <v>0</v>
      </c>
      <c r="B44" s="172">
        <f>IF(Viewer!$K$5=$F44,1,0)</f>
        <v>0</v>
      </c>
      <c r="C44" s="172">
        <f t="shared" si="1"/>
        <v>0</v>
      </c>
      <c r="D44" s="173" t="s">
        <v>109</v>
      </c>
      <c r="E44" s="172">
        <v>140</v>
      </c>
      <c r="F44" s="172" t="s">
        <v>611</v>
      </c>
      <c r="G44" s="80"/>
      <c r="H44" s="80"/>
    </row>
    <row r="45" spans="1:8" x14ac:dyDescent="0.25">
      <c r="A45" s="172">
        <f>IF(Viewer!$K$4=$E45,1,0)</f>
        <v>0</v>
      </c>
      <c r="B45" s="172">
        <f>IF(Viewer!$K$5=$F45,1,0)</f>
        <v>0</v>
      </c>
      <c r="C45" s="172">
        <f t="shared" si="1"/>
        <v>0</v>
      </c>
      <c r="D45" s="173" t="s">
        <v>118</v>
      </c>
      <c r="E45" s="172">
        <v>141</v>
      </c>
      <c r="F45" s="172" t="s">
        <v>612</v>
      </c>
      <c r="G45" s="80"/>
      <c r="H45" s="80"/>
    </row>
    <row r="46" spans="1:8" x14ac:dyDescent="0.25">
      <c r="A46" s="172">
        <f>IF(Viewer!$K$4=$E46,1,0)</f>
        <v>0</v>
      </c>
      <c r="B46" s="172">
        <f>IF(Viewer!$K$5=$F46,1,0)</f>
        <v>0</v>
      </c>
      <c r="C46" s="172">
        <f t="shared" si="1"/>
        <v>0</v>
      </c>
      <c r="D46" s="173" t="s">
        <v>1</v>
      </c>
      <c r="E46" s="172">
        <v>142</v>
      </c>
      <c r="F46" s="172" t="s">
        <v>512</v>
      </c>
      <c r="G46" s="80"/>
      <c r="H46" s="80"/>
    </row>
    <row r="47" spans="1:8" x14ac:dyDescent="0.25">
      <c r="A47" s="172">
        <f>IF(Viewer!$K$4=$E47,1,0)</f>
        <v>0</v>
      </c>
      <c r="B47" s="172">
        <f>IF(Viewer!$K$5=$F47,1,0)</f>
        <v>0</v>
      </c>
      <c r="C47" s="172">
        <f t="shared" si="1"/>
        <v>0</v>
      </c>
      <c r="D47" s="173" t="s">
        <v>7</v>
      </c>
      <c r="E47" s="172">
        <v>143</v>
      </c>
      <c r="F47" s="172" t="s">
        <v>521</v>
      </c>
      <c r="G47" s="80"/>
      <c r="H47" s="80"/>
    </row>
    <row r="48" spans="1:8" x14ac:dyDescent="0.25">
      <c r="A48" s="172">
        <f>IF(Viewer!$K$4=$E48,1,0)</f>
        <v>0</v>
      </c>
      <c r="B48" s="172">
        <f>IF(Viewer!$K$5=$F48,1,0)</f>
        <v>0</v>
      </c>
      <c r="C48" s="172">
        <f t="shared" si="1"/>
        <v>0</v>
      </c>
      <c r="D48" s="173" t="s">
        <v>16</v>
      </c>
      <c r="E48" s="172">
        <v>144</v>
      </c>
      <c r="F48" s="172" t="s">
        <v>529</v>
      </c>
      <c r="G48" s="80"/>
      <c r="H48" s="80"/>
    </row>
    <row r="49" spans="1:8" x14ac:dyDescent="0.25">
      <c r="A49" s="172">
        <f>IF(Viewer!$K$4=$E49,1,0)</f>
        <v>0</v>
      </c>
      <c r="B49" s="172">
        <f>IF(Viewer!$K$5=$F49,1,0)</f>
        <v>0</v>
      </c>
      <c r="C49" s="172">
        <f t="shared" si="1"/>
        <v>0</v>
      </c>
      <c r="D49" s="173" t="s">
        <v>25</v>
      </c>
      <c r="E49" s="172">
        <v>145</v>
      </c>
      <c r="F49" s="172" t="s">
        <v>613</v>
      </c>
      <c r="G49" s="80"/>
      <c r="H49" s="80"/>
    </row>
    <row r="50" spans="1:8" x14ac:dyDescent="0.25">
      <c r="A50" s="172">
        <f>IF(Viewer!$K$4=$E50,1,0)</f>
        <v>0</v>
      </c>
      <c r="B50" s="172">
        <f>IF(Viewer!$K$5=$F50,1,0)</f>
        <v>0</v>
      </c>
      <c r="C50" s="172">
        <f t="shared" si="1"/>
        <v>0</v>
      </c>
      <c r="D50" s="173" t="s">
        <v>34</v>
      </c>
      <c r="E50" s="172">
        <v>146</v>
      </c>
      <c r="F50" s="172" t="s">
        <v>614</v>
      </c>
      <c r="G50" s="80"/>
      <c r="H50" s="80"/>
    </row>
    <row r="51" spans="1:8" x14ac:dyDescent="0.25">
      <c r="A51" s="172">
        <f>IF(Viewer!$K$4=$E51,1,0)</f>
        <v>0</v>
      </c>
      <c r="B51" s="172">
        <f>IF(Viewer!$K$5=$F51,1,0)</f>
        <v>0</v>
      </c>
      <c r="C51" s="172">
        <f t="shared" si="1"/>
        <v>0</v>
      </c>
      <c r="D51" s="174" t="s">
        <v>43</v>
      </c>
      <c r="E51" s="175">
        <v>147</v>
      </c>
      <c r="F51" s="175" t="s">
        <v>615</v>
      </c>
      <c r="G51" s="80"/>
      <c r="H51" s="80"/>
    </row>
    <row r="52" spans="1:8" x14ac:dyDescent="0.25">
      <c r="A52" s="172">
        <f>IF(Viewer!$K$4=$E52,1,0)</f>
        <v>0</v>
      </c>
      <c r="B52" s="172">
        <f>IF(Viewer!$K$5=$F52,1,0)</f>
        <v>0</v>
      </c>
      <c r="C52" s="172">
        <f t="shared" si="1"/>
        <v>0</v>
      </c>
      <c r="D52" s="173" t="s">
        <v>51</v>
      </c>
      <c r="E52" s="172">
        <v>148</v>
      </c>
      <c r="F52" s="172" t="s">
        <v>616</v>
      </c>
      <c r="G52" s="80"/>
      <c r="H52" s="80"/>
    </row>
    <row r="53" spans="1:8" x14ac:dyDescent="0.25">
      <c r="A53" s="172">
        <f>IF(Viewer!$K$4=$E53,1,0)</f>
        <v>0</v>
      </c>
      <c r="B53" s="172">
        <f>IF(Viewer!$K$5=$F53,1,0)</f>
        <v>0</v>
      </c>
      <c r="C53" s="172">
        <f t="shared" si="1"/>
        <v>0</v>
      </c>
      <c r="D53" s="174" t="s">
        <v>59</v>
      </c>
      <c r="E53" s="175">
        <v>149</v>
      </c>
      <c r="F53" s="175" t="s">
        <v>617</v>
      </c>
      <c r="G53" s="80"/>
      <c r="H53" s="80"/>
    </row>
    <row r="54" spans="1:8" x14ac:dyDescent="0.25">
      <c r="A54" s="172">
        <f>IF(Viewer!$K$4=$E54,1,0)</f>
        <v>0</v>
      </c>
      <c r="B54" s="172">
        <f>IF(Viewer!$K$5=$F54,1,0)</f>
        <v>0</v>
      </c>
      <c r="C54" s="172">
        <f t="shared" si="1"/>
        <v>0</v>
      </c>
      <c r="D54" s="173" t="s">
        <v>67</v>
      </c>
      <c r="E54" s="172">
        <v>150</v>
      </c>
      <c r="F54" s="172" t="s">
        <v>618</v>
      </c>
      <c r="G54" s="80"/>
      <c r="H54" s="80"/>
    </row>
    <row r="55" spans="1:8" x14ac:dyDescent="0.25">
      <c r="A55" s="172">
        <f>IF(Viewer!$K$4=$E55,1,0)</f>
        <v>0</v>
      </c>
      <c r="B55" s="172">
        <f>IF(Viewer!$K$5=$F55,1,0)</f>
        <v>0</v>
      </c>
      <c r="C55" s="172">
        <f t="shared" si="1"/>
        <v>0</v>
      </c>
      <c r="D55" s="173" t="s">
        <v>75</v>
      </c>
      <c r="E55" s="172">
        <v>151</v>
      </c>
      <c r="F55" s="172" t="s">
        <v>607</v>
      </c>
      <c r="G55" s="80"/>
      <c r="H55" s="80"/>
    </row>
    <row r="56" spans="1:8" x14ac:dyDescent="0.25">
      <c r="A56" s="172">
        <f>IF(Viewer!$K$4=$E56,1,0)</f>
        <v>0</v>
      </c>
      <c r="B56" s="172">
        <f>IF(Viewer!$K$5=$F56,1,0)</f>
        <v>0</v>
      </c>
      <c r="C56" s="172">
        <f t="shared" si="1"/>
        <v>0</v>
      </c>
      <c r="D56" s="173" t="s">
        <v>83</v>
      </c>
      <c r="E56" s="172">
        <v>152</v>
      </c>
      <c r="F56" s="172" t="s">
        <v>619</v>
      </c>
      <c r="G56" s="80"/>
      <c r="H56" s="80"/>
    </row>
    <row r="57" spans="1:8" x14ac:dyDescent="0.25">
      <c r="A57" s="172">
        <f>IF(Viewer!$K$4=$E57,1,0)</f>
        <v>0</v>
      </c>
      <c r="B57" s="172">
        <f>IF(Viewer!$K$5=$F57,1,0)</f>
        <v>0</v>
      </c>
      <c r="C57" s="172">
        <f t="shared" si="1"/>
        <v>0</v>
      </c>
      <c r="D57" s="173" t="s">
        <v>91</v>
      </c>
      <c r="E57" s="172">
        <v>153</v>
      </c>
      <c r="F57" s="172" t="s">
        <v>620</v>
      </c>
      <c r="G57" s="80"/>
      <c r="H57" s="80"/>
    </row>
    <row r="58" spans="1:8" x14ac:dyDescent="0.25">
      <c r="A58" s="172">
        <f>IF(Viewer!$K$4=$E58,1,0)</f>
        <v>0</v>
      </c>
      <c r="B58" s="172">
        <f>IF(Viewer!$K$5=$F58,1,0)</f>
        <v>0</v>
      </c>
      <c r="C58" s="172">
        <f t="shared" si="1"/>
        <v>0</v>
      </c>
      <c r="D58" s="173" t="s">
        <v>100</v>
      </c>
      <c r="E58" s="172">
        <v>154</v>
      </c>
      <c r="F58" s="172" t="s">
        <v>621</v>
      </c>
      <c r="G58" s="80"/>
      <c r="H58" s="80"/>
    </row>
    <row r="59" spans="1:8" x14ac:dyDescent="0.25">
      <c r="A59" s="172">
        <f>IF(Viewer!$K$4=$E59,1,0)</f>
        <v>0</v>
      </c>
      <c r="B59" s="172">
        <f>IF(Viewer!$K$5=$F59,1,0)</f>
        <v>0</v>
      </c>
      <c r="C59" s="172">
        <f t="shared" si="1"/>
        <v>0</v>
      </c>
      <c r="D59" s="173" t="s">
        <v>108</v>
      </c>
      <c r="E59" s="172">
        <v>155</v>
      </c>
      <c r="F59" s="172" t="s">
        <v>578</v>
      </c>
      <c r="G59" s="80"/>
      <c r="H59" s="80"/>
    </row>
    <row r="60" spans="1:8" x14ac:dyDescent="0.25">
      <c r="A60" s="172">
        <f>IF(Viewer!$K$4=$E60,1,0)</f>
        <v>0</v>
      </c>
      <c r="B60" s="172">
        <f>IF(Viewer!$K$5=$F60,1,0)</f>
        <v>0</v>
      </c>
      <c r="C60" s="172">
        <f t="shared" si="1"/>
        <v>0</v>
      </c>
      <c r="D60" s="173" t="s">
        <v>117</v>
      </c>
      <c r="E60" s="172">
        <v>156</v>
      </c>
      <c r="F60" s="172" t="s">
        <v>622</v>
      </c>
      <c r="G60" s="80"/>
      <c r="H60" s="80"/>
    </row>
    <row r="61" spans="1:8" x14ac:dyDescent="0.25">
      <c r="A61" s="172">
        <f>IF(Viewer!$K$4=$E61,1,0)</f>
        <v>0</v>
      </c>
      <c r="B61" s="172">
        <f>IF(Viewer!$K$5=$F61,1,0)</f>
        <v>0</v>
      </c>
      <c r="C61" s="172">
        <f t="shared" si="1"/>
        <v>0</v>
      </c>
      <c r="D61" s="173" t="s">
        <v>0</v>
      </c>
      <c r="E61" s="172">
        <v>157</v>
      </c>
      <c r="F61" s="172" t="s">
        <v>511</v>
      </c>
      <c r="G61" s="80"/>
      <c r="H61" s="80"/>
    </row>
    <row r="62" spans="1:8" x14ac:dyDescent="0.25">
      <c r="A62" s="172">
        <f>IF(Viewer!$K$4=$E62,1,0)</f>
        <v>0</v>
      </c>
      <c r="B62" s="172">
        <f>IF(Viewer!$K$5=$F62,1,0)</f>
        <v>0</v>
      </c>
      <c r="C62" s="172">
        <f t="shared" si="1"/>
        <v>0</v>
      </c>
      <c r="D62" s="173" t="s">
        <v>449</v>
      </c>
      <c r="E62" s="172">
        <v>158</v>
      </c>
      <c r="F62" s="172" t="s">
        <v>521</v>
      </c>
      <c r="G62" s="80"/>
      <c r="H62" s="80"/>
    </row>
    <row r="63" spans="1:8" x14ac:dyDescent="0.25">
      <c r="A63" s="172">
        <f>IF(Viewer!$K$4=$E63,1,0)</f>
        <v>0</v>
      </c>
      <c r="B63" s="172">
        <f>IF(Viewer!$K$5=$F63,1,0)</f>
        <v>0</v>
      </c>
      <c r="C63" s="172">
        <f t="shared" si="1"/>
        <v>0</v>
      </c>
      <c r="D63" s="173" t="s">
        <v>15</v>
      </c>
      <c r="E63" s="172">
        <v>159</v>
      </c>
      <c r="F63" s="172" t="s">
        <v>528</v>
      </c>
      <c r="G63" s="80"/>
      <c r="H63" s="80"/>
    </row>
    <row r="64" spans="1:8" x14ac:dyDescent="0.25">
      <c r="A64" s="172">
        <f>IF(Viewer!$K$4=$E64,1,0)</f>
        <v>0</v>
      </c>
      <c r="B64" s="172">
        <f>IF(Viewer!$K$5=$F64,1,0)</f>
        <v>0</v>
      </c>
      <c r="C64" s="172">
        <f t="shared" si="1"/>
        <v>0</v>
      </c>
      <c r="D64" s="173" t="s">
        <v>24</v>
      </c>
      <c r="E64" s="172">
        <v>160</v>
      </c>
      <c r="F64" s="172" t="s">
        <v>623</v>
      </c>
      <c r="G64" s="80"/>
      <c r="H64" s="80"/>
    </row>
    <row r="65" spans="1:8" x14ac:dyDescent="0.25">
      <c r="A65" s="172">
        <f>IF(Viewer!$K$4=$E65,1,0)</f>
        <v>0</v>
      </c>
      <c r="B65" s="172">
        <f>IF(Viewer!$K$5=$F65,1,0)</f>
        <v>0</v>
      </c>
      <c r="C65" s="172">
        <f t="shared" si="1"/>
        <v>0</v>
      </c>
      <c r="D65" s="173" t="s">
        <v>33</v>
      </c>
      <c r="E65" s="172">
        <v>161</v>
      </c>
      <c r="F65" s="172" t="s">
        <v>614</v>
      </c>
      <c r="G65" s="80"/>
      <c r="H65" s="80"/>
    </row>
    <row r="66" spans="1:8" x14ac:dyDescent="0.25">
      <c r="A66" s="172">
        <f>IF(Viewer!$K$4=$E66,1,0)</f>
        <v>0</v>
      </c>
      <c r="B66" s="172">
        <f>IF(Viewer!$K$5=$F66,1,0)</f>
        <v>0</v>
      </c>
      <c r="C66" s="172">
        <f t="shared" si="1"/>
        <v>0</v>
      </c>
      <c r="D66" s="173" t="s">
        <v>42</v>
      </c>
      <c r="E66" s="172">
        <v>162</v>
      </c>
      <c r="F66" s="172" t="s">
        <v>624</v>
      </c>
      <c r="G66" s="80"/>
      <c r="H66" s="80"/>
    </row>
    <row r="67" spans="1:8" x14ac:dyDescent="0.25">
      <c r="A67" s="172">
        <f>IF(Viewer!$K$4=$E67,1,0)</f>
        <v>0</v>
      </c>
      <c r="B67" s="172">
        <f>IF(Viewer!$K$5=$F67,1,0)</f>
        <v>0</v>
      </c>
      <c r="C67" s="172">
        <f t="shared" si="1"/>
        <v>0</v>
      </c>
      <c r="D67" s="173" t="s">
        <v>50</v>
      </c>
      <c r="E67" s="172">
        <v>163</v>
      </c>
      <c r="F67" s="172" t="s">
        <v>491</v>
      </c>
      <c r="G67" s="80"/>
      <c r="H67" s="80"/>
    </row>
    <row r="68" spans="1:8" x14ac:dyDescent="0.25">
      <c r="A68" s="172">
        <f>IF(Viewer!$K$4=$E68,1,0)</f>
        <v>0</v>
      </c>
      <c r="B68" s="172">
        <f>IF(Viewer!$K$5=$F68,1,0)</f>
        <v>0</v>
      </c>
      <c r="C68" s="172">
        <f t="shared" si="1"/>
        <v>0</v>
      </c>
      <c r="D68" s="173" t="s">
        <v>58</v>
      </c>
      <c r="E68" s="172">
        <v>164</v>
      </c>
      <c r="F68" s="172" t="s">
        <v>538</v>
      </c>
      <c r="G68" s="80"/>
    </row>
    <row r="69" spans="1:8" x14ac:dyDescent="0.25">
      <c r="A69" s="172">
        <f>IF(Viewer!$K$4=$E69,1,0)</f>
        <v>0</v>
      </c>
      <c r="B69" s="172">
        <f>IF(Viewer!$K$5=$F69,1,0)</f>
        <v>0</v>
      </c>
      <c r="C69" s="172">
        <f t="shared" ref="C69:C100" si="2">+A69+B69</f>
        <v>0</v>
      </c>
      <c r="D69" s="174" t="s">
        <v>66</v>
      </c>
      <c r="E69" s="175">
        <v>165</v>
      </c>
      <c r="F69" s="175" t="s">
        <v>618</v>
      </c>
      <c r="G69" s="80"/>
    </row>
    <row r="70" spans="1:8" x14ac:dyDescent="0.25">
      <c r="A70" s="172">
        <f>IF(Viewer!$K$4=$E70,1,0)</f>
        <v>0</v>
      </c>
      <c r="B70" s="172">
        <f>IF(Viewer!$K$5=$F70,1,0)</f>
        <v>0</v>
      </c>
      <c r="C70" s="172">
        <f t="shared" si="2"/>
        <v>0</v>
      </c>
      <c r="D70" s="173" t="s">
        <v>74</v>
      </c>
      <c r="E70" s="172">
        <v>166</v>
      </c>
      <c r="F70" s="172" t="s">
        <v>625</v>
      </c>
      <c r="G70" s="80"/>
    </row>
    <row r="71" spans="1:8" x14ac:dyDescent="0.25">
      <c r="A71" s="172">
        <f>IF(Viewer!$K$4=$E71,1,0)</f>
        <v>0</v>
      </c>
      <c r="B71" s="172">
        <f>IF(Viewer!$K$5=$F71,1,0)</f>
        <v>0</v>
      </c>
      <c r="C71" s="172">
        <f t="shared" si="2"/>
        <v>0</v>
      </c>
      <c r="D71" s="173" t="s">
        <v>463</v>
      </c>
      <c r="E71" s="172">
        <v>167</v>
      </c>
      <c r="F71" s="172" t="s">
        <v>566</v>
      </c>
      <c r="G71" s="80"/>
    </row>
    <row r="72" spans="1:8" x14ac:dyDescent="0.25">
      <c r="A72" s="172">
        <f>IF(Viewer!$K$4=$E72,1,0)</f>
        <v>0</v>
      </c>
      <c r="B72" s="172">
        <f>IF(Viewer!$K$5=$F72,1,0)</f>
        <v>0</v>
      </c>
      <c r="C72" s="172">
        <f t="shared" si="2"/>
        <v>0</v>
      </c>
      <c r="D72" s="173" t="s">
        <v>90</v>
      </c>
      <c r="E72" s="172">
        <v>168</v>
      </c>
      <c r="F72" s="172" t="s">
        <v>626</v>
      </c>
      <c r="G72" s="80"/>
      <c r="H72" s="80"/>
    </row>
    <row r="73" spans="1:8" x14ac:dyDescent="0.25">
      <c r="A73" s="172">
        <f>IF(Viewer!$K$4=$E73,1,0)</f>
        <v>0</v>
      </c>
      <c r="B73" s="172">
        <f>IF(Viewer!$K$5=$F73,1,0)</f>
        <v>0</v>
      </c>
      <c r="C73" s="172">
        <f t="shared" si="2"/>
        <v>0</v>
      </c>
      <c r="D73" s="173" t="s">
        <v>99</v>
      </c>
      <c r="E73" s="172">
        <v>169</v>
      </c>
      <c r="F73" s="172" t="s">
        <v>627</v>
      </c>
      <c r="G73" s="80"/>
      <c r="H73" s="80"/>
    </row>
    <row r="74" spans="1:8" x14ac:dyDescent="0.25">
      <c r="A74" s="172">
        <f>IF(Viewer!$K$4=$E74,1,0)</f>
        <v>0</v>
      </c>
      <c r="B74" s="172">
        <f>IF(Viewer!$K$5=$F74,1,0)</f>
        <v>0</v>
      </c>
      <c r="C74" s="172">
        <f t="shared" si="2"/>
        <v>0</v>
      </c>
      <c r="D74" s="173" t="s">
        <v>107</v>
      </c>
      <c r="E74" s="172">
        <v>170</v>
      </c>
      <c r="F74" s="172" t="s">
        <v>578</v>
      </c>
      <c r="G74" s="80"/>
      <c r="H74" s="80"/>
    </row>
    <row r="75" spans="1:8" x14ac:dyDescent="0.25">
      <c r="A75" s="172">
        <f>IF(Viewer!$K$4=$E75,1,0)</f>
        <v>0</v>
      </c>
      <c r="B75" s="172">
        <f>IF(Viewer!$K$5=$F75,1,0)</f>
        <v>0</v>
      </c>
      <c r="C75" s="172">
        <f t="shared" si="2"/>
        <v>0</v>
      </c>
      <c r="D75" s="173" t="s">
        <v>116</v>
      </c>
      <c r="E75" s="172">
        <v>171</v>
      </c>
      <c r="F75" s="172" t="s">
        <v>628</v>
      </c>
      <c r="G75" s="80"/>
      <c r="H75" s="80"/>
    </row>
    <row r="76" spans="1:8" x14ac:dyDescent="0.25">
      <c r="A76" s="172">
        <f>IF(Viewer!$K$4=$E76,1,0)</f>
        <v>0</v>
      </c>
      <c r="B76" s="172">
        <f>IF(Viewer!$K$5=$F76,1,0)</f>
        <v>0</v>
      </c>
      <c r="C76" s="172">
        <f t="shared" si="2"/>
        <v>0</v>
      </c>
      <c r="D76" s="173" t="s">
        <v>28</v>
      </c>
      <c r="E76" s="172">
        <v>172</v>
      </c>
      <c r="F76" s="172" t="s">
        <v>580</v>
      </c>
      <c r="G76" s="80"/>
      <c r="H76" s="80"/>
    </row>
    <row r="77" spans="1:8" x14ac:dyDescent="0.25">
      <c r="A77" s="172">
        <f>IF(Viewer!$K$4=$E77,1,0)</f>
        <v>0</v>
      </c>
      <c r="B77" s="172">
        <f>IF(Viewer!$K$5=$F77,1,0)</f>
        <v>0</v>
      </c>
      <c r="C77" s="172">
        <f t="shared" si="2"/>
        <v>0</v>
      </c>
      <c r="D77" s="173" t="s">
        <v>19</v>
      </c>
      <c r="E77" s="172">
        <v>173</v>
      </c>
      <c r="F77" s="172" t="s">
        <v>532</v>
      </c>
      <c r="G77" s="80"/>
      <c r="H77" s="80"/>
    </row>
    <row r="78" spans="1:8" x14ac:dyDescent="0.25">
      <c r="A78" s="172">
        <f>IF(Viewer!$K$4=$E78,1,0)</f>
        <v>0</v>
      </c>
      <c r="B78" s="172">
        <f>IF(Viewer!$K$5=$F78,1,0)</f>
        <v>0</v>
      </c>
      <c r="C78" s="172">
        <f t="shared" si="2"/>
        <v>0</v>
      </c>
      <c r="D78" s="173" t="s">
        <v>10</v>
      </c>
      <c r="E78" s="172">
        <v>174</v>
      </c>
      <c r="F78" s="172" t="s">
        <v>523</v>
      </c>
      <c r="G78" s="80"/>
      <c r="H78" s="80"/>
    </row>
    <row r="79" spans="1:8" x14ac:dyDescent="0.25">
      <c r="A79" s="172">
        <f>IF(Viewer!$K$4=$E79,1,0)</f>
        <v>0</v>
      </c>
      <c r="B79" s="172">
        <f>IF(Viewer!$K$5=$F79,1,0)</f>
        <v>0</v>
      </c>
      <c r="C79" s="172">
        <f t="shared" si="2"/>
        <v>0</v>
      </c>
      <c r="D79" s="173" t="s">
        <v>3</v>
      </c>
      <c r="E79" s="172">
        <v>175</v>
      </c>
      <c r="F79" s="172" t="s">
        <v>517</v>
      </c>
      <c r="G79" s="80"/>
      <c r="H79" s="80"/>
    </row>
    <row r="80" spans="1:8" x14ac:dyDescent="0.25">
      <c r="A80" s="172">
        <f>IF(Viewer!$K$4=$E80,1,0)</f>
        <v>0</v>
      </c>
      <c r="B80" s="172">
        <f>IF(Viewer!$K$5=$F80,1,0)</f>
        <v>0</v>
      </c>
      <c r="C80" s="172">
        <f t="shared" si="2"/>
        <v>0</v>
      </c>
      <c r="D80" s="173" t="s">
        <v>121</v>
      </c>
      <c r="E80" s="172">
        <v>176</v>
      </c>
      <c r="F80" s="172" t="s">
        <v>579</v>
      </c>
      <c r="G80" s="80"/>
      <c r="H80" s="80"/>
    </row>
    <row r="81" spans="1:8" x14ac:dyDescent="0.25">
      <c r="A81" s="172">
        <f>IF(Viewer!$K$4=$E81,1,0)</f>
        <v>0</v>
      </c>
      <c r="B81" s="172">
        <f>IF(Viewer!$K$5=$F81,1,0)</f>
        <v>0</v>
      </c>
      <c r="C81" s="172">
        <f t="shared" si="2"/>
        <v>0</v>
      </c>
      <c r="D81" s="173" t="s">
        <v>112</v>
      </c>
      <c r="E81" s="172">
        <v>177</v>
      </c>
      <c r="F81" s="172" t="s">
        <v>578</v>
      </c>
      <c r="G81" s="80"/>
      <c r="H81" s="80"/>
    </row>
    <row r="82" spans="1:8" x14ac:dyDescent="0.25">
      <c r="A82" s="172">
        <f>IF(Viewer!$K$4=$E82,1,0)</f>
        <v>0</v>
      </c>
      <c r="B82" s="172">
        <f>IF(Viewer!$K$5=$F82,1,0)</f>
        <v>0</v>
      </c>
      <c r="C82" s="172">
        <f t="shared" si="2"/>
        <v>0</v>
      </c>
      <c r="D82" s="176" t="s">
        <v>103</v>
      </c>
      <c r="E82" s="177">
        <v>178</v>
      </c>
      <c r="F82" s="177" t="s">
        <v>577</v>
      </c>
      <c r="G82" s="80"/>
      <c r="H82" s="80"/>
    </row>
    <row r="83" spans="1:8" x14ac:dyDescent="0.25">
      <c r="A83" s="172">
        <f>IF(Viewer!$K$4=$E83,1,0)</f>
        <v>0</v>
      </c>
      <c r="B83" s="172">
        <f>IF(Viewer!$K$5=$F83,1,0)</f>
        <v>0</v>
      </c>
      <c r="C83" s="172">
        <f t="shared" si="2"/>
        <v>0</v>
      </c>
      <c r="D83" s="173" t="s">
        <v>95</v>
      </c>
      <c r="E83" s="172">
        <v>179</v>
      </c>
      <c r="F83" s="172" t="s">
        <v>576</v>
      </c>
      <c r="G83" s="80"/>
      <c r="H83" s="80"/>
    </row>
    <row r="84" spans="1:8" x14ac:dyDescent="0.25">
      <c r="A84" s="172">
        <f>IF(Viewer!$K$4=$E84,1,0)</f>
        <v>0</v>
      </c>
      <c r="B84" s="172">
        <f>IF(Viewer!$K$5=$F84,1,0)</f>
        <v>0</v>
      </c>
      <c r="C84" s="172">
        <f t="shared" si="2"/>
        <v>0</v>
      </c>
      <c r="D84" s="173" t="s">
        <v>87</v>
      </c>
      <c r="E84" s="172">
        <v>180</v>
      </c>
      <c r="F84" s="172" t="s">
        <v>575</v>
      </c>
      <c r="G84" s="80"/>
      <c r="H84" s="80"/>
    </row>
    <row r="85" spans="1:8" x14ac:dyDescent="0.25">
      <c r="A85" s="172">
        <f>IF(Viewer!$K$4=$E85,1,0)</f>
        <v>0</v>
      </c>
      <c r="B85" s="172">
        <f>IF(Viewer!$K$5=$F85,1,0)</f>
        <v>0</v>
      </c>
      <c r="C85" s="172">
        <f t="shared" si="2"/>
        <v>0</v>
      </c>
      <c r="D85" s="173" t="s">
        <v>79</v>
      </c>
      <c r="E85" s="172">
        <v>181</v>
      </c>
      <c r="F85" s="172" t="s">
        <v>574</v>
      </c>
      <c r="G85" s="80"/>
      <c r="H85" s="80"/>
    </row>
    <row r="86" spans="1:8" x14ac:dyDescent="0.25">
      <c r="A86" s="172">
        <f>IF(Viewer!$K$4=$E86,1,0)</f>
        <v>0</v>
      </c>
      <c r="B86" s="172">
        <f>IF(Viewer!$K$5=$F86,1,0)</f>
        <v>0</v>
      </c>
      <c r="C86" s="172">
        <f t="shared" si="2"/>
        <v>0</v>
      </c>
      <c r="D86" s="173" t="s">
        <v>70</v>
      </c>
      <c r="E86" s="172">
        <v>182</v>
      </c>
      <c r="F86" s="172" t="s">
        <v>573</v>
      </c>
      <c r="G86" s="80"/>
      <c r="H86" s="80"/>
    </row>
    <row r="87" spans="1:8" s="80" customFormat="1" x14ac:dyDescent="0.25">
      <c r="A87" s="172">
        <f>IF(Viewer!$K$4=$E87,1,0)</f>
        <v>0</v>
      </c>
      <c r="B87" s="172">
        <f>IF(Viewer!$K$5=$F87,1,0)</f>
        <v>0</v>
      </c>
      <c r="C87" s="172">
        <f t="shared" si="2"/>
        <v>0</v>
      </c>
      <c r="D87" s="173" t="s">
        <v>63</v>
      </c>
      <c r="E87" s="172">
        <v>183</v>
      </c>
      <c r="F87" s="172" t="s">
        <v>572</v>
      </c>
    </row>
    <row r="88" spans="1:8" x14ac:dyDescent="0.25">
      <c r="A88" s="172">
        <f>IF(Viewer!$K$4=$E88,1,0)</f>
        <v>0</v>
      </c>
      <c r="B88" s="172">
        <f>IF(Viewer!$K$5=$F88,1,0)</f>
        <v>0</v>
      </c>
      <c r="C88" s="172">
        <f t="shared" si="2"/>
        <v>0</v>
      </c>
      <c r="D88" s="173" t="s">
        <v>54</v>
      </c>
      <c r="E88" s="172">
        <v>184</v>
      </c>
      <c r="F88" s="172" t="s">
        <v>571</v>
      </c>
      <c r="G88" s="80"/>
      <c r="H88" s="80"/>
    </row>
    <row r="89" spans="1:8" x14ac:dyDescent="0.25">
      <c r="A89" s="172">
        <f>IF(Viewer!$K$4=$E89,1,0)</f>
        <v>0</v>
      </c>
      <c r="B89" s="172">
        <f>IF(Viewer!$K$5=$F89,1,0)</f>
        <v>0</v>
      </c>
      <c r="C89" s="172">
        <f t="shared" si="2"/>
        <v>0</v>
      </c>
      <c r="D89" s="173" t="s">
        <v>46</v>
      </c>
      <c r="E89" s="172">
        <v>185</v>
      </c>
      <c r="F89" s="172" t="s">
        <v>570</v>
      </c>
      <c r="G89" s="80"/>
      <c r="H89" s="80"/>
    </row>
    <row r="90" spans="1:8" x14ac:dyDescent="0.25">
      <c r="A90" s="172">
        <f>IF(Viewer!$K$4=$E90,1,0)</f>
        <v>0</v>
      </c>
      <c r="B90" s="172">
        <f>IF(Viewer!$K$5=$F90,1,0)</f>
        <v>0</v>
      </c>
      <c r="C90" s="172">
        <f t="shared" si="2"/>
        <v>0</v>
      </c>
      <c r="D90" s="173" t="s">
        <v>38</v>
      </c>
      <c r="E90" s="172">
        <v>186</v>
      </c>
      <c r="F90" s="172" t="s">
        <v>569</v>
      </c>
      <c r="G90" s="80"/>
      <c r="H90" s="80"/>
    </row>
    <row r="91" spans="1:8" x14ac:dyDescent="0.25">
      <c r="A91" s="172">
        <f>IF(Viewer!$K$4=$E91,1,0)</f>
        <v>0</v>
      </c>
      <c r="B91" s="172">
        <f>IF(Viewer!$K$5=$F91,1,0)</f>
        <v>0</v>
      </c>
      <c r="C91" s="172">
        <f t="shared" si="2"/>
        <v>0</v>
      </c>
      <c r="D91" s="173" t="s">
        <v>29</v>
      </c>
      <c r="E91" s="172">
        <v>187</v>
      </c>
      <c r="F91" s="172" t="s">
        <v>559</v>
      </c>
      <c r="G91" s="80"/>
      <c r="H91" s="80"/>
    </row>
    <row r="92" spans="1:8" x14ac:dyDescent="0.25">
      <c r="A92" s="172">
        <f>IF(Viewer!$K$4=$E92,1,0)</f>
        <v>0</v>
      </c>
      <c r="B92" s="172">
        <f>IF(Viewer!$K$5=$F92,1,0)</f>
        <v>0</v>
      </c>
      <c r="C92" s="172">
        <f t="shared" si="2"/>
        <v>0</v>
      </c>
      <c r="D92" s="173" t="s">
        <v>20</v>
      </c>
      <c r="E92" s="172">
        <v>188</v>
      </c>
      <c r="F92" s="172" t="s">
        <v>532</v>
      </c>
      <c r="G92" s="80"/>
      <c r="H92" s="80"/>
    </row>
    <row r="93" spans="1:8" x14ac:dyDescent="0.25">
      <c r="A93" s="172">
        <f>IF(Viewer!$K$4=$E93,1,0)</f>
        <v>0</v>
      </c>
      <c r="B93" s="172">
        <f>IF(Viewer!$K$5=$F93,1,0)</f>
        <v>0</v>
      </c>
      <c r="C93" s="172">
        <f t="shared" si="2"/>
        <v>0</v>
      </c>
      <c r="D93" s="173" t="s">
        <v>11</v>
      </c>
      <c r="E93" s="172">
        <v>189</v>
      </c>
      <c r="F93" s="172" t="s">
        <v>524</v>
      </c>
      <c r="G93" s="80"/>
      <c r="H93" s="80"/>
    </row>
    <row r="94" spans="1:8" x14ac:dyDescent="0.25">
      <c r="A94" s="172">
        <f>IF(Viewer!$K$4=$E94,1,0)</f>
        <v>0</v>
      </c>
      <c r="B94" s="172">
        <f>IF(Viewer!$K$5=$F94,1,0)</f>
        <v>0</v>
      </c>
      <c r="C94" s="172">
        <f t="shared" si="2"/>
        <v>0</v>
      </c>
      <c r="D94" s="173" t="s">
        <v>4</v>
      </c>
      <c r="E94" s="172">
        <v>190</v>
      </c>
      <c r="F94" s="172" t="s">
        <v>518</v>
      </c>
      <c r="G94" s="80"/>
      <c r="H94" s="80"/>
    </row>
    <row r="95" spans="1:8" x14ac:dyDescent="0.25">
      <c r="A95" s="172">
        <f>IF(Viewer!$K$4=$E95,1,0)</f>
        <v>0</v>
      </c>
      <c r="B95" s="172">
        <f>IF(Viewer!$K$5=$F95,1,0)</f>
        <v>0</v>
      </c>
      <c r="C95" s="172">
        <f t="shared" si="2"/>
        <v>0</v>
      </c>
      <c r="D95" s="173" t="s">
        <v>122</v>
      </c>
      <c r="E95" s="172">
        <v>191</v>
      </c>
      <c r="F95" s="172" t="s">
        <v>558</v>
      </c>
      <c r="G95" s="80"/>
      <c r="H95" s="80"/>
    </row>
    <row r="96" spans="1:8" x14ac:dyDescent="0.25">
      <c r="A96" s="172">
        <f>IF(Viewer!$K$4=$E96,1,0)</f>
        <v>0</v>
      </c>
      <c r="B96" s="172">
        <f>IF(Viewer!$K$5=$F96,1,0)</f>
        <v>0</v>
      </c>
      <c r="C96" s="172">
        <f t="shared" si="2"/>
        <v>0</v>
      </c>
      <c r="D96" s="173" t="s">
        <v>113</v>
      </c>
      <c r="E96" s="172">
        <v>192</v>
      </c>
      <c r="F96" s="172" t="s">
        <v>557</v>
      </c>
      <c r="G96" s="80"/>
      <c r="H96" s="80"/>
    </row>
    <row r="97" spans="1:8" x14ac:dyDescent="0.25">
      <c r="A97" s="172">
        <f>IF(Viewer!$K$4=$E97,1,0)</f>
        <v>0</v>
      </c>
      <c r="B97" s="172">
        <f>IF(Viewer!$K$5=$F97,1,0)</f>
        <v>0</v>
      </c>
      <c r="C97" s="172">
        <f t="shared" si="2"/>
        <v>0</v>
      </c>
      <c r="D97" s="173" t="s">
        <v>104</v>
      </c>
      <c r="E97" s="172">
        <v>193</v>
      </c>
      <c r="F97" s="172" t="s">
        <v>568</v>
      </c>
      <c r="G97" s="80"/>
      <c r="H97" s="80"/>
    </row>
    <row r="98" spans="1:8" x14ac:dyDescent="0.25">
      <c r="A98" s="172">
        <f>IF(Viewer!$K$4=$E98,1,0)</f>
        <v>0</v>
      </c>
      <c r="B98" s="172">
        <f>IF(Viewer!$K$5=$F98,1,0)</f>
        <v>0</v>
      </c>
      <c r="C98" s="172">
        <f t="shared" si="2"/>
        <v>0</v>
      </c>
      <c r="D98" s="173" t="s">
        <v>96</v>
      </c>
      <c r="E98" s="172">
        <v>194</v>
      </c>
      <c r="F98" s="172" t="s">
        <v>567</v>
      </c>
      <c r="G98" s="80"/>
      <c r="H98" s="80"/>
    </row>
    <row r="99" spans="1:8" x14ac:dyDescent="0.25">
      <c r="A99" s="172">
        <f>IF(Viewer!$K$4=$E99,1,0)</f>
        <v>0</v>
      </c>
      <c r="B99" s="172">
        <f>IF(Viewer!$K$5=$F99,1,0)</f>
        <v>0</v>
      </c>
      <c r="C99" s="172">
        <f t="shared" si="2"/>
        <v>0</v>
      </c>
      <c r="D99" s="173" t="s">
        <v>88</v>
      </c>
      <c r="E99" s="172">
        <v>195</v>
      </c>
      <c r="F99" s="172" t="s">
        <v>566</v>
      </c>
      <c r="G99" s="80"/>
      <c r="H99" s="80"/>
    </row>
    <row r="100" spans="1:8" x14ac:dyDescent="0.25">
      <c r="A100" s="172">
        <f>IF(Viewer!$K$4=$E100,1,0)</f>
        <v>0</v>
      </c>
      <c r="B100" s="172">
        <f>IF(Viewer!$K$5=$F100,1,0)</f>
        <v>0</v>
      </c>
      <c r="C100" s="172">
        <f t="shared" si="2"/>
        <v>0</v>
      </c>
      <c r="D100" s="173" t="s">
        <v>80</v>
      </c>
      <c r="E100" s="172">
        <v>196</v>
      </c>
      <c r="F100" s="172" t="s">
        <v>565</v>
      </c>
      <c r="G100" s="80"/>
      <c r="H100" s="80"/>
    </row>
    <row r="101" spans="1:8" x14ac:dyDescent="0.25">
      <c r="A101" s="172">
        <f>IF(Viewer!$K$4=$E101,1,0)</f>
        <v>0</v>
      </c>
      <c r="B101" s="172">
        <f>IF(Viewer!$K$5=$F101,1,0)</f>
        <v>0</v>
      </c>
      <c r="C101" s="172">
        <f t="shared" ref="C101:C132" si="3">+A101+B101</f>
        <v>0</v>
      </c>
      <c r="D101" s="173" t="s">
        <v>71</v>
      </c>
      <c r="E101" s="172">
        <v>197</v>
      </c>
      <c r="F101" s="172" t="s">
        <v>564</v>
      </c>
      <c r="G101" s="80"/>
      <c r="H101" s="80"/>
    </row>
    <row r="102" spans="1:8" x14ac:dyDescent="0.25">
      <c r="A102" s="172">
        <f>IF(Viewer!$K$4=$E102,1,0)</f>
        <v>0</v>
      </c>
      <c r="B102" s="172">
        <f>IF(Viewer!$K$5=$F102,1,0)</f>
        <v>0</v>
      </c>
      <c r="C102" s="172">
        <f t="shared" si="3"/>
        <v>0</v>
      </c>
      <c r="D102" s="173" t="s">
        <v>64</v>
      </c>
      <c r="E102" s="172">
        <v>198</v>
      </c>
      <c r="F102" s="172" t="s">
        <v>563</v>
      </c>
      <c r="G102" s="80"/>
      <c r="H102" s="80"/>
    </row>
    <row r="103" spans="1:8" x14ac:dyDescent="0.25">
      <c r="A103" s="172">
        <f>IF(Viewer!$K$4=$E103,1,0)</f>
        <v>0</v>
      </c>
      <c r="B103" s="172">
        <f>IF(Viewer!$K$5=$F103,1,0)</f>
        <v>0</v>
      </c>
      <c r="C103" s="172">
        <f t="shared" si="3"/>
        <v>0</v>
      </c>
      <c r="D103" s="173" t="s">
        <v>55</v>
      </c>
      <c r="E103" s="172">
        <v>199</v>
      </c>
      <c r="F103" s="172" t="s">
        <v>562</v>
      </c>
      <c r="G103" s="80"/>
      <c r="H103" s="80"/>
    </row>
    <row r="104" spans="1:8" x14ac:dyDescent="0.25">
      <c r="A104" s="172">
        <f>IF(Viewer!$K$4=$E104,1,0)</f>
        <v>0</v>
      </c>
      <c r="B104" s="172">
        <f>IF(Viewer!$K$5=$F104,1,0)</f>
        <v>0</v>
      </c>
      <c r="C104" s="172">
        <f t="shared" si="3"/>
        <v>0</v>
      </c>
      <c r="D104" s="173" t="s">
        <v>47</v>
      </c>
      <c r="E104" s="172">
        <v>200</v>
      </c>
      <c r="F104" s="172" t="s">
        <v>561</v>
      </c>
      <c r="G104" s="80"/>
      <c r="H104" s="80"/>
    </row>
    <row r="105" spans="1:8" x14ac:dyDescent="0.25">
      <c r="A105" s="172">
        <f>IF(Viewer!$K$4=$E105,1,0)</f>
        <v>0</v>
      </c>
      <c r="B105" s="172">
        <f>IF(Viewer!$K$5=$F105,1,0)</f>
        <v>0</v>
      </c>
      <c r="C105" s="172">
        <f t="shared" si="3"/>
        <v>0</v>
      </c>
      <c r="D105" s="173" t="s">
        <v>39</v>
      </c>
      <c r="E105" s="172">
        <v>201</v>
      </c>
      <c r="F105" s="172" t="s">
        <v>560</v>
      </c>
      <c r="G105" s="80"/>
      <c r="H105" s="80"/>
    </row>
    <row r="106" spans="1:8" x14ac:dyDescent="0.25">
      <c r="A106" s="172">
        <f>IF(Viewer!$K$4=$E106,1,0)</f>
        <v>0</v>
      </c>
      <c r="B106" s="172">
        <f>IF(Viewer!$K$5=$F106,1,0)</f>
        <v>0</v>
      </c>
      <c r="C106" s="172">
        <f t="shared" si="3"/>
        <v>0</v>
      </c>
      <c r="D106" s="173" t="s">
        <v>30</v>
      </c>
      <c r="E106" s="172">
        <v>202</v>
      </c>
      <c r="F106" s="172" t="s">
        <v>559</v>
      </c>
      <c r="G106" s="80"/>
      <c r="H106" s="80"/>
    </row>
    <row r="107" spans="1:8" x14ac:dyDescent="0.25">
      <c r="A107" s="172">
        <f>IF(Viewer!$K$4=$E107,1,0)</f>
        <v>0</v>
      </c>
      <c r="B107" s="172">
        <f>IF(Viewer!$K$5=$F107,1,0)</f>
        <v>0</v>
      </c>
      <c r="C107" s="172">
        <f t="shared" si="3"/>
        <v>0</v>
      </c>
      <c r="D107" s="173" t="s">
        <v>21</v>
      </c>
      <c r="E107" s="172">
        <v>203</v>
      </c>
      <c r="F107" s="172" t="s">
        <v>533</v>
      </c>
      <c r="G107" s="80"/>
      <c r="H107" s="80"/>
    </row>
    <row r="108" spans="1:8" x14ac:dyDescent="0.25">
      <c r="A108" s="172">
        <f>IF(Viewer!$K$4=$E108,1,0)</f>
        <v>0</v>
      </c>
      <c r="B108" s="172">
        <f>IF(Viewer!$K$5=$F108,1,0)</f>
        <v>0</v>
      </c>
      <c r="C108" s="172">
        <f t="shared" si="3"/>
        <v>0</v>
      </c>
      <c r="D108" s="174" t="s">
        <v>12</v>
      </c>
      <c r="E108" s="175">
        <v>204</v>
      </c>
      <c r="F108" s="175" t="s">
        <v>525</v>
      </c>
      <c r="G108" s="80"/>
      <c r="H108" s="80"/>
    </row>
    <row r="109" spans="1:8" x14ac:dyDescent="0.25">
      <c r="A109" s="172">
        <f>IF(Viewer!$K$4=$E109,1,0)</f>
        <v>0</v>
      </c>
      <c r="B109" s="172">
        <f>IF(Viewer!$K$5=$F109,1,0)</f>
        <v>0</v>
      </c>
      <c r="C109" s="172">
        <f t="shared" si="3"/>
        <v>0</v>
      </c>
      <c r="D109" s="173" t="s">
        <v>471</v>
      </c>
      <c r="E109" s="172">
        <v>205</v>
      </c>
      <c r="F109" s="172" t="s">
        <v>519</v>
      </c>
      <c r="G109" s="80"/>
      <c r="H109" s="80"/>
    </row>
    <row r="110" spans="1:8" x14ac:dyDescent="0.25">
      <c r="A110" s="172">
        <f>IF(Viewer!$K$4=$E110,1,0)</f>
        <v>0</v>
      </c>
      <c r="B110" s="172">
        <f>IF(Viewer!$K$5=$F110,1,0)</f>
        <v>0</v>
      </c>
      <c r="C110" s="172">
        <f t="shared" si="3"/>
        <v>0</v>
      </c>
      <c r="D110" s="173" t="s">
        <v>123</v>
      </c>
      <c r="E110" s="172">
        <v>206</v>
      </c>
      <c r="F110" s="172" t="s">
        <v>558</v>
      </c>
      <c r="G110" s="80"/>
      <c r="H110" s="80"/>
    </row>
    <row r="111" spans="1:8" x14ac:dyDescent="0.25">
      <c r="A111" s="172">
        <f>IF(Viewer!$K$4=$E111,1,0)</f>
        <v>0</v>
      </c>
      <c r="B111" s="172">
        <f>IF(Viewer!$K$5=$F111,1,0)</f>
        <v>0</v>
      </c>
      <c r="C111" s="172">
        <f t="shared" si="3"/>
        <v>0</v>
      </c>
      <c r="D111" s="173" t="s">
        <v>114</v>
      </c>
      <c r="E111" s="172">
        <v>207</v>
      </c>
      <c r="F111" s="172" t="s">
        <v>557</v>
      </c>
      <c r="G111" s="80"/>
      <c r="H111" s="80"/>
    </row>
    <row r="112" spans="1:8" x14ac:dyDescent="0.25">
      <c r="A112" s="172">
        <f>IF(Viewer!$K$4=$E112,1,0)</f>
        <v>0</v>
      </c>
      <c r="B112" s="172">
        <f>IF(Viewer!$K$5=$F112,1,0)</f>
        <v>0</v>
      </c>
      <c r="C112" s="172">
        <f t="shared" si="3"/>
        <v>0</v>
      </c>
      <c r="D112" s="173" t="s">
        <v>105</v>
      </c>
      <c r="E112" s="172">
        <v>208</v>
      </c>
      <c r="F112" s="172" t="s">
        <v>556</v>
      </c>
      <c r="G112" s="80"/>
      <c r="H112" s="80"/>
    </row>
    <row r="113" spans="1:8" x14ac:dyDescent="0.25">
      <c r="A113" s="172">
        <f>IF(Viewer!$K$4=$E113,1,0)</f>
        <v>0</v>
      </c>
      <c r="B113" s="172">
        <f>IF(Viewer!$K$5=$F113,1,0)</f>
        <v>0</v>
      </c>
      <c r="C113" s="172">
        <f t="shared" si="3"/>
        <v>0</v>
      </c>
      <c r="D113" s="173" t="s">
        <v>97</v>
      </c>
      <c r="E113" s="172">
        <v>209</v>
      </c>
      <c r="F113" s="172" t="s">
        <v>555</v>
      </c>
      <c r="G113" s="80"/>
      <c r="H113" s="80"/>
    </row>
    <row r="114" spans="1:8" x14ac:dyDescent="0.25">
      <c r="A114" s="172">
        <f>IF(Viewer!$K$4=$E114,1,0)</f>
        <v>0</v>
      </c>
      <c r="B114" s="172">
        <f>IF(Viewer!$K$5=$F114,1,0)</f>
        <v>0</v>
      </c>
      <c r="C114" s="172">
        <f t="shared" si="3"/>
        <v>0</v>
      </c>
      <c r="D114" s="173" t="s">
        <v>464</v>
      </c>
      <c r="E114" s="172">
        <v>210</v>
      </c>
      <c r="F114" s="172" t="s">
        <v>554</v>
      </c>
      <c r="G114" s="80"/>
      <c r="H114" s="80"/>
    </row>
    <row r="115" spans="1:8" x14ac:dyDescent="0.25">
      <c r="A115" s="172">
        <f>IF(Viewer!$K$4=$E115,1,0)</f>
        <v>0</v>
      </c>
      <c r="B115" s="172">
        <f>IF(Viewer!$K$5=$F115,1,0)</f>
        <v>0</v>
      </c>
      <c r="C115" s="172">
        <f t="shared" si="3"/>
        <v>0</v>
      </c>
      <c r="D115" s="173" t="s">
        <v>81</v>
      </c>
      <c r="E115" s="172">
        <v>211</v>
      </c>
      <c r="F115" s="172" t="s">
        <v>553</v>
      </c>
      <c r="G115" s="80"/>
      <c r="H115" s="80"/>
    </row>
    <row r="116" spans="1:8" x14ac:dyDescent="0.25">
      <c r="A116" s="172">
        <f>IF(Viewer!$K$4=$E116,1,0)</f>
        <v>0</v>
      </c>
      <c r="B116" s="172">
        <f>IF(Viewer!$K$5=$F116,1,0)</f>
        <v>0</v>
      </c>
      <c r="C116" s="172">
        <f t="shared" si="3"/>
        <v>0</v>
      </c>
      <c r="D116" s="173" t="s">
        <v>72</v>
      </c>
      <c r="E116" s="172">
        <v>212</v>
      </c>
      <c r="F116" s="172" t="s">
        <v>552</v>
      </c>
      <c r="G116" s="80"/>
      <c r="H116" s="80"/>
    </row>
    <row r="117" spans="1:8" x14ac:dyDescent="0.25">
      <c r="A117" s="172">
        <f>IF(Viewer!$K$4=$E117,1,0)</f>
        <v>0</v>
      </c>
      <c r="B117" s="172">
        <f>IF(Viewer!$K$5=$F117,1,0)</f>
        <v>0</v>
      </c>
      <c r="C117" s="172">
        <f t="shared" si="3"/>
        <v>0</v>
      </c>
      <c r="D117" s="173" t="s">
        <v>65</v>
      </c>
      <c r="E117" s="172">
        <v>213</v>
      </c>
      <c r="F117" s="172" t="s">
        <v>551</v>
      </c>
      <c r="G117" s="80"/>
      <c r="H117" s="80"/>
    </row>
    <row r="118" spans="1:8" x14ac:dyDescent="0.25">
      <c r="A118" s="172">
        <f>IF(Viewer!$K$4=$E118,1,0)</f>
        <v>0</v>
      </c>
      <c r="B118" s="172">
        <f>IF(Viewer!$K$5=$F118,1,0)</f>
        <v>0</v>
      </c>
      <c r="C118" s="172">
        <f t="shared" si="3"/>
        <v>0</v>
      </c>
      <c r="D118" s="174" t="s">
        <v>56</v>
      </c>
      <c r="E118" s="175">
        <v>214</v>
      </c>
      <c r="F118" s="175" t="s">
        <v>550</v>
      </c>
      <c r="G118" s="80"/>
      <c r="H118" s="80"/>
    </row>
    <row r="119" spans="1:8" x14ac:dyDescent="0.25">
      <c r="A119" s="172">
        <f>IF(Viewer!$K$4=$E119,1,0)</f>
        <v>0</v>
      </c>
      <c r="B119" s="172">
        <f>IF(Viewer!$K$5=$F119,1,0)</f>
        <v>0</v>
      </c>
      <c r="C119" s="172">
        <f t="shared" si="3"/>
        <v>0</v>
      </c>
      <c r="D119" s="173" t="s">
        <v>48</v>
      </c>
      <c r="E119" s="172">
        <v>215</v>
      </c>
      <c r="F119" s="172" t="s">
        <v>631</v>
      </c>
      <c r="G119" s="80"/>
      <c r="H119" s="80"/>
    </row>
    <row r="120" spans="1:8" x14ac:dyDescent="0.25">
      <c r="A120" s="172">
        <f>IF(Viewer!$K$4=$E120,1,0)</f>
        <v>0</v>
      </c>
      <c r="B120" s="172">
        <f>IF(Viewer!$K$5=$F120,1,0)</f>
        <v>0</v>
      </c>
      <c r="C120" s="172">
        <f t="shared" si="3"/>
        <v>0</v>
      </c>
      <c r="D120" s="173" t="s">
        <v>40</v>
      </c>
      <c r="E120" s="172">
        <v>216</v>
      </c>
      <c r="F120" s="172" t="s">
        <v>549</v>
      </c>
      <c r="G120" s="80"/>
      <c r="H120" s="80"/>
    </row>
    <row r="121" spans="1:8" x14ac:dyDescent="0.25">
      <c r="A121" s="172">
        <f>IF(Viewer!$K$4=$E121,1,0)</f>
        <v>0</v>
      </c>
      <c r="B121" s="172">
        <f>IF(Viewer!$K$5=$F121,1,0)</f>
        <v>0</v>
      </c>
      <c r="C121" s="172">
        <f t="shared" si="3"/>
        <v>0</v>
      </c>
      <c r="D121" s="173" t="s">
        <v>31</v>
      </c>
      <c r="E121" s="172">
        <v>217</v>
      </c>
      <c r="F121" s="172" t="s">
        <v>548</v>
      </c>
      <c r="G121" s="80"/>
      <c r="H121" s="80"/>
    </row>
    <row r="122" spans="1:8" x14ac:dyDescent="0.25">
      <c r="A122" s="172">
        <f>IF(Viewer!$K$4=$E122,1,0)</f>
        <v>0</v>
      </c>
      <c r="B122" s="172">
        <f>IF(Viewer!$K$5=$F122,1,0)</f>
        <v>0</v>
      </c>
      <c r="C122" s="172">
        <f t="shared" si="3"/>
        <v>0</v>
      </c>
      <c r="D122" s="173" t="s">
        <v>22</v>
      </c>
      <c r="E122" s="172">
        <v>218</v>
      </c>
      <c r="F122" s="172" t="s">
        <v>547</v>
      </c>
      <c r="G122" s="80"/>
      <c r="H122" s="80"/>
    </row>
    <row r="123" spans="1:8" x14ac:dyDescent="0.25">
      <c r="A123" s="172">
        <f>IF(Viewer!$K$4=$E123,1,0)</f>
        <v>0</v>
      </c>
      <c r="B123" s="172">
        <f>IF(Viewer!$K$5=$F123,1,0)</f>
        <v>0</v>
      </c>
      <c r="C123" s="172">
        <f t="shared" si="3"/>
        <v>0</v>
      </c>
      <c r="D123" s="173" t="s">
        <v>13</v>
      </c>
      <c r="E123" s="172">
        <v>219</v>
      </c>
      <c r="F123" s="172" t="s">
        <v>526</v>
      </c>
      <c r="G123" s="80"/>
      <c r="H123" s="80"/>
    </row>
    <row r="124" spans="1:8" x14ac:dyDescent="0.25">
      <c r="A124" s="172">
        <f>IF(Viewer!$K$4=$E124,1,0)</f>
        <v>0</v>
      </c>
      <c r="B124" s="172">
        <f>IF(Viewer!$K$5=$F124,1,0)</f>
        <v>0</v>
      </c>
      <c r="C124" s="172">
        <f t="shared" si="3"/>
        <v>0</v>
      </c>
      <c r="D124" s="173" t="s">
        <v>5</v>
      </c>
      <c r="E124" s="172">
        <v>220</v>
      </c>
      <c r="F124" s="172" t="s">
        <v>520</v>
      </c>
      <c r="G124" s="80"/>
      <c r="H124" s="80"/>
    </row>
    <row r="125" spans="1:8" x14ac:dyDescent="0.25">
      <c r="A125" s="172">
        <f>IF(Viewer!$K$4=$E125,1,0)</f>
        <v>0</v>
      </c>
      <c r="B125" s="172">
        <f>IF(Viewer!$K$5=$F125,1,0)</f>
        <v>0</v>
      </c>
      <c r="C125" s="172">
        <f t="shared" si="3"/>
        <v>0</v>
      </c>
      <c r="D125" s="173" t="s">
        <v>461</v>
      </c>
      <c r="E125" s="172">
        <v>221</v>
      </c>
      <c r="F125" s="172" t="s">
        <v>546</v>
      </c>
      <c r="G125" s="80"/>
      <c r="H125" s="80"/>
    </row>
    <row r="126" spans="1:8" x14ac:dyDescent="0.25">
      <c r="A126" s="172">
        <f>IF(Viewer!$K$4=$E126,1,0)</f>
        <v>0</v>
      </c>
      <c r="B126" s="172">
        <f>IF(Viewer!$K$5=$F126,1,0)</f>
        <v>0</v>
      </c>
      <c r="C126" s="172">
        <f t="shared" si="3"/>
        <v>0</v>
      </c>
      <c r="D126" s="173" t="s">
        <v>115</v>
      </c>
      <c r="E126" s="172">
        <v>222</v>
      </c>
      <c r="F126" s="172" t="s">
        <v>545</v>
      </c>
      <c r="G126" s="80"/>
      <c r="H126" s="80"/>
    </row>
    <row r="127" spans="1:8" x14ac:dyDescent="0.25">
      <c r="A127" s="172">
        <f>IF(Viewer!$K$4=$E127,1,0)</f>
        <v>0</v>
      </c>
      <c r="B127" s="172">
        <f>IF(Viewer!$K$5=$F127,1,0)</f>
        <v>0</v>
      </c>
      <c r="C127" s="172">
        <f t="shared" si="3"/>
        <v>0</v>
      </c>
      <c r="D127" s="173" t="s">
        <v>106</v>
      </c>
      <c r="E127" s="172">
        <v>223</v>
      </c>
      <c r="F127" s="172" t="s">
        <v>544</v>
      </c>
      <c r="G127" s="80"/>
      <c r="H127" s="80"/>
    </row>
    <row r="128" spans="1:8" x14ac:dyDescent="0.25">
      <c r="A128" s="172">
        <f>IF(Viewer!$K$4=$E128,1,0)</f>
        <v>0</v>
      </c>
      <c r="B128" s="172">
        <f>IF(Viewer!$K$5=$F128,1,0)</f>
        <v>0</v>
      </c>
      <c r="C128" s="172">
        <f t="shared" si="3"/>
        <v>0</v>
      </c>
      <c r="D128" s="173" t="s">
        <v>98</v>
      </c>
      <c r="E128" s="172">
        <v>224</v>
      </c>
      <c r="F128" s="172" t="s">
        <v>543</v>
      </c>
      <c r="G128" s="80"/>
      <c r="H128" s="80"/>
    </row>
    <row r="129" spans="1:8" x14ac:dyDescent="0.25">
      <c r="A129" s="172">
        <f>IF(Viewer!$K$4=$E129,1,0)</f>
        <v>0</v>
      </c>
      <c r="B129" s="172">
        <f>IF(Viewer!$K$5=$F129,1,0)</f>
        <v>0</v>
      </c>
      <c r="C129" s="172">
        <f t="shared" si="3"/>
        <v>0</v>
      </c>
      <c r="D129" s="173" t="s">
        <v>89</v>
      </c>
      <c r="E129" s="172">
        <v>225</v>
      </c>
      <c r="F129" s="172" t="s">
        <v>542</v>
      </c>
      <c r="G129" s="80"/>
      <c r="H129" s="80"/>
    </row>
    <row r="130" spans="1:8" x14ac:dyDescent="0.25">
      <c r="A130" s="172">
        <f>IF(Viewer!$K$4=$E130,1,0)</f>
        <v>0</v>
      </c>
      <c r="B130" s="172">
        <f>IF(Viewer!$K$5=$F130,1,0)</f>
        <v>0</v>
      </c>
      <c r="C130" s="172">
        <f t="shared" si="3"/>
        <v>0</v>
      </c>
      <c r="D130" s="173" t="s">
        <v>82</v>
      </c>
      <c r="E130" s="172">
        <v>226</v>
      </c>
      <c r="F130" s="172" t="s">
        <v>541</v>
      </c>
      <c r="G130" s="80"/>
      <c r="H130" s="80"/>
    </row>
    <row r="131" spans="1:8" x14ac:dyDescent="0.25">
      <c r="A131" s="172">
        <f>IF(Viewer!$K$4=$E131,1,0)</f>
        <v>0</v>
      </c>
      <c r="B131" s="172">
        <f>IF(Viewer!$K$5=$F131,1,0)</f>
        <v>0</v>
      </c>
      <c r="C131" s="172">
        <f t="shared" si="3"/>
        <v>0</v>
      </c>
      <c r="D131" s="173" t="s">
        <v>73</v>
      </c>
      <c r="E131" s="172">
        <v>227</v>
      </c>
      <c r="F131" s="172" t="s">
        <v>540</v>
      </c>
      <c r="G131" s="80"/>
      <c r="H131" s="80"/>
    </row>
    <row r="132" spans="1:8" x14ac:dyDescent="0.25">
      <c r="A132" s="172">
        <f>IF(Viewer!$K$4=$E132,1,0)</f>
        <v>0</v>
      </c>
      <c r="B132" s="172">
        <f>IF(Viewer!$K$5=$F132,1,0)</f>
        <v>0</v>
      </c>
      <c r="C132" s="172">
        <f t="shared" si="3"/>
        <v>0</v>
      </c>
      <c r="D132" s="173" t="s">
        <v>460</v>
      </c>
      <c r="E132" s="172">
        <v>228</v>
      </c>
      <c r="F132" s="172" t="s">
        <v>539</v>
      </c>
      <c r="G132" s="80"/>
      <c r="H132" s="80"/>
    </row>
    <row r="133" spans="1:8" x14ac:dyDescent="0.25">
      <c r="A133" s="172">
        <f>IF(Viewer!$K$4=$E133,1,0)</f>
        <v>0</v>
      </c>
      <c r="B133" s="172">
        <f>IF(Viewer!$K$5=$F133,1,0)</f>
        <v>0</v>
      </c>
      <c r="C133" s="172">
        <f t="shared" ref="C133:C141" si="4">+A133+B133</f>
        <v>0</v>
      </c>
      <c r="D133" s="173" t="s">
        <v>57</v>
      </c>
      <c r="E133" s="172">
        <v>229</v>
      </c>
      <c r="F133" s="172" t="s">
        <v>538</v>
      </c>
      <c r="G133" s="80"/>
      <c r="H133" s="80"/>
    </row>
    <row r="134" spans="1:8" x14ac:dyDescent="0.25">
      <c r="A134" s="172">
        <f>IF(Viewer!$K$4=$E134,1,0)</f>
        <v>0</v>
      </c>
      <c r="B134" s="172">
        <f>IF(Viewer!$K$5=$F134,1,0)</f>
        <v>0</v>
      </c>
      <c r="C134" s="172">
        <f t="shared" si="4"/>
        <v>0</v>
      </c>
      <c r="D134" s="174" t="s">
        <v>49</v>
      </c>
      <c r="E134" s="175">
        <v>230</v>
      </c>
      <c r="F134" s="175" t="s">
        <v>537</v>
      </c>
      <c r="G134" s="80"/>
      <c r="H134" s="80"/>
    </row>
    <row r="135" spans="1:8" x14ac:dyDescent="0.25">
      <c r="A135" s="172">
        <f>IF(Viewer!$K$4=$E135,1,0)</f>
        <v>0</v>
      </c>
      <c r="B135" s="172">
        <f>IF(Viewer!$K$5=$F135,1,0)</f>
        <v>0</v>
      </c>
      <c r="C135" s="172">
        <f t="shared" si="4"/>
        <v>0</v>
      </c>
      <c r="D135" s="173" t="s">
        <v>41</v>
      </c>
      <c r="E135" s="172">
        <v>231</v>
      </c>
      <c r="F135" s="172" t="s">
        <v>536</v>
      </c>
      <c r="G135" s="80"/>
      <c r="H135" s="80"/>
    </row>
    <row r="136" spans="1:8" x14ac:dyDescent="0.25">
      <c r="A136" s="172">
        <f>IF(Viewer!$K$4=$E136,1,0)</f>
        <v>0</v>
      </c>
      <c r="B136" s="172">
        <f>IF(Viewer!$K$5=$F136,1,0)</f>
        <v>0</v>
      </c>
      <c r="C136" s="172">
        <f t="shared" si="4"/>
        <v>0</v>
      </c>
      <c r="D136" s="173" t="s">
        <v>32</v>
      </c>
      <c r="E136" s="172">
        <v>232</v>
      </c>
      <c r="F136" s="172" t="s">
        <v>535</v>
      </c>
      <c r="G136" s="80"/>
      <c r="H136" s="80"/>
    </row>
    <row r="137" spans="1:8" x14ac:dyDescent="0.25">
      <c r="A137" s="172">
        <f>IF(Viewer!$K$4=$E137,1,0)</f>
        <v>0</v>
      </c>
      <c r="B137" s="172">
        <f>IF(Viewer!$K$5=$F137,1,0)</f>
        <v>0</v>
      </c>
      <c r="C137" s="172">
        <f t="shared" si="4"/>
        <v>0</v>
      </c>
      <c r="D137" s="173" t="s">
        <v>23</v>
      </c>
      <c r="E137" s="172">
        <v>233</v>
      </c>
      <c r="F137" s="172" t="s">
        <v>534</v>
      </c>
      <c r="G137" s="80"/>
      <c r="H137" s="80"/>
    </row>
    <row r="138" spans="1:8" x14ac:dyDescent="0.25">
      <c r="A138" s="172">
        <f>IF(Viewer!$K$4=$E138,1,0)</f>
        <v>0</v>
      </c>
      <c r="B138" s="172">
        <f>IF(Viewer!$K$5=$F138,1,0)</f>
        <v>0</v>
      </c>
      <c r="C138" s="172">
        <f t="shared" si="4"/>
        <v>0</v>
      </c>
      <c r="D138" s="174" t="s">
        <v>14</v>
      </c>
      <c r="E138" s="175">
        <v>234</v>
      </c>
      <c r="F138" s="175" t="s">
        <v>527</v>
      </c>
      <c r="G138" s="80"/>
      <c r="H138" s="80"/>
    </row>
    <row r="139" spans="1:8" x14ac:dyDescent="0.25">
      <c r="A139" s="172">
        <f>IF(Viewer!$K$4=$E139,1,0)</f>
        <v>0</v>
      </c>
      <c r="B139" s="172">
        <f>IF(Viewer!$K$5=$F139,1,0)</f>
        <v>0</v>
      </c>
      <c r="C139" s="172">
        <f t="shared" si="4"/>
        <v>0</v>
      </c>
      <c r="D139" s="173" t="s">
        <v>6</v>
      </c>
      <c r="E139" s="172">
        <v>235</v>
      </c>
      <c r="F139" s="172" t="s">
        <v>521</v>
      </c>
      <c r="G139" s="80"/>
      <c r="H139" s="80"/>
    </row>
    <row r="140" spans="1:8" x14ac:dyDescent="0.25">
      <c r="A140" s="172">
        <f>IF(Viewer!$K$4=$E140,1,0)</f>
        <v>0</v>
      </c>
      <c r="B140" s="172">
        <f>IF(Viewer!$K$5=$F140,1,0)</f>
        <v>0</v>
      </c>
      <c r="C140" s="172">
        <f t="shared" si="4"/>
        <v>0</v>
      </c>
      <c r="D140" s="173" t="s">
        <v>692</v>
      </c>
      <c r="E140" s="172">
        <v>237</v>
      </c>
      <c r="F140" s="172" t="s">
        <v>711</v>
      </c>
      <c r="G140" s="80"/>
      <c r="H140" s="80"/>
    </row>
    <row r="141" spans="1:8" x14ac:dyDescent="0.25">
      <c r="A141" s="172">
        <f>IF(Viewer!$K$4=$E141,1,0)</f>
        <v>0</v>
      </c>
      <c r="B141" s="172">
        <f>IF(Viewer!$K$5=$F141,1,0)</f>
        <v>0</v>
      </c>
      <c r="C141" s="172">
        <f t="shared" si="4"/>
        <v>0</v>
      </c>
      <c r="D141" s="173" t="s">
        <v>713</v>
      </c>
      <c r="E141" s="172">
        <v>238</v>
      </c>
      <c r="F141" s="172" t="s">
        <v>712</v>
      </c>
      <c r="G141" s="80"/>
    </row>
    <row r="142" spans="1:8" x14ac:dyDescent="0.25">
      <c r="A142" s="172">
        <f>IF(Viewer!$K$4=$E142,1,0)</f>
        <v>0</v>
      </c>
      <c r="B142" s="172">
        <f>IF(Viewer!$K$5=$F142,1,0)</f>
        <v>0</v>
      </c>
      <c r="C142" s="172">
        <f t="shared" ref="C142:C145" si="5">+A142+B142</f>
        <v>0</v>
      </c>
      <c r="D142" s="292" t="s">
        <v>716</v>
      </c>
      <c r="E142" s="172">
        <v>239</v>
      </c>
      <c r="F142" s="172" t="s">
        <v>717</v>
      </c>
      <c r="G142" s="80"/>
    </row>
    <row r="143" spans="1:8" x14ac:dyDescent="0.25">
      <c r="A143" s="172">
        <f>IF(Viewer!$K$4=$E143,1,0)</f>
        <v>0</v>
      </c>
      <c r="B143" s="172">
        <f>IF(Viewer!$K$5=$F143,1,0)</f>
        <v>0</v>
      </c>
      <c r="C143" s="172">
        <f t="shared" si="5"/>
        <v>0</v>
      </c>
      <c r="D143" s="292" t="s">
        <v>715</v>
      </c>
      <c r="E143" s="172">
        <v>240</v>
      </c>
      <c r="F143" s="2" t="s">
        <v>719</v>
      </c>
      <c r="G143" s="80"/>
    </row>
    <row r="144" spans="1:8" x14ac:dyDescent="0.25">
      <c r="A144" s="172">
        <f>IF(Viewer!$K$4=$E144,1,0)</f>
        <v>0</v>
      </c>
      <c r="B144" s="172">
        <f>IF(Viewer!$K$5=$F144,1,0)</f>
        <v>0</v>
      </c>
      <c r="C144" s="172">
        <f t="shared" si="5"/>
        <v>0</v>
      </c>
      <c r="D144" s="292" t="s">
        <v>709</v>
      </c>
      <c r="E144" s="172">
        <v>241</v>
      </c>
      <c r="F144" s="2" t="s">
        <v>720</v>
      </c>
      <c r="G144" s="80"/>
    </row>
    <row r="145" spans="1:7" x14ac:dyDescent="0.25">
      <c r="A145" s="172">
        <f>IF(Viewer!$K$4=$E145,1,0)</f>
        <v>0</v>
      </c>
      <c r="B145" s="172">
        <f>IF(Viewer!$K$5=$F145,1,0)</f>
        <v>0</v>
      </c>
      <c r="C145" s="172">
        <f t="shared" si="5"/>
        <v>0</v>
      </c>
      <c r="D145" s="292" t="s">
        <v>714</v>
      </c>
      <c r="E145" s="172">
        <v>242</v>
      </c>
      <c r="F145" s="2" t="s">
        <v>721</v>
      </c>
      <c r="G145" s="80"/>
    </row>
    <row r="146" spans="1:7" x14ac:dyDescent="0.25">
      <c r="A146" s="172">
        <f>IF(Viewer!$K$4=$E146,1,0)</f>
        <v>0</v>
      </c>
      <c r="B146" s="172">
        <f>IF(Viewer!$K$5=$F146,1,0)</f>
        <v>0</v>
      </c>
      <c r="C146" s="172">
        <f t="shared" ref="C146:C147" si="6">+A146+B146</f>
        <v>0</v>
      </c>
      <c r="D146" s="292" t="s">
        <v>722</v>
      </c>
      <c r="E146" s="172">
        <v>243</v>
      </c>
      <c r="F146" s="2" t="s">
        <v>724</v>
      </c>
      <c r="G146" s="80"/>
    </row>
    <row r="147" spans="1:7" x14ac:dyDescent="0.25">
      <c r="A147" s="172">
        <f>IF(Viewer!$K$4=$E147,1,0)</f>
        <v>0</v>
      </c>
      <c r="B147" s="172">
        <f>IF(Viewer!$K$5=$F147,1,0)</f>
        <v>0</v>
      </c>
      <c r="C147" s="172">
        <f t="shared" si="6"/>
        <v>0</v>
      </c>
      <c r="D147" s="292" t="s">
        <v>727</v>
      </c>
      <c r="E147" s="172">
        <v>244</v>
      </c>
      <c r="F147" s="2" t="s">
        <v>728</v>
      </c>
      <c r="G147" s="80"/>
    </row>
    <row r="148" spans="1:7" x14ac:dyDescent="0.25">
      <c r="C148" s="84"/>
      <c r="D148" s="19"/>
      <c r="E148" s="84"/>
      <c r="F148" s="2"/>
      <c r="G148" s="80"/>
    </row>
    <row r="149" spans="1:7" x14ac:dyDescent="0.25">
      <c r="C149" s="84"/>
      <c r="D149" s="19"/>
      <c r="E149" s="84"/>
      <c r="F149" s="2"/>
      <c r="G149" s="80"/>
    </row>
    <row r="150" spans="1:7" x14ac:dyDescent="0.25">
      <c r="C150" s="84"/>
      <c r="D150" s="19"/>
      <c r="E150" s="84"/>
      <c r="F150" s="2"/>
    </row>
    <row r="151" spans="1:7" x14ac:dyDescent="0.25">
      <c r="C151" s="84"/>
      <c r="D151" s="19"/>
      <c r="E151" s="84"/>
      <c r="F151" s="2"/>
    </row>
    <row r="152" spans="1:7" x14ac:dyDescent="0.25">
      <c r="C152" s="85"/>
      <c r="D152" s="83"/>
      <c r="E152" s="85"/>
      <c r="F152" s="2"/>
    </row>
    <row r="153" spans="1:7" x14ac:dyDescent="0.25">
      <c r="C153" s="85"/>
      <c r="D153" s="83"/>
      <c r="E153" s="85"/>
      <c r="F153" s="2"/>
    </row>
    <row r="154" spans="1:7" x14ac:dyDescent="0.25">
      <c r="C154" s="85"/>
      <c r="D154" s="83"/>
      <c r="E154" s="85"/>
      <c r="F154" s="2"/>
    </row>
    <row r="155" spans="1:7" x14ac:dyDescent="0.25">
      <c r="C155" s="83"/>
      <c r="D155" s="83"/>
      <c r="E155" s="85"/>
      <c r="F155" s="2"/>
    </row>
    <row r="156" spans="1:7" x14ac:dyDescent="0.25">
      <c r="C156" s="83"/>
      <c r="D156" s="83"/>
      <c r="E156" s="85"/>
      <c r="F156" s="2"/>
    </row>
    <row r="157" spans="1:7" x14ac:dyDescent="0.25">
      <c r="C157" s="83"/>
      <c r="D157" s="83"/>
      <c r="E157" s="85"/>
      <c r="F157" s="2"/>
    </row>
    <row r="158" spans="1:7" x14ac:dyDescent="0.25">
      <c r="C158" s="83"/>
      <c r="D158" s="83"/>
      <c r="E158" s="83"/>
    </row>
  </sheetData>
  <sortState ref="A1:F159">
    <sortCondition ref="E5:E14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A210"/>
  <sheetViews>
    <sheetView workbookViewId="0">
      <selection activeCell="J8" sqref="J8"/>
    </sheetView>
  </sheetViews>
  <sheetFormatPr defaultRowHeight="15" outlineLevelCol="1" x14ac:dyDescent="0.25"/>
  <cols>
    <col min="1" max="9" width="11.7109375" customWidth="1" outlineLevel="1"/>
    <col min="10" max="10" width="11.7109375" customWidth="1"/>
    <col min="12" max="12" width="4.7109375" customWidth="1"/>
    <col min="13" max="16" width="2.7109375" customWidth="1"/>
    <col min="23" max="26" width="2.7109375" customWidth="1"/>
  </cols>
  <sheetData>
    <row r="1" spans="1:7" s="20" customFormat="1" x14ac:dyDescent="0.25">
      <c r="A1" s="20" t="s">
        <v>492</v>
      </c>
      <c r="C1" s="268" t="s">
        <v>734</v>
      </c>
    </row>
    <row r="2" spans="1:7" s="20" customFormat="1" x14ac:dyDescent="0.25">
      <c r="A2" s="20" t="s">
        <v>493</v>
      </c>
      <c r="C2" s="47" t="s">
        <v>735</v>
      </c>
    </row>
    <row r="3" spans="1:7" x14ac:dyDescent="0.25">
      <c r="A3" t="s">
        <v>498</v>
      </c>
      <c r="C3" s="269" t="s">
        <v>736</v>
      </c>
    </row>
    <row r="4" spans="1:7" x14ac:dyDescent="0.25">
      <c r="A4" t="s">
        <v>492</v>
      </c>
      <c r="C4" s="269">
        <v>8</v>
      </c>
    </row>
    <row r="6" spans="1:7" x14ac:dyDescent="0.25">
      <c r="A6" s="178"/>
      <c r="B6" s="43" t="s">
        <v>490</v>
      </c>
      <c r="C6" s="44" t="s">
        <v>632</v>
      </c>
      <c r="D6" s="44" t="s">
        <v>220</v>
      </c>
      <c r="E6" s="43" t="s">
        <v>490</v>
      </c>
      <c r="F6" s="44" t="s">
        <v>632</v>
      </c>
      <c r="G6" s="44" t="s">
        <v>399</v>
      </c>
    </row>
    <row r="7" spans="1:7" x14ac:dyDescent="0.25">
      <c r="A7" s="178" t="s">
        <v>508</v>
      </c>
      <c r="B7" s="43" t="s">
        <v>499</v>
      </c>
      <c r="C7" s="44" t="s">
        <v>491</v>
      </c>
      <c r="D7" s="44" t="s">
        <v>509</v>
      </c>
      <c r="E7" s="45" t="s">
        <v>500</v>
      </c>
      <c r="F7" s="16" t="s">
        <v>399</v>
      </c>
      <c r="G7" s="81" t="s">
        <v>633</v>
      </c>
    </row>
    <row r="8" spans="1:7" x14ac:dyDescent="0.25">
      <c r="A8" s="179"/>
      <c r="B8" s="33"/>
      <c r="C8" s="24"/>
      <c r="D8" s="24"/>
      <c r="E8" s="36"/>
      <c r="F8" s="20"/>
      <c r="G8" s="20"/>
    </row>
    <row r="9" spans="1:7" x14ac:dyDescent="0.25">
      <c r="A9" s="180">
        <f>+Viewer!C63</f>
        <v>0</v>
      </c>
      <c r="B9" s="37">
        <v>1</v>
      </c>
      <c r="C9" s="38">
        <v>1</v>
      </c>
      <c r="D9" s="40">
        <f>+'Income Statement'!F2</f>
        <v>0</v>
      </c>
      <c r="E9" s="33">
        <v>4</v>
      </c>
      <c r="F9" s="20">
        <v>1</v>
      </c>
      <c r="G9" s="20"/>
    </row>
    <row r="10" spans="1:7" x14ac:dyDescent="0.25">
      <c r="A10" s="180">
        <f>+Viewer!C64</f>
        <v>0</v>
      </c>
      <c r="B10" s="33">
        <v>2</v>
      </c>
      <c r="C10" s="24">
        <f t="shared" ref="C10:C41" si="0">+C9+1</f>
        <v>2</v>
      </c>
      <c r="D10" s="40">
        <f>+'Income Statement'!F3</f>
        <v>0</v>
      </c>
      <c r="E10" s="33">
        <v>4</v>
      </c>
      <c r="F10" s="20">
        <f t="shared" ref="F10:F41" si="1">+F9+1</f>
        <v>2</v>
      </c>
      <c r="G10" s="17"/>
    </row>
    <row r="11" spans="1:7" x14ac:dyDescent="0.25">
      <c r="A11" s="180">
        <f>+Viewer!C65</f>
        <v>0</v>
      </c>
      <c r="B11" s="33">
        <v>3</v>
      </c>
      <c r="C11" s="24">
        <f t="shared" si="0"/>
        <v>3</v>
      </c>
      <c r="D11" s="40">
        <f>+'Income Statement'!F4</f>
        <v>0</v>
      </c>
      <c r="E11" s="33">
        <v>4</v>
      </c>
      <c r="F11" s="20">
        <f t="shared" si="1"/>
        <v>3</v>
      </c>
      <c r="G11" s="17"/>
    </row>
    <row r="12" spans="1:7" x14ac:dyDescent="0.25">
      <c r="A12" s="180" t="str">
        <f>+Viewer!C66</f>
        <v>Contract Deposit</v>
      </c>
      <c r="B12" s="33">
        <v>4</v>
      </c>
      <c r="C12" s="24">
        <f t="shared" si="0"/>
        <v>4</v>
      </c>
      <c r="D12" s="40" t="str">
        <f>+'Income Statement'!F5</f>
        <v>Contract Deposit</v>
      </c>
      <c r="E12" s="33">
        <v>5</v>
      </c>
      <c r="F12" s="20">
        <f t="shared" si="1"/>
        <v>4</v>
      </c>
      <c r="G12" s="17"/>
    </row>
    <row r="13" spans="1:7" x14ac:dyDescent="0.25">
      <c r="A13" s="180" t="str">
        <f>+Viewer!C67</f>
        <v>CONTRACT FEES - Other</v>
      </c>
      <c r="B13" s="33">
        <v>5</v>
      </c>
      <c r="C13" s="24">
        <f t="shared" si="0"/>
        <v>5</v>
      </c>
      <c r="D13" s="40" t="str">
        <f>+'Income Statement'!F6</f>
        <v>CONTRACT FEES - Other</v>
      </c>
      <c r="E13" s="33">
        <v>6</v>
      </c>
      <c r="F13" s="20">
        <f t="shared" si="1"/>
        <v>5</v>
      </c>
      <c r="G13" s="17" t="str">
        <f>+Budget!F6</f>
        <v>Contract Deposit</v>
      </c>
    </row>
    <row r="14" spans="1:7" x14ac:dyDescent="0.25">
      <c r="A14" s="180">
        <f>+Viewer!C68</f>
        <v>0</v>
      </c>
      <c r="B14" s="33">
        <v>6</v>
      </c>
      <c r="C14" s="24">
        <f t="shared" si="0"/>
        <v>6</v>
      </c>
      <c r="D14" s="40">
        <f>+'Income Statement'!F7</f>
        <v>0</v>
      </c>
      <c r="E14" s="33">
        <v>4</v>
      </c>
      <c r="F14" s="20">
        <f t="shared" si="1"/>
        <v>6</v>
      </c>
      <c r="G14" s="17" t="str">
        <f>+Budget!F7</f>
        <v>CONTRACT FEES - Other</v>
      </c>
    </row>
    <row r="15" spans="1:7" x14ac:dyDescent="0.25">
      <c r="A15" s="180">
        <f>+Viewer!C69</f>
        <v>0</v>
      </c>
      <c r="B15" s="33">
        <v>7</v>
      </c>
      <c r="C15" s="24">
        <f t="shared" si="0"/>
        <v>7</v>
      </c>
      <c r="D15" s="40">
        <f>+'Income Statement'!F8</f>
        <v>0</v>
      </c>
      <c r="E15" s="33">
        <v>4</v>
      </c>
      <c r="F15" s="20">
        <f t="shared" si="1"/>
        <v>7</v>
      </c>
      <c r="G15" s="17"/>
    </row>
    <row r="16" spans="1:7" x14ac:dyDescent="0.25">
      <c r="A16" s="180" t="str">
        <f>+Viewer!C70</f>
        <v>Development Fees</v>
      </c>
      <c r="B16" s="33">
        <v>8</v>
      </c>
      <c r="C16" s="24">
        <f t="shared" si="0"/>
        <v>8</v>
      </c>
      <c r="D16" s="40" t="str">
        <f>+'Income Statement'!F9</f>
        <v>Development Fees</v>
      </c>
      <c r="E16" s="33">
        <v>9</v>
      </c>
      <c r="F16" s="20">
        <f t="shared" si="1"/>
        <v>8</v>
      </c>
      <c r="G16" s="17"/>
    </row>
    <row r="17" spans="1:7" x14ac:dyDescent="0.25">
      <c r="A17" s="180" t="str">
        <f>+Viewer!C71</f>
        <v>DEVELOPMENT FEES - Other</v>
      </c>
      <c r="B17" s="33">
        <v>9</v>
      </c>
      <c r="C17" s="24">
        <f t="shared" si="0"/>
        <v>9</v>
      </c>
      <c r="D17" s="40" t="str">
        <f>+'Income Statement'!F10</f>
        <v>DEVELOPMENT FEES - Other</v>
      </c>
      <c r="E17" s="33">
        <v>10</v>
      </c>
      <c r="F17" s="20">
        <f t="shared" si="1"/>
        <v>9</v>
      </c>
      <c r="G17" s="17" t="str">
        <f>+Budget!F10</f>
        <v>Development Fees</v>
      </c>
    </row>
    <row r="18" spans="1:7" x14ac:dyDescent="0.25">
      <c r="A18" s="180">
        <f>+Viewer!C72</f>
        <v>0</v>
      </c>
      <c r="B18" s="33">
        <v>10</v>
      </c>
      <c r="C18" s="24">
        <f t="shared" si="0"/>
        <v>10</v>
      </c>
      <c r="D18" s="40">
        <f>+'Income Statement'!F11</f>
        <v>0</v>
      </c>
      <c r="E18" s="33">
        <v>4</v>
      </c>
      <c r="F18" s="20">
        <f t="shared" si="1"/>
        <v>10</v>
      </c>
      <c r="G18" s="17" t="str">
        <f>+Budget!F11</f>
        <v>DEVELOPMENT FEES - Other</v>
      </c>
    </row>
    <row r="19" spans="1:7" x14ac:dyDescent="0.25">
      <c r="A19" s="180">
        <f>+Viewer!C73</f>
        <v>0</v>
      </c>
      <c r="B19" s="33">
        <v>11</v>
      </c>
      <c r="C19" s="24">
        <f t="shared" si="0"/>
        <v>11</v>
      </c>
      <c r="D19" s="40">
        <f>+'Income Statement'!F12</f>
        <v>0</v>
      </c>
      <c r="E19" s="33">
        <v>4</v>
      </c>
      <c r="F19" s="20">
        <f t="shared" si="1"/>
        <v>11</v>
      </c>
      <c r="G19" s="17"/>
    </row>
    <row r="20" spans="1:7" x14ac:dyDescent="0.25">
      <c r="A20" s="180">
        <f>+Viewer!C74</f>
        <v>0</v>
      </c>
      <c r="B20" s="33">
        <v>12</v>
      </c>
      <c r="C20" s="24">
        <f t="shared" si="0"/>
        <v>12</v>
      </c>
      <c r="D20" s="40">
        <f>+'Income Statement'!F13</f>
        <v>0</v>
      </c>
      <c r="E20" s="33">
        <v>4</v>
      </c>
      <c r="F20" s="20">
        <f t="shared" si="1"/>
        <v>12</v>
      </c>
      <c r="G20" s="17"/>
    </row>
    <row r="21" spans="1:7" x14ac:dyDescent="0.25">
      <c r="A21" s="180">
        <f>+Viewer!C75</f>
        <v>0</v>
      </c>
      <c r="B21" s="33">
        <v>13</v>
      </c>
      <c r="C21" s="24">
        <f t="shared" si="0"/>
        <v>13</v>
      </c>
      <c r="D21" s="40">
        <f>+'Income Statement'!F14</f>
        <v>0</v>
      </c>
      <c r="E21" s="33">
        <v>4</v>
      </c>
      <c r="F21" s="20">
        <f t="shared" si="1"/>
        <v>13</v>
      </c>
      <c r="G21" s="17"/>
    </row>
    <row r="22" spans="1:7" x14ac:dyDescent="0.25">
      <c r="A22" s="180">
        <f>+Viewer!C76</f>
        <v>0</v>
      </c>
      <c r="B22" s="33">
        <v>14</v>
      </c>
      <c r="C22" s="24">
        <f t="shared" si="0"/>
        <v>14</v>
      </c>
      <c r="D22" s="40">
        <f>+'Income Statement'!F15</f>
        <v>0</v>
      </c>
      <c r="E22" s="33">
        <v>4</v>
      </c>
      <c r="F22" s="20">
        <f t="shared" si="1"/>
        <v>14</v>
      </c>
      <c r="G22" s="17"/>
    </row>
    <row r="23" spans="1:7" x14ac:dyDescent="0.25">
      <c r="A23" s="180" t="str">
        <f>+Viewer!C77</f>
        <v>Billhighway Income Posting</v>
      </c>
      <c r="B23" s="33">
        <v>15</v>
      </c>
      <c r="C23" s="24">
        <f t="shared" si="0"/>
        <v>15</v>
      </c>
      <c r="D23" s="40" t="str">
        <f>+'Income Statement'!F16</f>
        <v>Billhighway Income Posting</v>
      </c>
      <c r="E23" s="33">
        <v>16</v>
      </c>
      <c r="F23" s="20">
        <f t="shared" si="1"/>
        <v>15</v>
      </c>
      <c r="G23" s="17"/>
    </row>
    <row r="24" spans="1:7" x14ac:dyDescent="0.25">
      <c r="A24" s="180" t="str">
        <f>+Viewer!C78</f>
        <v>Building and Furnishing Fees</v>
      </c>
      <c r="B24" s="33">
        <v>16</v>
      </c>
      <c r="C24" s="24">
        <f t="shared" si="0"/>
        <v>16</v>
      </c>
      <c r="D24" s="40" t="str">
        <f>+'Income Statement'!F17</f>
        <v>Building and Furnishing Fees</v>
      </c>
      <c r="E24" s="33">
        <v>17</v>
      </c>
      <c r="F24" s="20">
        <f t="shared" si="1"/>
        <v>16</v>
      </c>
      <c r="G24" s="17" t="str">
        <f>+Budget!F17</f>
        <v>Billhighway Income Posting</v>
      </c>
    </row>
    <row r="25" spans="1:7" x14ac:dyDescent="0.25">
      <c r="A25" s="180" t="str">
        <f>+Viewer!C79</f>
        <v>Chapter Surplus</v>
      </c>
      <c r="B25" s="33">
        <v>17</v>
      </c>
      <c r="C25" s="24">
        <f t="shared" si="0"/>
        <v>17</v>
      </c>
      <c r="D25" s="40" t="str">
        <f>+'Income Statement'!F18</f>
        <v>Chapter Surplus</v>
      </c>
      <c r="E25" s="33">
        <v>18</v>
      </c>
      <c r="F25" s="20">
        <f t="shared" si="1"/>
        <v>17</v>
      </c>
      <c r="G25" s="17" t="str">
        <f>+Budget!F18</f>
        <v>Building and Furnishing Fees</v>
      </c>
    </row>
    <row r="26" spans="1:7" x14ac:dyDescent="0.25">
      <c r="A26" s="180" t="str">
        <f>+Viewer!C80</f>
        <v>Contract Deposit</v>
      </c>
      <c r="B26" s="33">
        <v>18</v>
      </c>
      <c r="C26" s="24">
        <f t="shared" si="0"/>
        <v>18</v>
      </c>
      <c r="D26" s="40" t="str">
        <f>+'Income Statement'!F19</f>
        <v>Contract Deposit</v>
      </c>
      <c r="E26" s="33">
        <v>19</v>
      </c>
      <c r="F26" s="20">
        <f t="shared" si="1"/>
        <v>18</v>
      </c>
      <c r="G26" s="17" t="str">
        <f>+Budget!F19</f>
        <v>Chapter Surplus</v>
      </c>
    </row>
    <row r="27" spans="1:7" x14ac:dyDescent="0.25">
      <c r="A27" s="180" t="str">
        <f>+Viewer!C81</f>
        <v>Corporation Dues</v>
      </c>
      <c r="B27" s="33">
        <v>19</v>
      </c>
      <c r="C27" s="24">
        <f t="shared" si="0"/>
        <v>19</v>
      </c>
      <c r="D27" s="40" t="str">
        <f>+'Income Statement'!F20</f>
        <v>Corporation Dues</v>
      </c>
      <c r="E27" s="33">
        <v>20</v>
      </c>
      <c r="F27" s="20">
        <f t="shared" si="1"/>
        <v>19</v>
      </c>
      <c r="G27" s="17" t="str">
        <f>+Budget!F20</f>
        <v>Contract Deposit</v>
      </c>
    </row>
    <row r="28" spans="1:7" x14ac:dyDescent="0.25">
      <c r="A28" s="180" t="str">
        <f>+Viewer!C82</f>
        <v>Damage Deposit</v>
      </c>
      <c r="B28" s="33">
        <v>20</v>
      </c>
      <c r="C28" s="24">
        <f t="shared" si="0"/>
        <v>20</v>
      </c>
      <c r="D28" s="40" t="str">
        <f>+'Income Statement'!F21</f>
        <v>Damage Deposit</v>
      </c>
      <c r="E28" s="33">
        <v>21</v>
      </c>
      <c r="F28" s="20">
        <f t="shared" si="1"/>
        <v>20</v>
      </c>
      <c r="G28" s="17" t="str">
        <f>+Budget!F21</f>
        <v>Corporation Dues</v>
      </c>
    </row>
    <row r="29" spans="1:7" x14ac:dyDescent="0.25">
      <c r="A29" s="180" t="str">
        <f>+Viewer!C83</f>
        <v>Damage Income</v>
      </c>
      <c r="B29" s="33">
        <v>21</v>
      </c>
      <c r="C29" s="24">
        <f t="shared" si="0"/>
        <v>21</v>
      </c>
      <c r="D29" s="40" t="str">
        <f>+'Income Statement'!F22</f>
        <v>Damage Income</v>
      </c>
      <c r="E29" s="33">
        <v>22</v>
      </c>
      <c r="F29" s="20">
        <f t="shared" si="1"/>
        <v>21</v>
      </c>
      <c r="G29" s="17" t="str">
        <f>+Budget!F22</f>
        <v>Damage Deposit</v>
      </c>
    </row>
    <row r="30" spans="1:7" x14ac:dyDescent="0.25">
      <c r="A30" s="180" t="str">
        <f>+Viewer!C84</f>
        <v>Empty Bed Fee - Corp Board</v>
      </c>
      <c r="B30" s="33">
        <v>22</v>
      </c>
      <c r="C30" s="24">
        <f t="shared" si="0"/>
        <v>22</v>
      </c>
      <c r="D30" s="40" t="str">
        <f>+'Income Statement'!F23</f>
        <v>Empty Bed Fee - Corp Board</v>
      </c>
      <c r="E30" s="33">
        <v>23</v>
      </c>
      <c r="F30" s="20">
        <f t="shared" si="1"/>
        <v>22</v>
      </c>
      <c r="G30" s="17" t="str">
        <f>+Budget!F23</f>
        <v>Damage Income</v>
      </c>
    </row>
    <row r="31" spans="1:7" x14ac:dyDescent="0.25">
      <c r="A31" s="180" t="str">
        <f>+Viewer!C85</f>
        <v>Fundraising - other than Founda</v>
      </c>
      <c r="B31" s="33">
        <v>23</v>
      </c>
      <c r="C31" s="24">
        <f t="shared" si="0"/>
        <v>23</v>
      </c>
      <c r="D31" s="40" t="str">
        <f>+'Income Statement'!F24</f>
        <v>Fundraising - other than Founda</v>
      </c>
      <c r="E31" s="33">
        <v>24</v>
      </c>
      <c r="F31" s="20">
        <f t="shared" si="1"/>
        <v>23</v>
      </c>
      <c r="G31" s="17" t="str">
        <f>+Budget!F24</f>
        <v>Empty Bed Fee - Corp Board</v>
      </c>
    </row>
    <row r="32" spans="1:7" x14ac:dyDescent="0.25">
      <c r="A32" s="180" t="str">
        <f>+Viewer!C86</f>
        <v>Grant from Properties</v>
      </c>
      <c r="B32" s="33">
        <v>24</v>
      </c>
      <c r="C32" s="24">
        <f t="shared" si="0"/>
        <v>24</v>
      </c>
      <c r="D32" s="40" t="str">
        <f>+'Income Statement'!F25</f>
        <v>Grant from Properties</v>
      </c>
      <c r="E32" s="33">
        <v>4</v>
      </c>
      <c r="F32" s="20">
        <f t="shared" si="1"/>
        <v>24</v>
      </c>
      <c r="G32" s="17" t="str">
        <f>+Budget!F25</f>
        <v>Fundraising - other than Founda</v>
      </c>
    </row>
    <row r="33" spans="1:7" x14ac:dyDescent="0.25">
      <c r="A33" s="180" t="str">
        <f>+Viewer!C87</f>
        <v>Interest Income</v>
      </c>
      <c r="B33" s="33">
        <v>25</v>
      </c>
      <c r="C33" s="24">
        <f t="shared" si="0"/>
        <v>25</v>
      </c>
      <c r="D33" s="40" t="str">
        <f>+'Income Statement'!F26</f>
        <v>Interest Income</v>
      </c>
      <c r="E33" s="33">
        <v>26</v>
      </c>
      <c r="F33" s="20">
        <f t="shared" si="1"/>
        <v>25</v>
      </c>
      <c r="G33" s="17" t="str">
        <f>+Budget!F26</f>
        <v>Initiation Fee</v>
      </c>
    </row>
    <row r="34" spans="1:7" x14ac:dyDescent="0.25">
      <c r="A34" s="180" t="str">
        <f>+Viewer!C88</f>
        <v>Late Payment Fees</v>
      </c>
      <c r="B34" s="33">
        <v>26</v>
      </c>
      <c r="C34" s="24">
        <f t="shared" si="0"/>
        <v>26</v>
      </c>
      <c r="D34" s="40" t="str">
        <f>+'Income Statement'!F27</f>
        <v>Late Payment Fees</v>
      </c>
      <c r="E34" s="33">
        <v>27</v>
      </c>
      <c r="F34" s="20">
        <f t="shared" si="1"/>
        <v>26</v>
      </c>
      <c r="G34" s="17" t="str">
        <f>+Budget!F27</f>
        <v>Interest Income</v>
      </c>
    </row>
    <row r="35" spans="1:7" x14ac:dyDescent="0.25">
      <c r="A35" s="180" t="str">
        <f>+Viewer!C89</f>
        <v>Late Payment Fees - Corp Board</v>
      </c>
      <c r="B35" s="33">
        <v>27</v>
      </c>
      <c r="C35" s="24">
        <f t="shared" si="0"/>
        <v>27</v>
      </c>
      <c r="D35" s="40" t="str">
        <f>+'Income Statement'!F28</f>
        <v>Late Payment Fees - Corp Board</v>
      </c>
      <c r="E35" s="33">
        <v>28</v>
      </c>
      <c r="F35" s="20">
        <f t="shared" si="1"/>
        <v>27</v>
      </c>
      <c r="G35" s="17" t="str">
        <f>+Budget!F28</f>
        <v>Late Payment Fees</v>
      </c>
    </row>
    <row r="36" spans="1:7" x14ac:dyDescent="0.25">
      <c r="A36" s="180" t="str">
        <f>+Viewer!C90</f>
        <v>Member Discount</v>
      </c>
      <c r="B36" s="33">
        <v>28</v>
      </c>
      <c r="C36" s="24">
        <f t="shared" si="0"/>
        <v>28</v>
      </c>
      <c r="D36" s="40" t="str">
        <f>+'Income Statement'!F29</f>
        <v>Member Discount</v>
      </c>
      <c r="E36" s="33">
        <v>29</v>
      </c>
      <c r="F36" s="20">
        <f t="shared" si="1"/>
        <v>28</v>
      </c>
      <c r="G36" s="17" t="str">
        <f>+Budget!F29</f>
        <v>Late Payment Fees - Corp Board</v>
      </c>
    </row>
    <row r="37" spans="1:7" x14ac:dyDescent="0.25">
      <c r="A37" s="180" t="str">
        <f>+Viewer!C91</f>
        <v>Miscellaneous Income Corp Board</v>
      </c>
      <c r="B37" s="33">
        <v>29</v>
      </c>
      <c r="C37" s="24">
        <f t="shared" si="0"/>
        <v>29</v>
      </c>
      <c r="D37" s="40" t="str">
        <f>+'Income Statement'!F30</f>
        <v>Miscellaneous Income Corp Board</v>
      </c>
      <c r="E37" s="33">
        <v>30</v>
      </c>
      <c r="F37" s="20">
        <f t="shared" si="1"/>
        <v>29</v>
      </c>
      <c r="G37" s="17" t="str">
        <f>+Budget!F30</f>
        <v>Member Discount</v>
      </c>
    </row>
    <row r="38" spans="1:7" x14ac:dyDescent="0.25">
      <c r="A38" s="180" t="str">
        <f>+Viewer!C92</f>
        <v>Other Income</v>
      </c>
      <c r="B38" s="33">
        <v>30</v>
      </c>
      <c r="C38" s="24">
        <f t="shared" si="0"/>
        <v>30</v>
      </c>
      <c r="D38" s="40" t="str">
        <f>+'Income Statement'!F31</f>
        <v>Other Income</v>
      </c>
      <c r="E38" s="33">
        <v>31</v>
      </c>
      <c r="F38" s="20">
        <f t="shared" si="1"/>
        <v>30</v>
      </c>
      <c r="G38" s="17" t="str">
        <f>+Budget!F31</f>
        <v>Miscellaneous Income Corp Board</v>
      </c>
    </row>
    <row r="39" spans="1:7" x14ac:dyDescent="0.25">
      <c r="A39" s="180" t="str">
        <f>+Viewer!C93</f>
        <v>Parking Fees</v>
      </c>
      <c r="B39" s="33">
        <v>31</v>
      </c>
      <c r="C39" s="24">
        <f t="shared" si="0"/>
        <v>31</v>
      </c>
      <c r="D39" s="40" t="str">
        <f>+'Income Statement'!F32</f>
        <v>Parking Fees</v>
      </c>
      <c r="E39" s="33">
        <v>32</v>
      </c>
      <c r="F39" s="20">
        <f t="shared" si="1"/>
        <v>31</v>
      </c>
      <c r="G39" s="17" t="str">
        <f>+Budget!F32</f>
        <v>Other Income</v>
      </c>
    </row>
    <row r="40" spans="1:7" x14ac:dyDescent="0.25">
      <c r="A40" s="180" t="str">
        <f>+Viewer!C94</f>
        <v>Recruitment Week Rent</v>
      </c>
      <c r="B40" s="33">
        <v>32</v>
      </c>
      <c r="C40" s="24">
        <f t="shared" si="0"/>
        <v>32</v>
      </c>
      <c r="D40" s="40" t="str">
        <f>+'Income Statement'!F33</f>
        <v>Recruitment Week Rent</v>
      </c>
      <c r="E40" s="33">
        <v>33</v>
      </c>
      <c r="F40" s="20">
        <f t="shared" si="1"/>
        <v>32</v>
      </c>
      <c r="G40" s="17" t="str">
        <f>+Budget!F33</f>
        <v>Parking Fees</v>
      </c>
    </row>
    <row r="41" spans="1:7" x14ac:dyDescent="0.25">
      <c r="A41" s="180" t="str">
        <f>+Viewer!C95</f>
        <v>Returned Check Fee</v>
      </c>
      <c r="B41" s="33">
        <v>33</v>
      </c>
      <c r="C41" s="24">
        <f t="shared" si="0"/>
        <v>33</v>
      </c>
      <c r="D41" s="40" t="str">
        <f>+'Income Statement'!F34</f>
        <v>Returned Check Fee</v>
      </c>
      <c r="E41" s="33">
        <v>34</v>
      </c>
      <c r="F41" s="20">
        <f t="shared" si="1"/>
        <v>33</v>
      </c>
      <c r="G41" s="17" t="str">
        <f>+Budget!F34</f>
        <v>Recruitment Week Rent</v>
      </c>
    </row>
    <row r="42" spans="1:7" x14ac:dyDescent="0.25">
      <c r="A42" s="180" t="str">
        <f>+Viewer!C96</f>
        <v>Vending Machine Income</v>
      </c>
      <c r="B42" s="33">
        <v>34</v>
      </c>
      <c r="C42" s="24">
        <f t="shared" ref="C42:C73" si="2">+C41+1</f>
        <v>34</v>
      </c>
      <c r="D42" s="40" t="str">
        <f>+'Income Statement'!F35</f>
        <v>Vending Machine Income</v>
      </c>
      <c r="E42" s="33">
        <v>35</v>
      </c>
      <c r="F42" s="20">
        <f t="shared" ref="F42:F73" si="3">+F41+1</f>
        <v>34</v>
      </c>
      <c r="G42" s="17" t="str">
        <f>+Budget!F35</f>
        <v>Returned Check Fee</v>
      </c>
    </row>
    <row r="43" spans="1:7" x14ac:dyDescent="0.25">
      <c r="A43" s="180" t="str">
        <f>+Viewer!C97</f>
        <v>OTHER INCOME - Other</v>
      </c>
      <c r="B43" s="33">
        <v>35</v>
      </c>
      <c r="C43" s="24">
        <f t="shared" si="2"/>
        <v>35</v>
      </c>
      <c r="D43" s="40" t="str">
        <f>+'Income Statement'!F36</f>
        <v>OTHER INCOME - Other</v>
      </c>
      <c r="E43" s="33">
        <v>36</v>
      </c>
      <c r="F43" s="20">
        <f t="shared" si="3"/>
        <v>35</v>
      </c>
      <c r="G43" s="17" t="str">
        <f>+Budget!F36</f>
        <v>Vending Machine Income</v>
      </c>
    </row>
    <row r="44" spans="1:7" x14ac:dyDescent="0.25">
      <c r="A44" s="180">
        <f>+Viewer!C98</f>
        <v>0</v>
      </c>
      <c r="B44" s="33">
        <v>36</v>
      </c>
      <c r="C44" s="24">
        <f t="shared" si="2"/>
        <v>36</v>
      </c>
      <c r="D44" s="40">
        <f>+'Income Statement'!F37</f>
        <v>0</v>
      </c>
      <c r="E44" s="33">
        <v>4</v>
      </c>
      <c r="F44" s="20">
        <f t="shared" si="3"/>
        <v>36</v>
      </c>
      <c r="G44" s="17" t="str">
        <f>+Budget!F37</f>
        <v>OTHER INCOME - Other</v>
      </c>
    </row>
    <row r="45" spans="1:7" x14ac:dyDescent="0.25">
      <c r="A45" s="180">
        <f>+Viewer!C99</f>
        <v>0</v>
      </c>
      <c r="B45" s="33">
        <v>37</v>
      </c>
      <c r="C45" s="24">
        <f t="shared" si="2"/>
        <v>37</v>
      </c>
      <c r="D45" s="40">
        <f>+'Income Statement'!F38</f>
        <v>0</v>
      </c>
      <c r="E45" s="33">
        <v>4</v>
      </c>
      <c r="F45" s="20">
        <f t="shared" si="3"/>
        <v>37</v>
      </c>
      <c r="G45" s="17">
        <f>+Budget!F38</f>
        <v>0</v>
      </c>
    </row>
    <row r="46" spans="1:7" x14ac:dyDescent="0.25">
      <c r="A46" s="180" t="str">
        <f>+Viewer!C100</f>
        <v>Room and Board</v>
      </c>
      <c r="B46" s="33">
        <v>38</v>
      </c>
      <c r="C46" s="24">
        <f t="shared" si="2"/>
        <v>38</v>
      </c>
      <c r="D46" s="40" t="str">
        <f>+'Income Statement'!F39</f>
        <v>Room and Board</v>
      </c>
      <c r="E46" s="33">
        <v>39</v>
      </c>
      <c r="F46" s="20">
        <f t="shared" si="3"/>
        <v>38</v>
      </c>
      <c r="G46" s="17">
        <f>+Budget!F39</f>
        <v>0</v>
      </c>
    </row>
    <row r="47" spans="1:7" x14ac:dyDescent="0.25">
      <c r="A47" s="180" t="str">
        <f>+Viewer!C101</f>
        <v>ROOM AND BOARD - Other</v>
      </c>
      <c r="B47" s="33">
        <v>39</v>
      </c>
      <c r="C47" s="24">
        <f t="shared" si="2"/>
        <v>39</v>
      </c>
      <c r="D47" s="40" t="str">
        <f>+'Income Statement'!F40</f>
        <v>ROOM AND BOARD - Other</v>
      </c>
      <c r="E47" s="33">
        <v>40</v>
      </c>
      <c r="F47" s="20">
        <f t="shared" si="3"/>
        <v>39</v>
      </c>
      <c r="G47" s="17" t="str">
        <f>+Budget!F40</f>
        <v>Room and Board</v>
      </c>
    </row>
    <row r="48" spans="1:7" x14ac:dyDescent="0.25">
      <c r="A48" s="180">
        <f>+Viewer!C102</f>
        <v>0</v>
      </c>
      <c r="B48" s="33">
        <v>40</v>
      </c>
      <c r="C48" s="24">
        <f t="shared" si="2"/>
        <v>40</v>
      </c>
      <c r="D48" s="40">
        <f>+'Income Statement'!F41</f>
        <v>0</v>
      </c>
      <c r="E48" s="33">
        <v>4</v>
      </c>
      <c r="F48" s="20">
        <f t="shared" si="3"/>
        <v>40</v>
      </c>
      <c r="G48" s="17" t="str">
        <f>+Budget!F41</f>
        <v>ROOM AND BOARD - Other</v>
      </c>
    </row>
    <row r="49" spans="1:7" x14ac:dyDescent="0.25">
      <c r="A49" s="180">
        <f>+Viewer!C103</f>
        <v>0</v>
      </c>
      <c r="B49" s="33">
        <v>41</v>
      </c>
      <c r="C49" s="24">
        <f t="shared" si="2"/>
        <v>41</v>
      </c>
      <c r="D49" s="40">
        <f>+'Income Statement'!F42</f>
        <v>0</v>
      </c>
      <c r="E49" s="33">
        <v>4</v>
      </c>
      <c r="F49" s="20">
        <f t="shared" si="3"/>
        <v>41</v>
      </c>
      <c r="G49" s="17">
        <f>+Budget!F42</f>
        <v>0</v>
      </c>
    </row>
    <row r="50" spans="1:7" x14ac:dyDescent="0.25">
      <c r="A50" s="180">
        <f>+Viewer!C104</f>
        <v>0</v>
      </c>
      <c r="B50" s="33">
        <v>42</v>
      </c>
      <c r="C50" s="24">
        <f t="shared" si="2"/>
        <v>42</v>
      </c>
      <c r="D50" s="40">
        <f>+'Income Statement'!F43</f>
        <v>0</v>
      </c>
      <c r="E50" s="33">
        <v>4</v>
      </c>
      <c r="F50" s="20">
        <f t="shared" si="3"/>
        <v>42</v>
      </c>
      <c r="G50" s="17">
        <f>+Budget!F43</f>
        <v>0</v>
      </c>
    </row>
    <row r="51" spans="1:7" x14ac:dyDescent="0.25">
      <c r="A51" s="180">
        <f>+Viewer!C105</f>
        <v>0</v>
      </c>
      <c r="B51" s="33">
        <v>43</v>
      </c>
      <c r="C51" s="24">
        <f t="shared" si="2"/>
        <v>43</v>
      </c>
      <c r="D51" s="40">
        <f>+'Income Statement'!F44</f>
        <v>0</v>
      </c>
      <c r="E51" s="33">
        <v>4</v>
      </c>
      <c r="F51" s="20">
        <f t="shared" si="3"/>
        <v>43</v>
      </c>
      <c r="G51" s="17">
        <f>+Budget!F44</f>
        <v>0</v>
      </c>
    </row>
    <row r="52" spans="1:7" x14ac:dyDescent="0.25">
      <c r="A52" s="180">
        <f>+Viewer!C106</f>
        <v>0</v>
      </c>
      <c r="B52" s="33">
        <v>44</v>
      </c>
      <c r="C52" s="24">
        <f t="shared" si="2"/>
        <v>44</v>
      </c>
      <c r="D52" s="40">
        <f>+'Income Statement'!F45</f>
        <v>0</v>
      </c>
      <c r="E52" s="33">
        <v>4</v>
      </c>
      <c r="F52" s="20">
        <f t="shared" si="3"/>
        <v>44</v>
      </c>
      <c r="G52" s="17">
        <f>+Budget!F45</f>
        <v>0</v>
      </c>
    </row>
    <row r="53" spans="1:7" x14ac:dyDescent="0.25">
      <c r="A53" s="180">
        <f>+Viewer!C107</f>
        <v>0</v>
      </c>
      <c r="B53" s="33">
        <v>45</v>
      </c>
      <c r="C53" s="24">
        <f t="shared" si="2"/>
        <v>45</v>
      </c>
      <c r="D53" s="40">
        <f>+'Income Statement'!F46</f>
        <v>0</v>
      </c>
      <c r="E53" s="33">
        <v>4</v>
      </c>
      <c r="F53" s="20">
        <f t="shared" si="3"/>
        <v>45</v>
      </c>
      <c r="G53" s="17">
        <f>+Budget!F46</f>
        <v>0</v>
      </c>
    </row>
    <row r="54" spans="1:7" x14ac:dyDescent="0.25">
      <c r="A54" s="180">
        <f>+Viewer!C108</f>
        <v>0</v>
      </c>
      <c r="B54" s="33">
        <v>46</v>
      </c>
      <c r="C54" s="24">
        <f t="shared" si="2"/>
        <v>46</v>
      </c>
      <c r="D54" s="40">
        <f>+'Income Statement'!F47</f>
        <v>0</v>
      </c>
      <c r="E54" s="33">
        <v>4</v>
      </c>
      <c r="F54" s="20">
        <f t="shared" si="3"/>
        <v>46</v>
      </c>
      <c r="G54" s="17">
        <f>+Budget!F47</f>
        <v>0</v>
      </c>
    </row>
    <row r="55" spans="1:7" x14ac:dyDescent="0.25">
      <c r="A55" s="180">
        <f>+Viewer!C109</f>
        <v>0</v>
      </c>
      <c r="B55" s="33">
        <v>47</v>
      </c>
      <c r="C55" s="24">
        <f t="shared" si="2"/>
        <v>47</v>
      </c>
      <c r="D55" s="40">
        <f>+'Income Statement'!F48</f>
        <v>0</v>
      </c>
      <c r="E55" s="33">
        <v>4</v>
      </c>
      <c r="F55" s="20">
        <f t="shared" si="3"/>
        <v>47</v>
      </c>
      <c r="G55" s="17">
        <f>+Budget!F48</f>
        <v>0</v>
      </c>
    </row>
    <row r="56" spans="1:7" x14ac:dyDescent="0.25">
      <c r="A56" s="180">
        <f>+Viewer!C110</f>
        <v>0</v>
      </c>
      <c r="B56" s="33">
        <v>48</v>
      </c>
      <c r="C56" s="24">
        <f t="shared" si="2"/>
        <v>48</v>
      </c>
      <c r="D56" s="40">
        <f>+'Income Statement'!F49</f>
        <v>0</v>
      </c>
      <c r="E56" s="33">
        <v>4</v>
      </c>
      <c r="F56" s="20">
        <f t="shared" si="3"/>
        <v>48</v>
      </c>
      <c r="G56" s="17">
        <f>+Budget!F49</f>
        <v>0</v>
      </c>
    </row>
    <row r="57" spans="1:7" x14ac:dyDescent="0.25">
      <c r="A57" s="180" t="str">
        <f>+Viewer!C111</f>
        <v>ACCRA</v>
      </c>
      <c r="B57" s="33">
        <v>49</v>
      </c>
      <c r="C57" s="24">
        <f t="shared" si="2"/>
        <v>49</v>
      </c>
      <c r="D57" s="40" t="str">
        <f>+'Income Statement'!F50</f>
        <v>ACCRA</v>
      </c>
      <c r="E57" s="33">
        <v>50</v>
      </c>
      <c r="F57" s="20">
        <f t="shared" si="3"/>
        <v>49</v>
      </c>
      <c r="G57" s="17">
        <f>+Budget!F50</f>
        <v>0</v>
      </c>
    </row>
    <row r="58" spans="1:7" x14ac:dyDescent="0.25">
      <c r="A58" s="180" t="str">
        <f>+Viewer!C112</f>
        <v>ACCRA. - Other</v>
      </c>
      <c r="B58" s="33">
        <v>50</v>
      </c>
      <c r="C58" s="24">
        <f t="shared" si="2"/>
        <v>50</v>
      </c>
      <c r="D58" s="40" t="str">
        <f>+'Income Statement'!F51</f>
        <v>ACCRA. - Other</v>
      </c>
      <c r="E58" s="33">
        <v>51</v>
      </c>
      <c r="F58" s="20">
        <f t="shared" si="3"/>
        <v>50</v>
      </c>
      <c r="G58" s="17" t="str">
        <f>+Budget!F51</f>
        <v>ACCRA</v>
      </c>
    </row>
    <row r="59" spans="1:7" x14ac:dyDescent="0.25">
      <c r="A59" s="180">
        <f>+Viewer!C113</f>
        <v>0</v>
      </c>
      <c r="B59" s="33">
        <v>51</v>
      </c>
      <c r="C59" s="24">
        <f t="shared" si="2"/>
        <v>51</v>
      </c>
      <c r="D59" s="40">
        <f>+'Income Statement'!F52</f>
        <v>0</v>
      </c>
      <c r="E59" s="33">
        <v>4</v>
      </c>
      <c r="F59" s="20">
        <f t="shared" si="3"/>
        <v>51</v>
      </c>
      <c r="G59" s="17" t="str">
        <f>+Budget!F52</f>
        <v>ACCRA. - Other</v>
      </c>
    </row>
    <row r="60" spans="1:7" x14ac:dyDescent="0.25">
      <c r="A60" s="180">
        <f>+Viewer!C114</f>
        <v>0</v>
      </c>
      <c r="B60" s="33">
        <v>52</v>
      </c>
      <c r="C60" s="24">
        <f t="shared" si="2"/>
        <v>52</v>
      </c>
      <c r="D60" s="40">
        <f>+'Income Statement'!F53</f>
        <v>0</v>
      </c>
      <c r="E60" s="33">
        <v>4</v>
      </c>
      <c r="F60" s="20">
        <f t="shared" si="3"/>
        <v>52</v>
      </c>
      <c r="G60" s="17">
        <f>+Budget!F53</f>
        <v>0</v>
      </c>
    </row>
    <row r="61" spans="1:7" x14ac:dyDescent="0.25">
      <c r="A61" s="180">
        <f>+Viewer!C115</f>
        <v>0</v>
      </c>
      <c r="B61" s="33">
        <v>53</v>
      </c>
      <c r="C61" s="24">
        <f t="shared" si="2"/>
        <v>53</v>
      </c>
      <c r="D61" s="40">
        <f>+'Income Statement'!F54</f>
        <v>0</v>
      </c>
      <c r="E61" s="33">
        <v>4</v>
      </c>
      <c r="F61" s="20">
        <f t="shared" si="3"/>
        <v>53</v>
      </c>
      <c r="G61" s="17">
        <f>+Budget!F54</f>
        <v>0</v>
      </c>
    </row>
    <row r="62" spans="1:7" x14ac:dyDescent="0.25">
      <c r="A62" s="180">
        <f>+Viewer!C116</f>
        <v>0</v>
      </c>
      <c r="B62" s="33">
        <v>54</v>
      </c>
      <c r="C62" s="24">
        <f t="shared" si="2"/>
        <v>54</v>
      </c>
      <c r="D62" s="40">
        <f>+'Income Statement'!F55</f>
        <v>0</v>
      </c>
      <c r="E62" s="33">
        <v>4</v>
      </c>
      <c r="F62" s="20">
        <f t="shared" si="3"/>
        <v>54</v>
      </c>
      <c r="G62" s="17">
        <f>+Budget!F55</f>
        <v>0</v>
      </c>
    </row>
    <row r="63" spans="1:7" x14ac:dyDescent="0.25">
      <c r="A63" s="180" t="str">
        <f>+Viewer!C117</f>
        <v>Annual Cleaning</v>
      </c>
      <c r="B63" s="33">
        <v>55</v>
      </c>
      <c r="C63" s="24">
        <f t="shared" si="2"/>
        <v>55</v>
      </c>
      <c r="D63" s="40" t="str">
        <f>+'Income Statement'!F56</f>
        <v>Annual Cleaning</v>
      </c>
      <c r="E63" s="33">
        <v>56</v>
      </c>
      <c r="F63" s="20">
        <f t="shared" si="3"/>
        <v>55</v>
      </c>
      <c r="G63" s="17">
        <f>+Budget!F56</f>
        <v>0</v>
      </c>
    </row>
    <row r="64" spans="1:7" x14ac:dyDescent="0.25">
      <c r="A64" s="180" t="str">
        <f>+Viewer!C118</f>
        <v>Cleaning Service</v>
      </c>
      <c r="B64" s="33">
        <v>56</v>
      </c>
      <c r="C64" s="24">
        <f t="shared" si="2"/>
        <v>56</v>
      </c>
      <c r="D64" s="40" t="str">
        <f>+'Income Statement'!F57</f>
        <v>Cleaning Service</v>
      </c>
      <c r="E64" s="33">
        <v>57</v>
      </c>
      <c r="F64" s="20">
        <f t="shared" si="3"/>
        <v>56</v>
      </c>
      <c r="G64" s="17" t="str">
        <f>+Budget!F57</f>
        <v>Annual Cleaning</v>
      </c>
    </row>
    <row r="65" spans="1:7" x14ac:dyDescent="0.25">
      <c r="A65" s="180" t="str">
        <f>+Viewer!C119</f>
        <v>Cleaning Supplies</v>
      </c>
      <c r="B65" s="33">
        <v>57</v>
      </c>
      <c r="C65" s="24">
        <f t="shared" si="2"/>
        <v>57</v>
      </c>
      <c r="D65" s="40" t="str">
        <f>+'Income Statement'!F58</f>
        <v>Cleaning Supplies - Cleaners</v>
      </c>
      <c r="E65" s="33">
        <v>58</v>
      </c>
      <c r="F65" s="20">
        <f t="shared" si="3"/>
        <v>57</v>
      </c>
      <c r="G65" s="17" t="str">
        <f>+Budget!F58</f>
        <v>Cleaning Service</v>
      </c>
    </row>
    <row r="66" spans="1:7" x14ac:dyDescent="0.25">
      <c r="A66" s="180" t="str">
        <f>+Viewer!C120</f>
        <v>CLEANING. - Other</v>
      </c>
      <c r="B66" s="33">
        <v>58</v>
      </c>
      <c r="C66" s="24">
        <f t="shared" si="2"/>
        <v>58</v>
      </c>
      <c r="D66" s="40" t="str">
        <f>+'Income Statement'!F59</f>
        <v>CLEANING. - Other</v>
      </c>
      <c r="E66" s="33">
        <v>59</v>
      </c>
      <c r="F66" s="20">
        <f t="shared" si="3"/>
        <v>58</v>
      </c>
      <c r="G66" s="17" t="str">
        <f>+Budget!F59</f>
        <v>Cleaning Supplies</v>
      </c>
    </row>
    <row r="67" spans="1:7" x14ac:dyDescent="0.25">
      <c r="A67" s="180">
        <f>+Viewer!C121</f>
        <v>0</v>
      </c>
      <c r="B67" s="33">
        <v>59</v>
      </c>
      <c r="C67" s="24">
        <f t="shared" si="2"/>
        <v>59</v>
      </c>
      <c r="D67" s="40">
        <f>+'Income Statement'!F60</f>
        <v>0</v>
      </c>
      <c r="E67" s="33">
        <v>4</v>
      </c>
      <c r="F67" s="20">
        <f t="shared" si="3"/>
        <v>59</v>
      </c>
      <c r="G67" s="17" t="str">
        <f>+Budget!F60</f>
        <v>CLEANING. - Other</v>
      </c>
    </row>
    <row r="68" spans="1:7" x14ac:dyDescent="0.25">
      <c r="A68" s="180">
        <f>+Viewer!C122</f>
        <v>0</v>
      </c>
      <c r="B68" s="33">
        <v>60</v>
      </c>
      <c r="C68" s="24">
        <f t="shared" si="2"/>
        <v>60</v>
      </c>
      <c r="D68" s="40">
        <f>+'Income Statement'!F61</f>
        <v>0</v>
      </c>
      <c r="E68" s="33">
        <v>4</v>
      </c>
      <c r="F68" s="20">
        <f t="shared" si="3"/>
        <v>60</v>
      </c>
      <c r="G68" s="17">
        <f>+Budget!F61</f>
        <v>0</v>
      </c>
    </row>
    <row r="69" spans="1:7" x14ac:dyDescent="0.25">
      <c r="A69" s="180" t="str">
        <f>+Viewer!C123</f>
        <v>Convention/LI Expenditures</v>
      </c>
      <c r="B69" s="33">
        <v>61</v>
      </c>
      <c r="C69" s="24">
        <f t="shared" si="2"/>
        <v>61</v>
      </c>
      <c r="D69" s="40" t="str">
        <f>+'Income Statement'!F62</f>
        <v>Convention/LI Expenditures</v>
      </c>
      <c r="E69" s="33">
        <v>62</v>
      </c>
      <c r="F69" s="20">
        <f t="shared" si="3"/>
        <v>61</v>
      </c>
      <c r="G69" s="17">
        <f>+Budget!F62</f>
        <v>0</v>
      </c>
    </row>
    <row r="70" spans="1:7" x14ac:dyDescent="0.25">
      <c r="A70" s="180" t="str">
        <f>+Viewer!C124</f>
        <v>CONVENTION/LI - Other</v>
      </c>
      <c r="B70" s="33">
        <v>62</v>
      </c>
      <c r="C70" s="24">
        <f t="shared" si="2"/>
        <v>62</v>
      </c>
      <c r="D70" s="40" t="str">
        <f>+'Income Statement'!F63</f>
        <v>CONVENTION/LI - Other</v>
      </c>
      <c r="E70" s="33">
        <v>63</v>
      </c>
      <c r="F70" s="20">
        <f t="shared" si="3"/>
        <v>62</v>
      </c>
      <c r="G70" s="17" t="str">
        <f>+Budget!F63</f>
        <v>Convention/LI Expenditures</v>
      </c>
    </row>
    <row r="71" spans="1:7" x14ac:dyDescent="0.25">
      <c r="A71" s="180">
        <f>+Viewer!C125</f>
        <v>0</v>
      </c>
      <c r="B71" s="33">
        <v>63</v>
      </c>
      <c r="C71" s="24">
        <f t="shared" si="2"/>
        <v>63</v>
      </c>
      <c r="D71" s="40">
        <f>+'Income Statement'!F64</f>
        <v>0</v>
      </c>
      <c r="E71" s="33">
        <v>4</v>
      </c>
      <c r="F71" s="20">
        <f t="shared" si="3"/>
        <v>63</v>
      </c>
      <c r="G71" s="17" t="str">
        <f>+Budget!F64</f>
        <v>CONVENTION/LI - Other</v>
      </c>
    </row>
    <row r="72" spans="1:7" x14ac:dyDescent="0.25">
      <c r="A72" s="180">
        <f>+Viewer!C126</f>
        <v>0</v>
      </c>
      <c r="B72" s="33">
        <v>64</v>
      </c>
      <c r="C72" s="24">
        <f t="shared" si="2"/>
        <v>64</v>
      </c>
      <c r="D72" s="40">
        <f>+'Income Statement'!F65</f>
        <v>0</v>
      </c>
      <c r="E72" s="33">
        <v>4</v>
      </c>
      <c r="F72" s="20">
        <f t="shared" si="3"/>
        <v>64</v>
      </c>
      <c r="G72" s="17">
        <f>+Budget!F65</f>
        <v>0</v>
      </c>
    </row>
    <row r="73" spans="1:7" x14ac:dyDescent="0.25">
      <c r="A73" s="180" t="str">
        <f>+Viewer!C127</f>
        <v>Depreciation &amp; Amortization Exp</v>
      </c>
      <c r="B73" s="33">
        <v>65</v>
      </c>
      <c r="C73" s="24">
        <f t="shared" si="2"/>
        <v>65</v>
      </c>
      <c r="D73" s="40" t="str">
        <f>+'Income Statement'!F66</f>
        <v>Depreciation &amp; Amortization Exp</v>
      </c>
      <c r="E73" s="33">
        <v>66</v>
      </c>
      <c r="F73" s="20">
        <f t="shared" si="3"/>
        <v>65</v>
      </c>
      <c r="G73" s="17">
        <f>+Budget!F66</f>
        <v>0</v>
      </c>
    </row>
    <row r="74" spans="1:7" x14ac:dyDescent="0.25">
      <c r="A74" s="180" t="str">
        <f>+Viewer!C128</f>
        <v>DEPRECIATION(EXP) - Other</v>
      </c>
      <c r="B74" s="33">
        <v>66</v>
      </c>
      <c r="C74" s="24">
        <f t="shared" ref="C74:C105" si="4">+C73+1</f>
        <v>66</v>
      </c>
      <c r="D74" s="40" t="str">
        <f>+'Income Statement'!F67</f>
        <v>DEPRECIATION(EXP) - Other</v>
      </c>
      <c r="E74" s="33">
        <v>67</v>
      </c>
      <c r="F74" s="20">
        <f t="shared" ref="F74:F105" si="5">+F73+1</f>
        <v>66</v>
      </c>
      <c r="G74" s="17" t="str">
        <f>+Budget!F67</f>
        <v>Depreciation &amp; Amortization Exp</v>
      </c>
    </row>
    <row r="75" spans="1:7" x14ac:dyDescent="0.25">
      <c r="A75" s="180">
        <f>+Viewer!C129</f>
        <v>0</v>
      </c>
      <c r="B75" s="33">
        <v>67</v>
      </c>
      <c r="C75" s="24">
        <f t="shared" si="4"/>
        <v>67</v>
      </c>
      <c r="D75" s="40">
        <f>+'Income Statement'!F68</f>
        <v>0</v>
      </c>
      <c r="E75" s="33">
        <v>4</v>
      </c>
      <c r="F75" s="20">
        <f t="shared" si="5"/>
        <v>67</v>
      </c>
      <c r="G75" s="17" t="str">
        <f>+Budget!F68</f>
        <v>DEPRECIATION(EXP) - Other</v>
      </c>
    </row>
    <row r="76" spans="1:7" x14ac:dyDescent="0.25">
      <c r="A76" s="180">
        <f>+Viewer!C130</f>
        <v>0</v>
      </c>
      <c r="B76" s="33">
        <v>68</v>
      </c>
      <c r="C76" s="24">
        <f t="shared" si="4"/>
        <v>68</v>
      </c>
      <c r="D76" s="40">
        <f>+'Income Statement'!F69</f>
        <v>0</v>
      </c>
      <c r="E76" s="33">
        <v>4</v>
      </c>
      <c r="F76" s="20">
        <f t="shared" si="5"/>
        <v>68</v>
      </c>
      <c r="G76" s="17">
        <f>+Budget!F69</f>
        <v>0</v>
      </c>
    </row>
    <row r="77" spans="1:7" x14ac:dyDescent="0.25">
      <c r="A77" s="180" t="str">
        <f>+Viewer!C131</f>
        <v>Food</v>
      </c>
      <c r="B77" s="33">
        <v>69</v>
      </c>
      <c r="C77" s="24">
        <f t="shared" si="4"/>
        <v>69</v>
      </c>
      <c r="D77" s="40" t="str">
        <f>+'Income Statement'!F70</f>
        <v>Food</v>
      </c>
      <c r="E77" s="33">
        <v>70</v>
      </c>
      <c r="F77" s="20">
        <f t="shared" si="5"/>
        <v>69</v>
      </c>
      <c r="G77" s="17">
        <f>+Budget!F70</f>
        <v>0</v>
      </c>
    </row>
    <row r="78" spans="1:7" x14ac:dyDescent="0.25">
      <c r="A78" s="180" t="str">
        <f>+Viewer!C132</f>
        <v>FOOD. - Other</v>
      </c>
      <c r="B78" s="33">
        <v>70</v>
      </c>
      <c r="C78" s="24">
        <f t="shared" si="4"/>
        <v>70</v>
      </c>
      <c r="D78" s="40" t="str">
        <f>+'Income Statement'!F71</f>
        <v>FOOD. - Other</v>
      </c>
      <c r="E78" s="33">
        <v>71</v>
      </c>
      <c r="F78" s="20">
        <f t="shared" si="5"/>
        <v>70</v>
      </c>
      <c r="G78" s="17" t="str">
        <f>+Budget!F71</f>
        <v>Food</v>
      </c>
    </row>
    <row r="79" spans="1:7" x14ac:dyDescent="0.25">
      <c r="A79" s="180">
        <f>+Viewer!C133</f>
        <v>0</v>
      </c>
      <c r="B79" s="33">
        <v>71</v>
      </c>
      <c r="C79" s="24">
        <f t="shared" si="4"/>
        <v>71</v>
      </c>
      <c r="D79" s="40">
        <f>+'Income Statement'!F72</f>
        <v>0</v>
      </c>
      <c r="E79" s="33">
        <v>4</v>
      </c>
      <c r="F79" s="20">
        <f t="shared" si="5"/>
        <v>71</v>
      </c>
      <c r="G79" s="17" t="str">
        <f>+Budget!F72</f>
        <v>FOOD. - Other</v>
      </c>
    </row>
    <row r="80" spans="1:7" x14ac:dyDescent="0.25">
      <c r="A80" s="180">
        <f>+Viewer!C134</f>
        <v>0</v>
      </c>
      <c r="B80" s="33">
        <v>72</v>
      </c>
      <c r="C80" s="24">
        <f t="shared" si="4"/>
        <v>72</v>
      </c>
      <c r="D80" s="40">
        <f>+'Income Statement'!F73</f>
        <v>0</v>
      </c>
      <c r="E80" s="33">
        <v>4</v>
      </c>
      <c r="F80" s="20">
        <f t="shared" si="5"/>
        <v>72</v>
      </c>
      <c r="G80" s="17">
        <f>+Budget!F73</f>
        <v>0</v>
      </c>
    </row>
    <row r="81" spans="1:7" x14ac:dyDescent="0.25">
      <c r="A81" s="180" t="str">
        <f>+Viewer!C135</f>
        <v>Furniture Lease</v>
      </c>
      <c r="B81" s="33">
        <v>73</v>
      </c>
      <c r="C81" s="24">
        <f t="shared" si="4"/>
        <v>73</v>
      </c>
      <c r="D81" s="40" t="str">
        <f>+'Income Statement'!F74</f>
        <v>Furniture Lease</v>
      </c>
      <c r="E81" s="33">
        <v>74</v>
      </c>
      <c r="F81" s="20">
        <f t="shared" si="5"/>
        <v>73</v>
      </c>
      <c r="G81" s="17">
        <f>+Budget!F74</f>
        <v>0</v>
      </c>
    </row>
    <row r="82" spans="1:7" x14ac:dyDescent="0.25">
      <c r="A82" s="180" t="str">
        <f>+Viewer!C136</f>
        <v>House</v>
      </c>
      <c r="B82" s="33">
        <v>74</v>
      </c>
      <c r="C82" s="24">
        <f t="shared" si="4"/>
        <v>74</v>
      </c>
      <c r="D82" s="40" t="str">
        <f>+'Income Statement'!F75</f>
        <v>House</v>
      </c>
      <c r="E82" s="33">
        <v>75</v>
      </c>
      <c r="F82" s="20">
        <f t="shared" si="5"/>
        <v>74</v>
      </c>
      <c r="G82" s="17" t="str">
        <f>+Budget!F75</f>
        <v>Furniture Lease</v>
      </c>
    </row>
    <row r="83" spans="1:7" x14ac:dyDescent="0.25">
      <c r="A83" s="180" t="str">
        <f>+Viewer!C137</f>
        <v>Housing Expense (Do Not Use)</v>
      </c>
      <c r="B83" s="33">
        <v>75</v>
      </c>
      <c r="C83" s="24">
        <f t="shared" si="4"/>
        <v>75</v>
      </c>
      <c r="D83" s="40" t="str">
        <f>+'Income Statement'!F76</f>
        <v>Housing Expense (Do Not Use)</v>
      </c>
      <c r="E83" s="33">
        <v>76</v>
      </c>
      <c r="F83" s="20">
        <f t="shared" si="5"/>
        <v>75</v>
      </c>
      <c r="G83" s="17" t="str">
        <f>+Budget!F76</f>
        <v>House</v>
      </c>
    </row>
    <row r="84" spans="1:7" x14ac:dyDescent="0.25">
      <c r="A84" s="180" t="str">
        <f>+Viewer!C138</f>
        <v>Kitchen</v>
      </c>
      <c r="B84" s="33">
        <v>76</v>
      </c>
      <c r="C84" s="24">
        <f t="shared" si="4"/>
        <v>76</v>
      </c>
      <c r="D84" s="40" t="str">
        <f>+'Income Statement'!F77</f>
        <v>Kitchen - Housing</v>
      </c>
      <c r="E84" s="33">
        <v>77</v>
      </c>
      <c r="F84" s="20">
        <f t="shared" si="5"/>
        <v>76</v>
      </c>
      <c r="G84" s="17" t="str">
        <f>+Budget!F77</f>
        <v>Housing Expense</v>
      </c>
    </row>
    <row r="85" spans="1:7" x14ac:dyDescent="0.25">
      <c r="A85" s="180" t="str">
        <f>+Viewer!C139</f>
        <v>Laundry and Linens</v>
      </c>
      <c r="B85" s="33">
        <v>77</v>
      </c>
      <c r="C85" s="24">
        <f t="shared" si="4"/>
        <v>77</v>
      </c>
      <c r="D85" s="40" t="str">
        <f>+'Income Statement'!F78</f>
        <v>Laundry and Linens</v>
      </c>
      <c r="E85" s="33">
        <v>78</v>
      </c>
      <c r="F85" s="20">
        <f t="shared" si="5"/>
        <v>77</v>
      </c>
      <c r="G85" s="17" t="str">
        <f>+Budget!F78</f>
        <v>Kitchen</v>
      </c>
    </row>
    <row r="86" spans="1:7" x14ac:dyDescent="0.25">
      <c r="A86" s="180" t="str">
        <f>+Viewer!C140</f>
        <v>Wish List</v>
      </c>
      <c r="B86" s="33">
        <v>78</v>
      </c>
      <c r="C86" s="24">
        <f t="shared" si="4"/>
        <v>78</v>
      </c>
      <c r="D86" s="40" t="str">
        <f>+'Income Statement'!F79</f>
        <v>Wish List</v>
      </c>
      <c r="E86" s="33">
        <v>79</v>
      </c>
      <c r="F86" s="20">
        <f t="shared" si="5"/>
        <v>78</v>
      </c>
      <c r="G86" s="17" t="str">
        <f>+Budget!F79</f>
        <v>Laundry and Linens</v>
      </c>
    </row>
    <row r="87" spans="1:7" x14ac:dyDescent="0.25">
      <c r="A87" s="180" t="str">
        <f>+Viewer!C141</f>
        <v>HOUSING  EXPENSE - Other</v>
      </c>
      <c r="B87" s="33">
        <v>79</v>
      </c>
      <c r="C87" s="24">
        <f t="shared" si="4"/>
        <v>79</v>
      </c>
      <c r="D87" s="40" t="str">
        <f>+'Income Statement'!F80</f>
        <v>HOUSING  EXPENSE - Other</v>
      </c>
      <c r="E87" s="33">
        <v>80</v>
      </c>
      <c r="F87" s="20">
        <f t="shared" si="5"/>
        <v>79</v>
      </c>
      <c r="G87" s="17" t="str">
        <f>+Budget!F80</f>
        <v>Wish List</v>
      </c>
    </row>
    <row r="88" spans="1:7" x14ac:dyDescent="0.25">
      <c r="A88" s="180">
        <f>+Viewer!C142</f>
        <v>0</v>
      </c>
      <c r="B88" s="33">
        <v>80</v>
      </c>
      <c r="C88" s="24">
        <f t="shared" si="4"/>
        <v>80</v>
      </c>
      <c r="D88" s="40">
        <f>+'Income Statement'!F81</f>
        <v>0</v>
      </c>
      <c r="E88" s="33">
        <v>4</v>
      </c>
      <c r="F88" s="20">
        <f t="shared" si="5"/>
        <v>80</v>
      </c>
      <c r="G88" s="17" t="str">
        <f>+Budget!F81</f>
        <v>HOUSING  EXPENSE - Other</v>
      </c>
    </row>
    <row r="89" spans="1:7" x14ac:dyDescent="0.25">
      <c r="A89" s="180">
        <f>+Viewer!C143</f>
        <v>0</v>
      </c>
      <c r="B89" s="33">
        <v>81</v>
      </c>
      <c r="C89" s="24">
        <f t="shared" si="4"/>
        <v>81</v>
      </c>
      <c r="D89" s="40">
        <f>+'Income Statement'!F82</f>
        <v>0</v>
      </c>
      <c r="E89" s="33">
        <v>4</v>
      </c>
      <c r="F89" s="20">
        <f t="shared" si="5"/>
        <v>81</v>
      </c>
      <c r="G89" s="17">
        <f>+Budget!F82</f>
        <v>0</v>
      </c>
    </row>
    <row r="90" spans="1:7" x14ac:dyDescent="0.25">
      <c r="A90" s="180" t="str">
        <f>+Viewer!C144</f>
        <v>Income Tax expense</v>
      </c>
      <c r="B90" s="33">
        <v>82</v>
      </c>
      <c r="C90" s="24">
        <f t="shared" si="4"/>
        <v>82</v>
      </c>
      <c r="D90" s="40" t="str">
        <f>+'Income Statement'!F83</f>
        <v>Income Tax expense</v>
      </c>
      <c r="E90" s="33">
        <v>83</v>
      </c>
      <c r="F90" s="20">
        <f t="shared" si="5"/>
        <v>82</v>
      </c>
      <c r="G90" s="17">
        <f>+Budget!F83</f>
        <v>0</v>
      </c>
    </row>
    <row r="91" spans="1:7" x14ac:dyDescent="0.25">
      <c r="A91" s="180" t="str">
        <f>+Viewer!C145</f>
        <v>Insurance and Taxes</v>
      </c>
      <c r="B91" s="33">
        <v>83</v>
      </c>
      <c r="C91" s="24">
        <f t="shared" si="4"/>
        <v>83</v>
      </c>
      <c r="D91" s="40" t="str">
        <f>+'Income Statement'!F84</f>
        <v>Insurance and Taxes</v>
      </c>
      <c r="E91" s="33">
        <v>84</v>
      </c>
      <c r="F91" s="20">
        <f t="shared" si="5"/>
        <v>83</v>
      </c>
      <c r="G91" s="17" t="str">
        <f>+Budget!F84</f>
        <v>Income Tax expense</v>
      </c>
    </row>
    <row r="92" spans="1:7" x14ac:dyDescent="0.25">
      <c r="A92" s="180" t="str">
        <f>+Viewer!C146</f>
        <v>Property Insurance</v>
      </c>
      <c r="B92" s="33">
        <v>84</v>
      </c>
      <c r="C92" s="24">
        <f t="shared" si="4"/>
        <v>84</v>
      </c>
      <c r="D92" s="40" t="str">
        <f>+'Income Statement'!F85</f>
        <v>Property Insurance</v>
      </c>
      <c r="E92" s="33">
        <v>85</v>
      </c>
      <c r="F92" s="20">
        <f t="shared" si="5"/>
        <v>84</v>
      </c>
      <c r="G92" s="17" t="str">
        <f>+Budget!F85</f>
        <v>Insurance and Taxes</v>
      </c>
    </row>
    <row r="93" spans="1:7" x14ac:dyDescent="0.25">
      <c r="A93" s="180" t="str">
        <f>+Viewer!C147</f>
        <v>Property Taxes</v>
      </c>
      <c r="B93" s="33">
        <v>85</v>
      </c>
      <c r="C93" s="24">
        <f t="shared" si="4"/>
        <v>85</v>
      </c>
      <c r="D93" s="40" t="str">
        <f>+'Income Statement'!F86</f>
        <v>Property Taxes</v>
      </c>
      <c r="E93" s="33">
        <v>86</v>
      </c>
      <c r="F93" s="20">
        <f t="shared" si="5"/>
        <v>85</v>
      </c>
      <c r="G93" s="17" t="str">
        <f>+Budget!F86</f>
        <v>Property Insurance</v>
      </c>
    </row>
    <row r="94" spans="1:7" x14ac:dyDescent="0.25">
      <c r="A94" s="180" t="str">
        <f>+Viewer!C148</f>
        <v>Workers Comp Insurance</v>
      </c>
      <c r="B94" s="33">
        <v>86</v>
      </c>
      <c r="C94" s="24">
        <f t="shared" si="4"/>
        <v>86</v>
      </c>
      <c r="D94" s="40" t="str">
        <f>+'Income Statement'!F87</f>
        <v>Workers Comp Insurance</v>
      </c>
      <c r="E94" s="33">
        <v>87</v>
      </c>
      <c r="F94" s="20">
        <f t="shared" si="5"/>
        <v>86</v>
      </c>
      <c r="G94" s="17" t="str">
        <f>+Budget!F87</f>
        <v>Property Taxes</v>
      </c>
    </row>
    <row r="95" spans="1:7" x14ac:dyDescent="0.25">
      <c r="A95" s="180" t="str">
        <f>+Viewer!C149</f>
        <v>INSURANCE AND TAXES - Other</v>
      </c>
      <c r="B95" s="33">
        <v>87</v>
      </c>
      <c r="C95" s="24">
        <f t="shared" si="4"/>
        <v>87</v>
      </c>
      <c r="D95" s="40" t="str">
        <f>+'Income Statement'!F88</f>
        <v>INSURANCE AND TAXES - Other</v>
      </c>
      <c r="E95" s="33">
        <v>88</v>
      </c>
      <c r="F95" s="20">
        <f t="shared" si="5"/>
        <v>87</v>
      </c>
      <c r="G95" s="17" t="str">
        <f>+Budget!F88</f>
        <v>Workers Comp Insurance</v>
      </c>
    </row>
    <row r="96" spans="1:7" x14ac:dyDescent="0.25">
      <c r="A96" s="180">
        <f>+Viewer!C150</f>
        <v>0</v>
      </c>
      <c r="B96" s="33">
        <v>88</v>
      </c>
      <c r="C96" s="24">
        <f t="shared" si="4"/>
        <v>88</v>
      </c>
      <c r="D96" s="40">
        <f>+'Income Statement'!F89</f>
        <v>0</v>
      </c>
      <c r="E96" s="33">
        <v>4</v>
      </c>
      <c r="F96" s="20">
        <f t="shared" si="5"/>
        <v>88</v>
      </c>
      <c r="G96" s="17" t="str">
        <f>+Budget!F89</f>
        <v>INSURANCE AND TAXES - Other</v>
      </c>
    </row>
    <row r="97" spans="1:7" x14ac:dyDescent="0.25">
      <c r="A97" s="180">
        <f>+Viewer!C151</f>
        <v>0</v>
      </c>
      <c r="B97" s="33">
        <v>89</v>
      </c>
      <c r="C97" s="24">
        <f t="shared" si="4"/>
        <v>89</v>
      </c>
      <c r="D97" s="40">
        <f>+'Income Statement'!F90</f>
        <v>0</v>
      </c>
      <c r="E97" s="33">
        <v>4</v>
      </c>
      <c r="F97" s="20">
        <f t="shared" si="5"/>
        <v>89</v>
      </c>
      <c r="G97" s="17">
        <f>+Budget!F90</f>
        <v>0</v>
      </c>
    </row>
    <row r="98" spans="1:7" x14ac:dyDescent="0.25">
      <c r="A98" s="180" t="str">
        <f>+Viewer!C152</f>
        <v>Interest Expense</v>
      </c>
      <c r="B98" s="33">
        <v>90</v>
      </c>
      <c r="C98" s="24">
        <f t="shared" si="4"/>
        <v>90</v>
      </c>
      <c r="D98" s="40" t="str">
        <f>+'Income Statement'!F91</f>
        <v>Interest Expense</v>
      </c>
      <c r="E98" s="33">
        <v>91</v>
      </c>
      <c r="F98" s="20">
        <f t="shared" si="5"/>
        <v>90</v>
      </c>
      <c r="G98" s="17">
        <f>+Budget!F91</f>
        <v>0</v>
      </c>
    </row>
    <row r="99" spans="1:7" x14ac:dyDescent="0.25">
      <c r="A99" s="180" t="str">
        <f>+Viewer!C153</f>
        <v>Rent</v>
      </c>
      <c r="B99" s="33">
        <v>91</v>
      </c>
      <c r="C99" s="24">
        <f t="shared" si="4"/>
        <v>91</v>
      </c>
      <c r="D99" s="40" t="str">
        <f>+'Income Statement'!F92</f>
        <v>Rent</v>
      </c>
      <c r="E99" s="33">
        <v>92</v>
      </c>
      <c r="F99" s="20">
        <f t="shared" si="5"/>
        <v>91</v>
      </c>
      <c r="G99" s="17" t="str">
        <f>+Budget!F92</f>
        <v>Interest Expense</v>
      </c>
    </row>
    <row r="100" spans="1:7" x14ac:dyDescent="0.25">
      <c r="A100" s="180" t="str">
        <f>+Viewer!C154</f>
        <v>INTEREST  EXPENSE - Other</v>
      </c>
      <c r="B100" s="33">
        <v>92</v>
      </c>
      <c r="C100" s="24">
        <f t="shared" si="4"/>
        <v>92</v>
      </c>
      <c r="D100" s="40" t="str">
        <f>+'Income Statement'!F93</f>
        <v>INTEREST  EXPENSE - Other</v>
      </c>
      <c r="E100" s="33">
        <v>93</v>
      </c>
      <c r="F100" s="20">
        <f t="shared" si="5"/>
        <v>92</v>
      </c>
      <c r="G100" s="17" t="str">
        <f>+Budget!F93</f>
        <v>Rent</v>
      </c>
    </row>
    <row r="101" spans="1:7" x14ac:dyDescent="0.25">
      <c r="A101" s="180">
        <f>+Viewer!C155</f>
        <v>0</v>
      </c>
      <c r="B101" s="33">
        <v>93</v>
      </c>
      <c r="C101" s="24">
        <f t="shared" si="4"/>
        <v>93</v>
      </c>
      <c r="D101" s="40">
        <f>+'Income Statement'!F94</f>
        <v>0</v>
      </c>
      <c r="E101" s="33">
        <v>4</v>
      </c>
      <c r="F101" s="20">
        <f t="shared" si="5"/>
        <v>93</v>
      </c>
      <c r="G101" s="17" t="str">
        <f>+Budget!F94</f>
        <v>INTEREST  EXPENSE - Other</v>
      </c>
    </row>
    <row r="102" spans="1:7" x14ac:dyDescent="0.25">
      <c r="A102" s="180">
        <f>+Viewer!C156</f>
        <v>0</v>
      </c>
      <c r="B102" s="33">
        <v>94</v>
      </c>
      <c r="C102" s="24">
        <f t="shared" si="4"/>
        <v>94</v>
      </c>
      <c r="D102" s="40">
        <f>+'Income Statement'!F95</f>
        <v>0</v>
      </c>
      <c r="E102" s="33">
        <v>4</v>
      </c>
      <c r="F102" s="20">
        <f t="shared" si="5"/>
        <v>94</v>
      </c>
      <c r="G102" s="17">
        <f>+Budget!F95</f>
        <v>0</v>
      </c>
    </row>
    <row r="103" spans="1:7" x14ac:dyDescent="0.25">
      <c r="A103" s="180" t="str">
        <f>+Viewer!C157</f>
        <v>Grounds</v>
      </c>
      <c r="B103" s="33">
        <v>95</v>
      </c>
      <c r="C103" s="24">
        <f t="shared" si="4"/>
        <v>95</v>
      </c>
      <c r="D103" s="40" t="str">
        <f>+'Income Statement'!F96</f>
        <v>Grounds</v>
      </c>
      <c r="E103" s="33">
        <v>96</v>
      </c>
      <c r="F103" s="20">
        <f t="shared" si="5"/>
        <v>95</v>
      </c>
      <c r="G103" s="17">
        <f>+Budget!F96</f>
        <v>0</v>
      </c>
    </row>
    <row r="104" spans="1:7" x14ac:dyDescent="0.25">
      <c r="A104" s="180" t="str">
        <f>+Viewer!C158</f>
        <v>Landscaping - Other</v>
      </c>
      <c r="B104" s="33">
        <v>96</v>
      </c>
      <c r="C104" s="24">
        <f t="shared" si="4"/>
        <v>96</v>
      </c>
      <c r="D104" s="40" t="str">
        <f>+'Income Statement'!F97</f>
        <v>Landscaping - Other</v>
      </c>
      <c r="E104" s="33">
        <v>97</v>
      </c>
      <c r="F104" s="20">
        <f t="shared" si="5"/>
        <v>96</v>
      </c>
      <c r="G104" s="17" t="str">
        <f>+Budget!F97</f>
        <v>Grounds</v>
      </c>
    </row>
    <row r="105" spans="1:7" x14ac:dyDescent="0.25">
      <c r="A105" s="180" t="str">
        <f>+Viewer!C159</f>
        <v>LANDSCAPING. - Other</v>
      </c>
      <c r="B105" s="33">
        <v>97</v>
      </c>
      <c r="C105" s="24">
        <f t="shared" si="4"/>
        <v>97</v>
      </c>
      <c r="D105" s="40" t="str">
        <f>+'Income Statement'!F98</f>
        <v>LANDSCAPING. - Other</v>
      </c>
      <c r="E105" s="33">
        <v>98</v>
      </c>
      <c r="F105" s="20">
        <f t="shared" si="5"/>
        <v>97</v>
      </c>
      <c r="G105" s="17" t="str">
        <f>+Budget!F98</f>
        <v>Landscaping - Other</v>
      </c>
    </row>
    <row r="106" spans="1:7" x14ac:dyDescent="0.25">
      <c r="A106" s="180">
        <f>+Viewer!C160</f>
        <v>0</v>
      </c>
      <c r="B106" s="33">
        <v>98</v>
      </c>
      <c r="C106" s="24">
        <f t="shared" ref="C106:C137" si="6">+C105+1</f>
        <v>98</v>
      </c>
      <c r="D106" s="40">
        <f>+'Income Statement'!F99</f>
        <v>0</v>
      </c>
      <c r="E106" s="33">
        <v>4</v>
      </c>
      <c r="F106" s="20">
        <f t="shared" ref="F106:F137" si="7">+F105+1</f>
        <v>98</v>
      </c>
      <c r="G106" s="17" t="str">
        <f>+Budget!F99</f>
        <v>LANDSCAPING. - Other</v>
      </c>
    </row>
    <row r="107" spans="1:7" x14ac:dyDescent="0.25">
      <c r="A107" s="180">
        <f>+Viewer!C161</f>
        <v>0</v>
      </c>
      <c r="B107" s="33">
        <v>99</v>
      </c>
      <c r="C107" s="24">
        <f t="shared" si="6"/>
        <v>99</v>
      </c>
      <c r="D107" s="40">
        <f>+'Income Statement'!F100</f>
        <v>0</v>
      </c>
      <c r="E107" s="33">
        <v>4</v>
      </c>
      <c r="F107" s="20">
        <f t="shared" si="7"/>
        <v>99</v>
      </c>
      <c r="G107" s="17">
        <f>+Budget!F100</f>
        <v>0</v>
      </c>
    </row>
    <row r="108" spans="1:7" x14ac:dyDescent="0.25">
      <c r="A108" s="180">
        <f>+Viewer!C162</f>
        <v>0</v>
      </c>
      <c r="B108" s="33">
        <v>100</v>
      </c>
      <c r="C108" s="24">
        <f t="shared" si="6"/>
        <v>100</v>
      </c>
      <c r="D108" s="40">
        <f>+'Income Statement'!F101</f>
        <v>0</v>
      </c>
      <c r="E108" s="33">
        <v>4</v>
      </c>
      <c r="F108" s="20">
        <f t="shared" si="7"/>
        <v>100</v>
      </c>
      <c r="G108" s="17">
        <f>+Budget!F101</f>
        <v>0</v>
      </c>
    </row>
    <row r="109" spans="1:7" x14ac:dyDescent="0.25">
      <c r="A109" s="180" t="str">
        <f>+Viewer!C163</f>
        <v>Building - Expense</v>
      </c>
      <c r="B109" s="33">
        <v>101</v>
      </c>
      <c r="C109" s="24">
        <f t="shared" si="6"/>
        <v>101</v>
      </c>
      <c r="D109" s="40" t="str">
        <f>+'Income Statement'!F102</f>
        <v>Building - Expense</v>
      </c>
      <c r="E109" s="33">
        <v>102</v>
      </c>
      <c r="F109" s="20">
        <f t="shared" si="7"/>
        <v>101</v>
      </c>
      <c r="G109" s="17">
        <f>+Budget!F102</f>
        <v>0</v>
      </c>
    </row>
    <row r="110" spans="1:7" x14ac:dyDescent="0.25">
      <c r="A110" s="180" t="str">
        <f>+Viewer!C164</f>
        <v>Equipment</v>
      </c>
      <c r="B110" s="33">
        <v>102</v>
      </c>
      <c r="C110" s="24">
        <f t="shared" si="6"/>
        <v>102</v>
      </c>
      <c r="D110" s="40" t="str">
        <f>+'Income Statement'!F103</f>
        <v>Equipment</v>
      </c>
      <c r="E110" s="33">
        <v>103</v>
      </c>
      <c r="F110" s="20">
        <f t="shared" si="7"/>
        <v>102</v>
      </c>
      <c r="G110" s="17" t="str">
        <f>+Budget!F103</f>
        <v>Building - Expense</v>
      </c>
    </row>
    <row r="111" spans="1:7" x14ac:dyDescent="0.25">
      <c r="A111" s="180" t="str">
        <f>+Viewer!C165</f>
        <v>Furniture</v>
      </c>
      <c r="B111" s="33">
        <v>103</v>
      </c>
      <c r="C111" s="24">
        <f t="shared" si="6"/>
        <v>103</v>
      </c>
      <c r="D111" s="40" t="str">
        <f>+'Income Statement'!F104</f>
        <v>Furniture</v>
      </c>
      <c r="E111" s="33">
        <v>104</v>
      </c>
      <c r="F111" s="20">
        <f t="shared" si="7"/>
        <v>103</v>
      </c>
      <c r="G111" s="17" t="str">
        <f>+Budget!F104</f>
        <v>Equipment</v>
      </c>
    </row>
    <row r="112" spans="1:7" x14ac:dyDescent="0.25">
      <c r="A112" s="180" t="str">
        <f>+Viewer!C166</f>
        <v>Grounds - DO NOT USE</v>
      </c>
      <c r="B112" s="33">
        <v>104</v>
      </c>
      <c r="C112" s="24">
        <f t="shared" si="6"/>
        <v>104</v>
      </c>
      <c r="D112" s="40" t="str">
        <f>+'Income Statement'!F105</f>
        <v>Grounds - DO NOT USE</v>
      </c>
      <c r="E112" s="33">
        <v>105</v>
      </c>
      <c r="F112" s="20">
        <f t="shared" si="7"/>
        <v>104</v>
      </c>
      <c r="G112" s="17" t="str">
        <f>+Budget!F105</f>
        <v>Furniture</v>
      </c>
    </row>
    <row r="113" spans="1:7" x14ac:dyDescent="0.25">
      <c r="A113" s="180" t="str">
        <f>+Viewer!C167</f>
        <v>House</v>
      </c>
      <c r="B113" s="33">
        <v>105</v>
      </c>
      <c r="C113" s="24">
        <f t="shared" si="6"/>
        <v>105</v>
      </c>
      <c r="D113" s="40" t="str">
        <f>+'Income Statement'!F106</f>
        <v>House</v>
      </c>
      <c r="E113" s="33">
        <v>106</v>
      </c>
      <c r="F113" s="20">
        <f t="shared" si="7"/>
        <v>105</v>
      </c>
      <c r="G113" s="17" t="str">
        <f>+Budget!F106</f>
        <v>Grounds - DO NOT USE</v>
      </c>
    </row>
    <row r="114" spans="1:7" x14ac:dyDescent="0.25">
      <c r="A114" s="180" t="str">
        <f>+Viewer!C168</f>
        <v>Inspections</v>
      </c>
      <c r="B114" s="33">
        <v>106</v>
      </c>
      <c r="C114" s="24">
        <f t="shared" si="6"/>
        <v>106</v>
      </c>
      <c r="D114" s="40" t="str">
        <f>+'Income Statement'!F107</f>
        <v>Inspections</v>
      </c>
      <c r="E114" s="33">
        <v>107</v>
      </c>
      <c r="F114" s="20">
        <f t="shared" si="7"/>
        <v>106</v>
      </c>
      <c r="G114" s="17" t="str">
        <f>+Budget!F107</f>
        <v>House</v>
      </c>
    </row>
    <row r="115" spans="1:7" x14ac:dyDescent="0.25">
      <c r="A115" s="180" t="str">
        <f>+Viewer!C169</f>
        <v>Internet</v>
      </c>
      <c r="B115" s="33">
        <v>107</v>
      </c>
      <c r="C115" s="24">
        <f t="shared" si="6"/>
        <v>107</v>
      </c>
      <c r="D115" s="40" t="str">
        <f>+'Income Statement'!F108</f>
        <v>Internet - Maintenance</v>
      </c>
      <c r="E115" s="33">
        <v>108</v>
      </c>
      <c r="F115" s="20">
        <f t="shared" si="7"/>
        <v>107</v>
      </c>
      <c r="G115" s="17" t="str">
        <f>+Budget!F108</f>
        <v>Inspections</v>
      </c>
    </row>
    <row r="116" spans="1:7" x14ac:dyDescent="0.25">
      <c r="A116" s="180" t="str">
        <f>+Viewer!C170</f>
        <v>Maintenance - DO NOT USE</v>
      </c>
      <c r="B116" s="33">
        <v>108</v>
      </c>
      <c r="C116" s="24">
        <f t="shared" si="6"/>
        <v>108</v>
      </c>
      <c r="D116" s="40" t="str">
        <f>+'Income Statement'!F109</f>
        <v>Maintenance (Do Not Use)</v>
      </c>
      <c r="E116" s="33">
        <v>109</v>
      </c>
      <c r="F116" s="20">
        <f t="shared" si="7"/>
        <v>108</v>
      </c>
      <c r="G116" s="17" t="str">
        <f>+Budget!F109</f>
        <v>Internet</v>
      </c>
    </row>
    <row r="117" spans="1:7" x14ac:dyDescent="0.25">
      <c r="A117" s="180" t="str">
        <f>+Viewer!C171</f>
        <v>Maintenance Contracts</v>
      </c>
      <c r="B117" s="33">
        <v>109</v>
      </c>
      <c r="C117" s="24">
        <f t="shared" si="6"/>
        <v>109</v>
      </c>
      <c r="D117" s="40" t="str">
        <f>+'Income Statement'!F110</f>
        <v>Maintenance Contracts</v>
      </c>
      <c r="E117" s="33">
        <v>110</v>
      </c>
      <c r="F117" s="20">
        <f t="shared" si="7"/>
        <v>109</v>
      </c>
      <c r="G117" s="17" t="str">
        <f>+Budget!F110</f>
        <v>Maintenance</v>
      </c>
    </row>
    <row r="118" spans="1:7" x14ac:dyDescent="0.25">
      <c r="A118" s="180" t="str">
        <f>+Viewer!C172</f>
        <v>Pest Control</v>
      </c>
      <c r="B118" s="33">
        <v>110</v>
      </c>
      <c r="C118" s="24">
        <f t="shared" si="6"/>
        <v>110</v>
      </c>
      <c r="D118" s="40" t="str">
        <f>+'Income Statement'!F111</f>
        <v>Pest Control</v>
      </c>
      <c r="E118" s="33">
        <v>111</v>
      </c>
      <c r="F118" s="20">
        <f t="shared" si="7"/>
        <v>110</v>
      </c>
      <c r="G118" s="17" t="str">
        <f>+Budget!F111</f>
        <v>Maintenance Contracts</v>
      </c>
    </row>
    <row r="119" spans="1:7" x14ac:dyDescent="0.25">
      <c r="A119" s="180" t="str">
        <f>+Viewer!C173</f>
        <v>Rent</v>
      </c>
      <c r="B119" s="33">
        <v>111</v>
      </c>
      <c r="C119" s="24">
        <f t="shared" si="6"/>
        <v>111</v>
      </c>
      <c r="D119" s="40" t="str">
        <f>+'Income Statement'!F112</f>
        <v>Rent</v>
      </c>
      <c r="E119" s="33">
        <v>112</v>
      </c>
      <c r="F119" s="20">
        <f t="shared" si="7"/>
        <v>111</v>
      </c>
      <c r="G119" s="17" t="str">
        <f>+Budget!F112</f>
        <v>Pest Control</v>
      </c>
    </row>
    <row r="120" spans="1:7" x14ac:dyDescent="0.25">
      <c r="A120" s="180" t="str">
        <f>+Viewer!C174</f>
        <v>Repairs and Maintenance</v>
      </c>
      <c r="B120" s="33">
        <v>112</v>
      </c>
      <c r="C120" s="24">
        <f t="shared" si="6"/>
        <v>112</v>
      </c>
      <c r="D120" s="40" t="str">
        <f>+'Income Statement'!F113</f>
        <v>Repairs and Maintenance</v>
      </c>
      <c r="E120" s="33">
        <v>113</v>
      </c>
      <c r="F120" s="20">
        <f t="shared" si="7"/>
        <v>112</v>
      </c>
      <c r="G120" s="17" t="str">
        <f>+Budget!F113</f>
        <v>Rent</v>
      </c>
    </row>
    <row r="121" spans="1:7" x14ac:dyDescent="0.25">
      <c r="A121" s="180" t="str">
        <f>+Viewer!C175</f>
        <v>MAINTENANCE. - Other</v>
      </c>
      <c r="B121" s="33">
        <v>113</v>
      </c>
      <c r="C121" s="24">
        <f t="shared" si="6"/>
        <v>113</v>
      </c>
      <c r="D121" s="40" t="str">
        <f>+'Income Statement'!F114</f>
        <v>MAINTENANCE. - Other</v>
      </c>
      <c r="E121" s="33">
        <v>114</v>
      </c>
      <c r="F121" s="20">
        <f t="shared" si="7"/>
        <v>113</v>
      </c>
      <c r="G121" s="17" t="str">
        <f>+Budget!F114</f>
        <v>Repairs and Maintenance</v>
      </c>
    </row>
    <row r="122" spans="1:7" x14ac:dyDescent="0.25">
      <c r="A122" s="180">
        <f>+Viewer!C176</f>
        <v>0</v>
      </c>
      <c r="B122" s="33">
        <v>114</v>
      </c>
      <c r="C122" s="24">
        <f t="shared" si="6"/>
        <v>114</v>
      </c>
      <c r="D122" s="40">
        <f>+'Income Statement'!F115</f>
        <v>0</v>
      </c>
      <c r="E122" s="33">
        <v>4</v>
      </c>
      <c r="F122" s="20">
        <f t="shared" si="7"/>
        <v>114</v>
      </c>
      <c r="G122" s="17" t="str">
        <f>+Budget!F115</f>
        <v>MAINTENANCE. - Other</v>
      </c>
    </row>
    <row r="123" spans="1:7" x14ac:dyDescent="0.25">
      <c r="A123" s="180">
        <f>+Viewer!C177</f>
        <v>0</v>
      </c>
      <c r="B123" s="33">
        <v>115</v>
      </c>
      <c r="C123" s="24">
        <f t="shared" si="6"/>
        <v>115</v>
      </c>
      <c r="D123" s="40">
        <f>+'Income Statement'!F116</f>
        <v>0</v>
      </c>
      <c r="E123" s="33">
        <v>4</v>
      </c>
      <c r="F123" s="20">
        <f t="shared" si="7"/>
        <v>115</v>
      </c>
      <c r="G123" s="17">
        <f>+Budget!F116</f>
        <v>0</v>
      </c>
    </row>
    <row r="124" spans="1:7" x14ac:dyDescent="0.25">
      <c r="A124" s="180" t="str">
        <f>+Viewer!C178</f>
        <v>Bad Debt Expense - Corp Board</v>
      </c>
      <c r="B124" s="33">
        <v>116</v>
      </c>
      <c r="C124" s="24">
        <f t="shared" si="6"/>
        <v>116</v>
      </c>
      <c r="D124" s="40" t="str">
        <f>+'Income Statement'!F117</f>
        <v>Bad Debt Expense - Corp Board</v>
      </c>
      <c r="E124" s="33">
        <v>117</v>
      </c>
      <c r="F124" s="20">
        <f t="shared" si="7"/>
        <v>116</v>
      </c>
      <c r="G124" s="17">
        <f>+Budget!F117</f>
        <v>0</v>
      </c>
    </row>
    <row r="125" spans="1:7" x14ac:dyDescent="0.25">
      <c r="A125" s="180" t="str">
        <f>+Viewer!C179</f>
        <v>Billhighway Expense Posting</v>
      </c>
      <c r="B125" s="33">
        <v>117</v>
      </c>
      <c r="C125" s="24">
        <f t="shared" si="6"/>
        <v>117</v>
      </c>
      <c r="D125" s="40" t="str">
        <f>+'Income Statement'!F118</f>
        <v>Billhighway Expense Posting</v>
      </c>
      <c r="E125" s="33">
        <v>118</v>
      </c>
      <c r="F125" s="20">
        <f t="shared" si="7"/>
        <v>117</v>
      </c>
      <c r="G125" s="17" t="str">
        <f>+Budget!F118</f>
        <v>Bad Debt Expense - Corp Board</v>
      </c>
    </row>
    <row r="126" spans="1:7" x14ac:dyDescent="0.25">
      <c r="A126" s="180" t="str">
        <f>+Viewer!C180</f>
        <v>Building - Expense (Do Not Use)</v>
      </c>
      <c r="B126" s="33">
        <v>118</v>
      </c>
      <c r="C126" s="24">
        <f t="shared" si="6"/>
        <v>118</v>
      </c>
      <c r="D126" s="40" t="str">
        <f>+'Income Statement'!F119</f>
        <v>Building - Expense (Do Not Use)</v>
      </c>
      <c r="E126" s="33">
        <v>119</v>
      </c>
      <c r="F126" s="20">
        <f t="shared" si="7"/>
        <v>118</v>
      </c>
      <c r="G126" s="17" t="str">
        <f>+Budget!F119</f>
        <v>Billhighway Expense Posting</v>
      </c>
    </row>
    <row r="127" spans="1:7" x14ac:dyDescent="0.25">
      <c r="A127" s="180" t="str">
        <f>+Viewer!C181</f>
        <v>Furniture - Lease</v>
      </c>
      <c r="B127" s="33">
        <v>119</v>
      </c>
      <c r="C127" s="24">
        <f t="shared" si="6"/>
        <v>119</v>
      </c>
      <c r="D127" s="40" t="str">
        <f>+'Income Statement'!F120</f>
        <v>Furniture - Lease</v>
      </c>
      <c r="E127" s="33">
        <v>120</v>
      </c>
      <c r="F127" s="20">
        <f t="shared" si="7"/>
        <v>119</v>
      </c>
      <c r="G127" s="17" t="str">
        <f>+Budget!F120</f>
        <v>Building - Expense</v>
      </c>
    </row>
    <row r="128" spans="1:7" x14ac:dyDescent="0.25">
      <c r="A128" s="180" t="str">
        <f>+Viewer!C182</f>
        <v>Manual transfer to/from Chapter</v>
      </c>
      <c r="B128" s="33">
        <v>120</v>
      </c>
      <c r="C128" s="24">
        <f t="shared" si="6"/>
        <v>120</v>
      </c>
      <c r="D128" s="40" t="str">
        <f>+'Income Statement'!F121</f>
        <v>Manual transfer to/from Chapter</v>
      </c>
      <c r="E128" s="33">
        <v>121</v>
      </c>
      <c r="F128" s="20">
        <f t="shared" si="7"/>
        <v>120</v>
      </c>
      <c r="G128" s="17" t="str">
        <f>+Budget!F121</f>
        <v>Furniture - Lease</v>
      </c>
    </row>
    <row r="129" spans="1:27" x14ac:dyDescent="0.25">
      <c r="A129" s="180" t="str">
        <f>+Viewer!C183</f>
        <v>Miscellaneous - Corp Board</v>
      </c>
      <c r="B129" s="33">
        <v>121</v>
      </c>
      <c r="C129" s="24">
        <f t="shared" si="6"/>
        <v>121</v>
      </c>
      <c r="D129" s="40" t="str">
        <f>+'Income Statement'!F122</f>
        <v>Miscellaneous - Corp Board</v>
      </c>
      <c r="E129" s="33">
        <v>122</v>
      </c>
      <c r="F129" s="20">
        <f t="shared" si="7"/>
        <v>121</v>
      </c>
      <c r="G129" s="17" t="str">
        <f>+Budget!F122</f>
        <v>Manual transfer to/from Chapter</v>
      </c>
    </row>
    <row r="130" spans="1:27" x14ac:dyDescent="0.25">
      <c r="A130" s="180" t="str">
        <f>+Viewer!C184</f>
        <v>Miscellaneous Expense</v>
      </c>
      <c r="B130" s="33">
        <v>122</v>
      </c>
      <c r="C130" s="24">
        <f t="shared" si="6"/>
        <v>122</v>
      </c>
      <c r="D130" s="40" t="str">
        <f>+'Income Statement'!F123</f>
        <v>Miscellaneous Expense</v>
      </c>
      <c r="E130" s="33">
        <v>123</v>
      </c>
      <c r="F130" s="20">
        <f t="shared" si="7"/>
        <v>122</v>
      </c>
      <c r="G130" s="17" t="str">
        <f>+Budget!F123</f>
        <v>Miscellaneous - Corp Board</v>
      </c>
    </row>
    <row r="131" spans="1:27" x14ac:dyDescent="0.25">
      <c r="A131" s="180" t="str">
        <f>+Viewer!C185</f>
        <v>Officer/Previously Collected Fu</v>
      </c>
      <c r="B131" s="33">
        <v>123</v>
      </c>
      <c r="C131" s="24">
        <f t="shared" si="6"/>
        <v>123</v>
      </c>
      <c r="D131" s="40" t="str">
        <f>+'Income Statement'!F124</f>
        <v>Officer/Previously Collected Fu</v>
      </c>
      <c r="E131" s="33">
        <v>124</v>
      </c>
      <c r="F131" s="20">
        <f t="shared" si="7"/>
        <v>123</v>
      </c>
      <c r="G131" s="17" t="str">
        <f>+Budget!F124</f>
        <v>Miscellaneous Expense</v>
      </c>
    </row>
    <row r="132" spans="1:27" x14ac:dyDescent="0.25">
      <c r="A132" s="180" t="str">
        <f>+Viewer!C186</f>
        <v>Other</v>
      </c>
      <c r="B132" s="33">
        <v>124</v>
      </c>
      <c r="C132" s="24">
        <f t="shared" si="6"/>
        <v>124</v>
      </c>
      <c r="D132" s="40" t="str">
        <f>+'Income Statement'!F125</f>
        <v>Other</v>
      </c>
      <c r="E132" s="33">
        <v>125</v>
      </c>
      <c r="F132" s="20">
        <f t="shared" si="7"/>
        <v>124</v>
      </c>
      <c r="G132" s="17" t="str">
        <f>+Budget!F125</f>
        <v>Officer/Previously Collected Fu</v>
      </c>
      <c r="L132" s="82"/>
      <c r="M132" s="82"/>
      <c r="N132" s="82"/>
      <c r="O132" s="82"/>
      <c r="P132" s="82"/>
      <c r="Q132" s="82"/>
      <c r="R132" s="82"/>
      <c r="S132" s="82"/>
      <c r="T132" s="82"/>
      <c r="U132" s="82"/>
      <c r="V132" s="82"/>
    </row>
    <row r="133" spans="1:27" x14ac:dyDescent="0.25">
      <c r="A133" s="180" t="str">
        <f>+Viewer!C187</f>
        <v>Ritual Supplies</v>
      </c>
      <c r="B133" s="33">
        <v>125</v>
      </c>
      <c r="C133" s="24">
        <f t="shared" si="6"/>
        <v>125</v>
      </c>
      <c r="D133" s="40" t="str">
        <f>+'Income Statement'!F126</f>
        <v>Ritual Supplies</v>
      </c>
      <c r="E133" s="33">
        <v>126</v>
      </c>
      <c r="F133" s="20">
        <f t="shared" si="7"/>
        <v>125</v>
      </c>
      <c r="G133" s="17" t="str">
        <f>+Budget!F127</f>
        <v>Ritual Supplies</v>
      </c>
      <c r="L133" s="82"/>
      <c r="M133" s="82"/>
      <c r="N133" s="82"/>
      <c r="O133" s="82"/>
      <c r="P133" s="82"/>
      <c r="Q133" s="82"/>
      <c r="R133" s="82"/>
      <c r="S133" s="82"/>
      <c r="T133" s="82"/>
      <c r="U133" s="82"/>
      <c r="V133" s="82"/>
    </row>
    <row r="134" spans="1:27" x14ac:dyDescent="0.25">
      <c r="A134" s="180" t="str">
        <f>+Viewer!C188</f>
        <v>Scholarships</v>
      </c>
      <c r="B134" s="33">
        <v>126</v>
      </c>
      <c r="C134" s="24">
        <f t="shared" si="6"/>
        <v>126</v>
      </c>
      <c r="D134" s="40" t="str">
        <f>+'Income Statement'!F127</f>
        <v>Scholarships</v>
      </c>
      <c r="E134" s="33">
        <v>127</v>
      </c>
      <c r="F134" s="20">
        <f t="shared" si="7"/>
        <v>126</v>
      </c>
      <c r="G134" s="17" t="str">
        <f>+Budget!F128</f>
        <v>Scholarships</v>
      </c>
      <c r="L134" s="82"/>
      <c r="M134" s="82"/>
      <c r="N134" s="82"/>
      <c r="O134" s="82"/>
      <c r="P134" s="82"/>
      <c r="Q134" s="82"/>
      <c r="R134" s="82"/>
      <c r="S134" s="82"/>
      <c r="T134" s="82"/>
      <c r="U134" s="82"/>
      <c r="V134" s="82"/>
    </row>
    <row r="135" spans="1:27" x14ac:dyDescent="0.25">
      <c r="A135" s="180" t="str">
        <f>+Viewer!C189</f>
        <v>Security</v>
      </c>
      <c r="B135" s="33">
        <v>127</v>
      </c>
      <c r="C135" s="24">
        <f t="shared" si="6"/>
        <v>127</v>
      </c>
      <c r="D135" s="40" t="str">
        <f>+'Income Statement'!F128</f>
        <v>Security</v>
      </c>
      <c r="E135" s="33">
        <v>128</v>
      </c>
      <c r="F135" s="20">
        <f t="shared" si="7"/>
        <v>127</v>
      </c>
      <c r="G135" s="17" t="str">
        <f>+Budget!F129</f>
        <v>Security</v>
      </c>
      <c r="L135" s="82"/>
      <c r="M135" s="181"/>
      <c r="N135" s="181"/>
      <c r="O135" s="181"/>
      <c r="P135" s="181"/>
      <c r="Q135" s="181"/>
      <c r="R135" s="82"/>
      <c r="S135" s="82"/>
      <c r="T135" s="82"/>
      <c r="U135" s="82"/>
      <c r="V135" s="182"/>
      <c r="W135" s="21"/>
      <c r="X135" s="21"/>
      <c r="Y135" s="21"/>
      <c r="Z135" s="21"/>
      <c r="AA135" s="21"/>
    </row>
    <row r="136" spans="1:27" x14ac:dyDescent="0.25">
      <c r="A136" s="180" t="str">
        <f>+Viewer!C190</f>
        <v>OTHER EXPENSE - Other</v>
      </c>
      <c r="B136" s="33">
        <v>128</v>
      </c>
      <c r="C136" s="24">
        <f t="shared" si="6"/>
        <v>128</v>
      </c>
      <c r="D136" s="40" t="str">
        <f>+'Income Statement'!F129</f>
        <v>OTHER EXPENSE - Other</v>
      </c>
      <c r="E136" s="33">
        <v>129</v>
      </c>
      <c r="F136" s="20">
        <f t="shared" si="7"/>
        <v>128</v>
      </c>
      <c r="G136" s="17" t="e">
        <f>+Budget!#REF!</f>
        <v>#REF!</v>
      </c>
      <c r="L136" s="82"/>
      <c r="M136" s="181"/>
      <c r="N136" s="181"/>
      <c r="O136" s="181"/>
      <c r="P136" s="181"/>
      <c r="Q136" s="181"/>
      <c r="R136" s="82"/>
      <c r="S136" s="82"/>
      <c r="T136" s="82"/>
      <c r="U136" s="82"/>
      <c r="V136" s="182"/>
      <c r="W136" s="21"/>
      <c r="X136" s="21"/>
      <c r="Y136" s="21"/>
      <c r="Z136" s="21"/>
      <c r="AA136" s="21"/>
    </row>
    <row r="137" spans="1:27" x14ac:dyDescent="0.25">
      <c r="A137" s="180">
        <f>+Viewer!C191</f>
        <v>0</v>
      </c>
      <c r="B137" s="33">
        <v>129</v>
      </c>
      <c r="C137" s="24">
        <f t="shared" si="6"/>
        <v>129</v>
      </c>
      <c r="D137" s="40">
        <f>+'Income Statement'!F130</f>
        <v>0</v>
      </c>
      <c r="E137" s="33">
        <v>4</v>
      </c>
      <c r="F137" s="20">
        <f t="shared" si="7"/>
        <v>129</v>
      </c>
      <c r="G137" s="17" t="str">
        <f>+Budget!F130</f>
        <v>OTHER EXPENSE - Other</v>
      </c>
      <c r="L137" s="82"/>
      <c r="M137" s="181"/>
      <c r="N137" s="181"/>
      <c r="O137" s="181"/>
      <c r="P137" s="181"/>
      <c r="Q137" s="181"/>
      <c r="R137" s="82"/>
      <c r="S137" s="82"/>
      <c r="T137" s="82"/>
      <c r="U137" s="82"/>
      <c r="V137" s="182"/>
      <c r="W137" s="21"/>
      <c r="X137" s="21"/>
      <c r="Y137" s="21"/>
      <c r="Z137" s="21"/>
      <c r="AA137" s="21"/>
    </row>
    <row r="138" spans="1:27" x14ac:dyDescent="0.25">
      <c r="A138" s="180">
        <f>+Viewer!C192</f>
        <v>0</v>
      </c>
      <c r="B138" s="33">
        <v>130</v>
      </c>
      <c r="C138" s="24">
        <f t="shared" ref="C138:C169" si="8">+C137+1</f>
        <v>130</v>
      </c>
      <c r="D138" s="40">
        <f>+'Income Statement'!F131</f>
        <v>0</v>
      </c>
      <c r="E138" s="33">
        <v>4</v>
      </c>
      <c r="F138" s="20">
        <f t="shared" ref="F138:F169" si="9">+F137+1</f>
        <v>130</v>
      </c>
      <c r="G138" s="17">
        <f>+Budget!F131</f>
        <v>0</v>
      </c>
      <c r="L138" s="82"/>
      <c r="M138" s="181"/>
      <c r="N138" s="181"/>
      <c r="O138" s="181"/>
      <c r="P138" s="181"/>
      <c r="Q138" s="181"/>
      <c r="R138" s="82"/>
      <c r="S138" s="82"/>
      <c r="T138" s="82"/>
      <c r="U138" s="82"/>
      <c r="V138" s="182"/>
      <c r="W138" s="21"/>
      <c r="X138" s="21"/>
      <c r="Y138" s="21"/>
      <c r="Z138" s="21"/>
      <c r="AA138" s="21"/>
    </row>
    <row r="139" spans="1:27" x14ac:dyDescent="0.25">
      <c r="A139" s="180" t="str">
        <f>+Viewer!C193</f>
        <v>Cooks</v>
      </c>
      <c r="B139" s="33">
        <v>131</v>
      </c>
      <c r="C139" s="24">
        <f t="shared" si="8"/>
        <v>131</v>
      </c>
      <c r="D139" s="40" t="str">
        <f>+'Income Statement'!F132</f>
        <v>Cooks</v>
      </c>
      <c r="E139" s="33">
        <v>132</v>
      </c>
      <c r="F139" s="20">
        <f t="shared" si="9"/>
        <v>131</v>
      </c>
      <c r="G139" s="17">
        <f>+Budget!F132</f>
        <v>0</v>
      </c>
      <c r="L139" s="82"/>
      <c r="M139" s="181"/>
      <c r="N139" s="181"/>
      <c r="O139" s="181"/>
      <c r="P139" s="181"/>
      <c r="Q139" s="181"/>
      <c r="R139" s="82"/>
      <c r="S139" s="82"/>
      <c r="T139" s="82"/>
      <c r="U139" s="82"/>
      <c r="V139" s="182"/>
      <c r="W139" s="21"/>
      <c r="X139" s="21"/>
      <c r="Y139" s="21"/>
      <c r="Z139" s="21"/>
      <c r="AA139" s="21"/>
    </row>
    <row r="140" spans="1:27" x14ac:dyDescent="0.25">
      <c r="A140" s="180" t="str">
        <f>+Viewer!C194</f>
        <v>Employee Insurance Expense</v>
      </c>
      <c r="B140" s="33">
        <v>132</v>
      </c>
      <c r="C140" s="24">
        <f t="shared" si="8"/>
        <v>132</v>
      </c>
      <c r="D140" s="40" t="str">
        <f>+'Income Statement'!F133</f>
        <v>Employee Insurance Expense</v>
      </c>
      <c r="E140" s="33">
        <v>133</v>
      </c>
      <c r="F140" s="20">
        <f t="shared" si="9"/>
        <v>132</v>
      </c>
      <c r="G140" s="17" t="str">
        <f>+Budget!F133</f>
        <v>Cooks</v>
      </c>
      <c r="L140" s="82"/>
      <c r="M140" s="181"/>
      <c r="N140" s="181"/>
      <c r="O140" s="181"/>
      <c r="P140" s="181"/>
      <c r="Q140" s="181"/>
      <c r="R140" s="82"/>
      <c r="S140" s="82"/>
      <c r="T140" s="82"/>
      <c r="U140" s="82"/>
      <c r="V140" s="182"/>
      <c r="W140" s="21"/>
      <c r="X140" s="21"/>
      <c r="Y140" s="21"/>
      <c r="Z140" s="21"/>
      <c r="AA140" s="21"/>
    </row>
    <row r="141" spans="1:27" x14ac:dyDescent="0.25">
      <c r="A141" s="180" t="str">
        <f>+Viewer!C195</f>
        <v>FUTA</v>
      </c>
      <c r="B141" s="33">
        <v>133</v>
      </c>
      <c r="C141" s="24">
        <f t="shared" si="8"/>
        <v>133</v>
      </c>
      <c r="D141" s="40" t="str">
        <f>+'Income Statement'!F134</f>
        <v>FUTA</v>
      </c>
      <c r="E141" s="33">
        <v>134</v>
      </c>
      <c r="F141" s="20">
        <f t="shared" si="9"/>
        <v>133</v>
      </c>
      <c r="G141" s="17" t="str">
        <f>+Budget!F134</f>
        <v>Employee Insurance Expense</v>
      </c>
      <c r="L141" s="82"/>
      <c r="M141" s="181"/>
      <c r="N141" s="181"/>
      <c r="O141" s="181"/>
      <c r="P141" s="181"/>
      <c r="Q141" s="181"/>
      <c r="R141" s="82"/>
      <c r="S141" s="82"/>
      <c r="T141" s="82"/>
      <c r="U141" s="82"/>
      <c r="V141" s="182"/>
      <c r="W141" s="21"/>
      <c r="X141" s="21"/>
      <c r="Y141" s="21"/>
      <c r="Z141" s="21"/>
      <c r="AA141" s="21"/>
    </row>
    <row r="142" spans="1:27" x14ac:dyDescent="0.25">
      <c r="A142" s="180" t="str">
        <f>+Viewer!C196</f>
        <v>Handyman</v>
      </c>
      <c r="B142" s="33">
        <v>134</v>
      </c>
      <c r="C142" s="24">
        <f t="shared" si="8"/>
        <v>134</v>
      </c>
      <c r="D142" s="40" t="str">
        <f>+'Income Statement'!F135</f>
        <v>Handyman / Other</v>
      </c>
      <c r="E142" s="33">
        <v>135</v>
      </c>
      <c r="F142" s="20">
        <f t="shared" si="9"/>
        <v>134</v>
      </c>
      <c r="G142" s="17" t="str">
        <f>+Budget!F135</f>
        <v>FUTA</v>
      </c>
      <c r="L142" s="82"/>
      <c r="M142" s="181"/>
      <c r="N142" s="181"/>
      <c r="O142" s="181"/>
      <c r="P142" s="181"/>
      <c r="Q142" s="181"/>
      <c r="R142" s="82"/>
      <c r="S142" s="82"/>
      <c r="T142" s="82"/>
      <c r="U142" s="82"/>
      <c r="V142" s="182"/>
      <c r="W142" s="21"/>
      <c r="X142" s="21"/>
      <c r="Y142" s="21"/>
      <c r="Z142" s="21"/>
      <c r="AA142" s="21"/>
    </row>
    <row r="143" spans="1:27" x14ac:dyDescent="0.25">
      <c r="A143" s="180" t="str">
        <f>+Viewer!C197</f>
        <v>HD car allowance</v>
      </c>
      <c r="B143" s="33">
        <v>135</v>
      </c>
      <c r="C143" s="24">
        <f t="shared" si="8"/>
        <v>135</v>
      </c>
      <c r="D143" s="40" t="str">
        <f>+'Income Statement'!F136</f>
        <v>HD car allowance</v>
      </c>
      <c r="E143" s="33">
        <v>136</v>
      </c>
      <c r="F143" s="20">
        <f t="shared" si="9"/>
        <v>135</v>
      </c>
      <c r="G143" s="17" t="str">
        <f>+Budget!F136</f>
        <v>Handyman</v>
      </c>
      <c r="L143" s="82"/>
      <c r="M143" s="181"/>
      <c r="N143" s="181"/>
      <c r="O143" s="181"/>
      <c r="P143" s="181"/>
      <c r="Q143" s="181"/>
      <c r="R143" s="82"/>
      <c r="S143" s="82"/>
      <c r="T143" s="82"/>
      <c r="U143" s="82"/>
      <c r="V143" s="182"/>
      <c r="W143" s="21"/>
      <c r="X143" s="21"/>
      <c r="Y143" s="21"/>
      <c r="Z143" s="21"/>
      <c r="AA143" s="21"/>
    </row>
    <row r="144" spans="1:27" x14ac:dyDescent="0.25">
      <c r="A144" s="180" t="str">
        <f>+Viewer!C198</f>
        <v>House Director Payroll</v>
      </c>
      <c r="B144" s="33">
        <v>136</v>
      </c>
      <c r="C144" s="24">
        <f t="shared" si="8"/>
        <v>136</v>
      </c>
      <c r="D144" s="40" t="str">
        <f>+'Income Statement'!F137</f>
        <v>House Director Payroll</v>
      </c>
      <c r="E144" s="33">
        <v>137</v>
      </c>
      <c r="F144" s="20">
        <f t="shared" si="9"/>
        <v>136</v>
      </c>
      <c r="G144" s="17" t="str">
        <f>+Budget!F137</f>
        <v>HD car allowance</v>
      </c>
      <c r="L144" s="82"/>
      <c r="M144" s="181"/>
      <c r="N144" s="181"/>
      <c r="O144" s="181"/>
      <c r="P144" s="181"/>
      <c r="Q144" s="181"/>
      <c r="R144" s="82"/>
      <c r="S144" s="82"/>
      <c r="T144" s="82"/>
      <c r="U144" s="82"/>
      <c r="V144" s="182"/>
      <c r="W144" s="21"/>
      <c r="X144" s="21"/>
      <c r="Y144" s="21"/>
      <c r="Z144" s="21"/>
      <c r="AA144" s="21"/>
    </row>
    <row r="145" spans="1:27" x14ac:dyDescent="0.25">
      <c r="A145" s="180" t="str">
        <f>+Viewer!C199</f>
        <v>House Director Phone Allowance</v>
      </c>
      <c r="B145" s="33">
        <v>137</v>
      </c>
      <c r="C145" s="24">
        <f t="shared" si="8"/>
        <v>137</v>
      </c>
      <c r="D145" s="40" t="str">
        <f>+'Income Statement'!F138</f>
        <v>House Director Phone Allowance</v>
      </c>
      <c r="E145" s="33">
        <v>138</v>
      </c>
      <c r="F145" s="20">
        <f t="shared" si="9"/>
        <v>137</v>
      </c>
      <c r="G145" s="17" t="str">
        <f>+Budget!F138</f>
        <v>House Director Payroll</v>
      </c>
      <c r="L145" s="82"/>
      <c r="M145" s="181"/>
      <c r="N145" s="181"/>
      <c r="O145" s="181"/>
      <c r="P145" s="181"/>
      <c r="Q145" s="181"/>
      <c r="R145" s="82"/>
      <c r="S145" s="82"/>
      <c r="T145" s="82"/>
      <c r="U145" s="82"/>
      <c r="V145" s="182"/>
      <c r="W145" s="21"/>
      <c r="X145" s="21"/>
      <c r="Y145" s="21"/>
      <c r="Z145" s="21"/>
      <c r="AA145" s="21"/>
    </row>
    <row r="146" spans="1:27" x14ac:dyDescent="0.25">
      <c r="A146" s="180" t="str">
        <f>+Viewer!C200</f>
        <v>Houseboys/Waiters</v>
      </c>
      <c r="B146" s="33">
        <v>138</v>
      </c>
      <c r="C146" s="24">
        <f t="shared" si="8"/>
        <v>138</v>
      </c>
      <c r="D146" s="40" t="str">
        <f>+'Income Statement'!F139</f>
        <v>Houseboys/Waiters</v>
      </c>
      <c r="E146" s="33">
        <v>139</v>
      </c>
      <c r="F146" s="20">
        <f t="shared" si="9"/>
        <v>138</v>
      </c>
      <c r="G146" s="17" t="str">
        <f>+Budget!F139</f>
        <v>House Director Phone Allowance</v>
      </c>
      <c r="L146" s="82"/>
      <c r="M146" s="181"/>
      <c r="N146" s="181"/>
      <c r="O146" s="181"/>
      <c r="P146" s="181"/>
      <c r="Q146" s="181"/>
      <c r="R146" s="82"/>
      <c r="S146" s="82"/>
      <c r="T146" s="82"/>
      <c r="U146" s="82"/>
      <c r="V146" s="182"/>
      <c r="W146" s="21"/>
      <c r="X146" s="21"/>
      <c r="Y146" s="21"/>
      <c r="Z146" s="21"/>
      <c r="AA146" s="21"/>
    </row>
    <row r="147" spans="1:27" x14ac:dyDescent="0.25">
      <c r="A147" s="180" t="str">
        <f>+Viewer!C201</f>
        <v>Housekeeper</v>
      </c>
      <c r="B147" s="33">
        <v>139</v>
      </c>
      <c r="C147" s="24">
        <f t="shared" si="8"/>
        <v>139</v>
      </c>
      <c r="D147" s="40" t="str">
        <f>+'Income Statement'!F140</f>
        <v>Housekeeper</v>
      </c>
      <c r="E147" s="33">
        <v>140</v>
      </c>
      <c r="F147" s="20">
        <f t="shared" si="9"/>
        <v>139</v>
      </c>
      <c r="G147" s="17" t="str">
        <f>+Budget!F140</f>
        <v>Houseboys/Waiters</v>
      </c>
      <c r="L147" s="82"/>
      <c r="M147" s="181"/>
      <c r="N147" s="181"/>
      <c r="O147" s="181"/>
      <c r="P147" s="181"/>
      <c r="Q147" s="181"/>
      <c r="R147" s="82"/>
      <c r="S147" s="82"/>
      <c r="T147" s="82"/>
      <c r="U147" s="82"/>
      <c r="V147" s="182"/>
      <c r="W147" s="21"/>
      <c r="X147" s="21"/>
      <c r="Y147" s="21"/>
      <c r="Z147" s="21"/>
      <c r="AA147" s="21"/>
    </row>
    <row r="148" spans="1:27" x14ac:dyDescent="0.25">
      <c r="A148" s="180" t="str">
        <f>+Viewer!C202</f>
        <v>Medicare</v>
      </c>
      <c r="B148" s="33">
        <v>140</v>
      </c>
      <c r="C148" s="24">
        <f t="shared" si="8"/>
        <v>140</v>
      </c>
      <c r="D148" s="40" t="str">
        <f>+'Income Statement'!F141</f>
        <v>Medicare</v>
      </c>
      <c r="E148" s="33">
        <v>141</v>
      </c>
      <c r="F148" s="20">
        <f t="shared" si="9"/>
        <v>140</v>
      </c>
      <c r="G148" s="17" t="str">
        <f>+Budget!F141</f>
        <v>Housekeeper</v>
      </c>
      <c r="L148" s="82"/>
      <c r="M148" s="181"/>
      <c r="N148" s="181"/>
      <c r="O148" s="181"/>
      <c r="P148" s="181"/>
      <c r="Q148" s="181"/>
      <c r="R148" s="82"/>
      <c r="S148" s="82"/>
      <c r="T148" s="82"/>
      <c r="U148" s="82"/>
      <c r="V148" s="182"/>
      <c r="W148" s="21"/>
      <c r="X148" s="21"/>
      <c r="Y148" s="21"/>
      <c r="Z148" s="21"/>
      <c r="AA148" s="21"/>
    </row>
    <row r="149" spans="1:27" x14ac:dyDescent="0.25">
      <c r="A149" s="180" t="str">
        <f>+Viewer!C203</f>
        <v>Payroll Service Expense</v>
      </c>
      <c r="B149" s="33">
        <v>141</v>
      </c>
      <c r="C149" s="24">
        <f t="shared" si="8"/>
        <v>141</v>
      </c>
      <c r="D149" s="40" t="str">
        <f>+'Income Statement'!F142</f>
        <v>Payroll Service Expense</v>
      </c>
      <c r="E149" s="33">
        <v>142</v>
      </c>
      <c r="F149" s="20">
        <f t="shared" si="9"/>
        <v>141</v>
      </c>
      <c r="G149" s="17" t="str">
        <f>+Budget!F142</f>
        <v>Medicare</v>
      </c>
      <c r="L149" s="82"/>
      <c r="M149" s="181"/>
      <c r="N149" s="181"/>
      <c r="O149" s="181"/>
      <c r="P149" s="181"/>
      <c r="Q149" s="181"/>
      <c r="R149" s="82"/>
      <c r="S149" s="82"/>
      <c r="T149" s="82"/>
      <c r="U149" s="82"/>
      <c r="V149" s="182"/>
      <c r="W149" s="21"/>
      <c r="X149" s="21"/>
      <c r="Y149" s="21"/>
      <c r="Z149" s="21"/>
      <c r="AA149" s="21"/>
    </row>
    <row r="150" spans="1:27" x14ac:dyDescent="0.25">
      <c r="A150" s="180" t="str">
        <f>+Viewer!C204</f>
        <v>Payroll Taxes</v>
      </c>
      <c r="B150" s="33">
        <v>142</v>
      </c>
      <c r="C150" s="24">
        <f t="shared" si="8"/>
        <v>142</v>
      </c>
      <c r="D150" s="40" t="str">
        <f>+'Income Statement'!F143</f>
        <v>Payroll Taxes</v>
      </c>
      <c r="E150" s="33">
        <v>143</v>
      </c>
      <c r="F150" s="20">
        <f t="shared" si="9"/>
        <v>142</v>
      </c>
      <c r="G150" s="17" t="str">
        <f>+Budget!F143</f>
        <v>Payroll Service Expense</v>
      </c>
      <c r="L150" s="82"/>
      <c r="M150" s="82"/>
      <c r="N150" s="82"/>
      <c r="O150" s="82"/>
      <c r="P150" s="82"/>
      <c r="Q150" s="82"/>
      <c r="R150" s="82"/>
      <c r="S150" s="82"/>
      <c r="T150" s="82"/>
      <c r="U150" s="82"/>
      <c r="V150" s="82"/>
    </row>
    <row r="151" spans="1:27" x14ac:dyDescent="0.25">
      <c r="A151" s="180" t="str">
        <f>+Viewer!C205</f>
        <v>Payroll Taxes - Other</v>
      </c>
      <c r="B151" s="33">
        <v>143</v>
      </c>
      <c r="C151" s="24">
        <f t="shared" si="8"/>
        <v>143</v>
      </c>
      <c r="D151" s="40" t="str">
        <f>+'Income Statement'!F144</f>
        <v>Payroll Taxes - Other</v>
      </c>
      <c r="E151" s="33">
        <v>144</v>
      </c>
      <c r="F151" s="20">
        <f t="shared" si="9"/>
        <v>143</v>
      </c>
      <c r="G151" s="17" t="str">
        <f>+Budget!F144</f>
        <v>Payroll Taxes</v>
      </c>
      <c r="L151" s="82"/>
      <c r="M151" s="82"/>
      <c r="N151" s="82"/>
      <c r="O151" s="82"/>
      <c r="P151" s="82"/>
      <c r="Q151" s="82"/>
      <c r="R151" s="82"/>
      <c r="S151" s="82"/>
      <c r="T151" s="82"/>
      <c r="U151" s="82"/>
      <c r="V151" s="82"/>
    </row>
    <row r="152" spans="1:27" x14ac:dyDescent="0.25">
      <c r="A152" s="180" t="str">
        <f>+Viewer!C206</f>
        <v>Retirement Contribution</v>
      </c>
      <c r="B152" s="33">
        <v>144</v>
      </c>
      <c r="C152" s="24">
        <f t="shared" si="8"/>
        <v>144</v>
      </c>
      <c r="D152" s="40" t="str">
        <f>+'Income Statement'!F145</f>
        <v>Retirement Contribution</v>
      </c>
      <c r="E152" s="33">
        <v>145</v>
      </c>
      <c r="F152" s="20">
        <f t="shared" si="9"/>
        <v>144</v>
      </c>
      <c r="G152" s="17" t="str">
        <f>+Budget!F145</f>
        <v>Payroll Taxes - Other</v>
      </c>
      <c r="L152" s="82"/>
      <c r="M152" s="82"/>
      <c r="N152" s="82"/>
      <c r="O152" s="82"/>
      <c r="P152" s="82"/>
      <c r="Q152" s="82"/>
      <c r="R152" s="82"/>
      <c r="S152" s="82"/>
      <c r="T152" s="82"/>
      <c r="U152" s="82"/>
      <c r="V152" s="82"/>
    </row>
    <row r="153" spans="1:27" x14ac:dyDescent="0.25">
      <c r="A153" s="180" t="str">
        <f>+Viewer!C207</f>
        <v>Social Security</v>
      </c>
      <c r="B153" s="33">
        <v>145</v>
      </c>
      <c r="C153" s="24">
        <f t="shared" si="8"/>
        <v>145</v>
      </c>
      <c r="D153" s="40" t="str">
        <f>+'Income Statement'!F146</f>
        <v>Social Security</v>
      </c>
      <c r="E153" s="33">
        <v>146</v>
      </c>
      <c r="F153" s="20">
        <f t="shared" si="9"/>
        <v>145</v>
      </c>
      <c r="G153" s="17" t="str">
        <f>+Budget!F146</f>
        <v>Retirement Contribution</v>
      </c>
      <c r="L153" s="82"/>
      <c r="M153" s="82"/>
      <c r="N153" s="82"/>
      <c r="O153" s="82"/>
      <c r="P153" s="82"/>
      <c r="Q153" s="82"/>
      <c r="R153" s="82"/>
      <c r="S153" s="82"/>
      <c r="T153" s="82"/>
      <c r="U153" s="82"/>
      <c r="V153" s="82"/>
    </row>
    <row r="154" spans="1:27" x14ac:dyDescent="0.25">
      <c r="A154" s="180" t="str">
        <f>+Viewer!C208</f>
        <v>SUTA</v>
      </c>
      <c r="B154" s="33">
        <v>146</v>
      </c>
      <c r="C154" s="24">
        <f t="shared" si="8"/>
        <v>146</v>
      </c>
      <c r="D154" s="40" t="str">
        <f>+'Income Statement'!F147</f>
        <v>SUTA</v>
      </c>
      <c r="E154" s="33">
        <v>147</v>
      </c>
      <c r="F154" s="20">
        <f t="shared" si="9"/>
        <v>146</v>
      </c>
      <c r="G154" s="17" t="str">
        <f>+Budget!F147</f>
        <v>Social Security</v>
      </c>
      <c r="L154" s="82"/>
      <c r="M154" s="82"/>
      <c r="N154" s="82"/>
      <c r="O154" s="82"/>
      <c r="P154" s="82"/>
      <c r="Q154" s="82"/>
      <c r="R154" s="82"/>
      <c r="S154" s="82"/>
      <c r="T154" s="82"/>
      <c r="U154" s="82"/>
      <c r="V154" s="82"/>
    </row>
    <row r="155" spans="1:27" x14ac:dyDescent="0.25">
      <c r="A155" s="180" t="str">
        <f>+Viewer!C209</f>
        <v>Workers Comp Insurance</v>
      </c>
      <c r="B155" s="33">
        <v>147</v>
      </c>
      <c r="C155" s="24">
        <f t="shared" si="8"/>
        <v>147</v>
      </c>
      <c r="D155" s="40" t="str">
        <f>+'Income Statement'!F148</f>
        <v>Workers Comp Insurance-Payroll</v>
      </c>
      <c r="E155" s="33">
        <v>148</v>
      </c>
      <c r="F155" s="20">
        <f t="shared" si="9"/>
        <v>147</v>
      </c>
      <c r="G155" s="17" t="str">
        <f>+Budget!F148</f>
        <v>SUTA</v>
      </c>
      <c r="L155" s="82"/>
      <c r="M155" s="82"/>
      <c r="N155" s="82"/>
      <c r="O155" s="82"/>
      <c r="P155" s="82"/>
      <c r="Q155" s="82"/>
      <c r="R155" s="82"/>
      <c r="S155" s="82"/>
      <c r="T155" s="82"/>
      <c r="U155" s="82"/>
      <c r="V155" s="82"/>
    </row>
    <row r="156" spans="1:27" x14ac:dyDescent="0.25">
      <c r="A156" s="180" t="str">
        <f>+Viewer!C210</f>
        <v>PAYROLL EXPENSE - Other</v>
      </c>
      <c r="B156" s="33">
        <v>148</v>
      </c>
      <c r="C156" s="24">
        <f t="shared" si="8"/>
        <v>148</v>
      </c>
      <c r="D156" s="40" t="str">
        <f>+'Income Statement'!F149</f>
        <v>PAYROLL EXPENSE - Other</v>
      </c>
      <c r="E156" s="33">
        <v>149</v>
      </c>
      <c r="F156" s="20">
        <f t="shared" si="9"/>
        <v>148</v>
      </c>
      <c r="G156" s="17" t="str">
        <f>+Budget!F149</f>
        <v>Workers Comp Insurance</v>
      </c>
      <c r="L156" s="82"/>
      <c r="M156" s="82"/>
      <c r="N156" s="82"/>
      <c r="O156" s="82"/>
      <c r="P156" s="82"/>
      <c r="Q156" s="82"/>
      <c r="R156" s="82"/>
      <c r="S156" s="82"/>
      <c r="T156" s="82"/>
      <c r="U156" s="82"/>
      <c r="V156" s="82"/>
    </row>
    <row r="157" spans="1:27" x14ac:dyDescent="0.25">
      <c r="A157" s="180">
        <f>+Viewer!C211</f>
        <v>0</v>
      </c>
      <c r="B157" s="33">
        <v>149</v>
      </c>
      <c r="C157" s="24">
        <f t="shared" si="8"/>
        <v>149</v>
      </c>
      <c r="D157" s="40">
        <f>+'Income Statement'!F150</f>
        <v>0</v>
      </c>
      <c r="E157" s="33">
        <v>4</v>
      </c>
      <c r="F157" s="20">
        <f t="shared" si="9"/>
        <v>149</v>
      </c>
      <c r="G157" s="17" t="str">
        <f>+Budget!F150</f>
        <v>PAYROLL EXPENSE - Other</v>
      </c>
    </row>
    <row r="158" spans="1:27" x14ac:dyDescent="0.25">
      <c r="A158" s="180">
        <f>+Viewer!C212</f>
        <v>0</v>
      </c>
      <c r="B158" s="33">
        <v>150</v>
      </c>
      <c r="C158" s="24">
        <f t="shared" si="8"/>
        <v>150</v>
      </c>
      <c r="D158" s="40">
        <f>+'Income Statement'!F151</f>
        <v>0</v>
      </c>
      <c r="E158" s="33">
        <v>4</v>
      </c>
      <c r="F158" s="20">
        <f t="shared" si="9"/>
        <v>150</v>
      </c>
      <c r="G158" s="17">
        <f>+Budget!F151</f>
        <v>0</v>
      </c>
    </row>
    <row r="159" spans="1:27" x14ac:dyDescent="0.25">
      <c r="A159" s="180">
        <f>+Viewer!C213</f>
        <v>0</v>
      </c>
      <c r="B159" s="33">
        <v>151</v>
      </c>
      <c r="C159" s="24">
        <f t="shared" si="8"/>
        <v>151</v>
      </c>
      <c r="D159" s="40">
        <f>+'Income Statement'!F152</f>
        <v>0</v>
      </c>
      <c r="E159" s="33">
        <v>4</v>
      </c>
      <c r="F159" s="20">
        <f t="shared" si="9"/>
        <v>151</v>
      </c>
      <c r="G159" s="17">
        <f>+Budget!F152</f>
        <v>0</v>
      </c>
    </row>
    <row r="160" spans="1:27" x14ac:dyDescent="0.25">
      <c r="A160" s="180" t="str">
        <f>+Viewer!C214</f>
        <v>Accounting/Billhighway fees/Mem</v>
      </c>
      <c r="B160" s="33">
        <v>152</v>
      </c>
      <c r="C160" s="24">
        <f t="shared" si="8"/>
        <v>152</v>
      </c>
      <c r="D160" s="40" t="str">
        <f>+'Income Statement'!F153</f>
        <v>Accounting/Billhighway fees/Mem</v>
      </c>
      <c r="E160" s="33">
        <v>153</v>
      </c>
      <c r="F160" s="20">
        <f t="shared" si="9"/>
        <v>152</v>
      </c>
      <c r="G160" s="17">
        <f>+Budget!F153</f>
        <v>0</v>
      </c>
    </row>
    <row r="161" spans="1:7" x14ac:dyDescent="0.25">
      <c r="A161" s="180" t="str">
        <f>+Viewer!C215</f>
        <v>Administrative</v>
      </c>
      <c r="B161" s="33">
        <v>153</v>
      </c>
      <c r="C161" s="24">
        <f t="shared" si="8"/>
        <v>153</v>
      </c>
      <c r="D161" s="40" t="str">
        <f>+'Income Statement'!F154</f>
        <v>Administrative</v>
      </c>
      <c r="E161" s="33">
        <v>154</v>
      </c>
      <c r="F161" s="20">
        <f t="shared" si="9"/>
        <v>153</v>
      </c>
      <c r="G161" s="17" t="str">
        <f>+Budget!F154</f>
        <v>Accounting/Billhighway fees/Mem</v>
      </c>
    </row>
    <row r="162" spans="1:7" x14ac:dyDescent="0.25">
      <c r="A162" s="180" t="str">
        <f>+Viewer!C216</f>
        <v>Bank Charges/Credit Card Fees</v>
      </c>
      <c r="B162" s="33">
        <v>154</v>
      </c>
      <c r="C162" s="24">
        <f t="shared" si="8"/>
        <v>154</v>
      </c>
      <c r="D162" s="40" t="str">
        <f>+'Income Statement'!F155</f>
        <v>Bank Charges/Credit Card Fees</v>
      </c>
      <c r="E162" s="33">
        <v>155</v>
      </c>
      <c r="F162" s="20">
        <f t="shared" si="9"/>
        <v>154</v>
      </c>
      <c r="G162" s="17" t="str">
        <f>+Budget!F155</f>
        <v>Administrative</v>
      </c>
    </row>
    <row r="163" spans="1:7" x14ac:dyDescent="0.25">
      <c r="A163" s="180" t="str">
        <f>+Viewer!C217</f>
        <v>Legal Fees</v>
      </c>
      <c r="B163" s="33">
        <v>155</v>
      </c>
      <c r="C163" s="24">
        <f t="shared" si="8"/>
        <v>155</v>
      </c>
      <c r="D163" s="40" t="str">
        <f>+'Income Statement'!F156</f>
        <v>Legal Fees</v>
      </c>
      <c r="E163" s="33">
        <v>156</v>
      </c>
      <c r="F163" s="20">
        <f t="shared" si="9"/>
        <v>155</v>
      </c>
      <c r="G163" s="17" t="str">
        <f>+Budget!F156</f>
        <v>Bank Charges/Credit Card Fees</v>
      </c>
    </row>
    <row r="164" spans="1:7" x14ac:dyDescent="0.25">
      <c r="A164" s="180" t="str">
        <f>+Viewer!C218</f>
        <v>Licenses and Permits</v>
      </c>
      <c r="B164" s="33">
        <v>156</v>
      </c>
      <c r="C164" s="24">
        <f t="shared" si="8"/>
        <v>156</v>
      </c>
      <c r="D164" s="40" t="str">
        <f>+'Income Statement'!F157</f>
        <v>Licenses and Permits</v>
      </c>
      <c r="E164" s="33">
        <v>157</v>
      </c>
      <c r="F164" s="20">
        <f t="shared" si="9"/>
        <v>156</v>
      </c>
      <c r="G164" s="17" t="str">
        <f>+Budget!F157</f>
        <v>Legal Fees</v>
      </c>
    </row>
    <row r="165" spans="1:7" x14ac:dyDescent="0.25">
      <c r="A165" s="180" t="str">
        <f>+Viewer!C219</f>
        <v>Postage expense</v>
      </c>
      <c r="B165" s="33">
        <v>157</v>
      </c>
      <c r="C165" s="24">
        <f t="shared" si="8"/>
        <v>157</v>
      </c>
      <c r="D165" s="40" t="str">
        <f>+'Income Statement'!F158</f>
        <v>Postage expense</v>
      </c>
      <c r="E165" s="33">
        <v>158</v>
      </c>
      <c r="F165" s="20">
        <f t="shared" si="9"/>
        <v>157</v>
      </c>
      <c r="G165" s="17" t="str">
        <f>+Budget!F158</f>
        <v>Licenses and Permits</v>
      </c>
    </row>
    <row r="166" spans="1:7" x14ac:dyDescent="0.25">
      <c r="A166" s="180" t="str">
        <f>+Viewer!C220</f>
        <v>Professional Fees</v>
      </c>
      <c r="B166" s="33">
        <v>158</v>
      </c>
      <c r="C166" s="24">
        <f t="shared" si="8"/>
        <v>158</v>
      </c>
      <c r="D166" s="40" t="str">
        <f>+'Income Statement'!F159</f>
        <v>Professional Fees</v>
      </c>
      <c r="E166" s="33">
        <v>159</v>
      </c>
      <c r="F166" s="20">
        <f t="shared" si="9"/>
        <v>158</v>
      </c>
      <c r="G166" s="17" t="str">
        <f>+Budget!F159</f>
        <v>Postage expense</v>
      </c>
    </row>
    <row r="167" spans="1:7" x14ac:dyDescent="0.25">
      <c r="A167" s="180" t="str">
        <f>+Viewer!C221</f>
        <v>Publications and Printing</v>
      </c>
      <c r="B167" s="33">
        <v>159</v>
      </c>
      <c r="C167" s="24">
        <f t="shared" si="8"/>
        <v>159</v>
      </c>
      <c r="D167" s="40" t="str">
        <f>+'Income Statement'!F160</f>
        <v>Publications and Printing</v>
      </c>
      <c r="E167" s="33">
        <v>160</v>
      </c>
      <c r="F167" s="20">
        <f t="shared" si="9"/>
        <v>159</v>
      </c>
      <c r="G167" s="17" t="str">
        <f>+Budget!F160</f>
        <v>Professional Fees</v>
      </c>
    </row>
    <row r="168" spans="1:7" x14ac:dyDescent="0.25">
      <c r="A168" s="180" t="str">
        <f>+Viewer!C222</f>
        <v>PROFESSIONAL AND ADMIN - Other</v>
      </c>
      <c r="B168" s="33">
        <v>160</v>
      </c>
      <c r="C168" s="24">
        <f t="shared" si="8"/>
        <v>160</v>
      </c>
      <c r="D168" s="40" t="str">
        <f>+'Income Statement'!F161</f>
        <v>PROFESSIONAL AND ADMIN - Other</v>
      </c>
      <c r="E168" s="33">
        <v>161</v>
      </c>
      <c r="F168" s="20">
        <f t="shared" si="9"/>
        <v>160</v>
      </c>
      <c r="G168" s="17" t="str">
        <f>+Budget!F161</f>
        <v>Publications and Printing</v>
      </c>
    </row>
    <row r="169" spans="1:7" x14ac:dyDescent="0.25">
      <c r="A169" s="180">
        <f>+Viewer!C223</f>
        <v>0</v>
      </c>
      <c r="B169" s="33">
        <v>161</v>
      </c>
      <c r="C169" s="24">
        <f t="shared" si="8"/>
        <v>161</v>
      </c>
      <c r="D169" s="40">
        <f>+'Income Statement'!F162</f>
        <v>0</v>
      </c>
      <c r="E169" s="33">
        <v>4</v>
      </c>
      <c r="F169" s="20">
        <f t="shared" si="9"/>
        <v>161</v>
      </c>
      <c r="G169" s="17" t="str">
        <f>+Budget!F162</f>
        <v>PROFESSIONAL AND ADMIN - Other</v>
      </c>
    </row>
    <row r="170" spans="1:7" x14ac:dyDescent="0.25">
      <c r="A170" s="180">
        <f>+Viewer!C224</f>
        <v>0</v>
      </c>
      <c r="B170" s="33">
        <v>162</v>
      </c>
      <c r="C170" s="24">
        <f t="shared" ref="C170:C201" si="10">+C169+1</f>
        <v>162</v>
      </c>
      <c r="D170" s="40">
        <f>+'Income Statement'!F163</f>
        <v>0</v>
      </c>
      <c r="E170" s="33">
        <v>4</v>
      </c>
      <c r="F170" s="20">
        <f t="shared" ref="F170:F201" si="11">+F169+1</f>
        <v>162</v>
      </c>
      <c r="G170" s="17">
        <f>+Budget!F163</f>
        <v>0</v>
      </c>
    </row>
    <row r="171" spans="1:7" x14ac:dyDescent="0.25">
      <c r="A171" s="180">
        <f>+Viewer!C225</f>
        <v>0</v>
      </c>
      <c r="B171" s="33">
        <v>163</v>
      </c>
      <c r="C171" s="24">
        <f t="shared" si="10"/>
        <v>163</v>
      </c>
      <c r="D171" s="40">
        <f>+'Income Statement'!F164</f>
        <v>0</v>
      </c>
      <c r="E171" s="33">
        <v>4</v>
      </c>
      <c r="F171" s="20">
        <f t="shared" si="11"/>
        <v>163</v>
      </c>
      <c r="G171" s="17">
        <f>+Budget!F164</f>
        <v>0</v>
      </c>
    </row>
    <row r="172" spans="1:7" x14ac:dyDescent="0.25">
      <c r="A172" s="180" t="str">
        <f>+Viewer!C226</f>
        <v>Rent</v>
      </c>
      <c r="B172" s="33">
        <v>164</v>
      </c>
      <c r="C172" s="24">
        <f t="shared" si="10"/>
        <v>164</v>
      </c>
      <c r="D172" s="40" t="str">
        <f>+'Income Statement'!F165</f>
        <v>Rent</v>
      </c>
      <c r="E172" s="33">
        <v>165</v>
      </c>
      <c r="F172" s="20">
        <f t="shared" si="11"/>
        <v>164</v>
      </c>
      <c r="G172" s="17">
        <f>+Budget!F165</f>
        <v>0</v>
      </c>
    </row>
    <row r="173" spans="1:7" x14ac:dyDescent="0.25">
      <c r="A173" s="180" t="str">
        <f>+Viewer!C227</f>
        <v>Storage Unit</v>
      </c>
      <c r="B173" s="33">
        <v>165</v>
      </c>
      <c r="C173" s="24">
        <f t="shared" si="10"/>
        <v>165</v>
      </c>
      <c r="D173" s="40" t="str">
        <f>+'Income Statement'!F166</f>
        <v>Storage Unit</v>
      </c>
      <c r="E173" s="33">
        <v>166</v>
      </c>
      <c r="F173" s="20">
        <f t="shared" si="11"/>
        <v>165</v>
      </c>
      <c r="G173" s="17" t="str">
        <f>+Budget!F166</f>
        <v>Rent</v>
      </c>
    </row>
    <row r="174" spans="1:7" x14ac:dyDescent="0.25">
      <c r="A174" s="180" t="str">
        <f>+Viewer!C228</f>
        <v>RENT. - Other</v>
      </c>
      <c r="B174" s="33">
        <v>166</v>
      </c>
      <c r="C174" s="24">
        <f t="shared" si="10"/>
        <v>166</v>
      </c>
      <c r="D174" s="40" t="str">
        <f>+'Income Statement'!F167</f>
        <v>RENT. - Other</v>
      </c>
      <c r="E174" s="33">
        <v>167</v>
      </c>
      <c r="F174" s="20">
        <f t="shared" si="11"/>
        <v>166</v>
      </c>
      <c r="G174" s="17" t="str">
        <f>+Budget!F167</f>
        <v>Storage Unit</v>
      </c>
    </row>
    <row r="175" spans="1:7" x14ac:dyDescent="0.25">
      <c r="A175" s="180">
        <f>+Viewer!C229</f>
        <v>0</v>
      </c>
      <c r="B175" s="33">
        <v>167</v>
      </c>
      <c r="C175" s="24">
        <f t="shared" si="10"/>
        <v>167</v>
      </c>
      <c r="D175" s="40">
        <f>+'Income Statement'!F168</f>
        <v>0</v>
      </c>
      <c r="E175" s="33">
        <v>4</v>
      </c>
      <c r="F175" s="20">
        <f t="shared" si="11"/>
        <v>167</v>
      </c>
      <c r="G175" s="17" t="str">
        <f>+Budget!F168</f>
        <v>RENT. - Other</v>
      </c>
    </row>
    <row r="176" spans="1:7" x14ac:dyDescent="0.25">
      <c r="A176" s="180">
        <f>+Viewer!C230</f>
        <v>0</v>
      </c>
      <c r="B176" s="33">
        <v>168</v>
      </c>
      <c r="C176" s="24">
        <f t="shared" si="10"/>
        <v>168</v>
      </c>
      <c r="D176" s="40">
        <f>+'Income Statement'!F169</f>
        <v>0</v>
      </c>
      <c r="E176" s="33">
        <v>4</v>
      </c>
      <c r="F176" s="20">
        <f t="shared" si="11"/>
        <v>168</v>
      </c>
      <c r="G176" s="17">
        <f>+Budget!F169</f>
        <v>0</v>
      </c>
    </row>
    <row r="177" spans="1:7" x14ac:dyDescent="0.25">
      <c r="A177" s="180" t="str">
        <f>+Viewer!C231</f>
        <v>Cleaning</v>
      </c>
      <c r="B177" s="33">
        <v>169</v>
      </c>
      <c r="C177" s="24">
        <f t="shared" si="10"/>
        <v>169</v>
      </c>
      <c r="D177" s="40" t="str">
        <f>+'Income Statement'!F170</f>
        <v>Cleaning Supplies - House</v>
      </c>
      <c r="E177" s="33">
        <v>170</v>
      </c>
      <c r="F177" s="20">
        <f t="shared" si="11"/>
        <v>169</v>
      </c>
      <c r="G177" s="17">
        <f>+Budget!F170</f>
        <v>0</v>
      </c>
    </row>
    <row r="178" spans="1:7" x14ac:dyDescent="0.25">
      <c r="A178" s="180" t="str">
        <f>+Viewer!C232</f>
        <v>Kitchen</v>
      </c>
      <c r="B178" s="33">
        <v>170</v>
      </c>
      <c r="C178" s="24">
        <f t="shared" si="10"/>
        <v>170</v>
      </c>
      <c r="D178" s="40" t="str">
        <f>+'Income Statement'!F171</f>
        <v>Kitchen Supplies</v>
      </c>
      <c r="E178" s="33">
        <v>171</v>
      </c>
      <c r="F178" s="20">
        <f t="shared" si="11"/>
        <v>170</v>
      </c>
      <c r="G178" s="17" t="str">
        <f>+Budget!F171</f>
        <v>Cleaning</v>
      </c>
    </row>
    <row r="179" spans="1:7" x14ac:dyDescent="0.25">
      <c r="A179" s="180" t="str">
        <f>+Viewer!C233</f>
        <v>Supplies</v>
      </c>
      <c r="B179" s="33">
        <v>171</v>
      </c>
      <c r="C179" s="24">
        <f t="shared" si="10"/>
        <v>171</v>
      </c>
      <c r="D179" s="40" t="str">
        <f>+'Income Statement'!F172</f>
        <v>Supplies</v>
      </c>
      <c r="E179" s="33">
        <v>172</v>
      </c>
      <c r="F179" s="20">
        <f t="shared" si="11"/>
        <v>171</v>
      </c>
      <c r="G179" s="17" t="str">
        <f>+Budget!F172</f>
        <v>Kitchen</v>
      </c>
    </row>
    <row r="180" spans="1:7" x14ac:dyDescent="0.25">
      <c r="A180" s="180" t="str">
        <f>+Viewer!C234</f>
        <v>SUPPLIES. - Other</v>
      </c>
      <c r="B180" s="33">
        <v>172</v>
      </c>
      <c r="C180" s="24">
        <f t="shared" si="10"/>
        <v>172</v>
      </c>
      <c r="D180" s="40" t="str">
        <f>+'Income Statement'!F173</f>
        <v>SUPPLIES. - Other</v>
      </c>
      <c r="E180" s="33">
        <v>173</v>
      </c>
      <c r="F180" s="20">
        <f t="shared" si="11"/>
        <v>172</v>
      </c>
      <c r="G180" s="17" t="str">
        <f>+Budget!F173</f>
        <v>Supplies</v>
      </c>
    </row>
    <row r="181" spans="1:7" x14ac:dyDescent="0.25">
      <c r="A181" s="180">
        <f>+Viewer!C235</f>
        <v>0</v>
      </c>
      <c r="B181" s="33">
        <v>173</v>
      </c>
      <c r="C181" s="24">
        <f t="shared" si="10"/>
        <v>173</v>
      </c>
      <c r="D181" s="40">
        <f>+'Income Statement'!F174</f>
        <v>0</v>
      </c>
      <c r="E181" s="33">
        <v>4</v>
      </c>
      <c r="F181" s="20">
        <f t="shared" si="11"/>
        <v>173</v>
      </c>
      <c r="G181" s="17" t="str">
        <f>+Budget!F174</f>
        <v>SUPPLIES. - Other</v>
      </c>
    </row>
    <row r="182" spans="1:7" x14ac:dyDescent="0.25">
      <c r="A182" s="180">
        <f>+Viewer!C236</f>
        <v>0</v>
      </c>
      <c r="B182" s="33">
        <v>174</v>
      </c>
      <c r="C182" s="24">
        <f t="shared" si="10"/>
        <v>174</v>
      </c>
      <c r="D182" s="40">
        <f>+'Income Statement'!F175</f>
        <v>0</v>
      </c>
      <c r="E182" s="33">
        <v>4</v>
      </c>
      <c r="F182" s="20">
        <f t="shared" si="11"/>
        <v>174</v>
      </c>
      <c r="G182" s="17">
        <f>+Budget!F175</f>
        <v>0</v>
      </c>
    </row>
    <row r="183" spans="1:7" x14ac:dyDescent="0.25">
      <c r="A183" s="180" t="str">
        <f>+Viewer!C237</f>
        <v>Travel</v>
      </c>
      <c r="B183" s="33">
        <v>175</v>
      </c>
      <c r="C183" s="24">
        <f t="shared" si="10"/>
        <v>175</v>
      </c>
      <c r="D183" s="40" t="str">
        <f>+'Income Statement'!F176</f>
        <v>Travel</v>
      </c>
      <c r="E183" s="33">
        <v>176</v>
      </c>
      <c r="F183" s="20">
        <f t="shared" si="11"/>
        <v>175</v>
      </c>
      <c r="G183" s="17">
        <f>+Budget!F176</f>
        <v>0</v>
      </c>
    </row>
    <row r="184" spans="1:7" x14ac:dyDescent="0.25">
      <c r="A184" s="180" t="str">
        <f>+Viewer!C238</f>
        <v>TRAVEL. - Other</v>
      </c>
      <c r="B184" s="33">
        <v>176</v>
      </c>
      <c r="C184" s="24">
        <f t="shared" si="10"/>
        <v>176</v>
      </c>
      <c r="D184" s="40" t="str">
        <f>+'Income Statement'!F177</f>
        <v>TRAVEL. - Other</v>
      </c>
      <c r="E184" s="33">
        <v>177</v>
      </c>
      <c r="F184" s="20">
        <f t="shared" si="11"/>
        <v>176</v>
      </c>
      <c r="G184" s="17" t="str">
        <f>+Budget!F177</f>
        <v>Travel</v>
      </c>
    </row>
    <row r="185" spans="1:7" x14ac:dyDescent="0.25">
      <c r="A185" s="180">
        <f>+Viewer!C239</f>
        <v>0</v>
      </c>
      <c r="B185" s="33">
        <v>177</v>
      </c>
      <c r="C185" s="24">
        <f t="shared" si="10"/>
        <v>177</v>
      </c>
      <c r="D185" s="40">
        <f>+'Income Statement'!F178</f>
        <v>0</v>
      </c>
      <c r="E185" s="33">
        <v>4</v>
      </c>
      <c r="F185" s="20">
        <f t="shared" si="11"/>
        <v>177</v>
      </c>
      <c r="G185" s="17" t="str">
        <f>+Budget!F178</f>
        <v>TRAVEL. - Other</v>
      </c>
    </row>
    <row r="186" spans="1:7" x14ac:dyDescent="0.25">
      <c r="A186" s="180">
        <f>+Viewer!C240</f>
        <v>0</v>
      </c>
      <c r="B186" s="33">
        <v>178</v>
      </c>
      <c r="C186" s="24">
        <f t="shared" si="10"/>
        <v>178</v>
      </c>
      <c r="D186" s="40">
        <f>+'Income Statement'!F179</f>
        <v>0</v>
      </c>
      <c r="E186" s="33">
        <v>4</v>
      </c>
      <c r="F186" s="20">
        <f t="shared" si="11"/>
        <v>178</v>
      </c>
      <c r="G186" s="17">
        <f>+Budget!F179</f>
        <v>0</v>
      </c>
    </row>
    <row r="187" spans="1:7" x14ac:dyDescent="0.25">
      <c r="A187" s="180" t="str">
        <f>+Viewer!C241</f>
        <v>Alarm System-Monthly Monitoring</v>
      </c>
      <c r="B187" s="33">
        <v>179</v>
      </c>
      <c r="C187" s="24">
        <f t="shared" si="10"/>
        <v>179</v>
      </c>
      <c r="D187" s="40" t="str">
        <f>+'Income Statement'!F180</f>
        <v>Alarm System-Monthly Monitoring</v>
      </c>
      <c r="E187" s="33">
        <v>180</v>
      </c>
      <c r="F187" s="20">
        <f t="shared" si="11"/>
        <v>179</v>
      </c>
      <c r="G187" s="17">
        <f>+Budget!F180</f>
        <v>0</v>
      </c>
    </row>
    <row r="188" spans="1:7" x14ac:dyDescent="0.25">
      <c r="A188" s="180" t="str">
        <f>+Viewer!C242</f>
        <v>Cable</v>
      </c>
      <c r="B188" s="33">
        <v>180</v>
      </c>
      <c r="C188" s="24">
        <f t="shared" si="10"/>
        <v>180</v>
      </c>
      <c r="D188" s="40" t="str">
        <f>+'Income Statement'!F181</f>
        <v>Cable</v>
      </c>
      <c r="E188" s="33">
        <v>181</v>
      </c>
      <c r="F188" s="20">
        <f t="shared" si="11"/>
        <v>180</v>
      </c>
      <c r="G188" s="17" t="str">
        <f>+Budget!F181</f>
        <v>Alarm System-Monthly Monitoring</v>
      </c>
    </row>
    <row r="189" spans="1:7" x14ac:dyDescent="0.25">
      <c r="A189" s="180" t="str">
        <f>+Viewer!C243</f>
        <v>Circuit and Alarm</v>
      </c>
      <c r="B189" s="33">
        <v>181</v>
      </c>
      <c r="C189" s="24">
        <f t="shared" si="10"/>
        <v>181</v>
      </c>
      <c r="D189" s="40" t="str">
        <f>+'Income Statement'!F182</f>
        <v>Circuit and Alarm</v>
      </c>
      <c r="E189" s="33">
        <v>182</v>
      </c>
      <c r="F189" s="20">
        <f t="shared" si="11"/>
        <v>181</v>
      </c>
      <c r="G189" s="17" t="str">
        <f>+Budget!F182</f>
        <v>Cable</v>
      </c>
    </row>
    <row r="190" spans="1:7" x14ac:dyDescent="0.25">
      <c r="A190" s="180" t="str">
        <f>+Viewer!C244</f>
        <v>Electricity</v>
      </c>
      <c r="B190" s="33">
        <v>182</v>
      </c>
      <c r="C190" s="24">
        <f t="shared" si="10"/>
        <v>182</v>
      </c>
      <c r="D190" s="40" t="str">
        <f>+'Income Statement'!F183</f>
        <v>Electricity</v>
      </c>
      <c r="E190" s="33">
        <v>183</v>
      </c>
      <c r="F190" s="20">
        <f t="shared" si="11"/>
        <v>182</v>
      </c>
      <c r="G190" s="17" t="str">
        <f>+Budget!F183</f>
        <v>Circuit and Alarm</v>
      </c>
    </row>
    <row r="191" spans="1:7" x14ac:dyDescent="0.25">
      <c r="A191" s="180" t="str">
        <f>+Viewer!C245</f>
        <v>Fax Line</v>
      </c>
      <c r="B191" s="33">
        <v>183</v>
      </c>
      <c r="C191" s="24">
        <f t="shared" si="10"/>
        <v>183</v>
      </c>
      <c r="D191" s="40" t="str">
        <f>+'Income Statement'!F184</f>
        <v>Fax Line</v>
      </c>
      <c r="E191" s="33">
        <v>184</v>
      </c>
      <c r="F191" s="20">
        <f t="shared" si="11"/>
        <v>183</v>
      </c>
      <c r="G191" s="17" t="str">
        <f>+Budget!F184</f>
        <v>Electricity</v>
      </c>
    </row>
    <row r="192" spans="1:7" x14ac:dyDescent="0.25">
      <c r="A192" s="180" t="str">
        <f>+Viewer!C246</f>
        <v>Gas</v>
      </c>
      <c r="B192" s="33">
        <v>184</v>
      </c>
      <c r="C192" s="24">
        <f t="shared" si="10"/>
        <v>184</v>
      </c>
      <c r="D192" s="40" t="str">
        <f>+'Income Statement'!F185</f>
        <v>Gas</v>
      </c>
      <c r="E192" s="33">
        <v>185</v>
      </c>
      <c r="F192" s="20">
        <f t="shared" si="11"/>
        <v>184</v>
      </c>
      <c r="G192" s="17" t="str">
        <f>+Budget!F185</f>
        <v>Fax Line</v>
      </c>
    </row>
    <row r="193" spans="1:7" x14ac:dyDescent="0.25">
      <c r="A193" s="180" t="str">
        <f>+Viewer!C247</f>
        <v>House Director Phone</v>
      </c>
      <c r="B193" s="33">
        <v>185</v>
      </c>
      <c r="C193" s="24">
        <f t="shared" si="10"/>
        <v>185</v>
      </c>
      <c r="D193" s="40" t="str">
        <f>+'Income Statement'!F186</f>
        <v>House Director Phone-DO NOT USE</v>
      </c>
      <c r="E193" s="33">
        <v>186</v>
      </c>
      <c r="F193" s="20">
        <f t="shared" si="11"/>
        <v>185</v>
      </c>
      <c r="G193" s="17" t="str">
        <f>+Budget!F186</f>
        <v>Gas</v>
      </c>
    </row>
    <row r="194" spans="1:7" x14ac:dyDescent="0.25">
      <c r="A194" s="180" t="str">
        <f>+Viewer!C248</f>
        <v>House Phone</v>
      </c>
      <c r="B194" s="33">
        <v>186</v>
      </c>
      <c r="C194" s="24">
        <f t="shared" si="10"/>
        <v>186</v>
      </c>
      <c r="D194" s="40" t="str">
        <f>+'Income Statement'!F187</f>
        <v>House Phone</v>
      </c>
      <c r="E194" s="33">
        <v>187</v>
      </c>
      <c r="F194" s="20">
        <f t="shared" si="11"/>
        <v>186</v>
      </c>
      <c r="G194" s="17" t="str">
        <f>+Budget!F187</f>
        <v>House Director Phone</v>
      </c>
    </row>
    <row r="195" spans="1:7" x14ac:dyDescent="0.25">
      <c r="A195" s="180" t="str">
        <f>+Viewer!C249</f>
        <v>Internet</v>
      </c>
      <c r="B195" s="33">
        <v>187</v>
      </c>
      <c r="C195" s="24">
        <f t="shared" si="10"/>
        <v>187</v>
      </c>
      <c r="D195" s="40" t="str">
        <f>+'Income Statement'!F188</f>
        <v>Internet</v>
      </c>
      <c r="E195" s="33">
        <v>188</v>
      </c>
      <c r="F195" s="20">
        <f t="shared" si="11"/>
        <v>187</v>
      </c>
      <c r="G195" s="17" t="str">
        <f>+Budget!F188</f>
        <v>House Phone</v>
      </c>
    </row>
    <row r="196" spans="1:7" x14ac:dyDescent="0.25">
      <c r="A196" s="180" t="str">
        <f>+Viewer!C250</f>
        <v>Kitchen Telephone</v>
      </c>
      <c r="B196" s="33">
        <v>188</v>
      </c>
      <c r="C196" s="24">
        <f t="shared" si="10"/>
        <v>188</v>
      </c>
      <c r="D196" s="40" t="str">
        <f>+'Income Statement'!F189</f>
        <v>Kitchen Telephone</v>
      </c>
      <c r="E196" s="33">
        <v>189</v>
      </c>
      <c r="F196" s="20">
        <f t="shared" si="11"/>
        <v>188</v>
      </c>
      <c r="G196" s="17" t="str">
        <f>+Budget!F189</f>
        <v>Internet</v>
      </c>
    </row>
    <row r="197" spans="1:7" x14ac:dyDescent="0.25">
      <c r="A197" s="180" t="str">
        <f>+Viewer!C251</f>
        <v>Phone and Fax</v>
      </c>
      <c r="B197" s="33">
        <v>189</v>
      </c>
      <c r="C197" s="24">
        <f t="shared" si="10"/>
        <v>189</v>
      </c>
      <c r="D197" s="40" t="str">
        <f>+'Income Statement'!F190</f>
        <v>Phone and Fax</v>
      </c>
      <c r="E197" s="33">
        <v>190</v>
      </c>
      <c r="F197" s="20">
        <f t="shared" si="11"/>
        <v>189</v>
      </c>
      <c r="G197" s="17" t="str">
        <f>+Budget!F190</f>
        <v>Kitchen Telephone</v>
      </c>
    </row>
    <row r="198" spans="1:7" x14ac:dyDescent="0.25">
      <c r="A198" s="180" t="str">
        <f>+Viewer!C252</f>
        <v>Postage Expense - DO NOT USE</v>
      </c>
      <c r="B198" s="33">
        <v>190</v>
      </c>
      <c r="C198" s="24">
        <f t="shared" si="10"/>
        <v>190</v>
      </c>
      <c r="D198" s="40" t="str">
        <f>+'Income Statement'!F191</f>
        <v>Postage Expense - DO NOT USE</v>
      </c>
      <c r="E198" s="33">
        <v>191</v>
      </c>
      <c r="F198" s="20">
        <f t="shared" si="11"/>
        <v>190</v>
      </c>
      <c r="G198" s="17" t="str">
        <f>+Budget!F191</f>
        <v>Phone and Fax</v>
      </c>
    </row>
    <row r="199" spans="1:7" x14ac:dyDescent="0.25">
      <c r="A199" s="180" t="str">
        <f>+Viewer!C253</f>
        <v>Recycling</v>
      </c>
      <c r="B199" s="33">
        <v>191</v>
      </c>
      <c r="C199" s="24">
        <f t="shared" si="10"/>
        <v>191</v>
      </c>
      <c r="D199" s="40" t="str">
        <f>+'Income Statement'!F192</f>
        <v>Recycling</v>
      </c>
      <c r="E199" s="33">
        <v>192</v>
      </c>
      <c r="F199" s="20">
        <f t="shared" si="11"/>
        <v>191</v>
      </c>
      <c r="G199" s="17" t="str">
        <f>+Budget!F192</f>
        <v>Postage Expense - DO NOT USE</v>
      </c>
    </row>
    <row r="200" spans="1:7" x14ac:dyDescent="0.25">
      <c r="A200" s="180" t="str">
        <f>+Viewer!C254</f>
        <v>Room Phones</v>
      </c>
      <c r="B200" s="33">
        <v>192</v>
      </c>
      <c r="C200" s="24">
        <f t="shared" si="10"/>
        <v>192</v>
      </c>
      <c r="D200" s="40" t="str">
        <f>+'Income Statement'!F193</f>
        <v>Room Phones</v>
      </c>
      <c r="E200" s="33">
        <v>193</v>
      </c>
      <c r="F200" s="20">
        <f t="shared" si="11"/>
        <v>192</v>
      </c>
      <c r="G200" s="17" t="str">
        <f>+Budget!F193</f>
        <v>Recycling</v>
      </c>
    </row>
    <row r="201" spans="1:7" x14ac:dyDescent="0.25">
      <c r="A201" s="180" t="str">
        <f>+Viewer!C255</f>
        <v>Security</v>
      </c>
      <c r="B201" s="33">
        <v>193</v>
      </c>
      <c r="C201" s="24">
        <f t="shared" si="10"/>
        <v>193</v>
      </c>
      <c r="D201" s="40" t="str">
        <f>+'Income Statement'!F194</f>
        <v>Security</v>
      </c>
      <c r="E201" s="33">
        <v>194</v>
      </c>
      <c r="F201" s="20">
        <f t="shared" si="11"/>
        <v>193</v>
      </c>
      <c r="G201" s="17" t="str">
        <f>+Budget!F194</f>
        <v>Room Phones</v>
      </c>
    </row>
    <row r="202" spans="1:7" x14ac:dyDescent="0.25">
      <c r="A202" s="180" t="str">
        <f>+Viewer!C256</f>
        <v>Telephone</v>
      </c>
      <c r="B202" s="33">
        <v>194</v>
      </c>
      <c r="C202" s="24">
        <f t="shared" ref="C202:C209" si="12">+C201+1</f>
        <v>194</v>
      </c>
      <c r="D202" s="40" t="str">
        <f>+'Income Statement'!F195</f>
        <v>Telephone</v>
      </c>
      <c r="E202" s="33">
        <v>195</v>
      </c>
      <c r="F202" s="20">
        <f t="shared" ref="F202:F209" si="13">+F201+1</f>
        <v>194</v>
      </c>
      <c r="G202" s="17" t="str">
        <f>+Budget!F195</f>
        <v>Security</v>
      </c>
    </row>
    <row r="203" spans="1:7" x14ac:dyDescent="0.25">
      <c r="A203" s="180" t="str">
        <f>+Viewer!C257</f>
        <v>Trash removal</v>
      </c>
      <c r="B203" s="33">
        <v>195</v>
      </c>
      <c r="C203" s="24">
        <f t="shared" si="12"/>
        <v>195</v>
      </c>
      <c r="D203" s="40" t="str">
        <f>+'Income Statement'!F196</f>
        <v>Trash removal</v>
      </c>
      <c r="E203" s="33">
        <v>196</v>
      </c>
      <c r="F203" s="20">
        <f t="shared" si="13"/>
        <v>195</v>
      </c>
      <c r="G203" s="17" t="str">
        <f>+Budget!F196</f>
        <v>Telephone</v>
      </c>
    </row>
    <row r="204" spans="1:7" x14ac:dyDescent="0.25">
      <c r="A204" s="180" t="str">
        <f>+Viewer!C258</f>
        <v>Utilities</v>
      </c>
      <c r="B204" s="33">
        <v>196</v>
      </c>
      <c r="C204" s="24">
        <f t="shared" si="12"/>
        <v>196</v>
      </c>
      <c r="D204" s="40" t="str">
        <f>+'Income Statement'!F197</f>
        <v>Utilities - DO NOT USE</v>
      </c>
      <c r="E204" s="33">
        <v>197</v>
      </c>
      <c r="F204" s="20">
        <f t="shared" si="13"/>
        <v>196</v>
      </c>
      <c r="G204" s="17" t="str">
        <f>+Budget!F197</f>
        <v>Trash removal</v>
      </c>
    </row>
    <row r="205" spans="1:7" x14ac:dyDescent="0.25">
      <c r="A205" s="180" t="str">
        <f>+Viewer!C259</f>
        <v>Water and sewer</v>
      </c>
      <c r="B205" s="33">
        <v>197</v>
      </c>
      <c r="C205" s="24">
        <f t="shared" si="12"/>
        <v>197</v>
      </c>
      <c r="D205" s="40" t="str">
        <f>+'Income Statement'!F198</f>
        <v>Water and sewer</v>
      </c>
      <c r="E205" s="33">
        <v>198</v>
      </c>
      <c r="F205" s="20">
        <f t="shared" si="13"/>
        <v>197</v>
      </c>
      <c r="G205" s="17" t="str">
        <f>+Budget!F198</f>
        <v>Utilities</v>
      </c>
    </row>
    <row r="206" spans="1:7" x14ac:dyDescent="0.25">
      <c r="A206" s="180" t="str">
        <f>+Viewer!C260</f>
        <v>UTILITIES. - Other</v>
      </c>
      <c r="B206" s="33">
        <v>198</v>
      </c>
      <c r="C206" s="24">
        <f t="shared" si="12"/>
        <v>198</v>
      </c>
      <c r="D206" s="40" t="str">
        <f>+'Income Statement'!F199</f>
        <v>UTILITIES. - Other</v>
      </c>
      <c r="E206" s="33">
        <v>199</v>
      </c>
      <c r="F206" s="20">
        <f t="shared" si="13"/>
        <v>198</v>
      </c>
      <c r="G206" s="17" t="str">
        <f>+Budget!F199</f>
        <v>Water and sewer</v>
      </c>
    </row>
    <row r="207" spans="1:7" x14ac:dyDescent="0.25">
      <c r="A207" s="180">
        <f>+Viewer!C261</f>
        <v>0</v>
      </c>
      <c r="B207" s="33">
        <v>199</v>
      </c>
      <c r="C207" s="24">
        <f t="shared" si="12"/>
        <v>199</v>
      </c>
      <c r="D207" s="40">
        <f>+'Income Statement'!F200</f>
        <v>0</v>
      </c>
      <c r="E207" s="33">
        <v>4</v>
      </c>
      <c r="F207" s="20">
        <f t="shared" si="13"/>
        <v>199</v>
      </c>
      <c r="G207" s="17" t="str">
        <f>+Budget!F200</f>
        <v>UTILITIES. - Other</v>
      </c>
    </row>
    <row r="208" spans="1:7" x14ac:dyDescent="0.25">
      <c r="A208" s="180">
        <f>+Viewer!C263</f>
        <v>0</v>
      </c>
      <c r="B208" s="33">
        <v>200</v>
      </c>
      <c r="C208" s="24">
        <f t="shared" si="12"/>
        <v>200</v>
      </c>
      <c r="D208" s="40">
        <f>+'Income Statement'!F201</f>
        <v>0</v>
      </c>
      <c r="E208" s="33">
        <v>4</v>
      </c>
      <c r="F208" s="20">
        <f t="shared" si="13"/>
        <v>200</v>
      </c>
      <c r="G208" s="17">
        <f>+Budget!F201</f>
        <v>0</v>
      </c>
    </row>
    <row r="209" spans="1:7" x14ac:dyDescent="0.25">
      <c r="A209" s="180">
        <f>+Viewer!C264</f>
        <v>0</v>
      </c>
      <c r="B209" s="33">
        <v>201</v>
      </c>
      <c r="C209" s="24">
        <f t="shared" si="12"/>
        <v>201</v>
      </c>
      <c r="D209" s="40">
        <f>+'Income Statement'!F202</f>
        <v>0</v>
      </c>
      <c r="E209" s="33">
        <v>4</v>
      </c>
      <c r="F209" s="20">
        <f t="shared" si="13"/>
        <v>201</v>
      </c>
      <c r="G209" s="17">
        <f>+Budget!F203</f>
        <v>0</v>
      </c>
    </row>
    <row r="210" spans="1:7" x14ac:dyDescent="0.25">
      <c r="A210" s="20"/>
      <c r="B210" s="19"/>
      <c r="C210" s="39"/>
      <c r="D210" s="41"/>
      <c r="E210" s="19"/>
      <c r="F210" s="20"/>
      <c r="G210" s="20"/>
    </row>
  </sheetData>
  <conditionalFormatting sqref="B12:B207">
    <cfRule type="expression" dxfId="12" priority="1">
      <formula>XFD12="Total"</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M276"/>
  <sheetViews>
    <sheetView workbookViewId="0">
      <selection activeCell="I7" sqref="I7"/>
    </sheetView>
  </sheetViews>
  <sheetFormatPr defaultRowHeight="15" outlineLevelCol="1" x14ac:dyDescent="0.25"/>
  <cols>
    <col min="1" max="1" width="3.7109375" customWidth="1" outlineLevel="1"/>
    <col min="2" max="3" width="6.7109375" customWidth="1" outlineLevel="1"/>
    <col min="4" max="12" width="11.7109375" customWidth="1" outlineLevel="1"/>
  </cols>
  <sheetData>
    <row r="1" spans="1:12" x14ac:dyDescent="0.25">
      <c r="A1" s="81" t="s">
        <v>636</v>
      </c>
      <c r="F1" s="195"/>
      <c r="K1" s="216" t="s">
        <v>644</v>
      </c>
      <c r="L1" s="303" t="str">
        <f>Lookup!C1</f>
        <v>February 2017</v>
      </c>
    </row>
    <row r="2" spans="1:12" x14ac:dyDescent="0.25">
      <c r="A2" s="81" t="s">
        <v>637</v>
      </c>
    </row>
    <row r="4" spans="1:12" x14ac:dyDescent="0.25">
      <c r="A4" s="188"/>
      <c r="B4" s="189"/>
      <c r="C4" s="190"/>
      <c r="D4" s="184" t="s">
        <v>639</v>
      </c>
      <c r="E4" s="185"/>
      <c r="F4" s="186"/>
      <c r="G4" s="184" t="s">
        <v>225</v>
      </c>
      <c r="H4" s="185"/>
      <c r="I4" s="186"/>
      <c r="J4" s="184" t="s">
        <v>640</v>
      </c>
      <c r="K4" s="185"/>
      <c r="L4" s="186"/>
    </row>
    <row r="5" spans="1:12" x14ac:dyDescent="0.25">
      <c r="A5" s="191" t="s">
        <v>638</v>
      </c>
      <c r="B5" s="192"/>
      <c r="C5" s="193"/>
      <c r="D5" s="187" t="s">
        <v>354</v>
      </c>
      <c r="E5" s="187" t="s">
        <v>399</v>
      </c>
      <c r="F5" s="187" t="s">
        <v>643</v>
      </c>
      <c r="G5" s="187" t="s">
        <v>354</v>
      </c>
      <c r="H5" s="187" t="s">
        <v>399</v>
      </c>
      <c r="I5" s="187" t="s">
        <v>643</v>
      </c>
      <c r="J5" s="187" t="s">
        <v>354</v>
      </c>
      <c r="K5" s="187" t="s">
        <v>399</v>
      </c>
      <c r="L5" s="187" t="s">
        <v>643</v>
      </c>
    </row>
    <row r="6" spans="1:12" x14ac:dyDescent="0.25">
      <c r="A6" s="196"/>
      <c r="B6" s="197"/>
      <c r="C6" s="198"/>
      <c r="D6" s="196"/>
      <c r="E6" s="197"/>
      <c r="F6" s="213"/>
      <c r="G6" s="196"/>
      <c r="H6" s="197"/>
      <c r="I6" s="213"/>
      <c r="J6" s="196"/>
      <c r="K6" s="197"/>
      <c r="L6" s="213"/>
    </row>
    <row r="7" spans="1:12" x14ac:dyDescent="0.25">
      <c r="A7" s="199" t="s">
        <v>0</v>
      </c>
      <c r="B7" s="23"/>
      <c r="C7" s="200"/>
      <c r="D7" s="205">
        <f>HLOOKUP($A7,'Income Statement'!$G$2:$EV$43,40,FALSE)</f>
        <v>0</v>
      </c>
      <c r="E7" s="206">
        <f>HLOOKUP($A7,Budget!$G$2:$EJ$44,41,FALSE)</f>
        <v>0</v>
      </c>
      <c r="F7" s="278">
        <f t="shared" ref="F7:F41" si="0">IF(E7=0,0,D7/E7)</f>
        <v>0</v>
      </c>
      <c r="G7" s="279">
        <f>HLOOKUP($A7,'Income Statement'!$G$2:$EV$43,10,FALSE)</f>
        <v>0</v>
      </c>
      <c r="H7" s="280">
        <f>HLOOKUP($A7,Budget!$G$2:$EJ$44,11,FALSE)</f>
        <v>55200</v>
      </c>
      <c r="I7" s="278">
        <f t="shared" ref="I7:I41" si="1">IF(H7=0,0,G7/H7)</f>
        <v>0</v>
      </c>
      <c r="J7" s="279">
        <f>HLOOKUP($A7,'Income Statement'!$G$2:$EV$43,16,FALSE)</f>
        <v>0</v>
      </c>
      <c r="K7" s="280">
        <f>HLOOKUP($A7,Budget!$G$2:$EJ$44,17,FALSE)</f>
        <v>3750</v>
      </c>
      <c r="L7" s="281">
        <f t="shared" ref="L7:L41" si="2">IF(K7=0,0,J7/K7)</f>
        <v>0</v>
      </c>
    </row>
    <row r="8" spans="1:12" x14ac:dyDescent="0.25">
      <c r="A8" s="199" t="s">
        <v>1</v>
      </c>
      <c r="B8" s="23"/>
      <c r="C8" s="200"/>
      <c r="D8" s="205">
        <f>HLOOKUP($A8,'Income Statement'!$G$2:$EV$43,40,FALSE)</f>
        <v>28444.54</v>
      </c>
      <c r="E8" s="212">
        <f>HLOOKUP($A8,Budget!$G$2:$EJ$44,41,FALSE)</f>
        <v>38852.252</v>
      </c>
      <c r="F8" s="278">
        <f t="shared" si="0"/>
        <v>0.73212075325775194</v>
      </c>
      <c r="G8" s="279">
        <f>HLOOKUP($A8,'Income Statement'!$G$2:$EV$43,10,FALSE)</f>
        <v>34267.68</v>
      </c>
      <c r="H8" s="282">
        <f>HLOOKUP($A8,Budget!$G$2:$EJ$44,11,FALSE)</f>
        <v>46100</v>
      </c>
      <c r="I8" s="278">
        <f t="shared" si="1"/>
        <v>0.74333362255965296</v>
      </c>
      <c r="J8" s="279">
        <f>HLOOKUP($A8,'Income Statement'!$G$2:$EV$43,16,FALSE)</f>
        <v>8050</v>
      </c>
      <c r="K8" s="282">
        <f>HLOOKUP($A8,Budget!$G$2:$EJ$44,17,FALSE)</f>
        <v>10000</v>
      </c>
      <c r="L8" s="281">
        <f t="shared" si="2"/>
        <v>0.80500000000000005</v>
      </c>
    </row>
    <row r="9" spans="1:12" x14ac:dyDescent="0.25">
      <c r="A9" s="199" t="s">
        <v>2</v>
      </c>
      <c r="B9" s="23"/>
      <c r="C9" s="200"/>
      <c r="D9" s="205">
        <f>HLOOKUP($A9,'Income Statement'!$G$2:$EV$43,40,FALSE)</f>
        <v>312508.08</v>
      </c>
      <c r="E9" s="212">
        <f>HLOOKUP($A9,Budget!$G$2:$EJ$44,41,FALSE)</f>
        <v>375850.39999999997</v>
      </c>
      <c r="F9" s="278">
        <f t="shared" si="0"/>
        <v>0.83146932928633321</v>
      </c>
      <c r="G9" s="279">
        <f>HLOOKUP($A9,'Income Statement'!$G$2:$EV$43,10,FALSE)</f>
        <v>1351680.83</v>
      </c>
      <c r="H9" s="282">
        <f>HLOOKUP($A9,Budget!$G$2:$EJ$44,11,FALSE)</f>
        <v>1340077.095</v>
      </c>
      <c r="I9" s="278">
        <f t="shared" si="1"/>
        <v>1.0086590055477369</v>
      </c>
      <c r="J9" s="279">
        <f>HLOOKUP($A9,'Income Statement'!$G$2:$EV$43,16,FALSE)</f>
        <v>72500</v>
      </c>
      <c r="K9" s="282">
        <f>HLOOKUP($A9,Budget!$G$2:$EJ$44,17,FALSE)</f>
        <v>45325</v>
      </c>
      <c r="L9" s="281">
        <f t="shared" si="2"/>
        <v>1.5995587424158852</v>
      </c>
    </row>
    <row r="10" spans="1:12" x14ac:dyDescent="0.25">
      <c r="A10" s="199" t="s">
        <v>501</v>
      </c>
      <c r="B10" s="23"/>
      <c r="C10" s="200"/>
      <c r="D10" s="205">
        <f>HLOOKUP($A10,'Income Statement'!$G$2:$EV$43,40,FALSE)</f>
        <v>0</v>
      </c>
      <c r="E10" s="212">
        <f>HLOOKUP($A10,Budget!$G$2:$EJ$44,41,FALSE)</f>
        <v>0</v>
      </c>
      <c r="F10" s="278">
        <f t="shared" si="0"/>
        <v>0</v>
      </c>
      <c r="G10" s="279">
        <f>HLOOKUP($A10,'Income Statement'!$G$2:$EV$43,10,FALSE)</f>
        <v>5040</v>
      </c>
      <c r="H10" s="282">
        <f>HLOOKUP($A10,Budget!$G$2:$EJ$44,11,FALSE)</f>
        <v>3600</v>
      </c>
      <c r="I10" s="278">
        <f t="shared" si="1"/>
        <v>1.4</v>
      </c>
      <c r="J10" s="279">
        <f>HLOOKUP($A10,'Income Statement'!$G$2:$EV$43,16,FALSE)</f>
        <v>1400</v>
      </c>
      <c r="K10" s="282">
        <f>HLOOKUP($A10,Budget!$G$2:$EJ$44,17,FALSE)</f>
        <v>1600</v>
      </c>
      <c r="L10" s="281">
        <f t="shared" si="2"/>
        <v>0.875</v>
      </c>
    </row>
    <row r="11" spans="1:12" x14ac:dyDescent="0.25">
      <c r="A11" s="199" t="s">
        <v>3</v>
      </c>
      <c r="B11" s="23"/>
      <c r="C11" s="200"/>
      <c r="D11" s="205">
        <f>HLOOKUP($A11,'Income Statement'!$G$2:$EV$43,40,FALSE)</f>
        <v>281562.18</v>
      </c>
      <c r="E11" s="212">
        <f>HLOOKUP($A11,Budget!$G$2:$EJ$44,41,FALSE)</f>
        <v>372016</v>
      </c>
      <c r="F11" s="278">
        <f t="shared" si="0"/>
        <v>0.75685502774074231</v>
      </c>
      <c r="G11" s="279">
        <f>HLOOKUP($A11,'Income Statement'!$G$2:$EV$43,10,FALSE)</f>
        <v>33493</v>
      </c>
      <c r="H11" s="282">
        <f>HLOOKUP($A11,Budget!$G$2:$EJ$44,11,FALSE)</f>
        <v>53249.280000000013</v>
      </c>
      <c r="I11" s="278">
        <f t="shared" si="1"/>
        <v>0.62898503040792275</v>
      </c>
      <c r="J11" s="279">
        <f>HLOOKUP($A11,'Income Statement'!$G$2:$EV$43,16,FALSE)</f>
        <v>12739.51</v>
      </c>
      <c r="K11" s="282">
        <f>HLOOKUP($A11,Budget!$G$2:$EJ$44,17,FALSE)</f>
        <v>13780</v>
      </c>
      <c r="L11" s="281">
        <f t="shared" si="2"/>
        <v>0.92449274310595064</v>
      </c>
    </row>
    <row r="12" spans="1:12" x14ac:dyDescent="0.25">
      <c r="A12" s="199" t="s">
        <v>4</v>
      </c>
      <c r="B12" s="23"/>
      <c r="C12" s="200"/>
      <c r="D12" s="205">
        <f>HLOOKUP($A12,'Income Statement'!$G$2:$EV$43,40,FALSE)</f>
        <v>32358.49</v>
      </c>
      <c r="E12" s="212">
        <f>HLOOKUP($A12,Budget!$G$2:$EJ$44,41,FALSE)</f>
        <v>50028.421999999999</v>
      </c>
      <c r="F12" s="278">
        <f t="shared" si="0"/>
        <v>0.64680213179620183</v>
      </c>
      <c r="G12" s="279">
        <f>HLOOKUP($A12,'Income Statement'!$G$2:$EV$43,10,FALSE)</f>
        <v>140718.21</v>
      </c>
      <c r="H12" s="282">
        <f>HLOOKUP($A12,Budget!$G$2:$EJ$44,11,FALSE)</f>
        <v>193150.08499500001</v>
      </c>
      <c r="I12" s="278">
        <f t="shared" si="1"/>
        <v>0.72854335012921534</v>
      </c>
      <c r="J12" s="279">
        <f>HLOOKUP($A12,'Income Statement'!$G$2:$EV$43,16,FALSE)</f>
        <v>18791.669999999998</v>
      </c>
      <c r="K12" s="282">
        <f>HLOOKUP($A12,Budget!$G$2:$EJ$44,17,FALSE)</f>
        <v>17393.75</v>
      </c>
      <c r="L12" s="281">
        <f t="shared" si="2"/>
        <v>1.0803690980955802</v>
      </c>
    </row>
    <row r="13" spans="1:12" x14ac:dyDescent="0.25">
      <c r="A13" s="199" t="s">
        <v>471</v>
      </c>
      <c r="B13" s="23"/>
      <c r="C13" s="200"/>
      <c r="D13" s="205">
        <f>HLOOKUP($A13,'Income Statement'!$G$2:$EV$43,40,FALSE)</f>
        <v>0</v>
      </c>
      <c r="E13" s="212">
        <f>HLOOKUP($A13,Budget!$G$2:$EJ$44,41,FALSE)</f>
        <v>0</v>
      </c>
      <c r="F13" s="278">
        <f t="shared" si="0"/>
        <v>0</v>
      </c>
      <c r="G13" s="279">
        <f>HLOOKUP($A13,'Income Statement'!$G$2:$EV$43,10,FALSE)</f>
        <v>9290.6</v>
      </c>
      <c r="H13" s="282">
        <f>HLOOKUP($A13,Budget!$G$2:$EJ$44,11,FALSE)</f>
        <v>10800</v>
      </c>
      <c r="I13" s="278">
        <f t="shared" si="1"/>
        <v>0.86024074074074075</v>
      </c>
      <c r="J13" s="279">
        <f>HLOOKUP($A13,'Income Statement'!$G$2:$EV$43,16,FALSE)</f>
        <v>0</v>
      </c>
      <c r="K13" s="282">
        <f>HLOOKUP($A13,Budget!$G$2:$EJ$44,17,FALSE)</f>
        <v>1893.22</v>
      </c>
      <c r="L13" s="281">
        <f t="shared" si="2"/>
        <v>0</v>
      </c>
    </row>
    <row r="14" spans="1:12" x14ac:dyDescent="0.25">
      <c r="A14" s="199" t="s">
        <v>5</v>
      </c>
      <c r="B14" s="23"/>
      <c r="C14" s="200"/>
      <c r="D14" s="205">
        <f>HLOOKUP($A14,'Income Statement'!$G$2:$EV$43,40,FALSE)</f>
        <v>0</v>
      </c>
      <c r="E14" s="212">
        <f>HLOOKUP($A14,Budget!$G$2:$EJ$44,41,FALSE)</f>
        <v>0</v>
      </c>
      <c r="F14" s="278">
        <f t="shared" si="0"/>
        <v>0</v>
      </c>
      <c r="G14" s="279">
        <f>HLOOKUP($A14,'Income Statement'!$G$2:$EV$43,10,FALSE)</f>
        <v>6401.45</v>
      </c>
      <c r="H14" s="282">
        <f>HLOOKUP($A14,Budget!$G$2:$EJ$44,11,FALSE)</f>
        <v>10300</v>
      </c>
      <c r="I14" s="278">
        <f t="shared" si="1"/>
        <v>0.62149999999999994</v>
      </c>
      <c r="J14" s="279">
        <f>HLOOKUP($A14,'Income Statement'!$G$2:$EV$43,16,FALSE)</f>
        <v>0</v>
      </c>
      <c r="K14" s="282">
        <f>HLOOKUP($A14,Budget!$G$2:$EJ$44,17,FALSE)</f>
        <v>2900</v>
      </c>
      <c r="L14" s="281">
        <f t="shared" si="2"/>
        <v>0</v>
      </c>
    </row>
    <row r="15" spans="1:12" x14ac:dyDescent="0.25">
      <c r="A15" s="199" t="s">
        <v>6</v>
      </c>
      <c r="B15" s="23"/>
      <c r="C15" s="200"/>
      <c r="D15" s="205">
        <f>HLOOKUP($A15,'Income Statement'!$G$2:$EV$43,40,FALSE)</f>
        <v>198128.28</v>
      </c>
      <c r="E15" s="212">
        <f>HLOOKUP($A15,Budget!$G$2:$EJ$44,41,FALSE)</f>
        <v>234372.62191039999</v>
      </c>
      <c r="F15" s="278">
        <f t="shared" si="0"/>
        <v>0.84535590541690442</v>
      </c>
      <c r="G15" s="279">
        <f>HLOOKUP($A15,'Income Statement'!$G$2:$EV$43,10,FALSE)</f>
        <v>31117.67</v>
      </c>
      <c r="H15" s="282">
        <f>HLOOKUP($A15,Budget!$G$2:$EJ$44,11,FALSE)</f>
        <v>30806.975550000003</v>
      </c>
      <c r="I15" s="278">
        <f t="shared" si="1"/>
        <v>1.0100851980583339</v>
      </c>
      <c r="J15" s="279">
        <f>HLOOKUP($A15,'Income Statement'!$G$2:$EV$43,16,FALSE)</f>
        <v>8583.33</v>
      </c>
      <c r="K15" s="282">
        <f>HLOOKUP($A15,Budget!$G$2:$EJ$44,17,FALSE)</f>
        <v>4999.8</v>
      </c>
      <c r="L15" s="281">
        <f t="shared" si="2"/>
        <v>1.7167346693867753</v>
      </c>
    </row>
    <row r="16" spans="1:12" x14ac:dyDescent="0.25">
      <c r="A16" s="199" t="s">
        <v>449</v>
      </c>
      <c r="B16" s="23"/>
      <c r="C16" s="200"/>
      <c r="D16" s="205">
        <f>HLOOKUP($A16,'Income Statement'!$G$2:$EV$43,40,FALSE)</f>
        <v>303011.5</v>
      </c>
      <c r="E16" s="212">
        <f>HLOOKUP($A16,Budget!$G$2:$EJ$44,41,FALSE)</f>
        <v>275520</v>
      </c>
      <c r="F16" s="278">
        <f t="shared" si="0"/>
        <v>1.0997804152148665</v>
      </c>
      <c r="G16" s="279">
        <f>HLOOKUP($A16,'Income Statement'!$G$2:$EV$43,10,FALSE)</f>
        <v>501200</v>
      </c>
      <c r="H16" s="282">
        <f>HLOOKUP($A16,Budget!$G$2:$EJ$44,11,FALSE)</f>
        <v>773900</v>
      </c>
      <c r="I16" s="278">
        <f t="shared" si="1"/>
        <v>0.6476288926217858</v>
      </c>
      <c r="J16" s="279">
        <f>HLOOKUP($A16,'Income Statement'!$G$2:$EV$43,16,FALSE)</f>
        <v>25188.42</v>
      </c>
      <c r="K16" s="282">
        <f>HLOOKUP($A16,Budget!$G$2:$EJ$44,17,FALSE)</f>
        <v>51489.07</v>
      </c>
      <c r="L16" s="281">
        <f t="shared" si="2"/>
        <v>0.48919935823272781</v>
      </c>
    </row>
    <row r="17" spans="1:12" x14ac:dyDescent="0.25">
      <c r="A17" s="199" t="s">
        <v>7</v>
      </c>
      <c r="B17" s="23"/>
      <c r="C17" s="200"/>
      <c r="D17" s="205">
        <f>HLOOKUP($A17,'Income Statement'!$G$2:$EV$43,40,FALSE)</f>
        <v>0</v>
      </c>
      <c r="E17" s="212">
        <f>HLOOKUP($A17,Budget!$G$2:$EJ$44,41,FALSE)</f>
        <v>0</v>
      </c>
      <c r="F17" s="278">
        <f t="shared" si="0"/>
        <v>0</v>
      </c>
      <c r="G17" s="279">
        <f>HLOOKUP($A17,'Income Statement'!$G$2:$EV$43,10,FALSE)</f>
        <v>14013.34</v>
      </c>
      <c r="H17" s="282">
        <f>HLOOKUP($A17,Budget!$G$2:$EJ$44,11,FALSE)</f>
        <v>16685.222400000002</v>
      </c>
      <c r="I17" s="278">
        <f t="shared" si="1"/>
        <v>0.83986534096183207</v>
      </c>
      <c r="J17" s="279">
        <f>HLOOKUP($A17,'Income Statement'!$G$2:$EV$43,16,FALSE)</f>
        <v>4800</v>
      </c>
      <c r="K17" s="282">
        <f>HLOOKUP($A17,Budget!$G$2:$EJ$44,17,FALSE)</f>
        <v>4400</v>
      </c>
      <c r="L17" s="281">
        <f t="shared" si="2"/>
        <v>1.0909090909090908</v>
      </c>
    </row>
    <row r="18" spans="1:12" x14ac:dyDescent="0.25">
      <c r="A18" s="199" t="s">
        <v>8</v>
      </c>
      <c r="B18" s="23"/>
      <c r="C18" s="200"/>
      <c r="D18" s="205">
        <f>HLOOKUP($A18,'Income Statement'!$G$2:$EV$43,40,FALSE)</f>
        <v>50508</v>
      </c>
      <c r="E18" s="212">
        <f>HLOOKUP($A18,Budget!$G$2:$EJ$44,41,FALSE)</f>
        <v>85349.966275000013</v>
      </c>
      <c r="F18" s="278">
        <f t="shared" si="0"/>
        <v>0.5917752777694345</v>
      </c>
      <c r="G18" s="279">
        <f>HLOOKUP($A18,'Income Statement'!$G$2:$EV$43,10,FALSE)</f>
        <v>66220.11</v>
      </c>
      <c r="H18" s="282">
        <f>HLOOKUP($A18,Budget!$G$2:$EJ$44,11,FALSE)</f>
        <v>84900</v>
      </c>
      <c r="I18" s="278">
        <f t="shared" si="1"/>
        <v>0.77997773851590102</v>
      </c>
      <c r="J18" s="279">
        <f>HLOOKUP($A18,'Income Statement'!$G$2:$EV$43,16,FALSE)</f>
        <v>13040</v>
      </c>
      <c r="K18" s="282">
        <f>HLOOKUP($A18,Budget!$G$2:$EJ$44,17,FALSE)</f>
        <v>12225</v>
      </c>
      <c r="L18" s="281">
        <f t="shared" si="2"/>
        <v>1.0666666666666667</v>
      </c>
    </row>
    <row r="19" spans="1:12" x14ac:dyDescent="0.25">
      <c r="A19" s="199" t="s">
        <v>9</v>
      </c>
      <c r="B19" s="23"/>
      <c r="C19" s="200"/>
      <c r="D19" s="205">
        <f>HLOOKUP($A19,'Income Statement'!$G$2:$EV$43,40,FALSE)</f>
        <v>0</v>
      </c>
      <c r="E19" s="212">
        <f>HLOOKUP($A19,Budget!$G$2:$EJ$44,41,FALSE)</f>
        <v>0</v>
      </c>
      <c r="F19" s="278">
        <f t="shared" si="0"/>
        <v>0</v>
      </c>
      <c r="G19" s="279">
        <f>HLOOKUP($A19,'Income Statement'!$G$2:$EV$43,10,FALSE)</f>
        <v>3390</v>
      </c>
      <c r="H19" s="282">
        <f>HLOOKUP($A19,Budget!$G$2:$EJ$44,11,FALSE)</f>
        <v>4700</v>
      </c>
      <c r="I19" s="278">
        <f t="shared" si="1"/>
        <v>0.72127659574468084</v>
      </c>
      <c r="J19" s="279">
        <f>HLOOKUP($A19,'Income Statement'!$G$2:$EV$43,16,FALSE)</f>
        <v>525</v>
      </c>
      <c r="K19" s="282">
        <f>HLOOKUP($A19,Budget!$G$2:$EJ$44,17,FALSE)</f>
        <v>850</v>
      </c>
      <c r="L19" s="281">
        <f t="shared" si="2"/>
        <v>0.61764705882352944</v>
      </c>
    </row>
    <row r="20" spans="1:12" x14ac:dyDescent="0.25">
      <c r="A20" s="199" t="s">
        <v>10</v>
      </c>
      <c r="B20" s="23"/>
      <c r="C20" s="200"/>
      <c r="D20" s="205">
        <f>HLOOKUP($A20,'Income Statement'!$G$2:$EV$43,40,FALSE)</f>
        <v>0</v>
      </c>
      <c r="E20" s="212">
        <f>HLOOKUP($A20,Budget!$G$2:$EJ$44,41,FALSE)</f>
        <v>0</v>
      </c>
      <c r="F20" s="278">
        <f t="shared" si="0"/>
        <v>0</v>
      </c>
      <c r="G20" s="279">
        <f>HLOOKUP($A20,'Income Statement'!$G$2:$EV$43,10,FALSE)</f>
        <v>2737.5</v>
      </c>
      <c r="H20" s="282">
        <f>HLOOKUP($A20,Budget!$G$2:$EJ$44,11,FALSE)</f>
        <v>3700</v>
      </c>
      <c r="I20" s="278">
        <f t="shared" si="1"/>
        <v>0.73986486486486491</v>
      </c>
      <c r="J20" s="279">
        <f>HLOOKUP($A20,'Income Statement'!$G$2:$EV$43,16,FALSE)</f>
        <v>1433.33</v>
      </c>
      <c r="K20" s="282">
        <f>HLOOKUP($A20,Budget!$G$2:$EJ$44,17,FALSE)</f>
        <v>1600</v>
      </c>
      <c r="L20" s="281">
        <f t="shared" si="2"/>
        <v>0.89583124999999997</v>
      </c>
    </row>
    <row r="21" spans="1:12" s="274" customFormat="1" x14ac:dyDescent="0.25">
      <c r="A21" s="199" t="s">
        <v>715</v>
      </c>
      <c r="B21" s="264"/>
      <c r="C21" s="200"/>
      <c r="D21" s="205">
        <f>HLOOKUP($A21,'Income Statement'!$G$2:$EV$43,40,FALSE)</f>
        <v>0</v>
      </c>
      <c r="E21" s="276">
        <v>0</v>
      </c>
      <c r="F21" s="278">
        <f t="shared" ref="F21" si="3">IF(E21=0,0,D21/E21)</f>
        <v>0</v>
      </c>
      <c r="G21" s="279">
        <f>HLOOKUP($A21,'Income Statement'!$G$2:$EV$43,10,FALSE)</f>
        <v>7600</v>
      </c>
      <c r="H21" s="282">
        <v>0</v>
      </c>
      <c r="I21" s="278">
        <f t="shared" ref="I21" si="4">IF(H21=0,0,G21/H21)</f>
        <v>0</v>
      </c>
      <c r="J21" s="279">
        <f>HLOOKUP($A21,'Income Statement'!$G$2:$EV$43,16,FALSE)</f>
        <v>2700</v>
      </c>
      <c r="K21" s="282">
        <v>0</v>
      </c>
      <c r="L21" s="281">
        <f t="shared" ref="L21" si="5">IF(K21=0,0,J21/K21)</f>
        <v>0</v>
      </c>
    </row>
    <row r="22" spans="1:12" x14ac:dyDescent="0.25">
      <c r="A22" s="199" t="s">
        <v>11</v>
      </c>
      <c r="B22" s="23"/>
      <c r="C22" s="200"/>
      <c r="D22" s="205">
        <f>HLOOKUP($A22,'Income Statement'!$G$2:$EV$43,40,FALSE)</f>
        <v>208000</v>
      </c>
      <c r="E22" s="212">
        <f>HLOOKUP($A22,Budget!$G$2:$EJ$44,41,FALSE)</f>
        <v>273499.94876199996</v>
      </c>
      <c r="F22" s="278">
        <f t="shared" si="0"/>
        <v>0.76051202547391294</v>
      </c>
      <c r="G22" s="279">
        <f>HLOOKUP($A22,'Income Statement'!$G$2:$EV$43,10,FALSE)</f>
        <v>90568.34</v>
      </c>
      <c r="H22" s="282">
        <f>HLOOKUP($A22,Budget!$G$2:$EJ$44,11,FALSE)</f>
        <v>98324.992527299997</v>
      </c>
      <c r="I22" s="278">
        <f t="shared" si="1"/>
        <v>0.92111209644743819</v>
      </c>
      <c r="J22" s="279">
        <f>HLOOKUP($A22,'Income Statement'!$G$2:$EV$43,16,FALSE)</f>
        <v>17275</v>
      </c>
      <c r="K22" s="282">
        <f>HLOOKUP($A22,Budget!$G$2:$EJ$44,17,FALSE)</f>
        <v>9825</v>
      </c>
      <c r="L22" s="281">
        <f t="shared" si="2"/>
        <v>1.7582697201017812</v>
      </c>
    </row>
    <row r="23" spans="1:12" s="274" customFormat="1" x14ac:dyDescent="0.25">
      <c r="A23" s="199" t="s">
        <v>713</v>
      </c>
      <c r="B23" s="264"/>
      <c r="C23" s="200"/>
      <c r="D23" s="205">
        <f>HLOOKUP($A23,'Income Statement'!$G$2:$EV$43,40,FALSE)</f>
        <v>0</v>
      </c>
      <c r="E23" s="276">
        <f>HLOOKUP($A23,Budget!$G$2:$EJ$44,41,FALSE)</f>
        <v>0</v>
      </c>
      <c r="F23" s="278">
        <f t="shared" ref="F23" si="6">IF(E23=0,0,D23/E23)</f>
        <v>0</v>
      </c>
      <c r="G23" s="279">
        <f>HLOOKUP($A23,'Income Statement'!$G$2:$EV$43,10,FALSE)</f>
        <v>40175</v>
      </c>
      <c r="H23" s="282">
        <f>HLOOKUP($A23,Budget!$G$2:$EJ$44,11,FALSE)</f>
        <v>46000</v>
      </c>
      <c r="I23" s="278">
        <f t="shared" ref="I23" si="7">IF(H23=0,0,G23/H23)</f>
        <v>0.87336956521739129</v>
      </c>
      <c r="J23" s="279">
        <f>HLOOKUP($A23,'Income Statement'!$G$2:$EV$43,16,FALSE)</f>
        <v>10483.950000000001</v>
      </c>
      <c r="K23" s="282">
        <f>HLOOKUP($A23,Budget!$G$2:$EJ$44,17,FALSE)</f>
        <v>9000</v>
      </c>
      <c r="L23" s="281">
        <f t="shared" ref="L23" si="8">IF(K23=0,0,J23/K23)</f>
        <v>1.1648833333333335</v>
      </c>
    </row>
    <row r="24" spans="1:12" x14ac:dyDescent="0.25">
      <c r="A24" s="199" t="s">
        <v>13</v>
      </c>
      <c r="B24" s="23"/>
      <c r="C24" s="200"/>
      <c r="D24" s="205">
        <f>HLOOKUP($A24,'Income Statement'!$G$2:$EV$43,40,FALSE)</f>
        <v>737781.57</v>
      </c>
      <c r="E24" s="212">
        <f>HLOOKUP($A24,Budget!$G$2:$EJ$44,41,FALSE)</f>
        <v>913851.38164134393</v>
      </c>
      <c r="F24" s="278">
        <f t="shared" si="0"/>
        <v>0.80733211638296187</v>
      </c>
      <c r="G24" s="279">
        <f>HLOOKUP($A24,'Income Statement'!$G$2:$EV$43,10,FALSE)</f>
        <v>47184.800000000003</v>
      </c>
      <c r="H24" s="282">
        <f>HLOOKUP($A24,Budget!$G$2:$EJ$44,11,FALSE)</f>
        <v>32107.8948130512</v>
      </c>
      <c r="I24" s="278">
        <f t="shared" si="1"/>
        <v>1.4695700317549425</v>
      </c>
      <c r="J24" s="279">
        <f>HLOOKUP($A24,'Income Statement'!$G$2:$EV$43,16,FALSE)</f>
        <v>5800</v>
      </c>
      <c r="K24" s="282">
        <f>HLOOKUP($A24,Budget!$G$2:$EJ$44,17,FALSE)</f>
        <v>14900</v>
      </c>
      <c r="L24" s="281">
        <f t="shared" si="2"/>
        <v>0.38926174496644295</v>
      </c>
    </row>
    <row r="25" spans="1:12" s="274" customFormat="1" x14ac:dyDescent="0.25">
      <c r="A25" s="199" t="s">
        <v>716</v>
      </c>
      <c r="B25" s="264"/>
      <c r="C25" s="200"/>
      <c r="D25" s="205">
        <f>HLOOKUP($A25,'Income Statement'!$G$2:$EV$43,40,FALSE)</f>
        <v>0</v>
      </c>
      <c r="E25" s="276">
        <v>0</v>
      </c>
      <c r="F25" s="278">
        <f t="shared" ref="F25" si="9">IF(E25=0,0,D25/E25)</f>
        <v>0</v>
      </c>
      <c r="G25" s="279">
        <f>HLOOKUP($A25,'Income Statement'!$G$2:$EV$43,10,FALSE)</f>
        <v>12735</v>
      </c>
      <c r="H25" s="282">
        <v>0</v>
      </c>
      <c r="I25" s="278">
        <f t="shared" ref="I25" si="10">IF(H25=0,0,G25/H25)</f>
        <v>0</v>
      </c>
      <c r="J25" s="279">
        <f>HLOOKUP($A25,'Income Statement'!$G$2:$EV$43,16,FALSE)</f>
        <v>5100</v>
      </c>
      <c r="K25" s="282">
        <v>0</v>
      </c>
      <c r="L25" s="281">
        <f t="shared" ref="L25" si="11">IF(K25=0,0,J25/K25)</f>
        <v>0</v>
      </c>
    </row>
    <row r="26" spans="1:12" x14ac:dyDescent="0.25">
      <c r="A26" s="199" t="s">
        <v>15</v>
      </c>
      <c r="B26" s="23"/>
      <c r="C26" s="200"/>
      <c r="D26" s="205">
        <f>HLOOKUP($A26,'Income Statement'!$G$2:$EV$43,40,FALSE)</f>
        <v>0</v>
      </c>
      <c r="E26" s="212">
        <f>HLOOKUP($A26,Budget!$G$2:$EJ$44,41,FALSE)</f>
        <v>0</v>
      </c>
      <c r="F26" s="278">
        <f t="shared" si="0"/>
        <v>0</v>
      </c>
      <c r="G26" s="279">
        <f>HLOOKUP($A26,'Income Statement'!$G$2:$EV$43,10,FALSE)</f>
        <v>10621.55</v>
      </c>
      <c r="H26" s="282">
        <f>HLOOKUP($A26,Budget!$G$2:$EJ$44,11,FALSE)</f>
        <v>11200</v>
      </c>
      <c r="I26" s="278">
        <f t="shared" si="1"/>
        <v>0.94835267857142846</v>
      </c>
      <c r="J26" s="279">
        <f>HLOOKUP($A26,'Income Statement'!$G$2:$EV$43,16,FALSE)</f>
        <v>400</v>
      </c>
      <c r="K26" s="282">
        <f>HLOOKUP($A26,Budget!$G$2:$EJ$44,17,FALSE)</f>
        <v>2400</v>
      </c>
      <c r="L26" s="281">
        <f t="shared" si="2"/>
        <v>0.16666666666666666</v>
      </c>
    </row>
    <row r="27" spans="1:12" x14ac:dyDescent="0.25">
      <c r="A27" s="199" t="s">
        <v>16</v>
      </c>
      <c r="B27" s="23"/>
      <c r="C27" s="200"/>
      <c r="D27" s="205">
        <f>HLOOKUP($A27,'Income Statement'!$G$2:$EV$43,40,FALSE)</f>
        <v>0</v>
      </c>
      <c r="E27" s="212">
        <f>HLOOKUP($A27,Budget!$G$2:$EJ$44,41,FALSE)</f>
        <v>0</v>
      </c>
      <c r="F27" s="278">
        <f t="shared" si="0"/>
        <v>0</v>
      </c>
      <c r="G27" s="279">
        <f>HLOOKUP($A27,'Income Statement'!$G$2:$EV$43,10,FALSE)</f>
        <v>21833.33</v>
      </c>
      <c r="H27" s="282">
        <f>HLOOKUP($A27,Budget!$G$2:$EJ$44,11,FALSE)</f>
        <v>21600</v>
      </c>
      <c r="I27" s="278">
        <f t="shared" si="1"/>
        <v>1.0108023148148149</v>
      </c>
      <c r="J27" s="279">
        <f>HLOOKUP($A27,'Income Statement'!$G$2:$EV$43,16,FALSE)</f>
        <v>10550</v>
      </c>
      <c r="K27" s="282">
        <f>HLOOKUP($A27,Budget!$G$2:$EJ$44,17,FALSE)</f>
        <v>12675</v>
      </c>
      <c r="L27" s="281">
        <f t="shared" si="2"/>
        <v>0.83234714003944776</v>
      </c>
    </row>
    <row r="28" spans="1:12" x14ac:dyDescent="0.25">
      <c r="A28" s="199" t="s">
        <v>17</v>
      </c>
      <c r="B28" s="23"/>
      <c r="C28" s="200"/>
      <c r="D28" s="205">
        <f>HLOOKUP($A28,'Income Statement'!$G$2:$EV$43,40,FALSE)</f>
        <v>224227.24</v>
      </c>
      <c r="E28" s="212">
        <f>HLOOKUP($A28,Budget!$G$2:$EJ$44,41,FALSE)</f>
        <v>306706.27500000002</v>
      </c>
      <c r="F28" s="278">
        <f t="shared" si="0"/>
        <v>0.73108135788874873</v>
      </c>
      <c r="G28" s="279">
        <f>HLOOKUP($A28,'Income Statement'!$G$2:$EV$43,10,FALSE)</f>
        <v>37154.75</v>
      </c>
      <c r="H28" s="282">
        <f>HLOOKUP($A28,Budget!$G$2:$EJ$44,11,FALSE)</f>
        <v>112879.76000000001</v>
      </c>
      <c r="I28" s="278">
        <f t="shared" si="1"/>
        <v>0.32915333980157291</v>
      </c>
      <c r="J28" s="279">
        <f>HLOOKUP($A28,'Income Statement'!$G$2:$EV$43,16,FALSE)</f>
        <v>533.32000000000005</v>
      </c>
      <c r="K28" s="282">
        <f>HLOOKUP($A28,Budget!$G$2:$EJ$44,17,FALSE)</f>
        <v>10950</v>
      </c>
      <c r="L28" s="281">
        <f t="shared" si="2"/>
        <v>4.8705022831050236E-2</v>
      </c>
    </row>
    <row r="29" spans="1:12" x14ac:dyDescent="0.25">
      <c r="A29" s="199" t="s">
        <v>18</v>
      </c>
      <c r="B29" s="23"/>
      <c r="C29" s="200"/>
      <c r="D29" s="205">
        <f>HLOOKUP($A29,'Income Statement'!$G$2:$EV$43,40,FALSE)</f>
        <v>0</v>
      </c>
      <c r="E29" s="212">
        <f>HLOOKUP($A29,Budget!$G$2:$EJ$44,41,FALSE)</f>
        <v>0</v>
      </c>
      <c r="F29" s="278">
        <f t="shared" si="0"/>
        <v>0</v>
      </c>
      <c r="G29" s="279">
        <f>HLOOKUP($A29,'Income Statement'!$G$2:$EV$43,10,FALSE)</f>
        <v>9772.1200000000008</v>
      </c>
      <c r="H29" s="282">
        <f>HLOOKUP($A29,Budget!$G$2:$EJ$44,11,FALSE)</f>
        <v>10400</v>
      </c>
      <c r="I29" s="278">
        <f t="shared" si="1"/>
        <v>0.93962692307692319</v>
      </c>
      <c r="J29" s="279">
        <f>HLOOKUP($A29,'Income Statement'!$G$2:$EV$43,16,FALSE)</f>
        <v>3750</v>
      </c>
      <c r="K29" s="282">
        <f>HLOOKUP($A29,Budget!$G$2:$EJ$44,17,FALSE)</f>
        <v>3000</v>
      </c>
      <c r="L29" s="281">
        <f t="shared" si="2"/>
        <v>1.25</v>
      </c>
    </row>
    <row r="30" spans="1:12" x14ac:dyDescent="0.25">
      <c r="A30" s="199" t="s">
        <v>19</v>
      </c>
      <c r="B30" s="23"/>
      <c r="C30" s="200"/>
      <c r="D30" s="205">
        <f>HLOOKUP($A30,'Income Statement'!$G$2:$EV$43,40,FALSE)</f>
        <v>0</v>
      </c>
      <c r="E30" s="212">
        <f>HLOOKUP($A30,Budget!$G$2:$EJ$44,41,FALSE)</f>
        <v>0</v>
      </c>
      <c r="F30" s="278">
        <f t="shared" si="0"/>
        <v>0</v>
      </c>
      <c r="G30" s="279">
        <f>HLOOKUP($A30,'Income Statement'!$G$2:$EV$43,10,FALSE)</f>
        <v>4425</v>
      </c>
      <c r="H30" s="282">
        <f>HLOOKUP($A30,Budget!$G$2:$EJ$44,11,FALSE)</f>
        <v>3500</v>
      </c>
      <c r="I30" s="278">
        <f t="shared" si="1"/>
        <v>1.2642857142857142</v>
      </c>
      <c r="J30" s="279">
        <f>HLOOKUP($A30,'Income Statement'!$G$2:$EV$43,16,FALSE)</f>
        <v>2100</v>
      </c>
      <c r="K30" s="282">
        <f>HLOOKUP($A30,Budget!$G$2:$EJ$44,17,FALSE)</f>
        <v>1400</v>
      </c>
      <c r="L30" s="281">
        <f t="shared" si="2"/>
        <v>1.5</v>
      </c>
    </row>
    <row r="31" spans="1:12" x14ac:dyDescent="0.25">
      <c r="A31" s="199" t="s">
        <v>20</v>
      </c>
      <c r="B31" s="23"/>
      <c r="C31" s="200"/>
      <c r="D31" s="205">
        <f>HLOOKUP($A31,'Income Statement'!$G$2:$EV$43,40,FALSE)</f>
        <v>25788.79</v>
      </c>
      <c r="E31" s="212">
        <f>HLOOKUP($A31,Budget!$G$2:$EJ$44,41,FALSE)</f>
        <v>49440</v>
      </c>
      <c r="F31" s="278">
        <f t="shared" si="0"/>
        <v>0.5216179207119741</v>
      </c>
      <c r="G31" s="279">
        <f>HLOOKUP($A31,'Income Statement'!$G$2:$EV$43,10,FALSE)</f>
        <v>57732.84</v>
      </c>
      <c r="H31" s="282">
        <f>HLOOKUP($A31,Budget!$G$2:$EJ$44,11,FALSE)</f>
        <v>104900</v>
      </c>
      <c r="I31" s="278">
        <f t="shared" si="1"/>
        <v>0.55036072449952333</v>
      </c>
      <c r="J31" s="279">
        <f>HLOOKUP($A31,'Income Statement'!$G$2:$EV$43,16,FALSE)</f>
        <v>30900</v>
      </c>
      <c r="K31" s="282">
        <f>HLOOKUP($A31,Budget!$G$2:$EJ$44,17,FALSE)</f>
        <v>26000</v>
      </c>
      <c r="L31" s="281">
        <f t="shared" si="2"/>
        <v>1.1884615384615385</v>
      </c>
    </row>
    <row r="32" spans="1:12" x14ac:dyDescent="0.25">
      <c r="A32" s="199" t="s">
        <v>21</v>
      </c>
      <c r="B32" s="23"/>
      <c r="C32" s="200"/>
      <c r="D32" s="205">
        <f>HLOOKUP($A32,'Income Statement'!$G$2:$EV$43,40,FALSE)</f>
        <v>0</v>
      </c>
      <c r="E32" s="212">
        <f>HLOOKUP($A32,Budget!$G$2:$EJ$44,41,FALSE)</f>
        <v>0</v>
      </c>
      <c r="F32" s="278">
        <f t="shared" si="0"/>
        <v>0</v>
      </c>
      <c r="G32" s="279">
        <f>HLOOKUP($A32,'Income Statement'!$G$2:$EV$43,10,FALSE)</f>
        <v>6850</v>
      </c>
      <c r="H32" s="282">
        <f>HLOOKUP($A32,Budget!$G$2:$EJ$44,11,FALSE)</f>
        <v>7600</v>
      </c>
      <c r="I32" s="278">
        <f t="shared" si="1"/>
        <v>0.90131578947368418</v>
      </c>
      <c r="J32" s="279">
        <f>HLOOKUP($A32,'Income Statement'!$G$2:$EV$43,16,FALSE)</f>
        <v>3400</v>
      </c>
      <c r="K32" s="282">
        <f>HLOOKUP($A32,Budget!$G$2:$EJ$44,17,FALSE)</f>
        <v>3100</v>
      </c>
      <c r="L32" s="281">
        <f t="shared" si="2"/>
        <v>1.096774193548387</v>
      </c>
    </row>
    <row r="33" spans="1:12" x14ac:dyDescent="0.25">
      <c r="A33" s="199" t="s">
        <v>22</v>
      </c>
      <c r="B33" s="23"/>
      <c r="C33" s="200"/>
      <c r="D33" s="205">
        <f>HLOOKUP($A33,'Income Statement'!$G$2:$EV$43,40,FALSE)</f>
        <v>0</v>
      </c>
      <c r="E33" s="212">
        <f>HLOOKUP($A33,Budget!$G$2:$EJ$44,41,FALSE)</f>
        <v>0</v>
      </c>
      <c r="F33" s="278">
        <f t="shared" si="0"/>
        <v>0</v>
      </c>
      <c r="G33" s="279">
        <f>HLOOKUP($A33,'Income Statement'!$G$2:$EV$43,10,FALSE)</f>
        <v>11154.9</v>
      </c>
      <c r="H33" s="282">
        <f>HLOOKUP($A33,Budget!$G$2:$EJ$44,11,FALSE)</f>
        <v>35519.550000000003</v>
      </c>
      <c r="I33" s="278">
        <f t="shared" si="1"/>
        <v>0.31404958677685946</v>
      </c>
      <c r="J33" s="279">
        <f>HLOOKUP($A33,'Income Statement'!$G$2:$EV$43,16,FALSE)</f>
        <v>600</v>
      </c>
      <c r="K33" s="282">
        <f>HLOOKUP($A33,Budget!$G$2:$EJ$44,17,FALSE)</f>
        <v>8400</v>
      </c>
      <c r="L33" s="281">
        <f t="shared" si="2"/>
        <v>7.1428571428571425E-2</v>
      </c>
    </row>
    <row r="34" spans="1:12" x14ac:dyDescent="0.25">
      <c r="A34" s="199" t="s">
        <v>23</v>
      </c>
      <c r="B34" s="23"/>
      <c r="C34" s="200"/>
      <c r="D34" s="205">
        <f>HLOOKUP($A34,'Income Statement'!$G$2:$EV$43,40,FALSE)</f>
        <v>0</v>
      </c>
      <c r="E34" s="212">
        <f>HLOOKUP($A34,Budget!$G$2:$EJ$44,41,FALSE)</f>
        <v>0</v>
      </c>
      <c r="F34" s="278">
        <f t="shared" si="0"/>
        <v>0</v>
      </c>
      <c r="G34" s="279">
        <f>HLOOKUP($A34,'Income Statement'!$G$2:$EV$43,10,FALSE)</f>
        <v>36885.75</v>
      </c>
      <c r="H34" s="282">
        <f>HLOOKUP($A34,Budget!$G$2:$EJ$44,11,FALSE)</f>
        <v>43854.280195000007</v>
      </c>
      <c r="I34" s="278">
        <f t="shared" si="1"/>
        <v>0.84109806012060562</v>
      </c>
      <c r="J34" s="279">
        <f>HLOOKUP($A34,'Income Statement'!$G$2:$EV$43,16,FALSE)</f>
        <v>5750</v>
      </c>
      <c r="K34" s="282">
        <f>HLOOKUP($A34,Budget!$G$2:$EJ$44,17,FALSE)</f>
        <v>6625</v>
      </c>
      <c r="L34" s="281">
        <f t="shared" si="2"/>
        <v>0.86792452830188682</v>
      </c>
    </row>
    <row r="35" spans="1:12" x14ac:dyDescent="0.25">
      <c r="A35" s="199" t="s">
        <v>24</v>
      </c>
      <c r="B35" s="23"/>
      <c r="C35" s="200"/>
      <c r="D35" s="205">
        <f>HLOOKUP($A35,'Income Statement'!$G$2:$EV$43,40,FALSE)</f>
        <v>0</v>
      </c>
      <c r="E35" s="212">
        <f>HLOOKUP($A35,Budget!$G$2:$EJ$44,41,FALSE)</f>
        <v>0</v>
      </c>
      <c r="F35" s="278">
        <f t="shared" si="0"/>
        <v>0</v>
      </c>
      <c r="G35" s="279">
        <f>HLOOKUP($A35,'Income Statement'!$G$2:$EV$43,10,FALSE)</f>
        <v>27500</v>
      </c>
      <c r="H35" s="282">
        <f>HLOOKUP($A35,Budget!$G$2:$EJ$44,11,FALSE)</f>
        <v>26700</v>
      </c>
      <c r="I35" s="278">
        <f t="shared" si="1"/>
        <v>1.0299625468164795</v>
      </c>
      <c r="J35" s="279">
        <f>HLOOKUP($A35,'Income Statement'!$G$2:$EV$43,16,FALSE)</f>
        <v>23240</v>
      </c>
      <c r="K35" s="282">
        <f>HLOOKUP($A35,Budget!$G$2:$EJ$44,17,FALSE)</f>
        <v>20253.330000000002</v>
      </c>
      <c r="L35" s="281">
        <f t="shared" si="2"/>
        <v>1.1474656266401624</v>
      </c>
    </row>
    <row r="36" spans="1:12" x14ac:dyDescent="0.25">
      <c r="A36" s="199" t="s">
        <v>25</v>
      </c>
      <c r="B36" s="23"/>
      <c r="C36" s="200"/>
      <c r="D36" s="205">
        <f>HLOOKUP($A36,'Income Statement'!$G$2:$EV$43,40,FALSE)</f>
        <v>0</v>
      </c>
      <c r="E36" s="212">
        <f>HLOOKUP($A36,Budget!$G$2:$EJ$44,41,FALSE)</f>
        <v>0</v>
      </c>
      <c r="F36" s="278">
        <f t="shared" si="0"/>
        <v>0</v>
      </c>
      <c r="G36" s="279">
        <f>HLOOKUP($A36,'Income Statement'!$G$2:$EV$43,10,FALSE)</f>
        <v>9200</v>
      </c>
      <c r="H36" s="282">
        <f>HLOOKUP($A36,Budget!$G$2:$EJ$44,11,FALSE)</f>
        <v>8800</v>
      </c>
      <c r="I36" s="278">
        <f t="shared" si="1"/>
        <v>1.0454545454545454</v>
      </c>
      <c r="J36" s="279">
        <f>HLOOKUP($A36,'Income Statement'!$G$2:$EV$43,16,FALSE)</f>
        <v>5400</v>
      </c>
      <c r="K36" s="282">
        <f>HLOOKUP($A36,Budget!$G$2:$EJ$44,17,FALSE)</f>
        <v>8250</v>
      </c>
      <c r="L36" s="281">
        <f t="shared" si="2"/>
        <v>0.65454545454545454</v>
      </c>
    </row>
    <row r="37" spans="1:12" x14ac:dyDescent="0.25">
      <c r="A37" s="199" t="s">
        <v>26</v>
      </c>
      <c r="B37" s="23"/>
      <c r="C37" s="200"/>
      <c r="D37" s="205">
        <f>HLOOKUP($A37,'Income Statement'!$G$2:$EV$43,40,FALSE)</f>
        <v>0</v>
      </c>
      <c r="E37" s="212">
        <f>HLOOKUP($A37,Budget!$G$2:$EJ$44,41,FALSE)</f>
        <v>0</v>
      </c>
      <c r="F37" s="278">
        <f t="shared" si="0"/>
        <v>0</v>
      </c>
      <c r="G37" s="279">
        <f>HLOOKUP($A37,'Income Statement'!$G$2:$EV$43,10,FALSE)</f>
        <v>31188.400000000001</v>
      </c>
      <c r="H37" s="282">
        <f>HLOOKUP($A37,Budget!$G$2:$EJ$44,11,FALSE)</f>
        <v>37400</v>
      </c>
      <c r="I37" s="278">
        <f t="shared" si="1"/>
        <v>0.83391443850267388</v>
      </c>
      <c r="J37" s="279">
        <f>HLOOKUP($A37,'Income Statement'!$G$2:$EV$43,16,FALSE)</f>
        <v>8750</v>
      </c>
      <c r="K37" s="282">
        <f>HLOOKUP($A37,Budget!$G$2:$EJ$44,17,FALSE)</f>
        <v>12500</v>
      </c>
      <c r="L37" s="281">
        <f t="shared" si="2"/>
        <v>0.7</v>
      </c>
    </row>
    <row r="38" spans="1:12" x14ac:dyDescent="0.25">
      <c r="A38" s="199" t="s">
        <v>27</v>
      </c>
      <c r="B38" s="23"/>
      <c r="C38" s="200"/>
      <c r="D38" s="205">
        <f>HLOOKUP($A38,'Income Statement'!$G$2:$EV$43,40,FALSE)</f>
        <v>0</v>
      </c>
      <c r="E38" s="212">
        <f>HLOOKUP($A38,Budget!$G$2:$EJ$44,41,FALSE)</f>
        <v>0</v>
      </c>
      <c r="F38" s="278">
        <f t="shared" si="0"/>
        <v>0</v>
      </c>
      <c r="G38" s="279">
        <f>HLOOKUP($A38,'Income Statement'!$G$2:$EV$43,10,FALSE)</f>
        <v>4143.91</v>
      </c>
      <c r="H38" s="282">
        <f>HLOOKUP($A38,Budget!$G$2:$EJ$44,11,FALSE)</f>
        <v>4700</v>
      </c>
      <c r="I38" s="278">
        <f t="shared" si="1"/>
        <v>0.88168297872340418</v>
      </c>
      <c r="J38" s="279">
        <f>HLOOKUP($A38,'Income Statement'!$G$2:$EV$43,16,FALSE)</f>
        <v>1400</v>
      </c>
      <c r="K38" s="282">
        <f>HLOOKUP($A38,Budget!$G$2:$EJ$44,17,FALSE)</f>
        <v>1600</v>
      </c>
      <c r="L38" s="281">
        <f t="shared" si="2"/>
        <v>0.875</v>
      </c>
    </row>
    <row r="39" spans="1:12" x14ac:dyDescent="0.25">
      <c r="A39" s="199" t="s">
        <v>692</v>
      </c>
      <c r="B39" s="23"/>
      <c r="C39" s="200"/>
      <c r="D39" s="205">
        <f>HLOOKUP($A39,'Income Statement'!$G$2:$EV$43,40,FALSE)</f>
        <v>0</v>
      </c>
      <c r="E39" s="276">
        <f>HLOOKUP($A39,Budget!$G$2:$EJ$44,41,FALSE)</f>
        <v>0</v>
      </c>
      <c r="F39" s="278">
        <f t="shared" si="0"/>
        <v>0</v>
      </c>
      <c r="G39" s="279">
        <f>HLOOKUP($A39,'Income Statement'!$G$2:$EV$43,10,FALSE)</f>
        <v>80860.800000000003</v>
      </c>
      <c r="H39" s="282">
        <f>HLOOKUP($A39,Budget!$G$2:$EJ$44,11,FALSE)</f>
        <v>93600</v>
      </c>
      <c r="I39" s="278">
        <f t="shared" si="1"/>
        <v>0.86389743589743595</v>
      </c>
      <c r="J39" s="279">
        <f>HLOOKUP($A39,'Income Statement'!$G$2:$EV$43,16,FALSE)</f>
        <v>12780.01</v>
      </c>
      <c r="K39" s="282">
        <f>HLOOKUP($A39,Budget!$G$2:$EJ$44,17,FALSE)</f>
        <v>1600</v>
      </c>
      <c r="L39" s="281">
        <f t="shared" si="2"/>
        <v>7.98750625</v>
      </c>
    </row>
    <row r="40" spans="1:12" x14ac:dyDescent="0.25">
      <c r="A40" s="199" t="s">
        <v>28</v>
      </c>
      <c r="B40" s="23"/>
      <c r="C40" s="200"/>
      <c r="D40" s="205">
        <f>HLOOKUP($A40,'Income Statement'!$G$2:$EV$43,40,FALSE)</f>
        <v>0</v>
      </c>
      <c r="E40" s="212">
        <f>HLOOKUP($A40,Budget!$G$2:$EJ$44,41,FALSE)</f>
        <v>0</v>
      </c>
      <c r="F40" s="278">
        <f t="shared" si="0"/>
        <v>0</v>
      </c>
      <c r="G40" s="279">
        <f>HLOOKUP($A40,'Income Statement'!$G$2:$EV$43,10,FALSE)</f>
        <v>14478.21</v>
      </c>
      <c r="H40" s="282">
        <f>HLOOKUP($A40,Budget!$G$2:$EJ$44,11,FALSE)</f>
        <v>17000</v>
      </c>
      <c r="I40" s="278">
        <f t="shared" si="1"/>
        <v>0.85165941176470583</v>
      </c>
      <c r="J40" s="279">
        <f>HLOOKUP($A40,'Income Statement'!$G$2:$EV$43,16,FALSE)</f>
        <v>1750</v>
      </c>
      <c r="K40" s="282">
        <f>HLOOKUP($A40,Budget!$G$2:$EJ$44,17,FALSE)</f>
        <v>4500</v>
      </c>
      <c r="L40" s="281">
        <f t="shared" si="2"/>
        <v>0.3888888888888889</v>
      </c>
    </row>
    <row r="41" spans="1:12" x14ac:dyDescent="0.25">
      <c r="A41" s="199" t="s">
        <v>29</v>
      </c>
      <c r="B41" s="23"/>
      <c r="C41" s="200"/>
      <c r="D41" s="205">
        <f>HLOOKUP($A41,'Income Statement'!$G$2:$EV$43,40,FALSE)</f>
        <v>0</v>
      </c>
      <c r="E41" s="212">
        <f>HLOOKUP($A41,Budget!$G$2:$EJ$44,41,FALSE)</f>
        <v>0</v>
      </c>
      <c r="F41" s="278">
        <f t="shared" si="0"/>
        <v>0</v>
      </c>
      <c r="G41" s="279">
        <f>HLOOKUP($A41,'Income Statement'!$G$2:$EV$43,10,FALSE)</f>
        <v>12870</v>
      </c>
      <c r="H41" s="282">
        <f>HLOOKUP($A41,Budget!$G$2:$EJ$44,11,FALSE)</f>
        <v>14700</v>
      </c>
      <c r="I41" s="278">
        <f t="shared" si="1"/>
        <v>0.8755102040816326</v>
      </c>
      <c r="J41" s="279">
        <f>HLOOKUP($A41,'Income Statement'!$G$2:$EV$43,16,FALSE)</f>
        <v>4500</v>
      </c>
      <c r="K41" s="282">
        <f>HLOOKUP($A41,Budget!$G$2:$EJ$44,17,FALSE)</f>
        <v>4425</v>
      </c>
      <c r="L41" s="281">
        <f t="shared" si="2"/>
        <v>1.0169491525423728</v>
      </c>
    </row>
    <row r="42" spans="1:12" x14ac:dyDescent="0.25">
      <c r="A42" s="199" t="s">
        <v>31</v>
      </c>
      <c r="B42" s="23"/>
      <c r="C42" s="200"/>
      <c r="D42" s="205">
        <f>HLOOKUP($A42,'Income Statement'!$G$2:$EV$43,40,FALSE)</f>
        <v>0</v>
      </c>
      <c r="E42" s="212">
        <f>HLOOKUP($A42,Budget!$G$2:$EJ$44,41,FALSE)</f>
        <v>0</v>
      </c>
      <c r="F42" s="278">
        <f t="shared" ref="F42:F73" si="12">IF(E42=0,0,D42/E42)</f>
        <v>0</v>
      </c>
      <c r="G42" s="279">
        <f>HLOOKUP($A42,'Income Statement'!$G$2:$EV$43,10,FALSE)</f>
        <v>7699.51</v>
      </c>
      <c r="H42" s="282">
        <f>HLOOKUP($A42,Budget!$G$2:$EJ$44,11,FALSE)</f>
        <v>12800</v>
      </c>
      <c r="I42" s="278">
        <f t="shared" ref="I42:I73" si="13">IF(H42=0,0,G42/H42)</f>
        <v>0.60152421875000006</v>
      </c>
      <c r="J42" s="279">
        <f>HLOOKUP($A42,'Income Statement'!$G$2:$EV$43,16,FALSE)</f>
        <v>4000</v>
      </c>
      <c r="K42" s="282">
        <f>HLOOKUP($A42,Budget!$G$2:$EJ$44,17,FALSE)</f>
        <v>3599.98</v>
      </c>
      <c r="L42" s="281">
        <f t="shared" ref="L42:L73" si="14">IF(K42=0,0,J42/K42)</f>
        <v>1.1111172839849111</v>
      </c>
    </row>
    <row r="43" spans="1:12" x14ac:dyDescent="0.25">
      <c r="A43" s="199" t="s">
        <v>32</v>
      </c>
      <c r="B43" s="23"/>
      <c r="C43" s="200"/>
      <c r="D43" s="205">
        <f>HLOOKUP($A43,'Income Statement'!$G$2:$EV$43,40,FALSE)</f>
        <v>271362.5</v>
      </c>
      <c r="E43" s="212">
        <f>HLOOKUP($A43,Budget!$G$2:$EJ$44,41,FALSE)</f>
        <v>375200.12821600004</v>
      </c>
      <c r="F43" s="278">
        <f t="shared" si="12"/>
        <v>0.72324735412611196</v>
      </c>
      <c r="G43" s="279">
        <f>HLOOKUP($A43,'Income Statement'!$G$2:$EV$43,10,FALSE)</f>
        <v>119293.32</v>
      </c>
      <c r="H43" s="282">
        <f>HLOOKUP($A43,Budget!$G$2:$EJ$44,11,FALSE)</f>
        <v>156400</v>
      </c>
      <c r="I43" s="278">
        <f t="shared" si="13"/>
        <v>0.76274501278772378</v>
      </c>
      <c r="J43" s="279">
        <f>HLOOKUP($A43,'Income Statement'!$G$2:$EV$43,16,FALSE)</f>
        <v>3600</v>
      </c>
      <c r="K43" s="282">
        <f>HLOOKUP($A43,Budget!$G$2:$EJ$44,17,FALSE)</f>
        <v>3200</v>
      </c>
      <c r="L43" s="281">
        <f t="shared" si="14"/>
        <v>1.125</v>
      </c>
    </row>
    <row r="44" spans="1:12" x14ac:dyDescent="0.25">
      <c r="A44" s="199" t="s">
        <v>33</v>
      </c>
      <c r="B44" s="23"/>
      <c r="C44" s="200"/>
      <c r="D44" s="205">
        <f>HLOOKUP($A44,'Income Statement'!$G$2:$EV$43,40,FALSE)</f>
        <v>0</v>
      </c>
      <c r="E44" s="212">
        <f>HLOOKUP($A44,Budget!$G$2:$EJ$44,41,FALSE)</f>
        <v>0</v>
      </c>
      <c r="F44" s="278">
        <f t="shared" si="12"/>
        <v>0</v>
      </c>
      <c r="G44" s="279">
        <f>HLOOKUP($A44,'Income Statement'!$G$2:$EV$43,10,FALSE)</f>
        <v>11908.86</v>
      </c>
      <c r="H44" s="282">
        <f>HLOOKUP($A44,Budget!$G$2:$EJ$44,11,FALSE)</f>
        <v>9100</v>
      </c>
      <c r="I44" s="278">
        <f t="shared" si="13"/>
        <v>1.3086659340659341</v>
      </c>
      <c r="J44" s="279">
        <f>HLOOKUP($A44,'Income Statement'!$G$2:$EV$43,16,FALSE)</f>
        <v>6200</v>
      </c>
      <c r="K44" s="282">
        <f>HLOOKUP($A44,Budget!$G$2:$EJ$44,17,FALSE)</f>
        <v>4883</v>
      </c>
      <c r="L44" s="281">
        <f t="shared" si="14"/>
        <v>1.2697112430882653</v>
      </c>
    </row>
    <row r="45" spans="1:12" x14ac:dyDescent="0.25">
      <c r="A45" s="199" t="s">
        <v>34</v>
      </c>
      <c r="B45" s="23"/>
      <c r="C45" s="200"/>
      <c r="D45" s="205">
        <f>HLOOKUP($A45,'Income Statement'!$G$2:$EV$43,40,FALSE)</f>
        <v>0</v>
      </c>
      <c r="E45" s="212">
        <f>HLOOKUP($A45,Budget!$G$2:$EJ$44,41,FALSE)</f>
        <v>0</v>
      </c>
      <c r="F45" s="278">
        <f t="shared" si="12"/>
        <v>0</v>
      </c>
      <c r="G45" s="279">
        <f>HLOOKUP($A45,'Income Statement'!$G$2:$EV$43,10,FALSE)</f>
        <v>24667.24</v>
      </c>
      <c r="H45" s="282">
        <f>HLOOKUP($A45,Budget!$G$2:$EJ$44,11,FALSE)</f>
        <v>32806</v>
      </c>
      <c r="I45" s="278">
        <f t="shared" si="13"/>
        <v>0.75191245503871251</v>
      </c>
      <c r="J45" s="279">
        <f>HLOOKUP($A45,'Income Statement'!$G$2:$EV$43,16,FALSE)</f>
        <v>2750</v>
      </c>
      <c r="K45" s="282">
        <f>HLOOKUP($A45,Budget!$G$2:$EJ$44,17,FALSE)</f>
        <v>3125</v>
      </c>
      <c r="L45" s="281">
        <f t="shared" si="14"/>
        <v>0.88</v>
      </c>
    </row>
    <row r="46" spans="1:12" x14ac:dyDescent="0.25">
      <c r="A46" s="199" t="s">
        <v>35</v>
      </c>
      <c r="B46" s="23"/>
      <c r="C46" s="200"/>
      <c r="D46" s="205">
        <f>HLOOKUP($A46,'Income Statement'!$G$2:$EV$43,40,FALSE)</f>
        <v>0</v>
      </c>
      <c r="E46" s="212">
        <f>HLOOKUP($A46,Budget!$G$2:$EJ$44,41,FALSE)</f>
        <v>0</v>
      </c>
      <c r="F46" s="278">
        <f t="shared" si="12"/>
        <v>0</v>
      </c>
      <c r="G46" s="279">
        <f>HLOOKUP($A46,'Income Statement'!$G$2:$EV$43,10,FALSE)</f>
        <v>4333.2</v>
      </c>
      <c r="H46" s="282">
        <f>HLOOKUP($A46,Budget!$G$2:$EJ$44,11,FALSE)</f>
        <v>5200</v>
      </c>
      <c r="I46" s="278">
        <f t="shared" si="13"/>
        <v>0.8333076923076923</v>
      </c>
      <c r="J46" s="279">
        <f>HLOOKUP($A46,'Income Statement'!$G$2:$EV$43,16,FALSE)</f>
        <v>900</v>
      </c>
      <c r="K46" s="282">
        <f>HLOOKUP($A46,Budget!$G$2:$EJ$44,17,FALSE)</f>
        <v>1000</v>
      </c>
      <c r="L46" s="281">
        <f t="shared" si="14"/>
        <v>0.9</v>
      </c>
    </row>
    <row r="47" spans="1:12" x14ac:dyDescent="0.25">
      <c r="A47" s="199" t="s">
        <v>36</v>
      </c>
      <c r="B47" s="23"/>
      <c r="C47" s="200"/>
      <c r="D47" s="205">
        <f>HLOOKUP($A47,'Income Statement'!$G$2:$EV$43,40,FALSE)</f>
        <v>0</v>
      </c>
      <c r="E47" s="212">
        <f>HLOOKUP($A47,Budget!$G$2:$EJ$44,41,FALSE)</f>
        <v>0</v>
      </c>
      <c r="F47" s="278">
        <f t="shared" si="12"/>
        <v>0</v>
      </c>
      <c r="G47" s="279">
        <f>HLOOKUP($A47,'Income Statement'!$G$2:$EV$43,10,FALSE)</f>
        <v>15975</v>
      </c>
      <c r="H47" s="282">
        <f>HLOOKUP($A47,Budget!$G$2:$EJ$44,11,FALSE)</f>
        <v>14500</v>
      </c>
      <c r="I47" s="278">
        <f t="shared" si="13"/>
        <v>1.1017241379310345</v>
      </c>
      <c r="J47" s="279">
        <f>HLOOKUP($A47,'Income Statement'!$G$2:$EV$43,16,FALSE)</f>
        <v>5700</v>
      </c>
      <c r="K47" s="282">
        <f>HLOOKUP($A47,Budget!$G$2:$EJ$44,17,FALSE)</f>
        <v>5300</v>
      </c>
      <c r="L47" s="281">
        <f t="shared" si="14"/>
        <v>1.0754716981132075</v>
      </c>
    </row>
    <row r="48" spans="1:12" x14ac:dyDescent="0.25">
      <c r="A48" s="199" t="s">
        <v>37</v>
      </c>
      <c r="B48" s="23"/>
      <c r="C48" s="200"/>
      <c r="D48" s="205">
        <f>HLOOKUP($A48,'Income Statement'!$G$2:$EV$43,40,FALSE)</f>
        <v>0</v>
      </c>
      <c r="E48" s="212">
        <f>HLOOKUP($A48,Budget!$G$2:$EJ$44,41,FALSE)</f>
        <v>0</v>
      </c>
      <c r="F48" s="278">
        <f t="shared" si="12"/>
        <v>0</v>
      </c>
      <c r="G48" s="279">
        <f>HLOOKUP($A48,'Income Statement'!$G$2:$EV$43,10,FALSE)</f>
        <v>8961</v>
      </c>
      <c r="H48" s="282">
        <f>HLOOKUP($A48,Budget!$G$2:$EJ$44,11,FALSE)</f>
        <v>13600</v>
      </c>
      <c r="I48" s="278">
        <f t="shared" si="13"/>
        <v>0.65889705882352945</v>
      </c>
      <c r="J48" s="279">
        <f>HLOOKUP($A48,'Income Statement'!$G$2:$EV$43,16,FALSE)</f>
        <v>0</v>
      </c>
      <c r="K48" s="282">
        <f>HLOOKUP($A48,Budget!$G$2:$EJ$44,17,FALSE)</f>
        <v>8400</v>
      </c>
      <c r="L48" s="281">
        <f t="shared" si="14"/>
        <v>0</v>
      </c>
    </row>
    <row r="49" spans="1:12" x14ac:dyDescent="0.25">
      <c r="A49" s="199" t="s">
        <v>38</v>
      </c>
      <c r="B49" s="23"/>
      <c r="C49" s="200"/>
      <c r="D49" s="205">
        <f>HLOOKUP($A49,'Income Statement'!$G$2:$EV$43,40,FALSE)</f>
        <v>49675.8</v>
      </c>
      <c r="E49" s="212">
        <f>HLOOKUP($A49,Budget!$G$2:$EJ$44,41,FALSE)</f>
        <v>65835.492799999993</v>
      </c>
      <c r="F49" s="278">
        <f t="shared" si="12"/>
        <v>0.75454436334074204</v>
      </c>
      <c r="G49" s="279">
        <f>HLOOKUP($A49,'Income Statement'!$G$2:$EV$43,10,FALSE)</f>
        <v>15325</v>
      </c>
      <c r="H49" s="282">
        <f>HLOOKUP($A49,Budget!$G$2:$EJ$44,11,FALSE)</f>
        <v>18149.736643500004</v>
      </c>
      <c r="I49" s="278">
        <f t="shared" si="13"/>
        <v>0.84436486881413608</v>
      </c>
      <c r="J49" s="279">
        <f>HLOOKUP($A49,'Income Statement'!$G$2:$EV$43,16,FALSE)</f>
        <v>2766.65</v>
      </c>
      <c r="K49" s="282">
        <f>HLOOKUP($A49,Budget!$G$2:$EJ$44,17,FALSE)</f>
        <v>2000</v>
      </c>
      <c r="L49" s="281">
        <f t="shared" si="14"/>
        <v>1.3833250000000001</v>
      </c>
    </row>
    <row r="50" spans="1:12" x14ac:dyDescent="0.25">
      <c r="A50" s="199" t="s">
        <v>39</v>
      </c>
      <c r="B50" s="23"/>
      <c r="C50" s="200"/>
      <c r="D50" s="205">
        <f>HLOOKUP($A50,'Income Statement'!$G$2:$EV$43,40,FALSE)</f>
        <v>0</v>
      </c>
      <c r="E50" s="212">
        <f>HLOOKUP($A50,Budget!$G$2:$EJ$44,41,FALSE)</f>
        <v>0</v>
      </c>
      <c r="F50" s="278">
        <f t="shared" si="12"/>
        <v>0</v>
      </c>
      <c r="G50" s="279">
        <f>HLOOKUP($A50,'Income Statement'!$G$2:$EV$43,10,FALSE)</f>
        <v>9750</v>
      </c>
      <c r="H50" s="282">
        <f>HLOOKUP($A50,Budget!$G$2:$EJ$44,11,FALSE)</f>
        <v>8400</v>
      </c>
      <c r="I50" s="278">
        <f t="shared" si="13"/>
        <v>1.1607142857142858</v>
      </c>
      <c r="J50" s="279">
        <f>HLOOKUP($A50,'Income Statement'!$G$2:$EV$43,16,FALSE)</f>
        <v>3500</v>
      </c>
      <c r="K50" s="282">
        <f>HLOOKUP($A50,Budget!$G$2:$EJ$44,17,FALSE)</f>
        <v>2700</v>
      </c>
      <c r="L50" s="281">
        <f t="shared" si="14"/>
        <v>1.2962962962962963</v>
      </c>
    </row>
    <row r="51" spans="1:12" x14ac:dyDescent="0.25">
      <c r="A51" s="199" t="s">
        <v>40</v>
      </c>
      <c r="B51" s="23"/>
      <c r="C51" s="200"/>
      <c r="D51" s="205">
        <f>HLOOKUP($A51,'Income Statement'!$G$2:$EV$43,40,FALSE)</f>
        <v>0</v>
      </c>
      <c r="E51" s="212">
        <f>HLOOKUP($A51,Budget!$G$2:$EJ$44,41,FALSE)</f>
        <v>0</v>
      </c>
      <c r="F51" s="278">
        <f t="shared" si="12"/>
        <v>0</v>
      </c>
      <c r="G51" s="279">
        <f>HLOOKUP($A51,'Income Statement'!$G$2:$EV$43,10,FALSE)</f>
        <v>2587.5</v>
      </c>
      <c r="H51" s="282">
        <f>HLOOKUP($A51,Budget!$G$2:$EJ$44,11,FALSE)</f>
        <v>2403.5000000000005</v>
      </c>
      <c r="I51" s="278">
        <f t="shared" si="13"/>
        <v>1.0765550239234447</v>
      </c>
      <c r="J51" s="279">
        <f>HLOOKUP($A51,'Income Statement'!$G$2:$EV$43,16,FALSE)</f>
        <v>900</v>
      </c>
      <c r="K51" s="282">
        <f>HLOOKUP($A51,Budget!$G$2:$EJ$44,17,FALSE)</f>
        <v>600</v>
      </c>
      <c r="L51" s="281">
        <f t="shared" si="14"/>
        <v>1.5</v>
      </c>
    </row>
    <row r="52" spans="1:12" x14ac:dyDescent="0.25">
      <c r="A52" s="199" t="s">
        <v>41</v>
      </c>
      <c r="B52" s="23"/>
      <c r="C52" s="200"/>
      <c r="D52" s="205">
        <f>HLOOKUP($A52,'Income Statement'!$G$2:$EV$43,40,FALSE)</f>
        <v>0</v>
      </c>
      <c r="E52" s="212">
        <f>HLOOKUP($A52,Budget!$G$2:$EJ$44,41,FALSE)</f>
        <v>0</v>
      </c>
      <c r="F52" s="278">
        <f t="shared" si="12"/>
        <v>0</v>
      </c>
      <c r="G52" s="279">
        <f>HLOOKUP($A52,'Income Statement'!$G$2:$EV$43,10,FALSE)</f>
        <v>7050</v>
      </c>
      <c r="H52" s="282">
        <f>HLOOKUP($A52,Budget!$G$2:$EJ$44,11,FALSE)</f>
        <v>7100</v>
      </c>
      <c r="I52" s="278">
        <f t="shared" si="13"/>
        <v>0.99295774647887325</v>
      </c>
      <c r="J52" s="279">
        <f>HLOOKUP($A52,'Income Statement'!$G$2:$EV$43,16,FALSE)</f>
        <v>2200</v>
      </c>
      <c r="K52" s="282">
        <f>HLOOKUP($A52,Budget!$G$2:$EJ$44,17,FALSE)</f>
        <v>2350</v>
      </c>
      <c r="L52" s="281">
        <f t="shared" si="14"/>
        <v>0.93617021276595747</v>
      </c>
    </row>
    <row r="53" spans="1:12" x14ac:dyDescent="0.25">
      <c r="A53" s="199" t="s">
        <v>42</v>
      </c>
      <c r="B53" s="23"/>
      <c r="C53" s="200"/>
      <c r="D53" s="205">
        <f>HLOOKUP($A53,'Income Statement'!$G$2:$EV$43,40,FALSE)</f>
        <v>0</v>
      </c>
      <c r="E53" s="212">
        <f>HLOOKUP($A53,Budget!$G$2:$EJ$44,41,FALSE)</f>
        <v>0</v>
      </c>
      <c r="F53" s="278">
        <f t="shared" si="12"/>
        <v>0</v>
      </c>
      <c r="G53" s="279">
        <f>HLOOKUP($A53,'Income Statement'!$G$2:$EV$43,10,FALSE)</f>
        <v>11100</v>
      </c>
      <c r="H53" s="282">
        <f>HLOOKUP($A53,Budget!$G$2:$EJ$44,11,FALSE)</f>
        <v>11500</v>
      </c>
      <c r="I53" s="278">
        <f t="shared" si="13"/>
        <v>0.9652173913043478</v>
      </c>
      <c r="J53" s="279">
        <f>HLOOKUP($A53,'Income Statement'!$G$2:$EV$43,16,FALSE)</f>
        <v>8800</v>
      </c>
      <c r="K53" s="282">
        <f>HLOOKUP($A53,Budget!$G$2:$EJ$44,17,FALSE)</f>
        <v>9600</v>
      </c>
      <c r="L53" s="281">
        <f t="shared" si="14"/>
        <v>0.91666666666666663</v>
      </c>
    </row>
    <row r="54" spans="1:12" x14ac:dyDescent="0.25">
      <c r="A54" s="199" t="s">
        <v>44</v>
      </c>
      <c r="B54" s="23"/>
      <c r="C54" s="200"/>
      <c r="D54" s="205">
        <f>HLOOKUP($A54,'Income Statement'!$G$2:$EV$43,40,FALSE)</f>
        <v>0</v>
      </c>
      <c r="E54" s="212">
        <f>HLOOKUP($A54,Budget!$G$2:$EJ$44,41,FALSE)</f>
        <v>0</v>
      </c>
      <c r="F54" s="278">
        <f t="shared" si="12"/>
        <v>0</v>
      </c>
      <c r="G54" s="279">
        <f>HLOOKUP($A54,'Income Statement'!$G$2:$EV$43,10,FALSE)</f>
        <v>21955.5</v>
      </c>
      <c r="H54" s="282">
        <f>HLOOKUP($A54,Budget!$G$2:$EJ$44,11,FALSE)</f>
        <v>16886.100000000002</v>
      </c>
      <c r="I54" s="278">
        <f t="shared" si="13"/>
        <v>1.3002114164904861</v>
      </c>
      <c r="J54" s="279">
        <f>HLOOKUP($A54,'Income Statement'!$G$2:$EV$43,16,FALSE)</f>
        <v>8000</v>
      </c>
      <c r="K54" s="282">
        <f>HLOOKUP($A54,Budget!$G$2:$EJ$44,17,FALSE)</f>
        <v>7600</v>
      </c>
      <c r="L54" s="281">
        <f t="shared" si="14"/>
        <v>1.0526315789473684</v>
      </c>
    </row>
    <row r="55" spans="1:12" x14ac:dyDescent="0.25">
      <c r="A55" s="199" t="s">
        <v>45</v>
      </c>
      <c r="B55" s="23"/>
      <c r="C55" s="200"/>
      <c r="D55" s="205">
        <f>HLOOKUP($A55,'Income Statement'!$G$2:$EV$43,40,FALSE)</f>
        <v>275895</v>
      </c>
      <c r="E55" s="212">
        <f>HLOOKUP($A55,Budget!$G$2:$EJ$44,41,FALSE)</f>
        <v>297199.84601500002</v>
      </c>
      <c r="F55" s="278">
        <f t="shared" si="12"/>
        <v>0.92831474746482634</v>
      </c>
      <c r="G55" s="279">
        <f>HLOOKUP($A55,'Income Statement'!$G$2:$EV$43,10,FALSE)</f>
        <v>416780.68</v>
      </c>
      <c r="H55" s="282">
        <f>HLOOKUP($A55,Budget!$G$2:$EJ$44,11,FALSE)</f>
        <v>655711.74454278906</v>
      </c>
      <c r="I55" s="278">
        <f t="shared" si="13"/>
        <v>0.6356157007537061</v>
      </c>
      <c r="J55" s="279">
        <f>HLOOKUP($A55,'Income Statement'!$G$2:$EV$43,16,FALSE)</f>
        <v>22725</v>
      </c>
      <c r="K55" s="282">
        <f>HLOOKUP($A55,Budget!$G$2:$EJ$44,17,FALSE)</f>
        <v>23250.16</v>
      </c>
      <c r="L55" s="281">
        <f t="shared" si="14"/>
        <v>0.97741262855825506</v>
      </c>
    </row>
    <row r="56" spans="1:12" x14ac:dyDescent="0.25">
      <c r="A56" s="199" t="s">
        <v>472</v>
      </c>
      <c r="B56" s="23"/>
      <c r="C56" s="200"/>
      <c r="D56" s="205">
        <f>HLOOKUP($A56,'Income Statement'!$G$2:$EV$43,40,FALSE)</f>
        <v>0</v>
      </c>
      <c r="E56" s="212">
        <f>HLOOKUP($A56,Budget!$G$2:$EJ$44,41,FALSE)</f>
        <v>0</v>
      </c>
      <c r="F56" s="278">
        <f t="shared" si="12"/>
        <v>0</v>
      </c>
      <c r="G56" s="279">
        <f>HLOOKUP($A56,'Income Statement'!$G$2:$EV$43,10,FALSE)</f>
        <v>9000</v>
      </c>
      <c r="H56" s="282">
        <f>HLOOKUP($A56,Budget!$G$2:$EJ$44,11,FALSE)</f>
        <v>12100</v>
      </c>
      <c r="I56" s="278">
        <f t="shared" si="13"/>
        <v>0.74380165289256195</v>
      </c>
      <c r="J56" s="279">
        <f>HLOOKUP($A56,'Income Statement'!$G$2:$EV$43,16,FALSE)</f>
        <v>0</v>
      </c>
      <c r="K56" s="282">
        <f>HLOOKUP($A56,Budget!$G$2:$EJ$44,17,FALSE)</f>
        <v>1415</v>
      </c>
      <c r="L56" s="281">
        <f t="shared" si="14"/>
        <v>0</v>
      </c>
    </row>
    <row r="57" spans="1:12" x14ac:dyDescent="0.25">
      <c r="A57" s="199" t="s">
        <v>46</v>
      </c>
      <c r="B57" s="23"/>
      <c r="C57" s="200"/>
      <c r="D57" s="205">
        <f>HLOOKUP($A57,'Income Statement'!$G$2:$EV$43,40,FALSE)</f>
        <v>0</v>
      </c>
      <c r="E57" s="212">
        <f>HLOOKUP($A57,Budget!$G$2:$EJ$44,41,FALSE)</f>
        <v>0</v>
      </c>
      <c r="F57" s="278">
        <f t="shared" si="12"/>
        <v>0</v>
      </c>
      <c r="G57" s="279">
        <f>HLOOKUP($A57,'Income Statement'!$G$2:$EV$43,10,FALSE)</f>
        <v>11615.57</v>
      </c>
      <c r="H57" s="282">
        <f>HLOOKUP($A57,Budget!$G$2:$EJ$44,11,FALSE)</f>
        <v>9961.875</v>
      </c>
      <c r="I57" s="278">
        <f t="shared" si="13"/>
        <v>1.1660023840893405</v>
      </c>
      <c r="J57" s="279">
        <f>HLOOKUP($A57,'Income Statement'!$G$2:$EV$43,16,FALSE)</f>
        <v>5999.74</v>
      </c>
      <c r="K57" s="282">
        <f>HLOOKUP($A57,Budget!$G$2:$EJ$44,17,FALSE)</f>
        <v>6100</v>
      </c>
      <c r="L57" s="281">
        <f t="shared" si="14"/>
        <v>0.98356393442622947</v>
      </c>
    </row>
    <row r="58" spans="1:12" x14ac:dyDescent="0.25">
      <c r="A58" s="199" t="s">
        <v>47</v>
      </c>
      <c r="B58" s="23"/>
      <c r="C58" s="200"/>
      <c r="D58" s="205">
        <f>HLOOKUP($A58,'Income Statement'!$G$2:$EV$43,40,FALSE)</f>
        <v>0</v>
      </c>
      <c r="E58" s="212">
        <f>HLOOKUP($A58,Budget!$G$2:$EJ$44,41,FALSE)</f>
        <v>0</v>
      </c>
      <c r="F58" s="278">
        <f t="shared" si="12"/>
        <v>0</v>
      </c>
      <c r="G58" s="279">
        <f>HLOOKUP($A58,'Income Statement'!$G$2:$EV$43,10,FALSE)</f>
        <v>37784.239999999998</v>
      </c>
      <c r="H58" s="282">
        <f>HLOOKUP($A58,Budget!$G$2:$EJ$44,11,FALSE)</f>
        <v>61186.911555000006</v>
      </c>
      <c r="I58" s="278">
        <f t="shared" si="13"/>
        <v>0.61752160780392229</v>
      </c>
      <c r="J58" s="279">
        <f>HLOOKUP($A58,'Income Statement'!$G$2:$EV$43,16,FALSE)</f>
        <v>8583.33</v>
      </c>
      <c r="K58" s="282">
        <f>HLOOKUP($A58,Budget!$G$2:$EJ$44,17,FALSE)</f>
        <v>18000</v>
      </c>
      <c r="L58" s="281">
        <f t="shared" si="14"/>
        <v>0.47685166666666667</v>
      </c>
    </row>
    <row r="59" spans="1:12" x14ac:dyDescent="0.25">
      <c r="A59" s="199" t="s">
        <v>48</v>
      </c>
      <c r="B59" s="23"/>
      <c r="C59" s="200"/>
      <c r="D59" s="205">
        <f>HLOOKUP($A59,'Income Statement'!$G$2:$EV$43,40,FALSE)</f>
        <v>475626.36</v>
      </c>
      <c r="E59" s="212">
        <f>HLOOKUP($A59,Budget!$G$2:$EJ$44,41,FALSE)</f>
        <v>537147.40295316</v>
      </c>
      <c r="F59" s="278">
        <f t="shared" si="12"/>
        <v>0.88546711272375878</v>
      </c>
      <c r="G59" s="279">
        <f>HLOOKUP($A59,'Income Statement'!$G$2:$EV$43,10,FALSE)</f>
        <v>117526.57</v>
      </c>
      <c r="H59" s="282">
        <f>HLOOKUP($A59,Budget!$G$2:$EJ$44,11,FALSE)</f>
        <v>174780.65861592002</v>
      </c>
      <c r="I59" s="278">
        <f t="shared" si="13"/>
        <v>0.67242320134669076</v>
      </c>
      <c r="J59" s="279">
        <f>HLOOKUP($A59,'Income Statement'!$G$2:$EV$43,16,FALSE)</f>
        <v>15120</v>
      </c>
      <c r="K59" s="282">
        <f>HLOOKUP($A59,Budget!$G$2:$EJ$44,17,FALSE)</f>
        <v>14310</v>
      </c>
      <c r="L59" s="281">
        <f t="shared" si="14"/>
        <v>1.0566037735849056</v>
      </c>
    </row>
    <row r="60" spans="1:12" x14ac:dyDescent="0.25">
      <c r="A60" s="199" t="s">
        <v>50</v>
      </c>
      <c r="B60" s="23"/>
      <c r="C60" s="200"/>
      <c r="D60" s="205">
        <f>HLOOKUP($A60,'Income Statement'!$G$2:$EV$43,40,FALSE)</f>
        <v>333350</v>
      </c>
      <c r="E60" s="212">
        <f>HLOOKUP($A60,Budget!$G$2:$EJ$44,41,FALSE)</f>
        <v>363000.08349749999</v>
      </c>
      <c r="F60" s="278">
        <f t="shared" si="12"/>
        <v>0.91831934799622661</v>
      </c>
      <c r="G60" s="279">
        <f>HLOOKUP($A60,'Income Statement'!$G$2:$EV$43,10,FALSE)</f>
        <v>78569.320000000007</v>
      </c>
      <c r="H60" s="282">
        <f>HLOOKUP($A60,Budget!$G$2:$EJ$44,11,FALSE)</f>
        <v>101157.34944000002</v>
      </c>
      <c r="I60" s="278">
        <f t="shared" si="13"/>
        <v>0.77670402036979258</v>
      </c>
      <c r="J60" s="279">
        <f>HLOOKUP($A60,'Income Statement'!$G$2:$EV$43,16,FALSE)</f>
        <v>6711.67</v>
      </c>
      <c r="K60" s="282">
        <f>HLOOKUP($A60,Budget!$G$2:$EJ$44,17,FALSE)</f>
        <v>9075</v>
      </c>
      <c r="L60" s="281">
        <f t="shared" si="14"/>
        <v>0.73957796143250687</v>
      </c>
    </row>
    <row r="61" spans="1:12" x14ac:dyDescent="0.25">
      <c r="A61" s="199" t="s">
        <v>51</v>
      </c>
      <c r="B61" s="23"/>
      <c r="C61" s="200"/>
      <c r="D61" s="205">
        <f>HLOOKUP($A61,'Income Statement'!$G$2:$EV$43,40,FALSE)</f>
        <v>0</v>
      </c>
      <c r="E61" s="212">
        <f>HLOOKUP($A61,Budget!$G$2:$EJ$44,41,FALSE)</f>
        <v>0</v>
      </c>
      <c r="F61" s="278">
        <f t="shared" si="12"/>
        <v>0</v>
      </c>
      <c r="G61" s="279">
        <f>HLOOKUP($A61,'Income Statement'!$G$2:$EV$43,10,FALSE)</f>
        <v>6642.51</v>
      </c>
      <c r="H61" s="282">
        <f>HLOOKUP($A61,Budget!$G$2:$EJ$44,11,FALSE)</f>
        <v>16700</v>
      </c>
      <c r="I61" s="278">
        <f t="shared" si="13"/>
        <v>0.39775508982035929</v>
      </c>
      <c r="J61" s="279">
        <f>HLOOKUP($A61,'Income Statement'!$G$2:$EV$43,16,FALSE)</f>
        <v>-200</v>
      </c>
      <c r="K61" s="282">
        <f>HLOOKUP($A61,Budget!$G$2:$EJ$44,17,FALSE)</f>
        <v>2900</v>
      </c>
      <c r="L61" s="281">
        <f t="shared" si="14"/>
        <v>-6.8965517241379309E-2</v>
      </c>
    </row>
    <row r="62" spans="1:12" x14ac:dyDescent="0.25">
      <c r="A62" s="199" t="s">
        <v>52</v>
      </c>
      <c r="B62" s="23"/>
      <c r="C62" s="200"/>
      <c r="D62" s="205">
        <f>HLOOKUP($A62,'Income Statement'!$G$2:$EV$43,40,FALSE)</f>
        <v>0</v>
      </c>
      <c r="E62" s="212">
        <f>HLOOKUP($A62,Budget!$G$2:$EJ$44,41,FALSE)</f>
        <v>0</v>
      </c>
      <c r="F62" s="278">
        <f t="shared" si="12"/>
        <v>0</v>
      </c>
      <c r="G62" s="279">
        <f>HLOOKUP($A62,'Income Statement'!$G$2:$EV$43,10,FALSE)</f>
        <v>12977.91</v>
      </c>
      <c r="H62" s="282">
        <f>HLOOKUP($A62,Budget!$G$2:$EJ$44,11,FALSE)</f>
        <v>13900</v>
      </c>
      <c r="I62" s="278">
        <f t="shared" si="13"/>
        <v>0.93366258992805751</v>
      </c>
      <c r="J62" s="279">
        <f>HLOOKUP($A62,'Income Statement'!$G$2:$EV$43,16,FALSE)</f>
        <v>3360</v>
      </c>
      <c r="K62" s="282">
        <f>HLOOKUP($A62,Budget!$G$2:$EJ$44,17,FALSE)</f>
        <v>3840</v>
      </c>
      <c r="L62" s="281">
        <f t="shared" si="14"/>
        <v>0.875</v>
      </c>
    </row>
    <row r="63" spans="1:12" x14ac:dyDescent="0.25">
      <c r="A63" s="199" t="s">
        <v>53</v>
      </c>
      <c r="B63" s="23"/>
      <c r="C63" s="200"/>
      <c r="D63" s="205">
        <f>HLOOKUP($A63,'Income Statement'!$G$2:$EV$43,40,FALSE)</f>
        <v>0</v>
      </c>
      <c r="E63" s="212">
        <f>HLOOKUP($A63,Budget!$G$2:$EJ$44,41,FALSE)</f>
        <v>0</v>
      </c>
      <c r="F63" s="278">
        <f t="shared" si="12"/>
        <v>0</v>
      </c>
      <c r="G63" s="279">
        <f>HLOOKUP($A63,'Income Statement'!$G$2:$EV$43,10,FALSE)</f>
        <v>22232.16</v>
      </c>
      <c r="H63" s="282">
        <f>HLOOKUP($A63,Budget!$G$2:$EJ$44,11,FALSE)</f>
        <v>32609.500000000004</v>
      </c>
      <c r="I63" s="278">
        <f t="shared" si="13"/>
        <v>0.68176942302089871</v>
      </c>
      <c r="J63" s="279">
        <f>HLOOKUP($A63,'Income Statement'!$G$2:$EV$43,16,FALSE)</f>
        <v>4675</v>
      </c>
      <c r="K63" s="282">
        <f>HLOOKUP($A63,Budget!$G$2:$EJ$44,17,FALSE)</f>
        <v>10300</v>
      </c>
      <c r="L63" s="281">
        <f t="shared" si="14"/>
        <v>0.45388349514563109</v>
      </c>
    </row>
    <row r="64" spans="1:12" x14ac:dyDescent="0.25">
      <c r="A64" s="199" t="s">
        <v>462</v>
      </c>
      <c r="B64" s="23"/>
      <c r="C64" s="200"/>
      <c r="D64" s="205">
        <f>HLOOKUP($A64,'Income Statement'!$G$2:$EV$43,40,FALSE)</f>
        <v>0</v>
      </c>
      <c r="E64" s="212">
        <f>HLOOKUP($A64,Budget!$G$2:$EJ$44,41,FALSE)</f>
        <v>0</v>
      </c>
      <c r="F64" s="278">
        <f t="shared" si="12"/>
        <v>0</v>
      </c>
      <c r="G64" s="279">
        <f>HLOOKUP($A64,'Income Statement'!$G$2:$EV$43,10,FALSE)</f>
        <v>4650</v>
      </c>
      <c r="H64" s="282">
        <f>HLOOKUP($A64,Budget!$G$2:$EJ$44,11,FALSE)</f>
        <v>5900</v>
      </c>
      <c r="I64" s="278">
        <f t="shared" si="13"/>
        <v>0.78813559322033899</v>
      </c>
      <c r="J64" s="279">
        <f>HLOOKUP($A64,'Income Statement'!$G$2:$EV$43,16,FALSE)</f>
        <v>800</v>
      </c>
      <c r="K64" s="282">
        <f>HLOOKUP($A64,Budget!$G$2:$EJ$44,17,FALSE)</f>
        <v>2637.5</v>
      </c>
      <c r="L64" s="281">
        <f t="shared" si="14"/>
        <v>0.30331753554502372</v>
      </c>
    </row>
    <row r="65" spans="1:12" x14ac:dyDescent="0.25">
      <c r="A65" s="199" t="s">
        <v>54</v>
      </c>
      <c r="B65" s="23"/>
      <c r="C65" s="200"/>
      <c r="D65" s="205">
        <f>HLOOKUP($A65,'Income Statement'!$G$2:$EV$43,40,FALSE)</f>
        <v>0</v>
      </c>
      <c r="E65" s="212">
        <f>HLOOKUP($A65,Budget!$G$2:$EJ$44,41,FALSE)</f>
        <v>0</v>
      </c>
      <c r="F65" s="278">
        <f t="shared" si="12"/>
        <v>0</v>
      </c>
      <c r="G65" s="279">
        <f>HLOOKUP($A65,'Income Statement'!$G$2:$EV$43,10,FALSE)</f>
        <v>4750</v>
      </c>
      <c r="H65" s="282">
        <f>HLOOKUP($A65,Budget!$G$2:$EJ$44,11,FALSE)</f>
        <v>7300</v>
      </c>
      <c r="I65" s="278">
        <f t="shared" si="13"/>
        <v>0.65068493150684936</v>
      </c>
      <c r="J65" s="279">
        <f>HLOOKUP($A65,'Income Statement'!$G$2:$EV$43,16,FALSE)</f>
        <v>1900</v>
      </c>
      <c r="K65" s="282">
        <f>HLOOKUP($A65,Budget!$G$2:$EJ$44,17,FALSE)</f>
        <v>800</v>
      </c>
      <c r="L65" s="281">
        <f t="shared" si="14"/>
        <v>2.375</v>
      </c>
    </row>
    <row r="66" spans="1:12" x14ac:dyDescent="0.25">
      <c r="A66" s="199" t="s">
        <v>55</v>
      </c>
      <c r="B66" s="23"/>
      <c r="C66" s="200"/>
      <c r="D66" s="205">
        <f>HLOOKUP($A66,'Income Statement'!$G$2:$EV$43,40,FALSE)</f>
        <v>0</v>
      </c>
      <c r="E66" s="212">
        <f>HLOOKUP($A66,Budget!$G$2:$EJ$44,41,FALSE)</f>
        <v>0</v>
      </c>
      <c r="F66" s="278">
        <f t="shared" si="12"/>
        <v>0</v>
      </c>
      <c r="G66" s="279">
        <f>HLOOKUP($A66,'Income Statement'!$G$2:$EV$43,10,FALSE)</f>
        <v>25267.279999999999</v>
      </c>
      <c r="H66" s="282">
        <f>HLOOKUP($A66,Budget!$G$2:$EJ$44,11,FALSE)</f>
        <v>28700</v>
      </c>
      <c r="I66" s="278">
        <f t="shared" si="13"/>
        <v>0.88039303135888503</v>
      </c>
      <c r="J66" s="279">
        <f>HLOOKUP($A66,'Income Statement'!$G$2:$EV$43,16,FALSE)</f>
        <v>8600</v>
      </c>
      <c r="K66" s="282">
        <f>HLOOKUP($A66,Budget!$G$2:$EJ$44,17,FALSE)</f>
        <v>8800</v>
      </c>
      <c r="L66" s="281">
        <f t="shared" si="14"/>
        <v>0.97727272727272729</v>
      </c>
    </row>
    <row r="67" spans="1:12" x14ac:dyDescent="0.25">
      <c r="A67" s="199" t="s">
        <v>57</v>
      </c>
      <c r="B67" s="23"/>
      <c r="C67" s="200"/>
      <c r="D67" s="205">
        <f>HLOOKUP($A67,'Income Statement'!$G$2:$EV$43,40,FALSE)</f>
        <v>252813.53</v>
      </c>
      <c r="E67" s="212">
        <f>HLOOKUP($A67,Budget!$G$2:$EJ$44,41,FALSE)</f>
        <v>314674.22079999995</v>
      </c>
      <c r="F67" s="278">
        <f t="shared" si="12"/>
        <v>0.80341354101797469</v>
      </c>
      <c r="G67" s="279">
        <f>HLOOKUP($A67,'Income Statement'!$G$2:$EV$43,10,FALSE)</f>
        <v>134477.47</v>
      </c>
      <c r="H67" s="282">
        <f>HLOOKUP($A67,Budget!$G$2:$EJ$44,11,FALSE)</f>
        <v>204971.28750000001</v>
      </c>
      <c r="I67" s="278">
        <f t="shared" si="13"/>
        <v>0.65607954967839088</v>
      </c>
      <c r="J67" s="279">
        <f>HLOOKUP($A67,'Income Statement'!$G$2:$EV$43,16,FALSE)</f>
        <v>15083.33</v>
      </c>
      <c r="K67" s="282">
        <f>HLOOKUP($A67,Budget!$G$2:$EJ$44,17,FALSE)</f>
        <v>23000</v>
      </c>
      <c r="L67" s="281">
        <f t="shared" si="14"/>
        <v>0.65579695652173908</v>
      </c>
    </row>
    <row r="68" spans="1:12" x14ac:dyDescent="0.25">
      <c r="A68" s="199" t="s">
        <v>58</v>
      </c>
      <c r="B68" s="23"/>
      <c r="C68" s="200"/>
      <c r="D68" s="205">
        <f>HLOOKUP($A68,'Income Statement'!$G$2:$EV$43,40,FALSE)</f>
        <v>0</v>
      </c>
      <c r="E68" s="212">
        <f>HLOOKUP($A68,Budget!$G$2:$EJ$44,41,FALSE)</f>
        <v>0</v>
      </c>
      <c r="F68" s="278">
        <f t="shared" si="12"/>
        <v>0</v>
      </c>
      <c r="G68" s="279">
        <f>HLOOKUP($A68,'Income Statement'!$G$2:$EV$43,10,FALSE)</f>
        <v>54081.95</v>
      </c>
      <c r="H68" s="282">
        <f>HLOOKUP($A68,Budget!$G$2:$EJ$44,11,FALSE)</f>
        <v>79219</v>
      </c>
      <c r="I68" s="278">
        <f t="shared" si="13"/>
        <v>0.68268912760827571</v>
      </c>
      <c r="J68" s="279">
        <f>HLOOKUP($A68,'Income Statement'!$G$2:$EV$43,16,FALSE)</f>
        <v>0</v>
      </c>
      <c r="K68" s="282">
        <f>HLOOKUP($A68,Budget!$G$2:$EJ$44,17,FALSE)</f>
        <v>5200</v>
      </c>
      <c r="L68" s="281">
        <f t="shared" si="14"/>
        <v>0</v>
      </c>
    </row>
    <row r="69" spans="1:12" x14ac:dyDescent="0.25">
      <c r="A69" s="199" t="s">
        <v>60</v>
      </c>
      <c r="B69" s="23"/>
      <c r="C69" s="200"/>
      <c r="D69" s="205">
        <f>HLOOKUP($A69,'Income Statement'!$G$2:$EV$43,40,FALSE)</f>
        <v>194841.39</v>
      </c>
      <c r="E69" s="212">
        <f>HLOOKUP($A69,Budget!$G$2:$EJ$44,41,FALSE)</f>
        <v>262471.45600000001</v>
      </c>
      <c r="F69" s="278">
        <f t="shared" si="12"/>
        <v>0.74233363493819304</v>
      </c>
      <c r="G69" s="279">
        <f>HLOOKUP($A69,'Income Statement'!$G$2:$EV$43,10,FALSE)</f>
        <v>26500.75</v>
      </c>
      <c r="H69" s="282">
        <f>HLOOKUP($A69,Budget!$G$2:$EJ$44,11,FALSE)</f>
        <v>37319.154600000009</v>
      </c>
      <c r="I69" s="278">
        <f t="shared" si="13"/>
        <v>0.71011120921801363</v>
      </c>
      <c r="J69" s="279">
        <f>HLOOKUP($A69,'Income Statement'!$G$2:$EV$43,16,FALSE)</f>
        <v>4425</v>
      </c>
      <c r="K69" s="282">
        <f>HLOOKUP($A69,Budget!$G$2:$EJ$44,17,FALSE)</f>
        <v>8550</v>
      </c>
      <c r="L69" s="281">
        <f t="shared" si="14"/>
        <v>0.51754385964912286</v>
      </c>
    </row>
    <row r="70" spans="1:12" x14ac:dyDescent="0.25">
      <c r="A70" s="199" t="s">
        <v>61</v>
      </c>
      <c r="B70" s="23"/>
      <c r="C70" s="200"/>
      <c r="D70" s="205">
        <f>HLOOKUP($A70,'Income Statement'!$G$2:$EV$43,40,FALSE)</f>
        <v>0</v>
      </c>
      <c r="E70" s="212">
        <f>HLOOKUP($A70,Budget!$G$2:$EJ$44,41,FALSE)</f>
        <v>0</v>
      </c>
      <c r="F70" s="278">
        <f t="shared" si="12"/>
        <v>0</v>
      </c>
      <c r="G70" s="279">
        <f>HLOOKUP($A70,'Income Statement'!$G$2:$EV$43,10,FALSE)</f>
        <v>1900</v>
      </c>
      <c r="H70" s="282">
        <f>HLOOKUP($A70,Budget!$G$2:$EJ$44,11,FALSE)</f>
        <v>2300</v>
      </c>
      <c r="I70" s="278">
        <f t="shared" si="13"/>
        <v>0.82608695652173914</v>
      </c>
      <c r="J70" s="279">
        <f>HLOOKUP($A70,'Income Statement'!$G$2:$EV$43,16,FALSE)</f>
        <v>300</v>
      </c>
      <c r="K70" s="282">
        <f>HLOOKUP($A70,Budget!$G$2:$EJ$44,17,FALSE)</f>
        <v>787.5</v>
      </c>
      <c r="L70" s="281">
        <f t="shared" si="14"/>
        <v>0.38095238095238093</v>
      </c>
    </row>
    <row r="71" spans="1:12" x14ac:dyDescent="0.25">
      <c r="A71" s="199" t="s">
        <v>62</v>
      </c>
      <c r="B71" s="23"/>
      <c r="C71" s="200"/>
      <c r="D71" s="205">
        <f>HLOOKUP($A71,'Income Statement'!$G$2:$EV$43,40,FALSE)</f>
        <v>0</v>
      </c>
      <c r="E71" s="212">
        <f>HLOOKUP($A71,Budget!$G$2:$EJ$44,41,FALSE)</f>
        <v>0</v>
      </c>
      <c r="F71" s="278">
        <f t="shared" si="12"/>
        <v>0</v>
      </c>
      <c r="G71" s="279">
        <f>HLOOKUP($A71,'Income Statement'!$G$2:$EV$43,10,FALSE)</f>
        <v>9750</v>
      </c>
      <c r="H71" s="282">
        <f>HLOOKUP($A71,Budget!$G$2:$EJ$44,11,FALSE)</f>
        <v>11100</v>
      </c>
      <c r="I71" s="278">
        <f t="shared" si="13"/>
        <v>0.8783783783783784</v>
      </c>
      <c r="J71" s="279">
        <f>HLOOKUP($A71,'Income Statement'!$G$2:$EV$43,16,FALSE)</f>
        <v>4200</v>
      </c>
      <c r="K71" s="282">
        <f>HLOOKUP($A71,Budget!$G$2:$EJ$44,17,FALSE)</f>
        <v>6450</v>
      </c>
      <c r="L71" s="281">
        <f t="shared" si="14"/>
        <v>0.65116279069767447</v>
      </c>
    </row>
    <row r="72" spans="1:12" x14ac:dyDescent="0.25">
      <c r="A72" s="199" t="s">
        <v>63</v>
      </c>
      <c r="B72" s="23"/>
      <c r="C72" s="200"/>
      <c r="D72" s="205">
        <f>HLOOKUP($A72,'Income Statement'!$G$2:$EV$43,40,FALSE)</f>
        <v>0</v>
      </c>
      <c r="E72" s="212">
        <f>HLOOKUP($A72,Budget!$G$2:$EJ$44,41,FALSE)</f>
        <v>0</v>
      </c>
      <c r="F72" s="278">
        <f t="shared" si="12"/>
        <v>0</v>
      </c>
      <c r="G72" s="279">
        <f>HLOOKUP($A72,'Income Statement'!$G$2:$EV$43,10,FALSE)</f>
        <v>4450</v>
      </c>
      <c r="H72" s="282">
        <f>HLOOKUP($A72,Budget!$G$2:$EJ$44,11,FALSE)</f>
        <v>4800</v>
      </c>
      <c r="I72" s="278">
        <f t="shared" si="13"/>
        <v>0.92708333333333337</v>
      </c>
      <c r="J72" s="279">
        <f>HLOOKUP($A72,'Income Statement'!$G$2:$EV$43,16,FALSE)</f>
        <v>0</v>
      </c>
      <c r="K72" s="282">
        <f>HLOOKUP($A72,Budget!$G$2:$EJ$44,17,FALSE)</f>
        <v>1200</v>
      </c>
      <c r="L72" s="281">
        <f t="shared" si="14"/>
        <v>0</v>
      </c>
    </row>
    <row r="73" spans="1:12" x14ac:dyDescent="0.25">
      <c r="A73" s="199" t="s">
        <v>64</v>
      </c>
      <c r="B73" s="23"/>
      <c r="C73" s="200"/>
      <c r="D73" s="205">
        <f>HLOOKUP($A73,'Income Statement'!$G$2:$EV$43,40,FALSE)</f>
        <v>42923</v>
      </c>
      <c r="E73" s="212">
        <f>HLOOKUP($A73,Budget!$G$2:$EJ$44,41,FALSE)</f>
        <v>66879</v>
      </c>
      <c r="F73" s="278">
        <f t="shared" si="12"/>
        <v>0.64180086424737215</v>
      </c>
      <c r="G73" s="279">
        <f>HLOOKUP($A73,'Income Statement'!$G$2:$EV$43,10,FALSE)</f>
        <v>32276.36</v>
      </c>
      <c r="H73" s="282">
        <f>HLOOKUP($A73,Budget!$G$2:$EJ$44,11,FALSE)</f>
        <v>80424.729000000007</v>
      </c>
      <c r="I73" s="278">
        <f t="shared" si="13"/>
        <v>0.40132382665535621</v>
      </c>
      <c r="J73" s="279">
        <f>HLOOKUP($A73,'Income Statement'!$G$2:$EV$43,16,FALSE)</f>
        <v>3450</v>
      </c>
      <c r="K73" s="282">
        <f>HLOOKUP($A73,Budget!$G$2:$EJ$44,17,FALSE)</f>
        <v>6000</v>
      </c>
      <c r="L73" s="281">
        <f t="shared" si="14"/>
        <v>0.57499999999999996</v>
      </c>
    </row>
    <row r="74" spans="1:12" x14ac:dyDescent="0.25">
      <c r="A74" s="199" t="s">
        <v>65</v>
      </c>
      <c r="B74" s="23"/>
      <c r="C74" s="200"/>
      <c r="D74" s="205">
        <f>HLOOKUP($A74,'Income Statement'!$G$2:$EV$43,40,FALSE)</f>
        <v>0</v>
      </c>
      <c r="E74" s="212">
        <f>HLOOKUP($A74,Budget!$G$2:$EJ$44,41,FALSE)</f>
        <v>0</v>
      </c>
      <c r="F74" s="278">
        <f t="shared" ref="F74:F106" si="15">IF(E74=0,0,D74/E74)</f>
        <v>0</v>
      </c>
      <c r="G74" s="279">
        <f>HLOOKUP($A74,'Income Statement'!$G$2:$EV$43,10,FALSE)</f>
        <v>10626.17</v>
      </c>
      <c r="H74" s="282">
        <f>HLOOKUP($A74,Budget!$G$2:$EJ$44,11,FALSE)</f>
        <v>13312.75</v>
      </c>
      <c r="I74" s="278">
        <f t="shared" ref="I74:I106" si="16">IF(H74=0,0,G74/H74)</f>
        <v>0.79819496347486429</v>
      </c>
      <c r="J74" s="279">
        <f>HLOOKUP($A74,'Income Statement'!$G$2:$EV$43,16,FALSE)</f>
        <v>1433.33</v>
      </c>
      <c r="K74" s="282">
        <f>HLOOKUP($A74,Budget!$G$2:$EJ$44,17,FALSE)</f>
        <v>1600</v>
      </c>
      <c r="L74" s="281">
        <f t="shared" ref="L74:L106" si="17">IF(K74=0,0,J74/K74)</f>
        <v>0.89583124999999997</v>
      </c>
    </row>
    <row r="75" spans="1:12" x14ac:dyDescent="0.25">
      <c r="A75" s="199" t="s">
        <v>460</v>
      </c>
      <c r="B75" s="23"/>
      <c r="C75" s="200"/>
      <c r="D75" s="205">
        <f>HLOOKUP($A75,'Income Statement'!$G$2:$EV$43,40,FALSE)</f>
        <v>0</v>
      </c>
      <c r="E75" s="212">
        <f>HLOOKUP($A75,Budget!$G$2:$EJ$44,41,FALSE)</f>
        <v>0</v>
      </c>
      <c r="F75" s="278">
        <f t="shared" si="15"/>
        <v>0</v>
      </c>
      <c r="G75" s="279">
        <f>HLOOKUP($A75,'Income Statement'!$G$2:$EV$43,10,FALSE)</f>
        <v>6444.74</v>
      </c>
      <c r="H75" s="282">
        <f>HLOOKUP($A75,Budget!$G$2:$EJ$44,11,FALSE)</f>
        <v>7200</v>
      </c>
      <c r="I75" s="278">
        <f t="shared" si="16"/>
        <v>0.8951027777777778</v>
      </c>
      <c r="J75" s="279">
        <f>HLOOKUP($A75,'Income Statement'!$G$2:$EV$43,16,FALSE)</f>
        <v>1800</v>
      </c>
      <c r="K75" s="282">
        <f>HLOOKUP($A75,Budget!$G$2:$EJ$44,17,FALSE)</f>
        <v>5149.96</v>
      </c>
      <c r="L75" s="281">
        <f t="shared" si="17"/>
        <v>0.34951727780409947</v>
      </c>
    </row>
    <row r="76" spans="1:12" x14ac:dyDescent="0.25">
      <c r="A76" s="199" t="s">
        <v>67</v>
      </c>
      <c r="B76" s="23"/>
      <c r="C76" s="200"/>
      <c r="D76" s="205">
        <f>HLOOKUP($A76,'Income Statement'!$G$2:$EV$43,40,FALSE)</f>
        <v>114866.33</v>
      </c>
      <c r="E76" s="212">
        <f>HLOOKUP($A76,Budget!$G$2:$EJ$44,41,FALSE)</f>
        <v>145861.91999999998</v>
      </c>
      <c r="F76" s="278">
        <f t="shared" si="15"/>
        <v>0.78750046619432967</v>
      </c>
      <c r="G76" s="279">
        <f>HLOOKUP($A76,'Income Statement'!$G$2:$EV$43,10,FALSE)</f>
        <v>52028.23</v>
      </c>
      <c r="H76" s="282">
        <f>HLOOKUP($A76,Budget!$G$2:$EJ$44,11,FALSE)</f>
        <v>67200</v>
      </c>
      <c r="I76" s="278">
        <f t="shared" si="16"/>
        <v>0.77422961309523819</v>
      </c>
      <c r="J76" s="279">
        <f>HLOOKUP($A76,'Income Statement'!$G$2:$EV$43,16,FALSE)</f>
        <v>6200</v>
      </c>
      <c r="K76" s="282">
        <f>HLOOKUP($A76,Budget!$G$2:$EJ$44,17,FALSE)</f>
        <v>11400</v>
      </c>
      <c r="L76" s="281">
        <f t="shared" si="17"/>
        <v>0.54385964912280704</v>
      </c>
    </row>
    <row r="77" spans="1:12" x14ac:dyDescent="0.25">
      <c r="A77" s="199" t="s">
        <v>450</v>
      </c>
      <c r="B77" s="23"/>
      <c r="C77" s="200"/>
      <c r="D77" s="205">
        <f>HLOOKUP($A77,'Income Statement'!$G$2:$EV$43,40,FALSE)</f>
        <v>0</v>
      </c>
      <c r="E77" s="212">
        <f>HLOOKUP($A77,Budget!$G$2:$EJ$44,41,FALSE)</f>
        <v>0</v>
      </c>
      <c r="F77" s="278">
        <f t="shared" si="15"/>
        <v>0</v>
      </c>
      <c r="G77" s="279">
        <f>HLOOKUP($A77,'Income Statement'!$G$2:$EV$43,10,FALSE)</f>
        <v>11392.76</v>
      </c>
      <c r="H77" s="282">
        <f>HLOOKUP($A77,Budget!$G$2:$EJ$44,11,FALSE)</f>
        <v>21400</v>
      </c>
      <c r="I77" s="278">
        <f t="shared" si="16"/>
        <v>0.5323719626168224</v>
      </c>
      <c r="J77" s="279">
        <f>HLOOKUP($A77,'Income Statement'!$G$2:$EV$43,16,FALSE)</f>
        <v>5600</v>
      </c>
      <c r="K77" s="282">
        <f>HLOOKUP($A77,Budget!$G$2:$EJ$44,17,FALSE)</f>
        <v>11392.5</v>
      </c>
      <c r="L77" s="281">
        <f t="shared" si="17"/>
        <v>0.49155145929339478</v>
      </c>
    </row>
    <row r="78" spans="1:12" x14ac:dyDescent="0.25">
      <c r="A78" s="199" t="s">
        <v>68</v>
      </c>
      <c r="B78" s="23"/>
      <c r="C78" s="200"/>
      <c r="D78" s="205">
        <f>HLOOKUP($A78,'Income Statement'!$G$2:$EV$43,40,FALSE)</f>
        <v>0</v>
      </c>
      <c r="E78" s="212">
        <f>HLOOKUP($A78,Budget!$G$2:$EJ$44,41,FALSE)</f>
        <v>0</v>
      </c>
      <c r="F78" s="278">
        <f t="shared" si="15"/>
        <v>0</v>
      </c>
      <c r="G78" s="279">
        <f>HLOOKUP($A78,'Income Statement'!$G$2:$EV$43,10,FALSE)</f>
        <v>2903</v>
      </c>
      <c r="H78" s="282">
        <f>HLOOKUP($A78,Budget!$G$2:$EJ$44,11,FALSE)</f>
        <v>3600</v>
      </c>
      <c r="I78" s="278">
        <f t="shared" si="16"/>
        <v>0.80638888888888893</v>
      </c>
      <c r="J78" s="279">
        <f>HLOOKUP($A78,'Income Statement'!$G$2:$EV$43,16,FALSE)</f>
        <v>999.99</v>
      </c>
      <c r="K78" s="282">
        <f>HLOOKUP($A78,Budget!$G$2:$EJ$44,17,FALSE)</f>
        <v>1000</v>
      </c>
      <c r="L78" s="281">
        <f t="shared" si="17"/>
        <v>0.99999000000000005</v>
      </c>
    </row>
    <row r="79" spans="1:12" x14ac:dyDescent="0.25">
      <c r="A79" s="199" t="s">
        <v>69</v>
      </c>
      <c r="B79" s="23"/>
      <c r="C79" s="200"/>
      <c r="D79" s="205">
        <f>HLOOKUP($A79,'Income Statement'!$G$2:$EV$43,40,FALSE)</f>
        <v>0</v>
      </c>
      <c r="E79" s="212">
        <f>HLOOKUP($A79,Budget!$G$2:$EJ$44,41,FALSE)</f>
        <v>0</v>
      </c>
      <c r="F79" s="278">
        <f t="shared" si="15"/>
        <v>0</v>
      </c>
      <c r="G79" s="279">
        <f>HLOOKUP($A79,'Income Statement'!$G$2:$EV$43,10,FALSE)</f>
        <v>43150.69</v>
      </c>
      <c r="H79" s="282">
        <f>HLOOKUP($A79,Budget!$G$2:$EJ$44,11,FALSE)</f>
        <v>55300</v>
      </c>
      <c r="I79" s="278">
        <f t="shared" si="16"/>
        <v>0.78030180831826401</v>
      </c>
      <c r="J79" s="279">
        <f>HLOOKUP($A79,'Income Statement'!$G$2:$EV$43,16,FALSE)</f>
        <v>11500</v>
      </c>
      <c r="K79" s="282">
        <f>HLOOKUP($A79,Budget!$G$2:$EJ$44,17,FALSE)</f>
        <v>14082.87</v>
      </c>
      <c r="L79" s="281">
        <f t="shared" si="17"/>
        <v>0.81659491282671781</v>
      </c>
    </row>
    <row r="80" spans="1:12" x14ac:dyDescent="0.25">
      <c r="A80" s="199" t="s">
        <v>70</v>
      </c>
      <c r="B80" s="23"/>
      <c r="C80" s="200"/>
      <c r="D80" s="205">
        <f>HLOOKUP($A80,'Income Statement'!$G$2:$EV$43,40,FALSE)</f>
        <v>368183</v>
      </c>
      <c r="E80" s="212">
        <f>HLOOKUP($A80,Budget!$G$2:$EJ$44,41,FALSE)</f>
        <v>401310.09332550003</v>
      </c>
      <c r="F80" s="278">
        <f t="shared" si="15"/>
        <v>0.91745262858706411</v>
      </c>
      <c r="G80" s="279">
        <f>HLOOKUP($A80,'Income Statement'!$G$2:$EV$43,10,FALSE)</f>
        <v>264454.59999999998</v>
      </c>
      <c r="H80" s="282">
        <f>HLOOKUP($A80,Budget!$G$2:$EJ$44,11,FALSE)</f>
        <v>360525.66944204801</v>
      </c>
      <c r="I80" s="278">
        <f t="shared" si="16"/>
        <v>0.73352502308440815</v>
      </c>
      <c r="J80" s="279">
        <f>HLOOKUP($A80,'Income Statement'!$G$2:$EV$43,16,FALSE)</f>
        <v>26800</v>
      </c>
      <c r="K80" s="282">
        <f>HLOOKUP($A80,Budget!$G$2:$EJ$44,17,FALSE)</f>
        <v>30100</v>
      </c>
      <c r="L80" s="281">
        <f t="shared" si="17"/>
        <v>0.89036544850498334</v>
      </c>
    </row>
    <row r="81" spans="1:12" x14ac:dyDescent="0.25">
      <c r="A81" s="199" t="s">
        <v>71</v>
      </c>
      <c r="B81" s="23"/>
      <c r="C81" s="200"/>
      <c r="D81" s="205">
        <f>HLOOKUP($A81,'Income Statement'!$G$2:$EV$43,40,FALSE)</f>
        <v>0</v>
      </c>
      <c r="E81" s="212">
        <f>HLOOKUP($A81,Budget!$G$2:$EJ$44,41,FALSE)</f>
        <v>0</v>
      </c>
      <c r="F81" s="278">
        <f t="shared" si="15"/>
        <v>0</v>
      </c>
      <c r="G81" s="279">
        <f>HLOOKUP($A81,'Income Statement'!$G$2:$EV$43,10,FALSE)</f>
        <v>27950</v>
      </c>
      <c r="H81" s="282">
        <f>HLOOKUP($A81,Budget!$G$2:$EJ$44,11,FALSE)</f>
        <v>26700</v>
      </c>
      <c r="I81" s="278">
        <f t="shared" si="16"/>
        <v>1.0468164794007491</v>
      </c>
      <c r="J81" s="279">
        <f>HLOOKUP($A81,'Income Statement'!$G$2:$EV$43,16,FALSE)</f>
        <v>3800</v>
      </c>
      <c r="K81" s="282">
        <f>HLOOKUP($A81,Budget!$G$2:$EJ$44,17,FALSE)</f>
        <v>4800</v>
      </c>
      <c r="L81" s="281">
        <f t="shared" si="17"/>
        <v>0.79166666666666663</v>
      </c>
    </row>
    <row r="82" spans="1:12" x14ac:dyDescent="0.25">
      <c r="A82" s="199" t="s">
        <v>72</v>
      </c>
      <c r="B82" s="23"/>
      <c r="C82" s="200"/>
      <c r="D82" s="205">
        <f>HLOOKUP($A82,'Income Statement'!$G$2:$EV$43,40,FALSE)</f>
        <v>58658.5</v>
      </c>
      <c r="E82" s="212">
        <f>HLOOKUP($A82,Budget!$G$2:$EJ$44,41,FALSE)</f>
        <v>179426</v>
      </c>
      <c r="F82" s="278">
        <f t="shared" si="15"/>
        <v>0.32692307692307693</v>
      </c>
      <c r="G82" s="279">
        <f>HLOOKUP($A82,'Income Statement'!$G$2:$EV$43,10,FALSE)</f>
        <v>132509.5</v>
      </c>
      <c r="H82" s="282">
        <f>HLOOKUP($A82,Budget!$G$2:$EJ$44,11,FALSE)</f>
        <v>118501.50000000003</v>
      </c>
      <c r="I82" s="278">
        <f t="shared" si="16"/>
        <v>1.1182094741416773</v>
      </c>
      <c r="J82" s="279">
        <f>HLOOKUP($A82,'Income Statement'!$G$2:$EV$43,16,FALSE)</f>
        <v>0</v>
      </c>
      <c r="K82" s="282">
        <f>HLOOKUP($A82,Budget!$G$2:$EJ$44,17,FALSE)</f>
        <v>3750</v>
      </c>
      <c r="L82" s="281">
        <f t="shared" si="17"/>
        <v>0</v>
      </c>
    </row>
    <row r="83" spans="1:12" s="80" customFormat="1" x14ac:dyDescent="0.25">
      <c r="A83" s="199" t="s">
        <v>73</v>
      </c>
      <c r="B83" s="23"/>
      <c r="C83" s="200"/>
      <c r="D83" s="205">
        <f>HLOOKUP($A83,'Income Statement'!$G$2:$EV$43,40,FALSE)</f>
        <v>0</v>
      </c>
      <c r="E83" s="212">
        <f>HLOOKUP($A83,Budget!$G$2:$EJ$44,41,FALSE)</f>
        <v>0</v>
      </c>
      <c r="F83" s="278">
        <f t="shared" si="15"/>
        <v>0</v>
      </c>
      <c r="G83" s="279">
        <f>HLOOKUP($A83,'Income Statement'!$G$2:$EV$43,10,FALSE)</f>
        <v>10960.19</v>
      </c>
      <c r="H83" s="282">
        <f>HLOOKUP($A83,Budget!$G$2:$EJ$44,11,FALSE)</f>
        <v>8657.6490000000013</v>
      </c>
      <c r="I83" s="278">
        <f t="shared" si="16"/>
        <v>1.2659545333842939</v>
      </c>
      <c r="J83" s="279">
        <f>HLOOKUP($A83,'Income Statement'!$G$2:$EV$43,16,FALSE)</f>
        <v>1341.59</v>
      </c>
      <c r="K83" s="282">
        <f>HLOOKUP($A83,Budget!$G$2:$EJ$44,17,FALSE)</f>
        <v>4316.68</v>
      </c>
      <c r="L83" s="281">
        <f t="shared" si="17"/>
        <v>0.31079209021748189</v>
      </c>
    </row>
    <row r="84" spans="1:12" x14ac:dyDescent="0.25">
      <c r="A84" s="199" t="s">
        <v>74</v>
      </c>
      <c r="B84" s="23"/>
      <c r="C84" s="200"/>
      <c r="D84" s="205">
        <f>HLOOKUP($A84,'Income Statement'!$G$2:$EV$43,40,FALSE)</f>
        <v>309054.92</v>
      </c>
      <c r="E84" s="212">
        <f>HLOOKUP($A84,Budget!$G$2:$EJ$44,41,FALSE)</f>
        <v>372683.46600000001</v>
      </c>
      <c r="F84" s="278">
        <f t="shared" si="15"/>
        <v>0.82926920079679622</v>
      </c>
      <c r="G84" s="279">
        <f>HLOOKUP($A84,'Income Statement'!$G$2:$EV$43,10,FALSE)</f>
        <v>707622.52</v>
      </c>
      <c r="H84" s="282">
        <f>HLOOKUP($A84,Budget!$G$2:$EJ$44,11,FALSE)</f>
        <v>1039839.0132</v>
      </c>
      <c r="I84" s="278">
        <f t="shared" si="16"/>
        <v>0.68051160902528829</v>
      </c>
      <c r="J84" s="279">
        <f>HLOOKUP($A84,'Income Statement'!$G$2:$EV$43,16,FALSE)</f>
        <v>33891.980000000003</v>
      </c>
      <c r="K84" s="282">
        <f>HLOOKUP($A84,Budget!$G$2:$EJ$44,17,FALSE)</f>
        <v>67750</v>
      </c>
      <c r="L84" s="281">
        <f t="shared" si="17"/>
        <v>0.50025062730627312</v>
      </c>
    </row>
    <row r="85" spans="1:12" x14ac:dyDescent="0.25">
      <c r="A85" s="199" t="s">
        <v>75</v>
      </c>
      <c r="B85" s="23"/>
      <c r="C85" s="200"/>
      <c r="D85" s="205">
        <f>HLOOKUP($A85,'Income Statement'!$G$2:$EV$43,40,FALSE)</f>
        <v>0</v>
      </c>
      <c r="E85" s="212">
        <f>HLOOKUP($A85,Budget!$G$2:$EJ$44,41,FALSE)</f>
        <v>0</v>
      </c>
      <c r="F85" s="278">
        <f t="shared" si="15"/>
        <v>0</v>
      </c>
      <c r="G85" s="279">
        <f>HLOOKUP($A85,'Income Statement'!$G$2:$EV$43,10,FALSE)</f>
        <v>10473.120000000001</v>
      </c>
      <c r="H85" s="282">
        <f>HLOOKUP($A85,Budget!$G$2:$EJ$44,11,FALSE)</f>
        <v>13100</v>
      </c>
      <c r="I85" s="278">
        <f t="shared" si="16"/>
        <v>0.79947480916030544</v>
      </c>
      <c r="J85" s="279">
        <f>HLOOKUP($A85,'Income Statement'!$G$2:$EV$43,16,FALSE)</f>
        <v>4666.66</v>
      </c>
      <c r="K85" s="282">
        <f>HLOOKUP($A85,Budget!$G$2:$EJ$44,17,FALSE)</f>
        <v>4725</v>
      </c>
      <c r="L85" s="281">
        <f t="shared" si="17"/>
        <v>0.98765291005291</v>
      </c>
    </row>
    <row r="86" spans="1:12" x14ac:dyDescent="0.25">
      <c r="A86" s="199" t="s">
        <v>76</v>
      </c>
      <c r="B86" s="23"/>
      <c r="C86" s="200"/>
      <c r="D86" s="205">
        <f>HLOOKUP($A86,'Income Statement'!$G$2:$EV$43,40,FALSE)</f>
        <v>47601.84</v>
      </c>
      <c r="E86" s="212">
        <f>HLOOKUP($A86,Budget!$G$2:$EJ$44,41,FALSE)</f>
        <v>54925.14</v>
      </c>
      <c r="F86" s="278">
        <f t="shared" si="15"/>
        <v>0.86666761340981557</v>
      </c>
      <c r="G86" s="279">
        <f>HLOOKUP($A86,'Income Statement'!$G$2:$EV$43,10,FALSE)</f>
        <v>43351.95</v>
      </c>
      <c r="H86" s="282">
        <f>HLOOKUP($A86,Budget!$G$2:$EJ$44,11,FALSE)</f>
        <v>74236.477500000008</v>
      </c>
      <c r="I86" s="278">
        <f t="shared" si="16"/>
        <v>0.58397099997100477</v>
      </c>
      <c r="J86" s="279">
        <f>HLOOKUP($A86,'Income Statement'!$G$2:$EV$43,16,FALSE)</f>
        <v>2812.5</v>
      </c>
      <c r="K86" s="282">
        <f>HLOOKUP($A86,Budget!$G$2:$EJ$44,17,FALSE)</f>
        <v>9149.9699999999993</v>
      </c>
      <c r="L86" s="281">
        <f t="shared" si="17"/>
        <v>0.30737805697723602</v>
      </c>
    </row>
    <row r="87" spans="1:12" x14ac:dyDescent="0.25">
      <c r="A87" s="199" t="s">
        <v>77</v>
      </c>
      <c r="B87" s="23"/>
      <c r="C87" s="200"/>
      <c r="D87" s="205">
        <f>HLOOKUP($A87,'Income Statement'!$G$2:$EV$43,40,FALSE)</f>
        <v>0</v>
      </c>
      <c r="E87" s="212">
        <f>HLOOKUP($A87,Budget!$G$2:$EJ$44,41,FALSE)</f>
        <v>0</v>
      </c>
      <c r="F87" s="278">
        <f t="shared" si="15"/>
        <v>0</v>
      </c>
      <c r="G87" s="279">
        <f>HLOOKUP($A87,'Income Statement'!$G$2:$EV$43,10,FALSE)</f>
        <v>21355.94</v>
      </c>
      <c r="H87" s="282">
        <f>HLOOKUP($A87,Budget!$G$2:$EJ$44,11,FALSE)</f>
        <v>34200</v>
      </c>
      <c r="I87" s="278">
        <f t="shared" si="16"/>
        <v>0.62444269005847952</v>
      </c>
      <c r="J87" s="279">
        <f>HLOOKUP($A87,'Income Statement'!$G$2:$EV$43,16,FALSE)</f>
        <v>200</v>
      </c>
      <c r="K87" s="282">
        <f>HLOOKUP($A87,Budget!$G$2:$EJ$44,17,FALSE)</f>
        <v>5800</v>
      </c>
      <c r="L87" s="281">
        <f t="shared" si="17"/>
        <v>3.4482758620689655E-2</v>
      </c>
    </row>
    <row r="88" spans="1:12" x14ac:dyDescent="0.25">
      <c r="A88" s="199" t="s">
        <v>78</v>
      </c>
      <c r="B88" s="23"/>
      <c r="C88" s="200"/>
      <c r="D88" s="205">
        <f>HLOOKUP($A88,'Income Statement'!$G$2:$EV$43,40,FALSE)</f>
        <v>426461.55</v>
      </c>
      <c r="E88" s="212">
        <f>HLOOKUP($A88,Budget!$G$2:$EJ$44,41,FALSE)</f>
        <v>574009.16</v>
      </c>
      <c r="F88" s="278">
        <f t="shared" si="15"/>
        <v>0.74295251664624995</v>
      </c>
      <c r="G88" s="279">
        <f>HLOOKUP($A88,'Income Statement'!$G$2:$EV$43,10,FALSE)</f>
        <v>228999.7</v>
      </c>
      <c r="H88" s="282">
        <f>HLOOKUP($A88,Budget!$G$2:$EJ$44,11,FALSE)</f>
        <v>409000</v>
      </c>
      <c r="I88" s="278">
        <f t="shared" si="16"/>
        <v>0.55990146699266508</v>
      </c>
      <c r="J88" s="279">
        <f>HLOOKUP($A88,'Income Statement'!$G$2:$EV$43,16,FALSE)</f>
        <v>26550</v>
      </c>
      <c r="K88" s="282">
        <f>HLOOKUP($A88,Budget!$G$2:$EJ$44,17,FALSE)</f>
        <v>32625</v>
      </c>
      <c r="L88" s="281">
        <f t="shared" si="17"/>
        <v>0.81379310344827582</v>
      </c>
    </row>
    <row r="89" spans="1:12" x14ac:dyDescent="0.25">
      <c r="A89" s="199" t="s">
        <v>79</v>
      </c>
      <c r="B89" s="23"/>
      <c r="C89" s="200"/>
      <c r="D89" s="205">
        <f>HLOOKUP($A89,'Income Statement'!$G$2:$EV$43,40,FALSE)</f>
        <v>384468.47999999998</v>
      </c>
      <c r="E89" s="212">
        <f>HLOOKUP($A89,Budget!$G$2:$EJ$44,41,FALSE)</f>
        <v>440846.54725</v>
      </c>
      <c r="F89" s="278">
        <f t="shared" si="15"/>
        <v>0.8721140777858275</v>
      </c>
      <c r="G89" s="279">
        <f>HLOOKUP($A89,'Income Statement'!$G$2:$EV$43,10,FALSE)</f>
        <v>55003.09</v>
      </c>
      <c r="H89" s="282">
        <f>HLOOKUP($A89,Budget!$G$2:$EJ$44,11,FALSE)</f>
        <v>78911.191049999994</v>
      </c>
      <c r="I89" s="278">
        <f t="shared" si="16"/>
        <v>0.69702521617179414</v>
      </c>
      <c r="J89" s="279">
        <f>HLOOKUP($A89,'Income Statement'!$G$2:$EV$43,16,FALSE)</f>
        <v>11653.12</v>
      </c>
      <c r="K89" s="282">
        <f>HLOOKUP($A89,Budget!$G$2:$EJ$44,17,FALSE)</f>
        <v>8903.4699999999993</v>
      </c>
      <c r="L89" s="281">
        <f t="shared" si="17"/>
        <v>1.308829029580602</v>
      </c>
    </row>
    <row r="90" spans="1:12" x14ac:dyDescent="0.25">
      <c r="A90" s="199" t="s">
        <v>80</v>
      </c>
      <c r="B90" s="23"/>
      <c r="C90" s="200"/>
      <c r="D90" s="205">
        <f>HLOOKUP($A90,'Income Statement'!$G$2:$EV$43,40,FALSE)</f>
        <v>71872.02</v>
      </c>
      <c r="E90" s="212">
        <f>HLOOKUP($A90,Budget!$G$2:$EJ$44,41,FALSE)</f>
        <v>145450</v>
      </c>
      <c r="F90" s="278">
        <f t="shared" si="15"/>
        <v>0.4941355792368512</v>
      </c>
      <c r="G90" s="279">
        <f>HLOOKUP($A90,'Income Statement'!$G$2:$EV$43,10,FALSE)</f>
        <v>139166.68</v>
      </c>
      <c r="H90" s="282">
        <f>HLOOKUP($A90,Budget!$G$2:$EJ$44,11,FALSE)</f>
        <v>295000</v>
      </c>
      <c r="I90" s="278">
        <f t="shared" si="16"/>
        <v>0.47175145762711862</v>
      </c>
      <c r="J90" s="279">
        <f>HLOOKUP($A90,'Income Statement'!$G$2:$EV$43,16,FALSE)</f>
        <v>9150</v>
      </c>
      <c r="K90" s="282">
        <f>HLOOKUP($A90,Budget!$G$2:$EJ$44,17,FALSE)</f>
        <v>12450</v>
      </c>
      <c r="L90" s="281">
        <f t="shared" si="17"/>
        <v>0.73493975903614461</v>
      </c>
    </row>
    <row r="91" spans="1:12" s="274" customFormat="1" x14ac:dyDescent="0.25">
      <c r="A91" s="199" t="s">
        <v>714</v>
      </c>
      <c r="B91" s="264"/>
      <c r="C91" s="200"/>
      <c r="D91" s="205">
        <f>HLOOKUP($A91,'Income Statement'!$G$2:$EV$43,40,FALSE)</f>
        <v>0</v>
      </c>
      <c r="E91" s="276">
        <f>HLOOKUP($A91,Budget!$G$2:$EJ$44,41,FALSE)</f>
        <v>0</v>
      </c>
      <c r="F91" s="278">
        <f t="shared" ref="F91" si="18">IF(E91=0,0,D91/E91)</f>
        <v>0</v>
      </c>
      <c r="G91" s="279">
        <f>HLOOKUP($A91,'Income Statement'!$G$2:$EV$43,10,FALSE)</f>
        <v>43410.64</v>
      </c>
      <c r="H91" s="282">
        <f>HLOOKUP($A91,Budget!$G$2:$EJ$44,11,FALSE)</f>
        <v>206250</v>
      </c>
      <c r="I91" s="278">
        <f t="shared" ref="I91" si="19">IF(H91=0,0,G91/H91)</f>
        <v>0.2104758303030303</v>
      </c>
      <c r="J91" s="279">
        <f>HLOOKUP($A91,'Income Statement'!$G$2:$EV$43,16,FALSE)</f>
        <v>18150</v>
      </c>
      <c r="K91" s="282">
        <f>HLOOKUP($A91,Budget!$G$2:$EJ$44,17,FALSE)</f>
        <v>12500</v>
      </c>
      <c r="L91" s="281">
        <f t="shared" ref="L91" si="20">IF(K91=0,0,J91/K91)</f>
        <v>1.452</v>
      </c>
    </row>
    <row r="92" spans="1:12" x14ac:dyDescent="0.25">
      <c r="A92" s="199" t="s">
        <v>81</v>
      </c>
      <c r="B92" s="23"/>
      <c r="C92" s="200"/>
      <c r="D92" s="205">
        <f>HLOOKUP($A92,'Income Statement'!$G$2:$EV$43,40,FALSE)</f>
        <v>0</v>
      </c>
      <c r="E92" s="212">
        <f>HLOOKUP($A92,Budget!$G$2:$EJ$44,41,FALSE)</f>
        <v>0</v>
      </c>
      <c r="F92" s="278">
        <f t="shared" si="15"/>
        <v>0</v>
      </c>
      <c r="G92" s="279">
        <f>HLOOKUP($A92,'Income Statement'!$G$2:$EV$43,10,FALSE)</f>
        <v>3637.5</v>
      </c>
      <c r="H92" s="282">
        <f>HLOOKUP($A92,Budget!$G$2:$EJ$44,11,FALSE)</f>
        <v>4500</v>
      </c>
      <c r="I92" s="278">
        <f t="shared" si="16"/>
        <v>0.80833333333333335</v>
      </c>
      <c r="J92" s="279">
        <f>HLOOKUP($A92,'Income Statement'!$G$2:$EV$43,16,FALSE)</f>
        <v>0</v>
      </c>
      <c r="K92" s="282">
        <f>HLOOKUP($A92,Budget!$G$2:$EJ$44,17,FALSE)</f>
        <v>1000</v>
      </c>
      <c r="L92" s="281">
        <f t="shared" si="17"/>
        <v>0</v>
      </c>
    </row>
    <row r="93" spans="1:12" x14ac:dyDescent="0.25">
      <c r="A93" s="199" t="s">
        <v>82</v>
      </c>
      <c r="B93" s="23"/>
      <c r="C93" s="200"/>
      <c r="D93" s="205">
        <f>HLOOKUP($A93,'Income Statement'!$G$2:$EV$43,40,FALSE)</f>
        <v>0</v>
      </c>
      <c r="E93" s="212">
        <f>HLOOKUP($A93,Budget!$G$2:$EJ$44,41,FALSE)</f>
        <v>0</v>
      </c>
      <c r="F93" s="278">
        <f t="shared" si="15"/>
        <v>0</v>
      </c>
      <c r="G93" s="279">
        <f>HLOOKUP($A93,'Income Statement'!$G$2:$EV$43,10,FALSE)</f>
        <v>14000</v>
      </c>
      <c r="H93" s="282">
        <f>HLOOKUP($A93,Budget!$G$2:$EJ$44,11,FALSE)</f>
        <v>13600</v>
      </c>
      <c r="I93" s="278">
        <f t="shared" si="16"/>
        <v>1.0294117647058822</v>
      </c>
      <c r="J93" s="279">
        <f>HLOOKUP($A93,'Income Statement'!$G$2:$EV$43,16,FALSE)</f>
        <v>4600</v>
      </c>
      <c r="K93" s="282">
        <f>HLOOKUP($A93,Budget!$G$2:$EJ$44,17,FALSE)</f>
        <v>4100</v>
      </c>
      <c r="L93" s="281">
        <f t="shared" si="17"/>
        <v>1.1219512195121952</v>
      </c>
    </row>
    <row r="94" spans="1:12" x14ac:dyDescent="0.25">
      <c r="A94" s="199" t="s">
        <v>463</v>
      </c>
      <c r="B94" s="23"/>
      <c r="C94" s="200"/>
      <c r="D94" s="205">
        <f>HLOOKUP($A94,'Income Statement'!$G$2:$EV$43,40,FALSE)</f>
        <v>0</v>
      </c>
      <c r="E94" s="212">
        <f>HLOOKUP($A94,Budget!$G$2:$EJ$44,41,FALSE)</f>
        <v>0</v>
      </c>
      <c r="F94" s="278">
        <f t="shared" si="15"/>
        <v>0</v>
      </c>
      <c r="G94" s="279">
        <f>HLOOKUP($A94,'Income Statement'!$G$2:$EV$43,10,FALSE)</f>
        <v>6350</v>
      </c>
      <c r="H94" s="282">
        <f>HLOOKUP($A94,Budget!$G$2:$EJ$44,11,FALSE)</f>
        <v>6900</v>
      </c>
      <c r="I94" s="278">
        <f t="shared" si="16"/>
        <v>0.92028985507246375</v>
      </c>
      <c r="J94" s="279">
        <f>HLOOKUP($A94,'Income Statement'!$G$2:$EV$43,16,FALSE)</f>
        <v>2299.9899999999998</v>
      </c>
      <c r="K94" s="282">
        <f>HLOOKUP($A94,Budget!$G$2:$EJ$44,17,FALSE)</f>
        <v>3300</v>
      </c>
      <c r="L94" s="281">
        <f t="shared" si="17"/>
        <v>0.69696666666666662</v>
      </c>
    </row>
    <row r="95" spans="1:12" x14ac:dyDescent="0.25">
      <c r="A95" s="199" t="s">
        <v>83</v>
      </c>
      <c r="B95" s="23"/>
      <c r="C95" s="200"/>
      <c r="D95" s="205">
        <f>HLOOKUP($A95,'Income Statement'!$G$2:$EV$43,40,FALSE)</f>
        <v>11400</v>
      </c>
      <c r="E95" s="212">
        <f>HLOOKUP($A95,Budget!$G$2:$EJ$44,41,FALSE)</f>
        <v>15750</v>
      </c>
      <c r="F95" s="278">
        <f t="shared" si="15"/>
        <v>0.72380952380952379</v>
      </c>
      <c r="G95" s="279">
        <f>HLOOKUP($A95,'Income Statement'!$G$2:$EV$43,10,FALSE)</f>
        <v>56040</v>
      </c>
      <c r="H95" s="282">
        <f>HLOOKUP($A95,Budget!$G$2:$EJ$44,11,FALSE)</f>
        <v>78120.195300000007</v>
      </c>
      <c r="I95" s="278">
        <f t="shared" si="16"/>
        <v>0.71735611751600414</v>
      </c>
      <c r="J95" s="279">
        <f>HLOOKUP($A95,'Income Statement'!$G$2:$EV$43,16,FALSE)</f>
        <v>8300</v>
      </c>
      <c r="K95" s="282">
        <f>HLOOKUP($A95,Budget!$G$2:$EJ$44,17,FALSE)</f>
        <v>14100</v>
      </c>
      <c r="L95" s="281">
        <f t="shared" si="17"/>
        <v>0.58865248226950351</v>
      </c>
    </row>
    <row r="96" spans="1:12" x14ac:dyDescent="0.25">
      <c r="A96" s="199" t="s">
        <v>84</v>
      </c>
      <c r="B96" s="23"/>
      <c r="C96" s="200"/>
      <c r="D96" s="205">
        <f>HLOOKUP($A96,'Income Statement'!$G$2:$EV$43,40,FALSE)</f>
        <v>0</v>
      </c>
      <c r="E96" s="212">
        <f>HLOOKUP($A96,Budget!$G$2:$EJ$44,41,FALSE)</f>
        <v>0</v>
      </c>
      <c r="F96" s="278">
        <f t="shared" si="15"/>
        <v>0</v>
      </c>
      <c r="G96" s="279">
        <f>HLOOKUP($A96,'Income Statement'!$G$2:$EV$43,10,FALSE)</f>
        <v>7127</v>
      </c>
      <c r="H96" s="282">
        <f>HLOOKUP($A96,Budget!$G$2:$EJ$44,11,FALSE)</f>
        <v>9800</v>
      </c>
      <c r="I96" s="278">
        <f t="shared" si="16"/>
        <v>0.72724489795918368</v>
      </c>
      <c r="J96" s="279">
        <f>HLOOKUP($A96,'Income Statement'!$G$2:$EV$43,16,FALSE)</f>
        <v>1000</v>
      </c>
      <c r="K96" s="282">
        <f>HLOOKUP($A96,Budget!$G$2:$EJ$44,17,FALSE)</f>
        <v>0</v>
      </c>
      <c r="L96" s="281">
        <f t="shared" si="17"/>
        <v>0</v>
      </c>
    </row>
    <row r="97" spans="1:12" x14ac:dyDescent="0.25">
      <c r="A97" s="199" t="s">
        <v>85</v>
      </c>
      <c r="B97" s="23"/>
      <c r="C97" s="200"/>
      <c r="D97" s="205">
        <f>HLOOKUP($A97,'Income Statement'!$G$2:$EV$43,40,FALSE)</f>
        <v>0</v>
      </c>
      <c r="E97" s="212">
        <f>HLOOKUP($A97,Budget!$G$2:$EJ$44,41,FALSE)</f>
        <v>0</v>
      </c>
      <c r="F97" s="278">
        <f t="shared" si="15"/>
        <v>0</v>
      </c>
      <c r="G97" s="279">
        <f>HLOOKUP($A97,'Income Statement'!$G$2:$EV$43,10,FALSE)</f>
        <v>9956</v>
      </c>
      <c r="H97" s="282">
        <f>HLOOKUP($A97,Budget!$G$2:$EJ$44,11,FALSE)</f>
        <v>11700</v>
      </c>
      <c r="I97" s="278">
        <f t="shared" si="16"/>
        <v>0.85094017094017094</v>
      </c>
      <c r="J97" s="279">
        <f>HLOOKUP($A97,'Income Statement'!$G$2:$EV$43,16,FALSE)</f>
        <v>2900</v>
      </c>
      <c r="K97" s="282">
        <f>HLOOKUP($A97,Budget!$G$2:$EJ$44,17,FALSE)</f>
        <v>3800</v>
      </c>
      <c r="L97" s="281">
        <f t="shared" si="17"/>
        <v>0.76315789473684215</v>
      </c>
    </row>
    <row r="98" spans="1:12" x14ac:dyDescent="0.25">
      <c r="A98" s="199" t="s">
        <v>86</v>
      </c>
      <c r="B98" s="23"/>
      <c r="C98" s="200"/>
      <c r="D98" s="205">
        <f>HLOOKUP($A98,'Income Statement'!$G$2:$EV$43,40,FALSE)</f>
        <v>473535</v>
      </c>
      <c r="E98" s="212">
        <f>HLOOKUP($A98,Budget!$G$2:$EJ$44,41,FALSE)</f>
        <v>561350</v>
      </c>
      <c r="F98" s="278">
        <f t="shared" si="15"/>
        <v>0.84356462100293939</v>
      </c>
      <c r="G98" s="279">
        <f>HLOOKUP($A98,'Income Statement'!$G$2:$EV$43,10,FALSE)</f>
        <v>100683.32</v>
      </c>
      <c r="H98" s="282">
        <f>HLOOKUP($A98,Budget!$G$2:$EJ$44,11,FALSE)</f>
        <v>197225.41135500005</v>
      </c>
      <c r="I98" s="278">
        <f t="shared" si="16"/>
        <v>0.51049871975560457</v>
      </c>
      <c r="J98" s="279">
        <f>HLOOKUP($A98,'Income Statement'!$G$2:$EV$43,16,FALSE)</f>
        <v>15516.68</v>
      </c>
      <c r="K98" s="282">
        <f>HLOOKUP($A98,Budget!$G$2:$EJ$44,17,FALSE)</f>
        <v>12874.16</v>
      </c>
      <c r="L98" s="281">
        <f t="shared" si="17"/>
        <v>1.2052576634126033</v>
      </c>
    </row>
    <row r="99" spans="1:12" x14ac:dyDescent="0.25">
      <c r="A99" s="199" t="s">
        <v>87</v>
      </c>
      <c r="B99" s="23"/>
      <c r="C99" s="200"/>
      <c r="D99" s="205">
        <f>HLOOKUP($A99,'Income Statement'!$G$2:$EV$43,40,FALSE)</f>
        <v>0</v>
      </c>
      <c r="E99" s="212">
        <f>HLOOKUP($A99,Budget!$G$2:$EJ$44,41,FALSE)</f>
        <v>0</v>
      </c>
      <c r="F99" s="278">
        <f t="shared" si="15"/>
        <v>0</v>
      </c>
      <c r="G99" s="279">
        <f>HLOOKUP($A99,'Income Statement'!$G$2:$EV$43,10,FALSE)</f>
        <v>21828.82</v>
      </c>
      <c r="H99" s="282">
        <f>HLOOKUP($A99,Budget!$G$2:$EJ$44,11,FALSE)</f>
        <v>33800</v>
      </c>
      <c r="I99" s="278">
        <f t="shared" si="16"/>
        <v>0.64582307692307694</v>
      </c>
      <c r="J99" s="279">
        <f>HLOOKUP($A99,'Income Statement'!$G$2:$EV$43,16,FALSE)</f>
        <v>3966.66</v>
      </c>
      <c r="K99" s="282">
        <f>HLOOKUP($A99,Budget!$G$2:$EJ$44,17,FALSE)</f>
        <v>6850</v>
      </c>
      <c r="L99" s="281">
        <f t="shared" si="17"/>
        <v>0.57907445255474455</v>
      </c>
    </row>
    <row r="100" spans="1:12" x14ac:dyDescent="0.25">
      <c r="A100" s="199" t="s">
        <v>88</v>
      </c>
      <c r="B100" s="23"/>
      <c r="C100" s="200"/>
      <c r="D100" s="205">
        <f>HLOOKUP($A100,'Income Statement'!$G$2:$EV$43,40,FALSE)</f>
        <v>363923.88</v>
      </c>
      <c r="E100" s="212">
        <f>HLOOKUP($A100,Budget!$G$2:$EJ$44,41,FALSE)</f>
        <v>460296.39400000003</v>
      </c>
      <c r="F100" s="278">
        <f t="shared" si="15"/>
        <v>0.79062943951718201</v>
      </c>
      <c r="G100" s="279">
        <f>HLOOKUP($A100,'Income Statement'!$G$2:$EV$43,10,FALSE)</f>
        <v>40459</v>
      </c>
      <c r="H100" s="282">
        <f>HLOOKUP($A100,Budget!$G$2:$EJ$44,11,FALSE)</f>
        <v>89043.680250000019</v>
      </c>
      <c r="I100" s="278">
        <f t="shared" si="16"/>
        <v>0.4543725044428405</v>
      </c>
      <c r="J100" s="279">
        <f>HLOOKUP($A100,'Income Statement'!$G$2:$EV$43,16,FALSE)</f>
        <v>0</v>
      </c>
      <c r="K100" s="282">
        <f>HLOOKUP($A100,Budget!$G$2:$EJ$44,17,FALSE)</f>
        <v>12900</v>
      </c>
      <c r="L100" s="281">
        <f t="shared" si="17"/>
        <v>0</v>
      </c>
    </row>
    <row r="101" spans="1:12" x14ac:dyDescent="0.25">
      <c r="A101" s="199" t="s">
        <v>464</v>
      </c>
      <c r="B101" s="23"/>
      <c r="C101" s="200"/>
      <c r="D101" s="205">
        <f>HLOOKUP($A101,'Income Statement'!$G$2:$EV$43,40,FALSE)</f>
        <v>0</v>
      </c>
      <c r="E101" s="212">
        <f>HLOOKUP($A101,Budget!$G$2:$EJ$44,41,FALSE)</f>
        <v>0</v>
      </c>
      <c r="F101" s="278">
        <f t="shared" si="15"/>
        <v>0</v>
      </c>
      <c r="G101" s="279">
        <f>HLOOKUP($A101,'Income Statement'!$G$2:$EV$43,10,FALSE)</f>
        <v>13100.71</v>
      </c>
      <c r="H101" s="282">
        <f>HLOOKUP($A101,Budget!$G$2:$EJ$44,11,FALSE)</f>
        <v>13700</v>
      </c>
      <c r="I101" s="278">
        <f t="shared" si="16"/>
        <v>0.95625620437956194</v>
      </c>
      <c r="J101" s="279">
        <f>HLOOKUP($A101,'Income Statement'!$G$2:$EV$43,16,FALSE)</f>
        <v>3799.98</v>
      </c>
      <c r="K101" s="282">
        <f>HLOOKUP($A101,Budget!$G$2:$EJ$44,17,FALSE)</f>
        <v>3387.5</v>
      </c>
      <c r="L101" s="281">
        <f t="shared" si="17"/>
        <v>1.1217653136531365</v>
      </c>
    </row>
    <row r="102" spans="1:12" x14ac:dyDescent="0.25">
      <c r="A102" s="199" t="s">
        <v>89</v>
      </c>
      <c r="B102" s="23"/>
      <c r="C102" s="200"/>
      <c r="D102" s="205">
        <f>HLOOKUP($A102,'Income Statement'!$G$2:$EV$43,40,FALSE)</f>
        <v>0</v>
      </c>
      <c r="E102" s="212">
        <f>HLOOKUP($A102,Budget!$G$2:$EJ$44,41,FALSE)</f>
        <v>0</v>
      </c>
      <c r="F102" s="278">
        <f t="shared" si="15"/>
        <v>0</v>
      </c>
      <c r="G102" s="279">
        <f>HLOOKUP($A102,'Income Statement'!$G$2:$EV$43,10,FALSE)</f>
        <v>19997.45</v>
      </c>
      <c r="H102" s="282">
        <f>HLOOKUP($A102,Budget!$G$2:$EJ$44,11,FALSE)</f>
        <v>26700</v>
      </c>
      <c r="I102" s="278">
        <f t="shared" si="16"/>
        <v>0.74896816479400752</v>
      </c>
      <c r="J102" s="279">
        <f>HLOOKUP($A102,'Income Statement'!$G$2:$EV$43,16,FALSE)</f>
        <v>4000</v>
      </c>
      <c r="K102" s="282">
        <f>HLOOKUP($A102,Budget!$G$2:$EJ$44,17,FALSE)</f>
        <v>7600</v>
      </c>
      <c r="L102" s="281">
        <f t="shared" si="17"/>
        <v>0.52631578947368418</v>
      </c>
    </row>
    <row r="103" spans="1:12" x14ac:dyDescent="0.25">
      <c r="A103" s="199" t="s">
        <v>90</v>
      </c>
      <c r="B103" s="23"/>
      <c r="C103" s="200"/>
      <c r="D103" s="205">
        <f>HLOOKUP($A103,'Income Statement'!$G$2:$EV$43,40,FALSE)</f>
        <v>0</v>
      </c>
      <c r="E103" s="212">
        <f>HLOOKUP($A103,Budget!$G$2:$EJ$44,41,FALSE)</f>
        <v>0</v>
      </c>
      <c r="F103" s="278">
        <f t="shared" si="15"/>
        <v>0</v>
      </c>
      <c r="G103" s="279">
        <f>HLOOKUP($A103,'Income Statement'!$G$2:$EV$43,10,FALSE)</f>
        <v>11776.87</v>
      </c>
      <c r="H103" s="282">
        <f>HLOOKUP($A103,Budget!$G$2:$EJ$44,11,FALSE)</f>
        <v>11100</v>
      </c>
      <c r="I103" s="278">
        <f t="shared" si="16"/>
        <v>1.0609792792792794</v>
      </c>
      <c r="J103" s="279">
        <f>HLOOKUP($A103,'Income Statement'!$G$2:$EV$43,16,FALSE)</f>
        <v>2700</v>
      </c>
      <c r="K103" s="282">
        <f>HLOOKUP($A103,Budget!$G$2:$EJ$44,17,FALSE)</f>
        <v>4900</v>
      </c>
      <c r="L103" s="281">
        <f t="shared" si="17"/>
        <v>0.55102040816326525</v>
      </c>
    </row>
    <row r="104" spans="1:12" x14ac:dyDescent="0.25">
      <c r="A104" s="199" t="s">
        <v>91</v>
      </c>
      <c r="B104" s="23"/>
      <c r="C104" s="200"/>
      <c r="D104" s="205">
        <f>HLOOKUP($A104,'Income Statement'!$G$2:$EV$43,40,FALSE)</f>
        <v>0</v>
      </c>
      <c r="E104" s="212">
        <f>HLOOKUP($A104,Budget!$G$2:$EJ$44,41,FALSE)</f>
        <v>0</v>
      </c>
      <c r="F104" s="278">
        <f t="shared" si="15"/>
        <v>0</v>
      </c>
      <c r="G104" s="279">
        <f>HLOOKUP($A104,'Income Statement'!$G$2:$EV$43,10,FALSE)</f>
        <v>28442.5</v>
      </c>
      <c r="H104" s="282">
        <f>HLOOKUP($A104,Budget!$G$2:$EJ$44,11,FALSE)</f>
        <v>27620.536680000001</v>
      </c>
      <c r="I104" s="278">
        <f t="shared" si="16"/>
        <v>1.0297591364542595</v>
      </c>
      <c r="J104" s="279">
        <f>HLOOKUP($A104,'Income Statement'!$G$2:$EV$43,16,FALSE)</f>
        <v>7375</v>
      </c>
      <c r="K104" s="282">
        <f>HLOOKUP($A104,Budget!$G$2:$EJ$44,17,FALSE)</f>
        <v>6447.5</v>
      </c>
      <c r="L104" s="281">
        <f t="shared" si="17"/>
        <v>1.1438542070569988</v>
      </c>
    </row>
    <row r="105" spans="1:12" x14ac:dyDescent="0.25">
      <c r="A105" s="199" t="s">
        <v>92</v>
      </c>
      <c r="B105" s="23"/>
      <c r="C105" s="200"/>
      <c r="D105" s="205">
        <f>HLOOKUP($A105,'Income Statement'!$G$2:$EV$43,40,FALSE)</f>
        <v>0</v>
      </c>
      <c r="E105" s="212">
        <f>HLOOKUP($A105,Budget!$G$2:$EJ$44,41,FALSE)</f>
        <v>0</v>
      </c>
      <c r="F105" s="278">
        <f t="shared" si="15"/>
        <v>0</v>
      </c>
      <c r="G105" s="279">
        <f>HLOOKUP($A105,'Income Statement'!$G$2:$EV$43,10,FALSE)</f>
        <v>36606.300000000003</v>
      </c>
      <c r="H105" s="282">
        <f>HLOOKUP($A105,Budget!$G$2:$EJ$44,11,FALSE)</f>
        <v>49588.000000000007</v>
      </c>
      <c r="I105" s="278">
        <f t="shared" si="16"/>
        <v>0.7382088408485924</v>
      </c>
      <c r="J105" s="279">
        <f>HLOOKUP($A105,'Income Statement'!$G$2:$EV$43,16,FALSE)</f>
        <v>4116.6499999999996</v>
      </c>
      <c r="K105" s="282">
        <f>HLOOKUP($A105,Budget!$G$2:$EJ$44,17,FALSE)</f>
        <v>4600</v>
      </c>
      <c r="L105" s="281">
        <f t="shared" si="17"/>
        <v>0.89492391304347818</v>
      </c>
    </row>
    <row r="106" spans="1:12" x14ac:dyDescent="0.25">
      <c r="A106" s="199" t="s">
        <v>94</v>
      </c>
      <c r="B106" s="23"/>
      <c r="C106" s="200"/>
      <c r="D106" s="205">
        <f>HLOOKUP($A106,'Income Statement'!$G$2:$EV$43,40,FALSE)</f>
        <v>168461.01</v>
      </c>
      <c r="E106" s="212">
        <f>HLOOKUP($A106,Budget!$G$2:$EJ$44,41,FALSE)</f>
        <v>220218.91199999998</v>
      </c>
      <c r="F106" s="278">
        <f t="shared" si="15"/>
        <v>0.76497067608798297</v>
      </c>
      <c r="G106" s="279">
        <f>HLOOKUP($A106,'Income Statement'!$G$2:$EV$43,10,FALSE)</f>
        <v>50416.88</v>
      </c>
      <c r="H106" s="282">
        <f>HLOOKUP($A106,Budget!$G$2:$EJ$44,11,FALSE)</f>
        <v>90338.235750000007</v>
      </c>
      <c r="I106" s="278">
        <f t="shared" si="16"/>
        <v>0.55809015508696158</v>
      </c>
      <c r="J106" s="279">
        <f>HLOOKUP($A106,'Income Statement'!$G$2:$EV$43,16,FALSE)</f>
        <v>4180</v>
      </c>
      <c r="K106" s="282">
        <f>HLOOKUP($A106,Budget!$G$2:$EJ$44,17,FALSE)</f>
        <v>10560</v>
      </c>
      <c r="L106" s="281">
        <f t="shared" si="17"/>
        <v>0.39583333333333331</v>
      </c>
    </row>
    <row r="107" spans="1:12" x14ac:dyDescent="0.25">
      <c r="A107" s="199" t="s">
        <v>95</v>
      </c>
      <c r="B107" s="23"/>
      <c r="C107" s="200"/>
      <c r="D107" s="205">
        <f>HLOOKUP($A107,'Income Statement'!$G$2:$EV$43,40,FALSE)</f>
        <v>0</v>
      </c>
      <c r="E107" s="212">
        <f>HLOOKUP($A107,Budget!$G$2:$EJ$44,41,FALSE)</f>
        <v>0</v>
      </c>
      <c r="F107" s="278">
        <f t="shared" ref="F107:F138" si="21">IF(E107=0,0,D107/E107)</f>
        <v>0</v>
      </c>
      <c r="G107" s="279">
        <f>HLOOKUP($A107,'Income Statement'!$G$2:$EV$43,10,FALSE)</f>
        <v>4690</v>
      </c>
      <c r="H107" s="282">
        <f>HLOOKUP($A107,Budget!$G$2:$EJ$44,11,FALSE)</f>
        <v>7000</v>
      </c>
      <c r="I107" s="278">
        <f t="shared" ref="I107:I138" si="22">IF(H107=0,0,G107/H107)</f>
        <v>0.67</v>
      </c>
      <c r="J107" s="279">
        <f>HLOOKUP($A107,'Income Statement'!$G$2:$EV$43,16,FALSE)</f>
        <v>0</v>
      </c>
      <c r="K107" s="282">
        <f>HLOOKUP($A107,Budget!$G$2:$EJ$44,17,FALSE)</f>
        <v>2320</v>
      </c>
      <c r="L107" s="281">
        <f t="shared" ref="L107:L138" si="23">IF(K107=0,0,J107/K107)</f>
        <v>0</v>
      </c>
    </row>
    <row r="108" spans="1:12" x14ac:dyDescent="0.25">
      <c r="A108" s="199" t="s">
        <v>96</v>
      </c>
      <c r="B108" s="23"/>
      <c r="C108" s="200"/>
      <c r="D108" s="205">
        <f>HLOOKUP($A108,'Income Statement'!$G$2:$EV$43,40,FALSE)</f>
        <v>138064.25</v>
      </c>
      <c r="E108" s="212">
        <f>HLOOKUP($A108,Budget!$G$2:$EJ$44,41,FALSE)</f>
        <v>165510.0771804</v>
      </c>
      <c r="F108" s="278">
        <f t="shared" si="21"/>
        <v>0.83417428323421638</v>
      </c>
      <c r="G108" s="279">
        <f>HLOOKUP($A108,'Income Statement'!$G$2:$EV$43,10,FALSE)</f>
        <v>13632.5</v>
      </c>
      <c r="H108" s="282">
        <f>HLOOKUP($A108,Budget!$G$2:$EJ$44,11,FALSE)</f>
        <v>14639.990776800003</v>
      </c>
      <c r="I108" s="278">
        <f t="shared" si="22"/>
        <v>0.93118228063390762</v>
      </c>
      <c r="J108" s="279">
        <f>HLOOKUP($A108,'Income Statement'!$G$2:$EV$43,16,FALSE)</f>
        <v>200</v>
      </c>
      <c r="K108" s="282">
        <f>HLOOKUP($A108,Budget!$G$2:$EJ$44,17,FALSE)</f>
        <v>0</v>
      </c>
      <c r="L108" s="281">
        <f t="shared" si="23"/>
        <v>0</v>
      </c>
    </row>
    <row r="109" spans="1:12" x14ac:dyDescent="0.25">
      <c r="A109" s="199" t="s">
        <v>97</v>
      </c>
      <c r="B109" s="23"/>
      <c r="C109" s="200"/>
      <c r="D109" s="205">
        <f>HLOOKUP($A109,'Income Statement'!$G$2:$EV$43,40,FALSE)</f>
        <v>0</v>
      </c>
      <c r="E109" s="212">
        <f>HLOOKUP($A109,Budget!$G$2:$EJ$44,41,FALSE)</f>
        <v>0</v>
      </c>
      <c r="F109" s="278">
        <f t="shared" si="21"/>
        <v>0</v>
      </c>
      <c r="G109" s="279">
        <f>HLOOKUP($A109,'Income Statement'!$G$2:$EV$43,10,FALSE)</f>
        <v>4275</v>
      </c>
      <c r="H109" s="282">
        <f>HLOOKUP($A109,Budget!$G$2:$EJ$44,11,FALSE)</f>
        <v>4500</v>
      </c>
      <c r="I109" s="278">
        <f t="shared" si="22"/>
        <v>0.95</v>
      </c>
      <c r="J109" s="279">
        <f>HLOOKUP($A109,'Income Statement'!$G$2:$EV$43,16,FALSE)</f>
        <v>2000</v>
      </c>
      <c r="K109" s="282">
        <f>HLOOKUP($A109,Budget!$G$2:$EJ$44,17,FALSE)</f>
        <v>1800</v>
      </c>
      <c r="L109" s="281">
        <f t="shared" si="23"/>
        <v>1.1111111111111112</v>
      </c>
    </row>
    <row r="110" spans="1:12" x14ac:dyDescent="0.25">
      <c r="A110" s="199" t="s">
        <v>98</v>
      </c>
      <c r="B110" s="23"/>
      <c r="C110" s="200"/>
      <c r="D110" s="205">
        <f>HLOOKUP($A110,'Income Statement'!$G$2:$EV$43,40,FALSE)</f>
        <v>0</v>
      </c>
      <c r="E110" s="212">
        <f>HLOOKUP($A110,Budget!$G$2:$EJ$44,41,FALSE)</f>
        <v>0</v>
      </c>
      <c r="F110" s="278">
        <f t="shared" si="21"/>
        <v>0</v>
      </c>
      <c r="G110" s="279">
        <f>HLOOKUP($A110,'Income Statement'!$G$2:$EV$43,10,FALSE)</f>
        <v>12150</v>
      </c>
      <c r="H110" s="282">
        <f>HLOOKUP($A110,Budget!$G$2:$EJ$44,11,FALSE)</f>
        <v>12900</v>
      </c>
      <c r="I110" s="278">
        <f t="shared" si="22"/>
        <v>0.94186046511627908</v>
      </c>
      <c r="J110" s="279">
        <f>HLOOKUP($A110,'Income Statement'!$G$2:$EV$43,16,FALSE)</f>
        <v>8800</v>
      </c>
      <c r="K110" s="282">
        <f>HLOOKUP($A110,Budget!$G$2:$EJ$44,17,FALSE)</f>
        <v>8400</v>
      </c>
      <c r="L110" s="281">
        <f t="shared" si="23"/>
        <v>1.0476190476190477</v>
      </c>
    </row>
    <row r="111" spans="1:12" x14ac:dyDescent="0.25">
      <c r="A111" s="199" t="s">
        <v>99</v>
      </c>
      <c r="B111" s="23"/>
      <c r="C111" s="200"/>
      <c r="D111" s="205">
        <f>HLOOKUP($A111,'Income Statement'!$G$2:$EV$43,40,FALSE)</f>
        <v>0</v>
      </c>
      <c r="E111" s="212">
        <f>HLOOKUP($A111,Budget!$G$2:$EJ$44,41,FALSE)</f>
        <v>0</v>
      </c>
      <c r="F111" s="278">
        <f t="shared" si="21"/>
        <v>0</v>
      </c>
      <c r="G111" s="279">
        <f>HLOOKUP($A111,'Income Statement'!$G$2:$EV$43,10,FALSE)</f>
        <v>70830.64</v>
      </c>
      <c r="H111" s="282">
        <f>HLOOKUP($A111,Budget!$G$2:$EJ$44,11,FALSE)</f>
        <v>109200</v>
      </c>
      <c r="I111" s="278">
        <f t="shared" si="22"/>
        <v>0.64863223443223439</v>
      </c>
      <c r="J111" s="279">
        <f>HLOOKUP($A111,'Income Statement'!$G$2:$EV$43,16,FALSE)</f>
        <v>10600</v>
      </c>
      <c r="K111" s="282">
        <f>HLOOKUP($A111,Budget!$G$2:$EJ$44,17,FALSE)</f>
        <v>10800</v>
      </c>
      <c r="L111" s="281">
        <f t="shared" si="23"/>
        <v>0.98148148148148151</v>
      </c>
    </row>
    <row r="112" spans="1:12" x14ac:dyDescent="0.25">
      <c r="A112" s="199" t="s">
        <v>100</v>
      </c>
      <c r="B112" s="23"/>
      <c r="C112" s="200"/>
      <c r="D112" s="205">
        <f>HLOOKUP($A112,'Income Statement'!$G$2:$EV$43,40,FALSE)</f>
        <v>18947.09</v>
      </c>
      <c r="E112" s="212">
        <f>HLOOKUP($A112,Budget!$G$2:$EJ$44,41,FALSE)</f>
        <v>32122.674999999999</v>
      </c>
      <c r="F112" s="278">
        <f t="shared" si="21"/>
        <v>0.58983537329939051</v>
      </c>
      <c r="G112" s="279">
        <f>HLOOKUP($A112,'Income Statement'!$G$2:$EV$43,10,FALSE)</f>
        <v>32937.4</v>
      </c>
      <c r="H112" s="282">
        <f>HLOOKUP($A112,Budget!$G$2:$EJ$44,11,FALSE)</f>
        <v>47304.810000000005</v>
      </c>
      <c r="I112" s="278">
        <f t="shared" si="22"/>
        <v>0.69628014571879682</v>
      </c>
      <c r="J112" s="279">
        <f>HLOOKUP($A112,'Income Statement'!$G$2:$EV$43,16,FALSE)</f>
        <v>8000</v>
      </c>
      <c r="K112" s="282">
        <f>HLOOKUP($A112,Budget!$G$2:$EJ$44,17,FALSE)</f>
        <v>6750</v>
      </c>
      <c r="L112" s="281">
        <f t="shared" si="23"/>
        <v>1.1851851851851851</v>
      </c>
    </row>
    <row r="113" spans="1:12" x14ac:dyDescent="0.25">
      <c r="A113" s="199" t="s">
        <v>101</v>
      </c>
      <c r="B113" s="23"/>
      <c r="C113" s="200"/>
      <c r="D113" s="205">
        <f>HLOOKUP($A113,'Income Statement'!$G$2:$EV$43,40,FALSE)</f>
        <v>0</v>
      </c>
      <c r="E113" s="212">
        <f>HLOOKUP($A113,Budget!$G$2:$EJ$44,41,FALSE)</f>
        <v>0</v>
      </c>
      <c r="F113" s="278">
        <f t="shared" si="21"/>
        <v>0</v>
      </c>
      <c r="G113" s="279">
        <f>HLOOKUP($A113,'Income Statement'!$G$2:$EV$43,10,FALSE)</f>
        <v>5186.05</v>
      </c>
      <c r="H113" s="282">
        <f>HLOOKUP($A113,Budget!$G$2:$EJ$44,11,FALSE)</f>
        <v>5500</v>
      </c>
      <c r="I113" s="278">
        <f t="shared" si="22"/>
        <v>0.94291818181818188</v>
      </c>
      <c r="J113" s="279">
        <f>HLOOKUP($A113,'Income Statement'!$G$2:$EV$43,16,FALSE)</f>
        <v>1600</v>
      </c>
      <c r="K113" s="282">
        <f>HLOOKUP($A113,Budget!$G$2:$EJ$44,17,FALSE)</f>
        <v>1200</v>
      </c>
      <c r="L113" s="281">
        <f t="shared" si="23"/>
        <v>1.3333333333333333</v>
      </c>
    </row>
    <row r="114" spans="1:12" x14ac:dyDescent="0.25">
      <c r="A114" s="199" t="s">
        <v>102</v>
      </c>
      <c r="B114" s="23"/>
      <c r="C114" s="200"/>
      <c r="D114" s="205">
        <f>HLOOKUP($A114,'Income Statement'!$G$2:$EV$43,40,FALSE)</f>
        <v>0</v>
      </c>
      <c r="E114" s="212">
        <f>HLOOKUP($A114,Budget!$G$2:$EJ$44,41,FALSE)</f>
        <v>0</v>
      </c>
      <c r="F114" s="278">
        <f t="shared" si="21"/>
        <v>0</v>
      </c>
      <c r="G114" s="279">
        <f>HLOOKUP($A114,'Income Statement'!$G$2:$EV$43,10,FALSE)</f>
        <v>3368.75</v>
      </c>
      <c r="H114" s="282">
        <f>HLOOKUP($A114,Budget!$G$2:$EJ$44,11,FALSE)</f>
        <v>6800</v>
      </c>
      <c r="I114" s="278">
        <f t="shared" si="22"/>
        <v>0.4954044117647059</v>
      </c>
      <c r="J114" s="279">
        <f>HLOOKUP($A114,'Income Statement'!$G$2:$EV$43,16,FALSE)</f>
        <v>0</v>
      </c>
      <c r="K114" s="282">
        <f>HLOOKUP($A114,Budget!$G$2:$EJ$44,17,FALSE)</f>
        <v>1500</v>
      </c>
      <c r="L114" s="281">
        <f t="shared" si="23"/>
        <v>0</v>
      </c>
    </row>
    <row r="115" spans="1:12" x14ac:dyDescent="0.25">
      <c r="A115" s="199" t="s">
        <v>448</v>
      </c>
      <c r="B115" s="23"/>
      <c r="C115" s="200"/>
      <c r="D115" s="205">
        <f>HLOOKUP($A115,'Income Statement'!$G$2:$EV$43,40,FALSE)</f>
        <v>0</v>
      </c>
      <c r="E115" s="212">
        <f>HLOOKUP($A115,Budget!$G$2:$EJ$44,41,FALSE)</f>
        <v>0</v>
      </c>
      <c r="F115" s="278">
        <f t="shared" si="21"/>
        <v>0</v>
      </c>
      <c r="G115" s="279">
        <f>HLOOKUP($A115,'Income Statement'!$G$2:$EV$43,10,FALSE)</f>
        <v>11109.82</v>
      </c>
      <c r="H115" s="282">
        <f>HLOOKUP($A115,Budget!$G$2:$EJ$44,11,FALSE)</f>
        <v>18100</v>
      </c>
      <c r="I115" s="278">
        <f t="shared" si="22"/>
        <v>0.61380220994475132</v>
      </c>
      <c r="J115" s="279">
        <f>HLOOKUP($A115,'Income Statement'!$G$2:$EV$43,16,FALSE)</f>
        <v>5200</v>
      </c>
      <c r="K115" s="282">
        <f>HLOOKUP($A115,Budget!$G$2:$EJ$44,17,FALSE)</f>
        <v>10760</v>
      </c>
      <c r="L115" s="281">
        <f t="shared" si="23"/>
        <v>0.48327137546468402</v>
      </c>
    </row>
    <row r="116" spans="1:12" x14ac:dyDescent="0.25">
      <c r="A116" s="199" t="s">
        <v>104</v>
      </c>
      <c r="B116" s="23"/>
      <c r="C116" s="200"/>
      <c r="D116" s="205">
        <f>HLOOKUP($A116,'Income Statement'!$G$2:$EV$43,40,FALSE)</f>
        <v>0</v>
      </c>
      <c r="E116" s="212">
        <f>HLOOKUP($A116,Budget!$G$2:$EJ$44,41,FALSE)</f>
        <v>0</v>
      </c>
      <c r="F116" s="278">
        <f t="shared" si="21"/>
        <v>0</v>
      </c>
      <c r="G116" s="279">
        <f>HLOOKUP($A116,'Income Statement'!$G$2:$EV$43,10,FALSE)</f>
        <v>8016.25</v>
      </c>
      <c r="H116" s="282">
        <f>HLOOKUP($A116,Budget!$G$2:$EJ$44,11,FALSE)</f>
        <v>8200</v>
      </c>
      <c r="I116" s="278">
        <f t="shared" si="22"/>
        <v>0.9775914634146341</v>
      </c>
      <c r="J116" s="279">
        <f>HLOOKUP($A116,'Income Statement'!$G$2:$EV$43,16,FALSE)</f>
        <v>3600</v>
      </c>
      <c r="K116" s="282">
        <f>HLOOKUP($A116,Budget!$G$2:$EJ$44,17,FALSE)</f>
        <v>4400</v>
      </c>
      <c r="L116" s="281">
        <f t="shared" si="23"/>
        <v>0.81818181818181823</v>
      </c>
    </row>
    <row r="117" spans="1:12" x14ac:dyDescent="0.25">
      <c r="A117" s="199" t="s">
        <v>105</v>
      </c>
      <c r="B117" s="23"/>
      <c r="C117" s="200"/>
      <c r="D117" s="205">
        <f>HLOOKUP($A117,'Income Statement'!$G$2:$EV$43,40,FALSE)</f>
        <v>34891.980000000003</v>
      </c>
      <c r="E117" s="212">
        <f>HLOOKUP($A117,Budget!$G$2:$EJ$44,41,FALSE)</f>
        <v>65440.061548915997</v>
      </c>
      <c r="F117" s="278">
        <f t="shared" si="21"/>
        <v>0.53318990193672855</v>
      </c>
      <c r="G117" s="279">
        <f>HLOOKUP($A117,'Income Statement'!$G$2:$EV$43,10,FALSE)</f>
        <v>16722.05</v>
      </c>
      <c r="H117" s="282">
        <f>HLOOKUP($A117,Budget!$G$2:$EJ$44,11,FALSE)</f>
        <v>38853.366614999999</v>
      </c>
      <c r="I117" s="278">
        <f t="shared" si="22"/>
        <v>0.43038870133699481</v>
      </c>
      <c r="J117" s="279">
        <f>HLOOKUP($A117,'Income Statement'!$G$2:$EV$43,16,FALSE)</f>
        <v>-100</v>
      </c>
      <c r="K117" s="282">
        <f>HLOOKUP($A117,Budget!$G$2:$EJ$44,17,FALSE)</f>
        <v>3000</v>
      </c>
      <c r="L117" s="281">
        <f t="shared" si="23"/>
        <v>-3.3333333333333333E-2</v>
      </c>
    </row>
    <row r="118" spans="1:12" x14ac:dyDescent="0.25">
      <c r="A118" s="199" t="s">
        <v>106</v>
      </c>
      <c r="B118" s="23"/>
      <c r="C118" s="200"/>
      <c r="D118" s="205">
        <f>HLOOKUP($A118,'Income Statement'!$G$2:$EV$43,40,FALSE)</f>
        <v>0</v>
      </c>
      <c r="E118" s="212">
        <f>HLOOKUP($A118,Budget!$G$2:$EJ$44,41,FALSE)</f>
        <v>0</v>
      </c>
      <c r="F118" s="278">
        <f t="shared" si="21"/>
        <v>0</v>
      </c>
      <c r="G118" s="279">
        <f>HLOOKUP($A118,'Income Statement'!$G$2:$EV$43,10,FALSE)</f>
        <v>5033.7</v>
      </c>
      <c r="H118" s="282">
        <f>HLOOKUP($A118,Budget!$G$2:$EJ$44,11,FALSE)</f>
        <v>5700</v>
      </c>
      <c r="I118" s="278">
        <f t="shared" si="22"/>
        <v>0.88310526315789473</v>
      </c>
      <c r="J118" s="279">
        <f>HLOOKUP($A118,'Income Statement'!$G$2:$EV$43,16,FALSE)</f>
        <v>400</v>
      </c>
      <c r="K118" s="282">
        <f>HLOOKUP($A118,Budget!$G$2:$EJ$44,17,FALSE)</f>
        <v>1500</v>
      </c>
      <c r="L118" s="281">
        <f t="shared" si="23"/>
        <v>0.26666666666666666</v>
      </c>
    </row>
    <row r="119" spans="1:12" x14ac:dyDescent="0.25">
      <c r="A119" s="199" t="s">
        <v>107</v>
      </c>
      <c r="B119" s="23"/>
      <c r="C119" s="200"/>
      <c r="D119" s="205">
        <f>HLOOKUP($A119,'Income Statement'!$G$2:$EV$43,40,FALSE)</f>
        <v>0</v>
      </c>
      <c r="E119" s="212">
        <f>HLOOKUP($A119,Budget!$G$2:$EJ$44,41,FALSE)</f>
        <v>0</v>
      </c>
      <c r="F119" s="278">
        <f t="shared" si="21"/>
        <v>0</v>
      </c>
      <c r="G119" s="279">
        <f>HLOOKUP($A119,'Income Statement'!$G$2:$EV$43,10,FALSE)</f>
        <v>6950</v>
      </c>
      <c r="H119" s="282">
        <f>HLOOKUP($A119,Budget!$G$2:$EJ$44,11,FALSE)</f>
        <v>9600</v>
      </c>
      <c r="I119" s="278">
        <f t="shared" si="22"/>
        <v>0.72395833333333337</v>
      </c>
      <c r="J119" s="279">
        <f>HLOOKUP($A119,'Income Statement'!$G$2:$EV$43,16,FALSE)</f>
        <v>2000</v>
      </c>
      <c r="K119" s="282">
        <f>HLOOKUP($A119,Budget!$G$2:$EJ$44,17,FALSE)</f>
        <v>3240</v>
      </c>
      <c r="L119" s="281">
        <f t="shared" si="23"/>
        <v>0.61728395061728392</v>
      </c>
    </row>
    <row r="120" spans="1:12" x14ac:dyDescent="0.25">
      <c r="A120" s="199" t="s">
        <v>108</v>
      </c>
      <c r="B120" s="23"/>
      <c r="C120" s="200"/>
      <c r="D120" s="205">
        <f>HLOOKUP($A120,'Income Statement'!$G$2:$EV$43,40,FALSE)</f>
        <v>0</v>
      </c>
      <c r="E120" s="212">
        <f>HLOOKUP($A120,Budget!$G$2:$EJ$44,41,FALSE)</f>
        <v>0</v>
      </c>
      <c r="F120" s="278">
        <f t="shared" si="21"/>
        <v>0</v>
      </c>
      <c r="G120" s="279">
        <f>HLOOKUP($A120,'Income Statement'!$G$2:$EV$43,10,FALSE)</f>
        <v>0</v>
      </c>
      <c r="H120" s="282">
        <f>HLOOKUP($A120,Budget!$G$2:$EJ$44,11,FALSE)</f>
        <v>73200</v>
      </c>
      <c r="I120" s="278">
        <f t="shared" si="22"/>
        <v>0</v>
      </c>
      <c r="J120" s="279">
        <f>HLOOKUP($A120,'Income Statement'!$G$2:$EV$43,16,FALSE)</f>
        <v>0</v>
      </c>
      <c r="K120" s="282">
        <f>HLOOKUP($A120,Budget!$G$2:$EJ$44,17,FALSE)</f>
        <v>3600</v>
      </c>
      <c r="L120" s="281">
        <f t="shared" si="23"/>
        <v>0</v>
      </c>
    </row>
    <row r="121" spans="1:12" s="274" customFormat="1" x14ac:dyDescent="0.25">
      <c r="A121" s="199" t="s">
        <v>722</v>
      </c>
      <c r="B121" s="264"/>
      <c r="C121" s="200"/>
      <c r="D121" s="205" t="e">
        <f>HLOOKUP($A121,'Income Statement'!$G$2:$EV$43,40,FALSE)</f>
        <v>#N/A</v>
      </c>
      <c r="E121" s="276">
        <f>HLOOKUP($A121,Budget!$G$2:$EJ$44,41,FALSE)</f>
        <v>0</v>
      </c>
      <c r="F121" s="278">
        <f t="shared" ref="F121" si="24">IF(E121=0,0,D121/E121)</f>
        <v>0</v>
      </c>
      <c r="G121" s="279" t="e">
        <f>HLOOKUP($A121,'Income Statement'!$G$2:$EV$43,10,FALSE)</f>
        <v>#N/A</v>
      </c>
      <c r="H121" s="282">
        <f>HLOOKUP($A121,Budget!$G$2:$EJ$44,11,FALSE)</f>
        <v>225000</v>
      </c>
      <c r="I121" s="278" t="e">
        <f t="shared" ref="I121" si="25">IF(H121=0,0,G121/H121)</f>
        <v>#N/A</v>
      </c>
      <c r="J121" s="279" t="e">
        <f>HLOOKUP($A121,'Income Statement'!$G$2:$EV$43,16,FALSE)</f>
        <v>#N/A</v>
      </c>
      <c r="K121" s="282">
        <f>HLOOKUP($A121,Budget!$G$2:$EJ$44,17,FALSE)</f>
        <v>15000</v>
      </c>
      <c r="L121" s="281" t="e">
        <f t="shared" ref="L121" si="26">IF(K121=0,0,J121/K121)</f>
        <v>#N/A</v>
      </c>
    </row>
    <row r="122" spans="1:12" x14ac:dyDescent="0.25">
      <c r="A122" s="199" t="s">
        <v>109</v>
      </c>
      <c r="B122" s="23"/>
      <c r="C122" s="200"/>
      <c r="D122" s="205">
        <f>HLOOKUP($A122,'Income Statement'!$G$2:$EV$43,40,FALSE)</f>
        <v>0</v>
      </c>
      <c r="E122" s="212">
        <f>HLOOKUP($A122,Budget!$G$2:$EJ$44,41,FALSE)</f>
        <v>0</v>
      </c>
      <c r="F122" s="278">
        <f t="shared" si="21"/>
        <v>0</v>
      </c>
      <c r="G122" s="279">
        <f>HLOOKUP($A122,'Income Statement'!$G$2:$EV$43,10,FALSE)</f>
        <v>7126.25</v>
      </c>
      <c r="H122" s="282">
        <f>HLOOKUP($A122,Budget!$G$2:$EJ$44,11,FALSE)</f>
        <v>9200</v>
      </c>
      <c r="I122" s="278">
        <f t="shared" si="22"/>
        <v>0.77459239130434787</v>
      </c>
      <c r="J122" s="279">
        <f>HLOOKUP($A122,'Income Statement'!$G$2:$EV$43,16,FALSE)</f>
        <v>260</v>
      </c>
      <c r="K122" s="282">
        <f>HLOOKUP($A122,Budget!$G$2:$EJ$44,17,FALSE)</f>
        <v>5330</v>
      </c>
      <c r="L122" s="281">
        <f t="shared" si="23"/>
        <v>4.878048780487805E-2</v>
      </c>
    </row>
    <row r="123" spans="1:12" x14ac:dyDescent="0.25">
      <c r="A123" s="199" t="s">
        <v>110</v>
      </c>
      <c r="B123" s="23"/>
      <c r="C123" s="200"/>
      <c r="D123" s="205">
        <f>HLOOKUP($A123,'Income Statement'!$G$2:$EV$43,40,FALSE)</f>
        <v>0</v>
      </c>
      <c r="E123" s="212">
        <f>HLOOKUP($A123,Budget!$G$2:$EJ$44,41,FALSE)</f>
        <v>0</v>
      </c>
      <c r="F123" s="278">
        <f t="shared" si="21"/>
        <v>0</v>
      </c>
      <c r="G123" s="279">
        <f>HLOOKUP($A123,'Income Statement'!$G$2:$EV$43,10,FALSE)</f>
        <v>1300</v>
      </c>
      <c r="H123" s="282">
        <f>HLOOKUP($A123,Budget!$G$2:$EJ$44,11,FALSE)</f>
        <v>1600</v>
      </c>
      <c r="I123" s="278">
        <f t="shared" si="22"/>
        <v>0.8125</v>
      </c>
      <c r="J123" s="279">
        <f>HLOOKUP($A123,'Income Statement'!$G$2:$EV$43,16,FALSE)</f>
        <v>0</v>
      </c>
      <c r="K123" s="282">
        <f>HLOOKUP($A123,Budget!$G$2:$EJ$44,17,FALSE)</f>
        <v>250</v>
      </c>
      <c r="L123" s="281">
        <f t="shared" si="23"/>
        <v>0</v>
      </c>
    </row>
    <row r="124" spans="1:12" x14ac:dyDescent="0.25">
      <c r="A124" s="199" t="s">
        <v>111</v>
      </c>
      <c r="B124" s="23"/>
      <c r="C124" s="200"/>
      <c r="D124" s="205">
        <f>HLOOKUP($A124,'Income Statement'!$G$2:$EV$43,40,FALSE)</f>
        <v>0</v>
      </c>
      <c r="E124" s="212">
        <f>HLOOKUP($A124,Budget!$G$2:$EJ$44,41,FALSE)</f>
        <v>0</v>
      </c>
      <c r="F124" s="278">
        <f t="shared" si="21"/>
        <v>0</v>
      </c>
      <c r="G124" s="279">
        <f>HLOOKUP($A124,'Income Statement'!$G$2:$EV$43,10,FALSE)</f>
        <v>13872.4</v>
      </c>
      <c r="H124" s="282">
        <f>HLOOKUP($A124,Budget!$G$2:$EJ$44,11,FALSE)</f>
        <v>26800</v>
      </c>
      <c r="I124" s="278">
        <f t="shared" si="22"/>
        <v>0.51762686567164173</v>
      </c>
      <c r="J124" s="279">
        <f>HLOOKUP($A124,'Income Statement'!$G$2:$EV$43,16,FALSE)</f>
        <v>0</v>
      </c>
      <c r="K124" s="282">
        <f>HLOOKUP($A124,Budget!$G$2:$EJ$44,17,FALSE)</f>
        <v>4850</v>
      </c>
      <c r="L124" s="281">
        <f t="shared" si="23"/>
        <v>0</v>
      </c>
    </row>
    <row r="125" spans="1:12" x14ac:dyDescent="0.25">
      <c r="A125" s="199" t="s">
        <v>112</v>
      </c>
      <c r="B125" s="23"/>
      <c r="C125" s="200"/>
      <c r="D125" s="205">
        <f>HLOOKUP($A125,'Income Statement'!$G$2:$EV$43,40,FALSE)</f>
        <v>0</v>
      </c>
      <c r="E125" s="212">
        <f>HLOOKUP($A125,Budget!$G$2:$EJ$44,41,FALSE)</f>
        <v>0</v>
      </c>
      <c r="F125" s="278">
        <f t="shared" si="21"/>
        <v>0</v>
      </c>
      <c r="G125" s="279">
        <f>HLOOKUP($A125,'Income Statement'!$G$2:$EV$43,10,FALSE)</f>
        <v>15148.5</v>
      </c>
      <c r="H125" s="282">
        <f>HLOOKUP($A125,Budget!$G$2:$EJ$44,11,FALSE)</f>
        <v>14200</v>
      </c>
      <c r="I125" s="278">
        <f t="shared" si="22"/>
        <v>1.0667957746478873</v>
      </c>
      <c r="J125" s="279">
        <f>HLOOKUP($A125,'Income Statement'!$G$2:$EV$43,16,FALSE)</f>
        <v>1450</v>
      </c>
      <c r="K125" s="282">
        <f>HLOOKUP($A125,Budget!$G$2:$EJ$44,17,FALSE)</f>
        <v>7500</v>
      </c>
      <c r="L125" s="281">
        <f t="shared" si="23"/>
        <v>0.19333333333333333</v>
      </c>
    </row>
    <row r="126" spans="1:12" x14ac:dyDescent="0.25">
      <c r="A126" s="199" t="s">
        <v>113</v>
      </c>
      <c r="B126" s="23"/>
      <c r="C126" s="200"/>
      <c r="D126" s="205">
        <f>HLOOKUP($A126,'Income Statement'!$G$2:$EV$43,40,FALSE)</f>
        <v>0</v>
      </c>
      <c r="E126" s="212">
        <f>HLOOKUP($A126,Budget!$G$2:$EJ$44,41,FALSE)</f>
        <v>0</v>
      </c>
      <c r="F126" s="278">
        <f t="shared" si="21"/>
        <v>0</v>
      </c>
      <c r="G126" s="279">
        <f>HLOOKUP($A126,'Income Statement'!$G$2:$EV$43,10,FALSE)</f>
        <v>4932.8900000000003</v>
      </c>
      <c r="H126" s="282">
        <f>HLOOKUP($A126,Budget!$G$2:$EJ$44,11,FALSE)</f>
        <v>5500</v>
      </c>
      <c r="I126" s="278">
        <f t="shared" si="22"/>
        <v>0.89688909090909097</v>
      </c>
      <c r="J126" s="279">
        <f>HLOOKUP($A126,'Income Statement'!$G$2:$EV$43,16,FALSE)</f>
        <v>0</v>
      </c>
      <c r="K126" s="282">
        <f>HLOOKUP($A126,Budget!$G$2:$EJ$44,17,FALSE)</f>
        <v>1400</v>
      </c>
      <c r="L126" s="281">
        <f t="shared" si="23"/>
        <v>0</v>
      </c>
    </row>
    <row r="127" spans="1:12" x14ac:dyDescent="0.25">
      <c r="A127" s="199" t="s">
        <v>114</v>
      </c>
      <c r="B127" s="23"/>
      <c r="C127" s="200"/>
      <c r="D127" s="205">
        <f>HLOOKUP($A127,'Income Statement'!$G$2:$EV$43,40,FALSE)</f>
        <v>0</v>
      </c>
      <c r="E127" s="212">
        <f>HLOOKUP($A127,Budget!$G$2:$EJ$44,41,FALSE)</f>
        <v>0</v>
      </c>
      <c r="F127" s="278">
        <f t="shared" si="21"/>
        <v>0</v>
      </c>
      <c r="G127" s="279">
        <f>HLOOKUP($A127,'Income Statement'!$G$2:$EV$43,10,FALSE)</f>
        <v>20882.66</v>
      </c>
      <c r="H127" s="282">
        <f>HLOOKUP($A127,Budget!$G$2:$EJ$44,11,FALSE)</f>
        <v>20500</v>
      </c>
      <c r="I127" s="278">
        <f t="shared" si="22"/>
        <v>1.0186663414634147</v>
      </c>
      <c r="J127" s="279">
        <f>HLOOKUP($A127,'Income Statement'!$G$2:$EV$43,16,FALSE)</f>
        <v>3600</v>
      </c>
      <c r="K127" s="282">
        <f>HLOOKUP($A127,Budget!$G$2:$EJ$44,17,FALSE)</f>
        <v>3750</v>
      </c>
      <c r="L127" s="281">
        <f t="shared" si="23"/>
        <v>0.96</v>
      </c>
    </row>
    <row r="128" spans="1:12" s="274" customFormat="1" x14ac:dyDescent="0.25">
      <c r="A128" s="199" t="s">
        <v>709</v>
      </c>
      <c r="B128" s="264"/>
      <c r="C128" s="200"/>
      <c r="D128" s="205">
        <f>HLOOKUP($A128,'Income Statement'!$G$2:$EV$43,40,FALSE)</f>
        <v>0</v>
      </c>
      <c r="E128" s="276">
        <v>0</v>
      </c>
      <c r="F128" s="278">
        <f t="shared" si="21"/>
        <v>0</v>
      </c>
      <c r="G128" s="279">
        <f>HLOOKUP($A128,'Income Statement'!$G$2:$EV$43,10,FALSE)</f>
        <v>-210.02</v>
      </c>
      <c r="H128" s="282">
        <v>0</v>
      </c>
      <c r="I128" s="278">
        <f t="shared" si="22"/>
        <v>0</v>
      </c>
      <c r="J128" s="279">
        <f>HLOOKUP($A128,'Income Statement'!$G$2:$EV$43,16,FALSE)</f>
        <v>-226.5</v>
      </c>
      <c r="K128" s="282">
        <v>0</v>
      </c>
      <c r="L128" s="281">
        <f t="shared" si="23"/>
        <v>0</v>
      </c>
    </row>
    <row r="129" spans="1:12" x14ac:dyDescent="0.25">
      <c r="A129" s="199" t="s">
        <v>115</v>
      </c>
      <c r="B129" s="23"/>
      <c r="C129" s="200"/>
      <c r="D129" s="205">
        <f>HLOOKUP($A129,'Income Statement'!$G$2:$EV$43,40,FALSE)</f>
        <v>496744.47</v>
      </c>
      <c r="E129" s="212">
        <f>HLOOKUP($A129,Budget!$G$2:$EJ$44,41,FALSE)</f>
        <v>858135.5</v>
      </c>
      <c r="F129" s="278">
        <f t="shared" si="21"/>
        <v>0.57886484127506665</v>
      </c>
      <c r="G129" s="279">
        <f>HLOOKUP($A129,'Income Statement'!$G$2:$EV$43,10,FALSE)</f>
        <v>32138.83</v>
      </c>
      <c r="H129" s="282">
        <f>HLOOKUP($A129,Budget!$G$2:$EJ$44,11,FALSE)</f>
        <v>52268.895000000019</v>
      </c>
      <c r="I129" s="278">
        <f t="shared" si="22"/>
        <v>0.61487486965240012</v>
      </c>
      <c r="J129" s="279">
        <f>HLOOKUP($A129,'Income Statement'!$G$2:$EV$43,16,FALSE)</f>
        <v>11200</v>
      </c>
      <c r="K129" s="282">
        <f>HLOOKUP($A129,Budget!$G$2:$EJ$44,17,FALSE)</f>
        <v>15000</v>
      </c>
      <c r="L129" s="281">
        <f t="shared" si="23"/>
        <v>0.7466666666666667</v>
      </c>
    </row>
    <row r="130" spans="1:12" x14ac:dyDescent="0.25">
      <c r="A130" s="199" t="s">
        <v>116</v>
      </c>
      <c r="B130" s="23"/>
      <c r="C130" s="200"/>
      <c r="D130" s="205">
        <f>HLOOKUP($A130,'Income Statement'!$G$2:$EV$43,40,FALSE)</f>
        <v>0</v>
      </c>
      <c r="E130" s="212">
        <f>HLOOKUP($A130,Budget!$G$2:$EJ$44,41,FALSE)</f>
        <v>0</v>
      </c>
      <c r="F130" s="278">
        <f t="shared" si="21"/>
        <v>0</v>
      </c>
      <c r="G130" s="279">
        <f>HLOOKUP($A130,'Income Statement'!$G$2:$EV$43,10,FALSE)</f>
        <v>6369.93</v>
      </c>
      <c r="H130" s="282">
        <f>HLOOKUP($A130,Budget!$G$2:$EJ$44,11,FALSE)</f>
        <v>5600</v>
      </c>
      <c r="I130" s="278">
        <f t="shared" si="22"/>
        <v>1.1374875</v>
      </c>
      <c r="J130" s="279">
        <f>HLOOKUP($A130,'Income Statement'!$G$2:$EV$43,16,FALSE)</f>
        <v>2350</v>
      </c>
      <c r="K130" s="282">
        <f>HLOOKUP($A130,Budget!$G$2:$EJ$44,17,FALSE)</f>
        <v>2300</v>
      </c>
      <c r="L130" s="281">
        <f t="shared" si="23"/>
        <v>1.0217391304347827</v>
      </c>
    </row>
    <row r="131" spans="1:12" x14ac:dyDescent="0.25">
      <c r="A131" s="199" t="s">
        <v>117</v>
      </c>
      <c r="B131" s="23"/>
      <c r="C131" s="200"/>
      <c r="D131" s="205">
        <f>HLOOKUP($A131,'Income Statement'!$G$2:$EV$43,40,FALSE)</f>
        <v>0</v>
      </c>
      <c r="E131" s="212">
        <f>HLOOKUP($A131,Budget!$G$2:$EJ$44,41,FALSE)</f>
        <v>0</v>
      </c>
      <c r="F131" s="278">
        <f t="shared" si="21"/>
        <v>0</v>
      </c>
      <c r="G131" s="279">
        <f>HLOOKUP($A131,'Income Statement'!$G$2:$EV$43,10,FALSE)</f>
        <v>8300</v>
      </c>
      <c r="H131" s="282">
        <f>HLOOKUP($A131,Budget!$G$2:$EJ$44,11,FALSE)</f>
        <v>8200</v>
      </c>
      <c r="I131" s="278">
        <f t="shared" si="22"/>
        <v>1.0121951219512195</v>
      </c>
      <c r="J131" s="279">
        <f>HLOOKUP($A131,'Income Statement'!$G$2:$EV$43,16,FALSE)</f>
        <v>4433.5200000000004</v>
      </c>
      <c r="K131" s="282">
        <f>HLOOKUP($A131,Budget!$G$2:$EJ$44,17,FALSE)</f>
        <v>3100</v>
      </c>
      <c r="L131" s="281">
        <f t="shared" si="23"/>
        <v>1.4301677419354839</v>
      </c>
    </row>
    <row r="132" spans="1:12" x14ac:dyDescent="0.25">
      <c r="A132" s="199" t="s">
        <v>118</v>
      </c>
      <c r="B132" s="23"/>
      <c r="C132" s="200"/>
      <c r="D132" s="205">
        <f>HLOOKUP($A132,'Income Statement'!$G$2:$EV$43,40,FALSE)</f>
        <v>324886.5</v>
      </c>
      <c r="E132" s="212">
        <f>HLOOKUP($A132,Budget!$G$2:$EJ$44,41,FALSE)</f>
        <v>465225.17258999997</v>
      </c>
      <c r="F132" s="278">
        <f t="shared" si="21"/>
        <v>0.6983424783127985</v>
      </c>
      <c r="G132" s="279">
        <f>HLOOKUP($A132,'Income Statement'!$G$2:$EV$43,10,FALSE)</f>
        <v>190383.16</v>
      </c>
      <c r="H132" s="282">
        <f>HLOOKUP($A132,Budget!$G$2:$EJ$44,11,FALSE)</f>
        <v>366301.07909999997</v>
      </c>
      <c r="I132" s="278">
        <f t="shared" si="22"/>
        <v>0.51974501540582552</v>
      </c>
      <c r="J132" s="279">
        <f>HLOOKUP($A132,'Income Statement'!$G$2:$EV$43,16,FALSE)</f>
        <v>26562.5</v>
      </c>
      <c r="K132" s="282">
        <f>HLOOKUP($A132,Budget!$G$2:$EJ$44,17,FALSE)</f>
        <v>36337.5</v>
      </c>
      <c r="L132" s="281">
        <f t="shared" si="23"/>
        <v>0.73099415204678364</v>
      </c>
    </row>
    <row r="133" spans="1:12" x14ac:dyDescent="0.25">
      <c r="A133" s="199" t="s">
        <v>119</v>
      </c>
      <c r="B133" s="23"/>
      <c r="C133" s="200"/>
      <c r="D133" s="205">
        <f>HLOOKUP($A133,'Income Statement'!$G$2:$EV$43,40,FALSE)</f>
        <v>479680.73</v>
      </c>
      <c r="E133" s="212">
        <f>HLOOKUP($A133,Budget!$G$2:$EJ$44,41,FALSE)</f>
        <v>592148</v>
      </c>
      <c r="F133" s="278">
        <f t="shared" si="21"/>
        <v>0.81006898613184541</v>
      </c>
      <c r="G133" s="279">
        <f>HLOOKUP($A133,'Income Statement'!$G$2:$EV$43,10,FALSE)</f>
        <v>305230.76</v>
      </c>
      <c r="H133" s="282">
        <f>HLOOKUP($A133,Budget!$G$2:$EJ$44,11,FALSE)</f>
        <v>432316.75</v>
      </c>
      <c r="I133" s="278">
        <f t="shared" si="22"/>
        <v>0.70603500789640927</v>
      </c>
      <c r="J133" s="279">
        <f>HLOOKUP($A133,'Income Statement'!$G$2:$EV$43,16,FALSE)</f>
        <v>42500</v>
      </c>
      <c r="K133" s="282">
        <f>HLOOKUP($A133,Budget!$G$2:$EJ$44,17,FALSE)</f>
        <v>57118.33</v>
      </c>
      <c r="L133" s="281">
        <f t="shared" si="23"/>
        <v>0.74406937317670174</v>
      </c>
    </row>
    <row r="134" spans="1:12" x14ac:dyDescent="0.25">
      <c r="A134" s="199" t="s">
        <v>120</v>
      </c>
      <c r="B134" s="23"/>
      <c r="C134" s="200"/>
      <c r="D134" s="205">
        <f>HLOOKUP($A134,'Income Statement'!$G$2:$EV$43,40,FALSE)</f>
        <v>0</v>
      </c>
      <c r="E134" s="212">
        <f>HLOOKUP($A134,Budget!$G$2:$EJ$44,41,FALSE)</f>
        <v>0</v>
      </c>
      <c r="F134" s="278">
        <f t="shared" si="21"/>
        <v>0</v>
      </c>
      <c r="G134" s="279">
        <f>HLOOKUP($A134,'Income Statement'!$G$2:$EV$43,10,FALSE)</f>
        <v>14621.55</v>
      </c>
      <c r="H134" s="282">
        <f>HLOOKUP($A134,Budget!$G$2:$EJ$44,11,FALSE)</f>
        <v>19400</v>
      </c>
      <c r="I134" s="278">
        <f t="shared" si="22"/>
        <v>0.75368814432989684</v>
      </c>
      <c r="J134" s="279">
        <f>HLOOKUP($A134,'Income Statement'!$G$2:$EV$43,16,FALSE)</f>
        <v>4000</v>
      </c>
      <c r="K134" s="282">
        <f>HLOOKUP($A134,Budget!$G$2:$EJ$44,17,FALSE)</f>
        <v>4187.5</v>
      </c>
      <c r="L134" s="281">
        <f t="shared" si="23"/>
        <v>0.95522388059701491</v>
      </c>
    </row>
    <row r="135" spans="1:12" x14ac:dyDescent="0.25">
      <c r="A135" s="199" t="s">
        <v>121</v>
      </c>
      <c r="B135" s="23"/>
      <c r="C135" s="200"/>
      <c r="D135" s="205">
        <f>HLOOKUP($A135,'Income Statement'!$G$2:$EV$43,40,FALSE)</f>
        <v>277433.42</v>
      </c>
      <c r="E135" s="212">
        <f>HLOOKUP($A135,Budget!$G$2:$EJ$44,41,FALSE)</f>
        <v>321597</v>
      </c>
      <c r="F135" s="278">
        <f t="shared" si="21"/>
        <v>0.86267415429870298</v>
      </c>
      <c r="G135" s="279">
        <f>HLOOKUP($A135,'Income Statement'!$G$2:$EV$43,10,FALSE)</f>
        <v>86141.04</v>
      </c>
      <c r="H135" s="282">
        <f>HLOOKUP($A135,Budget!$G$2:$EJ$44,11,FALSE)</f>
        <v>95011.114000000016</v>
      </c>
      <c r="I135" s="278">
        <f t="shared" si="22"/>
        <v>0.9066417219358146</v>
      </c>
      <c r="J135" s="279">
        <f>HLOOKUP($A135,'Income Statement'!$G$2:$EV$43,16,FALSE)</f>
        <v>14040</v>
      </c>
      <c r="K135" s="282">
        <f>HLOOKUP($A135,Budget!$G$2:$EJ$44,17,FALSE)</f>
        <v>44100</v>
      </c>
      <c r="L135" s="281">
        <f t="shared" si="23"/>
        <v>0.3183673469387755</v>
      </c>
    </row>
    <row r="136" spans="1:12" x14ac:dyDescent="0.25">
      <c r="A136" s="199" t="s">
        <v>122</v>
      </c>
      <c r="B136" s="23"/>
      <c r="C136" s="200"/>
      <c r="D136" s="205">
        <f>HLOOKUP($A136,'Income Statement'!$G$2:$EV$43,40,FALSE)</f>
        <v>0</v>
      </c>
      <c r="E136" s="212">
        <f>HLOOKUP($A136,Budget!$G$2:$EJ$44,41,FALSE)</f>
        <v>0</v>
      </c>
      <c r="F136" s="278">
        <f t="shared" si="21"/>
        <v>0</v>
      </c>
      <c r="G136" s="279">
        <f>HLOOKUP($A136,'Income Statement'!$G$2:$EV$43,10,FALSE)</f>
        <v>12150</v>
      </c>
      <c r="H136" s="282">
        <f>HLOOKUP($A136,Budget!$G$2:$EJ$44,11,FALSE)</f>
        <v>11800</v>
      </c>
      <c r="I136" s="278">
        <f t="shared" si="22"/>
        <v>1.0296610169491525</v>
      </c>
      <c r="J136" s="279">
        <f>HLOOKUP($A136,'Income Statement'!$G$2:$EV$43,16,FALSE)</f>
        <v>5100</v>
      </c>
      <c r="K136" s="282">
        <f>HLOOKUP($A136,Budget!$G$2:$EJ$44,17,FALSE)</f>
        <v>5250</v>
      </c>
      <c r="L136" s="281">
        <f t="shared" si="23"/>
        <v>0.97142857142857142</v>
      </c>
    </row>
    <row r="137" spans="1:12" x14ac:dyDescent="0.25">
      <c r="A137" s="199" t="s">
        <v>123</v>
      </c>
      <c r="B137" s="23"/>
      <c r="C137" s="200"/>
      <c r="D137" s="205">
        <f>HLOOKUP($A137,'Income Statement'!$G$2:$EV$43,40,FALSE)</f>
        <v>162301</v>
      </c>
      <c r="E137" s="212">
        <f>HLOOKUP($A137,Budget!$G$2:$EJ$44,41,FALSE)</f>
        <v>186124.96567374998</v>
      </c>
      <c r="F137" s="278">
        <f t="shared" si="21"/>
        <v>0.87200016081931786</v>
      </c>
      <c r="G137" s="279">
        <f>HLOOKUP($A137,'Income Statement'!$G$2:$EV$43,10,FALSE)</f>
        <v>93348.59</v>
      </c>
      <c r="H137" s="282">
        <f>HLOOKUP($A137,Budget!$G$2:$EJ$44,11,FALSE)</f>
        <v>132741.864646125</v>
      </c>
      <c r="I137" s="278">
        <f t="shared" si="22"/>
        <v>0.70323398159922579</v>
      </c>
      <c r="J137" s="279">
        <f>HLOOKUP($A137,'Income Statement'!$G$2:$EV$43,16,FALSE)</f>
        <v>17250</v>
      </c>
      <c r="K137" s="282">
        <f>HLOOKUP($A137,Budget!$G$2:$EJ$44,17,FALSE)</f>
        <v>17750</v>
      </c>
      <c r="L137" s="281">
        <f t="shared" si="23"/>
        <v>0.971830985915493</v>
      </c>
    </row>
    <row r="138" spans="1:12" x14ac:dyDescent="0.25">
      <c r="A138" s="199" t="s">
        <v>461</v>
      </c>
      <c r="B138" s="23"/>
      <c r="C138" s="200"/>
      <c r="D138" s="205">
        <f>HLOOKUP($A138,'Income Statement'!$G$2:$EV$43,40,FALSE)</f>
        <v>62260.800000000003</v>
      </c>
      <c r="E138" s="212">
        <f>HLOOKUP($A138,Budget!$G$2:$EJ$44,41,FALSE)</f>
        <v>107520</v>
      </c>
      <c r="F138" s="278">
        <f t="shared" si="21"/>
        <v>0.57906250000000004</v>
      </c>
      <c r="G138" s="279">
        <f>HLOOKUP($A138,'Income Statement'!$G$2:$EV$43,10,FALSE)</f>
        <v>24149.439999999999</v>
      </c>
      <c r="H138" s="282">
        <f>HLOOKUP($A138,Budget!$G$2:$EJ$44,11,FALSE)</f>
        <v>50100</v>
      </c>
      <c r="I138" s="278">
        <f t="shared" si="22"/>
        <v>0.48202475049900195</v>
      </c>
      <c r="J138" s="279">
        <f>HLOOKUP($A138,'Income Statement'!$G$2:$EV$43,16,FALSE)</f>
        <v>299.97000000000003</v>
      </c>
      <c r="K138" s="282">
        <f>HLOOKUP($A138,Budget!$G$2:$EJ$44,17,FALSE)</f>
        <v>19150</v>
      </c>
      <c r="L138" s="281">
        <f t="shared" si="23"/>
        <v>1.5664229765013055E-2</v>
      </c>
    </row>
    <row r="139" spans="1:12" x14ac:dyDescent="0.25">
      <c r="A139" s="201" t="s">
        <v>641</v>
      </c>
      <c r="B139" s="23"/>
      <c r="C139" s="200"/>
      <c r="D139" s="207" t="e">
        <f>SUM(D7:D138)</f>
        <v>#N/A</v>
      </c>
      <c r="E139" s="208">
        <f>SUM(E7:E138)</f>
        <v>11623845.982438972</v>
      </c>
      <c r="F139" s="209" t="e">
        <f t="shared" ref="F139" si="27">IF(E139=0,0,D139/E139)</f>
        <v>#N/A</v>
      </c>
      <c r="G139" s="207" t="e">
        <f>SUM(G7:G138)</f>
        <v>#N/A</v>
      </c>
      <c r="H139" s="208">
        <f>SUM(H7:H138)</f>
        <v>10541650.862042533</v>
      </c>
      <c r="I139" s="209" t="e">
        <f t="shared" ref="I139" si="28">IF(H139=0,0,G139/H139)</f>
        <v>#N/A</v>
      </c>
      <c r="J139" s="207" t="e">
        <f>SUM(J7:J138)</f>
        <v>#N/A</v>
      </c>
      <c r="K139" s="208">
        <f>SUM(K7:K138)</f>
        <v>1180140.25</v>
      </c>
      <c r="L139" s="214" t="e">
        <f t="shared" ref="L139" si="29">IF(K139=0,0,J139/K139)</f>
        <v>#N/A</v>
      </c>
    </row>
    <row r="140" spans="1:12" x14ac:dyDescent="0.25">
      <c r="A140" s="202"/>
      <c r="B140" s="203"/>
      <c r="C140" s="204"/>
      <c r="D140" s="210"/>
      <c r="E140" s="203"/>
      <c r="F140" s="204"/>
      <c r="G140" s="210"/>
      <c r="H140" s="203"/>
      <c r="I140" s="204"/>
      <c r="J140" s="210"/>
      <c r="K140" s="203"/>
      <c r="L140" s="215"/>
    </row>
    <row r="141" spans="1:12" x14ac:dyDescent="0.25">
      <c r="A141" s="26"/>
    </row>
    <row r="142" spans="1:12" x14ac:dyDescent="0.25">
      <c r="A142" s="26" t="s">
        <v>642</v>
      </c>
      <c r="B142" s="80" t="s">
        <v>650</v>
      </c>
      <c r="E142" s="194"/>
    </row>
    <row r="143" spans="1:12" x14ac:dyDescent="0.25">
      <c r="A143" s="26"/>
      <c r="B143" s="290" t="s">
        <v>725</v>
      </c>
    </row>
    <row r="144" spans="1:12" x14ac:dyDescent="0.25">
      <c r="A144" s="26"/>
    </row>
    <row r="145" spans="1:13" x14ac:dyDescent="0.25">
      <c r="A145" s="26"/>
      <c r="J145" s="194"/>
    </row>
    <row r="146" spans="1:13" x14ac:dyDescent="0.25">
      <c r="A146" s="26"/>
    </row>
    <row r="147" spans="1:13" x14ac:dyDescent="0.25">
      <c r="A147" s="26"/>
    </row>
    <row r="148" spans="1:13" x14ac:dyDescent="0.25">
      <c r="A148" s="26"/>
      <c r="H148" s="194"/>
      <c r="I148" s="217"/>
      <c r="J148" s="194"/>
      <c r="K148" s="194"/>
      <c r="L148" s="194"/>
      <c r="M148" s="195"/>
    </row>
    <row r="149" spans="1:13" x14ac:dyDescent="0.25">
      <c r="A149" s="26"/>
    </row>
    <row r="150" spans="1:13" x14ac:dyDescent="0.25">
      <c r="A150" s="26"/>
    </row>
    <row r="151" spans="1:13" x14ac:dyDescent="0.25">
      <c r="A151" s="26"/>
    </row>
    <row r="152" spans="1:13" x14ac:dyDescent="0.25">
      <c r="A152" s="26"/>
    </row>
    <row r="153" spans="1:13" x14ac:dyDescent="0.25">
      <c r="A153" s="26"/>
    </row>
    <row r="154" spans="1:13" x14ac:dyDescent="0.25">
      <c r="A154" s="26"/>
    </row>
    <row r="155" spans="1:13" x14ac:dyDescent="0.25">
      <c r="A155" s="26"/>
    </row>
    <row r="156" spans="1:13" x14ac:dyDescent="0.25">
      <c r="A156" s="26"/>
    </row>
    <row r="157" spans="1:13" x14ac:dyDescent="0.25">
      <c r="A157" s="26"/>
    </row>
    <row r="158" spans="1:13" x14ac:dyDescent="0.25">
      <c r="A158" s="26"/>
    </row>
    <row r="159" spans="1:13" x14ac:dyDescent="0.25">
      <c r="A159" s="26"/>
    </row>
    <row r="160" spans="1:13" x14ac:dyDescent="0.25">
      <c r="A160" s="26"/>
    </row>
    <row r="161" spans="1:1" x14ac:dyDescent="0.25">
      <c r="A161" s="26"/>
    </row>
    <row r="162" spans="1:1" x14ac:dyDescent="0.25">
      <c r="A162" s="26"/>
    </row>
    <row r="163" spans="1:1" x14ac:dyDescent="0.25">
      <c r="A163" s="26"/>
    </row>
    <row r="164" spans="1:1" x14ac:dyDescent="0.25">
      <c r="A164" s="26"/>
    </row>
    <row r="165" spans="1:1" x14ac:dyDescent="0.25">
      <c r="A165" s="26"/>
    </row>
    <row r="166" spans="1:1" x14ac:dyDescent="0.25">
      <c r="A166" s="26"/>
    </row>
    <row r="167" spans="1:1" x14ac:dyDescent="0.25">
      <c r="A167" s="26"/>
    </row>
    <row r="168" spans="1:1" x14ac:dyDescent="0.25">
      <c r="A168" s="26"/>
    </row>
    <row r="169" spans="1:1" x14ac:dyDescent="0.25">
      <c r="A169" s="26"/>
    </row>
    <row r="170" spans="1:1" x14ac:dyDescent="0.25">
      <c r="A170" s="26"/>
    </row>
    <row r="171" spans="1:1" x14ac:dyDescent="0.25">
      <c r="A171" s="26"/>
    </row>
    <row r="172" spans="1:1" x14ac:dyDescent="0.25">
      <c r="A172" s="26"/>
    </row>
    <row r="173" spans="1:1" x14ac:dyDescent="0.25">
      <c r="A173" s="26"/>
    </row>
    <row r="174" spans="1:1" x14ac:dyDescent="0.25">
      <c r="A174" s="26"/>
    </row>
    <row r="175" spans="1:1" x14ac:dyDescent="0.25">
      <c r="A175" s="26"/>
    </row>
    <row r="176" spans="1:1" x14ac:dyDescent="0.25">
      <c r="A176" s="26"/>
    </row>
    <row r="177" spans="1:1" x14ac:dyDescent="0.25">
      <c r="A177" s="26"/>
    </row>
    <row r="178" spans="1:1" x14ac:dyDescent="0.25">
      <c r="A178" s="26"/>
    </row>
    <row r="179" spans="1:1" x14ac:dyDescent="0.25">
      <c r="A179" s="26"/>
    </row>
    <row r="180" spans="1:1" x14ac:dyDescent="0.25">
      <c r="A180" s="26"/>
    </row>
    <row r="181" spans="1:1" x14ac:dyDescent="0.25">
      <c r="A181" s="26"/>
    </row>
    <row r="182" spans="1:1" x14ac:dyDescent="0.25">
      <c r="A182" s="26"/>
    </row>
    <row r="183" spans="1:1" x14ac:dyDescent="0.25">
      <c r="A183" s="26"/>
    </row>
    <row r="184" spans="1:1" x14ac:dyDescent="0.25">
      <c r="A184" s="26"/>
    </row>
    <row r="185" spans="1:1" x14ac:dyDescent="0.25">
      <c r="A185" s="26"/>
    </row>
    <row r="186" spans="1:1" x14ac:dyDescent="0.25">
      <c r="A186" s="26"/>
    </row>
    <row r="187" spans="1:1" x14ac:dyDescent="0.25">
      <c r="A187" s="26"/>
    </row>
    <row r="188" spans="1:1" x14ac:dyDescent="0.25">
      <c r="A188" s="26"/>
    </row>
    <row r="189" spans="1:1" x14ac:dyDescent="0.25">
      <c r="A189" s="26"/>
    </row>
    <row r="190" spans="1:1" x14ac:dyDescent="0.25">
      <c r="A190" s="26"/>
    </row>
    <row r="191" spans="1:1" x14ac:dyDescent="0.25">
      <c r="A191" s="26"/>
    </row>
    <row r="192" spans="1:1" x14ac:dyDescent="0.25">
      <c r="A192" s="26"/>
    </row>
    <row r="193" spans="1:1" x14ac:dyDescent="0.25">
      <c r="A193" s="26"/>
    </row>
    <row r="194" spans="1:1" x14ac:dyDescent="0.25">
      <c r="A194" s="26"/>
    </row>
    <row r="195" spans="1:1" x14ac:dyDescent="0.25">
      <c r="A195" s="26"/>
    </row>
    <row r="196" spans="1:1" x14ac:dyDescent="0.25">
      <c r="A196" s="26"/>
    </row>
    <row r="197" spans="1:1" x14ac:dyDescent="0.25">
      <c r="A197" s="26"/>
    </row>
    <row r="198" spans="1:1" x14ac:dyDescent="0.25">
      <c r="A198" s="26"/>
    </row>
    <row r="199" spans="1:1" x14ac:dyDescent="0.25">
      <c r="A199" s="26"/>
    </row>
    <row r="200" spans="1:1" x14ac:dyDescent="0.25">
      <c r="A200" s="26"/>
    </row>
    <row r="201" spans="1:1" x14ac:dyDescent="0.25">
      <c r="A201" s="26"/>
    </row>
    <row r="202" spans="1:1" x14ac:dyDescent="0.25">
      <c r="A202" s="26"/>
    </row>
    <row r="203" spans="1:1" x14ac:dyDescent="0.25">
      <c r="A203" s="26"/>
    </row>
    <row r="204" spans="1:1" x14ac:dyDescent="0.25">
      <c r="A204" s="26"/>
    </row>
    <row r="205" spans="1:1" x14ac:dyDescent="0.25">
      <c r="A205" s="26"/>
    </row>
    <row r="206" spans="1:1" x14ac:dyDescent="0.25">
      <c r="A206" s="26"/>
    </row>
    <row r="207" spans="1:1" x14ac:dyDescent="0.25">
      <c r="A207" s="26"/>
    </row>
    <row r="208" spans="1:1" x14ac:dyDescent="0.25">
      <c r="A208" s="26"/>
    </row>
    <row r="209" spans="1:1" x14ac:dyDescent="0.25">
      <c r="A209" s="26"/>
    </row>
    <row r="210" spans="1:1" x14ac:dyDescent="0.25">
      <c r="A210" s="26"/>
    </row>
    <row r="211" spans="1:1" x14ac:dyDescent="0.25">
      <c r="A211" s="26"/>
    </row>
    <row r="212" spans="1:1" x14ac:dyDescent="0.25">
      <c r="A212" s="26"/>
    </row>
    <row r="213" spans="1:1" x14ac:dyDescent="0.25">
      <c r="A213" s="26"/>
    </row>
    <row r="214" spans="1:1" x14ac:dyDescent="0.25">
      <c r="A214" s="26"/>
    </row>
    <row r="215" spans="1:1" x14ac:dyDescent="0.25">
      <c r="A215" s="26"/>
    </row>
    <row r="216" spans="1:1" x14ac:dyDescent="0.25">
      <c r="A216" s="26"/>
    </row>
    <row r="217" spans="1:1" x14ac:dyDescent="0.25">
      <c r="A217" s="26"/>
    </row>
    <row r="218" spans="1:1" x14ac:dyDescent="0.25">
      <c r="A218" s="26"/>
    </row>
    <row r="219" spans="1:1" x14ac:dyDescent="0.25">
      <c r="A219" s="26"/>
    </row>
    <row r="220" spans="1:1" x14ac:dyDescent="0.25">
      <c r="A220" s="26"/>
    </row>
    <row r="221" spans="1:1" x14ac:dyDescent="0.25">
      <c r="A221" s="26"/>
    </row>
    <row r="222" spans="1:1" x14ac:dyDescent="0.25">
      <c r="A222" s="26"/>
    </row>
    <row r="223" spans="1:1" x14ac:dyDescent="0.25">
      <c r="A223" s="26"/>
    </row>
    <row r="224" spans="1:1" x14ac:dyDescent="0.25">
      <c r="A224" s="26"/>
    </row>
    <row r="225" spans="1:1" x14ac:dyDescent="0.25">
      <c r="A225" s="26"/>
    </row>
    <row r="226" spans="1:1" x14ac:dyDescent="0.25">
      <c r="A226" s="26"/>
    </row>
    <row r="227" spans="1:1" x14ac:dyDescent="0.25">
      <c r="A227" s="26"/>
    </row>
    <row r="228" spans="1:1" x14ac:dyDescent="0.25">
      <c r="A228" s="26"/>
    </row>
    <row r="229" spans="1:1" x14ac:dyDescent="0.25">
      <c r="A229" s="26"/>
    </row>
    <row r="230" spans="1:1" x14ac:dyDescent="0.25">
      <c r="A230" s="26"/>
    </row>
    <row r="231" spans="1:1" x14ac:dyDescent="0.25">
      <c r="A231" s="26"/>
    </row>
    <row r="232" spans="1:1" x14ac:dyDescent="0.25">
      <c r="A232" s="26"/>
    </row>
    <row r="233" spans="1:1" x14ac:dyDescent="0.25">
      <c r="A233" s="26"/>
    </row>
    <row r="234" spans="1:1" x14ac:dyDescent="0.25">
      <c r="A234" s="26"/>
    </row>
    <row r="235" spans="1:1" x14ac:dyDescent="0.25">
      <c r="A235" s="26"/>
    </row>
    <row r="236" spans="1:1" x14ac:dyDescent="0.25">
      <c r="A236" s="26"/>
    </row>
    <row r="237" spans="1:1" x14ac:dyDescent="0.25">
      <c r="A237" s="26"/>
    </row>
    <row r="238" spans="1:1" x14ac:dyDescent="0.25">
      <c r="A238" s="26"/>
    </row>
    <row r="239" spans="1:1" x14ac:dyDescent="0.25">
      <c r="A239" s="26"/>
    </row>
    <row r="240" spans="1:1" x14ac:dyDescent="0.25">
      <c r="A240" s="26"/>
    </row>
    <row r="241" spans="1:1" x14ac:dyDescent="0.25">
      <c r="A241" s="26"/>
    </row>
    <row r="242" spans="1:1" x14ac:dyDescent="0.25">
      <c r="A242" s="26"/>
    </row>
    <row r="243" spans="1:1" x14ac:dyDescent="0.25">
      <c r="A243" s="26"/>
    </row>
    <row r="244" spans="1:1" x14ac:dyDescent="0.25">
      <c r="A244" s="26"/>
    </row>
    <row r="245" spans="1:1" x14ac:dyDescent="0.25">
      <c r="A245" s="26"/>
    </row>
    <row r="246" spans="1:1" x14ac:dyDescent="0.25">
      <c r="A246" s="26"/>
    </row>
    <row r="247" spans="1:1" x14ac:dyDescent="0.25">
      <c r="A247" s="26"/>
    </row>
    <row r="248" spans="1:1" x14ac:dyDescent="0.25">
      <c r="A248" s="26"/>
    </row>
    <row r="249" spans="1:1" x14ac:dyDescent="0.25">
      <c r="A249" s="26"/>
    </row>
    <row r="250" spans="1:1" x14ac:dyDescent="0.25">
      <c r="A250" s="26"/>
    </row>
    <row r="251" spans="1:1" x14ac:dyDescent="0.25">
      <c r="A251" s="26"/>
    </row>
    <row r="252" spans="1:1" x14ac:dyDescent="0.25">
      <c r="A252" s="26"/>
    </row>
    <row r="253" spans="1:1" x14ac:dyDescent="0.25">
      <c r="A253" s="26"/>
    </row>
    <row r="254" spans="1:1" x14ac:dyDescent="0.25">
      <c r="A254" s="26"/>
    </row>
    <row r="255" spans="1:1" x14ac:dyDescent="0.25">
      <c r="A255" s="26"/>
    </row>
    <row r="256" spans="1:1" x14ac:dyDescent="0.25">
      <c r="A256" s="26"/>
    </row>
    <row r="257" spans="1:1" x14ac:dyDescent="0.25">
      <c r="A257" s="26"/>
    </row>
    <row r="258" spans="1:1" x14ac:dyDescent="0.25">
      <c r="A258" s="26"/>
    </row>
    <row r="259" spans="1:1" x14ac:dyDescent="0.25">
      <c r="A259" s="26"/>
    </row>
    <row r="260" spans="1:1" x14ac:dyDescent="0.25">
      <c r="A260" s="26"/>
    </row>
    <row r="261" spans="1:1" x14ac:dyDescent="0.25">
      <c r="A261" s="26"/>
    </row>
    <row r="262" spans="1:1" x14ac:dyDescent="0.25">
      <c r="A262" s="26"/>
    </row>
    <row r="263" spans="1:1" x14ac:dyDescent="0.25">
      <c r="A263" s="26"/>
    </row>
    <row r="264" spans="1:1" x14ac:dyDescent="0.25">
      <c r="A264" s="26"/>
    </row>
    <row r="265" spans="1:1" x14ac:dyDescent="0.25">
      <c r="A265" s="26"/>
    </row>
    <row r="266" spans="1:1" x14ac:dyDescent="0.25">
      <c r="A266" s="26"/>
    </row>
    <row r="267" spans="1:1" x14ac:dyDescent="0.25">
      <c r="A267" s="26"/>
    </row>
    <row r="268" spans="1:1" x14ac:dyDescent="0.25">
      <c r="A268" s="26"/>
    </row>
    <row r="269" spans="1:1" x14ac:dyDescent="0.25">
      <c r="A269" s="26"/>
    </row>
    <row r="270" spans="1:1" x14ac:dyDescent="0.25">
      <c r="A270" s="26"/>
    </row>
    <row r="271" spans="1:1" x14ac:dyDescent="0.25">
      <c r="A271" s="26"/>
    </row>
    <row r="272" spans="1:1" x14ac:dyDescent="0.25">
      <c r="A272" s="26"/>
    </row>
    <row r="273" spans="1:1" x14ac:dyDescent="0.25">
      <c r="A273" s="26"/>
    </row>
    <row r="274" spans="1:1" x14ac:dyDescent="0.25">
      <c r="A274" s="26"/>
    </row>
    <row r="275" spans="1:1" x14ac:dyDescent="0.25">
      <c r="A275" s="26"/>
    </row>
    <row r="276" spans="1:1" x14ac:dyDescent="0.25">
      <c r="A276" s="26"/>
    </row>
  </sheetData>
  <sortState ref="A7:L132">
    <sortCondition ref="A7"/>
  </sortState>
  <conditionalFormatting sqref="L129:L138 I129:I138 F129:F138 F7:F127 I7:I127 L7:L127">
    <cfRule type="cellIs" dxfId="11" priority="3" operator="lessThan">
      <formula>-0.0001</formula>
    </cfRule>
    <cfRule type="cellIs" dxfId="10" priority="4" operator="between">
      <formula>0.001</formula>
      <formula>0.42</formula>
    </cfRule>
  </conditionalFormatting>
  <conditionalFormatting sqref="F128 I128 L128">
    <cfRule type="cellIs" dxfId="9" priority="1" operator="lessThan">
      <formula>-0.0001</formula>
    </cfRule>
    <cfRule type="cellIs" dxfId="8" priority="2" operator="between">
      <formula>0.001</formula>
      <formula>0.42</formula>
    </cfRule>
  </conditionalFormatting>
  <pageMargins left="0.7" right="0.7" top="0.75" bottom="0.75" header="0.3" footer="0.3"/>
  <pageSetup fitToHeight="0" orientation="portrait" r:id="rId1"/>
  <headerFooter>
    <oddFooter>&amp;C&amp;P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P304"/>
  <sheetViews>
    <sheetView topLeftCell="A151" workbookViewId="0">
      <selection activeCell="H24" sqref="H24"/>
    </sheetView>
  </sheetViews>
  <sheetFormatPr defaultColWidth="9.140625" defaultRowHeight="15" outlineLevelCol="2" x14ac:dyDescent="0.25"/>
  <cols>
    <col min="1" max="1" width="3.7109375" style="80" customWidth="1" outlineLevel="1"/>
    <col min="2" max="3" width="6.7109375" style="80" customWidth="1" outlineLevel="1"/>
    <col min="4" max="5" width="6.7109375" style="80" customWidth="1" outlineLevel="2"/>
    <col min="6" max="13" width="12.7109375" style="80" customWidth="1" outlineLevel="1"/>
    <col min="14" max="14" width="9.140625" style="80"/>
    <col min="15" max="15" width="9.85546875" style="80" bestFit="1" customWidth="1"/>
    <col min="16" max="16" width="13.140625" style="80" customWidth="1"/>
    <col min="17" max="16384" width="9.140625" style="80"/>
  </cols>
  <sheetData>
    <row r="1" spans="1:16" x14ac:dyDescent="0.25">
      <c r="A1" s="81" t="s">
        <v>636</v>
      </c>
      <c r="I1" s="195"/>
      <c r="M1" s="222" t="str">
        <f>Lookup!C1</f>
        <v>February 2017</v>
      </c>
    </row>
    <row r="2" spans="1:16" x14ac:dyDescent="0.25">
      <c r="A2" s="81" t="s">
        <v>676</v>
      </c>
      <c r="M2" s="239" t="str">
        <f>Lookup!C3</f>
        <v>(8 Months)</v>
      </c>
    </row>
    <row r="4" spans="1:16" x14ac:dyDescent="0.25">
      <c r="A4" s="188"/>
      <c r="B4" s="189"/>
      <c r="C4" s="189"/>
      <c r="D4" s="189"/>
      <c r="E4" s="189"/>
      <c r="F4" s="223"/>
      <c r="G4" s="223" t="s">
        <v>654</v>
      </c>
      <c r="H4" s="223"/>
      <c r="I4" s="223"/>
      <c r="J4" s="223"/>
      <c r="K4" s="223"/>
      <c r="L4" s="225" t="s">
        <v>659</v>
      </c>
      <c r="M4" s="225"/>
    </row>
    <row r="5" spans="1:16" x14ac:dyDescent="0.25">
      <c r="A5" s="191" t="s">
        <v>638</v>
      </c>
      <c r="B5" s="192"/>
      <c r="C5" s="192"/>
      <c r="D5" s="192" t="s">
        <v>652</v>
      </c>
      <c r="E5" s="192" t="s">
        <v>651</v>
      </c>
      <c r="F5" s="224" t="s">
        <v>653</v>
      </c>
      <c r="G5" s="224" t="s">
        <v>657</v>
      </c>
      <c r="H5" s="224" t="s">
        <v>656</v>
      </c>
      <c r="I5" s="224" t="s">
        <v>481</v>
      </c>
      <c r="J5" s="224" t="s">
        <v>655</v>
      </c>
      <c r="K5" s="224" t="s">
        <v>217</v>
      </c>
      <c r="L5" s="224" t="s">
        <v>656</v>
      </c>
      <c r="M5" s="224" t="s">
        <v>217</v>
      </c>
    </row>
    <row r="6" spans="1:16" hidden="1" x14ac:dyDescent="0.25">
      <c r="A6" s="226"/>
      <c r="B6" s="226"/>
      <c r="C6" s="226"/>
      <c r="D6" s="226"/>
      <c r="E6" s="226"/>
      <c r="F6" s="227">
        <v>42</v>
      </c>
      <c r="G6" s="227"/>
      <c r="H6" s="227"/>
      <c r="I6" s="227">
        <v>67</v>
      </c>
      <c r="J6" s="227">
        <v>93</v>
      </c>
      <c r="K6" s="227">
        <v>201</v>
      </c>
      <c r="L6" s="227"/>
      <c r="M6" s="227"/>
    </row>
    <row r="7" spans="1:16" x14ac:dyDescent="0.25">
      <c r="A7" s="229"/>
      <c r="B7" s="229"/>
      <c r="C7" s="229"/>
      <c r="D7" s="229"/>
      <c r="E7" s="229"/>
      <c r="F7" s="230"/>
      <c r="G7" s="230"/>
      <c r="H7" s="230"/>
      <c r="I7" s="230"/>
      <c r="J7" s="230"/>
      <c r="K7" s="230"/>
      <c r="L7" s="230"/>
      <c r="M7" s="230"/>
    </row>
    <row r="8" spans="1:16" x14ac:dyDescent="0.25">
      <c r="A8" s="226" t="s">
        <v>660</v>
      </c>
      <c r="B8" s="226"/>
      <c r="C8" s="226"/>
      <c r="D8" s="229"/>
      <c r="E8" s="229"/>
      <c r="F8" s="230"/>
      <c r="G8" s="230"/>
      <c r="H8" s="230"/>
      <c r="I8" s="230"/>
      <c r="J8" s="230"/>
      <c r="K8" s="230"/>
      <c r="L8" s="230"/>
      <c r="M8" s="230"/>
    </row>
    <row r="9" spans="1:16" x14ac:dyDescent="0.25">
      <c r="A9" s="228" t="s">
        <v>72</v>
      </c>
      <c r="B9" s="66"/>
      <c r="C9" s="66"/>
      <c r="D9" s="70">
        <v>3</v>
      </c>
      <c r="E9" s="77">
        <v>1</v>
      </c>
      <c r="F9" s="206">
        <f>HLOOKUP($A9,'Income Statement'!$G$2:$EZ$202,F$6,FALSE)</f>
        <v>194646.33</v>
      </c>
      <c r="G9" s="206">
        <f t="shared" ref="G9:G24" si="0">+F9-H9</f>
        <v>30153.999999999971</v>
      </c>
      <c r="H9" s="206">
        <f t="shared" ref="H9:H24" si="1">+K9+J9+I9</f>
        <v>164492.33000000002</v>
      </c>
      <c r="I9" s="206">
        <f>HLOOKUP($A9,'Income Statement'!$G$2:$EZ$202,I$6,FALSE)</f>
        <v>3322.64</v>
      </c>
      <c r="J9" s="206">
        <f>HLOOKUP($A9,'Income Statement'!$G$2:$EZ$202,J$6,FALSE)</f>
        <v>0</v>
      </c>
      <c r="K9" s="206">
        <f>HLOOKUP($A9,'Income Statement'!$G$2:$EZ$202,K$6,FALSE)</f>
        <v>161169.69</v>
      </c>
      <c r="L9" s="218">
        <f t="shared" ref="L9:L25" si="2">+H9/F9</f>
        <v>0.84508313103052102</v>
      </c>
      <c r="M9" s="218">
        <f t="shared" ref="M9:M25" si="3">+K9/F9</f>
        <v>0.82801299156269736</v>
      </c>
      <c r="O9" s="217"/>
      <c r="P9" s="212"/>
    </row>
    <row r="10" spans="1:16" x14ac:dyDescent="0.25">
      <c r="A10" s="228" t="s">
        <v>96</v>
      </c>
      <c r="B10" s="66"/>
      <c r="C10" s="66"/>
      <c r="D10" s="70">
        <v>2</v>
      </c>
      <c r="E10" s="77">
        <v>1</v>
      </c>
      <c r="F10" s="212">
        <f>HLOOKUP($A10,'Income Statement'!$G$2:$EZ$202,F$6,FALSE)</f>
        <v>151409.54</v>
      </c>
      <c r="G10" s="212">
        <f t="shared" si="0"/>
        <v>14226.950000000012</v>
      </c>
      <c r="H10" s="212">
        <f t="shared" si="1"/>
        <v>137182.59</v>
      </c>
      <c r="I10" s="212">
        <f>HLOOKUP($A10,'Income Statement'!$G$2:$EZ$202,I$6,FALSE)</f>
        <v>4398.43</v>
      </c>
      <c r="J10" s="212">
        <f>HLOOKUP($A10,'Income Statement'!$G$2:$EZ$202,J$6,FALSE)</f>
        <v>0</v>
      </c>
      <c r="K10" s="212">
        <f>HLOOKUP($A10,'Income Statement'!$G$2:$EZ$202,K$6,FALSE)</f>
        <v>132784.16</v>
      </c>
      <c r="L10" s="218">
        <f t="shared" si="2"/>
        <v>0.90603663415132218</v>
      </c>
      <c r="M10" s="218">
        <f t="shared" si="3"/>
        <v>0.87698674733441495</v>
      </c>
      <c r="O10" s="217"/>
      <c r="P10" s="212"/>
    </row>
    <row r="11" spans="1:16" x14ac:dyDescent="0.25">
      <c r="A11" s="228" t="s">
        <v>0</v>
      </c>
      <c r="B11" s="66"/>
      <c r="C11" s="66"/>
      <c r="D11" s="70">
        <v>1</v>
      </c>
      <c r="E11" s="77">
        <v>1</v>
      </c>
      <c r="F11" s="212">
        <f>HLOOKUP($A11,'Income Statement'!$G$2:$EZ$202,F$6,FALSE)</f>
        <v>10.85</v>
      </c>
      <c r="G11" s="212">
        <f t="shared" si="0"/>
        <v>25212.16</v>
      </c>
      <c r="H11" s="212">
        <f t="shared" si="1"/>
        <v>-25201.31</v>
      </c>
      <c r="I11" s="212">
        <f>HLOOKUP($A11,'Income Statement'!$G$2:$EZ$202,I$6,FALSE)</f>
        <v>384</v>
      </c>
      <c r="J11" s="212">
        <f>HLOOKUP($A11,'Income Statement'!$G$2:$EZ$202,J$6,FALSE)</f>
        <v>0</v>
      </c>
      <c r="K11" s="212">
        <f>HLOOKUP($A11,'Income Statement'!$G$2:$EZ$202,K$6,FALSE)</f>
        <v>-25585.31</v>
      </c>
      <c r="L11" s="218">
        <f t="shared" si="2"/>
        <v>-2322.7013824884793</v>
      </c>
      <c r="M11" s="218">
        <f t="shared" si="3"/>
        <v>-2358.0930875576037</v>
      </c>
      <c r="O11" s="217"/>
      <c r="P11" s="212"/>
    </row>
    <row r="12" spans="1:16" x14ac:dyDescent="0.25">
      <c r="A12" s="228" t="s">
        <v>36</v>
      </c>
      <c r="B12" s="66"/>
      <c r="C12" s="66"/>
      <c r="D12" s="70">
        <v>1</v>
      </c>
      <c r="E12" s="77">
        <v>1</v>
      </c>
      <c r="F12" s="212">
        <f>HLOOKUP($A12,'Income Statement'!$G$2:$EZ$202,F$6,FALSE)</f>
        <v>21687.55</v>
      </c>
      <c r="G12" s="212">
        <f t="shared" si="0"/>
        <v>9296.58</v>
      </c>
      <c r="H12" s="212">
        <f t="shared" si="1"/>
        <v>12390.97</v>
      </c>
      <c r="I12" s="212">
        <f>HLOOKUP($A12,'Income Statement'!$G$2:$EZ$202,I$6,FALSE)</f>
        <v>1214.26</v>
      </c>
      <c r="J12" s="212">
        <f>HLOOKUP($A12,'Income Statement'!$G$2:$EZ$202,J$6,FALSE)</f>
        <v>0</v>
      </c>
      <c r="K12" s="212">
        <f>HLOOKUP($A12,'Income Statement'!$G$2:$EZ$202,K$6,FALSE)</f>
        <v>11176.71</v>
      </c>
      <c r="L12" s="218">
        <f t="shared" si="2"/>
        <v>0.57134023898503983</v>
      </c>
      <c r="M12" s="218">
        <f t="shared" si="3"/>
        <v>0.51535143434827813</v>
      </c>
      <c r="O12" s="217"/>
      <c r="P12" s="212"/>
    </row>
    <row r="13" spans="1:16" x14ac:dyDescent="0.25">
      <c r="A13" s="228" t="s">
        <v>22</v>
      </c>
      <c r="B13" s="66"/>
      <c r="C13" s="66"/>
      <c r="D13" s="70">
        <v>1</v>
      </c>
      <c r="E13" s="77">
        <v>1</v>
      </c>
      <c r="F13" s="212">
        <f>HLOOKUP($A13,'Income Statement'!$G$2:$EZ$202,F$6,FALSE)</f>
        <v>11766.71</v>
      </c>
      <c r="G13" s="212">
        <f t="shared" si="0"/>
        <v>-2152.8300000000017</v>
      </c>
      <c r="H13" s="212">
        <f t="shared" si="1"/>
        <v>13919.54</v>
      </c>
      <c r="I13" s="212">
        <f>HLOOKUP($A13,'Income Statement'!$G$2:$EZ$202,I$6,FALSE)</f>
        <v>258.67</v>
      </c>
      <c r="J13" s="212">
        <f>HLOOKUP($A13,'Income Statement'!$G$2:$EZ$202,J$6,FALSE)</f>
        <v>0</v>
      </c>
      <c r="K13" s="212">
        <f>HLOOKUP($A13,'Income Statement'!$G$2:$EZ$202,K$6,FALSE)</f>
        <v>13660.87</v>
      </c>
      <c r="L13" s="218">
        <f t="shared" si="2"/>
        <v>1.1829593828691285</v>
      </c>
      <c r="M13" s="218">
        <f t="shared" si="3"/>
        <v>1.1609761777081276</v>
      </c>
      <c r="O13" s="217"/>
      <c r="P13" s="212"/>
    </row>
    <row r="14" spans="1:16" x14ac:dyDescent="0.25">
      <c r="A14" s="228" t="s">
        <v>51</v>
      </c>
      <c r="B14" s="66"/>
      <c r="C14" s="66"/>
      <c r="D14" s="70">
        <v>1</v>
      </c>
      <c r="E14" s="77">
        <v>1</v>
      </c>
      <c r="F14" s="212">
        <f>HLOOKUP($A14,'Income Statement'!$G$2:$EZ$202,F$6,FALSE)</f>
        <v>6450.34</v>
      </c>
      <c r="G14" s="212">
        <f t="shared" si="0"/>
        <v>2672.6400000000003</v>
      </c>
      <c r="H14" s="212">
        <f t="shared" si="1"/>
        <v>3777.7</v>
      </c>
      <c r="I14" s="212">
        <f>HLOOKUP($A14,'Income Statement'!$G$2:$EZ$202,I$6,FALSE)</f>
        <v>0</v>
      </c>
      <c r="J14" s="212">
        <f>HLOOKUP($A14,'Income Statement'!$G$2:$EZ$202,J$6,FALSE)</f>
        <v>0</v>
      </c>
      <c r="K14" s="212">
        <f>HLOOKUP($A14,'Income Statement'!$G$2:$EZ$202,K$6,FALSE)</f>
        <v>3777.7</v>
      </c>
      <c r="L14" s="218">
        <f t="shared" si="2"/>
        <v>0.58565905053066969</v>
      </c>
      <c r="M14" s="218">
        <f t="shared" si="3"/>
        <v>0.58565905053066969</v>
      </c>
      <c r="O14" s="217"/>
      <c r="P14" s="212"/>
    </row>
    <row r="15" spans="1:16" x14ac:dyDescent="0.25">
      <c r="A15" s="228" t="s">
        <v>95</v>
      </c>
      <c r="B15" s="66"/>
      <c r="C15" s="66"/>
      <c r="D15" s="70">
        <v>1</v>
      </c>
      <c r="E15" s="77">
        <v>1</v>
      </c>
      <c r="F15" s="212">
        <f>HLOOKUP($A15,'Income Statement'!$G$2:$EZ$202,F$6,FALSE)</f>
        <v>4702.93</v>
      </c>
      <c r="G15" s="212">
        <f t="shared" si="0"/>
        <v>-418.78999999999996</v>
      </c>
      <c r="H15" s="212">
        <f t="shared" si="1"/>
        <v>5121.72</v>
      </c>
      <c r="I15" s="212">
        <f>HLOOKUP($A15,'Income Statement'!$G$2:$EZ$202,I$6,FALSE)</f>
        <v>142.05000000000001</v>
      </c>
      <c r="J15" s="212">
        <f>HLOOKUP($A15,'Income Statement'!$G$2:$EZ$202,J$6,FALSE)</f>
        <v>0</v>
      </c>
      <c r="K15" s="212">
        <f>HLOOKUP($A15,'Income Statement'!$G$2:$EZ$202,K$6,FALSE)</f>
        <v>4979.67</v>
      </c>
      <c r="L15" s="218">
        <f t="shared" si="2"/>
        <v>1.0890487419544836</v>
      </c>
      <c r="M15" s="218">
        <f t="shared" si="3"/>
        <v>1.058844167359497</v>
      </c>
      <c r="O15" s="217"/>
      <c r="P15" s="212"/>
    </row>
    <row r="16" spans="1:16" x14ac:dyDescent="0.25">
      <c r="A16" s="228" t="s">
        <v>15</v>
      </c>
      <c r="B16" s="66"/>
      <c r="C16" s="66"/>
      <c r="D16" s="70">
        <v>1</v>
      </c>
      <c r="E16" s="77">
        <v>1</v>
      </c>
      <c r="F16" s="212">
        <f>HLOOKUP($A16,'Income Statement'!$G$2:$EZ$202,F$6,FALSE)</f>
        <v>11025.83</v>
      </c>
      <c r="G16" s="212">
        <f t="shared" si="0"/>
        <v>8673.99</v>
      </c>
      <c r="H16" s="212">
        <f t="shared" si="1"/>
        <v>2351.84</v>
      </c>
      <c r="I16" s="212">
        <f>HLOOKUP($A16,'Income Statement'!$G$2:$EZ$202,I$6,FALSE)</f>
        <v>0</v>
      </c>
      <c r="J16" s="212">
        <f>HLOOKUP($A16,'Income Statement'!$G$2:$EZ$202,J$6,FALSE)</f>
        <v>0</v>
      </c>
      <c r="K16" s="212">
        <f>HLOOKUP($A16,'Income Statement'!$G$2:$EZ$202,K$6,FALSE)</f>
        <v>2351.84</v>
      </c>
      <c r="L16" s="218">
        <f t="shared" si="2"/>
        <v>0.21330276269450918</v>
      </c>
      <c r="M16" s="218">
        <f t="shared" si="3"/>
        <v>0.21330276269450918</v>
      </c>
      <c r="O16" s="217"/>
      <c r="P16" s="212"/>
    </row>
    <row r="17" spans="1:16" x14ac:dyDescent="0.25">
      <c r="A17" s="228" t="s">
        <v>5</v>
      </c>
      <c r="B17" s="66"/>
      <c r="C17" s="66"/>
      <c r="D17" s="70">
        <v>1</v>
      </c>
      <c r="E17" s="77">
        <v>1</v>
      </c>
      <c r="F17" s="212">
        <f>HLOOKUP($A17,'Income Statement'!$G$2:$EZ$202,F$6,FALSE)</f>
        <v>6407.44</v>
      </c>
      <c r="G17" s="212">
        <f t="shared" si="0"/>
        <v>6292.54</v>
      </c>
      <c r="H17" s="212">
        <f t="shared" si="1"/>
        <v>114.9</v>
      </c>
      <c r="I17" s="212">
        <f>HLOOKUP($A17,'Income Statement'!$G$2:$EZ$202,I$6,FALSE)</f>
        <v>0</v>
      </c>
      <c r="J17" s="212">
        <f>HLOOKUP($A17,'Income Statement'!$G$2:$EZ$202,J$6,FALSE)</f>
        <v>0</v>
      </c>
      <c r="K17" s="212">
        <f>HLOOKUP($A17,'Income Statement'!$G$2:$EZ$202,K$6,FALSE)</f>
        <v>114.9</v>
      </c>
      <c r="L17" s="218">
        <f t="shared" si="2"/>
        <v>1.7932278725981049E-2</v>
      </c>
      <c r="M17" s="218">
        <f t="shared" si="3"/>
        <v>1.7932278725981049E-2</v>
      </c>
      <c r="O17" s="217"/>
      <c r="P17" s="212"/>
    </row>
    <row r="18" spans="1:16" x14ac:dyDescent="0.25">
      <c r="A18" s="228" t="s">
        <v>472</v>
      </c>
      <c r="B18" s="66"/>
      <c r="C18" s="66"/>
      <c r="D18" s="66">
        <v>1</v>
      </c>
      <c r="E18" s="77">
        <v>1</v>
      </c>
      <c r="F18" s="212">
        <f>HLOOKUP($A18,'Income Statement'!$G$2:$EZ$202,F$6,FALSE)</f>
        <v>9007.83</v>
      </c>
      <c r="G18" s="212">
        <f t="shared" si="0"/>
        <v>1650.2699999999995</v>
      </c>
      <c r="H18" s="212">
        <f t="shared" si="1"/>
        <v>7357.56</v>
      </c>
      <c r="I18" s="212">
        <f>HLOOKUP($A18,'Income Statement'!$G$2:$EZ$202,I$6,FALSE)</f>
        <v>0</v>
      </c>
      <c r="J18" s="212">
        <f>HLOOKUP($A18,'Income Statement'!$G$2:$EZ$202,J$6,FALSE)</f>
        <v>0</v>
      </c>
      <c r="K18" s="212">
        <f>HLOOKUP($A18,'Income Statement'!$G$2:$EZ$202,K$6,FALSE)</f>
        <v>7357.56</v>
      </c>
      <c r="L18" s="218">
        <f t="shared" si="2"/>
        <v>0.8167960540996001</v>
      </c>
      <c r="M18" s="218">
        <f t="shared" si="3"/>
        <v>0.8167960540996001</v>
      </c>
      <c r="O18" s="217"/>
      <c r="P18" s="212"/>
    </row>
    <row r="19" spans="1:16" x14ac:dyDescent="0.25">
      <c r="A19" s="228" t="s">
        <v>471</v>
      </c>
      <c r="B19" s="66"/>
      <c r="C19" s="66"/>
      <c r="D19" s="66">
        <v>1</v>
      </c>
      <c r="E19" s="77">
        <v>1</v>
      </c>
      <c r="F19" s="212">
        <f>HLOOKUP($A19,'Income Statement'!$G$2:$EZ$202,F$6,FALSE)</f>
        <v>9296.81</v>
      </c>
      <c r="G19" s="212">
        <f t="shared" si="0"/>
        <v>4537.0199999999995</v>
      </c>
      <c r="H19" s="212">
        <f t="shared" si="1"/>
        <v>4759.79</v>
      </c>
      <c r="I19" s="212">
        <f>HLOOKUP($A19,'Income Statement'!$G$2:$EZ$202,I$6,FALSE)</f>
        <v>29.13</v>
      </c>
      <c r="J19" s="212">
        <f>HLOOKUP($A19,'Income Statement'!$G$2:$EZ$202,J$6,FALSE)</f>
        <v>0</v>
      </c>
      <c r="K19" s="212">
        <f>HLOOKUP($A19,'Income Statement'!$G$2:$EZ$202,K$6,FALSE)</f>
        <v>4730.66</v>
      </c>
      <c r="L19" s="218">
        <f t="shared" si="2"/>
        <v>0.51198099132928399</v>
      </c>
      <c r="M19" s="218">
        <f t="shared" si="3"/>
        <v>0.50884765849791491</v>
      </c>
      <c r="O19" s="217"/>
      <c r="P19" s="212"/>
    </row>
    <row r="20" spans="1:16" x14ac:dyDescent="0.25">
      <c r="A20" s="228" t="s">
        <v>101</v>
      </c>
      <c r="B20" s="66"/>
      <c r="C20" s="66"/>
      <c r="D20" s="70">
        <v>1</v>
      </c>
      <c r="E20" s="77">
        <v>1</v>
      </c>
      <c r="F20" s="212">
        <f>HLOOKUP($A20,'Income Statement'!$G$2:$EZ$202,F$6,FALSE)</f>
        <v>6789.31</v>
      </c>
      <c r="G20" s="212">
        <f t="shared" si="0"/>
        <v>4966.8100000000004</v>
      </c>
      <c r="H20" s="212">
        <f t="shared" si="1"/>
        <v>1822.5</v>
      </c>
      <c r="I20" s="212">
        <f>HLOOKUP($A20,'Income Statement'!$G$2:$EZ$202,I$6,FALSE)</f>
        <v>0</v>
      </c>
      <c r="J20" s="212">
        <f>HLOOKUP($A20,'Income Statement'!$G$2:$EZ$202,J$6,FALSE)</f>
        <v>0</v>
      </c>
      <c r="K20" s="212">
        <f>HLOOKUP($A20,'Income Statement'!$G$2:$EZ$202,K$6,FALSE)</f>
        <v>1822.5</v>
      </c>
      <c r="L20" s="218">
        <f t="shared" si="2"/>
        <v>0.26843670417170523</v>
      </c>
      <c r="M20" s="218">
        <f t="shared" si="3"/>
        <v>0.26843670417170523</v>
      </c>
      <c r="O20" s="217"/>
      <c r="P20" s="212"/>
    </row>
    <row r="21" spans="1:16" x14ac:dyDescent="0.25">
      <c r="A21" s="228" t="s">
        <v>41</v>
      </c>
      <c r="B21" s="66"/>
      <c r="C21" s="66"/>
      <c r="D21" s="70">
        <v>1</v>
      </c>
      <c r="E21" s="77">
        <v>1</v>
      </c>
      <c r="F21" s="212">
        <f>HLOOKUP($A21,'Income Statement'!$G$2:$EZ$202,F$6,FALSE)</f>
        <v>9254.64</v>
      </c>
      <c r="G21" s="212">
        <f t="shared" si="0"/>
        <v>6346.2099999999991</v>
      </c>
      <c r="H21" s="212">
        <f t="shared" si="1"/>
        <v>2908.43</v>
      </c>
      <c r="I21" s="212">
        <f>HLOOKUP($A21,'Income Statement'!$G$2:$EZ$202,I$6,FALSE)</f>
        <v>0</v>
      </c>
      <c r="J21" s="212">
        <f>HLOOKUP($A21,'Income Statement'!$G$2:$EZ$202,J$6,FALSE)</f>
        <v>0</v>
      </c>
      <c r="K21" s="212">
        <f>HLOOKUP($A21,'Income Statement'!$G$2:$EZ$202,K$6,FALSE)</f>
        <v>2908.43</v>
      </c>
      <c r="L21" s="218">
        <f t="shared" si="2"/>
        <v>0.31426722163152754</v>
      </c>
      <c r="M21" s="218">
        <f t="shared" si="3"/>
        <v>0.31426722163152754</v>
      </c>
      <c r="O21" s="217"/>
      <c r="P21" s="212"/>
    </row>
    <row r="22" spans="1:16" x14ac:dyDescent="0.25">
      <c r="A22" s="228" t="s">
        <v>81</v>
      </c>
      <c r="B22" s="66"/>
      <c r="C22" s="66"/>
      <c r="D22" s="70">
        <v>1</v>
      </c>
      <c r="E22" s="77">
        <v>1</v>
      </c>
      <c r="F22" s="212">
        <f>HLOOKUP($A22,'Income Statement'!$G$2:$EZ$202,F$6,FALSE)</f>
        <v>3641.64</v>
      </c>
      <c r="G22" s="212">
        <f t="shared" si="0"/>
        <v>1465.94</v>
      </c>
      <c r="H22" s="212">
        <f t="shared" si="1"/>
        <v>2175.6999999999998</v>
      </c>
      <c r="I22" s="212">
        <f>HLOOKUP($A22,'Income Statement'!$G$2:$EZ$202,I$6,FALSE)</f>
        <v>0</v>
      </c>
      <c r="J22" s="212">
        <f>HLOOKUP($A22,'Income Statement'!$G$2:$EZ$202,J$6,FALSE)</f>
        <v>0</v>
      </c>
      <c r="K22" s="212">
        <f>HLOOKUP($A22,'Income Statement'!$G$2:$EZ$202,K$6,FALSE)</f>
        <v>2175.6999999999998</v>
      </c>
      <c r="L22" s="218">
        <f t="shared" si="2"/>
        <v>0.59745059918058896</v>
      </c>
      <c r="M22" s="218">
        <f t="shared" si="3"/>
        <v>0.59745059918058896</v>
      </c>
      <c r="O22" s="217"/>
      <c r="P22" s="212"/>
    </row>
    <row r="23" spans="1:16" x14ac:dyDescent="0.25">
      <c r="A23" s="228" t="s">
        <v>113</v>
      </c>
      <c r="B23" s="66"/>
      <c r="C23" s="66"/>
      <c r="D23" s="70">
        <v>1</v>
      </c>
      <c r="E23" s="77">
        <v>1</v>
      </c>
      <c r="F23" s="212">
        <f>HLOOKUP($A23,'Income Statement'!$G$2:$EZ$202,F$6,FALSE)</f>
        <v>4936.67</v>
      </c>
      <c r="G23" s="212">
        <f t="shared" si="0"/>
        <v>3435.7200000000003</v>
      </c>
      <c r="H23" s="212">
        <f t="shared" si="1"/>
        <v>1500.95</v>
      </c>
      <c r="I23" s="212">
        <f>HLOOKUP($A23,'Income Statement'!$G$2:$EZ$202,I$6,FALSE)</f>
        <v>0</v>
      </c>
      <c r="J23" s="212">
        <f>HLOOKUP($A23,'Income Statement'!$G$2:$EZ$202,J$6,FALSE)</f>
        <v>0</v>
      </c>
      <c r="K23" s="212">
        <f>HLOOKUP($A23,'Income Statement'!$G$2:$EZ$202,K$6,FALSE)</f>
        <v>1500.95</v>
      </c>
      <c r="L23" s="218">
        <f t="shared" si="2"/>
        <v>0.30404098309184124</v>
      </c>
      <c r="M23" s="218">
        <f t="shared" si="3"/>
        <v>0.30404098309184124</v>
      </c>
      <c r="O23" s="217"/>
      <c r="P23" s="212"/>
    </row>
    <row r="24" spans="1:16" x14ac:dyDescent="0.25">
      <c r="A24" s="228" t="s">
        <v>106</v>
      </c>
      <c r="B24" s="66"/>
      <c r="C24" s="66"/>
      <c r="D24" s="70">
        <v>1</v>
      </c>
      <c r="E24" s="77">
        <v>1</v>
      </c>
      <c r="F24" s="212">
        <f>HLOOKUP($A24,'Income Statement'!$G$2:$EZ$202,F$6,FALSE)</f>
        <v>5436.86</v>
      </c>
      <c r="G24" s="212">
        <f t="shared" si="0"/>
        <v>4143.1499999999996</v>
      </c>
      <c r="H24" s="212">
        <f t="shared" si="1"/>
        <v>1293.71</v>
      </c>
      <c r="I24" s="212">
        <f>HLOOKUP($A24,'Income Statement'!$G$2:$EZ$202,I$6,FALSE)</f>
        <v>0</v>
      </c>
      <c r="J24" s="212">
        <f>HLOOKUP($A24,'Income Statement'!$G$2:$EZ$202,J$6,FALSE)</f>
        <v>0</v>
      </c>
      <c r="K24" s="212">
        <f>HLOOKUP($A24,'Income Statement'!$G$2:$EZ$202,K$6,FALSE)</f>
        <v>1293.71</v>
      </c>
      <c r="L24" s="218">
        <f t="shared" si="2"/>
        <v>0.23795168534779268</v>
      </c>
      <c r="M24" s="218">
        <f t="shared" si="3"/>
        <v>0.23795168534779268</v>
      </c>
      <c r="O24" s="217"/>
      <c r="P24" s="212"/>
    </row>
    <row r="25" spans="1:16" x14ac:dyDescent="0.25">
      <c r="A25" s="231" t="s">
        <v>661</v>
      </c>
      <c r="B25" s="66"/>
      <c r="C25" s="66"/>
      <c r="D25" s="70"/>
      <c r="E25" s="77"/>
      <c r="F25" s="233">
        <f t="shared" ref="F25:K25" si="4">SUM(F9:F24)</f>
        <v>456471.28</v>
      </c>
      <c r="G25" s="233">
        <f t="shared" si="4"/>
        <v>120502.35999999999</v>
      </c>
      <c r="H25" s="233">
        <f t="shared" si="4"/>
        <v>335968.92000000004</v>
      </c>
      <c r="I25" s="233">
        <f t="shared" si="4"/>
        <v>9749.1799999999985</v>
      </c>
      <c r="J25" s="233">
        <f t="shared" si="4"/>
        <v>0</v>
      </c>
      <c r="K25" s="233">
        <f t="shared" si="4"/>
        <v>326219.74000000005</v>
      </c>
      <c r="L25" s="232">
        <f t="shared" si="2"/>
        <v>0.73601327119638282</v>
      </c>
      <c r="M25" s="232">
        <f t="shared" si="3"/>
        <v>0.71465556387249607</v>
      </c>
      <c r="O25" s="217"/>
      <c r="P25" s="212"/>
    </row>
    <row r="26" spans="1:16" x14ac:dyDescent="0.25">
      <c r="A26" s="228"/>
      <c r="B26" s="66"/>
      <c r="C26" s="66"/>
      <c r="D26" s="70"/>
      <c r="E26" s="77"/>
      <c r="F26" s="212"/>
      <c r="G26" s="212"/>
      <c r="H26" s="212"/>
      <c r="I26" s="212"/>
      <c r="J26" s="212"/>
      <c r="K26" s="212"/>
      <c r="L26" s="218"/>
      <c r="M26" s="218"/>
      <c r="O26" s="217"/>
      <c r="P26" s="212"/>
    </row>
    <row r="27" spans="1:16" x14ac:dyDescent="0.25">
      <c r="A27" s="226" t="s">
        <v>662</v>
      </c>
      <c r="B27" s="226"/>
      <c r="C27" s="226"/>
      <c r="D27" s="70"/>
      <c r="E27" s="77"/>
      <c r="F27" s="212"/>
      <c r="G27" s="212"/>
      <c r="H27" s="212"/>
      <c r="I27" s="212"/>
      <c r="J27" s="212"/>
      <c r="K27" s="212"/>
      <c r="L27" s="218"/>
      <c r="M27" s="218"/>
      <c r="O27" s="217"/>
      <c r="P27" s="212"/>
    </row>
    <row r="28" spans="1:16" x14ac:dyDescent="0.25">
      <c r="A28" s="228" t="s">
        <v>79</v>
      </c>
      <c r="B28" s="66"/>
      <c r="C28" s="66"/>
      <c r="D28" s="70">
        <v>3</v>
      </c>
      <c r="E28" s="77">
        <v>2</v>
      </c>
      <c r="F28" s="206">
        <f>HLOOKUP($A28,'Income Statement'!$G$2:$EZ$202,F$6,FALSE)</f>
        <v>471345.28</v>
      </c>
      <c r="G28" s="206">
        <f t="shared" ref="G28:G44" si="5">+F28-H28</f>
        <v>99565.770000000019</v>
      </c>
      <c r="H28" s="206">
        <f t="shared" ref="H28:H44" si="6">+K28+J28+I28</f>
        <v>371779.51</v>
      </c>
      <c r="I28" s="206">
        <f>HLOOKUP($A28,'Income Statement'!$G$2:$EZ$202,I$6,FALSE)</f>
        <v>5106.2</v>
      </c>
      <c r="J28" s="206">
        <f>HLOOKUP($A28,'Income Statement'!$G$2:$EZ$202,J$6,FALSE)</f>
        <v>0</v>
      </c>
      <c r="K28" s="206">
        <f>HLOOKUP($A28,'Income Statement'!$G$2:$EZ$202,K$6,FALSE)</f>
        <v>366673.31</v>
      </c>
      <c r="L28" s="218">
        <f t="shared" ref="L28:L45" si="7">+H28/F28</f>
        <v>0.78876256064344163</v>
      </c>
      <c r="M28" s="218">
        <f t="shared" ref="M28:M45" si="8">+K28/F28</f>
        <v>0.77792931330509973</v>
      </c>
      <c r="O28" s="217"/>
      <c r="P28" s="212"/>
    </row>
    <row r="29" spans="1:16" x14ac:dyDescent="0.25">
      <c r="A29" s="228" t="s">
        <v>88</v>
      </c>
      <c r="B29" s="66"/>
      <c r="C29" s="66"/>
      <c r="D29" s="70">
        <v>3</v>
      </c>
      <c r="E29" s="77">
        <v>2</v>
      </c>
      <c r="F29" s="212">
        <f>HLOOKUP($A29,'Income Statement'!$G$2:$EZ$202,F$6,FALSE)</f>
        <v>404456.75</v>
      </c>
      <c r="G29" s="212">
        <f t="shared" si="5"/>
        <v>-43007.56</v>
      </c>
      <c r="H29" s="212">
        <f t="shared" si="6"/>
        <v>447464.31</v>
      </c>
      <c r="I29" s="212">
        <f>HLOOKUP($A29,'Income Statement'!$G$2:$EZ$202,I$6,FALSE)</f>
        <v>7477.51</v>
      </c>
      <c r="J29" s="212">
        <f>HLOOKUP($A29,'Income Statement'!$G$2:$EZ$202,J$6,FALSE)</f>
        <v>0</v>
      </c>
      <c r="K29" s="212">
        <f>HLOOKUP($A29,'Income Statement'!$G$2:$EZ$202,K$6,FALSE)</f>
        <v>439986.8</v>
      </c>
      <c r="L29" s="218">
        <f t="shared" si="7"/>
        <v>1.1063341383225771</v>
      </c>
      <c r="M29" s="218">
        <f t="shared" si="8"/>
        <v>1.0878463519276165</v>
      </c>
      <c r="O29" s="217"/>
      <c r="P29" s="212"/>
    </row>
    <row r="30" spans="1:16" x14ac:dyDescent="0.25">
      <c r="A30" s="228" t="s">
        <v>17</v>
      </c>
      <c r="B30" s="66"/>
      <c r="C30" s="66"/>
      <c r="D30" s="70">
        <v>3</v>
      </c>
      <c r="E30" s="77">
        <v>2</v>
      </c>
      <c r="F30" s="212">
        <f>HLOOKUP($A30,'Income Statement'!$G$2:$EZ$202,F$6,FALSE)</f>
        <v>274963.25</v>
      </c>
      <c r="G30" s="212">
        <f t="shared" si="5"/>
        <v>-51507.260000000009</v>
      </c>
      <c r="H30" s="212">
        <f t="shared" si="6"/>
        <v>326470.51</v>
      </c>
      <c r="I30" s="212">
        <f>HLOOKUP($A30,'Income Statement'!$G$2:$EZ$202,I$6,FALSE)</f>
        <v>23187.01</v>
      </c>
      <c r="J30" s="212">
        <f>HLOOKUP($A30,'Income Statement'!$G$2:$EZ$202,J$6,FALSE)</f>
        <v>0</v>
      </c>
      <c r="K30" s="212">
        <f>HLOOKUP($A30,'Income Statement'!$G$2:$EZ$202,K$6,FALSE)</f>
        <v>303283.5</v>
      </c>
      <c r="L30" s="218">
        <f t="shared" si="7"/>
        <v>1.1873241605923701</v>
      </c>
      <c r="M30" s="218">
        <f t="shared" si="8"/>
        <v>1.1029964913492984</v>
      </c>
      <c r="O30" s="217"/>
      <c r="P30" s="212"/>
    </row>
    <row r="31" spans="1:16" x14ac:dyDescent="0.25">
      <c r="A31" s="228" t="s">
        <v>94</v>
      </c>
      <c r="B31" s="66"/>
      <c r="C31" s="66"/>
      <c r="D31" s="70">
        <v>3</v>
      </c>
      <c r="E31" s="77">
        <v>2</v>
      </c>
      <c r="F31" s="212">
        <f>HLOOKUP($A31,'Income Statement'!$G$2:$EZ$202,F$6,FALSE)</f>
        <v>230359.4</v>
      </c>
      <c r="G31" s="212">
        <f t="shared" si="5"/>
        <v>-13377.370000000024</v>
      </c>
      <c r="H31" s="212">
        <f t="shared" si="6"/>
        <v>243736.77000000002</v>
      </c>
      <c r="I31" s="212">
        <f>HLOOKUP($A31,'Income Statement'!$G$2:$EZ$202,I$6,FALSE)</f>
        <v>1735.67</v>
      </c>
      <c r="J31" s="212">
        <f>HLOOKUP($A31,'Income Statement'!$G$2:$EZ$202,J$6,FALSE)</f>
        <v>0</v>
      </c>
      <c r="K31" s="212">
        <f>HLOOKUP($A31,'Income Statement'!$G$2:$EZ$202,K$6,FALSE)</f>
        <v>242001.1</v>
      </c>
      <c r="L31" s="218">
        <f t="shared" si="7"/>
        <v>1.0580717348630011</v>
      </c>
      <c r="M31" s="218">
        <f t="shared" si="8"/>
        <v>1.0505371172177043</v>
      </c>
      <c r="O31" s="217"/>
      <c r="P31" s="212"/>
    </row>
    <row r="32" spans="1:16" x14ac:dyDescent="0.25">
      <c r="A32" s="228" t="s">
        <v>123</v>
      </c>
      <c r="B32" s="66"/>
      <c r="C32" s="66"/>
      <c r="D32" s="70">
        <v>3</v>
      </c>
      <c r="E32" s="77">
        <v>2</v>
      </c>
      <c r="F32" s="212">
        <f>HLOOKUP($A32,'Income Statement'!$G$2:$EZ$202,F$6,FALSE)</f>
        <v>273230.94</v>
      </c>
      <c r="G32" s="212">
        <f t="shared" si="5"/>
        <v>36079.329999999987</v>
      </c>
      <c r="H32" s="212">
        <f t="shared" si="6"/>
        <v>237151.61000000002</v>
      </c>
      <c r="I32" s="212">
        <f>HLOOKUP($A32,'Income Statement'!$G$2:$EZ$202,I$6,FALSE)</f>
        <v>3249.45</v>
      </c>
      <c r="J32" s="212">
        <f>HLOOKUP($A32,'Income Statement'!$G$2:$EZ$202,J$6,FALSE)</f>
        <v>0</v>
      </c>
      <c r="K32" s="212">
        <f>HLOOKUP($A32,'Income Statement'!$G$2:$EZ$202,K$6,FALSE)</f>
        <v>233902.16</v>
      </c>
      <c r="L32" s="218">
        <f t="shared" si="7"/>
        <v>0.86795298511947439</v>
      </c>
      <c r="M32" s="218">
        <f t="shared" si="8"/>
        <v>0.85606029829564689</v>
      </c>
      <c r="O32" s="217"/>
      <c r="P32" s="212"/>
    </row>
    <row r="33" spans="1:16" x14ac:dyDescent="0.25">
      <c r="A33" s="228" t="s">
        <v>98</v>
      </c>
      <c r="B33" s="66"/>
      <c r="C33" s="66"/>
      <c r="D33" s="70">
        <v>1</v>
      </c>
      <c r="E33" s="77">
        <v>2</v>
      </c>
      <c r="F33" s="212">
        <f>HLOOKUP($A33,'Income Statement'!$G$2:$EZ$202,F$6,FALSE)</f>
        <v>20958.41</v>
      </c>
      <c r="G33" s="212">
        <f t="shared" si="5"/>
        <v>16260.33</v>
      </c>
      <c r="H33" s="212">
        <f t="shared" si="6"/>
        <v>4698.08</v>
      </c>
      <c r="I33" s="212">
        <f>HLOOKUP($A33,'Income Statement'!$G$2:$EZ$202,I$6,FALSE)</f>
        <v>361.53</v>
      </c>
      <c r="J33" s="212">
        <f>HLOOKUP($A33,'Income Statement'!$G$2:$EZ$202,J$6,FALSE)</f>
        <v>0</v>
      </c>
      <c r="K33" s="212">
        <f>HLOOKUP($A33,'Income Statement'!$G$2:$EZ$202,K$6,FALSE)</f>
        <v>4336.55</v>
      </c>
      <c r="L33" s="218">
        <f t="shared" si="7"/>
        <v>0.22416204282672206</v>
      </c>
      <c r="M33" s="218">
        <f t="shared" si="8"/>
        <v>0.20691216556981185</v>
      </c>
      <c r="O33" s="217"/>
      <c r="P33" s="212"/>
    </row>
    <row r="34" spans="1:16" x14ac:dyDescent="0.25">
      <c r="A34" s="228" t="s">
        <v>7</v>
      </c>
      <c r="B34" s="66"/>
      <c r="C34" s="66"/>
      <c r="D34" s="70">
        <v>1</v>
      </c>
      <c r="E34" s="77">
        <v>2</v>
      </c>
      <c r="F34" s="212">
        <f>HLOOKUP($A34,'Income Statement'!$G$2:$EZ$202,F$6,FALSE)</f>
        <v>18818.919999999998</v>
      </c>
      <c r="G34" s="212">
        <f t="shared" si="5"/>
        <v>-5104.1899999999987</v>
      </c>
      <c r="H34" s="212">
        <f t="shared" si="6"/>
        <v>23923.109999999997</v>
      </c>
      <c r="I34" s="212">
        <f>HLOOKUP($A34,'Income Statement'!$G$2:$EZ$202,I$6,FALSE)</f>
        <v>2683.1</v>
      </c>
      <c r="J34" s="212">
        <f>HLOOKUP($A34,'Income Statement'!$G$2:$EZ$202,J$6,FALSE)</f>
        <v>0</v>
      </c>
      <c r="K34" s="212">
        <f>HLOOKUP($A34,'Income Statement'!$G$2:$EZ$202,K$6,FALSE)</f>
        <v>21240.01</v>
      </c>
      <c r="L34" s="218">
        <f t="shared" si="7"/>
        <v>1.27122651034172</v>
      </c>
      <c r="M34" s="218">
        <f t="shared" si="8"/>
        <v>1.1286519098864334</v>
      </c>
      <c r="O34" s="217"/>
      <c r="P34" s="212"/>
    </row>
    <row r="35" spans="1:16" x14ac:dyDescent="0.25">
      <c r="A35" s="228" t="s">
        <v>114</v>
      </c>
      <c r="B35" s="66"/>
      <c r="C35" s="66"/>
      <c r="D35" s="70">
        <v>1</v>
      </c>
      <c r="E35" s="77">
        <v>2</v>
      </c>
      <c r="F35" s="212">
        <f>HLOOKUP($A35,'Income Statement'!$G$2:$EZ$202,F$6,FALSE)</f>
        <v>24490.080000000002</v>
      </c>
      <c r="G35" s="212">
        <f t="shared" si="5"/>
        <v>22548.9</v>
      </c>
      <c r="H35" s="212">
        <f t="shared" si="6"/>
        <v>1941.18</v>
      </c>
      <c r="I35" s="212">
        <f>HLOOKUP($A35,'Income Statement'!$G$2:$EZ$202,I$6,FALSE)</f>
        <v>75.89</v>
      </c>
      <c r="J35" s="212">
        <f>HLOOKUP($A35,'Income Statement'!$G$2:$EZ$202,J$6,FALSE)</f>
        <v>0</v>
      </c>
      <c r="K35" s="212">
        <f>HLOOKUP($A35,'Income Statement'!$G$2:$EZ$202,K$6,FALSE)</f>
        <v>1865.29</v>
      </c>
      <c r="L35" s="218">
        <f t="shared" si="7"/>
        <v>7.9263930538405747E-2</v>
      </c>
      <c r="M35" s="218">
        <f t="shared" si="8"/>
        <v>7.6165124817885441E-2</v>
      </c>
      <c r="O35" s="217"/>
      <c r="P35" s="212"/>
    </row>
    <row r="36" spans="1:16" x14ac:dyDescent="0.25">
      <c r="A36" s="228" t="s">
        <v>77</v>
      </c>
      <c r="B36" s="66"/>
      <c r="C36" s="66"/>
      <c r="D36" s="70">
        <v>1</v>
      </c>
      <c r="E36" s="77">
        <v>2</v>
      </c>
      <c r="F36" s="212">
        <f>HLOOKUP($A36,'Income Statement'!$G$2:$EZ$202,F$6,FALSE)</f>
        <v>21572.16</v>
      </c>
      <c r="G36" s="212">
        <f t="shared" si="5"/>
        <v>-1015.0499999999993</v>
      </c>
      <c r="H36" s="212">
        <f t="shared" si="6"/>
        <v>22587.21</v>
      </c>
      <c r="I36" s="212">
        <f>HLOOKUP($A36,'Income Statement'!$G$2:$EZ$202,I$6,FALSE)</f>
        <v>275.07</v>
      </c>
      <c r="J36" s="212">
        <f>HLOOKUP($A36,'Income Statement'!$G$2:$EZ$202,J$6,FALSE)</f>
        <v>0</v>
      </c>
      <c r="K36" s="212">
        <f>HLOOKUP($A36,'Income Statement'!$G$2:$EZ$202,K$6,FALSE)</f>
        <v>22312.14</v>
      </c>
      <c r="L36" s="218">
        <f t="shared" si="7"/>
        <v>1.0470537025499533</v>
      </c>
      <c r="M36" s="218">
        <f t="shared" si="8"/>
        <v>1.0343025455030928</v>
      </c>
      <c r="O36" s="217"/>
      <c r="P36" s="212"/>
    </row>
    <row r="37" spans="1:16" x14ac:dyDescent="0.25">
      <c r="A37" s="228" t="s">
        <v>90</v>
      </c>
      <c r="B37" s="66"/>
      <c r="C37" s="66"/>
      <c r="D37" s="70">
        <v>1</v>
      </c>
      <c r="E37" s="77">
        <v>2</v>
      </c>
      <c r="F37" s="212">
        <f>HLOOKUP($A37,'Income Statement'!$G$2:$EZ$202,F$6,FALSE)</f>
        <v>14483.68</v>
      </c>
      <c r="G37" s="212">
        <f t="shared" si="5"/>
        <v>9984.0499999999993</v>
      </c>
      <c r="H37" s="212">
        <f t="shared" si="6"/>
        <v>4499.63</v>
      </c>
      <c r="I37" s="212">
        <f>HLOOKUP($A37,'Income Statement'!$G$2:$EZ$202,I$6,FALSE)</f>
        <v>238.67</v>
      </c>
      <c r="J37" s="212">
        <f>HLOOKUP($A37,'Income Statement'!$G$2:$EZ$202,J$6,FALSE)</f>
        <v>0</v>
      </c>
      <c r="K37" s="212">
        <f>HLOOKUP($A37,'Income Statement'!$G$2:$EZ$202,K$6,FALSE)</f>
        <v>4260.96</v>
      </c>
      <c r="L37" s="218">
        <f t="shared" si="7"/>
        <v>0.31066897363101093</v>
      </c>
      <c r="M37" s="218">
        <f t="shared" si="8"/>
        <v>0.29419042674237489</v>
      </c>
      <c r="O37" s="217"/>
      <c r="P37" s="212"/>
    </row>
    <row r="38" spans="1:16" x14ac:dyDescent="0.25">
      <c r="A38" s="228" t="s">
        <v>37</v>
      </c>
      <c r="B38" s="66"/>
      <c r="C38" s="66"/>
      <c r="D38" s="70">
        <v>1</v>
      </c>
      <c r="E38" s="77">
        <v>2</v>
      </c>
      <c r="F38" s="212">
        <f>HLOOKUP($A38,'Income Statement'!$G$2:$EZ$202,F$6,FALSE)</f>
        <v>8975.2800000000007</v>
      </c>
      <c r="G38" s="212">
        <f t="shared" si="5"/>
        <v>-4296.9799999999996</v>
      </c>
      <c r="H38" s="212">
        <f t="shared" si="6"/>
        <v>13272.26</v>
      </c>
      <c r="I38" s="212">
        <f>HLOOKUP($A38,'Income Statement'!$G$2:$EZ$202,I$6,FALSE)</f>
        <v>3625.6</v>
      </c>
      <c r="J38" s="212">
        <f>HLOOKUP($A38,'Income Statement'!$G$2:$EZ$202,J$6,FALSE)</f>
        <v>0</v>
      </c>
      <c r="K38" s="212">
        <f>HLOOKUP($A38,'Income Statement'!$G$2:$EZ$202,K$6,FALSE)</f>
        <v>9646.66</v>
      </c>
      <c r="L38" s="218">
        <f t="shared" si="7"/>
        <v>1.4787572086887539</v>
      </c>
      <c r="M38" s="218">
        <f t="shared" si="8"/>
        <v>1.0748032373363281</v>
      </c>
      <c r="O38" s="217"/>
      <c r="P38" s="212"/>
    </row>
    <row r="39" spans="1:16" x14ac:dyDescent="0.25">
      <c r="A39" s="228" t="s">
        <v>42</v>
      </c>
      <c r="B39" s="66"/>
      <c r="C39" s="66"/>
      <c r="D39" s="70">
        <v>1</v>
      </c>
      <c r="E39" s="77">
        <v>2</v>
      </c>
      <c r="F39" s="212">
        <f>HLOOKUP($A39,'Income Statement'!$G$2:$EZ$202,F$6,FALSE)</f>
        <v>19910.73</v>
      </c>
      <c r="G39" s="212">
        <f t="shared" si="5"/>
        <v>12856.669999999998</v>
      </c>
      <c r="H39" s="212">
        <f t="shared" si="6"/>
        <v>7054.06</v>
      </c>
      <c r="I39" s="212">
        <f>HLOOKUP($A39,'Income Statement'!$G$2:$EZ$202,I$6,FALSE)</f>
        <v>0</v>
      </c>
      <c r="J39" s="212">
        <f>HLOOKUP($A39,'Income Statement'!$G$2:$EZ$202,J$6,FALSE)</f>
        <v>0</v>
      </c>
      <c r="K39" s="212">
        <f>HLOOKUP($A39,'Income Statement'!$G$2:$EZ$202,K$6,FALSE)</f>
        <v>7054.06</v>
      </c>
      <c r="L39" s="218">
        <f t="shared" si="7"/>
        <v>0.35428434818813775</v>
      </c>
      <c r="M39" s="218">
        <f t="shared" si="8"/>
        <v>0.35428434818813775</v>
      </c>
      <c r="O39" s="217"/>
      <c r="P39" s="212"/>
    </row>
    <row r="40" spans="1:16" x14ac:dyDescent="0.25">
      <c r="A40" s="228" t="s">
        <v>84</v>
      </c>
      <c r="B40" s="66"/>
      <c r="C40" s="66"/>
      <c r="D40" s="70">
        <v>1</v>
      </c>
      <c r="E40" s="77">
        <v>2</v>
      </c>
      <c r="F40" s="212">
        <f>HLOOKUP($A40,'Income Statement'!$G$2:$EZ$202,F$6,FALSE)</f>
        <v>8129.79</v>
      </c>
      <c r="G40" s="212">
        <f t="shared" si="5"/>
        <v>6171.84</v>
      </c>
      <c r="H40" s="212">
        <f t="shared" si="6"/>
        <v>1957.95</v>
      </c>
      <c r="I40" s="212">
        <f>HLOOKUP($A40,'Income Statement'!$G$2:$EZ$202,I$6,FALSE)</f>
        <v>54.29</v>
      </c>
      <c r="J40" s="212">
        <f>HLOOKUP($A40,'Income Statement'!$G$2:$EZ$202,J$6,FALSE)</f>
        <v>0</v>
      </c>
      <c r="K40" s="212">
        <f>HLOOKUP($A40,'Income Statement'!$G$2:$EZ$202,K$6,FALSE)</f>
        <v>1903.66</v>
      </c>
      <c r="L40" s="218">
        <f t="shared" si="7"/>
        <v>0.2408364791710487</v>
      </c>
      <c r="M40" s="218">
        <f t="shared" si="8"/>
        <v>0.23415856990155959</v>
      </c>
      <c r="O40" s="217"/>
      <c r="P40" s="212"/>
    </row>
    <row r="41" spans="1:16" x14ac:dyDescent="0.25">
      <c r="A41" s="228" t="s">
        <v>462</v>
      </c>
      <c r="B41" s="66"/>
      <c r="C41" s="66"/>
      <c r="D41" s="66">
        <v>1</v>
      </c>
      <c r="E41" s="77">
        <v>2</v>
      </c>
      <c r="F41" s="212">
        <f>HLOOKUP($A41,'Income Statement'!$G$2:$EZ$202,F$6,FALSE)</f>
        <v>5453.86</v>
      </c>
      <c r="G41" s="212">
        <f t="shared" si="5"/>
        <v>3666.8399999999997</v>
      </c>
      <c r="H41" s="212">
        <f t="shared" si="6"/>
        <v>1787.02</v>
      </c>
      <c r="I41" s="212">
        <f>HLOOKUP($A41,'Income Statement'!$G$2:$EZ$202,I$6,FALSE)</f>
        <v>0</v>
      </c>
      <c r="J41" s="212">
        <f>HLOOKUP($A41,'Income Statement'!$G$2:$EZ$202,J$6,FALSE)</f>
        <v>0</v>
      </c>
      <c r="K41" s="212">
        <f>HLOOKUP($A41,'Income Statement'!$G$2:$EZ$202,K$6,FALSE)</f>
        <v>1787.02</v>
      </c>
      <c r="L41" s="218">
        <f t="shared" si="7"/>
        <v>0.32766150946302253</v>
      </c>
      <c r="M41" s="218">
        <f t="shared" si="8"/>
        <v>0.32766150946302253</v>
      </c>
      <c r="O41" s="217"/>
      <c r="P41" s="212"/>
    </row>
    <row r="42" spans="1:16" x14ac:dyDescent="0.25">
      <c r="A42" s="228" t="s">
        <v>109</v>
      </c>
      <c r="B42" s="66"/>
      <c r="C42" s="66"/>
      <c r="D42" s="70">
        <v>1</v>
      </c>
      <c r="E42" s="77">
        <v>2</v>
      </c>
      <c r="F42" s="212">
        <f>HLOOKUP($A42,'Income Statement'!$G$2:$EZ$202,F$6,FALSE)</f>
        <v>7395.84</v>
      </c>
      <c r="G42" s="212">
        <f t="shared" si="5"/>
        <v>2251.3199999999997</v>
      </c>
      <c r="H42" s="212">
        <f t="shared" si="6"/>
        <v>5144.5200000000004</v>
      </c>
      <c r="I42" s="212">
        <f>HLOOKUP($A42,'Income Statement'!$G$2:$EZ$202,I$6,FALSE)</f>
        <v>274.76</v>
      </c>
      <c r="J42" s="212">
        <f>HLOOKUP($A42,'Income Statement'!$G$2:$EZ$202,J$6,FALSE)</f>
        <v>0</v>
      </c>
      <c r="K42" s="212">
        <f>HLOOKUP($A42,'Income Statement'!$G$2:$EZ$202,K$6,FALSE)</f>
        <v>4869.76</v>
      </c>
      <c r="L42" s="218">
        <f t="shared" si="7"/>
        <v>0.69559644340602289</v>
      </c>
      <c r="M42" s="218">
        <f t="shared" si="8"/>
        <v>0.65844582900657667</v>
      </c>
      <c r="O42" s="217"/>
      <c r="P42" s="212"/>
    </row>
    <row r="43" spans="1:16" x14ac:dyDescent="0.25">
      <c r="A43" s="228" t="s">
        <v>501</v>
      </c>
      <c r="B43" s="66"/>
      <c r="C43" s="66"/>
      <c r="D43" s="70">
        <v>1</v>
      </c>
      <c r="E43" s="77">
        <v>2</v>
      </c>
      <c r="F43" s="212">
        <f>HLOOKUP($A43,'Income Statement'!$G$2:$EZ$202,F$6,FALSE)</f>
        <v>6442.95</v>
      </c>
      <c r="G43" s="212">
        <f t="shared" si="5"/>
        <v>3930.7799999999997</v>
      </c>
      <c r="H43" s="212">
        <f t="shared" si="6"/>
        <v>2512.17</v>
      </c>
      <c r="I43" s="212">
        <f>HLOOKUP($A43,'Income Statement'!$G$2:$EZ$202,I$6,FALSE)</f>
        <v>0</v>
      </c>
      <c r="J43" s="212">
        <f>HLOOKUP($A43,'Income Statement'!$G$2:$EZ$202,J$6,FALSE)</f>
        <v>0</v>
      </c>
      <c r="K43" s="212">
        <f>HLOOKUP($A43,'Income Statement'!$G$2:$EZ$202,K$6,FALSE)</f>
        <v>2512.17</v>
      </c>
      <c r="L43" s="218">
        <f t="shared" si="7"/>
        <v>0.38990990152026633</v>
      </c>
      <c r="M43" s="218">
        <f t="shared" si="8"/>
        <v>0.38990990152026633</v>
      </c>
      <c r="O43" s="217"/>
      <c r="P43" s="212"/>
    </row>
    <row r="44" spans="1:16" x14ac:dyDescent="0.25">
      <c r="A44" s="228" t="s">
        <v>102</v>
      </c>
      <c r="B44" s="66"/>
      <c r="C44" s="66"/>
      <c r="D44" s="70">
        <v>1</v>
      </c>
      <c r="E44" s="77">
        <v>2</v>
      </c>
      <c r="F44" s="212">
        <f>HLOOKUP($A44,'Income Statement'!$G$2:$EZ$202,F$6,FALSE)</f>
        <v>3373.16</v>
      </c>
      <c r="G44" s="212">
        <f t="shared" si="5"/>
        <v>1203.0299999999997</v>
      </c>
      <c r="H44" s="212">
        <f t="shared" si="6"/>
        <v>2170.13</v>
      </c>
      <c r="I44" s="212">
        <f>HLOOKUP($A44,'Income Statement'!$G$2:$EZ$202,I$6,FALSE)</f>
        <v>275.10000000000002</v>
      </c>
      <c r="J44" s="212">
        <f>HLOOKUP($A44,'Income Statement'!$G$2:$EZ$202,J$6,FALSE)</f>
        <v>0</v>
      </c>
      <c r="K44" s="212">
        <f>HLOOKUP($A44,'Income Statement'!$G$2:$EZ$202,K$6,FALSE)</f>
        <v>1895.03</v>
      </c>
      <c r="L44" s="218">
        <f t="shared" si="7"/>
        <v>0.64335222758481669</v>
      </c>
      <c r="M44" s="218">
        <f t="shared" si="8"/>
        <v>0.56179665358299047</v>
      </c>
      <c r="O44" s="217"/>
      <c r="P44" s="212"/>
    </row>
    <row r="45" spans="1:16" x14ac:dyDescent="0.25">
      <c r="A45" s="231" t="s">
        <v>663</v>
      </c>
      <c r="B45" s="66"/>
      <c r="C45" s="66"/>
      <c r="D45" s="70"/>
      <c r="E45" s="77"/>
      <c r="F45" s="233">
        <f t="shared" ref="F45:K45" si="9">SUM(F28:F44)</f>
        <v>1814360.4799999997</v>
      </c>
      <c r="G45" s="233">
        <f t="shared" si="9"/>
        <v>96210.449999999983</v>
      </c>
      <c r="H45" s="233">
        <f t="shared" si="9"/>
        <v>1718150.03</v>
      </c>
      <c r="I45" s="233">
        <f t="shared" si="9"/>
        <v>48619.849999999991</v>
      </c>
      <c r="J45" s="233">
        <f t="shared" si="9"/>
        <v>0</v>
      </c>
      <c r="K45" s="233">
        <f t="shared" si="9"/>
        <v>1669530.1799999997</v>
      </c>
      <c r="L45" s="232">
        <f t="shared" si="7"/>
        <v>0.94697280333178346</v>
      </c>
      <c r="M45" s="232">
        <f t="shared" si="8"/>
        <v>0.92017556511151521</v>
      </c>
      <c r="O45" s="217"/>
      <c r="P45" s="212"/>
    </row>
    <row r="46" spans="1:16" x14ac:dyDescent="0.25">
      <c r="A46" s="228"/>
      <c r="B46" s="66"/>
      <c r="C46" s="66"/>
      <c r="D46" s="70"/>
      <c r="E46" s="77"/>
      <c r="F46" s="212"/>
      <c r="G46" s="212"/>
      <c r="H46" s="212"/>
      <c r="I46" s="212"/>
      <c r="J46" s="212"/>
      <c r="K46" s="212"/>
      <c r="L46" s="218"/>
      <c r="M46" s="218"/>
      <c r="O46" s="217"/>
      <c r="P46" s="212"/>
    </row>
    <row r="47" spans="1:16" x14ac:dyDescent="0.25">
      <c r="A47" s="226" t="s">
        <v>665</v>
      </c>
      <c r="B47" s="226"/>
      <c r="C47" s="226"/>
      <c r="D47" s="70"/>
      <c r="E47" s="77"/>
      <c r="F47" s="212"/>
      <c r="G47" s="212"/>
      <c r="H47" s="212"/>
      <c r="I47" s="212"/>
      <c r="J47" s="212"/>
      <c r="K47" s="212"/>
      <c r="L47" s="218"/>
      <c r="M47" s="218"/>
      <c r="O47" s="217"/>
      <c r="P47" s="212"/>
    </row>
    <row r="48" spans="1:16" x14ac:dyDescent="0.25">
      <c r="A48" s="228" t="s">
        <v>13</v>
      </c>
      <c r="B48" s="66"/>
      <c r="C48" s="66"/>
      <c r="D48" s="70">
        <v>3</v>
      </c>
      <c r="E48" s="77">
        <v>3</v>
      </c>
      <c r="F48" s="206">
        <f>HLOOKUP($A48,'Income Statement'!$G$2:$EZ$202,F$6,FALSE)</f>
        <v>845423.28</v>
      </c>
      <c r="G48" s="206">
        <f t="shared" ref="G48:G60" si="10">+F48-H48</f>
        <v>61557.25</v>
      </c>
      <c r="H48" s="206">
        <f t="shared" ref="H48:H60" si="11">+K48+J48+I48</f>
        <v>783866.03</v>
      </c>
      <c r="I48" s="206">
        <f>HLOOKUP($A48,'Income Statement'!$G$2:$EZ$202,I$6,FALSE)</f>
        <v>31199.85</v>
      </c>
      <c r="J48" s="206">
        <f>HLOOKUP($A48,'Income Statement'!$G$2:$EZ$202,J$6,FALSE)</f>
        <v>0</v>
      </c>
      <c r="K48" s="206">
        <f>HLOOKUP($A48,'Income Statement'!$G$2:$EZ$202,K$6,FALSE)</f>
        <v>752666.18</v>
      </c>
      <c r="L48" s="218">
        <f t="shared" ref="L48:L61" si="12">+H48/F48</f>
        <v>0.92718765681493887</v>
      </c>
      <c r="M48" s="218">
        <f t="shared" ref="M48:M61" si="13">+K48/F48</f>
        <v>0.89028324367883505</v>
      </c>
      <c r="O48" s="217"/>
      <c r="P48" s="212"/>
    </row>
    <row r="49" spans="1:16" x14ac:dyDescent="0.25">
      <c r="A49" s="228" t="s">
        <v>48</v>
      </c>
      <c r="B49" s="66"/>
      <c r="C49" s="66"/>
      <c r="D49" s="70">
        <v>3</v>
      </c>
      <c r="E49" s="77">
        <v>3</v>
      </c>
      <c r="F49" s="212">
        <f>HLOOKUP($A49,'Income Statement'!$G$2:$EZ$202,F$6,FALSE)</f>
        <v>612622.87</v>
      </c>
      <c r="G49" s="212">
        <f t="shared" si="10"/>
        <v>45356.339999999967</v>
      </c>
      <c r="H49" s="212">
        <f t="shared" si="11"/>
        <v>567266.53</v>
      </c>
      <c r="I49" s="212">
        <f>HLOOKUP($A49,'Income Statement'!$G$2:$EZ$202,I$6,FALSE)</f>
        <v>14000.15</v>
      </c>
      <c r="J49" s="212">
        <f>HLOOKUP($A49,'Income Statement'!$G$2:$EZ$202,J$6,FALSE)</f>
        <v>0</v>
      </c>
      <c r="K49" s="212">
        <f>HLOOKUP($A49,'Income Statement'!$G$2:$EZ$202,K$6,FALSE)</f>
        <v>553266.38</v>
      </c>
      <c r="L49" s="218">
        <f t="shared" si="12"/>
        <v>0.92596368464011147</v>
      </c>
      <c r="M49" s="218">
        <f t="shared" si="13"/>
        <v>0.90311088125064609</v>
      </c>
      <c r="O49" s="217"/>
      <c r="P49" s="212"/>
    </row>
    <row r="50" spans="1:16" x14ac:dyDescent="0.25">
      <c r="A50" s="228" t="s">
        <v>86</v>
      </c>
      <c r="B50" s="66"/>
      <c r="C50" s="66"/>
      <c r="D50" s="70">
        <v>3</v>
      </c>
      <c r="E50" s="77">
        <v>3</v>
      </c>
      <c r="F50" s="212">
        <f>HLOOKUP($A50,'Income Statement'!$G$2:$EZ$202,F$6,FALSE)</f>
        <v>589747.25</v>
      </c>
      <c r="G50" s="212">
        <f t="shared" si="10"/>
        <v>186263.87000000005</v>
      </c>
      <c r="H50" s="212">
        <f t="shared" si="11"/>
        <v>403483.37999999995</v>
      </c>
      <c r="I50" s="212">
        <f>HLOOKUP($A50,'Income Statement'!$G$2:$EZ$202,I$6,FALSE)</f>
        <v>4387.22</v>
      </c>
      <c r="J50" s="212">
        <f>HLOOKUP($A50,'Income Statement'!$G$2:$EZ$202,J$6,FALSE)</f>
        <v>0</v>
      </c>
      <c r="K50" s="212">
        <f>HLOOKUP($A50,'Income Statement'!$G$2:$EZ$202,K$6,FALSE)</f>
        <v>399096.16</v>
      </c>
      <c r="L50" s="218">
        <f t="shared" si="12"/>
        <v>0.68416322416085862</v>
      </c>
      <c r="M50" s="218">
        <f t="shared" si="13"/>
        <v>0.67672407120168843</v>
      </c>
      <c r="O50" s="217"/>
      <c r="P50" s="212"/>
    </row>
    <row r="51" spans="1:16" x14ac:dyDescent="0.25">
      <c r="A51" s="228" t="s">
        <v>11</v>
      </c>
      <c r="B51" s="66"/>
      <c r="C51" s="66"/>
      <c r="D51" s="70">
        <v>3</v>
      </c>
      <c r="E51" s="77">
        <v>3</v>
      </c>
      <c r="F51" s="212">
        <f>HLOOKUP($A51,'Income Statement'!$G$2:$EZ$202,F$6,FALSE)</f>
        <v>320096.68</v>
      </c>
      <c r="G51" s="212">
        <f t="shared" si="10"/>
        <v>26607.950000000012</v>
      </c>
      <c r="H51" s="212">
        <f t="shared" si="11"/>
        <v>293488.73</v>
      </c>
      <c r="I51" s="212">
        <f>HLOOKUP($A51,'Income Statement'!$G$2:$EZ$202,I$6,FALSE)</f>
        <v>12548.24</v>
      </c>
      <c r="J51" s="212">
        <f>HLOOKUP($A51,'Income Statement'!$G$2:$EZ$202,J$6,FALSE)</f>
        <v>0</v>
      </c>
      <c r="K51" s="212">
        <f>HLOOKUP($A51,'Income Statement'!$G$2:$EZ$202,K$6,FALSE)</f>
        <v>280940.49</v>
      </c>
      <c r="L51" s="218">
        <f t="shared" si="12"/>
        <v>0.91687527030895788</v>
      </c>
      <c r="M51" s="218">
        <f t="shared" si="13"/>
        <v>0.87767386403382874</v>
      </c>
      <c r="O51" s="217"/>
      <c r="P51" s="212"/>
    </row>
    <row r="52" spans="1:16" x14ac:dyDescent="0.25">
      <c r="A52" s="228" t="s">
        <v>60</v>
      </c>
      <c r="B52" s="66"/>
      <c r="C52" s="66"/>
      <c r="D52" s="70">
        <v>3</v>
      </c>
      <c r="E52" s="77">
        <v>3</v>
      </c>
      <c r="F52" s="212">
        <f>HLOOKUP($A52,'Income Statement'!$G$2:$EZ$202,F$6,FALSE)</f>
        <v>225810.77</v>
      </c>
      <c r="G52" s="212">
        <f t="shared" si="10"/>
        <v>5046.6499999999651</v>
      </c>
      <c r="H52" s="212">
        <f t="shared" si="11"/>
        <v>220764.12000000002</v>
      </c>
      <c r="I52" s="212">
        <f>HLOOKUP($A52,'Income Statement'!$G$2:$EZ$202,I$6,FALSE)</f>
        <v>763.17</v>
      </c>
      <c r="J52" s="212">
        <f>HLOOKUP($A52,'Income Statement'!$G$2:$EZ$202,J$6,FALSE)</f>
        <v>0</v>
      </c>
      <c r="K52" s="212">
        <f>HLOOKUP($A52,'Income Statement'!$G$2:$EZ$202,K$6,FALSE)</f>
        <v>220000.95</v>
      </c>
      <c r="L52" s="218">
        <f t="shared" si="12"/>
        <v>0.97765097740909357</v>
      </c>
      <c r="M52" s="218">
        <f t="shared" si="13"/>
        <v>0.97427128918607386</v>
      </c>
      <c r="O52" s="217"/>
      <c r="P52" s="212"/>
    </row>
    <row r="53" spans="1:16" x14ac:dyDescent="0.25">
      <c r="A53" s="228" t="s">
        <v>67</v>
      </c>
      <c r="B53" s="66"/>
      <c r="C53" s="66"/>
      <c r="D53" s="70">
        <v>3</v>
      </c>
      <c r="E53" s="77">
        <v>3</v>
      </c>
      <c r="F53" s="212">
        <f>HLOOKUP($A53,'Income Statement'!$G$2:$EZ$202,F$6,FALSE)</f>
        <v>173123.01</v>
      </c>
      <c r="G53" s="212">
        <f t="shared" si="10"/>
        <v>35165.330000000016</v>
      </c>
      <c r="H53" s="212">
        <f t="shared" si="11"/>
        <v>137957.68</v>
      </c>
      <c r="I53" s="212">
        <f>HLOOKUP($A53,'Income Statement'!$G$2:$EZ$202,I$6,FALSE)</f>
        <v>9107.31</v>
      </c>
      <c r="J53" s="212">
        <f>HLOOKUP($A53,'Income Statement'!$G$2:$EZ$202,J$6,FALSE)</f>
        <v>0</v>
      </c>
      <c r="K53" s="212">
        <f>HLOOKUP($A53,'Income Statement'!$G$2:$EZ$202,K$6,FALSE)</f>
        <v>128850.37</v>
      </c>
      <c r="L53" s="218">
        <f t="shared" si="12"/>
        <v>0.79687662546994753</v>
      </c>
      <c r="M53" s="218">
        <f t="shared" si="13"/>
        <v>0.74427062006373379</v>
      </c>
      <c r="O53" s="217"/>
      <c r="P53" s="212"/>
    </row>
    <row r="54" spans="1:16" x14ac:dyDescent="0.25">
      <c r="A54" s="228" t="s">
        <v>55</v>
      </c>
      <c r="B54" s="66"/>
      <c r="C54" s="66"/>
      <c r="D54" s="70">
        <v>1</v>
      </c>
      <c r="E54" s="77">
        <v>3</v>
      </c>
      <c r="F54" s="212">
        <f>HLOOKUP($A54,'Income Statement'!$G$2:$EZ$202,F$6,FALSE)</f>
        <v>33893.08</v>
      </c>
      <c r="G54" s="212">
        <f t="shared" si="10"/>
        <v>28963.49</v>
      </c>
      <c r="H54" s="212">
        <f t="shared" si="11"/>
        <v>4929.59</v>
      </c>
      <c r="I54" s="212">
        <f>HLOOKUP($A54,'Income Statement'!$G$2:$EZ$202,I$6,FALSE)</f>
        <v>0</v>
      </c>
      <c r="J54" s="212">
        <f>HLOOKUP($A54,'Income Statement'!$G$2:$EZ$202,J$6,FALSE)</f>
        <v>0</v>
      </c>
      <c r="K54" s="212">
        <f>HLOOKUP($A54,'Income Statement'!$G$2:$EZ$202,K$6,FALSE)</f>
        <v>4929.59</v>
      </c>
      <c r="L54" s="218">
        <f t="shared" si="12"/>
        <v>0.14544532394223245</v>
      </c>
      <c r="M54" s="218">
        <f t="shared" si="13"/>
        <v>0.14544532394223245</v>
      </c>
      <c r="O54" s="217"/>
      <c r="P54" s="212"/>
    </row>
    <row r="55" spans="1:16" x14ac:dyDescent="0.25">
      <c r="A55" s="228" t="s">
        <v>52</v>
      </c>
      <c r="B55" s="66"/>
      <c r="C55" s="66"/>
      <c r="D55" s="70">
        <v>1</v>
      </c>
      <c r="E55" s="77">
        <v>3</v>
      </c>
      <c r="F55" s="212">
        <f>HLOOKUP($A55,'Income Statement'!$G$2:$EZ$202,F$6,FALSE)</f>
        <v>16343.49</v>
      </c>
      <c r="G55" s="212">
        <f t="shared" si="10"/>
        <v>8414.119999999999</v>
      </c>
      <c r="H55" s="212">
        <f t="shared" si="11"/>
        <v>7929.37</v>
      </c>
      <c r="I55" s="212">
        <f>HLOOKUP($A55,'Income Statement'!$G$2:$EZ$202,I$6,FALSE)</f>
        <v>492.95</v>
      </c>
      <c r="J55" s="212">
        <f>HLOOKUP($A55,'Income Statement'!$G$2:$EZ$202,J$6,FALSE)</f>
        <v>0</v>
      </c>
      <c r="K55" s="212">
        <f>HLOOKUP($A55,'Income Statement'!$G$2:$EZ$202,K$6,FALSE)</f>
        <v>7436.42</v>
      </c>
      <c r="L55" s="218">
        <f t="shared" si="12"/>
        <v>0.48516993616418524</v>
      </c>
      <c r="M55" s="218">
        <f t="shared" si="13"/>
        <v>0.45500807966964218</v>
      </c>
      <c r="O55" s="217"/>
      <c r="P55" s="212"/>
    </row>
    <row r="56" spans="1:16" x14ac:dyDescent="0.25">
      <c r="A56" s="228" t="s">
        <v>82</v>
      </c>
      <c r="B56" s="66"/>
      <c r="C56" s="66"/>
      <c r="D56" s="70">
        <v>1</v>
      </c>
      <c r="E56" s="77">
        <v>3</v>
      </c>
      <c r="F56" s="212">
        <f>HLOOKUP($A56,'Income Statement'!$G$2:$EZ$202,F$6,FALSE)</f>
        <v>18608.84</v>
      </c>
      <c r="G56" s="212">
        <f t="shared" si="10"/>
        <v>12495.650000000001</v>
      </c>
      <c r="H56" s="212">
        <f t="shared" si="11"/>
        <v>6113.19</v>
      </c>
      <c r="I56" s="212">
        <f>HLOOKUP($A56,'Income Statement'!$G$2:$EZ$202,I$6,FALSE)</f>
        <v>67.62</v>
      </c>
      <c r="J56" s="212">
        <f>HLOOKUP($A56,'Income Statement'!$G$2:$EZ$202,J$6,FALSE)</f>
        <v>0</v>
      </c>
      <c r="K56" s="212">
        <f>HLOOKUP($A56,'Income Statement'!$G$2:$EZ$202,K$6,FALSE)</f>
        <v>6045.57</v>
      </c>
      <c r="L56" s="218">
        <f t="shared" si="12"/>
        <v>0.3285099984738436</v>
      </c>
      <c r="M56" s="218">
        <f t="shared" si="13"/>
        <v>0.32487624161420053</v>
      </c>
      <c r="O56" s="217"/>
      <c r="P56" s="212"/>
    </row>
    <row r="57" spans="1:16" x14ac:dyDescent="0.25">
      <c r="A57" s="228" t="s">
        <v>18</v>
      </c>
      <c r="B57" s="66"/>
      <c r="C57" s="66"/>
      <c r="D57" s="70">
        <v>1</v>
      </c>
      <c r="E57" s="77">
        <v>3</v>
      </c>
      <c r="F57" s="212">
        <f>HLOOKUP($A57,'Income Statement'!$G$2:$EZ$202,F$6,FALSE)</f>
        <v>13527.83</v>
      </c>
      <c r="G57" s="212">
        <f t="shared" si="10"/>
        <v>-1484.0200000000004</v>
      </c>
      <c r="H57" s="212">
        <f t="shared" si="11"/>
        <v>15011.85</v>
      </c>
      <c r="I57" s="212">
        <f>HLOOKUP($A57,'Income Statement'!$G$2:$EZ$202,I$6,FALSE)</f>
        <v>2900</v>
      </c>
      <c r="J57" s="212">
        <f>HLOOKUP($A57,'Income Statement'!$G$2:$EZ$202,J$6,FALSE)</f>
        <v>0</v>
      </c>
      <c r="K57" s="212">
        <f>HLOOKUP($A57,'Income Statement'!$G$2:$EZ$202,K$6,FALSE)</f>
        <v>12111.85</v>
      </c>
      <c r="L57" s="218">
        <f t="shared" si="12"/>
        <v>1.1097012602908227</v>
      </c>
      <c r="M57" s="218">
        <f t="shared" si="13"/>
        <v>0.8953283712169654</v>
      </c>
      <c r="O57" s="217"/>
      <c r="P57" s="212"/>
    </row>
    <row r="58" spans="1:16" x14ac:dyDescent="0.25">
      <c r="A58" s="228" t="s">
        <v>31</v>
      </c>
      <c r="B58" s="66"/>
      <c r="C58" s="66"/>
      <c r="D58" s="70">
        <v>1</v>
      </c>
      <c r="E58" s="77">
        <v>3</v>
      </c>
      <c r="F58" s="212">
        <f>HLOOKUP($A58,'Income Statement'!$G$2:$EZ$202,F$6,FALSE)</f>
        <v>11707.79</v>
      </c>
      <c r="G58" s="212">
        <f t="shared" si="10"/>
        <v>3395.5500000000011</v>
      </c>
      <c r="H58" s="212">
        <f t="shared" si="11"/>
        <v>8312.24</v>
      </c>
      <c r="I58" s="212">
        <f>HLOOKUP($A58,'Income Statement'!$G$2:$EZ$202,I$6,FALSE)</f>
        <v>36.380000000000003</v>
      </c>
      <c r="J58" s="212">
        <f>HLOOKUP($A58,'Income Statement'!$G$2:$EZ$202,J$6,FALSE)</f>
        <v>0</v>
      </c>
      <c r="K58" s="212">
        <f>HLOOKUP($A58,'Income Statement'!$G$2:$EZ$202,K$6,FALSE)</f>
        <v>8275.86</v>
      </c>
      <c r="L58" s="218">
        <f t="shared" si="12"/>
        <v>0.70997515329536998</v>
      </c>
      <c r="M58" s="218">
        <f t="shared" si="13"/>
        <v>0.70686782048533503</v>
      </c>
      <c r="O58" s="217"/>
      <c r="P58" s="212"/>
    </row>
    <row r="59" spans="1:16" x14ac:dyDescent="0.25">
      <c r="A59" s="228" t="s">
        <v>35</v>
      </c>
      <c r="B59" s="66"/>
      <c r="C59" s="66"/>
      <c r="D59" s="70">
        <v>1</v>
      </c>
      <c r="E59" s="77">
        <v>3</v>
      </c>
      <c r="F59" s="212">
        <f>HLOOKUP($A59,'Income Statement'!$G$2:$EZ$202,F$6,FALSE)</f>
        <v>5236.59</v>
      </c>
      <c r="G59" s="212">
        <f t="shared" si="10"/>
        <v>2734.1200000000003</v>
      </c>
      <c r="H59" s="212">
        <f t="shared" si="11"/>
        <v>2502.4699999999998</v>
      </c>
      <c r="I59" s="212">
        <f>HLOOKUP($A59,'Income Statement'!$G$2:$EZ$202,I$6,FALSE)</f>
        <v>0</v>
      </c>
      <c r="J59" s="212">
        <f>HLOOKUP($A59,'Income Statement'!$G$2:$EZ$202,J$6,FALSE)</f>
        <v>0</v>
      </c>
      <c r="K59" s="212">
        <f>HLOOKUP($A59,'Income Statement'!$G$2:$EZ$202,K$6,FALSE)</f>
        <v>2502.4699999999998</v>
      </c>
      <c r="L59" s="218">
        <f t="shared" si="12"/>
        <v>0.47788159852117501</v>
      </c>
      <c r="M59" s="218">
        <f t="shared" si="13"/>
        <v>0.47788159852117501</v>
      </c>
      <c r="O59" s="217"/>
      <c r="P59" s="212"/>
    </row>
    <row r="60" spans="1:16" x14ac:dyDescent="0.25">
      <c r="A60" s="228" t="s">
        <v>40</v>
      </c>
      <c r="B60" s="66"/>
      <c r="C60" s="66"/>
      <c r="D60" s="70">
        <v>1</v>
      </c>
      <c r="E60" s="77">
        <v>3</v>
      </c>
      <c r="F60" s="212">
        <f>HLOOKUP($A60,'Income Statement'!$G$2:$EZ$202,F$6,FALSE)</f>
        <v>3488.88</v>
      </c>
      <c r="G60" s="212">
        <f t="shared" si="10"/>
        <v>1668.91</v>
      </c>
      <c r="H60" s="212">
        <f t="shared" si="11"/>
        <v>1819.97</v>
      </c>
      <c r="I60" s="212">
        <f>HLOOKUP($A60,'Income Statement'!$G$2:$EZ$202,I$6,FALSE)</f>
        <v>0</v>
      </c>
      <c r="J60" s="212">
        <f>HLOOKUP($A60,'Income Statement'!$G$2:$EZ$202,J$6,FALSE)</f>
        <v>0</v>
      </c>
      <c r="K60" s="212">
        <f>HLOOKUP($A60,'Income Statement'!$G$2:$EZ$202,K$6,FALSE)</f>
        <v>1819.97</v>
      </c>
      <c r="L60" s="218">
        <f t="shared" si="12"/>
        <v>0.52164878127078029</v>
      </c>
      <c r="M60" s="218">
        <f t="shared" si="13"/>
        <v>0.52164878127078029</v>
      </c>
      <c r="O60" s="217"/>
      <c r="P60" s="212"/>
    </row>
    <row r="61" spans="1:16" x14ac:dyDescent="0.25">
      <c r="A61" s="231" t="s">
        <v>664</v>
      </c>
      <c r="B61" s="66"/>
      <c r="C61" s="66"/>
      <c r="D61" s="70"/>
      <c r="E61" s="77"/>
      <c r="F61" s="233">
        <f t="shared" ref="F61:K61" si="14">SUM(F48:F60)</f>
        <v>2869630.3600000003</v>
      </c>
      <c r="G61" s="233">
        <f t="shared" si="14"/>
        <v>416185.20999999996</v>
      </c>
      <c r="H61" s="233">
        <f t="shared" si="14"/>
        <v>2453445.1500000008</v>
      </c>
      <c r="I61" s="233">
        <f t="shared" si="14"/>
        <v>75502.89</v>
      </c>
      <c r="J61" s="233">
        <f t="shared" si="14"/>
        <v>0</v>
      </c>
      <c r="K61" s="233">
        <f t="shared" si="14"/>
        <v>2377942.2600000002</v>
      </c>
      <c r="L61" s="232">
        <f t="shared" si="12"/>
        <v>0.85496905252981803</v>
      </c>
      <c r="M61" s="232">
        <f t="shared" si="13"/>
        <v>0.82865803663995241</v>
      </c>
      <c r="O61" s="217"/>
      <c r="P61" s="212"/>
    </row>
    <row r="62" spans="1:16" x14ac:dyDescent="0.25">
      <c r="A62" s="228"/>
      <c r="B62" s="66"/>
      <c r="C62" s="66"/>
      <c r="D62" s="70"/>
      <c r="E62" s="77"/>
      <c r="F62" s="212"/>
      <c r="G62" s="212"/>
      <c r="H62" s="212"/>
      <c r="I62" s="212"/>
      <c r="J62" s="212"/>
      <c r="K62" s="212"/>
      <c r="L62" s="218"/>
      <c r="M62" s="218"/>
      <c r="O62" s="217"/>
      <c r="P62" s="212"/>
    </row>
    <row r="63" spans="1:16" x14ac:dyDescent="0.25">
      <c r="A63" s="226" t="s">
        <v>666</v>
      </c>
      <c r="B63" s="226"/>
      <c r="C63" s="226"/>
      <c r="D63" s="70"/>
      <c r="E63" s="77"/>
      <c r="F63" s="212"/>
      <c r="G63" s="212"/>
      <c r="H63" s="212"/>
      <c r="I63" s="212"/>
      <c r="J63" s="212"/>
      <c r="K63" s="212"/>
      <c r="L63" s="218"/>
      <c r="M63" s="218"/>
      <c r="O63" s="217"/>
      <c r="P63" s="212"/>
    </row>
    <row r="64" spans="1:16" x14ac:dyDescent="0.25">
      <c r="A64" s="228" t="s">
        <v>74</v>
      </c>
      <c r="B64" s="66"/>
      <c r="C64" s="66"/>
      <c r="D64" s="70">
        <v>3</v>
      </c>
      <c r="E64" s="77">
        <v>4</v>
      </c>
      <c r="F64" s="206">
        <f>HLOOKUP($A64,'Income Statement'!$G$2:$EZ$202,F$6,FALSE)</f>
        <v>1050267.81</v>
      </c>
      <c r="G64" s="206">
        <f t="shared" ref="G64:G79" si="15">+F64-H64</f>
        <v>336488.85000000009</v>
      </c>
      <c r="H64" s="206">
        <f t="shared" ref="H64:H79" si="16">+K64+J64+I64</f>
        <v>713778.96</v>
      </c>
      <c r="I64" s="206">
        <f>HLOOKUP($A64,'Income Statement'!$G$2:$EZ$202,I$6,FALSE)</f>
        <v>92296.11</v>
      </c>
      <c r="J64" s="206">
        <f>HLOOKUP($A64,'Income Statement'!$G$2:$EZ$202,J$6,FALSE)</f>
        <v>24638.87</v>
      </c>
      <c r="K64" s="206">
        <f>HLOOKUP($A64,'Income Statement'!$G$2:$EZ$202,K$6,FALSE)</f>
        <v>596843.98</v>
      </c>
      <c r="L64" s="218">
        <f t="shared" ref="L64:L80" si="17">+H64/F64</f>
        <v>0.67961614476216303</v>
      </c>
      <c r="M64" s="218">
        <f t="shared" ref="M64:M80" si="18">+K64/F64</f>
        <v>0.56827789475905188</v>
      </c>
      <c r="O64" s="217"/>
      <c r="P64" s="212"/>
    </row>
    <row r="65" spans="1:16" x14ac:dyDescent="0.25">
      <c r="A65" s="228" t="s">
        <v>57</v>
      </c>
      <c r="B65" s="66"/>
      <c r="C65" s="66"/>
      <c r="D65" s="70">
        <v>3</v>
      </c>
      <c r="E65" s="77">
        <v>4</v>
      </c>
      <c r="F65" s="212">
        <f>HLOOKUP($A65,'Income Statement'!$G$2:$EZ$202,F$6,FALSE)</f>
        <v>403399.8</v>
      </c>
      <c r="G65" s="212">
        <f t="shared" si="15"/>
        <v>-96244.540000000037</v>
      </c>
      <c r="H65" s="212">
        <f t="shared" si="16"/>
        <v>499644.34</v>
      </c>
      <c r="I65" s="212">
        <f>HLOOKUP($A65,'Income Statement'!$G$2:$EZ$202,I$6,FALSE)</f>
        <v>2255.65</v>
      </c>
      <c r="J65" s="212">
        <f>HLOOKUP($A65,'Income Statement'!$G$2:$EZ$202,J$6,FALSE)</f>
        <v>0</v>
      </c>
      <c r="K65" s="212">
        <f>HLOOKUP($A65,'Income Statement'!$G$2:$EZ$202,K$6,FALSE)</f>
        <v>497388.69</v>
      </c>
      <c r="L65" s="218">
        <f t="shared" si="17"/>
        <v>1.2385835094613336</v>
      </c>
      <c r="M65" s="218">
        <f t="shared" si="18"/>
        <v>1.2329919102587557</v>
      </c>
      <c r="O65" s="217"/>
      <c r="P65" s="212"/>
    </row>
    <row r="66" spans="1:16" x14ac:dyDescent="0.25">
      <c r="A66" s="228" t="s">
        <v>80</v>
      </c>
      <c r="B66" s="66"/>
      <c r="C66" s="66"/>
      <c r="D66" s="70">
        <v>3</v>
      </c>
      <c r="E66" s="77">
        <v>4</v>
      </c>
      <c r="F66" s="212">
        <f>HLOOKUP($A66,'Income Statement'!$G$2:$EZ$202,F$6,FALSE)</f>
        <v>341369.63</v>
      </c>
      <c r="G66" s="212">
        <f t="shared" si="15"/>
        <v>25675.669999999984</v>
      </c>
      <c r="H66" s="212">
        <f t="shared" si="16"/>
        <v>315693.96000000002</v>
      </c>
      <c r="I66" s="212">
        <f>HLOOKUP($A66,'Income Statement'!$G$2:$EZ$202,I$6,FALSE)</f>
        <v>3189.01</v>
      </c>
      <c r="J66" s="212">
        <f>HLOOKUP($A66,'Income Statement'!$G$2:$EZ$202,J$6,FALSE)</f>
        <v>0</v>
      </c>
      <c r="K66" s="212">
        <f>HLOOKUP($A66,'Income Statement'!$G$2:$EZ$202,K$6,FALSE)</f>
        <v>312504.95</v>
      </c>
      <c r="L66" s="218">
        <f t="shared" si="17"/>
        <v>0.92478630861216338</v>
      </c>
      <c r="M66" s="218">
        <f t="shared" si="18"/>
        <v>0.91544449926608884</v>
      </c>
      <c r="O66" s="217"/>
      <c r="P66" s="212"/>
    </row>
    <row r="67" spans="1:16" x14ac:dyDescent="0.25">
      <c r="A67" s="228" t="s">
        <v>76</v>
      </c>
      <c r="B67" s="66"/>
      <c r="C67" s="66"/>
      <c r="D67" s="70">
        <v>2</v>
      </c>
      <c r="E67" s="77">
        <v>4</v>
      </c>
      <c r="F67" s="212">
        <f>HLOOKUP($A67,'Income Statement'!$G$2:$EZ$202,F$6,FALSE)</f>
        <v>93808.16</v>
      </c>
      <c r="G67" s="212">
        <f t="shared" si="15"/>
        <v>-29074.939999999988</v>
      </c>
      <c r="H67" s="212">
        <f t="shared" si="16"/>
        <v>122883.09999999999</v>
      </c>
      <c r="I67" s="212">
        <f>HLOOKUP($A67,'Income Statement'!$G$2:$EZ$202,I$6,FALSE)</f>
        <v>26343.23</v>
      </c>
      <c r="J67" s="212">
        <f>HLOOKUP($A67,'Income Statement'!$G$2:$EZ$202,J$6,FALSE)</f>
        <v>0</v>
      </c>
      <c r="K67" s="212">
        <f>HLOOKUP($A67,'Income Statement'!$G$2:$EZ$202,K$6,FALSE)</f>
        <v>96539.87</v>
      </c>
      <c r="L67" s="218">
        <f t="shared" si="17"/>
        <v>1.3099404145652147</v>
      </c>
      <c r="M67" s="218">
        <f t="shared" si="18"/>
        <v>1.0291201746202034</v>
      </c>
      <c r="O67" s="217"/>
      <c r="P67" s="212"/>
    </row>
    <row r="68" spans="1:16" x14ac:dyDescent="0.25">
      <c r="A68" s="228" t="s">
        <v>1</v>
      </c>
      <c r="B68" s="66"/>
      <c r="C68" s="66"/>
      <c r="D68" s="70">
        <v>2</v>
      </c>
      <c r="E68" s="77">
        <v>4</v>
      </c>
      <c r="F68" s="212">
        <f>HLOOKUP($A68,'Income Statement'!$G$2:$EZ$202,F$6,FALSE)</f>
        <v>70550.37</v>
      </c>
      <c r="G68" s="212">
        <f t="shared" si="15"/>
        <v>16589.909999999996</v>
      </c>
      <c r="H68" s="212">
        <f t="shared" si="16"/>
        <v>53960.46</v>
      </c>
      <c r="I68" s="212">
        <f>HLOOKUP($A68,'Income Statement'!$G$2:$EZ$202,I$6,FALSE)</f>
        <v>3359.13</v>
      </c>
      <c r="J68" s="212">
        <f>HLOOKUP($A68,'Income Statement'!$G$2:$EZ$202,J$6,FALSE)</f>
        <v>0</v>
      </c>
      <c r="K68" s="212">
        <f>HLOOKUP($A68,'Income Statement'!$G$2:$EZ$202,K$6,FALSE)</f>
        <v>50601.33</v>
      </c>
      <c r="L68" s="218">
        <f t="shared" si="17"/>
        <v>0.76485013473352448</v>
      </c>
      <c r="M68" s="218">
        <f t="shared" si="18"/>
        <v>0.71723691881417495</v>
      </c>
      <c r="O68" s="217"/>
      <c r="P68" s="212"/>
    </row>
    <row r="69" spans="1:16" x14ac:dyDescent="0.25">
      <c r="A69" s="228" t="s">
        <v>58</v>
      </c>
      <c r="B69" s="66"/>
      <c r="C69" s="66"/>
      <c r="D69" s="70">
        <v>1</v>
      </c>
      <c r="E69" s="77">
        <v>4</v>
      </c>
      <c r="F69" s="212">
        <f>HLOOKUP($A69,'Income Statement'!$G$2:$EZ$202,F$6,FALSE)</f>
        <v>54093.21</v>
      </c>
      <c r="G69" s="212">
        <f t="shared" si="15"/>
        <v>-6242.6299999999974</v>
      </c>
      <c r="H69" s="212">
        <f t="shared" si="16"/>
        <v>60335.839999999997</v>
      </c>
      <c r="I69" s="212">
        <f>HLOOKUP($A69,'Income Statement'!$G$2:$EZ$202,I$6,FALSE)</f>
        <v>5077.99</v>
      </c>
      <c r="J69" s="212">
        <f>HLOOKUP($A69,'Income Statement'!$G$2:$EZ$202,J$6,FALSE)</f>
        <v>0</v>
      </c>
      <c r="K69" s="212">
        <f>HLOOKUP($A69,'Income Statement'!$G$2:$EZ$202,K$6,FALSE)</f>
        <v>55257.85</v>
      </c>
      <c r="L69" s="218">
        <f t="shared" si="17"/>
        <v>1.1154050573075622</v>
      </c>
      <c r="M69" s="218">
        <f t="shared" si="18"/>
        <v>1.0215302438143345</v>
      </c>
      <c r="O69" s="217"/>
      <c r="P69" s="212"/>
    </row>
    <row r="70" spans="1:16" x14ac:dyDescent="0.25">
      <c r="A70" s="228" t="s">
        <v>108</v>
      </c>
      <c r="B70" s="66"/>
      <c r="C70" s="66"/>
      <c r="D70" s="70">
        <v>1</v>
      </c>
      <c r="E70" s="77">
        <v>4</v>
      </c>
      <c r="F70" s="212">
        <f>HLOOKUP($A70,'Income Statement'!$G$2:$EZ$202,F$6,FALSE)</f>
        <v>244336.66</v>
      </c>
      <c r="G70" s="212">
        <f t="shared" si="15"/>
        <v>217616.71000000002</v>
      </c>
      <c r="H70" s="212">
        <f t="shared" si="16"/>
        <v>26719.949999999997</v>
      </c>
      <c r="I70" s="212">
        <f>HLOOKUP($A70,'Income Statement'!$G$2:$EZ$202,I$6,FALSE)</f>
        <v>18252.3</v>
      </c>
      <c r="J70" s="212">
        <f>HLOOKUP($A70,'Income Statement'!$G$2:$EZ$202,J$6,FALSE)</f>
        <v>10491.3</v>
      </c>
      <c r="K70" s="212">
        <f>HLOOKUP($A70,'Income Statement'!$G$2:$EZ$202,K$6,FALSE)</f>
        <v>-2023.65</v>
      </c>
      <c r="L70" s="218">
        <f t="shared" si="17"/>
        <v>0.10935710588824452</v>
      </c>
      <c r="M70" s="218">
        <f t="shared" si="18"/>
        <v>-8.2822201138380135E-3</v>
      </c>
      <c r="O70" s="217"/>
      <c r="P70" s="212"/>
    </row>
    <row r="71" spans="1:16" x14ac:dyDescent="0.25">
      <c r="A71" s="228" t="s">
        <v>87</v>
      </c>
      <c r="B71" s="66"/>
      <c r="C71" s="66"/>
      <c r="D71" s="70">
        <v>1</v>
      </c>
      <c r="E71" s="77">
        <v>4</v>
      </c>
      <c r="F71" s="212">
        <f>HLOOKUP($A71,'Income Statement'!$G$2:$EZ$202,F$6,FALSE)</f>
        <v>25805.07</v>
      </c>
      <c r="G71" s="212">
        <f t="shared" si="15"/>
        <v>13290.34</v>
      </c>
      <c r="H71" s="212">
        <f t="shared" si="16"/>
        <v>12514.73</v>
      </c>
      <c r="I71" s="212">
        <f>HLOOKUP($A71,'Income Statement'!$G$2:$EZ$202,I$6,FALSE)</f>
        <v>108.67</v>
      </c>
      <c r="J71" s="212">
        <f>HLOOKUP($A71,'Income Statement'!$G$2:$EZ$202,J$6,FALSE)</f>
        <v>0</v>
      </c>
      <c r="K71" s="212">
        <f>HLOOKUP($A71,'Income Statement'!$G$2:$EZ$202,K$6,FALSE)</f>
        <v>12406.06</v>
      </c>
      <c r="L71" s="218">
        <f t="shared" si="17"/>
        <v>0.48497175167515527</v>
      </c>
      <c r="M71" s="218">
        <f t="shared" si="18"/>
        <v>0.48076056371868009</v>
      </c>
      <c r="O71" s="217"/>
      <c r="P71" s="212"/>
    </row>
    <row r="72" spans="1:16" x14ac:dyDescent="0.25">
      <c r="A72" s="228" t="s">
        <v>92</v>
      </c>
      <c r="B72" s="66"/>
      <c r="C72" s="66"/>
      <c r="D72" s="70">
        <v>1</v>
      </c>
      <c r="E72" s="77">
        <v>4</v>
      </c>
      <c r="F72" s="212">
        <f>HLOOKUP($A72,'Income Statement'!$G$2:$EZ$202,F$6,FALSE)</f>
        <v>40731.160000000003</v>
      </c>
      <c r="G72" s="212">
        <f t="shared" si="15"/>
        <v>19248.480000000003</v>
      </c>
      <c r="H72" s="212">
        <f t="shared" si="16"/>
        <v>21482.68</v>
      </c>
      <c r="I72" s="212">
        <f>HLOOKUP($A72,'Income Statement'!$G$2:$EZ$202,I$6,FALSE)</f>
        <v>5769.41</v>
      </c>
      <c r="J72" s="212">
        <f>HLOOKUP($A72,'Income Statement'!$G$2:$EZ$202,J$6,FALSE)</f>
        <v>0</v>
      </c>
      <c r="K72" s="212">
        <f>HLOOKUP($A72,'Income Statement'!$G$2:$EZ$202,K$6,FALSE)</f>
        <v>15713.27</v>
      </c>
      <c r="L72" s="218">
        <f t="shared" si="17"/>
        <v>0.52742617691222149</v>
      </c>
      <c r="M72" s="218">
        <f t="shared" si="18"/>
        <v>0.3857800759909612</v>
      </c>
      <c r="O72" s="217"/>
      <c r="P72" s="212"/>
    </row>
    <row r="73" spans="1:16" x14ac:dyDescent="0.25">
      <c r="A73" s="228" t="s">
        <v>28</v>
      </c>
      <c r="B73" s="66"/>
      <c r="C73" s="66"/>
      <c r="D73" s="70">
        <v>1</v>
      </c>
      <c r="E73" s="77">
        <v>4</v>
      </c>
      <c r="F73" s="212">
        <f>HLOOKUP($A73,'Income Statement'!$G$2:$EZ$202,F$6,FALSE)</f>
        <v>16238.47</v>
      </c>
      <c r="G73" s="212">
        <f t="shared" si="15"/>
        <v>4699.3499999999985</v>
      </c>
      <c r="H73" s="212">
        <f t="shared" si="16"/>
        <v>11539.12</v>
      </c>
      <c r="I73" s="212">
        <f>HLOOKUP($A73,'Income Statement'!$G$2:$EZ$202,I$6,FALSE)</f>
        <v>0</v>
      </c>
      <c r="J73" s="212">
        <f>HLOOKUP($A73,'Income Statement'!$G$2:$EZ$202,J$6,FALSE)</f>
        <v>0</v>
      </c>
      <c r="K73" s="212">
        <f>HLOOKUP($A73,'Income Statement'!$G$2:$EZ$202,K$6,FALSE)</f>
        <v>11539.12</v>
      </c>
      <c r="L73" s="218">
        <f t="shared" si="17"/>
        <v>0.71060389310076633</v>
      </c>
      <c r="M73" s="218">
        <f t="shared" si="18"/>
        <v>0.71060389310076633</v>
      </c>
      <c r="O73" s="217"/>
      <c r="P73" s="212"/>
    </row>
    <row r="74" spans="1:16" x14ac:dyDescent="0.25">
      <c r="A74" s="228" t="s">
        <v>464</v>
      </c>
      <c r="B74" s="66"/>
      <c r="C74" s="66"/>
      <c r="D74" s="66">
        <v>1</v>
      </c>
      <c r="E74" s="77">
        <v>4</v>
      </c>
      <c r="F74" s="212">
        <f>HLOOKUP($A74,'Income Statement'!$G$2:$EZ$202,F$6,FALSE)</f>
        <v>16905.41</v>
      </c>
      <c r="G74" s="212">
        <f t="shared" si="15"/>
        <v>4545.5</v>
      </c>
      <c r="H74" s="212">
        <f t="shared" si="16"/>
        <v>12359.91</v>
      </c>
      <c r="I74" s="212">
        <f>HLOOKUP($A74,'Income Statement'!$G$2:$EZ$202,I$6,FALSE)</f>
        <v>1173.53</v>
      </c>
      <c r="J74" s="212">
        <f>HLOOKUP($A74,'Income Statement'!$G$2:$EZ$202,J$6,FALSE)</f>
        <v>0</v>
      </c>
      <c r="K74" s="212">
        <f>HLOOKUP($A74,'Income Statement'!$G$2:$EZ$202,K$6,FALSE)</f>
        <v>11186.38</v>
      </c>
      <c r="L74" s="218">
        <f t="shared" si="17"/>
        <v>0.73112157587423199</v>
      </c>
      <c r="M74" s="218">
        <f t="shared" si="18"/>
        <v>0.66170415269431493</v>
      </c>
      <c r="O74" s="217"/>
      <c r="P74" s="212"/>
    </row>
    <row r="75" spans="1:16" x14ac:dyDescent="0.25">
      <c r="A75" s="228" t="s">
        <v>75</v>
      </c>
      <c r="B75" s="66"/>
      <c r="C75" s="66"/>
      <c r="D75" s="70">
        <v>1</v>
      </c>
      <c r="E75" s="77">
        <v>4</v>
      </c>
      <c r="F75" s="212">
        <f>HLOOKUP($A75,'Income Statement'!$G$2:$EZ$202,F$6,FALSE)</f>
        <v>15148.28</v>
      </c>
      <c r="G75" s="212">
        <f t="shared" si="15"/>
        <v>8812.43</v>
      </c>
      <c r="H75" s="212">
        <f t="shared" si="16"/>
        <v>6335.85</v>
      </c>
      <c r="I75" s="212">
        <f>HLOOKUP($A75,'Income Statement'!$G$2:$EZ$202,I$6,FALSE)</f>
        <v>0</v>
      </c>
      <c r="J75" s="212">
        <f>HLOOKUP($A75,'Income Statement'!$G$2:$EZ$202,J$6,FALSE)</f>
        <v>0</v>
      </c>
      <c r="K75" s="212">
        <f>HLOOKUP($A75,'Income Statement'!$G$2:$EZ$202,K$6,FALSE)</f>
        <v>6335.85</v>
      </c>
      <c r="L75" s="218">
        <f t="shared" si="17"/>
        <v>0.41825540589426657</v>
      </c>
      <c r="M75" s="218">
        <f t="shared" si="18"/>
        <v>0.41825540589426657</v>
      </c>
      <c r="O75" s="217"/>
      <c r="P75" s="212"/>
    </row>
    <row r="76" spans="1:16" x14ac:dyDescent="0.25">
      <c r="A76" s="228" t="s">
        <v>107</v>
      </c>
      <c r="B76" s="66"/>
      <c r="C76" s="66"/>
      <c r="D76" s="70">
        <v>1</v>
      </c>
      <c r="E76" s="77">
        <v>4</v>
      </c>
      <c r="F76" s="212">
        <f>HLOOKUP($A76,'Income Statement'!$G$2:$EZ$202,F$6,FALSE)</f>
        <v>8956.25</v>
      </c>
      <c r="G76" s="212">
        <f t="shared" si="15"/>
        <v>5192.8100000000004</v>
      </c>
      <c r="H76" s="212">
        <f t="shared" si="16"/>
        <v>3763.4399999999996</v>
      </c>
      <c r="I76" s="212">
        <f>HLOOKUP($A76,'Income Statement'!$G$2:$EZ$202,I$6,FALSE)</f>
        <v>751.72</v>
      </c>
      <c r="J76" s="212">
        <f>HLOOKUP($A76,'Income Statement'!$G$2:$EZ$202,J$6,FALSE)</f>
        <v>0</v>
      </c>
      <c r="K76" s="212">
        <f>HLOOKUP($A76,'Income Statement'!$G$2:$EZ$202,K$6,FALSE)</f>
        <v>3011.72</v>
      </c>
      <c r="L76" s="218">
        <f t="shared" si="17"/>
        <v>0.42020265177948357</v>
      </c>
      <c r="M76" s="218">
        <f t="shared" si="18"/>
        <v>0.33627020237264477</v>
      </c>
      <c r="O76" s="217"/>
      <c r="P76" s="212"/>
    </row>
    <row r="77" spans="1:16" x14ac:dyDescent="0.25">
      <c r="A77" s="228" t="s">
        <v>39</v>
      </c>
      <c r="B77" s="66"/>
      <c r="C77" s="66"/>
      <c r="D77" s="70">
        <v>1</v>
      </c>
      <c r="E77" s="77">
        <v>4</v>
      </c>
      <c r="F77" s="212">
        <f>HLOOKUP($A77,'Income Statement'!$G$2:$EZ$202,F$6,FALSE)</f>
        <v>13255.42</v>
      </c>
      <c r="G77" s="212">
        <f t="shared" si="15"/>
        <v>8315.4900000000016</v>
      </c>
      <c r="H77" s="212">
        <f t="shared" si="16"/>
        <v>4939.9299999999994</v>
      </c>
      <c r="I77" s="212">
        <f>HLOOKUP($A77,'Income Statement'!$G$2:$EZ$202,I$6,FALSE)</f>
        <v>44.86</v>
      </c>
      <c r="J77" s="212">
        <f>HLOOKUP($A77,'Income Statement'!$G$2:$EZ$202,J$6,FALSE)</f>
        <v>0</v>
      </c>
      <c r="K77" s="212">
        <f>HLOOKUP($A77,'Income Statement'!$G$2:$EZ$202,K$6,FALSE)</f>
        <v>4895.07</v>
      </c>
      <c r="L77" s="218">
        <f t="shared" si="17"/>
        <v>0.37267246152894434</v>
      </c>
      <c r="M77" s="218">
        <f t="shared" si="18"/>
        <v>0.36928818551203957</v>
      </c>
      <c r="O77" s="217"/>
      <c r="P77" s="212"/>
    </row>
    <row r="78" spans="1:16" x14ac:dyDescent="0.25">
      <c r="A78" s="228" t="s">
        <v>10</v>
      </c>
      <c r="B78" s="66"/>
      <c r="C78" s="66"/>
      <c r="D78" s="70">
        <v>1</v>
      </c>
      <c r="E78" s="77">
        <v>4</v>
      </c>
      <c r="F78" s="212">
        <f>HLOOKUP($A78,'Income Statement'!$G$2:$EZ$202,F$6,FALSE)</f>
        <v>4173.2299999999996</v>
      </c>
      <c r="G78" s="212">
        <f t="shared" si="15"/>
        <v>3306.5599999999995</v>
      </c>
      <c r="H78" s="212">
        <f t="shared" si="16"/>
        <v>866.67</v>
      </c>
      <c r="I78" s="212">
        <f>HLOOKUP($A78,'Income Statement'!$G$2:$EZ$202,I$6,FALSE)</f>
        <v>0</v>
      </c>
      <c r="J78" s="212">
        <f>HLOOKUP($A78,'Income Statement'!$G$2:$EZ$202,J$6,FALSE)</f>
        <v>0</v>
      </c>
      <c r="K78" s="212">
        <f>HLOOKUP($A78,'Income Statement'!$G$2:$EZ$202,K$6,FALSE)</f>
        <v>866.67</v>
      </c>
      <c r="L78" s="218">
        <f t="shared" si="17"/>
        <v>0.2076736724311864</v>
      </c>
      <c r="M78" s="218">
        <f t="shared" si="18"/>
        <v>0.2076736724311864</v>
      </c>
      <c r="O78" s="217"/>
      <c r="P78" s="212"/>
    </row>
    <row r="79" spans="1:16" x14ac:dyDescent="0.25">
      <c r="A79" s="228" t="s">
        <v>68</v>
      </c>
      <c r="B79" s="66"/>
      <c r="C79" s="66"/>
      <c r="D79" s="70">
        <v>1</v>
      </c>
      <c r="E79" s="77">
        <v>4</v>
      </c>
      <c r="F79" s="212">
        <f>HLOOKUP($A79,'Income Statement'!$G$2:$EZ$202,F$6,FALSE)</f>
        <v>3905.39</v>
      </c>
      <c r="G79" s="212">
        <f t="shared" si="15"/>
        <v>-1192.8399999999997</v>
      </c>
      <c r="H79" s="212">
        <f t="shared" si="16"/>
        <v>5098.2299999999996</v>
      </c>
      <c r="I79" s="212">
        <f>HLOOKUP($A79,'Income Statement'!$G$2:$EZ$202,I$6,FALSE)</f>
        <v>107.62</v>
      </c>
      <c r="J79" s="212">
        <f>HLOOKUP($A79,'Income Statement'!$G$2:$EZ$202,J$6,FALSE)</f>
        <v>0</v>
      </c>
      <c r="K79" s="212">
        <f>HLOOKUP($A79,'Income Statement'!$G$2:$EZ$202,K$6,FALSE)</f>
        <v>4990.6099999999997</v>
      </c>
      <c r="L79" s="218">
        <f t="shared" si="17"/>
        <v>1.3054342844120561</v>
      </c>
      <c r="M79" s="218">
        <f t="shared" si="18"/>
        <v>1.2778774975098517</v>
      </c>
      <c r="O79" s="217"/>
      <c r="P79" s="212"/>
    </row>
    <row r="80" spans="1:16" x14ac:dyDescent="0.25">
      <c r="A80" s="231" t="s">
        <v>667</v>
      </c>
      <c r="B80" s="66"/>
      <c r="C80" s="66"/>
      <c r="D80" s="70"/>
      <c r="E80" s="77"/>
      <c r="F80" s="233">
        <f>SUM(F64:F79)</f>
        <v>2402944.3200000003</v>
      </c>
      <c r="G80" s="233">
        <f t="shared" ref="G80:K80" si="19">SUM(G64:G79)</f>
        <v>531027.15000000014</v>
      </c>
      <c r="H80" s="233">
        <f t="shared" si="19"/>
        <v>1871917.17</v>
      </c>
      <c r="I80" s="233">
        <f t="shared" si="19"/>
        <v>158729.22999999998</v>
      </c>
      <c r="J80" s="233">
        <f t="shared" si="19"/>
        <v>35130.17</v>
      </c>
      <c r="K80" s="233">
        <f t="shared" si="19"/>
        <v>1678057.7700000003</v>
      </c>
      <c r="L80" s="232">
        <f t="shared" si="17"/>
        <v>0.77900979827947059</v>
      </c>
      <c r="M80" s="232">
        <f t="shared" si="18"/>
        <v>0.69833402132264144</v>
      </c>
      <c r="O80" s="217"/>
      <c r="P80" s="212"/>
    </row>
    <row r="81" spans="1:16" x14ac:dyDescent="0.25">
      <c r="A81" s="228"/>
      <c r="B81" s="66"/>
      <c r="C81" s="66"/>
      <c r="D81" s="70"/>
      <c r="E81" s="77"/>
      <c r="F81" s="212"/>
      <c r="G81" s="212"/>
      <c r="H81" s="212"/>
      <c r="I81" s="212"/>
      <c r="J81" s="212"/>
      <c r="K81" s="212"/>
      <c r="L81" s="218"/>
      <c r="M81" s="218"/>
      <c r="O81" s="217"/>
      <c r="P81" s="212"/>
    </row>
    <row r="82" spans="1:16" x14ac:dyDescent="0.25">
      <c r="A82" s="226" t="s">
        <v>668</v>
      </c>
      <c r="B82" s="226"/>
      <c r="C82" s="226"/>
      <c r="D82" s="70"/>
      <c r="E82" s="77"/>
      <c r="F82" s="212"/>
      <c r="G82" s="212"/>
      <c r="H82" s="212"/>
      <c r="I82" s="212"/>
      <c r="J82" s="212"/>
      <c r="K82" s="212"/>
      <c r="L82" s="218"/>
      <c r="M82" s="218"/>
      <c r="O82" s="217"/>
      <c r="P82" s="212"/>
    </row>
    <row r="83" spans="1:16" x14ac:dyDescent="0.25">
      <c r="A83" s="228" t="s">
        <v>70</v>
      </c>
      <c r="B83" s="66"/>
      <c r="C83" s="66"/>
      <c r="D83" s="70">
        <v>3</v>
      </c>
      <c r="E83" s="77">
        <v>5</v>
      </c>
      <c r="F83" s="206">
        <f>HLOOKUP($A83,'Income Statement'!$G$2:$EZ$202,F$6,FALSE)</f>
        <v>659815.21</v>
      </c>
      <c r="G83" s="206">
        <f t="shared" ref="G83:G97" si="20">+F83-H83</f>
        <v>139241.54999999993</v>
      </c>
      <c r="H83" s="206">
        <f t="shared" ref="H83:H97" si="21">+K83+J83+I83</f>
        <v>520573.66000000003</v>
      </c>
      <c r="I83" s="206">
        <f>HLOOKUP($A83,'Income Statement'!$G$2:$EZ$202,I$6,FALSE)</f>
        <v>43057.21</v>
      </c>
      <c r="J83" s="206">
        <f>HLOOKUP($A83,'Income Statement'!$G$2:$EZ$202,J$6,FALSE)</f>
        <v>0</v>
      </c>
      <c r="K83" s="206">
        <f>HLOOKUP($A83,'Income Statement'!$G$2:$EZ$202,K$6,FALSE)</f>
        <v>477516.45</v>
      </c>
      <c r="L83" s="218">
        <f t="shared" ref="L83:L98" si="22">+H83/F83</f>
        <v>0.78896886902622332</v>
      </c>
      <c r="M83" s="218">
        <f t="shared" ref="M83:M98" si="23">+K83/F83</f>
        <v>0.72371240123427893</v>
      </c>
      <c r="O83" s="217"/>
      <c r="P83" s="212"/>
    </row>
    <row r="84" spans="1:16" x14ac:dyDescent="0.25">
      <c r="A84" s="228" t="s">
        <v>45</v>
      </c>
      <c r="B84" s="66"/>
      <c r="C84" s="66"/>
      <c r="D84" s="70">
        <v>3</v>
      </c>
      <c r="E84" s="77">
        <v>5</v>
      </c>
      <c r="F84" s="212">
        <f>HLOOKUP($A84,'Income Statement'!$G$2:$EZ$202,F$6,FALSE)</f>
        <v>719932.68</v>
      </c>
      <c r="G84" s="212">
        <f t="shared" si="20"/>
        <v>-467.35999999986961</v>
      </c>
      <c r="H84" s="212">
        <f t="shared" si="21"/>
        <v>720400.03999999992</v>
      </c>
      <c r="I84" s="212">
        <f>HLOOKUP($A84,'Income Statement'!$G$2:$EZ$202,I$6,FALSE)</f>
        <v>66624.59</v>
      </c>
      <c r="J84" s="212">
        <f>HLOOKUP($A84,'Income Statement'!$G$2:$EZ$202,J$6,FALSE)</f>
        <v>0</v>
      </c>
      <c r="K84" s="212">
        <f>HLOOKUP($A84,'Income Statement'!$G$2:$EZ$202,K$6,FALSE)</f>
        <v>653775.44999999995</v>
      </c>
      <c r="L84" s="218">
        <f t="shared" si="22"/>
        <v>1.000649171808675</v>
      </c>
      <c r="M84" s="218">
        <f t="shared" si="23"/>
        <v>0.90810636627858021</v>
      </c>
      <c r="O84" s="217"/>
      <c r="P84" s="212"/>
    </row>
    <row r="85" spans="1:16" x14ac:dyDescent="0.25">
      <c r="A85" s="228" t="s">
        <v>449</v>
      </c>
      <c r="B85" s="66"/>
      <c r="C85" s="66"/>
      <c r="D85" s="70">
        <v>3</v>
      </c>
      <c r="E85" s="77">
        <v>5</v>
      </c>
      <c r="F85" s="212">
        <f>HLOOKUP($A85,'Income Statement'!$G$2:$EZ$202,F$6,FALSE)</f>
        <v>905253.29</v>
      </c>
      <c r="G85" s="212">
        <f t="shared" si="20"/>
        <v>-128739.94999999995</v>
      </c>
      <c r="H85" s="212">
        <f t="shared" si="21"/>
        <v>1033993.24</v>
      </c>
      <c r="I85" s="212">
        <f>HLOOKUP($A85,'Income Statement'!$G$2:$EZ$202,I$6,FALSE)</f>
        <v>37489.64</v>
      </c>
      <c r="J85" s="212">
        <f>HLOOKUP($A85,'Income Statement'!$G$2:$EZ$202,J$6,FALSE)</f>
        <v>0</v>
      </c>
      <c r="K85" s="212">
        <f>HLOOKUP($A85,'Income Statement'!$G$2:$EZ$202,K$6,FALSE)</f>
        <v>996503.6</v>
      </c>
      <c r="L85" s="218">
        <f t="shared" si="22"/>
        <v>1.1422142856835129</v>
      </c>
      <c r="M85" s="218">
        <f t="shared" si="23"/>
        <v>1.1008008598344889</v>
      </c>
      <c r="O85" s="217"/>
      <c r="P85" s="212"/>
    </row>
    <row r="86" spans="1:16" x14ac:dyDescent="0.25">
      <c r="A86" s="228" t="s">
        <v>4</v>
      </c>
      <c r="B86" s="66"/>
      <c r="C86" s="66"/>
      <c r="D86" s="70">
        <v>3</v>
      </c>
      <c r="E86" s="77">
        <v>5</v>
      </c>
      <c r="F86" s="212">
        <f>HLOOKUP($A86,'Income Statement'!$G$2:$EZ$202,F$6,FALSE)</f>
        <v>195661.38</v>
      </c>
      <c r="G86" s="212">
        <f t="shared" si="20"/>
        <v>56827.989999999991</v>
      </c>
      <c r="H86" s="212">
        <f t="shared" si="21"/>
        <v>138833.39000000001</v>
      </c>
      <c r="I86" s="212">
        <f>HLOOKUP($A86,'Income Statement'!$G$2:$EZ$202,I$6,FALSE)</f>
        <v>7759.89</v>
      </c>
      <c r="J86" s="212">
        <f>HLOOKUP($A86,'Income Statement'!$G$2:$EZ$202,J$6,FALSE)</f>
        <v>0</v>
      </c>
      <c r="K86" s="212">
        <f>HLOOKUP($A86,'Income Statement'!$G$2:$EZ$202,K$6,FALSE)</f>
        <v>131073.5</v>
      </c>
      <c r="L86" s="218">
        <f t="shared" si="22"/>
        <v>0.70955949508278027</v>
      </c>
      <c r="M86" s="218">
        <f t="shared" si="23"/>
        <v>0.66989970120828135</v>
      </c>
      <c r="O86" s="217"/>
      <c r="P86" s="212"/>
    </row>
    <row r="87" spans="1:16" x14ac:dyDescent="0.25">
      <c r="A87" s="228" t="s">
        <v>47</v>
      </c>
      <c r="B87" s="66"/>
      <c r="C87" s="66"/>
      <c r="D87" s="70">
        <v>1</v>
      </c>
      <c r="E87" s="77">
        <v>5</v>
      </c>
      <c r="F87" s="212">
        <f>HLOOKUP($A87,'Income Statement'!$G$2:$EZ$202,F$6,FALSE)</f>
        <v>46376.49</v>
      </c>
      <c r="G87" s="212">
        <f t="shared" si="20"/>
        <v>33982.33</v>
      </c>
      <c r="H87" s="212">
        <f t="shared" si="21"/>
        <v>12394.16</v>
      </c>
      <c r="I87" s="212">
        <f>HLOOKUP($A87,'Income Statement'!$G$2:$EZ$202,I$6,FALSE)</f>
        <v>3846.63</v>
      </c>
      <c r="J87" s="212">
        <f>HLOOKUP($A87,'Income Statement'!$G$2:$EZ$202,J$6,FALSE)</f>
        <v>0</v>
      </c>
      <c r="K87" s="212">
        <f>HLOOKUP($A87,'Income Statement'!$G$2:$EZ$202,K$6,FALSE)</f>
        <v>8547.5300000000007</v>
      </c>
      <c r="L87" s="218">
        <f t="shared" si="22"/>
        <v>0.26725092821815538</v>
      </c>
      <c r="M87" s="218">
        <f t="shared" si="23"/>
        <v>0.18430739368158308</v>
      </c>
      <c r="O87" s="217"/>
      <c r="P87" s="212"/>
    </row>
    <row r="88" spans="1:16" x14ac:dyDescent="0.25">
      <c r="A88" s="228" t="s">
        <v>83</v>
      </c>
      <c r="B88" s="66"/>
      <c r="C88" s="66"/>
      <c r="D88" s="70">
        <v>2</v>
      </c>
      <c r="E88" s="77">
        <v>5</v>
      </c>
      <c r="F88" s="212">
        <f>HLOOKUP($A88,'Income Statement'!$G$2:$EZ$202,F$6,FALSE)</f>
        <v>75776.91</v>
      </c>
      <c r="G88" s="212">
        <f t="shared" si="20"/>
        <v>-13329.059999999998</v>
      </c>
      <c r="H88" s="212">
        <f t="shared" si="21"/>
        <v>89105.97</v>
      </c>
      <c r="I88" s="212">
        <f>HLOOKUP($A88,'Income Statement'!$G$2:$EZ$202,I$6,FALSE)</f>
        <v>3479.25</v>
      </c>
      <c r="J88" s="212">
        <f>HLOOKUP($A88,'Income Statement'!$G$2:$EZ$202,J$6,FALSE)</f>
        <v>0</v>
      </c>
      <c r="K88" s="212">
        <f>HLOOKUP($A88,'Income Statement'!$G$2:$EZ$202,K$6,FALSE)</f>
        <v>85626.72</v>
      </c>
      <c r="L88" s="218">
        <f t="shared" si="22"/>
        <v>1.1758987005408374</v>
      </c>
      <c r="M88" s="218">
        <f t="shared" si="23"/>
        <v>1.1299843184421217</v>
      </c>
      <c r="O88" s="217"/>
      <c r="P88" s="212"/>
    </row>
    <row r="89" spans="1:16" x14ac:dyDescent="0.25">
      <c r="A89" s="228" t="s">
        <v>16</v>
      </c>
      <c r="B89" s="66"/>
      <c r="C89" s="66"/>
      <c r="D89" s="70">
        <v>1</v>
      </c>
      <c r="E89" s="77">
        <v>5</v>
      </c>
      <c r="F89" s="212">
        <f>HLOOKUP($A89,'Income Statement'!$G$2:$EZ$202,F$6,FALSE)</f>
        <v>32397.45</v>
      </c>
      <c r="G89" s="212">
        <f t="shared" si="20"/>
        <v>22461.43</v>
      </c>
      <c r="H89" s="212">
        <f t="shared" si="21"/>
        <v>9936.02</v>
      </c>
      <c r="I89" s="212">
        <f>HLOOKUP($A89,'Income Statement'!$G$2:$EZ$202,I$6,FALSE)</f>
        <v>0</v>
      </c>
      <c r="J89" s="212">
        <f>HLOOKUP($A89,'Income Statement'!$G$2:$EZ$202,J$6,FALSE)</f>
        <v>0</v>
      </c>
      <c r="K89" s="212">
        <f>HLOOKUP($A89,'Income Statement'!$G$2:$EZ$202,K$6,FALSE)</f>
        <v>9936.02</v>
      </c>
      <c r="L89" s="218">
        <f t="shared" si="22"/>
        <v>0.30669142170139935</v>
      </c>
      <c r="M89" s="218">
        <f t="shared" si="23"/>
        <v>0.30669142170139935</v>
      </c>
      <c r="O89" s="217"/>
      <c r="P89" s="212"/>
    </row>
    <row r="90" spans="1:16" x14ac:dyDescent="0.25">
      <c r="A90" s="228" t="s">
        <v>89</v>
      </c>
      <c r="B90" s="66"/>
      <c r="C90" s="66"/>
      <c r="D90" s="70">
        <v>1</v>
      </c>
      <c r="E90" s="77">
        <v>5</v>
      </c>
      <c r="F90" s="212">
        <f>HLOOKUP($A90,'Income Statement'!$G$2:$EZ$202,F$6,FALSE)</f>
        <v>24012.71</v>
      </c>
      <c r="G90" s="212">
        <f t="shared" si="20"/>
        <v>13697.97</v>
      </c>
      <c r="H90" s="212">
        <f t="shared" si="21"/>
        <v>10314.74</v>
      </c>
      <c r="I90" s="212">
        <f>HLOOKUP($A90,'Income Statement'!$G$2:$EZ$202,I$6,FALSE)</f>
        <v>0</v>
      </c>
      <c r="J90" s="212">
        <f>HLOOKUP($A90,'Income Statement'!$G$2:$EZ$202,J$6,FALSE)</f>
        <v>0</v>
      </c>
      <c r="K90" s="212">
        <f>HLOOKUP($A90,'Income Statement'!$G$2:$EZ$202,K$6,FALSE)</f>
        <v>10314.74</v>
      </c>
      <c r="L90" s="218">
        <f t="shared" si="22"/>
        <v>0.4295533490389048</v>
      </c>
      <c r="M90" s="218">
        <f t="shared" si="23"/>
        <v>0.4295533490389048</v>
      </c>
      <c r="O90" s="217"/>
      <c r="P90" s="212"/>
    </row>
    <row r="91" spans="1:16" x14ac:dyDescent="0.25">
      <c r="A91" s="228" t="s">
        <v>73</v>
      </c>
      <c r="B91" s="66"/>
      <c r="C91" s="66"/>
      <c r="D91" s="70">
        <v>1</v>
      </c>
      <c r="E91" s="77">
        <v>5</v>
      </c>
      <c r="F91" s="212">
        <f>HLOOKUP($A91,'Income Statement'!$G$2:$EZ$202,F$6,FALSE)</f>
        <v>12308.43</v>
      </c>
      <c r="G91" s="212">
        <f t="shared" si="20"/>
        <v>6948.51</v>
      </c>
      <c r="H91" s="212">
        <f t="shared" si="21"/>
        <v>5359.92</v>
      </c>
      <c r="I91" s="212">
        <f>HLOOKUP($A91,'Income Statement'!$G$2:$EZ$202,I$6,FALSE)</f>
        <v>637.33000000000004</v>
      </c>
      <c r="J91" s="212">
        <f>HLOOKUP($A91,'Income Statement'!$G$2:$EZ$202,J$6,FALSE)</f>
        <v>0</v>
      </c>
      <c r="K91" s="212">
        <f>HLOOKUP($A91,'Income Statement'!$G$2:$EZ$202,K$6,FALSE)</f>
        <v>4722.59</v>
      </c>
      <c r="L91" s="218">
        <f t="shared" si="22"/>
        <v>0.43546739917276206</v>
      </c>
      <c r="M91" s="218">
        <f t="shared" si="23"/>
        <v>0.38368744023405099</v>
      </c>
      <c r="O91" s="217"/>
      <c r="P91" s="212"/>
    </row>
    <row r="92" spans="1:16" x14ac:dyDescent="0.25">
      <c r="A92" s="228" t="s">
        <v>46</v>
      </c>
      <c r="B92" s="66"/>
      <c r="C92" s="66"/>
      <c r="D92" s="70">
        <v>1</v>
      </c>
      <c r="E92" s="77">
        <v>5</v>
      </c>
      <c r="F92" s="212">
        <f>HLOOKUP($A92,'Income Statement'!$G$2:$EZ$202,F$6,FALSE)</f>
        <v>17620.3</v>
      </c>
      <c r="G92" s="212">
        <f t="shared" si="20"/>
        <v>11875.52</v>
      </c>
      <c r="H92" s="212">
        <f t="shared" si="21"/>
        <v>5744.78</v>
      </c>
      <c r="I92" s="212">
        <f>HLOOKUP($A92,'Income Statement'!$G$2:$EZ$202,I$6,FALSE)</f>
        <v>828.58</v>
      </c>
      <c r="J92" s="212">
        <f>HLOOKUP($A92,'Income Statement'!$G$2:$EZ$202,J$6,FALSE)</f>
        <v>0</v>
      </c>
      <c r="K92" s="212">
        <f>HLOOKUP($A92,'Income Statement'!$G$2:$EZ$202,K$6,FALSE)</f>
        <v>4916.2</v>
      </c>
      <c r="L92" s="218">
        <f t="shared" si="22"/>
        <v>0.32603190638070861</v>
      </c>
      <c r="M92" s="218">
        <f t="shared" si="23"/>
        <v>0.27900773539610563</v>
      </c>
      <c r="O92" s="217"/>
      <c r="P92" s="212"/>
    </row>
    <row r="93" spans="1:16" x14ac:dyDescent="0.25">
      <c r="A93" s="228" t="s">
        <v>65</v>
      </c>
      <c r="B93" s="66"/>
      <c r="C93" s="66"/>
      <c r="D93" s="70">
        <v>1</v>
      </c>
      <c r="E93" s="77">
        <v>5</v>
      </c>
      <c r="F93" s="212">
        <f>HLOOKUP($A93,'Income Statement'!$G$2:$EZ$202,F$6,FALSE)</f>
        <v>12062.89</v>
      </c>
      <c r="G93" s="212">
        <f t="shared" si="20"/>
        <v>8853.15</v>
      </c>
      <c r="H93" s="212">
        <f t="shared" si="21"/>
        <v>3209.74</v>
      </c>
      <c r="I93" s="212">
        <f>HLOOKUP($A93,'Income Statement'!$G$2:$EZ$202,I$6,FALSE)</f>
        <v>231.51</v>
      </c>
      <c r="J93" s="212">
        <f>HLOOKUP($A93,'Income Statement'!$G$2:$EZ$202,J$6,FALSE)</f>
        <v>0</v>
      </c>
      <c r="K93" s="212">
        <f>HLOOKUP($A93,'Income Statement'!$G$2:$EZ$202,K$6,FALSE)</f>
        <v>2978.23</v>
      </c>
      <c r="L93" s="218">
        <f t="shared" si="22"/>
        <v>0.26608383231547333</v>
      </c>
      <c r="M93" s="218">
        <f t="shared" si="23"/>
        <v>0.2468919139609165</v>
      </c>
      <c r="O93" s="217"/>
      <c r="P93" s="212"/>
    </row>
    <row r="94" spans="1:16" x14ac:dyDescent="0.25">
      <c r="A94" s="228" t="s">
        <v>460</v>
      </c>
      <c r="B94" s="66"/>
      <c r="C94" s="66"/>
      <c r="D94" s="70">
        <v>1</v>
      </c>
      <c r="E94" s="77">
        <v>5</v>
      </c>
      <c r="F94" s="212">
        <f>HLOOKUP($A94,'Income Statement'!$G$2:$EZ$202,F$6,FALSE)</f>
        <v>8249.3799999999992</v>
      </c>
      <c r="G94" s="212">
        <f t="shared" si="20"/>
        <v>3402.8599999999988</v>
      </c>
      <c r="H94" s="212">
        <f t="shared" si="21"/>
        <v>4846.5200000000004</v>
      </c>
      <c r="I94" s="212">
        <f>HLOOKUP($A94,'Income Statement'!$G$2:$EZ$202,I$6,FALSE)</f>
        <v>0</v>
      </c>
      <c r="J94" s="212">
        <f>HLOOKUP($A94,'Income Statement'!$G$2:$EZ$202,J$6,FALSE)</f>
        <v>0</v>
      </c>
      <c r="K94" s="212">
        <f>HLOOKUP($A94,'Income Statement'!$G$2:$EZ$202,K$6,FALSE)</f>
        <v>4846.5200000000004</v>
      </c>
      <c r="L94" s="218">
        <f t="shared" si="22"/>
        <v>0.58750112129638843</v>
      </c>
      <c r="M94" s="218">
        <f t="shared" si="23"/>
        <v>0.58750112129638843</v>
      </c>
      <c r="O94" s="217"/>
      <c r="P94" s="212"/>
    </row>
    <row r="95" spans="1:16" x14ac:dyDescent="0.25">
      <c r="A95" s="228" t="s">
        <v>54</v>
      </c>
      <c r="B95" s="66"/>
      <c r="C95" s="66"/>
      <c r="D95" s="70">
        <v>1</v>
      </c>
      <c r="E95" s="77">
        <v>5</v>
      </c>
      <c r="F95" s="212">
        <f>HLOOKUP($A95,'Income Statement'!$G$2:$EZ$202,F$6,FALSE)</f>
        <v>6654.72</v>
      </c>
      <c r="G95" s="212">
        <f t="shared" si="20"/>
        <v>3701.5400000000004</v>
      </c>
      <c r="H95" s="212">
        <f t="shared" si="21"/>
        <v>2953.18</v>
      </c>
      <c r="I95" s="212">
        <f>HLOOKUP($A95,'Income Statement'!$G$2:$EZ$202,I$6,FALSE)</f>
        <v>380.95</v>
      </c>
      <c r="J95" s="212">
        <f>HLOOKUP($A95,'Income Statement'!$G$2:$EZ$202,J$6,FALSE)</f>
        <v>0</v>
      </c>
      <c r="K95" s="212">
        <f>HLOOKUP($A95,'Income Statement'!$G$2:$EZ$202,K$6,FALSE)</f>
        <v>2572.23</v>
      </c>
      <c r="L95" s="218">
        <f t="shared" si="22"/>
        <v>0.44377223985381797</v>
      </c>
      <c r="M95" s="218">
        <f t="shared" si="23"/>
        <v>0.38652715666474319</v>
      </c>
      <c r="O95" s="217"/>
      <c r="P95" s="212"/>
    </row>
    <row r="96" spans="1:16" x14ac:dyDescent="0.25">
      <c r="A96" s="228" t="s">
        <v>27</v>
      </c>
      <c r="B96" s="66"/>
      <c r="C96" s="66"/>
      <c r="D96" s="70">
        <v>1</v>
      </c>
      <c r="E96" s="77">
        <v>5</v>
      </c>
      <c r="F96" s="212">
        <f>HLOOKUP($A96,'Income Statement'!$G$2:$EZ$202,F$6,FALSE)</f>
        <v>5546.86</v>
      </c>
      <c r="G96" s="212">
        <f t="shared" si="20"/>
        <v>3443.7299999999996</v>
      </c>
      <c r="H96" s="212">
        <f t="shared" si="21"/>
        <v>2103.13</v>
      </c>
      <c r="I96" s="212">
        <f>HLOOKUP($A96,'Income Statement'!$G$2:$EZ$202,I$6,FALSE)</f>
        <v>0</v>
      </c>
      <c r="J96" s="212">
        <f>HLOOKUP($A96,'Income Statement'!$G$2:$EZ$202,J$6,FALSE)</f>
        <v>0</v>
      </c>
      <c r="K96" s="212">
        <f>HLOOKUP($A96,'Income Statement'!$G$2:$EZ$202,K$6,FALSE)</f>
        <v>2103.13</v>
      </c>
      <c r="L96" s="218">
        <f t="shared" si="22"/>
        <v>0.37915685631149881</v>
      </c>
      <c r="M96" s="218">
        <f t="shared" si="23"/>
        <v>0.37915685631149881</v>
      </c>
      <c r="O96" s="217"/>
      <c r="P96" s="212"/>
    </row>
    <row r="97" spans="1:16" x14ac:dyDescent="0.25">
      <c r="A97" s="228" t="s">
        <v>19</v>
      </c>
      <c r="B97" s="66"/>
      <c r="C97" s="66"/>
      <c r="D97" s="70">
        <v>1</v>
      </c>
      <c r="E97" s="77">
        <v>5</v>
      </c>
      <c r="F97" s="212">
        <f>HLOOKUP($A97,'Income Statement'!$G$2:$EZ$202,F$6,FALSE)</f>
        <v>6528</v>
      </c>
      <c r="G97" s="212">
        <f t="shared" si="20"/>
        <v>4925.7700000000004</v>
      </c>
      <c r="H97" s="212">
        <f t="shared" si="21"/>
        <v>1602.23</v>
      </c>
      <c r="I97" s="212">
        <f>HLOOKUP($A97,'Income Statement'!$G$2:$EZ$202,I$6,FALSE)</f>
        <v>0</v>
      </c>
      <c r="J97" s="212">
        <f>HLOOKUP($A97,'Income Statement'!$G$2:$EZ$202,J$6,FALSE)</f>
        <v>0</v>
      </c>
      <c r="K97" s="212">
        <f>HLOOKUP($A97,'Income Statement'!$G$2:$EZ$202,K$6,FALSE)</f>
        <v>1602.23</v>
      </c>
      <c r="L97" s="218">
        <f t="shared" si="22"/>
        <v>0.24543964460784315</v>
      </c>
      <c r="M97" s="218">
        <f t="shared" si="23"/>
        <v>0.24543964460784315</v>
      </c>
      <c r="O97" s="217"/>
      <c r="P97" s="212"/>
    </row>
    <row r="98" spans="1:16" x14ac:dyDescent="0.25">
      <c r="A98" s="231" t="s">
        <v>669</v>
      </c>
      <c r="B98" s="66"/>
      <c r="C98" s="66"/>
      <c r="D98" s="70"/>
      <c r="E98" s="77"/>
      <c r="F98" s="233">
        <f>SUM(F83:F97)</f>
        <v>2728196.7000000007</v>
      </c>
      <c r="G98" s="233">
        <f t="shared" ref="G98:K98" si="24">SUM(G83:G97)</f>
        <v>166825.9800000001</v>
      </c>
      <c r="H98" s="233">
        <f t="shared" si="24"/>
        <v>2561370.7200000007</v>
      </c>
      <c r="I98" s="233">
        <f t="shared" si="24"/>
        <v>164335.58000000002</v>
      </c>
      <c r="J98" s="233">
        <f t="shared" si="24"/>
        <v>0</v>
      </c>
      <c r="K98" s="233">
        <f t="shared" si="24"/>
        <v>2397035.14</v>
      </c>
      <c r="L98" s="232">
        <f t="shared" si="22"/>
        <v>0.93885119060513489</v>
      </c>
      <c r="M98" s="232">
        <f t="shared" si="23"/>
        <v>0.87861521861675129</v>
      </c>
      <c r="O98" s="217"/>
      <c r="P98" s="212"/>
    </row>
    <row r="99" spans="1:16" x14ac:dyDescent="0.25">
      <c r="A99" s="228"/>
      <c r="B99" s="66"/>
      <c r="C99" s="66"/>
      <c r="D99" s="70"/>
      <c r="E99" s="77"/>
      <c r="F99" s="212"/>
      <c r="G99" s="212"/>
      <c r="H99" s="212"/>
      <c r="I99" s="212"/>
      <c r="J99" s="212"/>
      <c r="K99" s="212"/>
      <c r="L99" s="218"/>
      <c r="M99" s="218"/>
      <c r="O99" s="217"/>
      <c r="P99" s="212"/>
    </row>
    <row r="100" spans="1:16" x14ac:dyDescent="0.25">
      <c r="A100" s="226" t="s">
        <v>670</v>
      </c>
      <c r="B100" s="226"/>
      <c r="C100" s="226"/>
      <c r="D100" s="70"/>
      <c r="E100" s="77"/>
      <c r="F100" s="212"/>
      <c r="G100" s="212"/>
      <c r="H100" s="212"/>
      <c r="I100" s="212"/>
      <c r="J100" s="212"/>
      <c r="K100" s="212"/>
      <c r="L100" s="218"/>
      <c r="M100" s="218"/>
      <c r="O100" s="217"/>
      <c r="P100" s="212"/>
    </row>
    <row r="101" spans="1:16" x14ac:dyDescent="0.25">
      <c r="A101" s="228" t="s">
        <v>78</v>
      </c>
      <c r="B101" s="66"/>
      <c r="C101" s="66"/>
      <c r="D101" s="70">
        <v>3</v>
      </c>
      <c r="E101" s="77">
        <v>6</v>
      </c>
      <c r="F101" s="206">
        <f>HLOOKUP($A101,'Income Statement'!$G$2:$EZ$202,F$6,FALSE)</f>
        <v>698446.39</v>
      </c>
      <c r="G101" s="206">
        <f t="shared" ref="G101:G116" si="25">+F101-H101</f>
        <v>81391.570000000065</v>
      </c>
      <c r="H101" s="206">
        <f t="shared" ref="H101:H116" si="26">+K101+J101+I101</f>
        <v>617054.81999999995</v>
      </c>
      <c r="I101" s="206">
        <f>HLOOKUP($A101,'Income Statement'!$G$2:$EZ$202,I$6,FALSE)</f>
        <v>45580.98</v>
      </c>
      <c r="J101" s="206">
        <f>HLOOKUP($A101,'Income Statement'!$G$2:$EZ$202,J$6,FALSE)</f>
        <v>0</v>
      </c>
      <c r="K101" s="206">
        <f>HLOOKUP($A101,'Income Statement'!$G$2:$EZ$202,K$6,FALSE)</f>
        <v>571473.84</v>
      </c>
      <c r="L101" s="218">
        <f t="shared" ref="L101:L117" si="27">+H101/F101</f>
        <v>0.88346769177230611</v>
      </c>
      <c r="M101" s="218">
        <f t="shared" ref="M101:M117" si="28">+K101/F101</f>
        <v>0.81820716404590477</v>
      </c>
      <c r="O101" s="217"/>
      <c r="P101" s="212"/>
    </row>
    <row r="102" spans="1:16" x14ac:dyDescent="0.25">
      <c r="A102" s="228" t="s">
        <v>118</v>
      </c>
      <c r="B102" s="66"/>
      <c r="C102" s="66"/>
      <c r="D102" s="70">
        <v>3</v>
      </c>
      <c r="E102" s="77">
        <v>6</v>
      </c>
      <c r="F102" s="212">
        <f>HLOOKUP($A102,'Income Statement'!$G$2:$EZ$202,F$6,FALSE)</f>
        <v>553320.36</v>
      </c>
      <c r="G102" s="212">
        <f t="shared" si="25"/>
        <v>-192288.26</v>
      </c>
      <c r="H102" s="212">
        <f t="shared" si="26"/>
        <v>745608.62</v>
      </c>
      <c r="I102" s="212">
        <f>HLOOKUP($A102,'Income Statement'!$G$2:$EZ$202,I$6,FALSE)</f>
        <v>25491.3</v>
      </c>
      <c r="J102" s="212">
        <f>HLOOKUP($A102,'Income Statement'!$G$2:$EZ$202,J$6,FALSE)</f>
        <v>0</v>
      </c>
      <c r="K102" s="212">
        <f>HLOOKUP($A102,'Income Statement'!$G$2:$EZ$202,K$6,FALSE)</f>
        <v>720117.32</v>
      </c>
      <c r="L102" s="218">
        <f t="shared" si="27"/>
        <v>1.3475170514238803</v>
      </c>
      <c r="M102" s="218">
        <f t="shared" si="28"/>
        <v>1.3014473568259806</v>
      </c>
      <c r="O102" s="217"/>
      <c r="P102" s="212"/>
    </row>
    <row r="103" spans="1:16" x14ac:dyDescent="0.25">
      <c r="A103" s="228" t="s">
        <v>50</v>
      </c>
      <c r="B103" s="66"/>
      <c r="C103" s="66"/>
      <c r="D103" s="70">
        <v>3</v>
      </c>
      <c r="E103" s="77">
        <v>6</v>
      </c>
      <c r="F103" s="212">
        <f>HLOOKUP($A103,'Income Statement'!$G$2:$EZ$202,F$6,FALSE)</f>
        <v>425177.48</v>
      </c>
      <c r="G103" s="212">
        <f t="shared" si="25"/>
        <v>50089.19</v>
      </c>
      <c r="H103" s="212">
        <f t="shared" si="26"/>
        <v>375088.29</v>
      </c>
      <c r="I103" s="212">
        <f>HLOOKUP($A103,'Income Statement'!$G$2:$EZ$202,I$6,FALSE)</f>
        <v>11864.54</v>
      </c>
      <c r="J103" s="212">
        <f>HLOOKUP($A103,'Income Statement'!$G$2:$EZ$202,J$6,FALSE)</f>
        <v>0</v>
      </c>
      <c r="K103" s="212">
        <f>HLOOKUP($A103,'Income Statement'!$G$2:$EZ$202,K$6,FALSE)</f>
        <v>363223.75</v>
      </c>
      <c r="L103" s="218">
        <f t="shared" si="27"/>
        <v>0.88219227885729035</v>
      </c>
      <c r="M103" s="218">
        <f t="shared" si="28"/>
        <v>0.85428736724249843</v>
      </c>
      <c r="O103" s="217"/>
      <c r="P103" s="212"/>
    </row>
    <row r="104" spans="1:16" x14ac:dyDescent="0.25">
      <c r="A104" s="228" t="s">
        <v>121</v>
      </c>
      <c r="B104" s="66"/>
      <c r="C104" s="66"/>
      <c r="D104" s="70">
        <v>3</v>
      </c>
      <c r="E104" s="77">
        <v>6</v>
      </c>
      <c r="F104" s="212">
        <f>HLOOKUP($A104,'Income Statement'!$G$2:$EZ$202,F$6,FALSE)</f>
        <v>377736.01</v>
      </c>
      <c r="G104" s="212">
        <f t="shared" si="25"/>
        <v>-49051.390000000014</v>
      </c>
      <c r="H104" s="212">
        <f t="shared" si="26"/>
        <v>426787.4</v>
      </c>
      <c r="I104" s="212">
        <f>HLOOKUP($A104,'Income Statement'!$G$2:$EZ$202,I$6,FALSE)</f>
        <v>41090.26</v>
      </c>
      <c r="J104" s="212">
        <f>HLOOKUP($A104,'Income Statement'!$G$2:$EZ$202,J$6,FALSE)</f>
        <v>0</v>
      </c>
      <c r="K104" s="212">
        <f>HLOOKUP($A104,'Income Statement'!$G$2:$EZ$202,K$6,FALSE)</f>
        <v>385697.14</v>
      </c>
      <c r="L104" s="218">
        <f t="shared" si="27"/>
        <v>1.1298562718444556</v>
      </c>
      <c r="M104" s="218">
        <f t="shared" si="28"/>
        <v>1.0210759096015229</v>
      </c>
      <c r="O104" s="217"/>
      <c r="P104" s="212"/>
    </row>
    <row r="105" spans="1:16" x14ac:dyDescent="0.25">
      <c r="A105" s="228" t="s">
        <v>69</v>
      </c>
      <c r="B105" s="66"/>
      <c r="C105" s="66"/>
      <c r="D105" s="70">
        <v>1</v>
      </c>
      <c r="E105" s="77">
        <v>6</v>
      </c>
      <c r="F105" s="212">
        <f>HLOOKUP($A105,'Income Statement'!$G$2:$EZ$202,F$6,FALSE)</f>
        <v>61961.42</v>
      </c>
      <c r="G105" s="212">
        <f t="shared" si="25"/>
        <v>27698.18</v>
      </c>
      <c r="H105" s="212">
        <f t="shared" si="26"/>
        <v>34263.24</v>
      </c>
      <c r="I105" s="212">
        <f>HLOOKUP($A105,'Income Statement'!$G$2:$EZ$202,I$6,FALSE)</f>
        <v>6376.79</v>
      </c>
      <c r="J105" s="212">
        <f>HLOOKUP($A105,'Income Statement'!$G$2:$EZ$202,J$6,FALSE)</f>
        <v>0</v>
      </c>
      <c r="K105" s="212">
        <f>HLOOKUP($A105,'Income Statement'!$G$2:$EZ$202,K$6,FALSE)</f>
        <v>27886.45</v>
      </c>
      <c r="L105" s="218">
        <f t="shared" si="27"/>
        <v>0.55297699762206864</v>
      </c>
      <c r="M105" s="218">
        <f t="shared" si="28"/>
        <v>0.45006150601454908</v>
      </c>
      <c r="O105" s="217"/>
      <c r="P105" s="212"/>
    </row>
    <row r="106" spans="1:16" x14ac:dyDescent="0.25">
      <c r="A106" s="228" t="s">
        <v>34</v>
      </c>
      <c r="B106" s="66"/>
      <c r="C106" s="66"/>
      <c r="D106" s="70">
        <v>1</v>
      </c>
      <c r="E106" s="77">
        <v>6</v>
      </c>
      <c r="F106" s="212">
        <f>HLOOKUP($A106,'Income Statement'!$G$2:$EZ$202,F$6,FALSE)</f>
        <v>27421.18</v>
      </c>
      <c r="G106" s="212">
        <f t="shared" si="25"/>
        <v>11216.130000000001</v>
      </c>
      <c r="H106" s="212">
        <f t="shared" si="26"/>
        <v>16205.05</v>
      </c>
      <c r="I106" s="212">
        <f>HLOOKUP($A106,'Income Statement'!$G$2:$EZ$202,I$6,FALSE)</f>
        <v>472.47</v>
      </c>
      <c r="J106" s="212">
        <f>HLOOKUP($A106,'Income Statement'!$G$2:$EZ$202,J$6,FALSE)</f>
        <v>0</v>
      </c>
      <c r="K106" s="212">
        <f>HLOOKUP($A106,'Income Statement'!$G$2:$EZ$202,K$6,FALSE)</f>
        <v>15732.58</v>
      </c>
      <c r="L106" s="218">
        <f t="shared" si="27"/>
        <v>0.59096836824673482</v>
      </c>
      <c r="M106" s="218">
        <f t="shared" si="28"/>
        <v>0.57373825634053677</v>
      </c>
      <c r="O106" s="217"/>
      <c r="P106" s="212"/>
    </row>
    <row r="107" spans="1:16" x14ac:dyDescent="0.25">
      <c r="A107" s="228" t="s">
        <v>448</v>
      </c>
      <c r="B107" s="66"/>
      <c r="C107" s="66"/>
      <c r="D107" s="70">
        <v>1</v>
      </c>
      <c r="E107" s="77">
        <v>6</v>
      </c>
      <c r="F107" s="212">
        <f>HLOOKUP($A107,'Income Statement'!$G$2:$EZ$202,F$6,FALSE)</f>
        <v>16316.79</v>
      </c>
      <c r="G107" s="212">
        <f t="shared" si="25"/>
        <v>13090.41</v>
      </c>
      <c r="H107" s="212">
        <f t="shared" si="26"/>
        <v>3226.38</v>
      </c>
      <c r="I107" s="212">
        <f>HLOOKUP($A107,'Income Statement'!$G$2:$EZ$202,I$6,FALSE)</f>
        <v>0</v>
      </c>
      <c r="J107" s="212">
        <f>HLOOKUP($A107,'Income Statement'!$G$2:$EZ$202,J$6,FALSE)</f>
        <v>0</v>
      </c>
      <c r="K107" s="212">
        <f>HLOOKUP($A107,'Income Statement'!$G$2:$EZ$202,K$6,FALSE)</f>
        <v>3226.38</v>
      </c>
      <c r="L107" s="218">
        <f t="shared" si="27"/>
        <v>0.19773374542419189</v>
      </c>
      <c r="M107" s="218">
        <f t="shared" si="28"/>
        <v>0.19773374542419189</v>
      </c>
      <c r="O107" s="217"/>
      <c r="P107" s="212"/>
    </row>
    <row r="108" spans="1:16" x14ac:dyDescent="0.25">
      <c r="A108" s="228" t="s">
        <v>26</v>
      </c>
      <c r="B108" s="66"/>
      <c r="C108" s="66"/>
      <c r="D108" s="70">
        <v>1</v>
      </c>
      <c r="E108" s="77">
        <v>6</v>
      </c>
      <c r="F108" s="212">
        <f>HLOOKUP($A108,'Income Statement'!$G$2:$EZ$202,F$6,FALSE)</f>
        <v>39950.17</v>
      </c>
      <c r="G108" s="212">
        <f t="shared" si="25"/>
        <v>27320.949999999997</v>
      </c>
      <c r="H108" s="212">
        <f t="shared" si="26"/>
        <v>12629.22</v>
      </c>
      <c r="I108" s="212">
        <f>HLOOKUP($A108,'Income Statement'!$G$2:$EZ$202,I$6,FALSE)</f>
        <v>1005.33</v>
      </c>
      <c r="J108" s="212">
        <f>HLOOKUP($A108,'Income Statement'!$G$2:$EZ$202,J$6,FALSE)</f>
        <v>0</v>
      </c>
      <c r="K108" s="212">
        <f>HLOOKUP($A108,'Income Statement'!$G$2:$EZ$202,K$6,FALSE)</f>
        <v>11623.89</v>
      </c>
      <c r="L108" s="218">
        <f t="shared" si="27"/>
        <v>0.31612431186150147</v>
      </c>
      <c r="M108" s="218">
        <f t="shared" si="28"/>
        <v>0.29095971306254764</v>
      </c>
      <c r="O108" s="217"/>
      <c r="P108" s="212"/>
    </row>
    <row r="109" spans="1:16" x14ac:dyDescent="0.25">
      <c r="A109" s="228" t="s">
        <v>85</v>
      </c>
      <c r="B109" s="66"/>
      <c r="C109" s="66"/>
      <c r="D109" s="70">
        <v>1</v>
      </c>
      <c r="E109" s="77">
        <v>6</v>
      </c>
      <c r="F109" s="212">
        <f>HLOOKUP($A109,'Income Statement'!$G$2:$EZ$202,F$6,FALSE)</f>
        <v>12863.59</v>
      </c>
      <c r="G109" s="212">
        <f t="shared" si="25"/>
        <v>7650.78</v>
      </c>
      <c r="H109" s="212">
        <f t="shared" si="26"/>
        <v>5212.8100000000004</v>
      </c>
      <c r="I109" s="212">
        <f>HLOOKUP($A109,'Income Statement'!$G$2:$EZ$202,I$6,FALSE)</f>
        <v>489.09</v>
      </c>
      <c r="J109" s="212">
        <f>HLOOKUP($A109,'Income Statement'!$G$2:$EZ$202,J$6,FALSE)</f>
        <v>0</v>
      </c>
      <c r="K109" s="212">
        <f>HLOOKUP($A109,'Income Statement'!$G$2:$EZ$202,K$6,FALSE)</f>
        <v>4723.72</v>
      </c>
      <c r="L109" s="218">
        <f t="shared" si="27"/>
        <v>0.40523757364779195</v>
      </c>
      <c r="M109" s="218">
        <f t="shared" si="28"/>
        <v>0.36721630586795756</v>
      </c>
      <c r="O109" s="217"/>
      <c r="P109" s="212"/>
    </row>
    <row r="110" spans="1:16" x14ac:dyDescent="0.25">
      <c r="A110" s="228" t="s">
        <v>29</v>
      </c>
      <c r="B110" s="66"/>
      <c r="C110" s="66"/>
      <c r="D110" s="70">
        <v>1</v>
      </c>
      <c r="E110" s="77">
        <v>6</v>
      </c>
      <c r="F110" s="212">
        <f>HLOOKUP($A110,'Income Statement'!$G$2:$EZ$202,F$6,FALSE)</f>
        <v>17377.93</v>
      </c>
      <c r="G110" s="212">
        <f t="shared" si="25"/>
        <v>13959.77</v>
      </c>
      <c r="H110" s="212">
        <f t="shared" si="26"/>
        <v>3418.1600000000003</v>
      </c>
      <c r="I110" s="212">
        <f>HLOOKUP($A110,'Income Statement'!$G$2:$EZ$202,I$6,FALSE)</f>
        <v>238.05</v>
      </c>
      <c r="J110" s="212">
        <f>HLOOKUP($A110,'Income Statement'!$G$2:$EZ$202,J$6,FALSE)</f>
        <v>0</v>
      </c>
      <c r="K110" s="212">
        <f>HLOOKUP($A110,'Income Statement'!$G$2:$EZ$202,K$6,FALSE)</f>
        <v>3180.11</v>
      </c>
      <c r="L110" s="218">
        <f t="shared" si="27"/>
        <v>0.19669546372899421</v>
      </c>
      <c r="M110" s="218">
        <f t="shared" si="28"/>
        <v>0.18299705430969052</v>
      </c>
      <c r="O110" s="217"/>
      <c r="P110" s="212"/>
    </row>
    <row r="111" spans="1:16" x14ac:dyDescent="0.25">
      <c r="A111" s="228" t="s">
        <v>21</v>
      </c>
      <c r="B111" s="66"/>
      <c r="C111" s="66"/>
      <c r="D111" s="70">
        <v>1</v>
      </c>
      <c r="E111" s="77">
        <v>6</v>
      </c>
      <c r="F111" s="212">
        <f>HLOOKUP($A111,'Income Statement'!$G$2:$EZ$202,F$6,FALSE)</f>
        <v>10254.950000000001</v>
      </c>
      <c r="G111" s="212">
        <f t="shared" si="25"/>
        <v>5152.9400000000014</v>
      </c>
      <c r="H111" s="212">
        <f t="shared" si="26"/>
        <v>5102.0099999999993</v>
      </c>
      <c r="I111" s="212">
        <f>HLOOKUP($A111,'Income Statement'!$G$2:$EZ$202,I$6,FALSE)</f>
        <v>362.19</v>
      </c>
      <c r="J111" s="212">
        <f>HLOOKUP($A111,'Income Statement'!$G$2:$EZ$202,J$6,FALSE)</f>
        <v>0</v>
      </c>
      <c r="K111" s="212">
        <f>HLOOKUP($A111,'Income Statement'!$G$2:$EZ$202,K$6,FALSE)</f>
        <v>4739.82</v>
      </c>
      <c r="L111" s="218">
        <f t="shared" si="27"/>
        <v>0.49751680895567496</v>
      </c>
      <c r="M111" s="218">
        <f t="shared" si="28"/>
        <v>0.46219825547662341</v>
      </c>
      <c r="O111" s="217"/>
      <c r="P111" s="212"/>
    </row>
    <row r="112" spans="1:16" x14ac:dyDescent="0.25">
      <c r="A112" s="228" t="s">
        <v>117</v>
      </c>
      <c r="B112" s="66"/>
      <c r="C112" s="66"/>
      <c r="D112" s="70">
        <v>1</v>
      </c>
      <c r="E112" s="77">
        <v>6</v>
      </c>
      <c r="F112" s="212">
        <f>HLOOKUP($A112,'Income Statement'!$G$2:$EZ$202,F$6,FALSE)</f>
        <v>12738.87</v>
      </c>
      <c r="G112" s="212">
        <f t="shared" si="25"/>
        <v>9124.52</v>
      </c>
      <c r="H112" s="212">
        <f t="shared" si="26"/>
        <v>3614.35</v>
      </c>
      <c r="I112" s="212">
        <f>HLOOKUP($A112,'Income Statement'!$G$2:$EZ$202,I$6,FALSE)</f>
        <v>0</v>
      </c>
      <c r="J112" s="212">
        <f>HLOOKUP($A112,'Income Statement'!$G$2:$EZ$202,J$6,FALSE)</f>
        <v>0</v>
      </c>
      <c r="K112" s="212">
        <f>HLOOKUP($A112,'Income Statement'!$G$2:$EZ$202,K$6,FALSE)</f>
        <v>3614.35</v>
      </c>
      <c r="L112" s="218">
        <f t="shared" si="27"/>
        <v>0.28372610757469069</v>
      </c>
      <c r="M112" s="218">
        <f t="shared" si="28"/>
        <v>0.28372610757469069</v>
      </c>
      <c r="O112" s="217"/>
      <c r="P112" s="212"/>
    </row>
    <row r="113" spans="1:16" x14ac:dyDescent="0.25">
      <c r="A113" s="228" t="s">
        <v>463</v>
      </c>
      <c r="B113" s="66"/>
      <c r="C113" s="66"/>
      <c r="D113" s="66">
        <v>1</v>
      </c>
      <c r="E113" s="77">
        <v>6</v>
      </c>
      <c r="F113" s="212">
        <f>HLOOKUP($A113,'Income Statement'!$G$2:$EZ$202,F$6,FALSE)</f>
        <v>8654.48</v>
      </c>
      <c r="G113" s="212">
        <f t="shared" si="25"/>
        <v>6531.2899999999991</v>
      </c>
      <c r="H113" s="212">
        <f t="shared" si="26"/>
        <v>2123.19</v>
      </c>
      <c r="I113" s="212">
        <f>HLOOKUP($A113,'Income Statement'!$G$2:$EZ$202,I$6,FALSE)</f>
        <v>0</v>
      </c>
      <c r="J113" s="212">
        <f>HLOOKUP($A113,'Income Statement'!$G$2:$EZ$202,J$6,FALSE)</f>
        <v>0</v>
      </c>
      <c r="K113" s="212">
        <f>HLOOKUP($A113,'Income Statement'!$G$2:$EZ$202,K$6,FALSE)</f>
        <v>2123.19</v>
      </c>
      <c r="L113" s="218">
        <f t="shared" si="27"/>
        <v>0.24532843105536095</v>
      </c>
      <c r="M113" s="218">
        <f t="shared" si="28"/>
        <v>0.24532843105536095</v>
      </c>
      <c r="O113" s="217"/>
      <c r="P113" s="212"/>
    </row>
    <row r="114" spans="1:16" x14ac:dyDescent="0.25">
      <c r="A114" s="228" t="s">
        <v>9</v>
      </c>
      <c r="B114" s="66"/>
      <c r="C114" s="66"/>
      <c r="D114" s="70">
        <v>1</v>
      </c>
      <c r="E114" s="77">
        <v>6</v>
      </c>
      <c r="F114" s="212">
        <f>HLOOKUP($A114,'Income Statement'!$G$2:$EZ$202,F$6,FALSE)</f>
        <v>3919.09</v>
      </c>
      <c r="G114" s="212">
        <f t="shared" si="25"/>
        <v>559.87000000000035</v>
      </c>
      <c r="H114" s="212">
        <f t="shared" si="26"/>
        <v>3359.22</v>
      </c>
      <c r="I114" s="212">
        <f>HLOOKUP($A114,'Income Statement'!$G$2:$EZ$202,I$6,FALSE)</f>
        <v>989.79</v>
      </c>
      <c r="J114" s="212">
        <f>HLOOKUP($A114,'Income Statement'!$G$2:$EZ$202,J$6,FALSE)</f>
        <v>0</v>
      </c>
      <c r="K114" s="212">
        <f>HLOOKUP($A114,'Income Statement'!$G$2:$EZ$202,K$6,FALSE)</f>
        <v>2369.4299999999998</v>
      </c>
      <c r="L114" s="218">
        <f t="shared" si="27"/>
        <v>0.8571428571428571</v>
      </c>
      <c r="M114" s="218">
        <f t="shared" si="28"/>
        <v>0.6045867790737135</v>
      </c>
      <c r="O114" s="217"/>
      <c r="P114" s="212"/>
    </row>
    <row r="115" spans="1:16" x14ac:dyDescent="0.25">
      <c r="A115" s="228" t="s">
        <v>61</v>
      </c>
      <c r="B115" s="66"/>
      <c r="C115" s="66"/>
      <c r="D115" s="70">
        <v>1</v>
      </c>
      <c r="E115" s="77">
        <v>6</v>
      </c>
      <c r="F115" s="212">
        <f>HLOOKUP($A115,'Income Statement'!$G$2:$EZ$202,F$6,FALSE)</f>
        <v>2201.54</v>
      </c>
      <c r="G115" s="212">
        <f t="shared" si="25"/>
        <v>1037.71</v>
      </c>
      <c r="H115" s="212">
        <f t="shared" si="26"/>
        <v>1163.83</v>
      </c>
      <c r="I115" s="212">
        <f>HLOOKUP($A115,'Income Statement'!$G$2:$EZ$202,I$6,FALSE)</f>
        <v>0</v>
      </c>
      <c r="J115" s="212">
        <f>HLOOKUP($A115,'Income Statement'!$G$2:$EZ$202,J$6,FALSE)</f>
        <v>0</v>
      </c>
      <c r="K115" s="212">
        <f>HLOOKUP($A115,'Income Statement'!$G$2:$EZ$202,K$6,FALSE)</f>
        <v>1163.83</v>
      </c>
      <c r="L115" s="218">
        <f t="shared" si="27"/>
        <v>0.52864358585353888</v>
      </c>
      <c r="M115" s="218">
        <f t="shared" si="28"/>
        <v>0.52864358585353888</v>
      </c>
      <c r="O115" s="217"/>
      <c r="P115" s="212"/>
    </row>
    <row r="116" spans="1:16" x14ac:dyDescent="0.25">
      <c r="A116" s="228" t="s">
        <v>110</v>
      </c>
      <c r="B116" s="66"/>
      <c r="C116" s="66"/>
      <c r="D116" s="70">
        <v>1</v>
      </c>
      <c r="E116" s="77">
        <v>6</v>
      </c>
      <c r="F116" s="212">
        <f>HLOOKUP($A116,'Income Statement'!$G$2:$EZ$202,F$6,FALSE)</f>
        <v>1301.0899999999999</v>
      </c>
      <c r="G116" s="212">
        <f t="shared" si="25"/>
        <v>441.79999999999984</v>
      </c>
      <c r="H116" s="212">
        <f t="shared" si="26"/>
        <v>859.29000000000008</v>
      </c>
      <c r="I116" s="212">
        <f>HLOOKUP($A116,'Income Statement'!$G$2:$EZ$202,I$6,FALSE)</f>
        <v>37.33</v>
      </c>
      <c r="J116" s="212">
        <f>HLOOKUP($A116,'Income Statement'!$G$2:$EZ$202,J$6,FALSE)</f>
        <v>0</v>
      </c>
      <c r="K116" s="212">
        <f>HLOOKUP($A116,'Income Statement'!$G$2:$EZ$202,K$6,FALSE)</f>
        <v>821.96</v>
      </c>
      <c r="L116" s="218">
        <f t="shared" si="27"/>
        <v>0.66043855536511709</v>
      </c>
      <c r="M116" s="218">
        <f t="shared" si="28"/>
        <v>0.63174722732478161</v>
      </c>
      <c r="O116" s="217"/>
      <c r="P116" s="212"/>
    </row>
    <row r="117" spans="1:16" x14ac:dyDescent="0.25">
      <c r="A117" s="231" t="s">
        <v>671</v>
      </c>
      <c r="B117" s="66"/>
      <c r="C117" s="66"/>
      <c r="D117" s="70"/>
      <c r="E117" s="77"/>
      <c r="F117" s="233">
        <f>SUM(F101:F116)</f>
        <v>2269641.3400000003</v>
      </c>
      <c r="G117" s="233">
        <f t="shared" ref="G117:K117" si="29">SUM(G101:G116)</f>
        <v>13925.460000000043</v>
      </c>
      <c r="H117" s="233">
        <f t="shared" si="29"/>
        <v>2255715.8800000004</v>
      </c>
      <c r="I117" s="233">
        <f t="shared" si="29"/>
        <v>133998.12</v>
      </c>
      <c r="J117" s="233">
        <f t="shared" si="29"/>
        <v>0</v>
      </c>
      <c r="K117" s="233">
        <f t="shared" si="29"/>
        <v>2121717.7599999998</v>
      </c>
      <c r="L117" s="232">
        <f t="shared" si="27"/>
        <v>0.99386446670908812</v>
      </c>
      <c r="M117" s="232">
        <f t="shared" si="28"/>
        <v>0.93482512968326503</v>
      </c>
      <c r="O117" s="217"/>
      <c r="P117" s="212"/>
    </row>
    <row r="118" spans="1:16" x14ac:dyDescent="0.25">
      <c r="A118" s="228"/>
      <c r="B118" s="66"/>
      <c r="C118" s="66"/>
      <c r="D118" s="70"/>
      <c r="E118" s="77"/>
      <c r="F118" s="212"/>
      <c r="G118" s="212"/>
      <c r="H118" s="212"/>
      <c r="I118" s="212"/>
      <c r="J118" s="212"/>
      <c r="K118" s="212"/>
      <c r="L118" s="218"/>
      <c r="M118" s="218"/>
      <c r="O118" s="217"/>
      <c r="P118" s="212"/>
    </row>
    <row r="119" spans="1:16" x14ac:dyDescent="0.25">
      <c r="A119" s="226" t="s">
        <v>672</v>
      </c>
      <c r="B119" s="226"/>
      <c r="C119" s="226"/>
      <c r="D119" s="70"/>
      <c r="E119" s="77"/>
      <c r="F119" s="212"/>
      <c r="G119" s="212"/>
      <c r="H119" s="212"/>
      <c r="I119" s="212"/>
      <c r="J119" s="212"/>
      <c r="K119" s="212"/>
      <c r="L119" s="218"/>
      <c r="M119" s="218"/>
      <c r="O119" s="217"/>
      <c r="P119" s="212"/>
    </row>
    <row r="120" spans="1:16" x14ac:dyDescent="0.25">
      <c r="A120" s="228" t="s">
        <v>2</v>
      </c>
      <c r="B120" s="66"/>
      <c r="C120" s="66"/>
      <c r="D120" s="70">
        <v>3</v>
      </c>
      <c r="E120" s="77">
        <v>7</v>
      </c>
      <c r="F120" s="206">
        <f>HLOOKUP($A120,'Income Statement'!$G$2:$EZ$202,F$6,FALSE)</f>
        <v>1736863.6</v>
      </c>
      <c r="G120" s="206">
        <f t="shared" ref="G120:G135" si="30">+F120-H120</f>
        <v>456092.33000000031</v>
      </c>
      <c r="H120" s="206">
        <f t="shared" ref="H120:H135" si="31">+K120+J120+I120</f>
        <v>1280771.2699999998</v>
      </c>
      <c r="I120" s="206">
        <f>HLOOKUP($A120,'Income Statement'!$G$2:$EZ$202,I$6,FALSE)</f>
        <v>73973.91</v>
      </c>
      <c r="J120" s="206">
        <f>HLOOKUP($A120,'Income Statement'!$G$2:$EZ$202,J$6,FALSE)</f>
        <v>109460.12</v>
      </c>
      <c r="K120" s="206">
        <f>HLOOKUP($A120,'Income Statement'!$G$2:$EZ$202,K$6,FALSE)</f>
        <v>1097337.24</v>
      </c>
      <c r="L120" s="218">
        <f t="shared" ref="L120:L136" si="32">+H120/F120</f>
        <v>0.73740463557414626</v>
      </c>
      <c r="M120" s="218">
        <f t="shared" ref="M120:M136" si="33">+K120/F120</f>
        <v>0.63179241018120247</v>
      </c>
      <c r="O120" s="217"/>
      <c r="P120" s="212"/>
    </row>
    <row r="121" spans="1:16" x14ac:dyDescent="0.25">
      <c r="A121" s="228" t="s">
        <v>119</v>
      </c>
      <c r="B121" s="66"/>
      <c r="C121" s="66"/>
      <c r="D121" s="70">
        <v>3</v>
      </c>
      <c r="E121" s="77">
        <v>7</v>
      </c>
      <c r="F121" s="212">
        <f>HLOOKUP($A121,'Income Statement'!$G$2:$EZ$202,F$6,FALSE)</f>
        <v>827589.3</v>
      </c>
      <c r="G121" s="212">
        <f t="shared" si="30"/>
        <v>-100292.89999999991</v>
      </c>
      <c r="H121" s="212">
        <f t="shared" si="31"/>
        <v>927882.2</v>
      </c>
      <c r="I121" s="212">
        <f>HLOOKUP($A121,'Income Statement'!$G$2:$EZ$202,I$6,FALSE)</f>
        <v>46455.35</v>
      </c>
      <c r="J121" s="212">
        <f>HLOOKUP($A121,'Income Statement'!$G$2:$EZ$202,J$6,FALSE)</f>
        <v>0</v>
      </c>
      <c r="K121" s="212">
        <f>HLOOKUP($A121,'Income Statement'!$G$2:$EZ$202,K$6,FALSE)</f>
        <v>881426.85</v>
      </c>
      <c r="L121" s="218">
        <f t="shared" si="32"/>
        <v>1.1211868012309969</v>
      </c>
      <c r="M121" s="218">
        <f t="shared" si="33"/>
        <v>1.0650534631126816</v>
      </c>
      <c r="O121" s="217"/>
      <c r="P121" s="212"/>
    </row>
    <row r="122" spans="1:16" x14ac:dyDescent="0.25">
      <c r="A122" s="228" t="s">
        <v>99</v>
      </c>
      <c r="B122" s="66"/>
      <c r="C122" s="66"/>
      <c r="D122" s="70">
        <v>1</v>
      </c>
      <c r="E122" s="77">
        <v>7</v>
      </c>
      <c r="F122" s="212">
        <f>HLOOKUP($A122,'Income Statement'!$G$2:$EZ$202,F$6,FALSE)</f>
        <v>81441.820000000007</v>
      </c>
      <c r="G122" s="212">
        <f t="shared" si="30"/>
        <v>61125.350000000006</v>
      </c>
      <c r="H122" s="212">
        <f t="shared" si="31"/>
        <v>20316.47</v>
      </c>
      <c r="I122" s="212">
        <f>HLOOKUP($A122,'Income Statement'!$G$2:$EZ$202,I$6,FALSE)</f>
        <v>4479.91</v>
      </c>
      <c r="J122" s="212">
        <f>HLOOKUP($A122,'Income Statement'!$G$2:$EZ$202,J$6,FALSE)</f>
        <v>0</v>
      </c>
      <c r="K122" s="212">
        <f>HLOOKUP($A122,'Income Statement'!$G$2:$EZ$202,K$6,FALSE)</f>
        <v>15836.56</v>
      </c>
      <c r="L122" s="218">
        <f t="shared" si="32"/>
        <v>0.24945992120510077</v>
      </c>
      <c r="M122" s="218">
        <f t="shared" si="33"/>
        <v>0.19445243242353866</v>
      </c>
      <c r="O122" s="217"/>
      <c r="P122" s="212"/>
    </row>
    <row r="123" spans="1:16" x14ac:dyDescent="0.25">
      <c r="A123" s="228" t="s">
        <v>24</v>
      </c>
      <c r="B123" s="66"/>
      <c r="C123" s="66"/>
      <c r="D123" s="70">
        <v>1</v>
      </c>
      <c r="E123" s="77">
        <v>7</v>
      </c>
      <c r="F123" s="212">
        <f>HLOOKUP($A123,'Income Statement'!$G$2:$EZ$202,F$6,FALSE)</f>
        <v>50757.42</v>
      </c>
      <c r="G123" s="212">
        <f t="shared" si="30"/>
        <v>-6566.5400000000009</v>
      </c>
      <c r="H123" s="212">
        <f t="shared" si="31"/>
        <v>57323.96</v>
      </c>
      <c r="I123" s="212">
        <f>HLOOKUP($A123,'Income Statement'!$G$2:$EZ$202,I$6,FALSE)</f>
        <v>17599.099999999999</v>
      </c>
      <c r="J123" s="212">
        <f>HLOOKUP($A123,'Income Statement'!$G$2:$EZ$202,J$6,FALSE)</f>
        <v>0</v>
      </c>
      <c r="K123" s="212">
        <f>HLOOKUP($A123,'Income Statement'!$G$2:$EZ$202,K$6,FALSE)</f>
        <v>39724.86</v>
      </c>
      <c r="L123" s="218">
        <f t="shared" si="32"/>
        <v>1.1293710358012681</v>
      </c>
      <c r="M123" s="218">
        <f t="shared" si="33"/>
        <v>0.78264143449371548</v>
      </c>
      <c r="O123" s="217"/>
      <c r="P123" s="212"/>
    </row>
    <row r="124" spans="1:16" x14ac:dyDescent="0.25">
      <c r="A124" s="228" t="s">
        <v>23</v>
      </c>
      <c r="B124" s="66"/>
      <c r="C124" s="66"/>
      <c r="D124" s="70">
        <v>1</v>
      </c>
      <c r="E124" s="77">
        <v>7</v>
      </c>
      <c r="F124" s="212">
        <f>HLOOKUP($A124,'Income Statement'!$G$2:$EZ$202,F$6,FALSE)</f>
        <v>42645.57</v>
      </c>
      <c r="G124" s="212">
        <f t="shared" si="30"/>
        <v>4905.75</v>
      </c>
      <c r="H124" s="212">
        <f t="shared" si="31"/>
        <v>37739.82</v>
      </c>
      <c r="I124" s="212">
        <f>HLOOKUP($A124,'Income Statement'!$G$2:$EZ$202,I$6,FALSE)</f>
        <v>6597.62</v>
      </c>
      <c r="J124" s="212">
        <f>HLOOKUP($A124,'Income Statement'!$G$2:$EZ$202,J$6,FALSE)</f>
        <v>0</v>
      </c>
      <c r="K124" s="212">
        <f>HLOOKUP($A124,'Income Statement'!$G$2:$EZ$202,K$6,FALSE)</f>
        <v>31142.2</v>
      </c>
      <c r="L124" s="218">
        <f t="shared" si="32"/>
        <v>0.88496460476434013</v>
      </c>
      <c r="M124" s="218">
        <f t="shared" si="33"/>
        <v>0.73025639005411347</v>
      </c>
      <c r="O124" s="217"/>
      <c r="P124" s="212"/>
    </row>
    <row r="125" spans="1:16" x14ac:dyDescent="0.25">
      <c r="A125" s="228" t="s">
        <v>53</v>
      </c>
      <c r="B125" s="66"/>
      <c r="C125" s="66"/>
      <c r="D125" s="70">
        <v>1</v>
      </c>
      <c r="E125" s="77">
        <v>7</v>
      </c>
      <c r="F125" s="212">
        <f>HLOOKUP($A125,'Income Statement'!$G$2:$EZ$202,F$6,FALSE)</f>
        <v>26914.17</v>
      </c>
      <c r="G125" s="212">
        <f t="shared" si="30"/>
        <v>16380.839999999998</v>
      </c>
      <c r="H125" s="212">
        <f t="shared" si="31"/>
        <v>10533.33</v>
      </c>
      <c r="I125" s="212">
        <f>HLOOKUP($A125,'Income Statement'!$G$2:$EZ$202,I$6,FALSE)</f>
        <v>922.39</v>
      </c>
      <c r="J125" s="212">
        <f>HLOOKUP($A125,'Income Statement'!$G$2:$EZ$202,J$6,FALSE)</f>
        <v>0</v>
      </c>
      <c r="K125" s="212">
        <f>HLOOKUP($A125,'Income Statement'!$G$2:$EZ$202,K$6,FALSE)</f>
        <v>9610.94</v>
      </c>
      <c r="L125" s="218">
        <f t="shared" si="32"/>
        <v>0.39136744696195352</v>
      </c>
      <c r="M125" s="218">
        <f t="shared" si="33"/>
        <v>0.35709590895799503</v>
      </c>
      <c r="O125" s="217"/>
      <c r="P125" s="212"/>
    </row>
    <row r="126" spans="1:16" x14ac:dyDescent="0.25">
      <c r="A126" s="228" t="s">
        <v>104</v>
      </c>
      <c r="B126" s="66"/>
      <c r="C126" s="66"/>
      <c r="D126" s="70">
        <v>1</v>
      </c>
      <c r="E126" s="77">
        <v>7</v>
      </c>
      <c r="F126" s="212">
        <f>HLOOKUP($A126,'Income Statement'!$G$2:$EZ$202,F$6,FALSE)</f>
        <v>11621.13</v>
      </c>
      <c r="G126" s="212">
        <f t="shared" si="30"/>
        <v>3898.4499999999989</v>
      </c>
      <c r="H126" s="212">
        <f t="shared" si="31"/>
        <v>7722.68</v>
      </c>
      <c r="I126" s="212">
        <f>HLOOKUP($A126,'Income Statement'!$G$2:$EZ$202,I$6,FALSE)</f>
        <v>2563.21</v>
      </c>
      <c r="J126" s="212">
        <f>HLOOKUP($A126,'Income Statement'!$G$2:$EZ$202,J$6,FALSE)</f>
        <v>0</v>
      </c>
      <c r="K126" s="212">
        <f>HLOOKUP($A126,'Income Statement'!$G$2:$EZ$202,K$6,FALSE)</f>
        <v>5159.47</v>
      </c>
      <c r="L126" s="218">
        <f t="shared" si="32"/>
        <v>0.66453778591238555</v>
      </c>
      <c r="M126" s="218">
        <f t="shared" si="33"/>
        <v>0.4439731764466967</v>
      </c>
      <c r="O126" s="217"/>
      <c r="P126" s="212"/>
    </row>
    <row r="127" spans="1:16" x14ac:dyDescent="0.25">
      <c r="A127" s="228" t="s">
        <v>44</v>
      </c>
      <c r="B127" s="66"/>
      <c r="C127" s="66"/>
      <c r="D127" s="70">
        <v>1</v>
      </c>
      <c r="E127" s="77">
        <v>7</v>
      </c>
      <c r="F127" s="212">
        <f>HLOOKUP($A127,'Income Statement'!$G$2:$EZ$202,F$6,FALSE)</f>
        <v>29961.67</v>
      </c>
      <c r="G127" s="212">
        <f t="shared" si="30"/>
        <v>15940.129999999997</v>
      </c>
      <c r="H127" s="212">
        <f t="shared" si="31"/>
        <v>14021.54</v>
      </c>
      <c r="I127" s="212">
        <f>HLOOKUP($A127,'Income Statement'!$G$2:$EZ$202,I$6,FALSE)</f>
        <v>3990.5</v>
      </c>
      <c r="J127" s="212">
        <f>HLOOKUP($A127,'Income Statement'!$G$2:$EZ$202,J$6,FALSE)</f>
        <v>0</v>
      </c>
      <c r="K127" s="212">
        <f>HLOOKUP($A127,'Income Statement'!$G$2:$EZ$202,K$6,FALSE)</f>
        <v>10031.040000000001</v>
      </c>
      <c r="L127" s="218">
        <f t="shared" si="32"/>
        <v>0.46798259242558915</v>
      </c>
      <c r="M127" s="218">
        <f t="shared" si="33"/>
        <v>0.33479575737934508</v>
      </c>
      <c r="O127" s="217"/>
      <c r="P127" s="212"/>
    </row>
    <row r="128" spans="1:16" x14ac:dyDescent="0.25">
      <c r="A128" s="228" t="s">
        <v>91</v>
      </c>
      <c r="B128" s="66"/>
      <c r="C128" s="66"/>
      <c r="D128" s="70">
        <v>1</v>
      </c>
      <c r="E128" s="77">
        <v>7</v>
      </c>
      <c r="F128" s="212">
        <f>HLOOKUP($A128,'Income Statement'!$G$2:$EZ$202,F$6,FALSE)</f>
        <v>35829.050000000003</v>
      </c>
      <c r="G128" s="212">
        <f t="shared" si="30"/>
        <v>12460.380000000001</v>
      </c>
      <c r="H128" s="212">
        <f t="shared" si="31"/>
        <v>23368.670000000002</v>
      </c>
      <c r="I128" s="212">
        <f>HLOOKUP($A128,'Income Statement'!$G$2:$EZ$202,I$6,FALSE)</f>
        <v>7203.89</v>
      </c>
      <c r="J128" s="212">
        <f>HLOOKUP($A128,'Income Statement'!$G$2:$EZ$202,J$6,FALSE)</f>
        <v>0</v>
      </c>
      <c r="K128" s="212">
        <f>HLOOKUP($A128,'Income Statement'!$G$2:$EZ$202,K$6,FALSE)</f>
        <v>16164.78</v>
      </c>
      <c r="L128" s="218">
        <f t="shared" si="32"/>
        <v>0.65222689409850387</v>
      </c>
      <c r="M128" s="218">
        <f t="shared" si="33"/>
        <v>0.45116406937945602</v>
      </c>
      <c r="O128" s="217"/>
      <c r="P128" s="212"/>
    </row>
    <row r="129" spans="1:16" x14ac:dyDescent="0.25">
      <c r="A129" s="228" t="s">
        <v>71</v>
      </c>
      <c r="B129" s="66"/>
      <c r="C129" s="66"/>
      <c r="D129" s="70">
        <v>1</v>
      </c>
      <c r="E129" s="77">
        <v>7</v>
      </c>
      <c r="F129" s="212">
        <f>HLOOKUP($A129,'Income Statement'!$G$2:$EZ$202,F$6,FALSE)</f>
        <v>31756.959999999999</v>
      </c>
      <c r="G129" s="212">
        <f t="shared" si="30"/>
        <v>28243.62</v>
      </c>
      <c r="H129" s="212">
        <f t="shared" si="31"/>
        <v>3513.34</v>
      </c>
      <c r="I129" s="212">
        <f>HLOOKUP($A129,'Income Statement'!$G$2:$EZ$202,I$6,FALSE)</f>
        <v>0</v>
      </c>
      <c r="J129" s="212">
        <f>HLOOKUP($A129,'Income Statement'!$G$2:$EZ$202,J$6,FALSE)</f>
        <v>0</v>
      </c>
      <c r="K129" s="212">
        <f>HLOOKUP($A129,'Income Statement'!$G$2:$EZ$202,K$6,FALSE)</f>
        <v>3513.34</v>
      </c>
      <c r="L129" s="218">
        <f t="shared" si="32"/>
        <v>0.11063212599694681</v>
      </c>
      <c r="M129" s="218">
        <f t="shared" si="33"/>
        <v>0.11063212599694681</v>
      </c>
      <c r="O129" s="217"/>
      <c r="P129" s="212"/>
    </row>
    <row r="130" spans="1:16" x14ac:dyDescent="0.25">
      <c r="A130" s="228" t="s">
        <v>33</v>
      </c>
      <c r="B130" s="66"/>
      <c r="C130" s="66"/>
      <c r="D130" s="70">
        <v>1</v>
      </c>
      <c r="E130" s="77">
        <v>7</v>
      </c>
      <c r="F130" s="212">
        <f>HLOOKUP($A130,'Income Statement'!$G$2:$EZ$202,F$6,FALSE)</f>
        <v>18112.400000000001</v>
      </c>
      <c r="G130" s="212">
        <f t="shared" si="30"/>
        <v>2220.8199999999997</v>
      </c>
      <c r="H130" s="212">
        <f t="shared" si="31"/>
        <v>15891.580000000002</v>
      </c>
      <c r="I130" s="212">
        <f>HLOOKUP($A130,'Income Statement'!$G$2:$EZ$202,I$6,FALSE)</f>
        <v>4346.96</v>
      </c>
      <c r="J130" s="212">
        <f>HLOOKUP($A130,'Income Statement'!$G$2:$EZ$202,J$6,FALSE)</f>
        <v>0</v>
      </c>
      <c r="K130" s="212">
        <f>HLOOKUP($A130,'Income Statement'!$G$2:$EZ$202,K$6,FALSE)</f>
        <v>11544.62</v>
      </c>
      <c r="L130" s="218">
        <f t="shared" si="32"/>
        <v>0.87738676265983528</v>
      </c>
      <c r="M130" s="218">
        <f t="shared" si="33"/>
        <v>0.63738764603255227</v>
      </c>
      <c r="O130" s="217"/>
      <c r="P130" s="212"/>
    </row>
    <row r="131" spans="1:16" x14ac:dyDescent="0.25">
      <c r="A131" s="228" t="s">
        <v>122</v>
      </c>
      <c r="B131" s="66"/>
      <c r="C131" s="66"/>
      <c r="D131" s="70">
        <v>1</v>
      </c>
      <c r="E131" s="77">
        <v>7</v>
      </c>
      <c r="F131" s="212">
        <f>HLOOKUP($A131,'Income Statement'!$G$2:$EZ$202,F$6,FALSE)</f>
        <v>17261.61</v>
      </c>
      <c r="G131" s="212">
        <f t="shared" si="30"/>
        <v>13789.54</v>
      </c>
      <c r="H131" s="212">
        <f t="shared" si="31"/>
        <v>3472.07</v>
      </c>
      <c r="I131" s="212">
        <f>HLOOKUP($A131,'Income Statement'!$G$2:$EZ$202,I$6,FALSE)</f>
        <v>21.81</v>
      </c>
      <c r="J131" s="212">
        <f>HLOOKUP($A131,'Income Statement'!$G$2:$EZ$202,J$6,FALSE)</f>
        <v>0</v>
      </c>
      <c r="K131" s="212">
        <f>HLOOKUP($A131,'Income Statement'!$G$2:$EZ$202,K$6,FALSE)</f>
        <v>3450.26</v>
      </c>
      <c r="L131" s="218">
        <f t="shared" si="32"/>
        <v>0.20114404160446217</v>
      </c>
      <c r="M131" s="218">
        <f t="shared" si="33"/>
        <v>0.19988054416708523</v>
      </c>
      <c r="O131" s="217"/>
      <c r="P131" s="212"/>
    </row>
    <row r="132" spans="1:16" x14ac:dyDescent="0.25">
      <c r="A132" s="228" t="s">
        <v>62</v>
      </c>
      <c r="B132" s="66"/>
      <c r="C132" s="66"/>
      <c r="D132" s="70">
        <v>1</v>
      </c>
      <c r="E132" s="77">
        <v>7</v>
      </c>
      <c r="F132" s="212">
        <f>HLOOKUP($A132,'Income Statement'!$G$2:$EZ$202,F$6,FALSE)</f>
        <v>13959.38</v>
      </c>
      <c r="G132" s="212">
        <f t="shared" si="30"/>
        <v>-4995.8800000000028</v>
      </c>
      <c r="H132" s="212">
        <f t="shared" si="31"/>
        <v>18955.260000000002</v>
      </c>
      <c r="I132" s="212">
        <f>HLOOKUP($A132,'Income Statement'!$G$2:$EZ$202,I$6,FALSE)</f>
        <v>2505.13</v>
      </c>
      <c r="J132" s="212">
        <f>HLOOKUP($A132,'Income Statement'!$G$2:$EZ$202,J$6,FALSE)</f>
        <v>0</v>
      </c>
      <c r="K132" s="212">
        <f>HLOOKUP($A132,'Income Statement'!$G$2:$EZ$202,K$6,FALSE)</f>
        <v>16450.13</v>
      </c>
      <c r="L132" s="218">
        <f t="shared" si="32"/>
        <v>1.3578869548647579</v>
      </c>
      <c r="M132" s="218">
        <f t="shared" si="33"/>
        <v>1.1784284115770185</v>
      </c>
      <c r="O132" s="217"/>
      <c r="P132" s="212"/>
    </row>
    <row r="133" spans="1:16" x14ac:dyDescent="0.25">
      <c r="A133" s="228" t="s">
        <v>25</v>
      </c>
      <c r="B133" s="66"/>
      <c r="C133" s="66"/>
      <c r="D133" s="70">
        <v>1</v>
      </c>
      <c r="E133" s="77">
        <v>7</v>
      </c>
      <c r="F133" s="212">
        <f>HLOOKUP($A133,'Income Statement'!$G$2:$EZ$202,F$6,FALSE)</f>
        <v>14606.15</v>
      </c>
      <c r="G133" s="212">
        <f t="shared" si="30"/>
        <v>11191.529999999999</v>
      </c>
      <c r="H133" s="212">
        <f t="shared" si="31"/>
        <v>3414.62</v>
      </c>
      <c r="I133" s="212">
        <f>HLOOKUP($A133,'Income Statement'!$G$2:$EZ$202,I$6,FALSE)</f>
        <v>557.74</v>
      </c>
      <c r="J133" s="212">
        <f>HLOOKUP($A133,'Income Statement'!$G$2:$EZ$202,J$6,FALSE)</f>
        <v>0</v>
      </c>
      <c r="K133" s="212">
        <f>HLOOKUP($A133,'Income Statement'!$G$2:$EZ$202,K$6,FALSE)</f>
        <v>2856.88</v>
      </c>
      <c r="L133" s="218">
        <f t="shared" si="32"/>
        <v>0.23377960653560315</v>
      </c>
      <c r="M133" s="218">
        <f t="shared" si="33"/>
        <v>0.1955943215700236</v>
      </c>
      <c r="O133" s="217"/>
      <c r="P133" s="212"/>
    </row>
    <row r="134" spans="1:16" x14ac:dyDescent="0.25">
      <c r="A134" s="228" t="s">
        <v>116</v>
      </c>
      <c r="B134" s="66"/>
      <c r="C134" s="66"/>
      <c r="D134" s="70">
        <v>1</v>
      </c>
      <c r="E134" s="77">
        <v>7</v>
      </c>
      <c r="F134" s="212">
        <f>HLOOKUP($A134,'Income Statement'!$G$2:$EZ$202,F$6,FALSE)</f>
        <v>8722.02</v>
      </c>
      <c r="G134" s="212">
        <f t="shared" si="30"/>
        <v>5269.49</v>
      </c>
      <c r="H134" s="212">
        <f t="shared" si="31"/>
        <v>3452.53</v>
      </c>
      <c r="I134" s="212">
        <f>HLOOKUP($A134,'Income Statement'!$G$2:$EZ$202,I$6,FALSE)</f>
        <v>0</v>
      </c>
      <c r="J134" s="212">
        <f>HLOOKUP($A134,'Income Statement'!$G$2:$EZ$202,J$6,FALSE)</f>
        <v>0</v>
      </c>
      <c r="K134" s="212">
        <f>HLOOKUP($A134,'Income Statement'!$G$2:$EZ$202,K$6,FALSE)</f>
        <v>3452.53</v>
      </c>
      <c r="L134" s="218">
        <f t="shared" si="32"/>
        <v>0.39584064241998984</v>
      </c>
      <c r="M134" s="218">
        <f t="shared" si="33"/>
        <v>0.39584064241998984</v>
      </c>
      <c r="O134" s="217"/>
      <c r="P134" s="212"/>
    </row>
    <row r="135" spans="1:16" x14ac:dyDescent="0.25">
      <c r="A135" s="228" t="s">
        <v>97</v>
      </c>
      <c r="B135" s="66"/>
      <c r="C135" s="66"/>
      <c r="D135" s="70">
        <v>1</v>
      </c>
      <c r="E135" s="77">
        <v>7</v>
      </c>
      <c r="F135" s="212">
        <f>HLOOKUP($A135,'Income Statement'!$G$2:$EZ$202,F$6,FALSE)</f>
        <v>6278.86</v>
      </c>
      <c r="G135" s="212">
        <f t="shared" si="30"/>
        <v>4932.99</v>
      </c>
      <c r="H135" s="212">
        <f t="shared" si="31"/>
        <v>1345.87</v>
      </c>
      <c r="I135" s="212">
        <f>HLOOKUP($A135,'Income Statement'!$G$2:$EZ$202,I$6,FALSE)</f>
        <v>0</v>
      </c>
      <c r="J135" s="212">
        <f>HLOOKUP($A135,'Income Statement'!$G$2:$EZ$202,J$6,FALSE)</f>
        <v>0</v>
      </c>
      <c r="K135" s="212">
        <f>HLOOKUP($A135,'Income Statement'!$G$2:$EZ$202,K$6,FALSE)</f>
        <v>1345.87</v>
      </c>
      <c r="L135" s="218">
        <f t="shared" si="32"/>
        <v>0.21434942011766467</v>
      </c>
      <c r="M135" s="218">
        <f t="shared" si="33"/>
        <v>0.21434942011766467</v>
      </c>
      <c r="O135" s="217"/>
      <c r="P135" s="212"/>
    </row>
    <row r="136" spans="1:16" x14ac:dyDescent="0.25">
      <c r="A136" s="231" t="s">
        <v>673</v>
      </c>
      <c r="B136" s="66"/>
      <c r="C136" s="66"/>
      <c r="D136" s="70"/>
      <c r="E136" s="77"/>
      <c r="F136" s="233">
        <f>SUM(F120:F135)</f>
        <v>2954321.1099999989</v>
      </c>
      <c r="G136" s="233">
        <f t="shared" ref="G136:K136" si="34">SUM(G120:G135)</f>
        <v>524595.90000000037</v>
      </c>
      <c r="H136" s="233">
        <f t="shared" si="34"/>
        <v>2429725.2099999995</v>
      </c>
      <c r="I136" s="233">
        <f t="shared" si="34"/>
        <v>171217.52000000002</v>
      </c>
      <c r="J136" s="233">
        <f t="shared" si="34"/>
        <v>109460.12</v>
      </c>
      <c r="K136" s="233">
        <f t="shared" si="34"/>
        <v>2149047.5699999994</v>
      </c>
      <c r="L136" s="232">
        <f t="shared" si="32"/>
        <v>0.82243098144466775</v>
      </c>
      <c r="M136" s="232">
        <f t="shared" si="33"/>
        <v>0.72742518161812142</v>
      </c>
      <c r="O136" s="217"/>
      <c r="P136" s="212"/>
    </row>
    <row r="137" spans="1:16" x14ac:dyDescent="0.25">
      <c r="A137" s="228"/>
      <c r="B137" s="66"/>
      <c r="C137" s="66"/>
      <c r="D137" s="70"/>
      <c r="E137" s="77"/>
      <c r="F137" s="212"/>
      <c r="G137" s="212"/>
      <c r="H137" s="212"/>
      <c r="I137" s="212"/>
      <c r="J137" s="212"/>
      <c r="K137" s="212"/>
      <c r="L137" s="218"/>
      <c r="M137" s="218"/>
      <c r="O137" s="217"/>
      <c r="P137" s="212"/>
    </row>
    <row r="138" spans="1:16" x14ac:dyDescent="0.25">
      <c r="A138" s="226" t="s">
        <v>674</v>
      </c>
      <c r="B138" s="226"/>
      <c r="C138" s="226"/>
      <c r="D138" s="70"/>
      <c r="E138" s="77"/>
      <c r="F138" s="212"/>
      <c r="G138" s="212"/>
      <c r="H138" s="212"/>
      <c r="I138" s="212"/>
      <c r="J138" s="212"/>
      <c r="K138" s="212"/>
      <c r="L138" s="218"/>
      <c r="M138" s="218"/>
      <c r="O138" s="217"/>
      <c r="P138" s="212"/>
    </row>
    <row r="139" spans="1:16" x14ac:dyDescent="0.25">
      <c r="A139" s="228" t="s">
        <v>115</v>
      </c>
      <c r="B139" s="66"/>
      <c r="C139" s="66"/>
      <c r="D139" s="70">
        <v>3</v>
      </c>
      <c r="E139" s="77">
        <v>8</v>
      </c>
      <c r="F139" s="206">
        <f>HLOOKUP($A139,'Income Statement'!$G$2:$EZ$202,F$6,FALSE)</f>
        <v>805701.19</v>
      </c>
      <c r="G139" s="206">
        <f t="shared" ref="G139:G155" si="35">+F139-H139</f>
        <v>168160.96999999997</v>
      </c>
      <c r="H139" s="206">
        <f t="shared" ref="H139:H155" si="36">+K139+J139+I139</f>
        <v>637540.22</v>
      </c>
      <c r="I139" s="206">
        <f>HLOOKUP($A139,'Income Statement'!$G$2:$EZ$202,I$6,FALSE)</f>
        <v>15402.46</v>
      </c>
      <c r="J139" s="206">
        <f>HLOOKUP($A139,'Income Statement'!$G$2:$EZ$202,J$6,FALSE)</f>
        <v>0</v>
      </c>
      <c r="K139" s="206">
        <f>HLOOKUP($A139,'Income Statement'!$G$2:$EZ$202,K$6,FALSE)</f>
        <v>622137.76</v>
      </c>
      <c r="L139" s="218">
        <f t="shared" ref="L139:L156" si="37">+H139/F139</f>
        <v>0.79128618390150329</v>
      </c>
      <c r="M139" s="218">
        <f t="shared" ref="M139:M156" si="38">+K139/F139</f>
        <v>0.77216934481628363</v>
      </c>
      <c r="O139" s="217"/>
      <c r="P139" s="212"/>
    </row>
    <row r="140" spans="1:16" x14ac:dyDescent="0.25">
      <c r="A140" s="228" t="s">
        <v>3</v>
      </c>
      <c r="B140" s="66"/>
      <c r="C140" s="66"/>
      <c r="D140" s="70">
        <v>3</v>
      </c>
      <c r="E140" s="77">
        <v>8</v>
      </c>
      <c r="F140" s="212">
        <f>HLOOKUP($A140,'Income Statement'!$G$2:$EZ$202,F$6,FALSE)</f>
        <v>328334.76</v>
      </c>
      <c r="G140" s="212">
        <f t="shared" si="35"/>
        <v>-17069.339999999967</v>
      </c>
      <c r="H140" s="212">
        <f t="shared" si="36"/>
        <v>345404.1</v>
      </c>
      <c r="I140" s="212">
        <f>HLOOKUP($A140,'Income Statement'!$G$2:$EZ$202,I$6,FALSE)</f>
        <v>26828.03</v>
      </c>
      <c r="J140" s="212">
        <f>HLOOKUP($A140,'Income Statement'!$G$2:$EZ$202,J$6,FALSE)</f>
        <v>0</v>
      </c>
      <c r="K140" s="212">
        <f>HLOOKUP($A140,'Income Statement'!$G$2:$EZ$202,K$6,FALSE)</f>
        <v>318576.07</v>
      </c>
      <c r="L140" s="218">
        <f t="shared" si="37"/>
        <v>1.0519876116680427</v>
      </c>
      <c r="M140" s="218">
        <f t="shared" si="38"/>
        <v>0.97027823066921093</v>
      </c>
      <c r="O140" s="217"/>
      <c r="P140" s="212"/>
    </row>
    <row r="141" spans="1:16" x14ac:dyDescent="0.25">
      <c r="A141" s="228" t="s">
        <v>32</v>
      </c>
      <c r="B141" s="66"/>
      <c r="C141" s="66"/>
      <c r="D141" s="70">
        <v>3</v>
      </c>
      <c r="E141" s="77">
        <v>8</v>
      </c>
      <c r="F141" s="212">
        <f>HLOOKUP($A141,'Income Statement'!$G$2:$EZ$202,F$6,FALSE)</f>
        <v>396432.01</v>
      </c>
      <c r="G141" s="212">
        <f t="shared" si="35"/>
        <v>-87126.909999999974</v>
      </c>
      <c r="H141" s="212">
        <f t="shared" si="36"/>
        <v>483558.92</v>
      </c>
      <c r="I141" s="212">
        <f>HLOOKUP($A141,'Income Statement'!$G$2:$EZ$202,I$6,FALSE)</f>
        <v>5065.88</v>
      </c>
      <c r="J141" s="212">
        <f>HLOOKUP($A141,'Income Statement'!$G$2:$EZ$202,J$6,FALSE)</f>
        <v>0</v>
      </c>
      <c r="K141" s="212">
        <f>HLOOKUP($A141,'Income Statement'!$G$2:$EZ$202,K$6,FALSE)</f>
        <v>478493.04</v>
      </c>
      <c r="L141" s="218">
        <f t="shared" si="37"/>
        <v>1.2197776864688601</v>
      </c>
      <c r="M141" s="218">
        <f t="shared" si="38"/>
        <v>1.2069990009131704</v>
      </c>
      <c r="O141" s="217"/>
      <c r="P141" s="212"/>
    </row>
    <row r="142" spans="1:16" x14ac:dyDescent="0.25">
      <c r="A142" s="228" t="s">
        <v>6</v>
      </c>
      <c r="B142" s="66"/>
      <c r="C142" s="66"/>
      <c r="D142" s="70">
        <v>3</v>
      </c>
      <c r="E142" s="77">
        <v>8</v>
      </c>
      <c r="F142" s="212">
        <f>HLOOKUP($A142,'Income Statement'!$G$2:$EZ$202,F$6,FALSE)</f>
        <v>238841.7</v>
      </c>
      <c r="G142" s="212">
        <f t="shared" si="35"/>
        <v>-113685.95000000001</v>
      </c>
      <c r="H142" s="212">
        <f t="shared" si="36"/>
        <v>352527.65</v>
      </c>
      <c r="I142" s="212">
        <f>HLOOKUP($A142,'Income Statement'!$G$2:$EZ$202,I$6,FALSE)</f>
        <v>57972.01</v>
      </c>
      <c r="J142" s="212">
        <f>HLOOKUP($A142,'Income Statement'!$G$2:$EZ$202,J$6,FALSE)</f>
        <v>0</v>
      </c>
      <c r="K142" s="212">
        <f>HLOOKUP($A142,'Income Statement'!$G$2:$EZ$202,K$6,FALSE)</f>
        <v>294555.64</v>
      </c>
      <c r="L142" s="218">
        <f t="shared" si="37"/>
        <v>1.4759886987908728</v>
      </c>
      <c r="M142" s="218">
        <f t="shared" si="38"/>
        <v>1.2332672225997388</v>
      </c>
      <c r="O142" s="217"/>
      <c r="P142" s="212"/>
    </row>
    <row r="143" spans="1:16" x14ac:dyDescent="0.25">
      <c r="A143" s="228" t="s">
        <v>64</v>
      </c>
      <c r="B143" s="66"/>
      <c r="C143" s="66"/>
      <c r="D143" s="70">
        <v>2</v>
      </c>
      <c r="E143" s="77">
        <v>8</v>
      </c>
      <c r="F143" s="212">
        <f>HLOOKUP($A143,'Income Statement'!$G$2:$EZ$202,F$6,FALSE)</f>
        <v>79182.759999999995</v>
      </c>
      <c r="G143" s="212">
        <f t="shared" si="35"/>
        <v>11950.319999999992</v>
      </c>
      <c r="H143" s="212">
        <f t="shared" si="36"/>
        <v>67232.44</v>
      </c>
      <c r="I143" s="212">
        <f>HLOOKUP($A143,'Income Statement'!$G$2:$EZ$202,I$6,FALSE)</f>
        <v>0</v>
      </c>
      <c r="J143" s="212">
        <f>HLOOKUP($A143,'Income Statement'!$G$2:$EZ$202,J$6,FALSE)</f>
        <v>0</v>
      </c>
      <c r="K143" s="212">
        <f>HLOOKUP($A143,'Income Statement'!$G$2:$EZ$202,K$6,FALSE)</f>
        <v>67232.44</v>
      </c>
      <c r="L143" s="218">
        <f t="shared" si="37"/>
        <v>0.84907926927528177</v>
      </c>
      <c r="M143" s="218">
        <f t="shared" si="38"/>
        <v>0.84907926927528177</v>
      </c>
      <c r="O143" s="217"/>
      <c r="P143" s="212"/>
    </row>
    <row r="144" spans="1:16" x14ac:dyDescent="0.25">
      <c r="A144" s="228" t="s">
        <v>20</v>
      </c>
      <c r="B144" s="66"/>
      <c r="C144" s="66"/>
      <c r="D144" s="70">
        <v>3</v>
      </c>
      <c r="E144" s="77">
        <v>8</v>
      </c>
      <c r="F144" s="212">
        <f>HLOOKUP($A144,'Income Statement'!$G$2:$EZ$202,F$6,FALSE)</f>
        <v>114493.78</v>
      </c>
      <c r="G144" s="212">
        <f t="shared" si="35"/>
        <v>33259.869999999995</v>
      </c>
      <c r="H144" s="212">
        <f t="shared" si="36"/>
        <v>81233.91</v>
      </c>
      <c r="I144" s="212">
        <f>HLOOKUP($A144,'Income Statement'!$G$2:$EZ$202,I$6,FALSE)</f>
        <v>6915.31</v>
      </c>
      <c r="J144" s="212">
        <f>HLOOKUP($A144,'Income Statement'!$G$2:$EZ$202,J$6,FALSE)</f>
        <v>0</v>
      </c>
      <c r="K144" s="212">
        <f>HLOOKUP($A144,'Income Statement'!$G$2:$EZ$202,K$6,FALSE)</f>
        <v>74318.600000000006</v>
      </c>
      <c r="L144" s="218">
        <f t="shared" si="37"/>
        <v>0.70950500542474892</v>
      </c>
      <c r="M144" s="218">
        <f t="shared" si="38"/>
        <v>0.6491060038370644</v>
      </c>
      <c r="O144" s="217"/>
      <c r="P144" s="212"/>
    </row>
    <row r="145" spans="1:16" x14ac:dyDescent="0.25">
      <c r="A145" s="228" t="s">
        <v>8</v>
      </c>
      <c r="B145" s="66"/>
      <c r="C145" s="66"/>
      <c r="D145" s="70">
        <v>3</v>
      </c>
      <c r="E145" s="77">
        <v>8</v>
      </c>
      <c r="F145" s="212">
        <f>HLOOKUP($A145,'Income Statement'!$G$2:$EZ$202,F$6,FALSE)</f>
        <v>129791.17</v>
      </c>
      <c r="G145" s="212">
        <f t="shared" si="35"/>
        <v>-21669.250000000015</v>
      </c>
      <c r="H145" s="212">
        <f t="shared" si="36"/>
        <v>151460.42000000001</v>
      </c>
      <c r="I145" s="212">
        <f>HLOOKUP($A145,'Income Statement'!$G$2:$EZ$202,I$6,FALSE)</f>
        <v>19064.57</v>
      </c>
      <c r="J145" s="212">
        <f>HLOOKUP($A145,'Income Statement'!$G$2:$EZ$202,J$6,FALSE)</f>
        <v>0</v>
      </c>
      <c r="K145" s="212">
        <f>HLOOKUP($A145,'Income Statement'!$G$2:$EZ$202,K$6,FALSE)</f>
        <v>132395.85</v>
      </c>
      <c r="L145" s="218">
        <f t="shared" si="37"/>
        <v>1.166954731974448</v>
      </c>
      <c r="M145" s="218">
        <f t="shared" si="38"/>
        <v>1.020068237307669</v>
      </c>
      <c r="O145" s="217"/>
      <c r="P145" s="212"/>
    </row>
    <row r="146" spans="1:16" x14ac:dyDescent="0.25">
      <c r="A146" s="228" t="s">
        <v>105</v>
      </c>
      <c r="B146" s="66"/>
      <c r="C146" s="66"/>
      <c r="D146" s="70">
        <v>2</v>
      </c>
      <c r="E146" s="77">
        <v>8</v>
      </c>
      <c r="F146" s="212">
        <f>HLOOKUP($A146,'Income Statement'!$G$2:$EZ$202,F$6,FALSE)</f>
        <v>55628.95</v>
      </c>
      <c r="G146" s="212">
        <f t="shared" si="35"/>
        <v>-24624.809999999998</v>
      </c>
      <c r="H146" s="212">
        <f t="shared" si="36"/>
        <v>80253.759999999995</v>
      </c>
      <c r="I146" s="212">
        <f>HLOOKUP($A146,'Income Statement'!$G$2:$EZ$202,I$6,FALSE)</f>
        <v>2289.5300000000002</v>
      </c>
      <c r="J146" s="212">
        <f>HLOOKUP($A146,'Income Statement'!$G$2:$EZ$202,J$6,FALSE)</f>
        <v>0</v>
      </c>
      <c r="K146" s="212">
        <f>HLOOKUP($A146,'Income Statement'!$G$2:$EZ$202,K$6,FALSE)</f>
        <v>77964.23</v>
      </c>
      <c r="L146" s="218">
        <f t="shared" si="37"/>
        <v>1.4426617795230721</v>
      </c>
      <c r="M146" s="218">
        <f t="shared" si="38"/>
        <v>1.4015046122567476</v>
      </c>
      <c r="O146" s="217"/>
      <c r="P146" s="212"/>
    </row>
    <row r="147" spans="1:16" x14ac:dyDescent="0.25">
      <c r="A147" s="228" t="s">
        <v>38</v>
      </c>
      <c r="B147" s="66"/>
      <c r="C147" s="66"/>
      <c r="D147" s="70">
        <v>2</v>
      </c>
      <c r="E147" s="77">
        <v>8</v>
      </c>
      <c r="F147" s="212">
        <f>HLOOKUP($A147,'Income Statement'!$G$2:$EZ$202,F$6,FALSE)</f>
        <v>67787.91</v>
      </c>
      <c r="G147" s="212">
        <f t="shared" si="35"/>
        <v>25049.47</v>
      </c>
      <c r="H147" s="212">
        <f t="shared" si="36"/>
        <v>42738.44</v>
      </c>
      <c r="I147" s="212">
        <f>HLOOKUP($A147,'Income Statement'!$G$2:$EZ$202,I$6,FALSE)</f>
        <v>1787.18</v>
      </c>
      <c r="J147" s="212">
        <f>HLOOKUP($A147,'Income Statement'!$G$2:$EZ$202,J$6,FALSE)</f>
        <v>0</v>
      </c>
      <c r="K147" s="212">
        <f>HLOOKUP($A147,'Income Statement'!$G$2:$EZ$202,K$6,FALSE)</f>
        <v>40951.26</v>
      </c>
      <c r="L147" s="218">
        <f t="shared" si="37"/>
        <v>0.63047289701069109</v>
      </c>
      <c r="M147" s="218">
        <f t="shared" si="38"/>
        <v>0.60410860874748906</v>
      </c>
      <c r="O147" s="217"/>
      <c r="P147" s="212"/>
    </row>
    <row r="148" spans="1:16" x14ac:dyDescent="0.25">
      <c r="A148" s="228" t="s">
        <v>100</v>
      </c>
      <c r="B148" s="66"/>
      <c r="C148" s="66"/>
      <c r="D148" s="70">
        <v>2</v>
      </c>
      <c r="E148" s="77">
        <v>8</v>
      </c>
      <c r="F148" s="212">
        <f>HLOOKUP($A148,'Income Statement'!$G$2:$EZ$202,F$6,FALSE)</f>
        <v>59913.72</v>
      </c>
      <c r="G148" s="212">
        <f t="shared" si="35"/>
        <v>-8967.9199999999983</v>
      </c>
      <c r="H148" s="212">
        <f t="shared" si="36"/>
        <v>68881.64</v>
      </c>
      <c r="I148" s="212">
        <f>HLOOKUP($A148,'Income Statement'!$G$2:$EZ$202,I$6,FALSE)</f>
        <v>12349.72</v>
      </c>
      <c r="J148" s="212">
        <f>HLOOKUP($A148,'Income Statement'!$G$2:$EZ$202,J$6,FALSE)</f>
        <v>5124.66</v>
      </c>
      <c r="K148" s="212">
        <f>HLOOKUP($A148,'Income Statement'!$G$2:$EZ$202,K$6,FALSE)</f>
        <v>51407.26</v>
      </c>
      <c r="L148" s="218">
        <f t="shared" si="37"/>
        <v>1.1496805739987435</v>
      </c>
      <c r="M148" s="218">
        <f t="shared" si="38"/>
        <v>0.85802150158594725</v>
      </c>
      <c r="O148" s="217"/>
      <c r="P148" s="212"/>
    </row>
    <row r="149" spans="1:16" x14ac:dyDescent="0.25">
      <c r="A149" s="228" t="s">
        <v>461</v>
      </c>
      <c r="B149" s="66"/>
      <c r="C149" s="66"/>
      <c r="D149" s="70">
        <v>1</v>
      </c>
      <c r="E149" s="77">
        <v>8</v>
      </c>
      <c r="F149" s="212">
        <f>HLOOKUP($A149,'Income Statement'!$G$2:$EZ$202,F$6,FALSE)</f>
        <v>93559.9</v>
      </c>
      <c r="G149" s="212">
        <f t="shared" si="35"/>
        <v>-8516.9400000000169</v>
      </c>
      <c r="H149" s="212">
        <f t="shared" si="36"/>
        <v>102076.84000000001</v>
      </c>
      <c r="I149" s="212">
        <f>HLOOKUP($A149,'Income Statement'!$G$2:$EZ$202,I$6,FALSE)</f>
        <v>5687.71</v>
      </c>
      <c r="J149" s="212">
        <f>HLOOKUP($A149,'Income Statement'!$G$2:$EZ$202,J$6,FALSE)</f>
        <v>0</v>
      </c>
      <c r="K149" s="212">
        <f>HLOOKUP($A149,'Income Statement'!$G$2:$EZ$202,K$6,FALSE)</f>
        <v>96389.13</v>
      </c>
      <c r="L149" s="218">
        <f t="shared" si="37"/>
        <v>1.0910319485164053</v>
      </c>
      <c r="M149" s="218">
        <f t="shared" si="38"/>
        <v>1.0302397715260492</v>
      </c>
      <c r="O149" s="217"/>
      <c r="P149" s="212"/>
    </row>
    <row r="150" spans="1:16" x14ac:dyDescent="0.25">
      <c r="A150" s="228" t="s">
        <v>450</v>
      </c>
      <c r="B150" s="66"/>
      <c r="C150" s="66"/>
      <c r="D150" s="70">
        <v>1</v>
      </c>
      <c r="E150" s="77">
        <v>8</v>
      </c>
      <c r="F150" s="212">
        <f>HLOOKUP($A150,'Income Statement'!$G$2:$EZ$202,F$6,FALSE)</f>
        <v>17001.46</v>
      </c>
      <c r="G150" s="212">
        <f t="shared" si="35"/>
        <v>10179.599999999999</v>
      </c>
      <c r="H150" s="212">
        <f t="shared" si="36"/>
        <v>6821.86</v>
      </c>
      <c r="I150" s="212">
        <f>HLOOKUP($A150,'Income Statement'!$G$2:$EZ$202,I$6,FALSE)</f>
        <v>0</v>
      </c>
      <c r="J150" s="212">
        <f>HLOOKUP($A150,'Income Statement'!$G$2:$EZ$202,J$6,FALSE)</f>
        <v>0</v>
      </c>
      <c r="K150" s="212">
        <f>HLOOKUP($A150,'Income Statement'!$G$2:$EZ$202,K$6,FALSE)</f>
        <v>6821.86</v>
      </c>
      <c r="L150" s="218">
        <f t="shared" si="37"/>
        <v>0.40125142193670427</v>
      </c>
      <c r="M150" s="218">
        <f t="shared" si="38"/>
        <v>0.40125142193670427</v>
      </c>
      <c r="O150" s="217"/>
      <c r="P150" s="212"/>
    </row>
    <row r="151" spans="1:16" x14ac:dyDescent="0.25">
      <c r="A151" s="228" t="s">
        <v>692</v>
      </c>
      <c r="B151" s="66"/>
      <c r="C151" s="66"/>
      <c r="D151" s="66">
        <v>1</v>
      </c>
      <c r="E151" s="77">
        <v>8</v>
      </c>
      <c r="F151" s="212">
        <f>HLOOKUP($A151,'Income Statement'!$G$2:$EZ$202,F$6,FALSE)</f>
        <v>93651.95</v>
      </c>
      <c r="G151" s="212">
        <f t="shared" si="35"/>
        <v>84227.209999999992</v>
      </c>
      <c r="H151" s="212">
        <f t="shared" si="36"/>
        <v>9424.74</v>
      </c>
      <c r="I151" s="212">
        <f>HLOOKUP($A151,'Income Statement'!$G$2:$EZ$202,I$6,FALSE)</f>
        <v>0</v>
      </c>
      <c r="J151" s="212">
        <f>HLOOKUP($A151,'Income Statement'!$G$2:$EZ$202,J$6,FALSE)</f>
        <v>0</v>
      </c>
      <c r="K151" s="212">
        <f>HLOOKUP($A151,'Income Statement'!$G$2:$EZ$202,K$6,FALSE)</f>
        <v>9424.74</v>
      </c>
      <c r="L151" s="218">
        <f t="shared" si="37"/>
        <v>0.10063581164086813</v>
      </c>
      <c r="M151" s="218">
        <f t="shared" si="38"/>
        <v>0.10063581164086813</v>
      </c>
      <c r="O151" s="217"/>
      <c r="P151" s="212"/>
    </row>
    <row r="152" spans="1:16" x14ac:dyDescent="0.25">
      <c r="A152" s="228" t="s">
        <v>120</v>
      </c>
      <c r="B152" s="66"/>
      <c r="C152" s="66"/>
      <c r="D152" s="70">
        <v>1</v>
      </c>
      <c r="E152" s="77">
        <v>8</v>
      </c>
      <c r="F152" s="212">
        <f>HLOOKUP($A152,'Income Statement'!$G$2:$EZ$202,F$6,FALSE)</f>
        <v>18633.080000000002</v>
      </c>
      <c r="G152" s="212">
        <f t="shared" si="35"/>
        <v>14904.410000000002</v>
      </c>
      <c r="H152" s="212">
        <f t="shared" si="36"/>
        <v>3728.67</v>
      </c>
      <c r="I152" s="212">
        <f>HLOOKUP($A152,'Income Statement'!$G$2:$EZ$202,I$6,FALSE)</f>
        <v>0</v>
      </c>
      <c r="J152" s="212">
        <f>HLOOKUP($A152,'Income Statement'!$G$2:$EZ$202,J$6,FALSE)</f>
        <v>0</v>
      </c>
      <c r="K152" s="212">
        <f>HLOOKUP($A152,'Income Statement'!$G$2:$EZ$202,K$6,FALSE)</f>
        <v>3728.67</v>
      </c>
      <c r="L152" s="218">
        <f t="shared" si="37"/>
        <v>0.20011023405684941</v>
      </c>
      <c r="M152" s="218">
        <f t="shared" si="38"/>
        <v>0.20011023405684941</v>
      </c>
      <c r="O152" s="217"/>
      <c r="P152" s="212"/>
    </row>
    <row r="153" spans="1:16" x14ac:dyDescent="0.25">
      <c r="A153" s="228" t="s">
        <v>111</v>
      </c>
      <c r="B153" s="66"/>
      <c r="C153" s="66"/>
      <c r="D153" s="70">
        <v>1</v>
      </c>
      <c r="E153" s="77">
        <v>8</v>
      </c>
      <c r="F153" s="212">
        <f>HLOOKUP($A153,'Income Statement'!$G$2:$EZ$202,F$6,FALSE)</f>
        <v>13881.76</v>
      </c>
      <c r="G153" s="212">
        <f t="shared" si="35"/>
        <v>7477.8</v>
      </c>
      <c r="H153" s="212">
        <f t="shared" si="36"/>
        <v>6403.96</v>
      </c>
      <c r="I153" s="212">
        <f>HLOOKUP($A153,'Income Statement'!$G$2:$EZ$202,I$6,FALSE)</f>
        <v>38.67</v>
      </c>
      <c r="J153" s="212">
        <f>HLOOKUP($A153,'Income Statement'!$G$2:$EZ$202,J$6,FALSE)</f>
        <v>0</v>
      </c>
      <c r="K153" s="212">
        <f>HLOOKUP($A153,'Income Statement'!$G$2:$EZ$202,K$6,FALSE)</f>
        <v>6365.29</v>
      </c>
      <c r="L153" s="218">
        <f t="shared" si="37"/>
        <v>0.46132190730858336</v>
      </c>
      <c r="M153" s="218">
        <f t="shared" si="38"/>
        <v>0.45853623747997369</v>
      </c>
      <c r="O153" s="217"/>
      <c r="P153" s="212"/>
    </row>
    <row r="154" spans="1:16" x14ac:dyDescent="0.25">
      <c r="A154" s="228" t="s">
        <v>112</v>
      </c>
      <c r="B154" s="66"/>
      <c r="C154" s="66"/>
      <c r="D154" s="70">
        <v>1</v>
      </c>
      <c r="E154" s="77">
        <v>8</v>
      </c>
      <c r="F154" s="212">
        <f>HLOOKUP($A154,'Income Statement'!$G$2:$EZ$202,F$6,FALSE)</f>
        <v>16610.849999999999</v>
      </c>
      <c r="G154" s="212">
        <f t="shared" si="35"/>
        <v>7816.619999999999</v>
      </c>
      <c r="H154" s="212">
        <f t="shared" si="36"/>
        <v>8794.23</v>
      </c>
      <c r="I154" s="212">
        <f>HLOOKUP($A154,'Income Statement'!$G$2:$EZ$202,I$6,FALSE)</f>
        <v>1576.27</v>
      </c>
      <c r="J154" s="212">
        <f>HLOOKUP($A154,'Income Statement'!$G$2:$EZ$202,J$6,FALSE)</f>
        <v>0</v>
      </c>
      <c r="K154" s="212">
        <f>HLOOKUP($A154,'Income Statement'!$G$2:$EZ$202,K$6,FALSE)</f>
        <v>7217.96</v>
      </c>
      <c r="L154" s="218">
        <f t="shared" si="37"/>
        <v>0.52942685052239957</v>
      </c>
      <c r="M154" s="218">
        <f t="shared" si="38"/>
        <v>0.43453285051637941</v>
      </c>
      <c r="O154" s="217"/>
      <c r="P154" s="212"/>
    </row>
    <row r="155" spans="1:16" x14ac:dyDescent="0.25">
      <c r="A155" s="228" t="s">
        <v>63</v>
      </c>
      <c r="B155" s="66"/>
      <c r="C155" s="66"/>
      <c r="D155" s="70">
        <v>1</v>
      </c>
      <c r="E155" s="77">
        <v>8</v>
      </c>
      <c r="F155" s="212">
        <f>HLOOKUP($A155,'Income Statement'!$G$2:$EZ$202,F$6,FALSE)</f>
        <v>4453.16</v>
      </c>
      <c r="G155" s="212">
        <f t="shared" si="35"/>
        <v>-170.35000000000036</v>
      </c>
      <c r="H155" s="212">
        <f t="shared" si="36"/>
        <v>4623.51</v>
      </c>
      <c r="I155" s="212">
        <f>HLOOKUP($A155,'Income Statement'!$G$2:$EZ$202,I$6,FALSE)</f>
        <v>0</v>
      </c>
      <c r="J155" s="212">
        <f>HLOOKUP($A155,'Income Statement'!$G$2:$EZ$202,J$6,FALSE)</f>
        <v>0</v>
      </c>
      <c r="K155" s="212">
        <f>HLOOKUP($A155,'Income Statement'!$G$2:$EZ$202,K$6,FALSE)</f>
        <v>4623.51</v>
      </c>
      <c r="L155" s="218">
        <f t="shared" si="37"/>
        <v>1.0382537344267893</v>
      </c>
      <c r="M155" s="218">
        <f t="shared" si="38"/>
        <v>1.0382537344267893</v>
      </c>
      <c r="O155" s="217"/>
      <c r="P155" s="212"/>
    </row>
    <row r="156" spans="1:16" x14ac:dyDescent="0.25">
      <c r="A156" s="231" t="s">
        <v>675</v>
      </c>
      <c r="B156" s="66"/>
      <c r="C156" s="66"/>
      <c r="D156" s="70"/>
      <c r="E156" s="77"/>
      <c r="F156" s="233">
        <f>SUM(F139:F155)</f>
        <v>2533900.1100000003</v>
      </c>
      <c r="G156" s="233">
        <f t="shared" ref="G156:K156" si="39">SUM(G139:G155)</f>
        <v>81194.799999999959</v>
      </c>
      <c r="H156" s="233">
        <f t="shared" si="39"/>
        <v>2452705.3099999996</v>
      </c>
      <c r="I156" s="233">
        <f t="shared" si="39"/>
        <v>154977.34</v>
      </c>
      <c r="J156" s="233">
        <f t="shared" si="39"/>
        <v>5124.66</v>
      </c>
      <c r="K156" s="233">
        <f t="shared" si="39"/>
        <v>2292603.3099999996</v>
      </c>
      <c r="L156" s="232">
        <f t="shared" si="37"/>
        <v>0.96795659004884738</v>
      </c>
      <c r="M156" s="232">
        <f t="shared" si="38"/>
        <v>0.90477256816568008</v>
      </c>
      <c r="O156" s="217"/>
      <c r="P156" s="212"/>
    </row>
    <row r="157" spans="1:16" x14ac:dyDescent="0.25">
      <c r="A157" s="231"/>
      <c r="B157" s="66"/>
      <c r="C157" s="66"/>
      <c r="D157" s="70"/>
      <c r="E157" s="77"/>
      <c r="F157" s="208"/>
      <c r="G157" s="208"/>
      <c r="H157" s="208"/>
      <c r="I157" s="208"/>
      <c r="J157" s="208"/>
      <c r="K157" s="208"/>
      <c r="L157" s="220"/>
      <c r="M157" s="220"/>
      <c r="O157" s="217"/>
      <c r="P157" s="212"/>
    </row>
    <row r="158" spans="1:16" x14ac:dyDescent="0.25">
      <c r="A158" s="231"/>
      <c r="B158" s="66"/>
      <c r="C158" s="66"/>
      <c r="D158" s="70"/>
      <c r="E158" s="77"/>
      <c r="F158" s="208"/>
      <c r="G158" s="208"/>
      <c r="H158" s="208"/>
      <c r="I158" s="208"/>
      <c r="J158" s="208"/>
      <c r="K158" s="208"/>
      <c r="L158" s="220"/>
      <c r="M158" s="220"/>
      <c r="O158" s="217"/>
      <c r="P158" s="212"/>
    </row>
    <row r="159" spans="1:16" x14ac:dyDescent="0.25">
      <c r="A159" s="229"/>
      <c r="B159" s="229"/>
      <c r="C159" s="229"/>
      <c r="D159" s="70"/>
      <c r="E159" s="77"/>
      <c r="F159" s="208"/>
      <c r="G159" s="208"/>
      <c r="H159" s="208"/>
      <c r="I159" s="208"/>
      <c r="J159" s="208"/>
      <c r="K159" s="208"/>
      <c r="L159" s="220"/>
      <c r="M159" s="220"/>
      <c r="O159" s="217"/>
      <c r="P159" s="212"/>
    </row>
    <row r="160" spans="1:16" x14ac:dyDescent="0.25">
      <c r="A160" s="226" t="s">
        <v>125</v>
      </c>
      <c r="B160" s="226"/>
      <c r="C160" s="226"/>
      <c r="D160" s="70"/>
      <c r="E160" s="77"/>
      <c r="F160" s="212"/>
      <c r="G160" s="208"/>
      <c r="H160" s="208"/>
      <c r="I160" s="208"/>
      <c r="J160" s="208"/>
      <c r="K160" s="208"/>
      <c r="L160" s="220"/>
      <c r="M160" s="220"/>
      <c r="O160" s="217"/>
      <c r="P160" s="212"/>
    </row>
    <row r="161" spans="1:16" x14ac:dyDescent="0.25">
      <c r="A161" s="231" t="s">
        <v>660</v>
      </c>
      <c r="B161" s="229"/>
      <c r="C161" s="229"/>
      <c r="D161" s="235"/>
      <c r="E161" s="236"/>
      <c r="F161" s="234">
        <f>+F25</f>
        <v>456471.28</v>
      </c>
      <c r="G161" s="234">
        <f t="shared" ref="G161:K161" si="40">+G25</f>
        <v>120502.35999999999</v>
      </c>
      <c r="H161" s="234">
        <f t="shared" si="40"/>
        <v>335968.92000000004</v>
      </c>
      <c r="I161" s="234">
        <f t="shared" si="40"/>
        <v>9749.1799999999985</v>
      </c>
      <c r="J161" s="234">
        <f t="shared" si="40"/>
        <v>0</v>
      </c>
      <c r="K161" s="234">
        <f t="shared" si="40"/>
        <v>326219.74000000005</v>
      </c>
      <c r="L161" s="237">
        <f t="shared" ref="L161:L169" si="41">+H161/F161</f>
        <v>0.73601327119638282</v>
      </c>
      <c r="M161" s="237">
        <f t="shared" ref="M161:M169" si="42">+K161/F161</f>
        <v>0.71465556387249607</v>
      </c>
      <c r="O161" s="217"/>
      <c r="P161" s="212"/>
    </row>
    <row r="162" spans="1:16" x14ac:dyDescent="0.25">
      <c r="A162" s="231" t="s">
        <v>662</v>
      </c>
      <c r="B162" s="229"/>
      <c r="C162" s="229"/>
      <c r="D162" s="235"/>
      <c r="E162" s="236"/>
      <c r="F162" s="238">
        <f>+F45</f>
        <v>1814360.4799999997</v>
      </c>
      <c r="G162" s="238">
        <f t="shared" ref="G162:K162" si="43">+G45</f>
        <v>96210.449999999983</v>
      </c>
      <c r="H162" s="238">
        <f t="shared" si="43"/>
        <v>1718150.03</v>
      </c>
      <c r="I162" s="238">
        <f t="shared" si="43"/>
        <v>48619.849999999991</v>
      </c>
      <c r="J162" s="238">
        <f t="shared" si="43"/>
        <v>0</v>
      </c>
      <c r="K162" s="238">
        <f t="shared" si="43"/>
        <v>1669530.1799999997</v>
      </c>
      <c r="L162" s="237">
        <f t="shared" si="41"/>
        <v>0.94697280333178346</v>
      </c>
      <c r="M162" s="237">
        <f t="shared" si="42"/>
        <v>0.92017556511151521</v>
      </c>
      <c r="O162" s="217"/>
      <c r="P162" s="212"/>
    </row>
    <row r="163" spans="1:16" x14ac:dyDescent="0.25">
      <c r="A163" s="231" t="s">
        <v>665</v>
      </c>
      <c r="B163" s="229"/>
      <c r="C163" s="229"/>
      <c r="D163" s="235"/>
      <c r="E163" s="236"/>
      <c r="F163" s="238">
        <f>+F61</f>
        <v>2869630.3600000003</v>
      </c>
      <c r="G163" s="238">
        <f t="shared" ref="G163:K163" si="44">+G61</f>
        <v>416185.20999999996</v>
      </c>
      <c r="H163" s="238">
        <f t="shared" si="44"/>
        <v>2453445.1500000008</v>
      </c>
      <c r="I163" s="238">
        <f t="shared" si="44"/>
        <v>75502.89</v>
      </c>
      <c r="J163" s="238">
        <f t="shared" si="44"/>
        <v>0</v>
      </c>
      <c r="K163" s="238">
        <f t="shared" si="44"/>
        <v>2377942.2600000002</v>
      </c>
      <c r="L163" s="237">
        <f t="shared" si="41"/>
        <v>0.85496905252981803</v>
      </c>
      <c r="M163" s="237">
        <f t="shared" si="42"/>
        <v>0.82865803663995241</v>
      </c>
      <c r="O163" s="217"/>
      <c r="P163" s="212"/>
    </row>
    <row r="164" spans="1:16" x14ac:dyDescent="0.25">
      <c r="A164" s="231" t="s">
        <v>666</v>
      </c>
      <c r="B164" s="229"/>
      <c r="C164" s="229"/>
      <c r="D164" s="235"/>
      <c r="E164" s="236"/>
      <c r="F164" s="238">
        <f>+F80</f>
        <v>2402944.3200000003</v>
      </c>
      <c r="G164" s="238">
        <f t="shared" ref="G164:K164" si="45">+G80</f>
        <v>531027.15000000014</v>
      </c>
      <c r="H164" s="238">
        <f t="shared" si="45"/>
        <v>1871917.17</v>
      </c>
      <c r="I164" s="238">
        <f t="shared" si="45"/>
        <v>158729.22999999998</v>
      </c>
      <c r="J164" s="238">
        <f t="shared" si="45"/>
        <v>35130.17</v>
      </c>
      <c r="K164" s="238">
        <f t="shared" si="45"/>
        <v>1678057.7700000003</v>
      </c>
      <c r="L164" s="237">
        <f t="shared" si="41"/>
        <v>0.77900979827947059</v>
      </c>
      <c r="M164" s="237">
        <f t="shared" si="42"/>
        <v>0.69833402132264144</v>
      </c>
      <c r="O164" s="217"/>
      <c r="P164" s="212"/>
    </row>
    <row r="165" spans="1:16" x14ac:dyDescent="0.25">
      <c r="A165" s="231" t="s">
        <v>668</v>
      </c>
      <c r="B165" s="229"/>
      <c r="C165" s="229"/>
      <c r="D165" s="235"/>
      <c r="E165" s="236"/>
      <c r="F165" s="238">
        <f>+F98</f>
        <v>2728196.7000000007</v>
      </c>
      <c r="G165" s="238">
        <f t="shared" ref="G165:K165" si="46">+G98</f>
        <v>166825.9800000001</v>
      </c>
      <c r="H165" s="238">
        <f t="shared" si="46"/>
        <v>2561370.7200000007</v>
      </c>
      <c r="I165" s="238">
        <f t="shared" si="46"/>
        <v>164335.58000000002</v>
      </c>
      <c r="J165" s="238">
        <f t="shared" si="46"/>
        <v>0</v>
      </c>
      <c r="K165" s="238">
        <f t="shared" si="46"/>
        <v>2397035.14</v>
      </c>
      <c r="L165" s="237">
        <f t="shared" si="41"/>
        <v>0.93885119060513489</v>
      </c>
      <c r="M165" s="237">
        <f t="shared" si="42"/>
        <v>0.87861521861675129</v>
      </c>
      <c r="O165" s="217"/>
      <c r="P165" s="212"/>
    </row>
    <row r="166" spans="1:16" x14ac:dyDescent="0.25">
      <c r="A166" s="231" t="s">
        <v>670</v>
      </c>
      <c r="B166" s="229"/>
      <c r="C166" s="229"/>
      <c r="D166" s="235"/>
      <c r="E166" s="236"/>
      <c r="F166" s="238">
        <f>+F117</f>
        <v>2269641.3400000003</v>
      </c>
      <c r="G166" s="238">
        <f t="shared" ref="G166:K166" si="47">+G117</f>
        <v>13925.460000000043</v>
      </c>
      <c r="H166" s="238">
        <f t="shared" si="47"/>
        <v>2255715.8800000004</v>
      </c>
      <c r="I166" s="238">
        <f t="shared" si="47"/>
        <v>133998.12</v>
      </c>
      <c r="J166" s="238">
        <f t="shared" si="47"/>
        <v>0</v>
      </c>
      <c r="K166" s="238">
        <f t="shared" si="47"/>
        <v>2121717.7599999998</v>
      </c>
      <c r="L166" s="237">
        <f t="shared" si="41"/>
        <v>0.99386446670908812</v>
      </c>
      <c r="M166" s="237">
        <f t="shared" si="42"/>
        <v>0.93482512968326503</v>
      </c>
      <c r="O166" s="217"/>
      <c r="P166" s="212"/>
    </row>
    <row r="167" spans="1:16" x14ac:dyDescent="0.25">
      <c r="A167" s="231" t="s">
        <v>672</v>
      </c>
      <c r="B167" s="229"/>
      <c r="C167" s="229"/>
      <c r="D167" s="235"/>
      <c r="E167" s="236"/>
      <c r="F167" s="238">
        <f>+F136</f>
        <v>2954321.1099999989</v>
      </c>
      <c r="G167" s="238">
        <f t="shared" ref="G167:K167" si="48">+G136</f>
        <v>524595.90000000037</v>
      </c>
      <c r="H167" s="238">
        <f t="shared" si="48"/>
        <v>2429725.2099999995</v>
      </c>
      <c r="I167" s="238">
        <f t="shared" si="48"/>
        <v>171217.52000000002</v>
      </c>
      <c r="J167" s="238">
        <f t="shared" si="48"/>
        <v>109460.12</v>
      </c>
      <c r="K167" s="238">
        <f t="shared" si="48"/>
        <v>2149047.5699999994</v>
      </c>
      <c r="L167" s="237">
        <f t="shared" si="41"/>
        <v>0.82243098144466775</v>
      </c>
      <c r="M167" s="237">
        <f t="shared" si="42"/>
        <v>0.72742518161812142</v>
      </c>
      <c r="O167" s="217"/>
      <c r="P167" s="212"/>
    </row>
    <row r="168" spans="1:16" x14ac:dyDescent="0.25">
      <c r="A168" s="231" t="s">
        <v>674</v>
      </c>
      <c r="B168" s="229"/>
      <c r="C168" s="229"/>
      <c r="D168" s="235"/>
      <c r="E168" s="236"/>
      <c r="F168" s="238">
        <f>+F156</f>
        <v>2533900.1100000003</v>
      </c>
      <c r="G168" s="238">
        <f t="shared" ref="G168:K168" si="49">+G156</f>
        <v>81194.799999999959</v>
      </c>
      <c r="H168" s="238">
        <f t="shared" si="49"/>
        <v>2452705.3099999996</v>
      </c>
      <c r="I168" s="238">
        <f t="shared" si="49"/>
        <v>154977.34</v>
      </c>
      <c r="J168" s="238">
        <f t="shared" si="49"/>
        <v>5124.66</v>
      </c>
      <c r="K168" s="238">
        <f t="shared" si="49"/>
        <v>2292603.3099999996</v>
      </c>
      <c r="L168" s="237">
        <f t="shared" si="41"/>
        <v>0.96795659004884738</v>
      </c>
      <c r="M168" s="237">
        <f t="shared" si="42"/>
        <v>0.90477256816568008</v>
      </c>
      <c r="O168" s="217"/>
      <c r="P168" s="212"/>
    </row>
    <row r="169" spans="1:16" x14ac:dyDescent="0.25">
      <c r="A169" s="219" t="s">
        <v>641</v>
      </c>
      <c r="B169" s="23"/>
      <c r="C169" s="23"/>
      <c r="D169" s="23"/>
      <c r="E169" s="23"/>
      <c r="F169" s="233">
        <f>SUM(F161:F168)</f>
        <v>18029465.699999999</v>
      </c>
      <c r="G169" s="233">
        <f t="shared" ref="G169:K169" si="50">SUM(G161:G168)</f>
        <v>1950467.3100000003</v>
      </c>
      <c r="H169" s="233">
        <f t="shared" si="50"/>
        <v>16078998.390000001</v>
      </c>
      <c r="I169" s="233">
        <f t="shared" si="50"/>
        <v>917129.71</v>
      </c>
      <c r="J169" s="233">
        <f t="shared" si="50"/>
        <v>149714.94999999998</v>
      </c>
      <c r="K169" s="233">
        <f t="shared" si="50"/>
        <v>15012153.729999997</v>
      </c>
      <c r="L169" s="232">
        <f t="shared" si="41"/>
        <v>0.89181779746251721</v>
      </c>
      <c r="M169" s="232">
        <f t="shared" si="42"/>
        <v>0.83264551372700957</v>
      </c>
      <c r="O169" s="217"/>
      <c r="P169" s="217"/>
    </row>
    <row r="170" spans="1:16" x14ac:dyDescent="0.25">
      <c r="A170" s="28"/>
      <c r="B170" s="23"/>
      <c r="C170" s="23"/>
      <c r="D170" s="23"/>
      <c r="E170" s="23"/>
      <c r="F170" s="23"/>
      <c r="G170" s="23"/>
      <c r="H170" s="23"/>
      <c r="I170" s="23"/>
      <c r="J170" s="23"/>
      <c r="K170" s="206"/>
      <c r="L170" s="23"/>
      <c r="M170" s="23"/>
    </row>
    <row r="171" spans="1:16" x14ac:dyDescent="0.25">
      <c r="A171" s="28"/>
      <c r="B171" s="221"/>
      <c r="C171" s="23"/>
      <c r="D171" s="23"/>
      <c r="E171" s="23"/>
      <c r="F171" s="212"/>
      <c r="G171" s="212"/>
      <c r="H171" s="212"/>
      <c r="I171" s="23"/>
      <c r="J171" s="23"/>
      <c r="K171" s="212"/>
      <c r="L171" s="218"/>
      <c r="M171" s="218"/>
    </row>
    <row r="172" spans="1:16" x14ac:dyDescent="0.25">
      <c r="A172" s="26"/>
      <c r="F172" s="217"/>
      <c r="G172" s="217"/>
      <c r="H172" s="217"/>
      <c r="L172" s="218"/>
      <c r="M172" s="218"/>
    </row>
    <row r="173" spans="1:16" x14ac:dyDescent="0.25">
      <c r="A173" s="26"/>
      <c r="F173" s="217"/>
      <c r="G173" s="217"/>
      <c r="H173" s="217"/>
      <c r="L173" s="218"/>
      <c r="M173" s="218"/>
    </row>
    <row r="174" spans="1:16" x14ac:dyDescent="0.25">
      <c r="A174" s="26"/>
    </row>
    <row r="175" spans="1:16" x14ac:dyDescent="0.25">
      <c r="A175" s="26"/>
    </row>
    <row r="176" spans="1:16" x14ac:dyDescent="0.25">
      <c r="A176" s="26"/>
    </row>
    <row r="177" spans="1:1" x14ac:dyDescent="0.25">
      <c r="A177" s="26"/>
    </row>
    <row r="178" spans="1:1" x14ac:dyDescent="0.25">
      <c r="A178" s="26"/>
    </row>
    <row r="179" spans="1:1" x14ac:dyDescent="0.25">
      <c r="A179" s="26"/>
    </row>
    <row r="180" spans="1:1" x14ac:dyDescent="0.25">
      <c r="A180" s="26"/>
    </row>
    <row r="181" spans="1:1" x14ac:dyDescent="0.25">
      <c r="A181" s="26"/>
    </row>
    <row r="182" spans="1:1" x14ac:dyDescent="0.25">
      <c r="A182" s="26"/>
    </row>
    <row r="183" spans="1:1" x14ac:dyDescent="0.25">
      <c r="A183" s="26"/>
    </row>
    <row r="184" spans="1:1" x14ac:dyDescent="0.25">
      <c r="A184" s="26"/>
    </row>
    <row r="185" spans="1:1" x14ac:dyDescent="0.25">
      <c r="A185" s="26"/>
    </row>
    <row r="186" spans="1:1" x14ac:dyDescent="0.25">
      <c r="A186" s="26"/>
    </row>
    <row r="187" spans="1:1" x14ac:dyDescent="0.25">
      <c r="A187" s="26"/>
    </row>
    <row r="188" spans="1:1" x14ac:dyDescent="0.25">
      <c r="A188" s="26"/>
    </row>
    <row r="189" spans="1:1" x14ac:dyDescent="0.25">
      <c r="A189" s="26"/>
    </row>
    <row r="190" spans="1:1" x14ac:dyDescent="0.25">
      <c r="A190" s="26"/>
    </row>
    <row r="191" spans="1:1" x14ac:dyDescent="0.25">
      <c r="A191" s="26"/>
    </row>
    <row r="192" spans="1:1" x14ac:dyDescent="0.25">
      <c r="A192" s="26"/>
    </row>
    <row r="193" spans="1:1" x14ac:dyDescent="0.25">
      <c r="A193" s="26"/>
    </row>
    <row r="194" spans="1:1" x14ac:dyDescent="0.25">
      <c r="A194" s="26"/>
    </row>
    <row r="195" spans="1:1" x14ac:dyDescent="0.25">
      <c r="A195" s="26"/>
    </row>
    <row r="196" spans="1:1" x14ac:dyDescent="0.25">
      <c r="A196" s="26"/>
    </row>
    <row r="197" spans="1:1" x14ac:dyDescent="0.25">
      <c r="A197" s="26"/>
    </row>
    <row r="198" spans="1:1" x14ac:dyDescent="0.25">
      <c r="A198" s="26"/>
    </row>
    <row r="199" spans="1:1" x14ac:dyDescent="0.25">
      <c r="A199" s="26"/>
    </row>
    <row r="200" spans="1:1" x14ac:dyDescent="0.25">
      <c r="A200" s="26"/>
    </row>
    <row r="201" spans="1:1" x14ac:dyDescent="0.25">
      <c r="A201" s="26"/>
    </row>
    <row r="202" spans="1:1" x14ac:dyDescent="0.25">
      <c r="A202" s="26"/>
    </row>
    <row r="203" spans="1:1" x14ac:dyDescent="0.25">
      <c r="A203" s="26"/>
    </row>
    <row r="204" spans="1:1" x14ac:dyDescent="0.25">
      <c r="A204" s="26"/>
    </row>
    <row r="205" spans="1:1" x14ac:dyDescent="0.25">
      <c r="A205" s="26"/>
    </row>
    <row r="206" spans="1:1" x14ac:dyDescent="0.25">
      <c r="A206" s="26"/>
    </row>
    <row r="207" spans="1:1" x14ac:dyDescent="0.25">
      <c r="A207" s="26"/>
    </row>
    <row r="208" spans="1:1" x14ac:dyDescent="0.25">
      <c r="A208" s="26"/>
    </row>
    <row r="209" spans="1:1" x14ac:dyDescent="0.25">
      <c r="A209" s="26"/>
    </row>
    <row r="210" spans="1:1" x14ac:dyDescent="0.25">
      <c r="A210" s="26"/>
    </row>
    <row r="211" spans="1:1" x14ac:dyDescent="0.25">
      <c r="A211" s="26"/>
    </row>
    <row r="212" spans="1:1" x14ac:dyDescent="0.25">
      <c r="A212" s="26"/>
    </row>
    <row r="213" spans="1:1" x14ac:dyDescent="0.25">
      <c r="A213" s="26"/>
    </row>
    <row r="214" spans="1:1" x14ac:dyDescent="0.25">
      <c r="A214" s="26"/>
    </row>
    <row r="215" spans="1:1" x14ac:dyDescent="0.25">
      <c r="A215" s="26"/>
    </row>
    <row r="216" spans="1:1" x14ac:dyDescent="0.25">
      <c r="A216" s="26"/>
    </row>
    <row r="217" spans="1:1" x14ac:dyDescent="0.25">
      <c r="A217" s="26"/>
    </row>
    <row r="218" spans="1:1" x14ac:dyDescent="0.25">
      <c r="A218" s="26"/>
    </row>
    <row r="219" spans="1:1" x14ac:dyDescent="0.25">
      <c r="A219" s="26"/>
    </row>
    <row r="220" spans="1:1" x14ac:dyDescent="0.25">
      <c r="A220" s="26"/>
    </row>
    <row r="221" spans="1:1" x14ac:dyDescent="0.25">
      <c r="A221" s="26"/>
    </row>
    <row r="222" spans="1:1" x14ac:dyDescent="0.25">
      <c r="A222" s="26"/>
    </row>
    <row r="223" spans="1:1" x14ac:dyDescent="0.25">
      <c r="A223" s="26"/>
    </row>
    <row r="224" spans="1:1" x14ac:dyDescent="0.25">
      <c r="A224" s="26"/>
    </row>
    <row r="225" spans="1:1" x14ac:dyDescent="0.25">
      <c r="A225" s="26"/>
    </row>
    <row r="226" spans="1:1" x14ac:dyDescent="0.25">
      <c r="A226" s="26"/>
    </row>
    <row r="227" spans="1:1" x14ac:dyDescent="0.25">
      <c r="A227" s="26"/>
    </row>
    <row r="228" spans="1:1" x14ac:dyDescent="0.25">
      <c r="A228" s="26"/>
    </row>
    <row r="229" spans="1:1" x14ac:dyDescent="0.25">
      <c r="A229" s="26"/>
    </row>
    <row r="230" spans="1:1" x14ac:dyDescent="0.25">
      <c r="A230" s="26"/>
    </row>
    <row r="231" spans="1:1" x14ac:dyDescent="0.25">
      <c r="A231" s="26"/>
    </row>
    <row r="232" spans="1:1" x14ac:dyDescent="0.25">
      <c r="A232" s="26"/>
    </row>
    <row r="233" spans="1:1" x14ac:dyDescent="0.25">
      <c r="A233" s="26"/>
    </row>
    <row r="234" spans="1:1" x14ac:dyDescent="0.25">
      <c r="A234" s="26"/>
    </row>
    <row r="235" spans="1:1" x14ac:dyDescent="0.25">
      <c r="A235" s="26"/>
    </row>
    <row r="236" spans="1:1" x14ac:dyDescent="0.25">
      <c r="A236" s="26"/>
    </row>
    <row r="237" spans="1:1" x14ac:dyDescent="0.25">
      <c r="A237" s="26"/>
    </row>
    <row r="238" spans="1:1" x14ac:dyDescent="0.25">
      <c r="A238" s="26"/>
    </row>
    <row r="239" spans="1:1" x14ac:dyDescent="0.25">
      <c r="A239" s="26"/>
    </row>
    <row r="240" spans="1:1" x14ac:dyDescent="0.25">
      <c r="A240" s="26"/>
    </row>
    <row r="241" spans="1:1" x14ac:dyDescent="0.25">
      <c r="A241" s="26"/>
    </row>
    <row r="242" spans="1:1" x14ac:dyDescent="0.25">
      <c r="A242" s="26"/>
    </row>
    <row r="243" spans="1:1" x14ac:dyDescent="0.25">
      <c r="A243" s="26"/>
    </row>
    <row r="244" spans="1:1" x14ac:dyDescent="0.25">
      <c r="A244" s="26"/>
    </row>
    <row r="245" spans="1:1" x14ac:dyDescent="0.25">
      <c r="A245" s="26"/>
    </row>
    <row r="246" spans="1:1" x14ac:dyDescent="0.25">
      <c r="A246" s="26"/>
    </row>
    <row r="247" spans="1:1" x14ac:dyDescent="0.25">
      <c r="A247" s="26"/>
    </row>
    <row r="248" spans="1:1" x14ac:dyDescent="0.25">
      <c r="A248" s="26"/>
    </row>
    <row r="249" spans="1:1" x14ac:dyDescent="0.25">
      <c r="A249" s="26"/>
    </row>
    <row r="250" spans="1:1" x14ac:dyDescent="0.25">
      <c r="A250" s="26"/>
    </row>
    <row r="251" spans="1:1" x14ac:dyDescent="0.25">
      <c r="A251" s="26"/>
    </row>
    <row r="252" spans="1:1" x14ac:dyDescent="0.25">
      <c r="A252" s="26"/>
    </row>
    <row r="253" spans="1:1" x14ac:dyDescent="0.25">
      <c r="A253" s="26"/>
    </row>
    <row r="254" spans="1:1" x14ac:dyDescent="0.25">
      <c r="A254" s="26"/>
    </row>
    <row r="255" spans="1:1" x14ac:dyDescent="0.25">
      <c r="A255" s="26"/>
    </row>
    <row r="256" spans="1:1" x14ac:dyDescent="0.25">
      <c r="A256" s="26"/>
    </row>
    <row r="257" spans="1:1" x14ac:dyDescent="0.25">
      <c r="A257" s="26"/>
    </row>
    <row r="258" spans="1:1" x14ac:dyDescent="0.25">
      <c r="A258" s="26"/>
    </row>
    <row r="259" spans="1:1" x14ac:dyDescent="0.25">
      <c r="A259" s="26"/>
    </row>
    <row r="260" spans="1:1" x14ac:dyDescent="0.25">
      <c r="A260" s="26"/>
    </row>
    <row r="261" spans="1:1" x14ac:dyDescent="0.25">
      <c r="A261" s="26"/>
    </row>
    <row r="262" spans="1:1" x14ac:dyDescent="0.25">
      <c r="A262" s="26"/>
    </row>
    <row r="263" spans="1:1" x14ac:dyDescent="0.25">
      <c r="A263" s="26"/>
    </row>
    <row r="264" spans="1:1" x14ac:dyDescent="0.25">
      <c r="A264" s="26"/>
    </row>
    <row r="265" spans="1:1" x14ac:dyDescent="0.25">
      <c r="A265" s="26"/>
    </row>
    <row r="266" spans="1:1" x14ac:dyDescent="0.25">
      <c r="A266" s="26"/>
    </row>
    <row r="267" spans="1:1" x14ac:dyDescent="0.25">
      <c r="A267" s="26"/>
    </row>
    <row r="268" spans="1:1" x14ac:dyDescent="0.25">
      <c r="A268" s="26"/>
    </row>
    <row r="269" spans="1:1" x14ac:dyDescent="0.25">
      <c r="A269" s="26"/>
    </row>
    <row r="270" spans="1:1" x14ac:dyDescent="0.25">
      <c r="A270" s="26"/>
    </row>
    <row r="271" spans="1:1" x14ac:dyDescent="0.25">
      <c r="A271" s="26"/>
    </row>
    <row r="272" spans="1:1" x14ac:dyDescent="0.25">
      <c r="A272" s="26"/>
    </row>
    <row r="273" spans="1:1" x14ac:dyDescent="0.25">
      <c r="A273" s="26"/>
    </row>
    <row r="274" spans="1:1" x14ac:dyDescent="0.25">
      <c r="A274" s="26"/>
    </row>
    <row r="275" spans="1:1" x14ac:dyDescent="0.25">
      <c r="A275" s="26"/>
    </row>
    <row r="276" spans="1:1" x14ac:dyDescent="0.25">
      <c r="A276" s="26"/>
    </row>
    <row r="277" spans="1:1" x14ac:dyDescent="0.25">
      <c r="A277" s="26"/>
    </row>
    <row r="278" spans="1:1" x14ac:dyDescent="0.25">
      <c r="A278" s="26"/>
    </row>
    <row r="279" spans="1:1" x14ac:dyDescent="0.25">
      <c r="A279" s="26"/>
    </row>
    <row r="280" spans="1:1" x14ac:dyDescent="0.25">
      <c r="A280" s="26"/>
    </row>
    <row r="281" spans="1:1" x14ac:dyDescent="0.25">
      <c r="A281" s="26"/>
    </row>
    <row r="282" spans="1:1" x14ac:dyDescent="0.25">
      <c r="A282" s="26"/>
    </row>
    <row r="283" spans="1:1" x14ac:dyDescent="0.25">
      <c r="A283" s="26"/>
    </row>
    <row r="284" spans="1:1" x14ac:dyDescent="0.25">
      <c r="A284" s="26"/>
    </row>
    <row r="285" spans="1:1" x14ac:dyDescent="0.25">
      <c r="A285" s="26"/>
    </row>
    <row r="286" spans="1:1" x14ac:dyDescent="0.25">
      <c r="A286" s="26"/>
    </row>
    <row r="287" spans="1:1" x14ac:dyDescent="0.25">
      <c r="A287" s="26"/>
    </row>
    <row r="288" spans="1:1" x14ac:dyDescent="0.25">
      <c r="A288" s="26"/>
    </row>
    <row r="289" spans="1:1" x14ac:dyDescent="0.25">
      <c r="A289" s="26"/>
    </row>
    <row r="290" spans="1:1" x14ac:dyDescent="0.25">
      <c r="A290" s="26"/>
    </row>
    <row r="291" spans="1:1" x14ac:dyDescent="0.25">
      <c r="A291" s="26"/>
    </row>
    <row r="292" spans="1:1" x14ac:dyDescent="0.25">
      <c r="A292" s="26"/>
    </row>
    <row r="293" spans="1:1" x14ac:dyDescent="0.25">
      <c r="A293" s="26"/>
    </row>
    <row r="294" spans="1:1" x14ac:dyDescent="0.25">
      <c r="A294" s="26"/>
    </row>
    <row r="295" spans="1:1" x14ac:dyDescent="0.25">
      <c r="A295" s="26"/>
    </row>
    <row r="296" spans="1:1" x14ac:dyDescent="0.25">
      <c r="A296" s="26"/>
    </row>
    <row r="297" spans="1:1" x14ac:dyDescent="0.25">
      <c r="A297" s="26"/>
    </row>
    <row r="298" spans="1:1" x14ac:dyDescent="0.25">
      <c r="A298" s="26"/>
    </row>
    <row r="299" spans="1:1" x14ac:dyDescent="0.25">
      <c r="A299" s="26"/>
    </row>
    <row r="300" spans="1:1" x14ac:dyDescent="0.25">
      <c r="A300" s="26"/>
    </row>
    <row r="301" spans="1:1" x14ac:dyDescent="0.25">
      <c r="A301" s="26"/>
    </row>
    <row r="302" spans="1:1" x14ac:dyDescent="0.25">
      <c r="A302" s="26"/>
    </row>
    <row r="303" spans="1:1" x14ac:dyDescent="0.25">
      <c r="A303" s="26"/>
    </row>
    <row r="304" spans="1:1" x14ac:dyDescent="0.25">
      <c r="A304" s="26"/>
    </row>
  </sheetData>
  <sortState ref="A140:M156">
    <sortCondition descending="1" ref="F140:F156"/>
  </sortState>
  <conditionalFormatting sqref="H9:H160">
    <cfRule type="cellIs" dxfId="7" priority="4" operator="lessThan">
      <formula>0</formula>
    </cfRule>
    <cfRule type="cellIs" dxfId="6" priority="5" operator="lessThan">
      <formula>0</formula>
    </cfRule>
  </conditionalFormatting>
  <conditionalFormatting sqref="K9:K160">
    <cfRule type="cellIs" dxfId="5" priority="3" operator="lessThan">
      <formula>0</formula>
    </cfRule>
  </conditionalFormatting>
  <conditionalFormatting sqref="K161:K169">
    <cfRule type="cellIs" dxfId="4" priority="2" operator="lessThan">
      <formula>0</formula>
    </cfRule>
  </conditionalFormatting>
  <conditionalFormatting sqref="H161:H169">
    <cfRule type="cellIs" dxfId="3" priority="1" operator="lessThan">
      <formula>0</formula>
    </cfRule>
  </conditionalFormatting>
  <pageMargins left="0.7" right="0.7" top="0.75" bottom="0.75" header="0.3" footer="0.3"/>
  <pageSetup fitToHeight="0" orientation="portrait" r:id="rId1"/>
  <headerFooter>
    <oddFooter>&amp;L(a) Operating expenses excluding depreciation and interest expense.&amp;RPage &amp;P</oddFooter>
  </headerFooter>
  <ignoredErrors>
    <ignoredError sqref="M2"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P279"/>
  <sheetViews>
    <sheetView workbookViewId="0">
      <selection activeCell="K36" sqref="K36"/>
    </sheetView>
  </sheetViews>
  <sheetFormatPr defaultColWidth="9.140625" defaultRowHeight="15" outlineLevelCol="2" x14ac:dyDescent="0.25"/>
  <cols>
    <col min="1" max="1" width="3.7109375" style="80" customWidth="1" outlineLevel="1"/>
    <col min="2" max="2" width="6.7109375" style="80" customWidth="1" outlineLevel="1"/>
    <col min="3" max="3" width="12.7109375" style="80" customWidth="1" outlineLevel="1"/>
    <col min="4" max="4" width="6.7109375" style="80" hidden="1" customWidth="1" outlineLevel="2"/>
    <col min="5" max="5" width="12.7109375" style="80" hidden="1" customWidth="1" outlineLevel="2"/>
    <col min="6" max="6" width="12.7109375" style="80" customWidth="1" outlineLevel="1" collapsed="1"/>
    <col min="7" max="13" width="12.7109375" style="80" customWidth="1" outlineLevel="1"/>
    <col min="14" max="14" width="9.140625" style="80"/>
    <col min="15" max="15" width="9.85546875" style="80" bestFit="1" customWidth="1"/>
    <col min="16" max="16" width="13.140625" style="80" customWidth="1"/>
    <col min="17" max="16384" width="9.140625" style="80"/>
  </cols>
  <sheetData>
    <row r="1" spans="1:16" x14ac:dyDescent="0.25">
      <c r="A1" s="81" t="s">
        <v>636</v>
      </c>
      <c r="I1" s="195"/>
      <c r="M1" s="222" t="str">
        <f>Lookup!C1</f>
        <v>February 2017</v>
      </c>
    </row>
    <row r="2" spans="1:16" x14ac:dyDescent="0.25">
      <c r="A2" s="81" t="s">
        <v>681</v>
      </c>
      <c r="M2" s="270" t="str">
        <f>Lookup!C3</f>
        <v>(8 Months)</v>
      </c>
    </row>
    <row r="4" spans="1:16" x14ac:dyDescent="0.25">
      <c r="A4" s="188"/>
      <c r="B4" s="189"/>
      <c r="C4" s="189"/>
      <c r="D4" s="189"/>
      <c r="E4" s="189"/>
      <c r="F4" s="223"/>
      <c r="G4" s="223" t="s">
        <v>654</v>
      </c>
      <c r="H4" s="223"/>
      <c r="I4" s="223"/>
      <c r="J4" s="223"/>
      <c r="K4" s="223"/>
      <c r="L4" s="225" t="s">
        <v>659</v>
      </c>
      <c r="M4" s="225"/>
    </row>
    <row r="5" spans="1:16" x14ac:dyDescent="0.25">
      <c r="A5" s="191" t="s">
        <v>638</v>
      </c>
      <c r="B5" s="192"/>
      <c r="C5" s="192"/>
      <c r="D5" s="192" t="s">
        <v>652</v>
      </c>
      <c r="E5" s="192"/>
      <c r="F5" s="224" t="s">
        <v>653</v>
      </c>
      <c r="G5" s="224" t="s">
        <v>657</v>
      </c>
      <c r="H5" s="224" t="s">
        <v>656</v>
      </c>
      <c r="I5" s="224" t="s">
        <v>481</v>
      </c>
      <c r="J5" s="224" t="s">
        <v>655</v>
      </c>
      <c r="K5" s="224" t="s">
        <v>217</v>
      </c>
      <c r="L5" s="224" t="s">
        <v>656</v>
      </c>
      <c r="M5" s="224" t="s">
        <v>217</v>
      </c>
    </row>
    <row r="6" spans="1:16" hidden="1" x14ac:dyDescent="0.25">
      <c r="A6" s="226"/>
      <c r="B6" s="226"/>
      <c r="C6" s="226"/>
      <c r="D6" s="226"/>
      <c r="E6" s="226"/>
      <c r="F6" s="227">
        <v>42</v>
      </c>
      <c r="G6" s="227"/>
      <c r="H6" s="227"/>
      <c r="I6" s="227">
        <v>67</v>
      </c>
      <c r="J6" s="227">
        <v>93</v>
      </c>
      <c r="K6" s="227">
        <v>201</v>
      </c>
      <c r="L6" s="227"/>
      <c r="M6" s="227"/>
    </row>
    <row r="7" spans="1:16" x14ac:dyDescent="0.25">
      <c r="A7" s="229"/>
      <c r="B7" s="229"/>
      <c r="C7" s="229"/>
      <c r="D7" s="229"/>
      <c r="E7" s="229"/>
      <c r="F7" s="230"/>
      <c r="G7" s="230"/>
      <c r="H7" s="230"/>
      <c r="I7" s="230"/>
      <c r="J7" s="230"/>
      <c r="K7" s="230"/>
      <c r="L7" s="230"/>
      <c r="M7" s="230"/>
      <c r="N7" s="82"/>
      <c r="O7" s="82"/>
      <c r="P7" s="82"/>
    </row>
    <row r="8" spans="1:16" x14ac:dyDescent="0.25">
      <c r="A8" s="243" t="s">
        <v>682</v>
      </c>
      <c r="B8" s="229"/>
      <c r="C8" s="229"/>
      <c r="D8" s="229"/>
      <c r="E8" s="229"/>
      <c r="F8" s="230"/>
      <c r="G8" s="230"/>
      <c r="H8" s="230"/>
      <c r="I8" s="230"/>
      <c r="J8" s="230"/>
      <c r="K8" s="230"/>
      <c r="L8" s="230"/>
      <c r="M8" s="230"/>
      <c r="N8" s="82"/>
      <c r="O8" s="82"/>
      <c r="P8" s="82"/>
    </row>
    <row r="9" spans="1:16" x14ac:dyDescent="0.25">
      <c r="A9" s="228" t="s">
        <v>2</v>
      </c>
      <c r="B9" s="66"/>
      <c r="C9" s="66"/>
      <c r="D9" s="70">
        <v>1</v>
      </c>
      <c r="E9" s="212">
        <v>1</v>
      </c>
      <c r="F9" s="212">
        <f>HLOOKUP($A9,'Income Statement'!$G$2:$EZ$202,F$6,FALSE)</f>
        <v>1736863.6</v>
      </c>
      <c r="G9" s="212">
        <f t="shared" ref="G9:G47" si="0">+F9-H9</f>
        <v>456092.33000000031</v>
      </c>
      <c r="H9" s="212">
        <f t="shared" ref="H9:H47" si="1">+K9+J9+I9</f>
        <v>1280771.2699999998</v>
      </c>
      <c r="I9" s="212">
        <f>HLOOKUP($A9,'Income Statement'!$G$2:$EZ$202,I$6,FALSE)</f>
        <v>73973.91</v>
      </c>
      <c r="J9" s="212">
        <f>HLOOKUP($A9,'Income Statement'!$G$2:$EZ$202,J$6,FALSE)</f>
        <v>109460.12</v>
      </c>
      <c r="K9" s="212">
        <f>HLOOKUP($A9,'Income Statement'!$G$2:$EZ$202,K$6,FALSE)</f>
        <v>1097337.24</v>
      </c>
      <c r="L9" s="218">
        <f t="shared" ref="L9:L48" si="2">+H9/F9</f>
        <v>0.73740463557414626</v>
      </c>
      <c r="M9" s="218">
        <f t="shared" ref="M9:M48" si="3">+K9/F9</f>
        <v>0.63179241018120247</v>
      </c>
      <c r="O9" s="217"/>
      <c r="P9" s="212"/>
    </row>
    <row r="10" spans="1:16" x14ac:dyDescent="0.25">
      <c r="A10" s="228" t="s">
        <v>74</v>
      </c>
      <c r="B10" s="66"/>
      <c r="C10" s="66"/>
      <c r="D10" s="70">
        <v>1</v>
      </c>
      <c r="E10" s="212">
        <v>1</v>
      </c>
      <c r="F10" s="212">
        <f>HLOOKUP($A10,'Income Statement'!$G$2:$EZ$202,F$6,FALSE)</f>
        <v>1050267.81</v>
      </c>
      <c r="G10" s="212">
        <f t="shared" si="0"/>
        <v>336488.85000000009</v>
      </c>
      <c r="H10" s="212">
        <f t="shared" si="1"/>
        <v>713778.96</v>
      </c>
      <c r="I10" s="212">
        <f>HLOOKUP($A10,'Income Statement'!$G$2:$EZ$202,I$6,FALSE)</f>
        <v>92296.11</v>
      </c>
      <c r="J10" s="212">
        <f>HLOOKUP($A10,'Income Statement'!$G$2:$EZ$202,J$6,FALSE)</f>
        <v>24638.87</v>
      </c>
      <c r="K10" s="212">
        <f>HLOOKUP($A10,'Income Statement'!$G$2:$EZ$202,K$6,FALSE)</f>
        <v>596843.98</v>
      </c>
      <c r="L10" s="218">
        <f t="shared" si="2"/>
        <v>0.67961614476216303</v>
      </c>
      <c r="M10" s="218">
        <f t="shared" si="3"/>
        <v>0.56827789475905188</v>
      </c>
      <c r="O10" s="217"/>
      <c r="P10" s="212"/>
    </row>
    <row r="11" spans="1:16" x14ac:dyDescent="0.25">
      <c r="A11" s="228" t="s">
        <v>119</v>
      </c>
      <c r="B11" s="66"/>
      <c r="C11" s="66"/>
      <c r="D11" s="70">
        <v>1</v>
      </c>
      <c r="E11" s="212">
        <v>1</v>
      </c>
      <c r="F11" s="212">
        <f>HLOOKUP($A11,'Income Statement'!$G$2:$EZ$202,F$6,FALSE)</f>
        <v>827589.3</v>
      </c>
      <c r="G11" s="212">
        <f t="shared" si="0"/>
        <v>-100292.89999999991</v>
      </c>
      <c r="H11" s="212">
        <f t="shared" si="1"/>
        <v>927882.2</v>
      </c>
      <c r="I11" s="212">
        <f>HLOOKUP($A11,'Income Statement'!$G$2:$EZ$202,I$6,FALSE)</f>
        <v>46455.35</v>
      </c>
      <c r="J11" s="212">
        <f>HLOOKUP($A11,'Income Statement'!$G$2:$EZ$202,J$6,FALSE)</f>
        <v>0</v>
      </c>
      <c r="K11" s="212">
        <f>HLOOKUP($A11,'Income Statement'!$G$2:$EZ$202,K$6,FALSE)</f>
        <v>881426.85</v>
      </c>
      <c r="L11" s="218">
        <f t="shared" si="2"/>
        <v>1.1211868012309969</v>
      </c>
      <c r="M11" s="218">
        <f t="shared" si="3"/>
        <v>1.0650534631126816</v>
      </c>
      <c r="O11" s="217"/>
      <c r="P11" s="212"/>
    </row>
    <row r="12" spans="1:16" x14ac:dyDescent="0.25">
      <c r="A12" s="228" t="s">
        <v>13</v>
      </c>
      <c r="B12" s="66"/>
      <c r="C12" s="66"/>
      <c r="D12" s="70">
        <v>1</v>
      </c>
      <c r="E12" s="212">
        <v>1</v>
      </c>
      <c r="F12" s="212">
        <f>HLOOKUP($A12,'Income Statement'!$G$2:$EZ$202,F$6,FALSE)</f>
        <v>845423.28</v>
      </c>
      <c r="G12" s="212">
        <f t="shared" si="0"/>
        <v>61557.25</v>
      </c>
      <c r="H12" s="212">
        <f t="shared" si="1"/>
        <v>783866.03</v>
      </c>
      <c r="I12" s="212">
        <f>HLOOKUP($A12,'Income Statement'!$G$2:$EZ$202,I$6,FALSE)</f>
        <v>31199.85</v>
      </c>
      <c r="J12" s="212">
        <f>HLOOKUP($A12,'Income Statement'!$G$2:$EZ$202,J$6,FALSE)</f>
        <v>0</v>
      </c>
      <c r="K12" s="212">
        <f>HLOOKUP($A12,'Income Statement'!$G$2:$EZ$202,K$6,FALSE)</f>
        <v>752666.18</v>
      </c>
      <c r="L12" s="218">
        <f t="shared" si="2"/>
        <v>0.92718765681493887</v>
      </c>
      <c r="M12" s="218">
        <f t="shared" si="3"/>
        <v>0.89028324367883505</v>
      </c>
      <c r="O12" s="217"/>
      <c r="P12" s="212"/>
    </row>
    <row r="13" spans="1:16" x14ac:dyDescent="0.25">
      <c r="A13" s="228" t="s">
        <v>78</v>
      </c>
      <c r="B13" s="66"/>
      <c r="C13" s="66"/>
      <c r="D13" s="70">
        <v>1</v>
      </c>
      <c r="E13" s="212">
        <v>1</v>
      </c>
      <c r="F13" s="212">
        <f>HLOOKUP($A13,'Income Statement'!$G$2:$EZ$202,F$6,FALSE)</f>
        <v>698446.39</v>
      </c>
      <c r="G13" s="212">
        <f t="shared" si="0"/>
        <v>81391.570000000065</v>
      </c>
      <c r="H13" s="212">
        <f t="shared" si="1"/>
        <v>617054.81999999995</v>
      </c>
      <c r="I13" s="212">
        <f>HLOOKUP($A13,'Income Statement'!$G$2:$EZ$202,I$6,FALSE)</f>
        <v>45580.98</v>
      </c>
      <c r="J13" s="212">
        <f>HLOOKUP($A13,'Income Statement'!$G$2:$EZ$202,J$6,FALSE)</f>
        <v>0</v>
      </c>
      <c r="K13" s="212">
        <f>HLOOKUP($A13,'Income Statement'!$G$2:$EZ$202,K$6,FALSE)</f>
        <v>571473.84</v>
      </c>
      <c r="L13" s="218">
        <f t="shared" si="2"/>
        <v>0.88346769177230611</v>
      </c>
      <c r="M13" s="218">
        <f t="shared" si="3"/>
        <v>0.81820716404590477</v>
      </c>
      <c r="O13" s="217"/>
      <c r="P13" s="212"/>
    </row>
    <row r="14" spans="1:16" x14ac:dyDescent="0.25">
      <c r="A14" s="228" t="s">
        <v>115</v>
      </c>
      <c r="B14" s="66"/>
      <c r="C14" s="66"/>
      <c r="D14" s="70">
        <v>1</v>
      </c>
      <c r="E14" s="212">
        <v>1</v>
      </c>
      <c r="F14" s="212">
        <f>HLOOKUP($A14,'Income Statement'!$G$2:$EZ$202,F$6,FALSE)</f>
        <v>805701.19</v>
      </c>
      <c r="G14" s="212">
        <f t="shared" si="0"/>
        <v>168160.96999999997</v>
      </c>
      <c r="H14" s="212">
        <f t="shared" si="1"/>
        <v>637540.22</v>
      </c>
      <c r="I14" s="212">
        <f>HLOOKUP($A14,'Income Statement'!$G$2:$EZ$202,I$6,FALSE)</f>
        <v>15402.46</v>
      </c>
      <c r="J14" s="212">
        <f>HLOOKUP($A14,'Income Statement'!$G$2:$EZ$202,J$6,FALSE)</f>
        <v>0</v>
      </c>
      <c r="K14" s="212">
        <f>HLOOKUP($A14,'Income Statement'!$G$2:$EZ$202,K$6,FALSE)</f>
        <v>622137.76</v>
      </c>
      <c r="L14" s="218">
        <f t="shared" si="2"/>
        <v>0.79128618390150329</v>
      </c>
      <c r="M14" s="218">
        <f t="shared" si="3"/>
        <v>0.77216934481628363</v>
      </c>
      <c r="O14" s="217"/>
      <c r="P14" s="212"/>
    </row>
    <row r="15" spans="1:16" x14ac:dyDescent="0.25">
      <c r="A15" s="228" t="s">
        <v>70</v>
      </c>
      <c r="B15" s="66"/>
      <c r="C15" s="66"/>
      <c r="D15" s="70">
        <v>1</v>
      </c>
      <c r="E15" s="212">
        <v>1</v>
      </c>
      <c r="F15" s="212">
        <f>HLOOKUP($A15,'Income Statement'!$G$2:$EZ$202,F$6,FALSE)</f>
        <v>659815.21</v>
      </c>
      <c r="G15" s="212">
        <f t="shared" si="0"/>
        <v>139241.54999999993</v>
      </c>
      <c r="H15" s="212">
        <f t="shared" si="1"/>
        <v>520573.66000000003</v>
      </c>
      <c r="I15" s="212">
        <f>HLOOKUP($A15,'Income Statement'!$G$2:$EZ$202,I$6,FALSE)</f>
        <v>43057.21</v>
      </c>
      <c r="J15" s="212">
        <f>HLOOKUP($A15,'Income Statement'!$G$2:$EZ$202,J$6,FALSE)</f>
        <v>0</v>
      </c>
      <c r="K15" s="212">
        <f>HLOOKUP($A15,'Income Statement'!$G$2:$EZ$202,K$6,FALSE)</f>
        <v>477516.45</v>
      </c>
      <c r="L15" s="218">
        <f t="shared" si="2"/>
        <v>0.78896886902622332</v>
      </c>
      <c r="M15" s="218">
        <f t="shared" si="3"/>
        <v>0.72371240123427893</v>
      </c>
      <c r="O15" s="217"/>
      <c r="P15" s="212"/>
    </row>
    <row r="16" spans="1:16" x14ac:dyDescent="0.25">
      <c r="A16" s="228" t="s">
        <v>45</v>
      </c>
      <c r="B16" s="66"/>
      <c r="C16" s="66"/>
      <c r="D16" s="70">
        <v>1</v>
      </c>
      <c r="E16" s="212">
        <v>1</v>
      </c>
      <c r="F16" s="212">
        <f>HLOOKUP($A16,'Income Statement'!$G$2:$EZ$202,F$6,FALSE)</f>
        <v>719932.68</v>
      </c>
      <c r="G16" s="212">
        <f t="shared" si="0"/>
        <v>-467.35999999986961</v>
      </c>
      <c r="H16" s="212">
        <f t="shared" si="1"/>
        <v>720400.03999999992</v>
      </c>
      <c r="I16" s="212">
        <f>HLOOKUP($A16,'Income Statement'!$G$2:$EZ$202,I$6,FALSE)</f>
        <v>66624.59</v>
      </c>
      <c r="J16" s="212">
        <f>HLOOKUP($A16,'Income Statement'!$G$2:$EZ$202,J$6,FALSE)</f>
        <v>0</v>
      </c>
      <c r="K16" s="212">
        <f>HLOOKUP($A16,'Income Statement'!$G$2:$EZ$202,K$6,FALSE)</f>
        <v>653775.44999999995</v>
      </c>
      <c r="L16" s="218">
        <f t="shared" si="2"/>
        <v>1.000649171808675</v>
      </c>
      <c r="M16" s="218">
        <f t="shared" si="3"/>
        <v>0.90810636627858021</v>
      </c>
      <c r="O16" s="217"/>
      <c r="P16" s="212"/>
    </row>
    <row r="17" spans="1:16" x14ac:dyDescent="0.25">
      <c r="A17" s="228" t="s">
        <v>118</v>
      </c>
      <c r="B17" s="66"/>
      <c r="C17" s="66"/>
      <c r="D17" s="70">
        <v>1</v>
      </c>
      <c r="E17" s="212">
        <v>1</v>
      </c>
      <c r="F17" s="212">
        <f>HLOOKUP($A17,'Income Statement'!$G$2:$EZ$202,F$6,FALSE)</f>
        <v>553320.36</v>
      </c>
      <c r="G17" s="212">
        <f t="shared" si="0"/>
        <v>-192288.26</v>
      </c>
      <c r="H17" s="212">
        <f t="shared" si="1"/>
        <v>745608.62</v>
      </c>
      <c r="I17" s="212">
        <f>HLOOKUP($A17,'Income Statement'!$G$2:$EZ$202,I$6,FALSE)</f>
        <v>25491.3</v>
      </c>
      <c r="J17" s="212">
        <f>HLOOKUP($A17,'Income Statement'!$G$2:$EZ$202,J$6,FALSE)</f>
        <v>0</v>
      </c>
      <c r="K17" s="212">
        <f>HLOOKUP($A17,'Income Statement'!$G$2:$EZ$202,K$6,FALSE)</f>
        <v>720117.32</v>
      </c>
      <c r="L17" s="218">
        <f t="shared" si="2"/>
        <v>1.3475170514238803</v>
      </c>
      <c r="M17" s="218">
        <f t="shared" si="3"/>
        <v>1.3014473568259806</v>
      </c>
      <c r="O17" s="217"/>
      <c r="P17" s="212"/>
    </row>
    <row r="18" spans="1:16" x14ac:dyDescent="0.25">
      <c r="A18" s="228" t="s">
        <v>48</v>
      </c>
      <c r="B18" s="66"/>
      <c r="C18" s="66"/>
      <c r="D18" s="70">
        <v>1</v>
      </c>
      <c r="E18" s="212">
        <v>1</v>
      </c>
      <c r="F18" s="212">
        <f>HLOOKUP($A18,'Income Statement'!$G$2:$EZ$202,F$6,FALSE)</f>
        <v>612622.87</v>
      </c>
      <c r="G18" s="212">
        <f t="shared" si="0"/>
        <v>45356.339999999967</v>
      </c>
      <c r="H18" s="212">
        <f t="shared" si="1"/>
        <v>567266.53</v>
      </c>
      <c r="I18" s="212">
        <f>HLOOKUP($A18,'Income Statement'!$G$2:$EZ$202,I$6,FALSE)</f>
        <v>14000.15</v>
      </c>
      <c r="J18" s="212">
        <f>HLOOKUP($A18,'Income Statement'!$G$2:$EZ$202,J$6,FALSE)</f>
        <v>0</v>
      </c>
      <c r="K18" s="212">
        <f>HLOOKUP($A18,'Income Statement'!$G$2:$EZ$202,K$6,FALSE)</f>
        <v>553266.38</v>
      </c>
      <c r="L18" s="218">
        <f t="shared" si="2"/>
        <v>0.92596368464011147</v>
      </c>
      <c r="M18" s="218">
        <f t="shared" si="3"/>
        <v>0.90311088125064609</v>
      </c>
      <c r="O18" s="217"/>
      <c r="P18" s="212"/>
    </row>
    <row r="19" spans="1:16" x14ac:dyDescent="0.25">
      <c r="A19" s="228" t="s">
        <v>86</v>
      </c>
      <c r="B19" s="66"/>
      <c r="C19" s="66"/>
      <c r="D19" s="70">
        <v>1</v>
      </c>
      <c r="E19" s="212">
        <v>1</v>
      </c>
      <c r="F19" s="212">
        <f>HLOOKUP($A19,'Income Statement'!$G$2:$EZ$202,F$6,FALSE)</f>
        <v>589747.25</v>
      </c>
      <c r="G19" s="212">
        <f t="shared" si="0"/>
        <v>186263.87000000005</v>
      </c>
      <c r="H19" s="212">
        <f t="shared" si="1"/>
        <v>403483.37999999995</v>
      </c>
      <c r="I19" s="212">
        <f>HLOOKUP($A19,'Income Statement'!$G$2:$EZ$202,I$6,FALSE)</f>
        <v>4387.22</v>
      </c>
      <c r="J19" s="212">
        <f>HLOOKUP($A19,'Income Statement'!$G$2:$EZ$202,J$6,FALSE)</f>
        <v>0</v>
      </c>
      <c r="K19" s="212">
        <f>HLOOKUP($A19,'Income Statement'!$G$2:$EZ$202,K$6,FALSE)</f>
        <v>399096.16</v>
      </c>
      <c r="L19" s="218">
        <f t="shared" si="2"/>
        <v>0.68416322416085862</v>
      </c>
      <c r="M19" s="218">
        <f t="shared" si="3"/>
        <v>0.67672407120168843</v>
      </c>
      <c r="O19" s="217"/>
      <c r="P19" s="212"/>
    </row>
    <row r="20" spans="1:16" x14ac:dyDescent="0.25">
      <c r="A20" s="228" t="s">
        <v>88</v>
      </c>
      <c r="B20" s="66"/>
      <c r="C20" s="66"/>
      <c r="D20" s="70">
        <v>1</v>
      </c>
      <c r="E20" s="212">
        <v>1</v>
      </c>
      <c r="F20" s="212">
        <f>HLOOKUP($A20,'Income Statement'!$G$2:$EZ$202,F$6,FALSE)</f>
        <v>404456.75</v>
      </c>
      <c r="G20" s="212">
        <f t="shared" si="0"/>
        <v>-43007.56</v>
      </c>
      <c r="H20" s="212">
        <f t="shared" si="1"/>
        <v>447464.31</v>
      </c>
      <c r="I20" s="212">
        <f>HLOOKUP($A20,'Income Statement'!$G$2:$EZ$202,I$6,FALSE)</f>
        <v>7477.51</v>
      </c>
      <c r="J20" s="212">
        <f>HLOOKUP($A20,'Income Statement'!$G$2:$EZ$202,J$6,FALSE)</f>
        <v>0</v>
      </c>
      <c r="K20" s="212">
        <f>HLOOKUP($A20,'Income Statement'!$G$2:$EZ$202,K$6,FALSE)</f>
        <v>439986.8</v>
      </c>
      <c r="L20" s="218">
        <f t="shared" si="2"/>
        <v>1.1063341383225771</v>
      </c>
      <c r="M20" s="218">
        <f t="shared" si="3"/>
        <v>1.0878463519276165</v>
      </c>
      <c r="O20" s="217"/>
      <c r="P20" s="212"/>
    </row>
    <row r="21" spans="1:16" x14ac:dyDescent="0.25">
      <c r="A21" s="228" t="s">
        <v>57</v>
      </c>
      <c r="B21" s="66"/>
      <c r="C21" s="66"/>
      <c r="D21" s="70">
        <v>1</v>
      </c>
      <c r="E21" s="212">
        <v>1</v>
      </c>
      <c r="F21" s="212">
        <f>HLOOKUP($A21,'Income Statement'!$G$2:$EZ$202,F$6,FALSE)</f>
        <v>403399.8</v>
      </c>
      <c r="G21" s="212">
        <f t="shared" si="0"/>
        <v>-96244.540000000037</v>
      </c>
      <c r="H21" s="212">
        <f t="shared" si="1"/>
        <v>499644.34</v>
      </c>
      <c r="I21" s="212">
        <f>HLOOKUP($A21,'Income Statement'!$G$2:$EZ$202,I$6,FALSE)</f>
        <v>2255.65</v>
      </c>
      <c r="J21" s="212">
        <f>HLOOKUP($A21,'Income Statement'!$G$2:$EZ$202,J$6,FALSE)</f>
        <v>0</v>
      </c>
      <c r="K21" s="212">
        <f>HLOOKUP($A21,'Income Statement'!$G$2:$EZ$202,K$6,FALSE)</f>
        <v>497388.69</v>
      </c>
      <c r="L21" s="218">
        <f t="shared" si="2"/>
        <v>1.2385835094613336</v>
      </c>
      <c r="M21" s="218">
        <f t="shared" si="3"/>
        <v>1.2329919102587557</v>
      </c>
      <c r="O21" s="217"/>
      <c r="P21" s="212"/>
    </row>
    <row r="22" spans="1:16" x14ac:dyDescent="0.25">
      <c r="A22" s="228" t="s">
        <v>79</v>
      </c>
      <c r="B22" s="66"/>
      <c r="C22" s="66"/>
      <c r="D22" s="70">
        <v>1</v>
      </c>
      <c r="E22" s="212">
        <v>1</v>
      </c>
      <c r="F22" s="212">
        <f>HLOOKUP($A22,'Income Statement'!$G$2:$EZ$202,F$6,FALSE)</f>
        <v>471345.28</v>
      </c>
      <c r="G22" s="212">
        <f t="shared" si="0"/>
        <v>99565.770000000019</v>
      </c>
      <c r="H22" s="212">
        <f t="shared" si="1"/>
        <v>371779.51</v>
      </c>
      <c r="I22" s="212">
        <f>HLOOKUP($A22,'Income Statement'!$G$2:$EZ$202,I$6,FALSE)</f>
        <v>5106.2</v>
      </c>
      <c r="J22" s="212">
        <f>HLOOKUP($A22,'Income Statement'!$G$2:$EZ$202,J$6,FALSE)</f>
        <v>0</v>
      </c>
      <c r="K22" s="212">
        <f>HLOOKUP($A22,'Income Statement'!$G$2:$EZ$202,K$6,FALSE)</f>
        <v>366673.31</v>
      </c>
      <c r="L22" s="218">
        <f t="shared" si="2"/>
        <v>0.78876256064344163</v>
      </c>
      <c r="M22" s="218">
        <f t="shared" si="3"/>
        <v>0.77792931330509973</v>
      </c>
      <c r="O22" s="217"/>
      <c r="P22" s="212"/>
    </row>
    <row r="23" spans="1:16" x14ac:dyDescent="0.25">
      <c r="A23" s="228" t="s">
        <v>50</v>
      </c>
      <c r="B23" s="66"/>
      <c r="C23" s="66"/>
      <c r="D23" s="70">
        <v>1</v>
      </c>
      <c r="E23" s="212">
        <v>1</v>
      </c>
      <c r="F23" s="212">
        <f>HLOOKUP($A23,'Income Statement'!$G$2:$EZ$202,F$6,FALSE)</f>
        <v>425177.48</v>
      </c>
      <c r="G23" s="212">
        <f t="shared" si="0"/>
        <v>50089.19</v>
      </c>
      <c r="H23" s="212">
        <f t="shared" si="1"/>
        <v>375088.29</v>
      </c>
      <c r="I23" s="212">
        <f>HLOOKUP($A23,'Income Statement'!$G$2:$EZ$202,I$6,FALSE)</f>
        <v>11864.54</v>
      </c>
      <c r="J23" s="212">
        <f>HLOOKUP($A23,'Income Statement'!$G$2:$EZ$202,J$6,FALSE)</f>
        <v>0</v>
      </c>
      <c r="K23" s="212">
        <f>HLOOKUP($A23,'Income Statement'!$G$2:$EZ$202,K$6,FALSE)</f>
        <v>363223.75</v>
      </c>
      <c r="L23" s="218">
        <f t="shared" si="2"/>
        <v>0.88219227885729035</v>
      </c>
      <c r="M23" s="218">
        <f t="shared" si="3"/>
        <v>0.85428736724249843</v>
      </c>
      <c r="O23" s="217"/>
      <c r="P23" s="212"/>
    </row>
    <row r="24" spans="1:16" x14ac:dyDescent="0.25">
      <c r="A24" s="228" t="s">
        <v>32</v>
      </c>
      <c r="B24" s="66"/>
      <c r="C24" s="66"/>
      <c r="D24" s="70">
        <v>1</v>
      </c>
      <c r="E24" s="212">
        <v>1</v>
      </c>
      <c r="F24" s="212">
        <f>HLOOKUP($A24,'Income Statement'!$G$2:$EZ$202,F$6,FALSE)</f>
        <v>396432.01</v>
      </c>
      <c r="G24" s="212">
        <f t="shared" si="0"/>
        <v>-87126.909999999974</v>
      </c>
      <c r="H24" s="212">
        <f t="shared" si="1"/>
        <v>483558.92</v>
      </c>
      <c r="I24" s="212">
        <f>HLOOKUP($A24,'Income Statement'!$G$2:$EZ$202,I$6,FALSE)</f>
        <v>5065.88</v>
      </c>
      <c r="J24" s="212">
        <f>HLOOKUP($A24,'Income Statement'!$G$2:$EZ$202,J$6,FALSE)</f>
        <v>0</v>
      </c>
      <c r="K24" s="212">
        <f>HLOOKUP($A24,'Income Statement'!$G$2:$EZ$202,K$6,FALSE)</f>
        <v>478493.04</v>
      </c>
      <c r="L24" s="218">
        <f t="shared" si="2"/>
        <v>1.2197776864688601</v>
      </c>
      <c r="M24" s="218">
        <f t="shared" si="3"/>
        <v>1.2069990009131704</v>
      </c>
      <c r="O24" s="217"/>
      <c r="P24" s="212"/>
    </row>
    <row r="25" spans="1:16" x14ac:dyDescent="0.25">
      <c r="A25" s="228" t="s">
        <v>3</v>
      </c>
      <c r="B25" s="66"/>
      <c r="C25" s="66"/>
      <c r="D25" s="70">
        <v>1</v>
      </c>
      <c r="E25" s="212">
        <v>1</v>
      </c>
      <c r="F25" s="212">
        <f>HLOOKUP($A25,'Income Statement'!$G$2:$EZ$202,F$6,FALSE)</f>
        <v>328334.76</v>
      </c>
      <c r="G25" s="212">
        <f t="shared" si="0"/>
        <v>-17069.339999999967</v>
      </c>
      <c r="H25" s="212">
        <f t="shared" si="1"/>
        <v>345404.1</v>
      </c>
      <c r="I25" s="212">
        <f>HLOOKUP($A25,'Income Statement'!$G$2:$EZ$202,I$6,FALSE)</f>
        <v>26828.03</v>
      </c>
      <c r="J25" s="212">
        <f>HLOOKUP($A25,'Income Statement'!$G$2:$EZ$202,J$6,FALSE)</f>
        <v>0</v>
      </c>
      <c r="K25" s="212">
        <f>HLOOKUP($A25,'Income Statement'!$G$2:$EZ$202,K$6,FALSE)</f>
        <v>318576.07</v>
      </c>
      <c r="L25" s="218">
        <f t="shared" si="2"/>
        <v>1.0519876116680427</v>
      </c>
      <c r="M25" s="218">
        <f t="shared" si="3"/>
        <v>0.97027823066921093</v>
      </c>
      <c r="O25" s="217"/>
      <c r="P25" s="212"/>
    </row>
    <row r="26" spans="1:16" x14ac:dyDescent="0.25">
      <c r="A26" s="228" t="s">
        <v>121</v>
      </c>
      <c r="B26" s="66"/>
      <c r="C26" s="66"/>
      <c r="D26" s="70">
        <v>1</v>
      </c>
      <c r="E26" s="212">
        <v>1</v>
      </c>
      <c r="F26" s="212">
        <f>HLOOKUP($A26,'Income Statement'!$G$2:$EZ$202,F$6,FALSE)</f>
        <v>377736.01</v>
      </c>
      <c r="G26" s="212">
        <f t="shared" si="0"/>
        <v>-49051.390000000014</v>
      </c>
      <c r="H26" s="212">
        <f t="shared" si="1"/>
        <v>426787.4</v>
      </c>
      <c r="I26" s="212">
        <f>HLOOKUP($A26,'Income Statement'!$G$2:$EZ$202,I$6,FALSE)</f>
        <v>41090.26</v>
      </c>
      <c r="J26" s="212">
        <f>HLOOKUP($A26,'Income Statement'!$G$2:$EZ$202,J$6,FALSE)</f>
        <v>0</v>
      </c>
      <c r="K26" s="212">
        <f>HLOOKUP($A26,'Income Statement'!$G$2:$EZ$202,K$6,FALSE)</f>
        <v>385697.14</v>
      </c>
      <c r="L26" s="218">
        <f t="shared" si="2"/>
        <v>1.1298562718444556</v>
      </c>
      <c r="M26" s="218">
        <f t="shared" si="3"/>
        <v>1.0210759096015229</v>
      </c>
      <c r="O26" s="217"/>
      <c r="P26" s="212"/>
    </row>
    <row r="27" spans="1:16" x14ac:dyDescent="0.25">
      <c r="A27" s="228" t="s">
        <v>80</v>
      </c>
      <c r="B27" s="66"/>
      <c r="C27" s="66"/>
      <c r="D27" s="70">
        <v>1</v>
      </c>
      <c r="E27" s="212">
        <v>1</v>
      </c>
      <c r="F27" s="212">
        <f>HLOOKUP($A27,'Income Statement'!$G$2:$EZ$202,F$6,FALSE)</f>
        <v>341369.63</v>
      </c>
      <c r="G27" s="212">
        <f t="shared" si="0"/>
        <v>25675.669999999984</v>
      </c>
      <c r="H27" s="212">
        <f t="shared" si="1"/>
        <v>315693.96000000002</v>
      </c>
      <c r="I27" s="212">
        <f>HLOOKUP($A27,'Income Statement'!$G$2:$EZ$202,I$6,FALSE)</f>
        <v>3189.01</v>
      </c>
      <c r="J27" s="212">
        <f>HLOOKUP($A27,'Income Statement'!$G$2:$EZ$202,J$6,FALSE)</f>
        <v>0</v>
      </c>
      <c r="K27" s="212">
        <f>HLOOKUP($A27,'Income Statement'!$G$2:$EZ$202,K$6,FALSE)</f>
        <v>312504.95</v>
      </c>
      <c r="L27" s="218">
        <f t="shared" si="2"/>
        <v>0.92478630861216338</v>
      </c>
      <c r="M27" s="218">
        <f t="shared" si="3"/>
        <v>0.91544449926608884</v>
      </c>
      <c r="O27" s="217"/>
      <c r="P27" s="212"/>
    </row>
    <row r="28" spans="1:16" x14ac:dyDescent="0.25">
      <c r="A28" s="228" t="s">
        <v>17</v>
      </c>
      <c r="B28" s="66"/>
      <c r="C28" s="66"/>
      <c r="D28" s="70">
        <v>1</v>
      </c>
      <c r="E28" s="212">
        <v>1</v>
      </c>
      <c r="F28" s="212">
        <f>HLOOKUP($A28,'Income Statement'!$G$2:$EZ$202,F$6,FALSE)</f>
        <v>274963.25</v>
      </c>
      <c r="G28" s="212">
        <f t="shared" si="0"/>
        <v>-51507.260000000009</v>
      </c>
      <c r="H28" s="212">
        <f t="shared" si="1"/>
        <v>326470.51</v>
      </c>
      <c r="I28" s="212">
        <f>HLOOKUP($A28,'Income Statement'!$G$2:$EZ$202,I$6,FALSE)</f>
        <v>23187.01</v>
      </c>
      <c r="J28" s="212">
        <f>HLOOKUP($A28,'Income Statement'!$G$2:$EZ$202,J$6,FALSE)</f>
        <v>0</v>
      </c>
      <c r="K28" s="212">
        <f>HLOOKUP($A28,'Income Statement'!$G$2:$EZ$202,K$6,FALSE)</f>
        <v>303283.5</v>
      </c>
      <c r="L28" s="218">
        <f t="shared" si="2"/>
        <v>1.1873241605923701</v>
      </c>
      <c r="M28" s="218">
        <f t="shared" si="3"/>
        <v>1.1029964913492984</v>
      </c>
      <c r="O28" s="217"/>
      <c r="P28" s="212"/>
    </row>
    <row r="29" spans="1:16" x14ac:dyDescent="0.25">
      <c r="A29" s="228" t="s">
        <v>60</v>
      </c>
      <c r="B29" s="66"/>
      <c r="C29" s="66"/>
      <c r="D29" s="70">
        <v>1</v>
      </c>
      <c r="E29" s="212">
        <v>1</v>
      </c>
      <c r="F29" s="212">
        <f>HLOOKUP($A29,'Income Statement'!$G$2:$EZ$202,F$6,FALSE)</f>
        <v>225810.77</v>
      </c>
      <c r="G29" s="212">
        <f t="shared" si="0"/>
        <v>5046.6499999999651</v>
      </c>
      <c r="H29" s="212">
        <f t="shared" si="1"/>
        <v>220764.12000000002</v>
      </c>
      <c r="I29" s="212">
        <f>HLOOKUP($A29,'Income Statement'!$G$2:$EZ$202,I$6,FALSE)</f>
        <v>763.17</v>
      </c>
      <c r="J29" s="212">
        <f>HLOOKUP($A29,'Income Statement'!$G$2:$EZ$202,J$6,FALSE)</f>
        <v>0</v>
      </c>
      <c r="K29" s="212">
        <f>HLOOKUP($A29,'Income Statement'!$G$2:$EZ$202,K$6,FALSE)</f>
        <v>220000.95</v>
      </c>
      <c r="L29" s="218">
        <f t="shared" si="2"/>
        <v>0.97765097740909357</v>
      </c>
      <c r="M29" s="218">
        <f t="shared" si="3"/>
        <v>0.97427128918607386</v>
      </c>
      <c r="O29" s="217"/>
      <c r="P29" s="212"/>
    </row>
    <row r="30" spans="1:16" x14ac:dyDescent="0.25">
      <c r="A30" s="228" t="s">
        <v>94</v>
      </c>
      <c r="B30" s="66"/>
      <c r="C30" s="66"/>
      <c r="D30" s="70">
        <v>1</v>
      </c>
      <c r="E30" s="212">
        <v>1</v>
      </c>
      <c r="F30" s="212">
        <f>HLOOKUP($A30,'Income Statement'!$G$2:$EZ$202,F$6,FALSE)</f>
        <v>230359.4</v>
      </c>
      <c r="G30" s="212">
        <f t="shared" si="0"/>
        <v>-13377.370000000024</v>
      </c>
      <c r="H30" s="212">
        <f t="shared" si="1"/>
        <v>243736.77000000002</v>
      </c>
      <c r="I30" s="212">
        <f>HLOOKUP($A30,'Income Statement'!$G$2:$EZ$202,I$6,FALSE)</f>
        <v>1735.67</v>
      </c>
      <c r="J30" s="212">
        <f>HLOOKUP($A30,'Income Statement'!$G$2:$EZ$202,J$6,FALSE)</f>
        <v>0</v>
      </c>
      <c r="K30" s="212">
        <f>HLOOKUP($A30,'Income Statement'!$G$2:$EZ$202,K$6,FALSE)</f>
        <v>242001.1</v>
      </c>
      <c r="L30" s="218">
        <f t="shared" si="2"/>
        <v>1.0580717348630011</v>
      </c>
      <c r="M30" s="218">
        <f t="shared" si="3"/>
        <v>1.0505371172177043</v>
      </c>
      <c r="O30" s="217"/>
      <c r="P30" s="212"/>
    </row>
    <row r="31" spans="1:16" x14ac:dyDescent="0.25">
      <c r="A31" s="228" t="s">
        <v>123</v>
      </c>
      <c r="B31" s="66"/>
      <c r="C31" s="66"/>
      <c r="D31" s="70">
        <v>1</v>
      </c>
      <c r="E31" s="212">
        <v>1</v>
      </c>
      <c r="F31" s="212">
        <f>HLOOKUP($A31,'Income Statement'!$G$2:$EZ$202,F$6,FALSE)</f>
        <v>273230.94</v>
      </c>
      <c r="G31" s="212">
        <f t="shared" si="0"/>
        <v>36079.329999999987</v>
      </c>
      <c r="H31" s="212">
        <f t="shared" si="1"/>
        <v>237151.61000000002</v>
      </c>
      <c r="I31" s="212">
        <f>HLOOKUP($A31,'Income Statement'!$G$2:$EZ$202,I$6,FALSE)</f>
        <v>3249.45</v>
      </c>
      <c r="J31" s="212">
        <f>HLOOKUP($A31,'Income Statement'!$G$2:$EZ$202,J$6,FALSE)</f>
        <v>0</v>
      </c>
      <c r="K31" s="212">
        <f>HLOOKUP($A31,'Income Statement'!$G$2:$EZ$202,K$6,FALSE)</f>
        <v>233902.16</v>
      </c>
      <c r="L31" s="218">
        <f t="shared" si="2"/>
        <v>0.86795298511947439</v>
      </c>
      <c r="M31" s="218">
        <f t="shared" si="3"/>
        <v>0.85606029829564689</v>
      </c>
      <c r="O31" s="217"/>
      <c r="P31" s="212"/>
    </row>
    <row r="32" spans="1:16" x14ac:dyDescent="0.25">
      <c r="A32" s="228" t="s">
        <v>11</v>
      </c>
      <c r="B32" s="66"/>
      <c r="C32" s="66"/>
      <c r="D32" s="70">
        <v>1</v>
      </c>
      <c r="E32" s="212">
        <v>1</v>
      </c>
      <c r="F32" s="212">
        <f>HLOOKUP($A32,'Income Statement'!$G$2:$EZ$202,F$6,FALSE)</f>
        <v>320096.68</v>
      </c>
      <c r="G32" s="212">
        <f t="shared" si="0"/>
        <v>26607.950000000012</v>
      </c>
      <c r="H32" s="212">
        <f t="shared" si="1"/>
        <v>293488.73</v>
      </c>
      <c r="I32" s="212">
        <f>HLOOKUP($A32,'Income Statement'!$G$2:$EZ$202,I$6,FALSE)</f>
        <v>12548.24</v>
      </c>
      <c r="J32" s="212">
        <f>HLOOKUP($A32,'Income Statement'!$G$2:$EZ$202,J$6,FALSE)</f>
        <v>0</v>
      </c>
      <c r="K32" s="212">
        <f>HLOOKUP($A32,'Income Statement'!$G$2:$EZ$202,K$6,FALSE)</f>
        <v>280940.49</v>
      </c>
      <c r="L32" s="218">
        <f t="shared" si="2"/>
        <v>0.91687527030895788</v>
      </c>
      <c r="M32" s="218">
        <f t="shared" si="3"/>
        <v>0.87767386403382874</v>
      </c>
      <c r="O32" s="217"/>
      <c r="P32" s="212"/>
    </row>
    <row r="33" spans="1:16" x14ac:dyDescent="0.25">
      <c r="A33" s="228" t="s">
        <v>72</v>
      </c>
      <c r="B33" s="66"/>
      <c r="C33" s="66"/>
      <c r="D33" s="70">
        <v>1</v>
      </c>
      <c r="E33" s="212">
        <v>1</v>
      </c>
      <c r="F33" s="212">
        <f>HLOOKUP($A33,'Income Statement'!$G$2:$EZ$202,F$6,FALSE)</f>
        <v>194646.33</v>
      </c>
      <c r="G33" s="212">
        <f t="shared" si="0"/>
        <v>30153.999999999971</v>
      </c>
      <c r="H33" s="212">
        <f t="shared" si="1"/>
        <v>164492.33000000002</v>
      </c>
      <c r="I33" s="212">
        <f>HLOOKUP($A33,'Income Statement'!$G$2:$EZ$202,I$6,FALSE)</f>
        <v>3322.64</v>
      </c>
      <c r="J33" s="212">
        <f>HLOOKUP($A33,'Income Statement'!$G$2:$EZ$202,J$6,FALSE)</f>
        <v>0</v>
      </c>
      <c r="K33" s="212">
        <f>HLOOKUP($A33,'Income Statement'!$G$2:$EZ$202,K$6,FALSE)</f>
        <v>161169.69</v>
      </c>
      <c r="L33" s="218">
        <f t="shared" si="2"/>
        <v>0.84508313103052102</v>
      </c>
      <c r="M33" s="218">
        <f t="shared" si="3"/>
        <v>0.82801299156269736</v>
      </c>
      <c r="O33" s="217"/>
      <c r="P33" s="212"/>
    </row>
    <row r="34" spans="1:16" x14ac:dyDescent="0.25">
      <c r="A34" s="228" t="s">
        <v>6</v>
      </c>
      <c r="B34" s="66"/>
      <c r="C34" s="66"/>
      <c r="D34" s="70">
        <v>1</v>
      </c>
      <c r="E34" s="212">
        <v>1</v>
      </c>
      <c r="F34" s="212">
        <f>HLOOKUP($A34,'Income Statement'!$G$2:$EZ$202,F$6,FALSE)</f>
        <v>238841.7</v>
      </c>
      <c r="G34" s="212">
        <f t="shared" si="0"/>
        <v>-113685.95000000001</v>
      </c>
      <c r="H34" s="212">
        <f t="shared" si="1"/>
        <v>352527.65</v>
      </c>
      <c r="I34" s="212">
        <f>HLOOKUP($A34,'Income Statement'!$G$2:$EZ$202,I$6,FALSE)</f>
        <v>57972.01</v>
      </c>
      <c r="J34" s="212">
        <f>HLOOKUP($A34,'Income Statement'!$G$2:$EZ$202,J$6,FALSE)</f>
        <v>0</v>
      </c>
      <c r="K34" s="212">
        <f>HLOOKUP($A34,'Income Statement'!$G$2:$EZ$202,K$6,FALSE)</f>
        <v>294555.64</v>
      </c>
      <c r="L34" s="218">
        <f t="shared" si="2"/>
        <v>1.4759886987908728</v>
      </c>
      <c r="M34" s="218">
        <f t="shared" si="3"/>
        <v>1.2332672225997388</v>
      </c>
      <c r="O34" s="217"/>
      <c r="P34" s="212"/>
    </row>
    <row r="35" spans="1:16" x14ac:dyDescent="0.25">
      <c r="A35" s="228" t="s">
        <v>67</v>
      </c>
      <c r="B35" s="66"/>
      <c r="C35" s="66"/>
      <c r="D35" s="70">
        <v>1</v>
      </c>
      <c r="E35" s="212">
        <v>1</v>
      </c>
      <c r="F35" s="212">
        <f>HLOOKUP($A35,'Income Statement'!$G$2:$EZ$202,F$6,FALSE)</f>
        <v>173123.01</v>
      </c>
      <c r="G35" s="212">
        <f t="shared" si="0"/>
        <v>35165.330000000016</v>
      </c>
      <c r="H35" s="212">
        <f t="shared" si="1"/>
        <v>137957.68</v>
      </c>
      <c r="I35" s="212">
        <f>HLOOKUP($A35,'Income Statement'!$G$2:$EZ$202,I$6,FALSE)</f>
        <v>9107.31</v>
      </c>
      <c r="J35" s="212">
        <f>HLOOKUP($A35,'Income Statement'!$G$2:$EZ$202,J$6,FALSE)</f>
        <v>0</v>
      </c>
      <c r="K35" s="212">
        <f>HLOOKUP($A35,'Income Statement'!$G$2:$EZ$202,K$6,FALSE)</f>
        <v>128850.37</v>
      </c>
      <c r="L35" s="218">
        <f t="shared" si="2"/>
        <v>0.79687662546994753</v>
      </c>
      <c r="M35" s="218">
        <f t="shared" si="3"/>
        <v>0.74427062006373379</v>
      </c>
      <c r="O35" s="217"/>
      <c r="P35" s="212"/>
    </row>
    <row r="36" spans="1:16" x14ac:dyDescent="0.25">
      <c r="A36" s="228" t="s">
        <v>4</v>
      </c>
      <c r="B36" s="66"/>
      <c r="C36" s="66"/>
      <c r="D36" s="70">
        <v>1</v>
      </c>
      <c r="E36" s="212">
        <v>1</v>
      </c>
      <c r="F36" s="212">
        <f>HLOOKUP($A36,'Income Statement'!$G$2:$EZ$202,F$6,FALSE)</f>
        <v>195661.38</v>
      </c>
      <c r="G36" s="212">
        <f t="shared" si="0"/>
        <v>56827.989999999991</v>
      </c>
      <c r="H36" s="212">
        <f t="shared" si="1"/>
        <v>138833.39000000001</v>
      </c>
      <c r="I36" s="212">
        <f>HLOOKUP($A36,'Income Statement'!$G$2:$EZ$202,I$6,FALSE)</f>
        <v>7759.89</v>
      </c>
      <c r="J36" s="212">
        <f>HLOOKUP($A36,'Income Statement'!$G$2:$EZ$202,J$6,FALSE)</f>
        <v>0</v>
      </c>
      <c r="K36" s="212">
        <f>HLOOKUP($A36,'Income Statement'!$G$2:$EZ$202,K$6,FALSE)</f>
        <v>131073.5</v>
      </c>
      <c r="L36" s="218">
        <f t="shared" si="2"/>
        <v>0.70955949508278027</v>
      </c>
      <c r="M36" s="218">
        <f t="shared" si="3"/>
        <v>0.66989970120828135</v>
      </c>
      <c r="O36" s="217"/>
      <c r="P36" s="212"/>
    </row>
    <row r="37" spans="1:16" x14ac:dyDescent="0.25">
      <c r="A37" s="228" t="s">
        <v>96</v>
      </c>
      <c r="B37" s="66"/>
      <c r="C37" s="66"/>
      <c r="D37" s="70">
        <v>1</v>
      </c>
      <c r="E37" s="212">
        <v>1</v>
      </c>
      <c r="F37" s="212">
        <f>HLOOKUP($A37,'Income Statement'!$G$2:$EZ$202,F$6,FALSE)</f>
        <v>151409.54</v>
      </c>
      <c r="G37" s="212">
        <f t="shared" si="0"/>
        <v>14226.950000000012</v>
      </c>
      <c r="H37" s="212">
        <f t="shared" si="1"/>
        <v>137182.59</v>
      </c>
      <c r="I37" s="212">
        <f>HLOOKUP($A37,'Income Statement'!$G$2:$EZ$202,I$6,FALSE)</f>
        <v>4398.43</v>
      </c>
      <c r="J37" s="212">
        <f>HLOOKUP($A37,'Income Statement'!$G$2:$EZ$202,J$6,FALSE)</f>
        <v>0</v>
      </c>
      <c r="K37" s="212">
        <f>HLOOKUP($A37,'Income Statement'!$G$2:$EZ$202,K$6,FALSE)</f>
        <v>132784.16</v>
      </c>
      <c r="L37" s="218">
        <f t="shared" si="2"/>
        <v>0.90603663415132218</v>
      </c>
      <c r="M37" s="218">
        <f t="shared" si="3"/>
        <v>0.87698674733441495</v>
      </c>
      <c r="O37" s="217"/>
      <c r="P37" s="212"/>
    </row>
    <row r="38" spans="1:16" x14ac:dyDescent="0.25">
      <c r="A38" s="228" t="s">
        <v>8</v>
      </c>
      <c r="B38" s="66"/>
      <c r="C38" s="66"/>
      <c r="D38" s="70">
        <v>1</v>
      </c>
      <c r="E38" s="212">
        <v>1</v>
      </c>
      <c r="F38" s="212">
        <f>HLOOKUP($A38,'Income Statement'!$G$2:$EZ$202,F$6,FALSE)</f>
        <v>129791.17</v>
      </c>
      <c r="G38" s="212">
        <f t="shared" si="0"/>
        <v>-21669.250000000015</v>
      </c>
      <c r="H38" s="212">
        <f t="shared" si="1"/>
        <v>151460.42000000001</v>
      </c>
      <c r="I38" s="212">
        <f>HLOOKUP($A38,'Income Statement'!$G$2:$EZ$202,I$6,FALSE)</f>
        <v>19064.57</v>
      </c>
      <c r="J38" s="212">
        <f>HLOOKUP($A38,'Income Statement'!$G$2:$EZ$202,J$6,FALSE)</f>
        <v>0</v>
      </c>
      <c r="K38" s="212">
        <f>HLOOKUP($A38,'Income Statement'!$G$2:$EZ$202,K$6,FALSE)</f>
        <v>132395.85</v>
      </c>
      <c r="L38" s="218">
        <f t="shared" si="2"/>
        <v>1.166954731974448</v>
      </c>
      <c r="M38" s="218">
        <f t="shared" si="3"/>
        <v>1.020068237307669</v>
      </c>
      <c r="O38" s="217"/>
      <c r="P38" s="212"/>
    </row>
    <row r="39" spans="1:16" x14ac:dyDescent="0.25">
      <c r="A39" s="228" t="s">
        <v>76</v>
      </c>
      <c r="B39" s="66"/>
      <c r="C39" s="66"/>
      <c r="D39" s="70">
        <v>1</v>
      </c>
      <c r="E39" s="212">
        <v>1</v>
      </c>
      <c r="F39" s="212">
        <f>HLOOKUP($A39,'Income Statement'!$G$2:$EZ$202,F$6,FALSE)</f>
        <v>93808.16</v>
      </c>
      <c r="G39" s="212">
        <f t="shared" si="0"/>
        <v>-29074.939999999988</v>
      </c>
      <c r="H39" s="212">
        <f t="shared" si="1"/>
        <v>122883.09999999999</v>
      </c>
      <c r="I39" s="212">
        <f>HLOOKUP($A39,'Income Statement'!$G$2:$EZ$202,I$6,FALSE)</f>
        <v>26343.23</v>
      </c>
      <c r="J39" s="212">
        <f>HLOOKUP($A39,'Income Statement'!$G$2:$EZ$202,J$6,FALSE)</f>
        <v>0</v>
      </c>
      <c r="K39" s="212">
        <f>HLOOKUP($A39,'Income Statement'!$G$2:$EZ$202,K$6,FALSE)</f>
        <v>96539.87</v>
      </c>
      <c r="L39" s="218">
        <f t="shared" si="2"/>
        <v>1.3099404145652147</v>
      </c>
      <c r="M39" s="218">
        <f t="shared" si="3"/>
        <v>1.0291201746202034</v>
      </c>
      <c r="O39" s="217"/>
      <c r="P39" s="212"/>
    </row>
    <row r="40" spans="1:16" x14ac:dyDescent="0.25">
      <c r="A40" s="228" t="s">
        <v>64</v>
      </c>
      <c r="B40" s="66"/>
      <c r="C40" s="66"/>
      <c r="D40" s="70">
        <v>1</v>
      </c>
      <c r="E40" s="212">
        <v>1</v>
      </c>
      <c r="F40" s="212">
        <f>HLOOKUP($A40,'Income Statement'!$G$2:$EZ$202,F$6,FALSE)</f>
        <v>79182.759999999995</v>
      </c>
      <c r="G40" s="212">
        <f t="shared" si="0"/>
        <v>11950.319999999992</v>
      </c>
      <c r="H40" s="212">
        <f t="shared" si="1"/>
        <v>67232.44</v>
      </c>
      <c r="I40" s="212">
        <f>HLOOKUP($A40,'Income Statement'!$G$2:$EZ$202,I$6,FALSE)</f>
        <v>0</v>
      </c>
      <c r="J40" s="212">
        <f>HLOOKUP($A40,'Income Statement'!$G$2:$EZ$202,J$6,FALSE)</f>
        <v>0</v>
      </c>
      <c r="K40" s="212">
        <f>HLOOKUP($A40,'Income Statement'!$G$2:$EZ$202,K$6,FALSE)</f>
        <v>67232.44</v>
      </c>
      <c r="L40" s="218">
        <f t="shared" si="2"/>
        <v>0.84907926927528177</v>
      </c>
      <c r="M40" s="218">
        <f t="shared" si="3"/>
        <v>0.84907926927528177</v>
      </c>
      <c r="O40" s="217"/>
      <c r="P40" s="212"/>
    </row>
    <row r="41" spans="1:16" x14ac:dyDescent="0.25">
      <c r="A41" s="228" t="s">
        <v>20</v>
      </c>
      <c r="B41" s="66"/>
      <c r="C41" s="66"/>
      <c r="D41" s="70">
        <v>1</v>
      </c>
      <c r="E41" s="212">
        <v>1</v>
      </c>
      <c r="F41" s="212">
        <f>HLOOKUP($A41,'Income Statement'!$G$2:$EZ$202,F$6,FALSE)</f>
        <v>114493.78</v>
      </c>
      <c r="G41" s="212">
        <f t="shared" si="0"/>
        <v>33259.869999999995</v>
      </c>
      <c r="H41" s="212">
        <f t="shared" si="1"/>
        <v>81233.91</v>
      </c>
      <c r="I41" s="212">
        <f>HLOOKUP($A41,'Income Statement'!$G$2:$EZ$202,I$6,FALSE)</f>
        <v>6915.31</v>
      </c>
      <c r="J41" s="212">
        <f>HLOOKUP($A41,'Income Statement'!$G$2:$EZ$202,J$6,FALSE)</f>
        <v>0</v>
      </c>
      <c r="K41" s="212">
        <f>HLOOKUP($A41,'Income Statement'!$G$2:$EZ$202,K$6,FALSE)</f>
        <v>74318.600000000006</v>
      </c>
      <c r="L41" s="218">
        <f t="shared" si="2"/>
        <v>0.70950500542474892</v>
      </c>
      <c r="M41" s="218">
        <f t="shared" si="3"/>
        <v>0.6491060038370644</v>
      </c>
      <c r="O41" s="217"/>
      <c r="P41" s="212"/>
    </row>
    <row r="42" spans="1:16" x14ac:dyDescent="0.25">
      <c r="A42" s="228" t="s">
        <v>105</v>
      </c>
      <c r="B42" s="66"/>
      <c r="C42" s="66"/>
      <c r="D42" s="70">
        <v>1</v>
      </c>
      <c r="E42" s="212">
        <v>1</v>
      </c>
      <c r="F42" s="212">
        <f>HLOOKUP($A42,'Income Statement'!$G$2:$EZ$202,F$6,FALSE)</f>
        <v>55628.95</v>
      </c>
      <c r="G42" s="212">
        <f t="shared" si="0"/>
        <v>-24624.809999999998</v>
      </c>
      <c r="H42" s="212">
        <f t="shared" si="1"/>
        <v>80253.759999999995</v>
      </c>
      <c r="I42" s="212">
        <f>HLOOKUP($A42,'Income Statement'!$G$2:$EZ$202,I$6,FALSE)</f>
        <v>2289.5300000000002</v>
      </c>
      <c r="J42" s="212">
        <f>HLOOKUP($A42,'Income Statement'!$G$2:$EZ$202,J$6,FALSE)</f>
        <v>0</v>
      </c>
      <c r="K42" s="212">
        <f>HLOOKUP($A42,'Income Statement'!$G$2:$EZ$202,K$6,FALSE)</f>
        <v>77964.23</v>
      </c>
      <c r="L42" s="218">
        <f t="shared" si="2"/>
        <v>1.4426617795230721</v>
      </c>
      <c r="M42" s="218">
        <f t="shared" si="3"/>
        <v>1.4015046122567476</v>
      </c>
      <c r="O42" s="217"/>
      <c r="P42" s="212"/>
    </row>
    <row r="43" spans="1:16" x14ac:dyDescent="0.25">
      <c r="A43" s="228" t="s">
        <v>1</v>
      </c>
      <c r="B43" s="66"/>
      <c r="C43" s="66"/>
      <c r="D43" s="70">
        <v>1</v>
      </c>
      <c r="E43" s="212">
        <v>1</v>
      </c>
      <c r="F43" s="212">
        <f>HLOOKUP($A43,'Income Statement'!$G$2:$EZ$202,F$6,FALSE)</f>
        <v>70550.37</v>
      </c>
      <c r="G43" s="212">
        <f t="shared" si="0"/>
        <v>16589.909999999996</v>
      </c>
      <c r="H43" s="212">
        <f t="shared" si="1"/>
        <v>53960.46</v>
      </c>
      <c r="I43" s="212">
        <f>HLOOKUP($A43,'Income Statement'!$G$2:$EZ$202,I$6,FALSE)</f>
        <v>3359.13</v>
      </c>
      <c r="J43" s="212">
        <f>HLOOKUP($A43,'Income Statement'!$G$2:$EZ$202,J$6,FALSE)</f>
        <v>0</v>
      </c>
      <c r="K43" s="212">
        <f>HLOOKUP($A43,'Income Statement'!$G$2:$EZ$202,K$6,FALSE)</f>
        <v>50601.33</v>
      </c>
      <c r="L43" s="218">
        <f t="shared" si="2"/>
        <v>0.76485013473352448</v>
      </c>
      <c r="M43" s="218">
        <f t="shared" si="3"/>
        <v>0.71723691881417495</v>
      </c>
      <c r="O43" s="217"/>
      <c r="P43" s="212"/>
    </row>
    <row r="44" spans="1:16" x14ac:dyDescent="0.25">
      <c r="A44" s="228" t="s">
        <v>100</v>
      </c>
      <c r="B44" s="66"/>
      <c r="C44" s="66"/>
      <c r="D44" s="70">
        <v>1</v>
      </c>
      <c r="E44" s="212">
        <v>1</v>
      </c>
      <c r="F44" s="212">
        <f>HLOOKUP($A44,'Income Statement'!$G$2:$EZ$202,F$6,FALSE)</f>
        <v>59913.72</v>
      </c>
      <c r="G44" s="212">
        <f t="shared" si="0"/>
        <v>-8967.9199999999983</v>
      </c>
      <c r="H44" s="212">
        <f t="shared" si="1"/>
        <v>68881.64</v>
      </c>
      <c r="I44" s="212">
        <f>HLOOKUP($A44,'Income Statement'!$G$2:$EZ$202,I$6,FALSE)</f>
        <v>12349.72</v>
      </c>
      <c r="J44" s="212">
        <f>HLOOKUP($A44,'Income Statement'!$G$2:$EZ$202,J$6,FALSE)</f>
        <v>5124.66</v>
      </c>
      <c r="K44" s="212">
        <f>HLOOKUP($A44,'Income Statement'!$G$2:$EZ$202,K$6,FALSE)</f>
        <v>51407.26</v>
      </c>
      <c r="L44" s="218">
        <f t="shared" si="2"/>
        <v>1.1496805739987435</v>
      </c>
      <c r="M44" s="218">
        <f t="shared" si="3"/>
        <v>0.85802150158594725</v>
      </c>
      <c r="O44" s="217"/>
      <c r="P44" s="212"/>
    </row>
    <row r="45" spans="1:16" x14ac:dyDescent="0.25">
      <c r="A45" s="228" t="s">
        <v>38</v>
      </c>
      <c r="B45" s="66"/>
      <c r="C45" s="66"/>
      <c r="D45" s="70">
        <v>1</v>
      </c>
      <c r="E45" s="212">
        <v>1</v>
      </c>
      <c r="F45" s="212">
        <f>HLOOKUP($A45,'Income Statement'!$G$2:$EZ$202,F$6,FALSE)</f>
        <v>67787.91</v>
      </c>
      <c r="G45" s="212">
        <f t="shared" si="0"/>
        <v>25049.47</v>
      </c>
      <c r="H45" s="212">
        <f t="shared" si="1"/>
        <v>42738.44</v>
      </c>
      <c r="I45" s="212">
        <f>HLOOKUP($A45,'Income Statement'!$G$2:$EZ$202,I$6,FALSE)</f>
        <v>1787.18</v>
      </c>
      <c r="J45" s="212">
        <f>HLOOKUP($A45,'Income Statement'!$G$2:$EZ$202,J$6,FALSE)</f>
        <v>0</v>
      </c>
      <c r="K45" s="212">
        <f>HLOOKUP($A45,'Income Statement'!$G$2:$EZ$202,K$6,FALSE)</f>
        <v>40951.26</v>
      </c>
      <c r="L45" s="218">
        <f t="shared" si="2"/>
        <v>0.63047289701069109</v>
      </c>
      <c r="M45" s="218">
        <f t="shared" si="3"/>
        <v>0.60410860874748906</v>
      </c>
      <c r="O45" s="217"/>
      <c r="P45" s="212"/>
    </row>
    <row r="46" spans="1:16" x14ac:dyDescent="0.25">
      <c r="A46" s="228" t="s">
        <v>83</v>
      </c>
      <c r="B46" s="66"/>
      <c r="C46" s="66"/>
      <c r="D46" s="70">
        <v>1</v>
      </c>
      <c r="E46" s="212">
        <v>1</v>
      </c>
      <c r="F46" s="212">
        <f>HLOOKUP($A46,'Income Statement'!$G$2:$EZ$202,F$6,FALSE)</f>
        <v>75776.91</v>
      </c>
      <c r="G46" s="212">
        <f t="shared" si="0"/>
        <v>-13329.059999999998</v>
      </c>
      <c r="H46" s="212">
        <f t="shared" si="1"/>
        <v>89105.97</v>
      </c>
      <c r="I46" s="212">
        <f>HLOOKUP($A46,'Income Statement'!$G$2:$EZ$202,I$6,FALSE)</f>
        <v>3479.25</v>
      </c>
      <c r="J46" s="212">
        <f>HLOOKUP($A46,'Income Statement'!$G$2:$EZ$202,J$6,FALSE)</f>
        <v>0</v>
      </c>
      <c r="K46" s="212">
        <f>HLOOKUP($A46,'Income Statement'!$G$2:$EZ$202,K$6,FALSE)</f>
        <v>85626.72</v>
      </c>
      <c r="L46" s="218">
        <f t="shared" si="2"/>
        <v>1.1758987005408374</v>
      </c>
      <c r="M46" s="218">
        <f t="shared" si="3"/>
        <v>1.1299843184421217</v>
      </c>
      <c r="O46" s="217"/>
      <c r="P46" s="212"/>
    </row>
    <row r="47" spans="1:16" x14ac:dyDescent="0.25">
      <c r="A47" s="228" t="s">
        <v>91</v>
      </c>
      <c r="B47" s="66"/>
      <c r="C47" s="66"/>
      <c r="D47" s="70">
        <v>1</v>
      </c>
      <c r="E47" s="212">
        <v>1</v>
      </c>
      <c r="F47" s="212">
        <f>HLOOKUP($A47,'Income Statement'!$G$2:$EZ$202,F$6,FALSE)</f>
        <v>35829.050000000003</v>
      </c>
      <c r="G47" s="212">
        <f t="shared" si="0"/>
        <v>12460.380000000001</v>
      </c>
      <c r="H47" s="212">
        <f t="shared" si="1"/>
        <v>23368.670000000002</v>
      </c>
      <c r="I47" s="212">
        <f>HLOOKUP($A47,'Income Statement'!$G$2:$EZ$202,I$6,FALSE)</f>
        <v>7203.89</v>
      </c>
      <c r="J47" s="212">
        <f>HLOOKUP($A47,'Income Statement'!$G$2:$EZ$202,J$6,FALSE)</f>
        <v>0</v>
      </c>
      <c r="K47" s="212">
        <f>HLOOKUP($A47,'Income Statement'!$G$2:$EZ$202,K$6,FALSE)</f>
        <v>16164.78</v>
      </c>
      <c r="L47" s="218">
        <f t="shared" si="2"/>
        <v>0.65222689409850387</v>
      </c>
      <c r="M47" s="218">
        <f t="shared" si="3"/>
        <v>0.45116406937945602</v>
      </c>
      <c r="O47" s="217"/>
      <c r="P47" s="212"/>
    </row>
    <row r="48" spans="1:16" x14ac:dyDescent="0.25">
      <c r="A48" s="231" t="s">
        <v>683</v>
      </c>
      <c r="B48" s="229"/>
      <c r="C48" s="229"/>
      <c r="D48" s="235"/>
      <c r="E48" s="244">
        <f t="shared" ref="E48:K48" si="4">SUM(E9:E47)</f>
        <v>39</v>
      </c>
      <c r="F48" s="233">
        <f t="shared" si="4"/>
        <v>15308887.439999998</v>
      </c>
      <c r="G48" s="233">
        <f t="shared" si="4"/>
        <v>1091516.6900000004</v>
      </c>
      <c r="H48" s="233">
        <f t="shared" si="4"/>
        <v>14217370.75</v>
      </c>
      <c r="I48" s="233">
        <f t="shared" si="4"/>
        <v>768181.84000000032</v>
      </c>
      <c r="J48" s="233">
        <f t="shared" si="4"/>
        <v>139223.65</v>
      </c>
      <c r="K48" s="233">
        <f t="shared" si="4"/>
        <v>13309965.259999996</v>
      </c>
      <c r="L48" s="232">
        <f t="shared" si="2"/>
        <v>0.92870045623642017</v>
      </c>
      <c r="M48" s="232">
        <f t="shared" si="3"/>
        <v>0.86942733834614949</v>
      </c>
      <c r="O48" s="217"/>
      <c r="P48" s="212"/>
    </row>
    <row r="49" spans="1:16" x14ac:dyDescent="0.25">
      <c r="A49" s="228"/>
      <c r="B49" s="66"/>
      <c r="C49" s="66"/>
      <c r="D49" s="70"/>
      <c r="E49" s="212"/>
      <c r="F49" s="212"/>
      <c r="G49" s="212"/>
      <c r="H49" s="212"/>
      <c r="I49" s="212"/>
      <c r="J49" s="212"/>
      <c r="K49" s="212"/>
      <c r="L49" s="218"/>
      <c r="M49" s="218"/>
      <c r="O49" s="217"/>
      <c r="P49" s="212"/>
    </row>
    <row r="50" spans="1:16" x14ac:dyDescent="0.25">
      <c r="A50" s="245" t="s">
        <v>684</v>
      </c>
      <c r="B50" s="66"/>
      <c r="C50" s="66"/>
      <c r="D50" s="70"/>
      <c r="E50" s="212"/>
      <c r="F50" s="212"/>
      <c r="G50" s="212"/>
      <c r="H50" s="212"/>
      <c r="I50" s="212"/>
      <c r="J50" s="212"/>
      <c r="K50" s="212"/>
      <c r="L50" s="218"/>
      <c r="M50" s="218"/>
      <c r="O50" s="217"/>
      <c r="P50" s="212"/>
    </row>
    <row r="51" spans="1:16" x14ac:dyDescent="0.25">
      <c r="A51" s="228" t="s">
        <v>449</v>
      </c>
      <c r="B51" s="66"/>
      <c r="C51" s="66"/>
      <c r="D51" s="70">
        <v>0</v>
      </c>
      <c r="E51" s="212">
        <v>1</v>
      </c>
      <c r="F51" s="212">
        <f>HLOOKUP($A51,'Income Statement'!$G$2:$EZ$202,F$6,FALSE)</f>
        <v>905253.29</v>
      </c>
      <c r="G51" s="212">
        <f t="shared" ref="G51:G114" si="5">+F51-H51</f>
        <v>-128739.94999999995</v>
      </c>
      <c r="H51" s="212">
        <f t="shared" ref="H51:H114" si="6">+K51+J51+I51</f>
        <v>1033993.24</v>
      </c>
      <c r="I51" s="212">
        <f>HLOOKUP($A51,'Income Statement'!$G$2:$EZ$202,I$6,FALSE)</f>
        <v>37489.64</v>
      </c>
      <c r="J51" s="212">
        <f>HLOOKUP($A51,'Income Statement'!$G$2:$EZ$202,J$6,FALSE)</f>
        <v>0</v>
      </c>
      <c r="K51" s="212">
        <f>HLOOKUP($A51,'Income Statement'!$G$2:$EZ$202,K$6,FALSE)</f>
        <v>996503.6</v>
      </c>
      <c r="L51" s="218">
        <f t="shared" ref="L51:L114" si="7">+H51/F51</f>
        <v>1.1422142856835129</v>
      </c>
      <c r="M51" s="218">
        <f t="shared" ref="M51:M114" si="8">+K51/F51</f>
        <v>1.1008008598344889</v>
      </c>
      <c r="O51" s="217"/>
      <c r="P51" s="212"/>
    </row>
    <row r="52" spans="1:16" x14ac:dyDescent="0.25">
      <c r="A52" s="228" t="s">
        <v>58</v>
      </c>
      <c r="B52" s="66"/>
      <c r="C52" s="66"/>
      <c r="D52" s="70">
        <v>0</v>
      </c>
      <c r="E52" s="212">
        <v>1</v>
      </c>
      <c r="F52" s="212">
        <f>HLOOKUP($A52,'Income Statement'!$G$2:$EZ$202,F$6,FALSE)</f>
        <v>54093.21</v>
      </c>
      <c r="G52" s="212">
        <f t="shared" si="5"/>
        <v>-6242.6299999999974</v>
      </c>
      <c r="H52" s="212">
        <f t="shared" si="6"/>
        <v>60335.839999999997</v>
      </c>
      <c r="I52" s="212">
        <f>HLOOKUP($A52,'Income Statement'!$G$2:$EZ$202,I$6,FALSE)</f>
        <v>5077.99</v>
      </c>
      <c r="J52" s="212">
        <f>HLOOKUP($A52,'Income Statement'!$G$2:$EZ$202,J$6,FALSE)</f>
        <v>0</v>
      </c>
      <c r="K52" s="212">
        <f>HLOOKUP($A52,'Income Statement'!$G$2:$EZ$202,K$6,FALSE)</f>
        <v>55257.85</v>
      </c>
      <c r="L52" s="218">
        <f t="shared" si="7"/>
        <v>1.1154050573075622</v>
      </c>
      <c r="M52" s="218">
        <f t="shared" si="8"/>
        <v>1.0215302438143345</v>
      </c>
      <c r="O52" s="217"/>
      <c r="P52" s="212"/>
    </row>
    <row r="53" spans="1:16" x14ac:dyDescent="0.25">
      <c r="A53" s="228" t="s">
        <v>47</v>
      </c>
      <c r="B53" s="66"/>
      <c r="C53" s="66"/>
      <c r="D53" s="70">
        <v>0</v>
      </c>
      <c r="E53" s="212">
        <v>1</v>
      </c>
      <c r="F53" s="212">
        <f>HLOOKUP($A53,'Income Statement'!$G$2:$EZ$202,F$6,FALSE)</f>
        <v>46376.49</v>
      </c>
      <c r="G53" s="212">
        <f t="shared" si="5"/>
        <v>33982.33</v>
      </c>
      <c r="H53" s="212">
        <f t="shared" si="6"/>
        <v>12394.16</v>
      </c>
      <c r="I53" s="212">
        <f>HLOOKUP($A53,'Income Statement'!$G$2:$EZ$202,I$6,FALSE)</f>
        <v>3846.63</v>
      </c>
      <c r="J53" s="212">
        <f>HLOOKUP($A53,'Income Statement'!$G$2:$EZ$202,J$6,FALSE)</f>
        <v>0</v>
      </c>
      <c r="K53" s="212">
        <f>HLOOKUP($A53,'Income Statement'!$G$2:$EZ$202,K$6,FALSE)</f>
        <v>8547.5300000000007</v>
      </c>
      <c r="L53" s="218">
        <f t="shared" si="7"/>
        <v>0.26725092821815538</v>
      </c>
      <c r="M53" s="218">
        <f t="shared" si="8"/>
        <v>0.18430739368158308</v>
      </c>
      <c r="O53" s="217"/>
      <c r="P53" s="212"/>
    </row>
    <row r="54" spans="1:16" x14ac:dyDescent="0.25">
      <c r="A54" s="228" t="s">
        <v>99</v>
      </c>
      <c r="B54" s="66"/>
      <c r="C54" s="66"/>
      <c r="D54" s="70">
        <v>0</v>
      </c>
      <c r="E54" s="212">
        <v>1</v>
      </c>
      <c r="F54" s="212">
        <f>HLOOKUP($A54,'Income Statement'!$G$2:$EZ$202,F$6,FALSE)</f>
        <v>81441.820000000007</v>
      </c>
      <c r="G54" s="212">
        <f t="shared" si="5"/>
        <v>61125.350000000006</v>
      </c>
      <c r="H54" s="212">
        <f t="shared" si="6"/>
        <v>20316.47</v>
      </c>
      <c r="I54" s="212">
        <f>HLOOKUP($A54,'Income Statement'!$G$2:$EZ$202,I$6,FALSE)</f>
        <v>4479.91</v>
      </c>
      <c r="J54" s="212">
        <f>HLOOKUP($A54,'Income Statement'!$G$2:$EZ$202,J$6,FALSE)</f>
        <v>0</v>
      </c>
      <c r="K54" s="212">
        <f>HLOOKUP($A54,'Income Statement'!$G$2:$EZ$202,K$6,FALSE)</f>
        <v>15836.56</v>
      </c>
      <c r="L54" s="218">
        <f t="shared" si="7"/>
        <v>0.24945992120510077</v>
      </c>
      <c r="M54" s="218">
        <f t="shared" si="8"/>
        <v>0.19445243242353866</v>
      </c>
      <c r="O54" s="217"/>
      <c r="P54" s="212"/>
    </row>
    <row r="55" spans="1:16" x14ac:dyDescent="0.25">
      <c r="A55" s="228" t="s">
        <v>108</v>
      </c>
      <c r="B55" s="66"/>
      <c r="C55" s="66"/>
      <c r="D55" s="70">
        <v>0</v>
      </c>
      <c r="E55" s="212">
        <v>1</v>
      </c>
      <c r="F55" s="212">
        <f>HLOOKUP($A55,'Income Statement'!$G$2:$EZ$202,F$6,FALSE)</f>
        <v>244336.66</v>
      </c>
      <c r="G55" s="212">
        <f t="shared" si="5"/>
        <v>217616.71000000002</v>
      </c>
      <c r="H55" s="212">
        <f t="shared" si="6"/>
        <v>26719.949999999997</v>
      </c>
      <c r="I55" s="212">
        <f>HLOOKUP($A55,'Income Statement'!$G$2:$EZ$202,I$6,FALSE)</f>
        <v>18252.3</v>
      </c>
      <c r="J55" s="212">
        <f>HLOOKUP($A55,'Income Statement'!$G$2:$EZ$202,J$6,FALSE)</f>
        <v>10491.3</v>
      </c>
      <c r="K55" s="212">
        <f>HLOOKUP($A55,'Income Statement'!$G$2:$EZ$202,K$6,FALSE)</f>
        <v>-2023.65</v>
      </c>
      <c r="L55" s="218">
        <f t="shared" si="7"/>
        <v>0.10935710588824452</v>
      </c>
      <c r="M55" s="218">
        <f t="shared" si="8"/>
        <v>-8.2822201138380135E-3</v>
      </c>
      <c r="O55" s="217"/>
      <c r="P55" s="212"/>
    </row>
    <row r="56" spans="1:16" x14ac:dyDescent="0.25">
      <c r="A56" s="228" t="s">
        <v>69</v>
      </c>
      <c r="B56" s="66"/>
      <c r="C56" s="66"/>
      <c r="D56" s="70">
        <v>0</v>
      </c>
      <c r="E56" s="212">
        <v>1</v>
      </c>
      <c r="F56" s="212">
        <f>HLOOKUP($A56,'Income Statement'!$G$2:$EZ$202,F$6,FALSE)</f>
        <v>61961.42</v>
      </c>
      <c r="G56" s="212">
        <f t="shared" si="5"/>
        <v>27698.18</v>
      </c>
      <c r="H56" s="212">
        <f t="shared" si="6"/>
        <v>34263.24</v>
      </c>
      <c r="I56" s="212">
        <f>HLOOKUP($A56,'Income Statement'!$G$2:$EZ$202,I$6,FALSE)</f>
        <v>6376.79</v>
      </c>
      <c r="J56" s="212">
        <f>HLOOKUP($A56,'Income Statement'!$G$2:$EZ$202,J$6,FALSE)</f>
        <v>0</v>
      </c>
      <c r="K56" s="212">
        <f>HLOOKUP($A56,'Income Statement'!$G$2:$EZ$202,K$6,FALSE)</f>
        <v>27886.45</v>
      </c>
      <c r="L56" s="218">
        <f t="shared" si="7"/>
        <v>0.55297699762206864</v>
      </c>
      <c r="M56" s="218">
        <f t="shared" si="8"/>
        <v>0.45006150601454908</v>
      </c>
      <c r="O56" s="217"/>
      <c r="P56" s="212"/>
    </row>
    <row r="57" spans="1:16" x14ac:dyDescent="0.25">
      <c r="A57" s="228" t="s">
        <v>461</v>
      </c>
      <c r="B57" s="66"/>
      <c r="C57" s="66"/>
      <c r="D57" s="70">
        <v>0</v>
      </c>
      <c r="E57" s="212">
        <v>1</v>
      </c>
      <c r="F57" s="212">
        <f>HLOOKUP($A57,'Income Statement'!$G$2:$EZ$202,F$6,FALSE)</f>
        <v>93559.9</v>
      </c>
      <c r="G57" s="212">
        <f t="shared" si="5"/>
        <v>-8516.9400000000169</v>
      </c>
      <c r="H57" s="212">
        <f t="shared" si="6"/>
        <v>102076.84000000001</v>
      </c>
      <c r="I57" s="212">
        <f>HLOOKUP($A57,'Income Statement'!$G$2:$EZ$202,I$6,FALSE)</f>
        <v>5687.71</v>
      </c>
      <c r="J57" s="212">
        <f>HLOOKUP($A57,'Income Statement'!$G$2:$EZ$202,J$6,FALSE)</f>
        <v>0</v>
      </c>
      <c r="K57" s="212">
        <f>HLOOKUP($A57,'Income Statement'!$G$2:$EZ$202,K$6,FALSE)</f>
        <v>96389.13</v>
      </c>
      <c r="L57" s="218">
        <f t="shared" si="7"/>
        <v>1.0910319485164053</v>
      </c>
      <c r="M57" s="218">
        <f t="shared" si="8"/>
        <v>1.0302397715260492</v>
      </c>
      <c r="O57" s="217"/>
      <c r="P57" s="212"/>
    </row>
    <row r="58" spans="1:16" x14ac:dyDescent="0.25">
      <c r="A58" s="228" t="s">
        <v>0</v>
      </c>
      <c r="B58" s="66"/>
      <c r="C58" s="66"/>
      <c r="D58" s="70">
        <v>0</v>
      </c>
      <c r="E58" s="212">
        <v>1</v>
      </c>
      <c r="F58" s="212">
        <f>HLOOKUP($A58,'Income Statement'!$G$2:$EZ$202,F$6,FALSE)</f>
        <v>10.85</v>
      </c>
      <c r="G58" s="212">
        <f t="shared" si="5"/>
        <v>25212.16</v>
      </c>
      <c r="H58" s="212">
        <f t="shared" si="6"/>
        <v>-25201.31</v>
      </c>
      <c r="I58" s="212">
        <f>HLOOKUP($A58,'Income Statement'!$G$2:$EZ$202,I$6,FALSE)</f>
        <v>384</v>
      </c>
      <c r="J58" s="212">
        <f>HLOOKUP($A58,'Income Statement'!$G$2:$EZ$202,J$6,FALSE)</f>
        <v>0</v>
      </c>
      <c r="K58" s="212">
        <f>HLOOKUP($A58,'Income Statement'!$G$2:$EZ$202,K$6,FALSE)</f>
        <v>-25585.31</v>
      </c>
      <c r="L58" s="218">
        <f t="shared" si="7"/>
        <v>-2322.7013824884793</v>
      </c>
      <c r="M58" s="218">
        <f t="shared" si="8"/>
        <v>-2358.0930875576037</v>
      </c>
      <c r="O58" s="217"/>
      <c r="P58" s="212"/>
    </row>
    <row r="59" spans="1:16" x14ac:dyDescent="0.25">
      <c r="A59" s="228" t="s">
        <v>87</v>
      </c>
      <c r="B59" s="66"/>
      <c r="C59" s="66"/>
      <c r="D59" s="70">
        <v>0</v>
      </c>
      <c r="E59" s="212">
        <v>1</v>
      </c>
      <c r="F59" s="212">
        <f>HLOOKUP($A59,'Income Statement'!$G$2:$EZ$202,F$6,FALSE)</f>
        <v>25805.07</v>
      </c>
      <c r="G59" s="212">
        <f t="shared" si="5"/>
        <v>13290.34</v>
      </c>
      <c r="H59" s="212">
        <f t="shared" si="6"/>
        <v>12514.73</v>
      </c>
      <c r="I59" s="212">
        <f>HLOOKUP($A59,'Income Statement'!$G$2:$EZ$202,I$6,FALSE)</f>
        <v>108.67</v>
      </c>
      <c r="J59" s="212">
        <f>HLOOKUP($A59,'Income Statement'!$G$2:$EZ$202,J$6,FALSE)</f>
        <v>0</v>
      </c>
      <c r="K59" s="212">
        <f>HLOOKUP($A59,'Income Statement'!$G$2:$EZ$202,K$6,FALSE)</f>
        <v>12406.06</v>
      </c>
      <c r="L59" s="218">
        <f t="shared" si="7"/>
        <v>0.48497175167515527</v>
      </c>
      <c r="M59" s="218">
        <f t="shared" si="8"/>
        <v>0.48076056371868009</v>
      </c>
      <c r="O59" s="217"/>
      <c r="P59" s="212"/>
    </row>
    <row r="60" spans="1:16" x14ac:dyDescent="0.25">
      <c r="A60" s="228" t="s">
        <v>92</v>
      </c>
      <c r="B60" s="66"/>
      <c r="C60" s="66"/>
      <c r="D60" s="70">
        <v>0</v>
      </c>
      <c r="E60" s="212">
        <v>1</v>
      </c>
      <c r="F60" s="212">
        <f>HLOOKUP($A60,'Income Statement'!$G$2:$EZ$202,F$6,FALSE)</f>
        <v>40731.160000000003</v>
      </c>
      <c r="G60" s="212">
        <f t="shared" si="5"/>
        <v>19248.480000000003</v>
      </c>
      <c r="H60" s="212">
        <f t="shared" si="6"/>
        <v>21482.68</v>
      </c>
      <c r="I60" s="212">
        <f>HLOOKUP($A60,'Income Statement'!$G$2:$EZ$202,I$6,FALSE)</f>
        <v>5769.41</v>
      </c>
      <c r="J60" s="212">
        <f>HLOOKUP($A60,'Income Statement'!$G$2:$EZ$202,J$6,FALSE)</f>
        <v>0</v>
      </c>
      <c r="K60" s="212">
        <f>HLOOKUP($A60,'Income Statement'!$G$2:$EZ$202,K$6,FALSE)</f>
        <v>15713.27</v>
      </c>
      <c r="L60" s="218">
        <f t="shared" si="7"/>
        <v>0.52742617691222149</v>
      </c>
      <c r="M60" s="218">
        <f t="shared" si="8"/>
        <v>0.3857800759909612</v>
      </c>
      <c r="O60" s="217"/>
      <c r="P60" s="212"/>
    </row>
    <row r="61" spans="1:16" x14ac:dyDescent="0.25">
      <c r="A61" s="228" t="s">
        <v>692</v>
      </c>
      <c r="B61" s="66"/>
      <c r="C61" s="66"/>
      <c r="D61" s="70">
        <v>0</v>
      </c>
      <c r="E61" s="212">
        <v>1</v>
      </c>
      <c r="F61" s="212">
        <f>HLOOKUP($A61,'Income Statement'!$G$2:$EZ$202,F$6,FALSE)</f>
        <v>93651.95</v>
      </c>
      <c r="G61" s="212">
        <f t="shared" si="5"/>
        <v>84227.209999999992</v>
      </c>
      <c r="H61" s="212">
        <f t="shared" si="6"/>
        <v>9424.74</v>
      </c>
      <c r="I61" s="212">
        <f>HLOOKUP($A61,'Income Statement'!$G$2:$EZ$202,I$6,FALSE)</f>
        <v>0</v>
      </c>
      <c r="J61" s="212">
        <f>HLOOKUP($A61,'Income Statement'!$G$2:$EZ$202,J$6,FALSE)</f>
        <v>0</v>
      </c>
      <c r="K61" s="212">
        <f>HLOOKUP($A61,'Income Statement'!$G$2:$EZ$202,K$6,FALSE)</f>
        <v>9424.74</v>
      </c>
      <c r="L61" s="218">
        <f t="shared" si="7"/>
        <v>0.10063581164086813</v>
      </c>
      <c r="M61" s="218">
        <f t="shared" si="8"/>
        <v>0.10063581164086813</v>
      </c>
      <c r="O61" s="217"/>
      <c r="P61" s="212"/>
    </row>
    <row r="62" spans="1:16" x14ac:dyDescent="0.25">
      <c r="A62" s="228" t="s">
        <v>24</v>
      </c>
      <c r="B62" s="66"/>
      <c r="C62" s="66"/>
      <c r="D62" s="70">
        <v>0</v>
      </c>
      <c r="E62" s="212">
        <v>1</v>
      </c>
      <c r="F62" s="212">
        <f>HLOOKUP($A62,'Income Statement'!$G$2:$EZ$202,F$6,FALSE)</f>
        <v>50757.42</v>
      </c>
      <c r="G62" s="212">
        <f t="shared" si="5"/>
        <v>-6566.5400000000009</v>
      </c>
      <c r="H62" s="212">
        <f t="shared" si="6"/>
        <v>57323.96</v>
      </c>
      <c r="I62" s="212">
        <f>HLOOKUP($A62,'Income Statement'!$G$2:$EZ$202,I$6,FALSE)</f>
        <v>17599.099999999999</v>
      </c>
      <c r="J62" s="212">
        <f>HLOOKUP($A62,'Income Statement'!$G$2:$EZ$202,J$6,FALSE)</f>
        <v>0</v>
      </c>
      <c r="K62" s="212">
        <f>HLOOKUP($A62,'Income Statement'!$G$2:$EZ$202,K$6,FALSE)</f>
        <v>39724.86</v>
      </c>
      <c r="L62" s="218">
        <f t="shared" si="7"/>
        <v>1.1293710358012681</v>
      </c>
      <c r="M62" s="218">
        <f t="shared" si="8"/>
        <v>0.78264143449371548</v>
      </c>
      <c r="O62" s="217"/>
      <c r="P62" s="212"/>
    </row>
    <row r="63" spans="1:16" x14ac:dyDescent="0.25">
      <c r="A63" s="228" t="s">
        <v>55</v>
      </c>
      <c r="B63" s="66"/>
      <c r="C63" s="66"/>
      <c r="D63" s="70">
        <v>0</v>
      </c>
      <c r="E63" s="212">
        <v>1</v>
      </c>
      <c r="F63" s="212">
        <f>HLOOKUP($A63,'Income Statement'!$G$2:$EZ$202,F$6,FALSE)</f>
        <v>33893.08</v>
      </c>
      <c r="G63" s="212">
        <f t="shared" si="5"/>
        <v>28963.49</v>
      </c>
      <c r="H63" s="212">
        <f t="shared" si="6"/>
        <v>4929.59</v>
      </c>
      <c r="I63" s="212">
        <f>HLOOKUP($A63,'Income Statement'!$G$2:$EZ$202,I$6,FALSE)</f>
        <v>0</v>
      </c>
      <c r="J63" s="212">
        <f>HLOOKUP($A63,'Income Statement'!$G$2:$EZ$202,J$6,FALSE)</f>
        <v>0</v>
      </c>
      <c r="K63" s="212">
        <f>HLOOKUP($A63,'Income Statement'!$G$2:$EZ$202,K$6,FALSE)</f>
        <v>4929.59</v>
      </c>
      <c r="L63" s="218">
        <f t="shared" si="7"/>
        <v>0.14544532394223245</v>
      </c>
      <c r="M63" s="218">
        <f t="shared" si="8"/>
        <v>0.14544532394223245</v>
      </c>
      <c r="O63" s="217"/>
      <c r="P63" s="212"/>
    </row>
    <row r="64" spans="1:16" x14ac:dyDescent="0.25">
      <c r="A64" s="228" t="s">
        <v>23</v>
      </c>
      <c r="B64" s="66"/>
      <c r="C64" s="66"/>
      <c r="D64" s="70">
        <v>0</v>
      </c>
      <c r="E64" s="212">
        <v>1</v>
      </c>
      <c r="F64" s="212">
        <f>HLOOKUP($A64,'Income Statement'!$G$2:$EZ$202,F$6,FALSE)</f>
        <v>42645.57</v>
      </c>
      <c r="G64" s="212">
        <f t="shared" si="5"/>
        <v>4905.75</v>
      </c>
      <c r="H64" s="212">
        <f t="shared" si="6"/>
        <v>37739.82</v>
      </c>
      <c r="I64" s="212">
        <f>HLOOKUP($A64,'Income Statement'!$G$2:$EZ$202,I$6,FALSE)</f>
        <v>6597.62</v>
      </c>
      <c r="J64" s="212">
        <f>HLOOKUP($A64,'Income Statement'!$G$2:$EZ$202,J$6,FALSE)</f>
        <v>0</v>
      </c>
      <c r="K64" s="212">
        <f>HLOOKUP($A64,'Income Statement'!$G$2:$EZ$202,K$6,FALSE)</f>
        <v>31142.2</v>
      </c>
      <c r="L64" s="218">
        <f t="shared" si="7"/>
        <v>0.88496460476434013</v>
      </c>
      <c r="M64" s="218">
        <f t="shared" si="8"/>
        <v>0.73025639005411347</v>
      </c>
      <c r="O64" s="217"/>
      <c r="P64" s="212"/>
    </row>
    <row r="65" spans="1:16" x14ac:dyDescent="0.25">
      <c r="A65" s="228" t="s">
        <v>16</v>
      </c>
      <c r="B65" s="66"/>
      <c r="C65" s="66"/>
      <c r="D65" s="70">
        <v>0</v>
      </c>
      <c r="E65" s="212">
        <v>1</v>
      </c>
      <c r="F65" s="212">
        <f>HLOOKUP($A65,'Income Statement'!$G$2:$EZ$202,F$6,FALSE)</f>
        <v>32397.45</v>
      </c>
      <c r="G65" s="212">
        <f t="shared" si="5"/>
        <v>22461.43</v>
      </c>
      <c r="H65" s="212">
        <f t="shared" si="6"/>
        <v>9936.02</v>
      </c>
      <c r="I65" s="212">
        <f>HLOOKUP($A65,'Income Statement'!$G$2:$EZ$202,I$6,FALSE)</f>
        <v>0</v>
      </c>
      <c r="J65" s="212">
        <f>HLOOKUP($A65,'Income Statement'!$G$2:$EZ$202,J$6,FALSE)</f>
        <v>0</v>
      </c>
      <c r="K65" s="212">
        <f>HLOOKUP($A65,'Income Statement'!$G$2:$EZ$202,K$6,FALSE)</f>
        <v>9936.02</v>
      </c>
      <c r="L65" s="218">
        <f t="shared" si="7"/>
        <v>0.30669142170139935</v>
      </c>
      <c r="M65" s="218">
        <f t="shared" si="8"/>
        <v>0.30669142170139935</v>
      </c>
      <c r="O65" s="217"/>
      <c r="P65" s="212"/>
    </row>
    <row r="66" spans="1:16" x14ac:dyDescent="0.25">
      <c r="A66" s="228" t="s">
        <v>53</v>
      </c>
      <c r="B66" s="66"/>
      <c r="C66" s="66"/>
      <c r="D66" s="70">
        <v>0</v>
      </c>
      <c r="E66" s="212">
        <v>1</v>
      </c>
      <c r="F66" s="212">
        <f>HLOOKUP($A66,'Income Statement'!$G$2:$EZ$202,F$6,FALSE)</f>
        <v>26914.17</v>
      </c>
      <c r="G66" s="212">
        <f t="shared" si="5"/>
        <v>16380.839999999998</v>
      </c>
      <c r="H66" s="212">
        <f t="shared" si="6"/>
        <v>10533.33</v>
      </c>
      <c r="I66" s="212">
        <f>HLOOKUP($A66,'Income Statement'!$G$2:$EZ$202,I$6,FALSE)</f>
        <v>922.39</v>
      </c>
      <c r="J66" s="212">
        <f>HLOOKUP($A66,'Income Statement'!$G$2:$EZ$202,J$6,FALSE)</f>
        <v>0</v>
      </c>
      <c r="K66" s="212">
        <f>HLOOKUP($A66,'Income Statement'!$G$2:$EZ$202,K$6,FALSE)</f>
        <v>9610.94</v>
      </c>
      <c r="L66" s="218">
        <f t="shared" si="7"/>
        <v>0.39136744696195352</v>
      </c>
      <c r="M66" s="218">
        <f t="shared" si="8"/>
        <v>0.35709590895799503</v>
      </c>
      <c r="O66" s="217"/>
      <c r="P66" s="212"/>
    </row>
    <row r="67" spans="1:16" x14ac:dyDescent="0.25">
      <c r="A67" s="228" t="s">
        <v>34</v>
      </c>
      <c r="B67" s="66"/>
      <c r="C67" s="66"/>
      <c r="D67" s="70">
        <v>0</v>
      </c>
      <c r="E67" s="212">
        <v>1</v>
      </c>
      <c r="F67" s="212">
        <f>HLOOKUP($A67,'Income Statement'!$G$2:$EZ$202,F$6,FALSE)</f>
        <v>27421.18</v>
      </c>
      <c r="G67" s="212">
        <f t="shared" si="5"/>
        <v>11216.130000000001</v>
      </c>
      <c r="H67" s="212">
        <f t="shared" si="6"/>
        <v>16205.05</v>
      </c>
      <c r="I67" s="212">
        <f>HLOOKUP($A67,'Income Statement'!$G$2:$EZ$202,I$6,FALSE)</f>
        <v>472.47</v>
      </c>
      <c r="J67" s="212">
        <f>HLOOKUP($A67,'Income Statement'!$G$2:$EZ$202,J$6,FALSE)</f>
        <v>0</v>
      </c>
      <c r="K67" s="212">
        <f>HLOOKUP($A67,'Income Statement'!$G$2:$EZ$202,K$6,FALSE)</f>
        <v>15732.58</v>
      </c>
      <c r="L67" s="218">
        <f t="shared" si="7"/>
        <v>0.59096836824673482</v>
      </c>
      <c r="M67" s="218">
        <f t="shared" si="8"/>
        <v>0.57373825634053677</v>
      </c>
      <c r="O67" s="217"/>
      <c r="P67" s="212"/>
    </row>
    <row r="68" spans="1:16" x14ac:dyDescent="0.25">
      <c r="A68" s="228" t="s">
        <v>89</v>
      </c>
      <c r="B68" s="66"/>
      <c r="C68" s="66"/>
      <c r="D68" s="70">
        <v>0</v>
      </c>
      <c r="E68" s="212">
        <v>1</v>
      </c>
      <c r="F68" s="212">
        <f>HLOOKUP($A68,'Income Statement'!$G$2:$EZ$202,F$6,FALSE)</f>
        <v>24012.71</v>
      </c>
      <c r="G68" s="212">
        <f t="shared" si="5"/>
        <v>13697.97</v>
      </c>
      <c r="H68" s="212">
        <f t="shared" si="6"/>
        <v>10314.74</v>
      </c>
      <c r="I68" s="212">
        <f>HLOOKUP($A68,'Income Statement'!$G$2:$EZ$202,I$6,FALSE)</f>
        <v>0</v>
      </c>
      <c r="J68" s="212">
        <f>HLOOKUP($A68,'Income Statement'!$G$2:$EZ$202,J$6,FALSE)</f>
        <v>0</v>
      </c>
      <c r="K68" s="212">
        <f>HLOOKUP($A68,'Income Statement'!$G$2:$EZ$202,K$6,FALSE)</f>
        <v>10314.74</v>
      </c>
      <c r="L68" s="218">
        <f t="shared" si="7"/>
        <v>0.4295533490389048</v>
      </c>
      <c r="M68" s="218">
        <f t="shared" si="8"/>
        <v>0.4295533490389048</v>
      </c>
      <c r="O68" s="217"/>
      <c r="P68" s="212"/>
    </row>
    <row r="69" spans="1:16" x14ac:dyDescent="0.25">
      <c r="A69" s="228" t="s">
        <v>450</v>
      </c>
      <c r="B69" s="66"/>
      <c r="C69" s="66"/>
      <c r="D69" s="70">
        <v>0</v>
      </c>
      <c r="E69" s="212">
        <v>1</v>
      </c>
      <c r="F69" s="212">
        <f>HLOOKUP($A69,'Income Statement'!$G$2:$EZ$202,F$6,FALSE)</f>
        <v>17001.46</v>
      </c>
      <c r="G69" s="212">
        <f t="shared" si="5"/>
        <v>10179.599999999999</v>
      </c>
      <c r="H69" s="212">
        <f t="shared" si="6"/>
        <v>6821.86</v>
      </c>
      <c r="I69" s="212">
        <f>HLOOKUP($A69,'Income Statement'!$G$2:$EZ$202,I$6,FALSE)</f>
        <v>0</v>
      </c>
      <c r="J69" s="212">
        <f>HLOOKUP($A69,'Income Statement'!$G$2:$EZ$202,J$6,FALSE)</f>
        <v>0</v>
      </c>
      <c r="K69" s="212">
        <f>HLOOKUP($A69,'Income Statement'!$G$2:$EZ$202,K$6,FALSE)</f>
        <v>6821.86</v>
      </c>
      <c r="L69" s="218">
        <f t="shared" si="7"/>
        <v>0.40125142193670427</v>
      </c>
      <c r="M69" s="218">
        <f t="shared" si="8"/>
        <v>0.40125142193670427</v>
      </c>
      <c r="O69" s="217"/>
      <c r="P69" s="212"/>
    </row>
    <row r="70" spans="1:16" x14ac:dyDescent="0.25">
      <c r="A70" s="228" t="s">
        <v>36</v>
      </c>
      <c r="B70" s="66"/>
      <c r="C70" s="66"/>
      <c r="D70" s="70">
        <v>0</v>
      </c>
      <c r="E70" s="212">
        <v>1</v>
      </c>
      <c r="F70" s="212">
        <f>HLOOKUP($A70,'Income Statement'!$G$2:$EZ$202,F$6,FALSE)</f>
        <v>21687.55</v>
      </c>
      <c r="G70" s="212">
        <f t="shared" si="5"/>
        <v>9296.58</v>
      </c>
      <c r="H70" s="212">
        <f t="shared" si="6"/>
        <v>12390.97</v>
      </c>
      <c r="I70" s="212">
        <f>HLOOKUP($A70,'Income Statement'!$G$2:$EZ$202,I$6,FALSE)</f>
        <v>1214.26</v>
      </c>
      <c r="J70" s="212">
        <f>HLOOKUP($A70,'Income Statement'!$G$2:$EZ$202,J$6,FALSE)</f>
        <v>0</v>
      </c>
      <c r="K70" s="212">
        <f>HLOOKUP($A70,'Income Statement'!$G$2:$EZ$202,K$6,FALSE)</f>
        <v>11176.71</v>
      </c>
      <c r="L70" s="218">
        <f t="shared" si="7"/>
        <v>0.57134023898503983</v>
      </c>
      <c r="M70" s="218">
        <f t="shared" si="8"/>
        <v>0.51535143434827813</v>
      </c>
      <c r="O70" s="217"/>
      <c r="P70" s="212"/>
    </row>
    <row r="71" spans="1:16" x14ac:dyDescent="0.25">
      <c r="A71" s="228" t="s">
        <v>104</v>
      </c>
      <c r="B71" s="66"/>
      <c r="C71" s="66"/>
      <c r="D71" s="70">
        <v>0</v>
      </c>
      <c r="E71" s="212">
        <v>1</v>
      </c>
      <c r="F71" s="212">
        <f>HLOOKUP($A71,'Income Statement'!$G$2:$EZ$202,F$6,FALSE)</f>
        <v>11621.13</v>
      </c>
      <c r="G71" s="212">
        <f t="shared" si="5"/>
        <v>3898.4499999999989</v>
      </c>
      <c r="H71" s="212">
        <f t="shared" si="6"/>
        <v>7722.68</v>
      </c>
      <c r="I71" s="212">
        <f>HLOOKUP($A71,'Income Statement'!$G$2:$EZ$202,I$6,FALSE)</f>
        <v>2563.21</v>
      </c>
      <c r="J71" s="212">
        <f>HLOOKUP($A71,'Income Statement'!$G$2:$EZ$202,J$6,FALSE)</f>
        <v>0</v>
      </c>
      <c r="K71" s="212">
        <f>HLOOKUP($A71,'Income Statement'!$G$2:$EZ$202,K$6,FALSE)</f>
        <v>5159.47</v>
      </c>
      <c r="L71" s="218">
        <f t="shared" si="7"/>
        <v>0.66453778591238555</v>
      </c>
      <c r="M71" s="218">
        <f t="shared" si="8"/>
        <v>0.4439731764466967</v>
      </c>
      <c r="O71" s="217"/>
      <c r="P71" s="212"/>
    </row>
    <row r="72" spans="1:16" x14ac:dyDescent="0.25">
      <c r="A72" s="228" t="s">
        <v>22</v>
      </c>
      <c r="B72" s="66"/>
      <c r="C72" s="66"/>
      <c r="D72" s="70">
        <v>0</v>
      </c>
      <c r="E72" s="212">
        <v>1</v>
      </c>
      <c r="F72" s="212">
        <f>HLOOKUP($A72,'Income Statement'!$G$2:$EZ$202,F$6,FALSE)</f>
        <v>11766.71</v>
      </c>
      <c r="G72" s="212">
        <f t="shared" si="5"/>
        <v>-2152.8300000000017</v>
      </c>
      <c r="H72" s="212">
        <f t="shared" si="6"/>
        <v>13919.54</v>
      </c>
      <c r="I72" s="212">
        <f>HLOOKUP($A72,'Income Statement'!$G$2:$EZ$202,I$6,FALSE)</f>
        <v>258.67</v>
      </c>
      <c r="J72" s="212">
        <f>HLOOKUP($A72,'Income Statement'!$G$2:$EZ$202,J$6,FALSE)</f>
        <v>0</v>
      </c>
      <c r="K72" s="212">
        <f>HLOOKUP($A72,'Income Statement'!$G$2:$EZ$202,K$6,FALSE)</f>
        <v>13660.87</v>
      </c>
      <c r="L72" s="218">
        <f t="shared" si="7"/>
        <v>1.1829593828691285</v>
      </c>
      <c r="M72" s="218">
        <f t="shared" si="8"/>
        <v>1.1609761777081276</v>
      </c>
      <c r="O72" s="217"/>
      <c r="P72" s="212"/>
    </row>
    <row r="73" spans="1:16" x14ac:dyDescent="0.25">
      <c r="A73" s="228" t="s">
        <v>464</v>
      </c>
      <c r="B73" s="66"/>
      <c r="C73" s="66"/>
      <c r="D73" s="70">
        <v>0</v>
      </c>
      <c r="E73" s="212">
        <v>1</v>
      </c>
      <c r="F73" s="212">
        <f>HLOOKUP($A73,'Income Statement'!$G$2:$EZ$202,F$6,FALSE)</f>
        <v>16905.41</v>
      </c>
      <c r="G73" s="212">
        <f t="shared" si="5"/>
        <v>4545.5</v>
      </c>
      <c r="H73" s="212">
        <f t="shared" si="6"/>
        <v>12359.91</v>
      </c>
      <c r="I73" s="212">
        <f>HLOOKUP($A73,'Income Statement'!$G$2:$EZ$202,I$6,FALSE)</f>
        <v>1173.53</v>
      </c>
      <c r="J73" s="212">
        <f>HLOOKUP($A73,'Income Statement'!$G$2:$EZ$202,J$6,FALSE)</f>
        <v>0</v>
      </c>
      <c r="K73" s="212">
        <f>HLOOKUP($A73,'Income Statement'!$G$2:$EZ$202,K$6,FALSE)</f>
        <v>11186.38</v>
      </c>
      <c r="L73" s="218">
        <f t="shared" si="7"/>
        <v>0.73112157587423199</v>
      </c>
      <c r="M73" s="218">
        <f t="shared" si="8"/>
        <v>0.66170415269431493</v>
      </c>
      <c r="O73" s="217"/>
      <c r="P73" s="212"/>
    </row>
    <row r="74" spans="1:16" x14ac:dyDescent="0.25">
      <c r="A74" s="228" t="s">
        <v>44</v>
      </c>
      <c r="B74" s="66"/>
      <c r="C74" s="66"/>
      <c r="D74" s="70">
        <v>0</v>
      </c>
      <c r="E74" s="212">
        <v>1</v>
      </c>
      <c r="F74" s="212">
        <f>HLOOKUP($A74,'Income Statement'!$G$2:$EZ$202,F$6,FALSE)</f>
        <v>29961.67</v>
      </c>
      <c r="G74" s="212">
        <f t="shared" si="5"/>
        <v>15940.129999999997</v>
      </c>
      <c r="H74" s="212">
        <f t="shared" si="6"/>
        <v>14021.54</v>
      </c>
      <c r="I74" s="212">
        <f>HLOOKUP($A74,'Income Statement'!$G$2:$EZ$202,I$6,FALSE)</f>
        <v>3990.5</v>
      </c>
      <c r="J74" s="212">
        <f>HLOOKUP($A74,'Income Statement'!$G$2:$EZ$202,J$6,FALSE)</f>
        <v>0</v>
      </c>
      <c r="K74" s="212">
        <f>HLOOKUP($A74,'Income Statement'!$G$2:$EZ$202,K$6,FALSE)</f>
        <v>10031.040000000001</v>
      </c>
      <c r="L74" s="218">
        <f t="shared" si="7"/>
        <v>0.46798259242558915</v>
      </c>
      <c r="M74" s="218">
        <f t="shared" si="8"/>
        <v>0.33479575737934508</v>
      </c>
      <c r="O74" s="217"/>
      <c r="P74" s="212"/>
    </row>
    <row r="75" spans="1:16" x14ac:dyDescent="0.25">
      <c r="A75" s="228" t="s">
        <v>448</v>
      </c>
      <c r="B75" s="66"/>
      <c r="C75" s="66"/>
      <c r="D75" s="70">
        <v>0</v>
      </c>
      <c r="E75" s="212">
        <v>1</v>
      </c>
      <c r="F75" s="212">
        <f>HLOOKUP($A75,'Income Statement'!$G$2:$EZ$202,F$6,FALSE)</f>
        <v>16316.79</v>
      </c>
      <c r="G75" s="212">
        <f t="shared" si="5"/>
        <v>13090.41</v>
      </c>
      <c r="H75" s="212">
        <f t="shared" si="6"/>
        <v>3226.38</v>
      </c>
      <c r="I75" s="212">
        <f>HLOOKUP($A75,'Income Statement'!$G$2:$EZ$202,I$6,FALSE)</f>
        <v>0</v>
      </c>
      <c r="J75" s="212">
        <f>HLOOKUP($A75,'Income Statement'!$G$2:$EZ$202,J$6,FALSE)</f>
        <v>0</v>
      </c>
      <c r="K75" s="212">
        <f>HLOOKUP($A75,'Income Statement'!$G$2:$EZ$202,K$6,FALSE)</f>
        <v>3226.38</v>
      </c>
      <c r="L75" s="218">
        <f t="shared" si="7"/>
        <v>0.19773374542419189</v>
      </c>
      <c r="M75" s="218">
        <f t="shared" si="8"/>
        <v>0.19773374542419189</v>
      </c>
      <c r="O75" s="217"/>
      <c r="P75" s="212"/>
    </row>
    <row r="76" spans="1:16" x14ac:dyDescent="0.25">
      <c r="A76" s="228" t="s">
        <v>28</v>
      </c>
      <c r="B76" s="66"/>
      <c r="C76" s="66"/>
      <c r="D76" s="70">
        <v>0</v>
      </c>
      <c r="E76" s="212">
        <v>1</v>
      </c>
      <c r="F76" s="212">
        <f>HLOOKUP($A76,'Income Statement'!$G$2:$EZ$202,F$6,FALSE)</f>
        <v>16238.47</v>
      </c>
      <c r="G76" s="212">
        <f t="shared" si="5"/>
        <v>4699.3499999999985</v>
      </c>
      <c r="H76" s="212">
        <f t="shared" si="6"/>
        <v>11539.12</v>
      </c>
      <c r="I76" s="212">
        <f>HLOOKUP($A76,'Income Statement'!$G$2:$EZ$202,I$6,FALSE)</f>
        <v>0</v>
      </c>
      <c r="J76" s="212">
        <f>HLOOKUP($A76,'Income Statement'!$G$2:$EZ$202,J$6,FALSE)</f>
        <v>0</v>
      </c>
      <c r="K76" s="212">
        <f>HLOOKUP($A76,'Income Statement'!$G$2:$EZ$202,K$6,FALSE)</f>
        <v>11539.12</v>
      </c>
      <c r="L76" s="218">
        <f t="shared" si="7"/>
        <v>0.71060389310076633</v>
      </c>
      <c r="M76" s="218">
        <f t="shared" si="8"/>
        <v>0.71060389310076633</v>
      </c>
      <c r="O76" s="217"/>
      <c r="P76" s="212"/>
    </row>
    <row r="77" spans="1:16" x14ac:dyDescent="0.25">
      <c r="A77" s="228" t="s">
        <v>111</v>
      </c>
      <c r="B77" s="66"/>
      <c r="C77" s="66"/>
      <c r="D77" s="70">
        <v>0</v>
      </c>
      <c r="E77" s="212">
        <v>1</v>
      </c>
      <c r="F77" s="212">
        <f>HLOOKUP($A77,'Income Statement'!$G$2:$EZ$202,F$6,FALSE)</f>
        <v>13881.76</v>
      </c>
      <c r="G77" s="212">
        <f t="shared" si="5"/>
        <v>7477.8</v>
      </c>
      <c r="H77" s="212">
        <f t="shared" si="6"/>
        <v>6403.96</v>
      </c>
      <c r="I77" s="212">
        <f>HLOOKUP($A77,'Income Statement'!$G$2:$EZ$202,I$6,FALSE)</f>
        <v>38.67</v>
      </c>
      <c r="J77" s="212">
        <f>HLOOKUP($A77,'Income Statement'!$G$2:$EZ$202,J$6,FALSE)</f>
        <v>0</v>
      </c>
      <c r="K77" s="212">
        <f>HLOOKUP($A77,'Income Statement'!$G$2:$EZ$202,K$6,FALSE)</f>
        <v>6365.29</v>
      </c>
      <c r="L77" s="218">
        <f t="shared" si="7"/>
        <v>0.46132190730858336</v>
      </c>
      <c r="M77" s="218">
        <f t="shared" si="8"/>
        <v>0.45853623747997369</v>
      </c>
      <c r="O77" s="217"/>
      <c r="P77" s="212"/>
    </row>
    <row r="78" spans="1:16" x14ac:dyDescent="0.25">
      <c r="A78" s="228" t="s">
        <v>71</v>
      </c>
      <c r="B78" s="66"/>
      <c r="C78" s="66"/>
      <c r="D78" s="70">
        <v>0</v>
      </c>
      <c r="E78" s="212">
        <v>1</v>
      </c>
      <c r="F78" s="212">
        <f>HLOOKUP($A78,'Income Statement'!$G$2:$EZ$202,F$6,FALSE)</f>
        <v>31756.959999999999</v>
      </c>
      <c r="G78" s="212">
        <f t="shared" si="5"/>
        <v>28243.62</v>
      </c>
      <c r="H78" s="212">
        <f t="shared" si="6"/>
        <v>3513.34</v>
      </c>
      <c r="I78" s="212">
        <f>HLOOKUP($A78,'Income Statement'!$G$2:$EZ$202,I$6,FALSE)</f>
        <v>0</v>
      </c>
      <c r="J78" s="212">
        <f>HLOOKUP($A78,'Income Statement'!$G$2:$EZ$202,J$6,FALSE)</f>
        <v>0</v>
      </c>
      <c r="K78" s="212">
        <f>HLOOKUP($A78,'Income Statement'!$G$2:$EZ$202,K$6,FALSE)</f>
        <v>3513.34</v>
      </c>
      <c r="L78" s="218">
        <f t="shared" si="7"/>
        <v>0.11063212599694681</v>
      </c>
      <c r="M78" s="218">
        <f t="shared" si="8"/>
        <v>0.11063212599694681</v>
      </c>
      <c r="O78" s="217"/>
      <c r="P78" s="212"/>
    </row>
    <row r="79" spans="1:16" x14ac:dyDescent="0.25">
      <c r="A79" s="228" t="s">
        <v>120</v>
      </c>
      <c r="B79" s="66"/>
      <c r="C79" s="66"/>
      <c r="D79" s="70">
        <v>0</v>
      </c>
      <c r="E79" s="212">
        <v>1</v>
      </c>
      <c r="F79" s="212">
        <f>HLOOKUP($A79,'Income Statement'!$G$2:$EZ$202,F$6,FALSE)</f>
        <v>18633.080000000002</v>
      </c>
      <c r="G79" s="212">
        <f t="shared" si="5"/>
        <v>14904.410000000002</v>
      </c>
      <c r="H79" s="212">
        <f t="shared" si="6"/>
        <v>3728.67</v>
      </c>
      <c r="I79" s="212">
        <f>HLOOKUP($A79,'Income Statement'!$G$2:$EZ$202,I$6,FALSE)</f>
        <v>0</v>
      </c>
      <c r="J79" s="212">
        <f>HLOOKUP($A79,'Income Statement'!$G$2:$EZ$202,J$6,FALSE)</f>
        <v>0</v>
      </c>
      <c r="K79" s="212">
        <f>HLOOKUP($A79,'Income Statement'!$G$2:$EZ$202,K$6,FALSE)</f>
        <v>3728.67</v>
      </c>
      <c r="L79" s="218">
        <f t="shared" si="7"/>
        <v>0.20011023405684941</v>
      </c>
      <c r="M79" s="218">
        <f t="shared" si="8"/>
        <v>0.20011023405684941</v>
      </c>
      <c r="O79" s="217"/>
      <c r="P79" s="212"/>
    </row>
    <row r="80" spans="1:16" x14ac:dyDescent="0.25">
      <c r="A80" s="228" t="s">
        <v>26</v>
      </c>
      <c r="B80" s="66"/>
      <c r="C80" s="66"/>
      <c r="D80" s="70">
        <v>0</v>
      </c>
      <c r="E80" s="212">
        <v>1</v>
      </c>
      <c r="F80" s="212">
        <f>HLOOKUP($A80,'Income Statement'!$G$2:$EZ$202,F$6,FALSE)</f>
        <v>39950.17</v>
      </c>
      <c r="G80" s="212">
        <f t="shared" si="5"/>
        <v>27320.949999999997</v>
      </c>
      <c r="H80" s="212">
        <f t="shared" si="6"/>
        <v>12629.22</v>
      </c>
      <c r="I80" s="212">
        <f>HLOOKUP($A80,'Income Statement'!$G$2:$EZ$202,I$6,FALSE)</f>
        <v>1005.33</v>
      </c>
      <c r="J80" s="212">
        <f>HLOOKUP($A80,'Income Statement'!$G$2:$EZ$202,J$6,FALSE)</f>
        <v>0</v>
      </c>
      <c r="K80" s="212">
        <f>HLOOKUP($A80,'Income Statement'!$G$2:$EZ$202,K$6,FALSE)</f>
        <v>11623.89</v>
      </c>
      <c r="L80" s="218">
        <f t="shared" si="7"/>
        <v>0.31612431186150147</v>
      </c>
      <c r="M80" s="218">
        <f t="shared" si="8"/>
        <v>0.29095971306254764</v>
      </c>
      <c r="O80" s="217"/>
      <c r="P80" s="212"/>
    </row>
    <row r="81" spans="1:16" x14ac:dyDescent="0.25">
      <c r="A81" s="228" t="s">
        <v>73</v>
      </c>
      <c r="B81" s="66"/>
      <c r="C81" s="66"/>
      <c r="D81" s="70">
        <v>0</v>
      </c>
      <c r="E81" s="212">
        <v>1</v>
      </c>
      <c r="F81" s="212">
        <f>HLOOKUP($A81,'Income Statement'!$G$2:$EZ$202,F$6,FALSE)</f>
        <v>12308.43</v>
      </c>
      <c r="G81" s="212">
        <f t="shared" si="5"/>
        <v>6948.51</v>
      </c>
      <c r="H81" s="212">
        <f t="shared" si="6"/>
        <v>5359.92</v>
      </c>
      <c r="I81" s="212">
        <f>HLOOKUP($A81,'Income Statement'!$G$2:$EZ$202,I$6,FALSE)</f>
        <v>637.33000000000004</v>
      </c>
      <c r="J81" s="212">
        <f>HLOOKUP($A81,'Income Statement'!$G$2:$EZ$202,J$6,FALSE)</f>
        <v>0</v>
      </c>
      <c r="K81" s="212">
        <f>HLOOKUP($A81,'Income Statement'!$G$2:$EZ$202,K$6,FALSE)</f>
        <v>4722.59</v>
      </c>
      <c r="L81" s="218">
        <f t="shared" si="7"/>
        <v>0.43546739917276206</v>
      </c>
      <c r="M81" s="218">
        <f t="shared" si="8"/>
        <v>0.38368744023405099</v>
      </c>
      <c r="O81" s="217"/>
      <c r="P81" s="212"/>
    </row>
    <row r="82" spans="1:16" x14ac:dyDescent="0.25">
      <c r="A82" s="228" t="s">
        <v>77</v>
      </c>
      <c r="B82" s="66"/>
      <c r="C82" s="66"/>
      <c r="D82" s="70">
        <v>0</v>
      </c>
      <c r="E82" s="212">
        <v>1</v>
      </c>
      <c r="F82" s="212">
        <f>HLOOKUP($A82,'Income Statement'!$G$2:$EZ$202,F$6,FALSE)</f>
        <v>21572.16</v>
      </c>
      <c r="G82" s="212">
        <f t="shared" si="5"/>
        <v>-1015.0499999999993</v>
      </c>
      <c r="H82" s="212">
        <f t="shared" si="6"/>
        <v>22587.21</v>
      </c>
      <c r="I82" s="212">
        <f>HLOOKUP($A82,'Income Statement'!$G$2:$EZ$202,I$6,FALSE)</f>
        <v>275.07</v>
      </c>
      <c r="J82" s="212">
        <f>HLOOKUP($A82,'Income Statement'!$G$2:$EZ$202,J$6,FALSE)</f>
        <v>0</v>
      </c>
      <c r="K82" s="212">
        <f>HLOOKUP($A82,'Income Statement'!$G$2:$EZ$202,K$6,FALSE)</f>
        <v>22312.14</v>
      </c>
      <c r="L82" s="218">
        <f t="shared" si="7"/>
        <v>1.0470537025499533</v>
      </c>
      <c r="M82" s="218">
        <f t="shared" si="8"/>
        <v>1.0343025455030928</v>
      </c>
      <c r="O82" s="217"/>
      <c r="P82" s="212"/>
    </row>
    <row r="83" spans="1:16" x14ac:dyDescent="0.25">
      <c r="A83" s="228" t="s">
        <v>98</v>
      </c>
      <c r="B83" s="66"/>
      <c r="C83" s="66"/>
      <c r="D83" s="70">
        <v>0</v>
      </c>
      <c r="E83" s="212">
        <v>1</v>
      </c>
      <c r="F83" s="212">
        <f>HLOOKUP($A83,'Income Statement'!$G$2:$EZ$202,F$6,FALSE)</f>
        <v>20958.41</v>
      </c>
      <c r="G83" s="212">
        <f t="shared" si="5"/>
        <v>16260.33</v>
      </c>
      <c r="H83" s="212">
        <f t="shared" si="6"/>
        <v>4698.08</v>
      </c>
      <c r="I83" s="212">
        <f>HLOOKUP($A83,'Income Statement'!$G$2:$EZ$202,I$6,FALSE)</f>
        <v>361.53</v>
      </c>
      <c r="J83" s="212">
        <f>HLOOKUP($A83,'Income Statement'!$G$2:$EZ$202,J$6,FALSE)</f>
        <v>0</v>
      </c>
      <c r="K83" s="212">
        <f>HLOOKUP($A83,'Income Statement'!$G$2:$EZ$202,K$6,FALSE)</f>
        <v>4336.55</v>
      </c>
      <c r="L83" s="218">
        <f t="shared" si="7"/>
        <v>0.22416204282672206</v>
      </c>
      <c r="M83" s="218">
        <f t="shared" si="8"/>
        <v>0.20691216556981185</v>
      </c>
      <c r="O83" s="217"/>
      <c r="P83" s="212"/>
    </row>
    <row r="84" spans="1:16" x14ac:dyDescent="0.25">
      <c r="A84" s="228" t="s">
        <v>37</v>
      </c>
      <c r="B84" s="66"/>
      <c r="C84" s="66"/>
      <c r="D84" s="70">
        <v>0</v>
      </c>
      <c r="E84" s="212">
        <v>1</v>
      </c>
      <c r="F84" s="212">
        <f>HLOOKUP($A84,'Income Statement'!$G$2:$EZ$202,F$6,FALSE)</f>
        <v>8975.2800000000007</v>
      </c>
      <c r="G84" s="212">
        <f t="shared" si="5"/>
        <v>-4296.9799999999996</v>
      </c>
      <c r="H84" s="212">
        <f t="shared" si="6"/>
        <v>13272.26</v>
      </c>
      <c r="I84" s="212">
        <f>HLOOKUP($A84,'Income Statement'!$G$2:$EZ$202,I$6,FALSE)</f>
        <v>3625.6</v>
      </c>
      <c r="J84" s="212">
        <f>HLOOKUP($A84,'Income Statement'!$G$2:$EZ$202,J$6,FALSE)</f>
        <v>0</v>
      </c>
      <c r="K84" s="212">
        <f>HLOOKUP($A84,'Income Statement'!$G$2:$EZ$202,K$6,FALSE)</f>
        <v>9646.66</v>
      </c>
      <c r="L84" s="218">
        <f t="shared" si="7"/>
        <v>1.4787572086887539</v>
      </c>
      <c r="M84" s="218">
        <f t="shared" si="8"/>
        <v>1.0748032373363281</v>
      </c>
      <c r="O84" s="217"/>
      <c r="P84" s="212"/>
    </row>
    <row r="85" spans="1:16" x14ac:dyDescent="0.25">
      <c r="A85" s="228" t="s">
        <v>52</v>
      </c>
      <c r="B85" s="66"/>
      <c r="C85" s="66"/>
      <c r="D85" s="70">
        <v>0</v>
      </c>
      <c r="E85" s="212">
        <v>1</v>
      </c>
      <c r="F85" s="212">
        <f>HLOOKUP($A85,'Income Statement'!$G$2:$EZ$202,F$6,FALSE)</f>
        <v>16343.49</v>
      </c>
      <c r="G85" s="212">
        <f t="shared" si="5"/>
        <v>8414.119999999999</v>
      </c>
      <c r="H85" s="212">
        <f t="shared" si="6"/>
        <v>7929.37</v>
      </c>
      <c r="I85" s="212">
        <f>HLOOKUP($A85,'Income Statement'!$G$2:$EZ$202,I$6,FALSE)</f>
        <v>492.95</v>
      </c>
      <c r="J85" s="212">
        <f>HLOOKUP($A85,'Income Statement'!$G$2:$EZ$202,J$6,FALSE)</f>
        <v>0</v>
      </c>
      <c r="K85" s="212">
        <f>HLOOKUP($A85,'Income Statement'!$G$2:$EZ$202,K$6,FALSE)</f>
        <v>7436.42</v>
      </c>
      <c r="L85" s="218">
        <f t="shared" si="7"/>
        <v>0.48516993616418524</v>
      </c>
      <c r="M85" s="218">
        <f t="shared" si="8"/>
        <v>0.45500807966964218</v>
      </c>
      <c r="O85" s="217"/>
      <c r="P85" s="212"/>
    </row>
    <row r="86" spans="1:16" x14ac:dyDescent="0.25">
      <c r="A86" s="228" t="s">
        <v>7</v>
      </c>
      <c r="B86" s="66"/>
      <c r="C86" s="66"/>
      <c r="D86" s="70">
        <v>0</v>
      </c>
      <c r="E86" s="212">
        <v>1</v>
      </c>
      <c r="F86" s="212">
        <f>HLOOKUP($A86,'Income Statement'!$G$2:$EZ$202,F$6,FALSE)</f>
        <v>18818.919999999998</v>
      </c>
      <c r="G86" s="212">
        <f t="shared" si="5"/>
        <v>-5104.1899999999987</v>
      </c>
      <c r="H86" s="212">
        <f t="shared" si="6"/>
        <v>23923.109999999997</v>
      </c>
      <c r="I86" s="212">
        <f>HLOOKUP($A86,'Income Statement'!$G$2:$EZ$202,I$6,FALSE)</f>
        <v>2683.1</v>
      </c>
      <c r="J86" s="212">
        <f>HLOOKUP($A86,'Income Statement'!$G$2:$EZ$202,J$6,FALSE)</f>
        <v>0</v>
      </c>
      <c r="K86" s="212">
        <f>HLOOKUP($A86,'Income Statement'!$G$2:$EZ$202,K$6,FALSE)</f>
        <v>21240.01</v>
      </c>
      <c r="L86" s="218">
        <f t="shared" si="7"/>
        <v>1.27122651034172</v>
      </c>
      <c r="M86" s="218">
        <f t="shared" si="8"/>
        <v>1.1286519098864334</v>
      </c>
      <c r="O86" s="217"/>
      <c r="P86" s="212"/>
    </row>
    <row r="87" spans="1:16" x14ac:dyDescent="0.25">
      <c r="A87" s="228" t="s">
        <v>114</v>
      </c>
      <c r="B87" s="66"/>
      <c r="C87" s="66"/>
      <c r="D87" s="70">
        <v>0</v>
      </c>
      <c r="E87" s="212">
        <v>1</v>
      </c>
      <c r="F87" s="212">
        <f>HLOOKUP($A87,'Income Statement'!$G$2:$EZ$202,F$6,FALSE)</f>
        <v>24490.080000000002</v>
      </c>
      <c r="G87" s="212">
        <f t="shared" si="5"/>
        <v>22548.9</v>
      </c>
      <c r="H87" s="212">
        <f t="shared" si="6"/>
        <v>1941.18</v>
      </c>
      <c r="I87" s="212">
        <f>HLOOKUP($A87,'Income Statement'!$G$2:$EZ$202,I$6,FALSE)</f>
        <v>75.89</v>
      </c>
      <c r="J87" s="212">
        <f>HLOOKUP($A87,'Income Statement'!$G$2:$EZ$202,J$6,FALSE)</f>
        <v>0</v>
      </c>
      <c r="K87" s="212">
        <f>HLOOKUP($A87,'Income Statement'!$G$2:$EZ$202,K$6,FALSE)</f>
        <v>1865.29</v>
      </c>
      <c r="L87" s="218">
        <f t="shared" si="7"/>
        <v>7.9263930538405747E-2</v>
      </c>
      <c r="M87" s="218">
        <f t="shared" si="8"/>
        <v>7.6165124817885441E-2</v>
      </c>
      <c r="O87" s="217"/>
      <c r="P87" s="212"/>
    </row>
    <row r="88" spans="1:16" x14ac:dyDescent="0.25">
      <c r="A88" s="228" t="s">
        <v>122</v>
      </c>
      <c r="B88" s="66"/>
      <c r="C88" s="66"/>
      <c r="D88" s="70">
        <v>0</v>
      </c>
      <c r="E88" s="212">
        <v>1</v>
      </c>
      <c r="F88" s="212">
        <f>HLOOKUP($A88,'Income Statement'!$G$2:$EZ$202,F$6,FALSE)</f>
        <v>17261.61</v>
      </c>
      <c r="G88" s="212">
        <f t="shared" si="5"/>
        <v>13789.54</v>
      </c>
      <c r="H88" s="212">
        <f t="shared" si="6"/>
        <v>3472.07</v>
      </c>
      <c r="I88" s="212">
        <f>HLOOKUP($A88,'Income Statement'!$G$2:$EZ$202,I$6,FALSE)</f>
        <v>21.81</v>
      </c>
      <c r="J88" s="212">
        <f>HLOOKUP($A88,'Income Statement'!$G$2:$EZ$202,J$6,FALSE)</f>
        <v>0</v>
      </c>
      <c r="K88" s="212">
        <f>HLOOKUP($A88,'Income Statement'!$G$2:$EZ$202,K$6,FALSE)</f>
        <v>3450.26</v>
      </c>
      <c r="L88" s="218">
        <f t="shared" si="7"/>
        <v>0.20114404160446217</v>
      </c>
      <c r="M88" s="218">
        <f t="shared" si="8"/>
        <v>0.19988054416708523</v>
      </c>
      <c r="O88" s="217"/>
      <c r="P88" s="212"/>
    </row>
    <row r="89" spans="1:16" x14ac:dyDescent="0.25">
      <c r="A89" s="228" t="s">
        <v>85</v>
      </c>
      <c r="B89" s="66"/>
      <c r="C89" s="66"/>
      <c r="D89" s="70">
        <v>0</v>
      </c>
      <c r="E89" s="212">
        <v>1</v>
      </c>
      <c r="F89" s="212">
        <f>HLOOKUP($A89,'Income Statement'!$G$2:$EZ$202,F$6,FALSE)</f>
        <v>12863.59</v>
      </c>
      <c r="G89" s="212">
        <f t="shared" si="5"/>
        <v>7650.78</v>
      </c>
      <c r="H89" s="212">
        <f t="shared" si="6"/>
        <v>5212.8100000000004</v>
      </c>
      <c r="I89" s="212">
        <f>HLOOKUP($A89,'Income Statement'!$G$2:$EZ$202,I$6,FALSE)</f>
        <v>489.09</v>
      </c>
      <c r="J89" s="212">
        <f>HLOOKUP($A89,'Income Statement'!$G$2:$EZ$202,J$6,FALSE)</f>
        <v>0</v>
      </c>
      <c r="K89" s="212">
        <f>HLOOKUP($A89,'Income Statement'!$G$2:$EZ$202,K$6,FALSE)</f>
        <v>4723.72</v>
      </c>
      <c r="L89" s="218">
        <f t="shared" si="7"/>
        <v>0.40523757364779195</v>
      </c>
      <c r="M89" s="218">
        <f t="shared" si="8"/>
        <v>0.36721630586795756</v>
      </c>
      <c r="O89" s="217"/>
      <c r="P89" s="212"/>
    </row>
    <row r="90" spans="1:16" x14ac:dyDescent="0.25">
      <c r="A90" s="228" t="s">
        <v>112</v>
      </c>
      <c r="B90" s="66"/>
      <c r="C90" s="66"/>
      <c r="D90" s="70">
        <v>0</v>
      </c>
      <c r="E90" s="212">
        <v>1</v>
      </c>
      <c r="F90" s="212">
        <f>HLOOKUP($A90,'Income Statement'!$G$2:$EZ$202,F$6,FALSE)</f>
        <v>16610.849999999999</v>
      </c>
      <c r="G90" s="212">
        <f t="shared" si="5"/>
        <v>7816.619999999999</v>
      </c>
      <c r="H90" s="212">
        <f t="shared" si="6"/>
        <v>8794.23</v>
      </c>
      <c r="I90" s="212">
        <f>HLOOKUP($A90,'Income Statement'!$G$2:$EZ$202,I$6,FALSE)</f>
        <v>1576.27</v>
      </c>
      <c r="J90" s="212">
        <f>HLOOKUP($A90,'Income Statement'!$G$2:$EZ$202,J$6,FALSE)</f>
        <v>0</v>
      </c>
      <c r="K90" s="212">
        <f>HLOOKUP($A90,'Income Statement'!$G$2:$EZ$202,K$6,FALSE)</f>
        <v>7217.96</v>
      </c>
      <c r="L90" s="218">
        <f t="shared" si="7"/>
        <v>0.52942685052239957</v>
      </c>
      <c r="M90" s="218">
        <f t="shared" si="8"/>
        <v>0.43453285051637941</v>
      </c>
      <c r="O90" s="217"/>
      <c r="P90" s="212"/>
    </row>
    <row r="91" spans="1:16" x14ac:dyDescent="0.25">
      <c r="A91" s="228" t="s">
        <v>29</v>
      </c>
      <c r="B91" s="66"/>
      <c r="C91" s="66"/>
      <c r="D91" s="70">
        <v>0</v>
      </c>
      <c r="E91" s="212">
        <v>1</v>
      </c>
      <c r="F91" s="212">
        <f>HLOOKUP($A91,'Income Statement'!$G$2:$EZ$202,F$6,FALSE)</f>
        <v>17377.93</v>
      </c>
      <c r="G91" s="212">
        <f t="shared" si="5"/>
        <v>13959.77</v>
      </c>
      <c r="H91" s="212">
        <f t="shared" si="6"/>
        <v>3418.1600000000003</v>
      </c>
      <c r="I91" s="212">
        <f>HLOOKUP($A91,'Income Statement'!$G$2:$EZ$202,I$6,FALSE)</f>
        <v>238.05</v>
      </c>
      <c r="J91" s="212">
        <f>HLOOKUP($A91,'Income Statement'!$G$2:$EZ$202,J$6,FALSE)</f>
        <v>0</v>
      </c>
      <c r="K91" s="212">
        <f>HLOOKUP($A91,'Income Statement'!$G$2:$EZ$202,K$6,FALSE)</f>
        <v>3180.11</v>
      </c>
      <c r="L91" s="218">
        <f t="shared" si="7"/>
        <v>0.19669546372899421</v>
      </c>
      <c r="M91" s="218">
        <f t="shared" si="8"/>
        <v>0.18299705430969052</v>
      </c>
      <c r="O91" s="217"/>
      <c r="P91" s="212"/>
    </row>
    <row r="92" spans="1:16" x14ac:dyDescent="0.25">
      <c r="A92" s="228" t="s">
        <v>90</v>
      </c>
      <c r="B92" s="66"/>
      <c r="C92" s="66"/>
      <c r="D92" s="70">
        <v>0</v>
      </c>
      <c r="E92" s="212">
        <v>1</v>
      </c>
      <c r="F92" s="212">
        <f>HLOOKUP($A92,'Income Statement'!$G$2:$EZ$202,F$6,FALSE)</f>
        <v>14483.68</v>
      </c>
      <c r="G92" s="212">
        <f t="shared" si="5"/>
        <v>9984.0499999999993</v>
      </c>
      <c r="H92" s="212">
        <f t="shared" si="6"/>
        <v>4499.63</v>
      </c>
      <c r="I92" s="212">
        <f>HLOOKUP($A92,'Income Statement'!$G$2:$EZ$202,I$6,FALSE)</f>
        <v>238.67</v>
      </c>
      <c r="J92" s="212">
        <f>HLOOKUP($A92,'Income Statement'!$G$2:$EZ$202,J$6,FALSE)</f>
        <v>0</v>
      </c>
      <c r="K92" s="212">
        <f>HLOOKUP($A92,'Income Statement'!$G$2:$EZ$202,K$6,FALSE)</f>
        <v>4260.96</v>
      </c>
      <c r="L92" s="218">
        <f t="shared" si="7"/>
        <v>0.31066897363101093</v>
      </c>
      <c r="M92" s="218">
        <f t="shared" si="8"/>
        <v>0.29419042674237489</v>
      </c>
      <c r="O92" s="217"/>
      <c r="P92" s="212"/>
    </row>
    <row r="93" spans="1:16" x14ac:dyDescent="0.25">
      <c r="A93" s="228" t="s">
        <v>82</v>
      </c>
      <c r="B93" s="66"/>
      <c r="C93" s="66"/>
      <c r="D93" s="70">
        <v>0</v>
      </c>
      <c r="E93" s="212">
        <v>1</v>
      </c>
      <c r="F93" s="212">
        <f>HLOOKUP($A93,'Income Statement'!$G$2:$EZ$202,F$6,FALSE)</f>
        <v>18608.84</v>
      </c>
      <c r="G93" s="212">
        <f t="shared" si="5"/>
        <v>12495.650000000001</v>
      </c>
      <c r="H93" s="212">
        <f t="shared" si="6"/>
        <v>6113.19</v>
      </c>
      <c r="I93" s="212">
        <f>HLOOKUP($A93,'Income Statement'!$G$2:$EZ$202,I$6,FALSE)</f>
        <v>67.62</v>
      </c>
      <c r="J93" s="212">
        <f>HLOOKUP($A93,'Income Statement'!$G$2:$EZ$202,J$6,FALSE)</f>
        <v>0</v>
      </c>
      <c r="K93" s="212">
        <f>HLOOKUP($A93,'Income Statement'!$G$2:$EZ$202,K$6,FALSE)</f>
        <v>6045.57</v>
      </c>
      <c r="L93" s="218">
        <f t="shared" si="7"/>
        <v>0.3285099984738436</v>
      </c>
      <c r="M93" s="218">
        <f t="shared" si="8"/>
        <v>0.32487624161420053</v>
      </c>
      <c r="O93" s="217"/>
      <c r="P93" s="212"/>
    </row>
    <row r="94" spans="1:16" x14ac:dyDescent="0.25">
      <c r="A94" s="228" t="s">
        <v>65</v>
      </c>
      <c r="B94" s="66"/>
      <c r="C94" s="66"/>
      <c r="D94" s="70">
        <v>0</v>
      </c>
      <c r="E94" s="212">
        <v>1</v>
      </c>
      <c r="F94" s="212">
        <f>HLOOKUP($A94,'Income Statement'!$G$2:$EZ$202,F$6,FALSE)</f>
        <v>12062.89</v>
      </c>
      <c r="G94" s="212">
        <f t="shared" si="5"/>
        <v>8853.15</v>
      </c>
      <c r="H94" s="212">
        <f t="shared" si="6"/>
        <v>3209.74</v>
      </c>
      <c r="I94" s="212">
        <f>HLOOKUP($A94,'Income Statement'!$G$2:$EZ$202,I$6,FALSE)</f>
        <v>231.51</v>
      </c>
      <c r="J94" s="212">
        <f>HLOOKUP($A94,'Income Statement'!$G$2:$EZ$202,J$6,FALSE)</f>
        <v>0</v>
      </c>
      <c r="K94" s="212">
        <f>HLOOKUP($A94,'Income Statement'!$G$2:$EZ$202,K$6,FALSE)</f>
        <v>2978.23</v>
      </c>
      <c r="L94" s="218">
        <f t="shared" si="7"/>
        <v>0.26608383231547333</v>
      </c>
      <c r="M94" s="218">
        <f t="shared" si="8"/>
        <v>0.2468919139609165</v>
      </c>
      <c r="O94" s="217"/>
      <c r="P94" s="212"/>
    </row>
    <row r="95" spans="1:16" x14ac:dyDescent="0.25">
      <c r="A95" s="228" t="s">
        <v>75</v>
      </c>
      <c r="B95" s="66"/>
      <c r="C95" s="66"/>
      <c r="D95" s="70">
        <v>0</v>
      </c>
      <c r="E95" s="212">
        <v>1</v>
      </c>
      <c r="F95" s="212">
        <f>HLOOKUP($A95,'Income Statement'!$G$2:$EZ$202,F$6,FALSE)</f>
        <v>15148.28</v>
      </c>
      <c r="G95" s="212">
        <f t="shared" si="5"/>
        <v>8812.43</v>
      </c>
      <c r="H95" s="212">
        <f t="shared" si="6"/>
        <v>6335.85</v>
      </c>
      <c r="I95" s="212">
        <f>HLOOKUP($A95,'Income Statement'!$G$2:$EZ$202,I$6,FALSE)</f>
        <v>0</v>
      </c>
      <c r="J95" s="212">
        <f>HLOOKUP($A95,'Income Statement'!$G$2:$EZ$202,J$6,FALSE)</f>
        <v>0</v>
      </c>
      <c r="K95" s="212">
        <f>HLOOKUP($A95,'Income Statement'!$G$2:$EZ$202,K$6,FALSE)</f>
        <v>6335.85</v>
      </c>
      <c r="L95" s="218">
        <f t="shared" si="7"/>
        <v>0.41825540589426657</v>
      </c>
      <c r="M95" s="218">
        <f t="shared" si="8"/>
        <v>0.41825540589426657</v>
      </c>
      <c r="O95" s="217"/>
      <c r="P95" s="212"/>
    </row>
    <row r="96" spans="1:16" x14ac:dyDescent="0.25">
      <c r="A96" s="228" t="s">
        <v>46</v>
      </c>
      <c r="B96" s="66"/>
      <c r="C96" s="66"/>
      <c r="D96" s="70">
        <v>0</v>
      </c>
      <c r="E96" s="212">
        <v>1</v>
      </c>
      <c r="F96" s="212">
        <f>HLOOKUP($A96,'Income Statement'!$G$2:$EZ$202,F$6,FALSE)</f>
        <v>17620.3</v>
      </c>
      <c r="G96" s="212">
        <f t="shared" si="5"/>
        <v>11875.52</v>
      </c>
      <c r="H96" s="212">
        <f t="shared" si="6"/>
        <v>5744.78</v>
      </c>
      <c r="I96" s="212">
        <f>HLOOKUP($A96,'Income Statement'!$G$2:$EZ$202,I$6,FALSE)</f>
        <v>828.58</v>
      </c>
      <c r="J96" s="212">
        <f>HLOOKUP($A96,'Income Statement'!$G$2:$EZ$202,J$6,FALSE)</f>
        <v>0</v>
      </c>
      <c r="K96" s="212">
        <f>HLOOKUP($A96,'Income Statement'!$G$2:$EZ$202,K$6,FALSE)</f>
        <v>4916.2</v>
      </c>
      <c r="L96" s="218">
        <f t="shared" si="7"/>
        <v>0.32603190638070861</v>
      </c>
      <c r="M96" s="218">
        <f t="shared" si="8"/>
        <v>0.27900773539610563</v>
      </c>
      <c r="O96" s="217"/>
      <c r="P96" s="212"/>
    </row>
    <row r="97" spans="1:16" x14ac:dyDescent="0.25">
      <c r="A97" s="228" t="s">
        <v>18</v>
      </c>
      <c r="B97" s="66"/>
      <c r="C97" s="66"/>
      <c r="D97" s="70">
        <v>0</v>
      </c>
      <c r="E97" s="212">
        <v>1</v>
      </c>
      <c r="F97" s="212">
        <f>HLOOKUP($A97,'Income Statement'!$G$2:$EZ$202,F$6,FALSE)</f>
        <v>13527.83</v>
      </c>
      <c r="G97" s="212">
        <f t="shared" si="5"/>
        <v>-1484.0200000000004</v>
      </c>
      <c r="H97" s="212">
        <f t="shared" si="6"/>
        <v>15011.85</v>
      </c>
      <c r="I97" s="212">
        <f>HLOOKUP($A97,'Income Statement'!$G$2:$EZ$202,I$6,FALSE)</f>
        <v>2900</v>
      </c>
      <c r="J97" s="212">
        <f>HLOOKUP($A97,'Income Statement'!$G$2:$EZ$202,J$6,FALSE)</f>
        <v>0</v>
      </c>
      <c r="K97" s="212">
        <f>HLOOKUP($A97,'Income Statement'!$G$2:$EZ$202,K$6,FALSE)</f>
        <v>12111.85</v>
      </c>
      <c r="L97" s="218">
        <f t="shared" si="7"/>
        <v>1.1097012602908227</v>
      </c>
      <c r="M97" s="218">
        <f t="shared" si="8"/>
        <v>0.8953283712169654</v>
      </c>
      <c r="O97" s="217"/>
      <c r="P97" s="212"/>
    </row>
    <row r="98" spans="1:16" x14ac:dyDescent="0.25">
      <c r="A98" s="228" t="s">
        <v>95</v>
      </c>
      <c r="B98" s="66"/>
      <c r="C98" s="66"/>
      <c r="D98" s="70">
        <v>0</v>
      </c>
      <c r="E98" s="212">
        <v>1</v>
      </c>
      <c r="F98" s="212">
        <f>HLOOKUP($A98,'Income Statement'!$G$2:$EZ$202,F$6,FALSE)</f>
        <v>4702.93</v>
      </c>
      <c r="G98" s="212">
        <f t="shared" si="5"/>
        <v>-418.78999999999996</v>
      </c>
      <c r="H98" s="212">
        <f t="shared" si="6"/>
        <v>5121.72</v>
      </c>
      <c r="I98" s="212">
        <f>HLOOKUP($A98,'Income Statement'!$G$2:$EZ$202,I$6,FALSE)</f>
        <v>142.05000000000001</v>
      </c>
      <c r="J98" s="212">
        <f>HLOOKUP($A98,'Income Statement'!$G$2:$EZ$202,J$6,FALSE)</f>
        <v>0</v>
      </c>
      <c r="K98" s="212">
        <f>HLOOKUP($A98,'Income Statement'!$G$2:$EZ$202,K$6,FALSE)</f>
        <v>4979.67</v>
      </c>
      <c r="L98" s="218">
        <f t="shared" si="7"/>
        <v>1.0890487419544836</v>
      </c>
      <c r="M98" s="218">
        <f t="shared" si="8"/>
        <v>1.058844167359497</v>
      </c>
      <c r="O98" s="217"/>
      <c r="P98" s="212"/>
    </row>
    <row r="99" spans="1:16" x14ac:dyDescent="0.25">
      <c r="A99" s="228" t="s">
        <v>42</v>
      </c>
      <c r="B99" s="66"/>
      <c r="C99" s="66"/>
      <c r="D99" s="70">
        <v>0</v>
      </c>
      <c r="E99" s="212">
        <v>1</v>
      </c>
      <c r="F99" s="212">
        <f>HLOOKUP($A99,'Income Statement'!$G$2:$EZ$202,F$6,FALSE)</f>
        <v>19910.73</v>
      </c>
      <c r="G99" s="212">
        <f t="shared" si="5"/>
        <v>12856.669999999998</v>
      </c>
      <c r="H99" s="212">
        <f t="shared" si="6"/>
        <v>7054.06</v>
      </c>
      <c r="I99" s="212">
        <f>HLOOKUP($A99,'Income Statement'!$G$2:$EZ$202,I$6,FALSE)</f>
        <v>0</v>
      </c>
      <c r="J99" s="212">
        <f>HLOOKUP($A99,'Income Statement'!$G$2:$EZ$202,J$6,FALSE)</f>
        <v>0</v>
      </c>
      <c r="K99" s="212">
        <f>HLOOKUP($A99,'Income Statement'!$G$2:$EZ$202,K$6,FALSE)</f>
        <v>7054.06</v>
      </c>
      <c r="L99" s="218">
        <f t="shared" si="7"/>
        <v>0.35428434818813775</v>
      </c>
      <c r="M99" s="218">
        <f t="shared" si="8"/>
        <v>0.35428434818813775</v>
      </c>
      <c r="O99" s="217"/>
      <c r="P99" s="212"/>
    </row>
    <row r="100" spans="1:16" x14ac:dyDescent="0.25">
      <c r="A100" s="228" t="s">
        <v>33</v>
      </c>
      <c r="B100" s="66"/>
      <c r="C100" s="66"/>
      <c r="D100" s="70">
        <v>0</v>
      </c>
      <c r="E100" s="212">
        <v>1</v>
      </c>
      <c r="F100" s="212">
        <f>HLOOKUP($A100,'Income Statement'!$G$2:$EZ$202,F$6,FALSE)</f>
        <v>18112.400000000001</v>
      </c>
      <c r="G100" s="212">
        <f t="shared" si="5"/>
        <v>2220.8199999999997</v>
      </c>
      <c r="H100" s="212">
        <f t="shared" si="6"/>
        <v>15891.580000000002</v>
      </c>
      <c r="I100" s="212">
        <f>HLOOKUP($A100,'Income Statement'!$G$2:$EZ$202,I$6,FALSE)</f>
        <v>4346.96</v>
      </c>
      <c r="J100" s="212">
        <f>HLOOKUP($A100,'Income Statement'!$G$2:$EZ$202,J$6,FALSE)</f>
        <v>0</v>
      </c>
      <c r="K100" s="212">
        <f>HLOOKUP($A100,'Income Statement'!$G$2:$EZ$202,K$6,FALSE)</f>
        <v>11544.62</v>
      </c>
      <c r="L100" s="218">
        <f t="shared" si="7"/>
        <v>0.87738676265983528</v>
      </c>
      <c r="M100" s="218">
        <f t="shared" si="8"/>
        <v>0.63738764603255227</v>
      </c>
      <c r="O100" s="217"/>
      <c r="P100" s="212"/>
    </row>
    <row r="101" spans="1:16" x14ac:dyDescent="0.25">
      <c r="A101" s="228" t="s">
        <v>15</v>
      </c>
      <c r="B101" s="66"/>
      <c r="C101" s="66"/>
      <c r="D101" s="70">
        <v>0</v>
      </c>
      <c r="E101" s="212">
        <v>1</v>
      </c>
      <c r="F101" s="212">
        <f>HLOOKUP($A101,'Income Statement'!$G$2:$EZ$202,F$6,FALSE)</f>
        <v>11025.83</v>
      </c>
      <c r="G101" s="212">
        <f t="shared" si="5"/>
        <v>8673.99</v>
      </c>
      <c r="H101" s="212">
        <f t="shared" si="6"/>
        <v>2351.84</v>
      </c>
      <c r="I101" s="212">
        <f>HLOOKUP($A101,'Income Statement'!$G$2:$EZ$202,I$6,FALSE)</f>
        <v>0</v>
      </c>
      <c r="J101" s="212">
        <f>HLOOKUP($A101,'Income Statement'!$G$2:$EZ$202,J$6,FALSE)</f>
        <v>0</v>
      </c>
      <c r="K101" s="212">
        <f>HLOOKUP($A101,'Income Statement'!$G$2:$EZ$202,K$6,FALSE)</f>
        <v>2351.84</v>
      </c>
      <c r="L101" s="218">
        <f t="shared" si="7"/>
        <v>0.21330276269450918</v>
      </c>
      <c r="M101" s="218">
        <f t="shared" si="8"/>
        <v>0.21330276269450918</v>
      </c>
      <c r="O101" s="217"/>
      <c r="P101" s="212"/>
    </row>
    <row r="102" spans="1:16" x14ac:dyDescent="0.25">
      <c r="A102" s="228" t="s">
        <v>62</v>
      </c>
      <c r="B102" s="66"/>
      <c r="C102" s="66"/>
      <c r="D102" s="70">
        <v>0</v>
      </c>
      <c r="E102" s="212">
        <v>1</v>
      </c>
      <c r="F102" s="212">
        <f>HLOOKUP($A102,'Income Statement'!$G$2:$EZ$202,F$6,FALSE)</f>
        <v>13959.38</v>
      </c>
      <c r="G102" s="212">
        <f t="shared" si="5"/>
        <v>-4995.8800000000028</v>
      </c>
      <c r="H102" s="212">
        <f t="shared" si="6"/>
        <v>18955.260000000002</v>
      </c>
      <c r="I102" s="212">
        <f>HLOOKUP($A102,'Income Statement'!$G$2:$EZ$202,I$6,FALSE)</f>
        <v>2505.13</v>
      </c>
      <c r="J102" s="212">
        <f>HLOOKUP($A102,'Income Statement'!$G$2:$EZ$202,J$6,FALSE)</f>
        <v>0</v>
      </c>
      <c r="K102" s="212">
        <f>HLOOKUP($A102,'Income Statement'!$G$2:$EZ$202,K$6,FALSE)</f>
        <v>16450.13</v>
      </c>
      <c r="L102" s="218">
        <f t="shared" si="7"/>
        <v>1.3578869548647579</v>
      </c>
      <c r="M102" s="218">
        <f t="shared" si="8"/>
        <v>1.1784284115770185</v>
      </c>
      <c r="O102" s="217"/>
      <c r="P102" s="212"/>
    </row>
    <row r="103" spans="1:16" x14ac:dyDescent="0.25">
      <c r="A103" s="228" t="s">
        <v>51</v>
      </c>
      <c r="B103" s="66"/>
      <c r="C103" s="66"/>
      <c r="D103" s="70">
        <v>0</v>
      </c>
      <c r="E103" s="212">
        <v>1</v>
      </c>
      <c r="F103" s="212">
        <f>HLOOKUP($A103,'Income Statement'!$G$2:$EZ$202,F$6,FALSE)</f>
        <v>6450.34</v>
      </c>
      <c r="G103" s="212">
        <f t="shared" si="5"/>
        <v>2672.6400000000003</v>
      </c>
      <c r="H103" s="212">
        <f t="shared" si="6"/>
        <v>3777.7</v>
      </c>
      <c r="I103" s="212">
        <f>HLOOKUP($A103,'Income Statement'!$G$2:$EZ$202,I$6,FALSE)</f>
        <v>0</v>
      </c>
      <c r="J103" s="212">
        <f>HLOOKUP($A103,'Income Statement'!$G$2:$EZ$202,J$6,FALSE)</f>
        <v>0</v>
      </c>
      <c r="K103" s="212">
        <f>HLOOKUP($A103,'Income Statement'!$G$2:$EZ$202,K$6,FALSE)</f>
        <v>3777.7</v>
      </c>
      <c r="L103" s="218">
        <f t="shared" si="7"/>
        <v>0.58565905053066969</v>
      </c>
      <c r="M103" s="218">
        <f t="shared" si="8"/>
        <v>0.58565905053066969</v>
      </c>
      <c r="O103" s="217"/>
      <c r="P103" s="212"/>
    </row>
    <row r="104" spans="1:16" x14ac:dyDescent="0.25">
      <c r="A104" s="228" t="s">
        <v>39</v>
      </c>
      <c r="B104" s="66"/>
      <c r="C104" s="66"/>
      <c r="D104" s="70">
        <v>0</v>
      </c>
      <c r="E104" s="212">
        <v>1</v>
      </c>
      <c r="F104" s="212">
        <f>HLOOKUP($A104,'Income Statement'!$G$2:$EZ$202,F$6,FALSE)</f>
        <v>13255.42</v>
      </c>
      <c r="G104" s="212">
        <f t="shared" si="5"/>
        <v>8315.4900000000016</v>
      </c>
      <c r="H104" s="212">
        <f t="shared" si="6"/>
        <v>4939.9299999999994</v>
      </c>
      <c r="I104" s="212">
        <f>HLOOKUP($A104,'Income Statement'!$G$2:$EZ$202,I$6,FALSE)</f>
        <v>44.86</v>
      </c>
      <c r="J104" s="212">
        <f>HLOOKUP($A104,'Income Statement'!$G$2:$EZ$202,J$6,FALSE)</f>
        <v>0</v>
      </c>
      <c r="K104" s="212">
        <f>HLOOKUP($A104,'Income Statement'!$G$2:$EZ$202,K$6,FALSE)</f>
        <v>4895.07</v>
      </c>
      <c r="L104" s="218">
        <f t="shared" si="7"/>
        <v>0.37267246152894434</v>
      </c>
      <c r="M104" s="218">
        <f t="shared" si="8"/>
        <v>0.36928818551203957</v>
      </c>
      <c r="O104" s="217"/>
      <c r="P104" s="212"/>
    </row>
    <row r="105" spans="1:16" x14ac:dyDescent="0.25">
      <c r="A105" s="228" t="s">
        <v>25</v>
      </c>
      <c r="B105" s="66"/>
      <c r="C105" s="66"/>
      <c r="D105" s="70">
        <v>0</v>
      </c>
      <c r="E105" s="212">
        <v>1</v>
      </c>
      <c r="F105" s="212">
        <f>HLOOKUP($A105,'Income Statement'!$G$2:$EZ$202,F$6,FALSE)</f>
        <v>14606.15</v>
      </c>
      <c r="G105" s="212">
        <f t="shared" si="5"/>
        <v>11191.529999999999</v>
      </c>
      <c r="H105" s="212">
        <f t="shared" si="6"/>
        <v>3414.62</v>
      </c>
      <c r="I105" s="212">
        <f>HLOOKUP($A105,'Income Statement'!$G$2:$EZ$202,I$6,FALSE)</f>
        <v>557.74</v>
      </c>
      <c r="J105" s="212">
        <f>HLOOKUP($A105,'Income Statement'!$G$2:$EZ$202,J$6,FALSE)</f>
        <v>0</v>
      </c>
      <c r="K105" s="212">
        <f>HLOOKUP($A105,'Income Statement'!$G$2:$EZ$202,K$6,FALSE)</f>
        <v>2856.88</v>
      </c>
      <c r="L105" s="218">
        <f t="shared" si="7"/>
        <v>0.23377960653560315</v>
      </c>
      <c r="M105" s="218">
        <f t="shared" si="8"/>
        <v>0.1955943215700236</v>
      </c>
      <c r="O105" s="217"/>
      <c r="P105" s="212"/>
    </row>
    <row r="106" spans="1:16" x14ac:dyDescent="0.25">
      <c r="A106" s="228" t="s">
        <v>21</v>
      </c>
      <c r="B106" s="66"/>
      <c r="C106" s="66"/>
      <c r="D106" s="70">
        <v>0</v>
      </c>
      <c r="E106" s="212">
        <v>1</v>
      </c>
      <c r="F106" s="212">
        <f>HLOOKUP($A106,'Income Statement'!$G$2:$EZ$202,F$6,FALSE)</f>
        <v>10254.950000000001</v>
      </c>
      <c r="G106" s="212">
        <f t="shared" si="5"/>
        <v>5152.9400000000014</v>
      </c>
      <c r="H106" s="212">
        <f t="shared" si="6"/>
        <v>5102.0099999999993</v>
      </c>
      <c r="I106" s="212">
        <f>HLOOKUP($A106,'Income Statement'!$G$2:$EZ$202,I$6,FALSE)</f>
        <v>362.19</v>
      </c>
      <c r="J106" s="212">
        <f>HLOOKUP($A106,'Income Statement'!$G$2:$EZ$202,J$6,FALSE)</f>
        <v>0</v>
      </c>
      <c r="K106" s="212">
        <f>HLOOKUP($A106,'Income Statement'!$G$2:$EZ$202,K$6,FALSE)</f>
        <v>4739.82</v>
      </c>
      <c r="L106" s="218">
        <f t="shared" si="7"/>
        <v>0.49751680895567496</v>
      </c>
      <c r="M106" s="218">
        <f t="shared" si="8"/>
        <v>0.46219825547662341</v>
      </c>
      <c r="O106" s="217"/>
      <c r="P106" s="212"/>
    </row>
    <row r="107" spans="1:16" x14ac:dyDescent="0.25">
      <c r="A107" s="228" t="s">
        <v>31</v>
      </c>
      <c r="B107" s="66"/>
      <c r="C107" s="66"/>
      <c r="D107" s="70">
        <v>0</v>
      </c>
      <c r="E107" s="212">
        <v>1</v>
      </c>
      <c r="F107" s="212">
        <f>HLOOKUP($A107,'Income Statement'!$G$2:$EZ$202,F$6,FALSE)</f>
        <v>11707.79</v>
      </c>
      <c r="G107" s="212">
        <f t="shared" si="5"/>
        <v>3395.5500000000011</v>
      </c>
      <c r="H107" s="212">
        <f t="shared" si="6"/>
        <v>8312.24</v>
      </c>
      <c r="I107" s="212">
        <f>HLOOKUP($A107,'Income Statement'!$G$2:$EZ$202,I$6,FALSE)</f>
        <v>36.380000000000003</v>
      </c>
      <c r="J107" s="212">
        <f>HLOOKUP($A107,'Income Statement'!$G$2:$EZ$202,J$6,FALSE)</f>
        <v>0</v>
      </c>
      <c r="K107" s="212">
        <f>HLOOKUP($A107,'Income Statement'!$G$2:$EZ$202,K$6,FALSE)</f>
        <v>8275.86</v>
      </c>
      <c r="L107" s="218">
        <f t="shared" si="7"/>
        <v>0.70997515329536998</v>
      </c>
      <c r="M107" s="218">
        <f t="shared" si="8"/>
        <v>0.70686782048533503</v>
      </c>
      <c r="O107" s="217"/>
      <c r="P107" s="212"/>
    </row>
    <row r="108" spans="1:16" x14ac:dyDescent="0.25">
      <c r="A108" s="228" t="s">
        <v>471</v>
      </c>
      <c r="B108" s="66"/>
      <c r="C108" s="66"/>
      <c r="D108" s="70">
        <v>0</v>
      </c>
      <c r="E108" s="212">
        <v>1</v>
      </c>
      <c r="F108" s="212">
        <f>HLOOKUP($A108,'Income Statement'!$G$2:$EZ$202,F$6,FALSE)</f>
        <v>9296.81</v>
      </c>
      <c r="G108" s="212">
        <f t="shared" si="5"/>
        <v>4537.0199999999995</v>
      </c>
      <c r="H108" s="212">
        <f t="shared" si="6"/>
        <v>4759.79</v>
      </c>
      <c r="I108" s="212">
        <f>HLOOKUP($A108,'Income Statement'!$G$2:$EZ$202,I$6,FALSE)</f>
        <v>29.13</v>
      </c>
      <c r="J108" s="212">
        <f>HLOOKUP($A108,'Income Statement'!$G$2:$EZ$202,J$6,FALSE)</f>
        <v>0</v>
      </c>
      <c r="K108" s="212">
        <f>HLOOKUP($A108,'Income Statement'!$G$2:$EZ$202,K$6,FALSE)</f>
        <v>4730.66</v>
      </c>
      <c r="L108" s="218">
        <f t="shared" si="7"/>
        <v>0.51198099132928399</v>
      </c>
      <c r="M108" s="218">
        <f t="shared" si="8"/>
        <v>0.50884765849791491</v>
      </c>
      <c r="O108" s="217"/>
      <c r="P108" s="212"/>
    </row>
    <row r="109" spans="1:16" x14ac:dyDescent="0.25">
      <c r="A109" s="228" t="s">
        <v>117</v>
      </c>
      <c r="B109" s="66"/>
      <c r="C109" s="66"/>
      <c r="D109" s="70">
        <v>0</v>
      </c>
      <c r="E109" s="212">
        <v>1</v>
      </c>
      <c r="F109" s="212">
        <f>HLOOKUP($A109,'Income Statement'!$G$2:$EZ$202,F$6,FALSE)</f>
        <v>12738.87</v>
      </c>
      <c r="G109" s="212">
        <f t="shared" si="5"/>
        <v>9124.52</v>
      </c>
      <c r="H109" s="212">
        <f t="shared" si="6"/>
        <v>3614.35</v>
      </c>
      <c r="I109" s="212">
        <f>HLOOKUP($A109,'Income Statement'!$G$2:$EZ$202,I$6,FALSE)</f>
        <v>0</v>
      </c>
      <c r="J109" s="212">
        <f>HLOOKUP($A109,'Income Statement'!$G$2:$EZ$202,J$6,FALSE)</f>
        <v>0</v>
      </c>
      <c r="K109" s="212">
        <f>HLOOKUP($A109,'Income Statement'!$G$2:$EZ$202,K$6,FALSE)</f>
        <v>3614.35</v>
      </c>
      <c r="L109" s="218">
        <f t="shared" si="7"/>
        <v>0.28372610757469069</v>
      </c>
      <c r="M109" s="218">
        <f t="shared" si="8"/>
        <v>0.28372610757469069</v>
      </c>
      <c r="O109" s="217"/>
      <c r="P109" s="212"/>
    </row>
    <row r="110" spans="1:16" x14ac:dyDescent="0.25">
      <c r="A110" s="228" t="s">
        <v>107</v>
      </c>
      <c r="B110" s="66"/>
      <c r="C110" s="66"/>
      <c r="D110" s="70">
        <v>0</v>
      </c>
      <c r="E110" s="212">
        <v>1</v>
      </c>
      <c r="F110" s="212">
        <f>HLOOKUP($A110,'Income Statement'!$G$2:$EZ$202,F$6,FALSE)</f>
        <v>8956.25</v>
      </c>
      <c r="G110" s="212">
        <f t="shared" si="5"/>
        <v>5192.8100000000004</v>
      </c>
      <c r="H110" s="212">
        <f t="shared" si="6"/>
        <v>3763.4399999999996</v>
      </c>
      <c r="I110" s="212">
        <f>HLOOKUP($A110,'Income Statement'!$G$2:$EZ$202,I$6,FALSE)</f>
        <v>751.72</v>
      </c>
      <c r="J110" s="212">
        <f>HLOOKUP($A110,'Income Statement'!$G$2:$EZ$202,J$6,FALSE)</f>
        <v>0</v>
      </c>
      <c r="K110" s="212">
        <f>HLOOKUP($A110,'Income Statement'!$G$2:$EZ$202,K$6,FALSE)</f>
        <v>3011.72</v>
      </c>
      <c r="L110" s="218">
        <f t="shared" si="7"/>
        <v>0.42020265177948357</v>
      </c>
      <c r="M110" s="218">
        <f t="shared" si="8"/>
        <v>0.33627020237264477</v>
      </c>
      <c r="O110" s="217"/>
      <c r="P110" s="212"/>
    </row>
    <row r="111" spans="1:16" x14ac:dyDescent="0.25">
      <c r="A111" s="228" t="s">
        <v>472</v>
      </c>
      <c r="B111" s="66"/>
      <c r="C111" s="66"/>
      <c r="D111" s="70">
        <v>0</v>
      </c>
      <c r="E111" s="212">
        <v>1</v>
      </c>
      <c r="F111" s="212">
        <f>HLOOKUP($A111,'Income Statement'!$G$2:$EZ$202,F$6,FALSE)</f>
        <v>9007.83</v>
      </c>
      <c r="G111" s="212">
        <f t="shared" si="5"/>
        <v>1650.2699999999995</v>
      </c>
      <c r="H111" s="212">
        <f t="shared" si="6"/>
        <v>7357.56</v>
      </c>
      <c r="I111" s="212">
        <f>HLOOKUP($A111,'Income Statement'!$G$2:$EZ$202,I$6,FALSE)</f>
        <v>0</v>
      </c>
      <c r="J111" s="212">
        <f>HLOOKUP($A111,'Income Statement'!$G$2:$EZ$202,J$6,FALSE)</f>
        <v>0</v>
      </c>
      <c r="K111" s="212">
        <f>HLOOKUP($A111,'Income Statement'!$G$2:$EZ$202,K$6,FALSE)</f>
        <v>7357.56</v>
      </c>
      <c r="L111" s="218">
        <f t="shared" si="7"/>
        <v>0.8167960540996001</v>
      </c>
      <c r="M111" s="218">
        <f t="shared" si="8"/>
        <v>0.8167960540996001</v>
      </c>
      <c r="O111" s="217"/>
      <c r="P111" s="212"/>
    </row>
    <row r="112" spans="1:16" x14ac:dyDescent="0.25">
      <c r="A112" s="228" t="s">
        <v>116</v>
      </c>
      <c r="B112" s="66"/>
      <c r="C112" s="66"/>
      <c r="D112" s="70">
        <v>0</v>
      </c>
      <c r="E112" s="212">
        <v>1</v>
      </c>
      <c r="F112" s="212">
        <f>HLOOKUP($A112,'Income Statement'!$G$2:$EZ$202,F$6,FALSE)</f>
        <v>8722.02</v>
      </c>
      <c r="G112" s="212">
        <f t="shared" si="5"/>
        <v>5269.49</v>
      </c>
      <c r="H112" s="212">
        <f t="shared" si="6"/>
        <v>3452.53</v>
      </c>
      <c r="I112" s="212">
        <f>HLOOKUP($A112,'Income Statement'!$G$2:$EZ$202,I$6,FALSE)</f>
        <v>0</v>
      </c>
      <c r="J112" s="212">
        <f>HLOOKUP($A112,'Income Statement'!$G$2:$EZ$202,J$6,FALSE)</f>
        <v>0</v>
      </c>
      <c r="K112" s="212">
        <f>HLOOKUP($A112,'Income Statement'!$G$2:$EZ$202,K$6,FALSE)</f>
        <v>3452.53</v>
      </c>
      <c r="L112" s="218">
        <f t="shared" si="7"/>
        <v>0.39584064241998984</v>
      </c>
      <c r="M112" s="218">
        <f t="shared" si="8"/>
        <v>0.39584064241998984</v>
      </c>
      <c r="O112" s="217"/>
      <c r="P112" s="212"/>
    </row>
    <row r="113" spans="1:16" x14ac:dyDescent="0.25">
      <c r="A113" s="228" t="s">
        <v>5</v>
      </c>
      <c r="B113" s="66"/>
      <c r="C113" s="66"/>
      <c r="D113" s="70">
        <v>0</v>
      </c>
      <c r="E113" s="212">
        <v>1</v>
      </c>
      <c r="F113" s="212">
        <f>HLOOKUP($A113,'Income Statement'!$G$2:$EZ$202,F$6,FALSE)</f>
        <v>6407.44</v>
      </c>
      <c r="G113" s="212">
        <f t="shared" si="5"/>
        <v>6292.54</v>
      </c>
      <c r="H113" s="212">
        <f t="shared" si="6"/>
        <v>114.9</v>
      </c>
      <c r="I113" s="212">
        <f>HLOOKUP($A113,'Income Statement'!$G$2:$EZ$202,I$6,FALSE)</f>
        <v>0</v>
      </c>
      <c r="J113" s="212">
        <f>HLOOKUP($A113,'Income Statement'!$G$2:$EZ$202,J$6,FALSE)</f>
        <v>0</v>
      </c>
      <c r="K113" s="212">
        <f>HLOOKUP($A113,'Income Statement'!$G$2:$EZ$202,K$6,FALSE)</f>
        <v>114.9</v>
      </c>
      <c r="L113" s="218">
        <f t="shared" si="7"/>
        <v>1.7932278725981049E-2</v>
      </c>
      <c r="M113" s="218">
        <f t="shared" si="8"/>
        <v>1.7932278725981049E-2</v>
      </c>
      <c r="O113" s="217"/>
      <c r="P113" s="212"/>
    </row>
    <row r="114" spans="1:16" x14ac:dyDescent="0.25">
      <c r="A114" s="228" t="s">
        <v>460</v>
      </c>
      <c r="B114" s="66"/>
      <c r="C114" s="66"/>
      <c r="D114" s="70">
        <v>0</v>
      </c>
      <c r="E114" s="212">
        <v>1</v>
      </c>
      <c r="F114" s="212">
        <f>HLOOKUP($A114,'Income Statement'!$G$2:$EZ$202,F$6,FALSE)</f>
        <v>8249.3799999999992</v>
      </c>
      <c r="G114" s="212">
        <f t="shared" si="5"/>
        <v>3402.8599999999988</v>
      </c>
      <c r="H114" s="212">
        <f t="shared" si="6"/>
        <v>4846.5200000000004</v>
      </c>
      <c r="I114" s="212">
        <f>HLOOKUP($A114,'Income Statement'!$G$2:$EZ$202,I$6,FALSE)</f>
        <v>0</v>
      </c>
      <c r="J114" s="212">
        <f>HLOOKUP($A114,'Income Statement'!$G$2:$EZ$202,J$6,FALSE)</f>
        <v>0</v>
      </c>
      <c r="K114" s="212">
        <f>HLOOKUP($A114,'Income Statement'!$G$2:$EZ$202,K$6,FALSE)</f>
        <v>4846.5200000000004</v>
      </c>
      <c r="L114" s="218">
        <f t="shared" si="7"/>
        <v>0.58750112129638843</v>
      </c>
      <c r="M114" s="218">
        <f t="shared" si="8"/>
        <v>0.58750112129638843</v>
      </c>
      <c r="O114" s="217"/>
      <c r="P114" s="212"/>
    </row>
    <row r="115" spans="1:16" x14ac:dyDescent="0.25">
      <c r="A115" s="228" t="s">
        <v>84</v>
      </c>
      <c r="B115" s="66"/>
      <c r="C115" s="66"/>
      <c r="D115" s="70">
        <v>0</v>
      </c>
      <c r="E115" s="212">
        <v>1</v>
      </c>
      <c r="F115" s="212">
        <f>HLOOKUP($A115,'Income Statement'!$G$2:$EZ$202,F$6,FALSE)</f>
        <v>8129.79</v>
      </c>
      <c r="G115" s="212">
        <f t="shared" ref="G115:G137" si="9">+F115-H115</f>
        <v>6171.84</v>
      </c>
      <c r="H115" s="212">
        <f t="shared" ref="H115:H137" si="10">+K115+J115+I115</f>
        <v>1957.95</v>
      </c>
      <c r="I115" s="212">
        <f>HLOOKUP($A115,'Income Statement'!$G$2:$EZ$202,I$6,FALSE)</f>
        <v>54.29</v>
      </c>
      <c r="J115" s="212">
        <f>HLOOKUP($A115,'Income Statement'!$G$2:$EZ$202,J$6,FALSE)</f>
        <v>0</v>
      </c>
      <c r="K115" s="212">
        <f>HLOOKUP($A115,'Income Statement'!$G$2:$EZ$202,K$6,FALSE)</f>
        <v>1903.66</v>
      </c>
      <c r="L115" s="218">
        <f t="shared" ref="L115:L138" si="11">+H115/F115</f>
        <v>0.2408364791710487</v>
      </c>
      <c r="M115" s="218">
        <f t="shared" ref="M115:M138" si="12">+K115/F115</f>
        <v>0.23415856990155959</v>
      </c>
      <c r="O115" s="217"/>
      <c r="P115" s="212"/>
    </row>
    <row r="116" spans="1:16" x14ac:dyDescent="0.25">
      <c r="A116" s="228" t="s">
        <v>463</v>
      </c>
      <c r="B116" s="66"/>
      <c r="C116" s="66"/>
      <c r="D116" s="70">
        <v>0</v>
      </c>
      <c r="E116" s="212">
        <v>1</v>
      </c>
      <c r="F116" s="212">
        <f>HLOOKUP($A116,'Income Statement'!$G$2:$EZ$202,F$6,FALSE)</f>
        <v>8654.48</v>
      </c>
      <c r="G116" s="212">
        <f t="shared" si="9"/>
        <v>6531.2899999999991</v>
      </c>
      <c r="H116" s="212">
        <f t="shared" si="10"/>
        <v>2123.19</v>
      </c>
      <c r="I116" s="212">
        <f>HLOOKUP($A116,'Income Statement'!$G$2:$EZ$202,I$6,FALSE)</f>
        <v>0</v>
      </c>
      <c r="J116" s="212">
        <f>HLOOKUP($A116,'Income Statement'!$G$2:$EZ$202,J$6,FALSE)</f>
        <v>0</v>
      </c>
      <c r="K116" s="212">
        <f>HLOOKUP($A116,'Income Statement'!$G$2:$EZ$202,K$6,FALSE)</f>
        <v>2123.19</v>
      </c>
      <c r="L116" s="218">
        <f t="shared" si="11"/>
        <v>0.24532843105536095</v>
      </c>
      <c r="M116" s="218">
        <f t="shared" si="12"/>
        <v>0.24532843105536095</v>
      </c>
      <c r="O116" s="217"/>
      <c r="P116" s="212"/>
    </row>
    <row r="117" spans="1:16" x14ac:dyDescent="0.25">
      <c r="A117" s="228" t="s">
        <v>101</v>
      </c>
      <c r="B117" s="66"/>
      <c r="C117" s="66"/>
      <c r="D117" s="70">
        <v>0</v>
      </c>
      <c r="E117" s="212">
        <v>1</v>
      </c>
      <c r="F117" s="212">
        <f>HLOOKUP($A117,'Income Statement'!$G$2:$EZ$202,F$6,FALSE)</f>
        <v>6789.31</v>
      </c>
      <c r="G117" s="212">
        <f t="shared" si="9"/>
        <v>4966.8100000000004</v>
      </c>
      <c r="H117" s="212">
        <f t="shared" si="10"/>
        <v>1822.5</v>
      </c>
      <c r="I117" s="212">
        <f>HLOOKUP($A117,'Income Statement'!$G$2:$EZ$202,I$6,FALSE)</f>
        <v>0</v>
      </c>
      <c r="J117" s="212">
        <f>HLOOKUP($A117,'Income Statement'!$G$2:$EZ$202,J$6,FALSE)</f>
        <v>0</v>
      </c>
      <c r="K117" s="212">
        <f>HLOOKUP($A117,'Income Statement'!$G$2:$EZ$202,K$6,FALSE)</f>
        <v>1822.5</v>
      </c>
      <c r="L117" s="218">
        <f t="shared" si="11"/>
        <v>0.26843670417170523</v>
      </c>
      <c r="M117" s="218">
        <f t="shared" si="12"/>
        <v>0.26843670417170523</v>
      </c>
      <c r="O117" s="217"/>
      <c r="P117" s="212"/>
    </row>
    <row r="118" spans="1:16" x14ac:dyDescent="0.25">
      <c r="A118" s="228" t="s">
        <v>41</v>
      </c>
      <c r="B118" s="66"/>
      <c r="C118" s="66"/>
      <c r="D118" s="70">
        <v>0</v>
      </c>
      <c r="E118" s="212">
        <v>1</v>
      </c>
      <c r="F118" s="212">
        <f>HLOOKUP($A118,'Income Statement'!$G$2:$EZ$202,F$6,FALSE)</f>
        <v>9254.64</v>
      </c>
      <c r="G118" s="212">
        <f t="shared" si="9"/>
        <v>6346.2099999999991</v>
      </c>
      <c r="H118" s="212">
        <f t="shared" si="10"/>
        <v>2908.43</v>
      </c>
      <c r="I118" s="212">
        <f>HLOOKUP($A118,'Income Statement'!$G$2:$EZ$202,I$6,FALSE)</f>
        <v>0</v>
      </c>
      <c r="J118" s="212">
        <f>HLOOKUP($A118,'Income Statement'!$G$2:$EZ$202,J$6,FALSE)</f>
        <v>0</v>
      </c>
      <c r="K118" s="212">
        <f>HLOOKUP($A118,'Income Statement'!$G$2:$EZ$202,K$6,FALSE)</f>
        <v>2908.43</v>
      </c>
      <c r="L118" s="218">
        <f t="shared" si="11"/>
        <v>0.31426722163152754</v>
      </c>
      <c r="M118" s="218">
        <f t="shared" si="12"/>
        <v>0.31426722163152754</v>
      </c>
      <c r="O118" s="217"/>
      <c r="P118" s="212"/>
    </row>
    <row r="119" spans="1:16" x14ac:dyDescent="0.25">
      <c r="A119" s="228" t="s">
        <v>81</v>
      </c>
      <c r="B119" s="66"/>
      <c r="C119" s="66"/>
      <c r="D119" s="70">
        <v>0</v>
      </c>
      <c r="E119" s="212">
        <v>1</v>
      </c>
      <c r="F119" s="212">
        <f>HLOOKUP($A119,'Income Statement'!$G$2:$EZ$202,F$6,FALSE)</f>
        <v>3641.64</v>
      </c>
      <c r="G119" s="212">
        <f t="shared" si="9"/>
        <v>1465.94</v>
      </c>
      <c r="H119" s="212">
        <f t="shared" si="10"/>
        <v>2175.6999999999998</v>
      </c>
      <c r="I119" s="212">
        <f>HLOOKUP($A119,'Income Statement'!$G$2:$EZ$202,I$6,FALSE)</f>
        <v>0</v>
      </c>
      <c r="J119" s="212">
        <f>HLOOKUP($A119,'Income Statement'!$G$2:$EZ$202,J$6,FALSE)</f>
        <v>0</v>
      </c>
      <c r="K119" s="212">
        <f>HLOOKUP($A119,'Income Statement'!$G$2:$EZ$202,K$6,FALSE)</f>
        <v>2175.6999999999998</v>
      </c>
      <c r="L119" s="218">
        <f t="shared" si="11"/>
        <v>0.59745059918058896</v>
      </c>
      <c r="M119" s="218">
        <f t="shared" si="12"/>
        <v>0.59745059918058896</v>
      </c>
      <c r="O119" s="217"/>
      <c r="P119" s="212"/>
    </row>
    <row r="120" spans="1:16" x14ac:dyDescent="0.25">
      <c r="A120" s="228" t="s">
        <v>97</v>
      </c>
      <c r="B120" s="66"/>
      <c r="C120" s="66"/>
      <c r="D120" s="70">
        <v>0</v>
      </c>
      <c r="E120" s="212">
        <v>1</v>
      </c>
      <c r="F120" s="212">
        <f>HLOOKUP($A120,'Income Statement'!$G$2:$EZ$202,F$6,FALSE)</f>
        <v>6278.86</v>
      </c>
      <c r="G120" s="212">
        <f t="shared" si="9"/>
        <v>4932.99</v>
      </c>
      <c r="H120" s="212">
        <f t="shared" si="10"/>
        <v>1345.87</v>
      </c>
      <c r="I120" s="212">
        <f>HLOOKUP($A120,'Income Statement'!$G$2:$EZ$202,I$6,FALSE)</f>
        <v>0</v>
      </c>
      <c r="J120" s="212">
        <f>HLOOKUP($A120,'Income Statement'!$G$2:$EZ$202,J$6,FALSE)</f>
        <v>0</v>
      </c>
      <c r="K120" s="212">
        <f>HLOOKUP($A120,'Income Statement'!$G$2:$EZ$202,K$6,FALSE)</f>
        <v>1345.87</v>
      </c>
      <c r="L120" s="218">
        <f t="shared" si="11"/>
        <v>0.21434942011766467</v>
      </c>
      <c r="M120" s="218">
        <f t="shared" si="12"/>
        <v>0.21434942011766467</v>
      </c>
      <c r="O120" s="217"/>
      <c r="P120" s="212"/>
    </row>
    <row r="121" spans="1:16" x14ac:dyDescent="0.25">
      <c r="A121" s="228" t="s">
        <v>54</v>
      </c>
      <c r="B121" s="66"/>
      <c r="C121" s="66"/>
      <c r="D121" s="70">
        <v>0</v>
      </c>
      <c r="E121" s="212">
        <v>1</v>
      </c>
      <c r="F121" s="212">
        <f>HLOOKUP($A121,'Income Statement'!$G$2:$EZ$202,F$6,FALSE)</f>
        <v>6654.72</v>
      </c>
      <c r="G121" s="212">
        <f t="shared" si="9"/>
        <v>3701.5400000000004</v>
      </c>
      <c r="H121" s="212">
        <f t="shared" si="10"/>
        <v>2953.18</v>
      </c>
      <c r="I121" s="212">
        <f>HLOOKUP($A121,'Income Statement'!$G$2:$EZ$202,I$6,FALSE)</f>
        <v>380.95</v>
      </c>
      <c r="J121" s="212">
        <f>HLOOKUP($A121,'Income Statement'!$G$2:$EZ$202,J$6,FALSE)</f>
        <v>0</v>
      </c>
      <c r="K121" s="212">
        <f>HLOOKUP($A121,'Income Statement'!$G$2:$EZ$202,K$6,FALSE)</f>
        <v>2572.23</v>
      </c>
      <c r="L121" s="218">
        <f t="shared" si="11"/>
        <v>0.44377223985381797</v>
      </c>
      <c r="M121" s="218">
        <f t="shared" si="12"/>
        <v>0.38652715666474319</v>
      </c>
      <c r="O121" s="217"/>
      <c r="P121" s="212"/>
    </row>
    <row r="122" spans="1:16" x14ac:dyDescent="0.25">
      <c r="A122" s="228" t="s">
        <v>35</v>
      </c>
      <c r="B122" s="66"/>
      <c r="C122" s="66"/>
      <c r="D122" s="70">
        <v>0</v>
      </c>
      <c r="E122" s="212">
        <v>1</v>
      </c>
      <c r="F122" s="212">
        <f>HLOOKUP($A122,'Income Statement'!$G$2:$EZ$202,F$6,FALSE)</f>
        <v>5236.59</v>
      </c>
      <c r="G122" s="212">
        <f t="shared" si="9"/>
        <v>2734.1200000000003</v>
      </c>
      <c r="H122" s="212">
        <f t="shared" si="10"/>
        <v>2502.4699999999998</v>
      </c>
      <c r="I122" s="212">
        <f>HLOOKUP($A122,'Income Statement'!$G$2:$EZ$202,I$6,FALSE)</f>
        <v>0</v>
      </c>
      <c r="J122" s="212">
        <f>HLOOKUP($A122,'Income Statement'!$G$2:$EZ$202,J$6,FALSE)</f>
        <v>0</v>
      </c>
      <c r="K122" s="212">
        <f>HLOOKUP($A122,'Income Statement'!$G$2:$EZ$202,K$6,FALSE)</f>
        <v>2502.4699999999998</v>
      </c>
      <c r="L122" s="218">
        <f t="shared" si="11"/>
        <v>0.47788159852117501</v>
      </c>
      <c r="M122" s="218">
        <f t="shared" si="12"/>
        <v>0.47788159852117501</v>
      </c>
      <c r="O122" s="217"/>
      <c r="P122" s="212"/>
    </row>
    <row r="123" spans="1:16" x14ac:dyDescent="0.25">
      <c r="A123" s="228" t="s">
        <v>462</v>
      </c>
      <c r="B123" s="66"/>
      <c r="C123" s="66"/>
      <c r="D123" s="70">
        <v>0</v>
      </c>
      <c r="E123" s="212">
        <v>1</v>
      </c>
      <c r="F123" s="212">
        <f>HLOOKUP($A123,'Income Statement'!$G$2:$EZ$202,F$6,FALSE)</f>
        <v>5453.86</v>
      </c>
      <c r="G123" s="212">
        <f t="shared" si="9"/>
        <v>3666.8399999999997</v>
      </c>
      <c r="H123" s="212">
        <f t="shared" si="10"/>
        <v>1787.02</v>
      </c>
      <c r="I123" s="212">
        <f>HLOOKUP($A123,'Income Statement'!$G$2:$EZ$202,I$6,FALSE)</f>
        <v>0</v>
      </c>
      <c r="J123" s="212">
        <f>HLOOKUP($A123,'Income Statement'!$G$2:$EZ$202,J$6,FALSE)</f>
        <v>0</v>
      </c>
      <c r="K123" s="212">
        <f>HLOOKUP($A123,'Income Statement'!$G$2:$EZ$202,K$6,FALSE)</f>
        <v>1787.02</v>
      </c>
      <c r="L123" s="218">
        <f t="shared" si="11"/>
        <v>0.32766150946302253</v>
      </c>
      <c r="M123" s="218">
        <f t="shared" si="12"/>
        <v>0.32766150946302253</v>
      </c>
      <c r="O123" s="217"/>
      <c r="P123" s="212"/>
    </row>
    <row r="124" spans="1:16" x14ac:dyDescent="0.25">
      <c r="A124" s="228" t="s">
        <v>19</v>
      </c>
      <c r="B124" s="66"/>
      <c r="C124" s="66"/>
      <c r="D124" s="70">
        <v>0</v>
      </c>
      <c r="E124" s="212">
        <v>1</v>
      </c>
      <c r="F124" s="212">
        <f>HLOOKUP($A124,'Income Statement'!$G$2:$EZ$202,F$6,FALSE)</f>
        <v>6528</v>
      </c>
      <c r="G124" s="212">
        <f t="shared" si="9"/>
        <v>4925.7700000000004</v>
      </c>
      <c r="H124" s="212">
        <f t="shared" si="10"/>
        <v>1602.23</v>
      </c>
      <c r="I124" s="212">
        <f>HLOOKUP($A124,'Income Statement'!$G$2:$EZ$202,I$6,FALSE)</f>
        <v>0</v>
      </c>
      <c r="J124" s="212">
        <f>HLOOKUP($A124,'Income Statement'!$G$2:$EZ$202,J$6,FALSE)</f>
        <v>0</v>
      </c>
      <c r="K124" s="212">
        <f>HLOOKUP($A124,'Income Statement'!$G$2:$EZ$202,K$6,FALSE)</f>
        <v>1602.23</v>
      </c>
      <c r="L124" s="218">
        <f t="shared" si="11"/>
        <v>0.24543964460784315</v>
      </c>
      <c r="M124" s="218">
        <f t="shared" si="12"/>
        <v>0.24543964460784315</v>
      </c>
      <c r="O124" s="217"/>
      <c r="P124" s="212"/>
    </row>
    <row r="125" spans="1:16" x14ac:dyDescent="0.25">
      <c r="A125" s="228" t="s">
        <v>63</v>
      </c>
      <c r="B125" s="66"/>
      <c r="C125" s="66"/>
      <c r="D125" s="70">
        <v>0</v>
      </c>
      <c r="E125" s="212">
        <v>1</v>
      </c>
      <c r="F125" s="212">
        <f>HLOOKUP($A125,'Income Statement'!$G$2:$EZ$202,F$6,FALSE)</f>
        <v>4453.16</v>
      </c>
      <c r="G125" s="212">
        <f t="shared" si="9"/>
        <v>-170.35000000000036</v>
      </c>
      <c r="H125" s="212">
        <f t="shared" si="10"/>
        <v>4623.51</v>
      </c>
      <c r="I125" s="212">
        <f>HLOOKUP($A125,'Income Statement'!$G$2:$EZ$202,I$6,FALSE)</f>
        <v>0</v>
      </c>
      <c r="J125" s="212">
        <f>HLOOKUP($A125,'Income Statement'!$G$2:$EZ$202,J$6,FALSE)</f>
        <v>0</v>
      </c>
      <c r="K125" s="212">
        <f>HLOOKUP($A125,'Income Statement'!$G$2:$EZ$202,K$6,FALSE)</f>
        <v>4623.51</v>
      </c>
      <c r="L125" s="218">
        <f t="shared" si="11"/>
        <v>1.0382537344267893</v>
      </c>
      <c r="M125" s="218">
        <f t="shared" si="12"/>
        <v>1.0382537344267893</v>
      </c>
      <c r="O125" s="217"/>
      <c r="P125" s="212"/>
    </row>
    <row r="126" spans="1:16" x14ac:dyDescent="0.25">
      <c r="A126" s="228" t="s">
        <v>113</v>
      </c>
      <c r="B126" s="66"/>
      <c r="C126" s="66"/>
      <c r="D126" s="70">
        <v>0</v>
      </c>
      <c r="E126" s="212">
        <v>1</v>
      </c>
      <c r="F126" s="212">
        <f>HLOOKUP($A126,'Income Statement'!$G$2:$EZ$202,F$6,FALSE)</f>
        <v>4936.67</v>
      </c>
      <c r="G126" s="212">
        <f t="shared" si="9"/>
        <v>3435.7200000000003</v>
      </c>
      <c r="H126" s="212">
        <f t="shared" si="10"/>
        <v>1500.95</v>
      </c>
      <c r="I126" s="212">
        <f>HLOOKUP($A126,'Income Statement'!$G$2:$EZ$202,I$6,FALSE)</f>
        <v>0</v>
      </c>
      <c r="J126" s="212">
        <f>HLOOKUP($A126,'Income Statement'!$G$2:$EZ$202,J$6,FALSE)</f>
        <v>0</v>
      </c>
      <c r="K126" s="212">
        <f>HLOOKUP($A126,'Income Statement'!$G$2:$EZ$202,K$6,FALSE)</f>
        <v>1500.95</v>
      </c>
      <c r="L126" s="218">
        <f t="shared" si="11"/>
        <v>0.30404098309184124</v>
      </c>
      <c r="M126" s="218">
        <f t="shared" si="12"/>
        <v>0.30404098309184124</v>
      </c>
      <c r="O126" s="217"/>
      <c r="P126" s="212"/>
    </row>
    <row r="127" spans="1:16" x14ac:dyDescent="0.25">
      <c r="A127" s="228" t="s">
        <v>9</v>
      </c>
      <c r="B127" s="66"/>
      <c r="C127" s="66"/>
      <c r="D127" s="70">
        <v>0</v>
      </c>
      <c r="E127" s="212">
        <v>1</v>
      </c>
      <c r="F127" s="212">
        <f>HLOOKUP($A127,'Income Statement'!$G$2:$EZ$202,F$6,FALSE)</f>
        <v>3919.09</v>
      </c>
      <c r="G127" s="212">
        <f t="shared" si="9"/>
        <v>559.87000000000035</v>
      </c>
      <c r="H127" s="212">
        <f t="shared" si="10"/>
        <v>3359.22</v>
      </c>
      <c r="I127" s="212">
        <f>HLOOKUP($A127,'Income Statement'!$G$2:$EZ$202,I$6,FALSE)</f>
        <v>989.79</v>
      </c>
      <c r="J127" s="212">
        <f>HLOOKUP($A127,'Income Statement'!$G$2:$EZ$202,J$6,FALSE)</f>
        <v>0</v>
      </c>
      <c r="K127" s="212">
        <f>HLOOKUP($A127,'Income Statement'!$G$2:$EZ$202,K$6,FALSE)</f>
        <v>2369.4299999999998</v>
      </c>
      <c r="L127" s="218">
        <f t="shared" si="11"/>
        <v>0.8571428571428571</v>
      </c>
      <c r="M127" s="218">
        <f t="shared" si="12"/>
        <v>0.6045867790737135</v>
      </c>
      <c r="O127" s="217"/>
      <c r="P127" s="212"/>
    </row>
    <row r="128" spans="1:16" x14ac:dyDescent="0.25">
      <c r="A128" s="228" t="s">
        <v>10</v>
      </c>
      <c r="B128" s="66"/>
      <c r="C128" s="66"/>
      <c r="D128" s="70">
        <v>0</v>
      </c>
      <c r="E128" s="212">
        <v>1</v>
      </c>
      <c r="F128" s="212">
        <f>HLOOKUP($A128,'Income Statement'!$G$2:$EZ$202,F$6,FALSE)</f>
        <v>4173.2299999999996</v>
      </c>
      <c r="G128" s="212">
        <f t="shared" si="9"/>
        <v>3306.5599999999995</v>
      </c>
      <c r="H128" s="212">
        <f t="shared" si="10"/>
        <v>866.67</v>
      </c>
      <c r="I128" s="212">
        <f>HLOOKUP($A128,'Income Statement'!$G$2:$EZ$202,I$6,FALSE)</f>
        <v>0</v>
      </c>
      <c r="J128" s="212">
        <f>HLOOKUP($A128,'Income Statement'!$G$2:$EZ$202,J$6,FALSE)</f>
        <v>0</v>
      </c>
      <c r="K128" s="212">
        <f>HLOOKUP($A128,'Income Statement'!$G$2:$EZ$202,K$6,FALSE)</f>
        <v>866.67</v>
      </c>
      <c r="L128" s="218">
        <f t="shared" si="11"/>
        <v>0.2076736724311864</v>
      </c>
      <c r="M128" s="218">
        <f t="shared" si="12"/>
        <v>0.2076736724311864</v>
      </c>
      <c r="O128" s="217"/>
      <c r="P128" s="212"/>
    </row>
    <row r="129" spans="1:16" x14ac:dyDescent="0.25">
      <c r="A129" s="228" t="s">
        <v>27</v>
      </c>
      <c r="B129" s="66"/>
      <c r="C129" s="66"/>
      <c r="D129" s="70">
        <v>0</v>
      </c>
      <c r="E129" s="212">
        <v>1</v>
      </c>
      <c r="F129" s="212">
        <f>HLOOKUP($A129,'Income Statement'!$G$2:$EZ$202,F$6,FALSE)</f>
        <v>5546.86</v>
      </c>
      <c r="G129" s="212">
        <f t="shared" si="9"/>
        <v>3443.7299999999996</v>
      </c>
      <c r="H129" s="212">
        <f t="shared" si="10"/>
        <v>2103.13</v>
      </c>
      <c r="I129" s="212">
        <f>HLOOKUP($A129,'Income Statement'!$G$2:$EZ$202,I$6,FALSE)</f>
        <v>0</v>
      </c>
      <c r="J129" s="212">
        <f>HLOOKUP($A129,'Income Statement'!$G$2:$EZ$202,J$6,FALSE)</f>
        <v>0</v>
      </c>
      <c r="K129" s="212">
        <f>HLOOKUP($A129,'Income Statement'!$G$2:$EZ$202,K$6,FALSE)</f>
        <v>2103.13</v>
      </c>
      <c r="L129" s="218">
        <f t="shared" si="11"/>
        <v>0.37915685631149881</v>
      </c>
      <c r="M129" s="218">
        <f t="shared" si="12"/>
        <v>0.37915685631149881</v>
      </c>
      <c r="O129" s="217"/>
      <c r="P129" s="212"/>
    </row>
    <row r="130" spans="1:16" x14ac:dyDescent="0.25">
      <c r="A130" s="228" t="s">
        <v>109</v>
      </c>
      <c r="B130" s="66"/>
      <c r="C130" s="66"/>
      <c r="D130" s="70">
        <v>0</v>
      </c>
      <c r="E130" s="212">
        <v>1</v>
      </c>
      <c r="F130" s="212">
        <f>HLOOKUP($A130,'Income Statement'!$G$2:$EZ$202,F$6,FALSE)</f>
        <v>7395.84</v>
      </c>
      <c r="G130" s="212">
        <f t="shared" si="9"/>
        <v>2251.3199999999997</v>
      </c>
      <c r="H130" s="212">
        <f t="shared" si="10"/>
        <v>5144.5200000000004</v>
      </c>
      <c r="I130" s="212">
        <f>HLOOKUP($A130,'Income Statement'!$G$2:$EZ$202,I$6,FALSE)</f>
        <v>274.76</v>
      </c>
      <c r="J130" s="212">
        <f>HLOOKUP($A130,'Income Statement'!$G$2:$EZ$202,J$6,FALSE)</f>
        <v>0</v>
      </c>
      <c r="K130" s="212">
        <f>HLOOKUP($A130,'Income Statement'!$G$2:$EZ$202,K$6,FALSE)</f>
        <v>4869.76</v>
      </c>
      <c r="L130" s="218">
        <f t="shared" si="11"/>
        <v>0.69559644340602289</v>
      </c>
      <c r="M130" s="218">
        <f t="shared" si="12"/>
        <v>0.65844582900657667</v>
      </c>
      <c r="O130" s="217"/>
      <c r="P130" s="212"/>
    </row>
    <row r="131" spans="1:16" x14ac:dyDescent="0.25">
      <c r="A131" s="228" t="s">
        <v>106</v>
      </c>
      <c r="B131" s="66"/>
      <c r="C131" s="66"/>
      <c r="D131" s="70">
        <v>0</v>
      </c>
      <c r="E131" s="212">
        <v>1</v>
      </c>
      <c r="F131" s="212">
        <f>HLOOKUP($A131,'Income Statement'!$G$2:$EZ$202,F$6,FALSE)</f>
        <v>5436.86</v>
      </c>
      <c r="G131" s="212">
        <f t="shared" si="9"/>
        <v>4143.1499999999996</v>
      </c>
      <c r="H131" s="212">
        <f t="shared" si="10"/>
        <v>1293.71</v>
      </c>
      <c r="I131" s="212">
        <f>HLOOKUP($A131,'Income Statement'!$G$2:$EZ$202,I$6,FALSE)</f>
        <v>0</v>
      </c>
      <c r="J131" s="212">
        <f>HLOOKUP($A131,'Income Statement'!$G$2:$EZ$202,J$6,FALSE)</f>
        <v>0</v>
      </c>
      <c r="K131" s="212">
        <f>HLOOKUP($A131,'Income Statement'!$G$2:$EZ$202,K$6,FALSE)</f>
        <v>1293.71</v>
      </c>
      <c r="L131" s="218">
        <f t="shared" si="11"/>
        <v>0.23795168534779268</v>
      </c>
      <c r="M131" s="218">
        <f t="shared" si="12"/>
        <v>0.23795168534779268</v>
      </c>
      <c r="O131" s="217"/>
      <c r="P131" s="212"/>
    </row>
    <row r="132" spans="1:16" x14ac:dyDescent="0.25">
      <c r="A132" s="228" t="s">
        <v>501</v>
      </c>
      <c r="B132" s="66"/>
      <c r="C132" s="66"/>
      <c r="D132" s="70">
        <v>0</v>
      </c>
      <c r="E132" s="212">
        <v>1</v>
      </c>
      <c r="F132" s="212">
        <f>HLOOKUP($A132,'Income Statement'!$G$2:$EZ$202,F$6,FALSE)</f>
        <v>6442.95</v>
      </c>
      <c r="G132" s="212">
        <f t="shared" si="9"/>
        <v>3930.7799999999997</v>
      </c>
      <c r="H132" s="212">
        <f t="shared" si="10"/>
        <v>2512.17</v>
      </c>
      <c r="I132" s="212">
        <f>HLOOKUP($A132,'Income Statement'!$G$2:$EZ$202,I$6,FALSE)</f>
        <v>0</v>
      </c>
      <c r="J132" s="212">
        <f>HLOOKUP($A132,'Income Statement'!$G$2:$EZ$202,J$6,FALSE)</f>
        <v>0</v>
      </c>
      <c r="K132" s="212">
        <f>HLOOKUP($A132,'Income Statement'!$G$2:$EZ$202,K$6,FALSE)</f>
        <v>2512.17</v>
      </c>
      <c r="L132" s="218">
        <f t="shared" si="11"/>
        <v>0.38990990152026633</v>
      </c>
      <c r="M132" s="218">
        <f t="shared" si="12"/>
        <v>0.38990990152026633</v>
      </c>
      <c r="O132" s="217"/>
      <c r="P132" s="212"/>
    </row>
    <row r="133" spans="1:16" x14ac:dyDescent="0.25">
      <c r="A133" s="228" t="s">
        <v>68</v>
      </c>
      <c r="B133" s="66"/>
      <c r="C133" s="66"/>
      <c r="D133" s="70">
        <v>0</v>
      </c>
      <c r="E133" s="212">
        <v>1</v>
      </c>
      <c r="F133" s="212">
        <f>HLOOKUP($A133,'Income Statement'!$G$2:$EZ$202,F$6,FALSE)</f>
        <v>3905.39</v>
      </c>
      <c r="G133" s="212">
        <f t="shared" si="9"/>
        <v>-1192.8399999999997</v>
      </c>
      <c r="H133" s="212">
        <f t="shared" si="10"/>
        <v>5098.2299999999996</v>
      </c>
      <c r="I133" s="212">
        <f>HLOOKUP($A133,'Income Statement'!$G$2:$EZ$202,I$6,FALSE)</f>
        <v>107.62</v>
      </c>
      <c r="J133" s="212">
        <f>HLOOKUP($A133,'Income Statement'!$G$2:$EZ$202,J$6,FALSE)</f>
        <v>0</v>
      </c>
      <c r="K133" s="212">
        <f>HLOOKUP($A133,'Income Statement'!$G$2:$EZ$202,K$6,FALSE)</f>
        <v>4990.6099999999997</v>
      </c>
      <c r="L133" s="218">
        <f t="shared" si="11"/>
        <v>1.3054342844120561</v>
      </c>
      <c r="M133" s="218">
        <f t="shared" si="12"/>
        <v>1.2778774975098517</v>
      </c>
      <c r="O133" s="217"/>
      <c r="P133" s="212"/>
    </row>
    <row r="134" spans="1:16" x14ac:dyDescent="0.25">
      <c r="A134" s="228" t="s">
        <v>61</v>
      </c>
      <c r="B134" s="66"/>
      <c r="C134" s="66"/>
      <c r="D134" s="70">
        <v>0</v>
      </c>
      <c r="E134" s="212">
        <v>1</v>
      </c>
      <c r="F134" s="212">
        <f>HLOOKUP($A134,'Income Statement'!$G$2:$EZ$202,F$6,FALSE)</f>
        <v>2201.54</v>
      </c>
      <c r="G134" s="212">
        <f t="shared" si="9"/>
        <v>1037.71</v>
      </c>
      <c r="H134" s="212">
        <f t="shared" si="10"/>
        <v>1163.83</v>
      </c>
      <c r="I134" s="212">
        <f>HLOOKUP($A134,'Income Statement'!$G$2:$EZ$202,I$6,FALSE)</f>
        <v>0</v>
      </c>
      <c r="J134" s="212">
        <f>HLOOKUP($A134,'Income Statement'!$G$2:$EZ$202,J$6,FALSE)</f>
        <v>0</v>
      </c>
      <c r="K134" s="212">
        <f>HLOOKUP($A134,'Income Statement'!$G$2:$EZ$202,K$6,FALSE)</f>
        <v>1163.83</v>
      </c>
      <c r="L134" s="218">
        <f t="shared" si="11"/>
        <v>0.52864358585353888</v>
      </c>
      <c r="M134" s="218">
        <f t="shared" si="12"/>
        <v>0.52864358585353888</v>
      </c>
      <c r="O134" s="217"/>
      <c r="P134" s="212"/>
    </row>
    <row r="135" spans="1:16" x14ac:dyDescent="0.25">
      <c r="A135" s="228" t="s">
        <v>40</v>
      </c>
      <c r="B135" s="66"/>
      <c r="C135" s="66"/>
      <c r="D135" s="70">
        <v>0</v>
      </c>
      <c r="E135" s="212">
        <v>1</v>
      </c>
      <c r="F135" s="212">
        <f>HLOOKUP($A135,'Income Statement'!$G$2:$EZ$202,F$6,FALSE)</f>
        <v>3488.88</v>
      </c>
      <c r="G135" s="212">
        <f t="shared" si="9"/>
        <v>1668.91</v>
      </c>
      <c r="H135" s="212">
        <f t="shared" si="10"/>
        <v>1819.97</v>
      </c>
      <c r="I135" s="212">
        <f>HLOOKUP($A135,'Income Statement'!$G$2:$EZ$202,I$6,FALSE)</f>
        <v>0</v>
      </c>
      <c r="J135" s="212">
        <f>HLOOKUP($A135,'Income Statement'!$G$2:$EZ$202,J$6,FALSE)</f>
        <v>0</v>
      </c>
      <c r="K135" s="212">
        <f>HLOOKUP($A135,'Income Statement'!$G$2:$EZ$202,K$6,FALSE)</f>
        <v>1819.97</v>
      </c>
      <c r="L135" s="218">
        <f t="shared" si="11"/>
        <v>0.52164878127078029</v>
      </c>
      <c r="M135" s="218">
        <f t="shared" si="12"/>
        <v>0.52164878127078029</v>
      </c>
      <c r="O135" s="217"/>
      <c r="P135" s="212"/>
    </row>
    <row r="136" spans="1:16" x14ac:dyDescent="0.25">
      <c r="A136" s="228" t="s">
        <v>102</v>
      </c>
      <c r="B136" s="66"/>
      <c r="C136" s="66"/>
      <c r="D136" s="70">
        <v>0</v>
      </c>
      <c r="E136" s="212">
        <v>1</v>
      </c>
      <c r="F136" s="212">
        <f>HLOOKUP($A136,'Income Statement'!$G$2:$EZ$202,F$6,FALSE)</f>
        <v>3373.16</v>
      </c>
      <c r="G136" s="212">
        <f t="shared" si="9"/>
        <v>1203.0299999999997</v>
      </c>
      <c r="H136" s="212">
        <f t="shared" si="10"/>
        <v>2170.13</v>
      </c>
      <c r="I136" s="212">
        <f>HLOOKUP($A136,'Income Statement'!$G$2:$EZ$202,I$6,FALSE)</f>
        <v>275.10000000000002</v>
      </c>
      <c r="J136" s="212">
        <f>HLOOKUP($A136,'Income Statement'!$G$2:$EZ$202,J$6,FALSE)</f>
        <v>0</v>
      </c>
      <c r="K136" s="212">
        <f>HLOOKUP($A136,'Income Statement'!$G$2:$EZ$202,K$6,FALSE)</f>
        <v>1895.03</v>
      </c>
      <c r="L136" s="218">
        <f t="shared" si="11"/>
        <v>0.64335222758481669</v>
      </c>
      <c r="M136" s="218">
        <f t="shared" si="12"/>
        <v>0.56179665358299047</v>
      </c>
      <c r="O136" s="217"/>
      <c r="P136" s="212"/>
    </row>
    <row r="137" spans="1:16" x14ac:dyDescent="0.25">
      <c r="A137" s="228" t="s">
        <v>110</v>
      </c>
      <c r="B137" s="66"/>
      <c r="C137" s="66"/>
      <c r="D137" s="70">
        <v>0</v>
      </c>
      <c r="E137" s="212">
        <v>1</v>
      </c>
      <c r="F137" s="212">
        <f>HLOOKUP($A137,'Income Statement'!$G$2:$EZ$202,F$6,FALSE)</f>
        <v>1301.0899999999999</v>
      </c>
      <c r="G137" s="212">
        <f t="shared" si="9"/>
        <v>441.79999999999984</v>
      </c>
      <c r="H137" s="212">
        <f t="shared" si="10"/>
        <v>859.29000000000008</v>
      </c>
      <c r="I137" s="212">
        <f>HLOOKUP($A137,'Income Statement'!$G$2:$EZ$202,I$6,FALSE)</f>
        <v>37.33</v>
      </c>
      <c r="J137" s="212">
        <f>HLOOKUP($A137,'Income Statement'!$G$2:$EZ$202,J$6,FALSE)</f>
        <v>0</v>
      </c>
      <c r="K137" s="212">
        <f>HLOOKUP($A137,'Income Statement'!$G$2:$EZ$202,K$6,FALSE)</f>
        <v>821.96</v>
      </c>
      <c r="L137" s="218">
        <f t="shared" si="11"/>
        <v>0.66043855536511709</v>
      </c>
      <c r="M137" s="218">
        <f t="shared" si="12"/>
        <v>0.63174722732478161</v>
      </c>
      <c r="O137" s="217"/>
      <c r="P137" s="212"/>
    </row>
    <row r="138" spans="1:16" x14ac:dyDescent="0.25">
      <c r="A138" s="231" t="s">
        <v>685</v>
      </c>
      <c r="B138" s="229"/>
      <c r="C138" s="229"/>
      <c r="D138" s="246"/>
      <c r="E138" s="244">
        <f t="shared" ref="E138:K138" si="13">SUM(E51:E137)</f>
        <v>87</v>
      </c>
      <c r="F138" s="233">
        <f t="shared" si="13"/>
        <v>2720578.26</v>
      </c>
      <c r="G138" s="233">
        <f t="shared" si="13"/>
        <v>858950.62000000046</v>
      </c>
      <c r="H138" s="233">
        <f t="shared" si="13"/>
        <v>1861627.64</v>
      </c>
      <c r="I138" s="233">
        <f t="shared" si="13"/>
        <v>148947.87</v>
      </c>
      <c r="J138" s="233">
        <f t="shared" si="13"/>
        <v>10491.3</v>
      </c>
      <c r="K138" s="233">
        <f t="shared" si="13"/>
        <v>1702188.4700000002</v>
      </c>
      <c r="L138" s="232">
        <f t="shared" si="11"/>
        <v>0.68427645231569267</v>
      </c>
      <c r="M138" s="232">
        <f t="shared" si="12"/>
        <v>0.62567156954345449</v>
      </c>
      <c r="O138" s="217"/>
      <c r="P138" s="212"/>
    </row>
    <row r="139" spans="1:16" x14ac:dyDescent="0.25">
      <c r="A139" s="228"/>
      <c r="B139" s="66"/>
      <c r="C139" s="66"/>
      <c r="D139" s="70"/>
      <c r="E139" s="212"/>
      <c r="F139" s="212"/>
      <c r="G139" s="212"/>
      <c r="H139" s="212"/>
      <c r="I139" s="212"/>
      <c r="J139" s="212"/>
      <c r="K139" s="212"/>
      <c r="L139" s="218"/>
      <c r="M139" s="218"/>
      <c r="O139" s="217"/>
      <c r="P139" s="212"/>
    </row>
    <row r="140" spans="1:16" x14ac:dyDescent="0.25">
      <c r="A140" s="219" t="s">
        <v>641</v>
      </c>
      <c r="B140" s="23"/>
      <c r="C140" s="23"/>
      <c r="D140" s="208"/>
      <c r="E140" s="247">
        <f t="shared" ref="E140:K140" si="14">+E48+E138</f>
        <v>126</v>
      </c>
      <c r="F140" s="233">
        <f t="shared" si="14"/>
        <v>18029465.699999996</v>
      </c>
      <c r="G140" s="233">
        <f t="shared" si="14"/>
        <v>1950467.310000001</v>
      </c>
      <c r="H140" s="233">
        <f t="shared" si="14"/>
        <v>16078998.390000001</v>
      </c>
      <c r="I140" s="233">
        <f t="shared" si="14"/>
        <v>917129.71000000031</v>
      </c>
      <c r="J140" s="233">
        <f t="shared" si="14"/>
        <v>149714.94999999998</v>
      </c>
      <c r="K140" s="233">
        <f t="shared" si="14"/>
        <v>15012153.729999997</v>
      </c>
      <c r="L140" s="232">
        <f t="shared" ref="L140" si="15">+H140/F140</f>
        <v>0.89181779746251744</v>
      </c>
      <c r="M140" s="232">
        <f t="shared" ref="M140" si="16">+K140/F140</f>
        <v>0.83264551372700968</v>
      </c>
      <c r="O140" s="217"/>
      <c r="P140" s="217"/>
    </row>
    <row r="141" spans="1:16" x14ac:dyDescent="0.25">
      <c r="A141" s="28"/>
      <c r="B141" s="23"/>
      <c r="C141" s="23"/>
      <c r="D141" s="23"/>
      <c r="E141" s="23"/>
      <c r="F141" s="206"/>
      <c r="G141" s="206"/>
      <c r="H141" s="206"/>
      <c r="I141" s="206"/>
      <c r="J141" s="206"/>
      <c r="K141" s="206"/>
      <c r="L141" s="23"/>
      <c r="M141" s="23"/>
    </row>
    <row r="142" spans="1:16" x14ac:dyDescent="0.25">
      <c r="A142" s="28"/>
      <c r="B142" s="23"/>
      <c r="C142" s="23"/>
      <c r="D142" s="23"/>
      <c r="E142" s="23"/>
      <c r="F142" s="23"/>
      <c r="G142" s="23"/>
      <c r="H142" s="23"/>
      <c r="I142" s="23"/>
      <c r="J142" s="23"/>
      <c r="K142" s="23"/>
      <c r="L142" s="23"/>
      <c r="M142" s="23"/>
    </row>
    <row r="143" spans="1:16" x14ac:dyDescent="0.25">
      <c r="A143" s="248"/>
      <c r="B143" s="197"/>
      <c r="C143" s="197"/>
      <c r="D143" s="197"/>
      <c r="E143" s="197"/>
      <c r="F143" s="197"/>
      <c r="G143" s="197"/>
      <c r="H143" s="197"/>
      <c r="I143" s="198"/>
      <c r="J143" s="23"/>
      <c r="K143" s="206"/>
      <c r="L143" s="23"/>
      <c r="M143" s="23"/>
    </row>
    <row r="144" spans="1:16" x14ac:dyDescent="0.25">
      <c r="A144" s="249" t="s">
        <v>686</v>
      </c>
      <c r="B144" s="221"/>
      <c r="C144" s="23"/>
      <c r="D144" s="23"/>
      <c r="E144" s="23"/>
      <c r="F144" s="250" t="s">
        <v>687</v>
      </c>
      <c r="G144" s="251" t="s">
        <v>688</v>
      </c>
      <c r="H144" s="251" t="s">
        <v>641</v>
      </c>
      <c r="I144" s="200"/>
      <c r="K144" s="212"/>
      <c r="L144" s="218"/>
      <c r="M144" s="218"/>
    </row>
    <row r="145" spans="1:13" x14ac:dyDescent="0.25">
      <c r="A145" s="211" t="s">
        <v>689</v>
      </c>
      <c r="B145" s="23"/>
      <c r="C145" s="23"/>
      <c r="D145" s="23"/>
      <c r="E145" s="23"/>
      <c r="F145" s="212">
        <f>+E48</f>
        <v>39</v>
      </c>
      <c r="G145" s="212">
        <f>+E138</f>
        <v>87</v>
      </c>
      <c r="H145" s="212">
        <f>+E140</f>
        <v>126</v>
      </c>
      <c r="I145" s="200"/>
      <c r="L145" s="218"/>
      <c r="M145" s="218"/>
    </row>
    <row r="146" spans="1:13" x14ac:dyDescent="0.25">
      <c r="A146" s="211" t="s">
        <v>653</v>
      </c>
      <c r="B146" s="23"/>
      <c r="C146" s="23"/>
      <c r="D146" s="23"/>
      <c r="E146" s="23"/>
      <c r="F146" s="206">
        <f>+F48</f>
        <v>15308887.439999998</v>
      </c>
      <c r="G146" s="206">
        <f>+F138</f>
        <v>2720578.26</v>
      </c>
      <c r="H146" s="206">
        <f>+F140</f>
        <v>18029465.699999996</v>
      </c>
      <c r="I146" s="200"/>
      <c r="L146" s="218"/>
      <c r="M146" s="218"/>
    </row>
    <row r="147" spans="1:13" x14ac:dyDescent="0.25">
      <c r="A147" s="252" t="s">
        <v>656</v>
      </c>
      <c r="B147" s="23"/>
      <c r="C147" s="23"/>
      <c r="D147" s="23"/>
      <c r="E147" s="23"/>
      <c r="F147" s="206">
        <f>+H48</f>
        <v>14217370.75</v>
      </c>
      <c r="G147" s="206">
        <f>+H138</f>
        <v>1861627.64</v>
      </c>
      <c r="H147" s="206">
        <f>+H140</f>
        <v>16078998.390000001</v>
      </c>
      <c r="I147" s="200"/>
    </row>
    <row r="148" spans="1:13" x14ac:dyDescent="0.25">
      <c r="A148" s="211" t="s">
        <v>217</v>
      </c>
      <c r="B148" s="23"/>
      <c r="C148" s="23"/>
      <c r="D148" s="23"/>
      <c r="E148" s="23"/>
      <c r="F148" s="206">
        <f>+K48</f>
        <v>13309965.259999996</v>
      </c>
      <c r="G148" s="206">
        <f>+K138</f>
        <v>1702188.4700000002</v>
      </c>
      <c r="H148" s="206">
        <f>+K140</f>
        <v>15012153.729999997</v>
      </c>
      <c r="I148" s="200"/>
    </row>
    <row r="149" spans="1:13" x14ac:dyDescent="0.25">
      <c r="A149" s="211" t="s">
        <v>690</v>
      </c>
      <c r="B149" s="23"/>
      <c r="C149" s="23"/>
      <c r="D149" s="23"/>
      <c r="E149" s="23"/>
      <c r="F149" s="253">
        <f>+F147/F146</f>
        <v>0.92870045623642017</v>
      </c>
      <c r="G149" s="253">
        <f>+G147/G146</f>
        <v>0.68427645231569267</v>
      </c>
      <c r="H149" s="253">
        <f>+H147/H146</f>
        <v>0.89181779746251744</v>
      </c>
      <c r="I149" s="200"/>
    </row>
    <row r="150" spans="1:13" x14ac:dyDescent="0.25">
      <c r="A150" s="211" t="s">
        <v>691</v>
      </c>
      <c r="B150" s="23"/>
      <c r="C150" s="23"/>
      <c r="D150" s="23"/>
      <c r="E150" s="23"/>
      <c r="F150" s="218">
        <f>+F148/F146</f>
        <v>0.86942733834614949</v>
      </c>
      <c r="G150" s="218">
        <f>+G148/G146</f>
        <v>0.62567156954345449</v>
      </c>
      <c r="H150" s="218">
        <f>+H148/H146</f>
        <v>0.83264551372700968</v>
      </c>
      <c r="I150" s="200"/>
    </row>
    <row r="151" spans="1:13" x14ac:dyDescent="0.25">
      <c r="A151" s="254"/>
      <c r="B151" s="203"/>
      <c r="C151" s="203"/>
      <c r="D151" s="203"/>
      <c r="E151" s="203"/>
      <c r="F151" s="255"/>
      <c r="G151" s="255"/>
      <c r="H151" s="255"/>
      <c r="I151" s="204"/>
    </row>
    <row r="152" spans="1:13" x14ac:dyDescent="0.25">
      <c r="A152" s="26"/>
    </row>
    <row r="153" spans="1:13" x14ac:dyDescent="0.25">
      <c r="A153" s="28" t="s">
        <v>642</v>
      </c>
      <c r="B153" s="23" t="s">
        <v>658</v>
      </c>
      <c r="C153" s="23"/>
    </row>
    <row r="154" spans="1:13" x14ac:dyDescent="0.25">
      <c r="A154" s="26"/>
    </row>
    <row r="155" spans="1:13" x14ac:dyDescent="0.25">
      <c r="A155" s="26"/>
    </row>
    <row r="156" spans="1:13" x14ac:dyDescent="0.25">
      <c r="A156" s="26"/>
    </row>
    <row r="157" spans="1:13" x14ac:dyDescent="0.25">
      <c r="A157" s="26"/>
    </row>
    <row r="158" spans="1:13" x14ac:dyDescent="0.25">
      <c r="A158" s="26"/>
    </row>
    <row r="159" spans="1:13" x14ac:dyDescent="0.25">
      <c r="A159" s="26"/>
    </row>
    <row r="160" spans="1:13" x14ac:dyDescent="0.25">
      <c r="A160" s="26"/>
    </row>
    <row r="161" spans="1:1" x14ac:dyDescent="0.25">
      <c r="A161" s="26"/>
    </row>
    <row r="162" spans="1:1" x14ac:dyDescent="0.25">
      <c r="A162" s="26"/>
    </row>
    <row r="163" spans="1:1" x14ac:dyDescent="0.25">
      <c r="A163" s="26"/>
    </row>
    <row r="164" spans="1:1" x14ac:dyDescent="0.25">
      <c r="A164" s="26"/>
    </row>
    <row r="165" spans="1:1" x14ac:dyDescent="0.25">
      <c r="A165" s="26"/>
    </row>
    <row r="166" spans="1:1" x14ac:dyDescent="0.25">
      <c r="A166" s="26"/>
    </row>
    <row r="167" spans="1:1" x14ac:dyDescent="0.25">
      <c r="A167" s="26"/>
    </row>
    <row r="168" spans="1:1" x14ac:dyDescent="0.25">
      <c r="A168" s="26"/>
    </row>
    <row r="169" spans="1:1" x14ac:dyDescent="0.25">
      <c r="A169" s="26"/>
    </row>
    <row r="170" spans="1:1" x14ac:dyDescent="0.25">
      <c r="A170" s="26"/>
    </row>
    <row r="171" spans="1:1" x14ac:dyDescent="0.25">
      <c r="A171" s="26"/>
    </row>
    <row r="172" spans="1:1" x14ac:dyDescent="0.25">
      <c r="A172" s="26"/>
    </row>
    <row r="173" spans="1:1" x14ac:dyDescent="0.25">
      <c r="A173" s="26"/>
    </row>
    <row r="174" spans="1:1" x14ac:dyDescent="0.25">
      <c r="A174" s="26"/>
    </row>
    <row r="175" spans="1:1" x14ac:dyDescent="0.25">
      <c r="A175" s="26"/>
    </row>
    <row r="176" spans="1:1" x14ac:dyDescent="0.25">
      <c r="A176" s="26"/>
    </row>
    <row r="177" spans="1:1" x14ac:dyDescent="0.25">
      <c r="A177" s="26"/>
    </row>
    <row r="178" spans="1:1" x14ac:dyDescent="0.25">
      <c r="A178" s="26"/>
    </row>
    <row r="179" spans="1:1" x14ac:dyDescent="0.25">
      <c r="A179" s="26"/>
    </row>
    <row r="180" spans="1:1" x14ac:dyDescent="0.25">
      <c r="A180" s="26"/>
    </row>
    <row r="181" spans="1:1" x14ac:dyDescent="0.25">
      <c r="A181" s="26"/>
    </row>
    <row r="182" spans="1:1" x14ac:dyDescent="0.25">
      <c r="A182" s="26"/>
    </row>
    <row r="183" spans="1:1" x14ac:dyDescent="0.25">
      <c r="A183" s="26"/>
    </row>
    <row r="184" spans="1:1" x14ac:dyDescent="0.25">
      <c r="A184" s="26"/>
    </row>
    <row r="185" spans="1:1" x14ac:dyDescent="0.25">
      <c r="A185" s="26"/>
    </row>
    <row r="186" spans="1:1" x14ac:dyDescent="0.25">
      <c r="A186" s="26"/>
    </row>
    <row r="187" spans="1:1" x14ac:dyDescent="0.25">
      <c r="A187" s="26"/>
    </row>
    <row r="188" spans="1:1" x14ac:dyDescent="0.25">
      <c r="A188" s="26"/>
    </row>
    <row r="189" spans="1:1" x14ac:dyDescent="0.25">
      <c r="A189" s="26"/>
    </row>
    <row r="190" spans="1:1" x14ac:dyDescent="0.25">
      <c r="A190" s="26"/>
    </row>
    <row r="191" spans="1:1" x14ac:dyDescent="0.25">
      <c r="A191" s="26"/>
    </row>
    <row r="192" spans="1:1" x14ac:dyDescent="0.25">
      <c r="A192" s="26"/>
    </row>
    <row r="193" spans="1:1" x14ac:dyDescent="0.25">
      <c r="A193" s="26"/>
    </row>
    <row r="194" spans="1:1" x14ac:dyDescent="0.25">
      <c r="A194" s="26"/>
    </row>
    <row r="195" spans="1:1" x14ac:dyDescent="0.25">
      <c r="A195" s="26"/>
    </row>
    <row r="196" spans="1:1" x14ac:dyDescent="0.25">
      <c r="A196" s="26"/>
    </row>
    <row r="197" spans="1:1" x14ac:dyDescent="0.25">
      <c r="A197" s="26"/>
    </row>
    <row r="198" spans="1:1" x14ac:dyDescent="0.25">
      <c r="A198" s="26"/>
    </row>
    <row r="199" spans="1:1" x14ac:dyDescent="0.25">
      <c r="A199" s="26"/>
    </row>
    <row r="200" spans="1:1" x14ac:dyDescent="0.25">
      <c r="A200" s="26"/>
    </row>
    <row r="201" spans="1:1" x14ac:dyDescent="0.25">
      <c r="A201" s="26"/>
    </row>
    <row r="202" spans="1:1" x14ac:dyDescent="0.25">
      <c r="A202" s="26"/>
    </row>
    <row r="203" spans="1:1" x14ac:dyDescent="0.25">
      <c r="A203" s="26"/>
    </row>
    <row r="204" spans="1:1" x14ac:dyDescent="0.25">
      <c r="A204" s="26"/>
    </row>
    <row r="205" spans="1:1" x14ac:dyDescent="0.25">
      <c r="A205" s="26"/>
    </row>
    <row r="206" spans="1:1" x14ac:dyDescent="0.25">
      <c r="A206" s="26"/>
    </row>
    <row r="207" spans="1:1" x14ac:dyDescent="0.25">
      <c r="A207" s="26"/>
    </row>
    <row r="208" spans="1:1" x14ac:dyDescent="0.25">
      <c r="A208" s="26"/>
    </row>
    <row r="209" spans="1:1" x14ac:dyDescent="0.25">
      <c r="A209" s="26"/>
    </row>
    <row r="210" spans="1:1" x14ac:dyDescent="0.25">
      <c r="A210" s="26"/>
    </row>
    <row r="211" spans="1:1" x14ac:dyDescent="0.25">
      <c r="A211" s="26"/>
    </row>
    <row r="212" spans="1:1" x14ac:dyDescent="0.25">
      <c r="A212" s="26"/>
    </row>
    <row r="213" spans="1:1" x14ac:dyDescent="0.25">
      <c r="A213" s="26"/>
    </row>
    <row r="214" spans="1:1" x14ac:dyDescent="0.25">
      <c r="A214" s="26"/>
    </row>
    <row r="215" spans="1:1" x14ac:dyDescent="0.25">
      <c r="A215" s="26"/>
    </row>
    <row r="216" spans="1:1" x14ac:dyDescent="0.25">
      <c r="A216" s="26"/>
    </row>
    <row r="217" spans="1:1" x14ac:dyDescent="0.25">
      <c r="A217" s="26"/>
    </row>
    <row r="218" spans="1:1" x14ac:dyDescent="0.25">
      <c r="A218" s="26"/>
    </row>
    <row r="219" spans="1:1" x14ac:dyDescent="0.25">
      <c r="A219" s="26"/>
    </row>
    <row r="220" spans="1:1" x14ac:dyDescent="0.25">
      <c r="A220" s="26"/>
    </row>
    <row r="221" spans="1:1" x14ac:dyDescent="0.25">
      <c r="A221" s="26"/>
    </row>
    <row r="222" spans="1:1" x14ac:dyDescent="0.25">
      <c r="A222" s="26"/>
    </row>
    <row r="223" spans="1:1" x14ac:dyDescent="0.25">
      <c r="A223" s="26"/>
    </row>
    <row r="224" spans="1:1" x14ac:dyDescent="0.25">
      <c r="A224" s="26"/>
    </row>
    <row r="225" spans="1:1" x14ac:dyDescent="0.25">
      <c r="A225" s="26"/>
    </row>
    <row r="226" spans="1:1" x14ac:dyDescent="0.25">
      <c r="A226" s="26"/>
    </row>
    <row r="227" spans="1:1" x14ac:dyDescent="0.25">
      <c r="A227" s="26"/>
    </row>
    <row r="228" spans="1:1" x14ac:dyDescent="0.25">
      <c r="A228" s="26"/>
    </row>
    <row r="229" spans="1:1" x14ac:dyDescent="0.25">
      <c r="A229" s="26"/>
    </row>
    <row r="230" spans="1:1" x14ac:dyDescent="0.25">
      <c r="A230" s="26"/>
    </row>
    <row r="231" spans="1:1" x14ac:dyDescent="0.25">
      <c r="A231" s="26"/>
    </row>
    <row r="232" spans="1:1" x14ac:dyDescent="0.25">
      <c r="A232" s="26"/>
    </row>
    <row r="233" spans="1:1" x14ac:dyDescent="0.25">
      <c r="A233" s="26"/>
    </row>
    <row r="234" spans="1:1" x14ac:dyDescent="0.25">
      <c r="A234" s="26"/>
    </row>
    <row r="235" spans="1:1" x14ac:dyDescent="0.25">
      <c r="A235" s="26"/>
    </row>
    <row r="236" spans="1:1" x14ac:dyDescent="0.25">
      <c r="A236" s="26"/>
    </row>
    <row r="237" spans="1:1" x14ac:dyDescent="0.25">
      <c r="A237" s="26"/>
    </row>
    <row r="238" spans="1:1" x14ac:dyDescent="0.25">
      <c r="A238" s="26"/>
    </row>
    <row r="239" spans="1:1" x14ac:dyDescent="0.25">
      <c r="A239" s="26"/>
    </row>
    <row r="240" spans="1:1" x14ac:dyDescent="0.25">
      <c r="A240" s="26"/>
    </row>
    <row r="241" spans="1:1" x14ac:dyDescent="0.25">
      <c r="A241" s="26"/>
    </row>
    <row r="242" spans="1:1" x14ac:dyDescent="0.25">
      <c r="A242" s="26"/>
    </row>
    <row r="243" spans="1:1" x14ac:dyDescent="0.25">
      <c r="A243" s="26"/>
    </row>
    <row r="244" spans="1:1" x14ac:dyDescent="0.25">
      <c r="A244" s="26"/>
    </row>
    <row r="245" spans="1:1" x14ac:dyDescent="0.25">
      <c r="A245" s="26"/>
    </row>
    <row r="246" spans="1:1" x14ac:dyDescent="0.25">
      <c r="A246" s="26"/>
    </row>
    <row r="247" spans="1:1" x14ac:dyDescent="0.25">
      <c r="A247" s="26"/>
    </row>
    <row r="248" spans="1:1" x14ac:dyDescent="0.25">
      <c r="A248" s="26"/>
    </row>
    <row r="249" spans="1:1" x14ac:dyDescent="0.25">
      <c r="A249" s="26"/>
    </row>
    <row r="250" spans="1:1" x14ac:dyDescent="0.25">
      <c r="A250" s="26"/>
    </row>
    <row r="251" spans="1:1" x14ac:dyDescent="0.25">
      <c r="A251" s="26"/>
    </row>
    <row r="252" spans="1:1" x14ac:dyDescent="0.25">
      <c r="A252" s="26"/>
    </row>
    <row r="253" spans="1:1" x14ac:dyDescent="0.25">
      <c r="A253" s="26"/>
    </row>
    <row r="254" spans="1:1" x14ac:dyDescent="0.25">
      <c r="A254" s="26"/>
    </row>
    <row r="255" spans="1:1" x14ac:dyDescent="0.25">
      <c r="A255" s="26"/>
    </row>
    <row r="256" spans="1:1" x14ac:dyDescent="0.25">
      <c r="A256" s="26"/>
    </row>
    <row r="257" spans="1:1" x14ac:dyDescent="0.25">
      <c r="A257" s="26"/>
    </row>
    <row r="258" spans="1:1" x14ac:dyDescent="0.25">
      <c r="A258" s="26"/>
    </row>
    <row r="259" spans="1:1" x14ac:dyDescent="0.25">
      <c r="A259" s="26"/>
    </row>
    <row r="260" spans="1:1" x14ac:dyDescent="0.25">
      <c r="A260" s="26"/>
    </row>
    <row r="261" spans="1:1" x14ac:dyDescent="0.25">
      <c r="A261" s="26"/>
    </row>
    <row r="262" spans="1:1" x14ac:dyDescent="0.25">
      <c r="A262" s="26"/>
    </row>
    <row r="263" spans="1:1" x14ac:dyDescent="0.25">
      <c r="A263" s="26"/>
    </row>
    <row r="264" spans="1:1" x14ac:dyDescent="0.25">
      <c r="A264" s="26"/>
    </row>
    <row r="265" spans="1:1" x14ac:dyDescent="0.25">
      <c r="A265" s="26"/>
    </row>
    <row r="266" spans="1:1" x14ac:dyDescent="0.25">
      <c r="A266" s="26"/>
    </row>
    <row r="267" spans="1:1" x14ac:dyDescent="0.25">
      <c r="A267" s="26"/>
    </row>
    <row r="268" spans="1:1" x14ac:dyDescent="0.25">
      <c r="A268" s="26"/>
    </row>
    <row r="269" spans="1:1" x14ac:dyDescent="0.25">
      <c r="A269" s="26"/>
    </row>
    <row r="270" spans="1:1" x14ac:dyDescent="0.25">
      <c r="A270" s="26"/>
    </row>
    <row r="271" spans="1:1" x14ac:dyDescent="0.25">
      <c r="A271" s="26"/>
    </row>
    <row r="272" spans="1:1" x14ac:dyDescent="0.25">
      <c r="A272" s="26"/>
    </row>
    <row r="273" spans="1:1" x14ac:dyDescent="0.25">
      <c r="A273" s="26"/>
    </row>
    <row r="274" spans="1:1" x14ac:dyDescent="0.25">
      <c r="A274" s="26"/>
    </row>
    <row r="275" spans="1:1" x14ac:dyDescent="0.25">
      <c r="A275" s="26"/>
    </row>
    <row r="276" spans="1:1" x14ac:dyDescent="0.25">
      <c r="A276" s="26"/>
    </row>
    <row r="277" spans="1:1" x14ac:dyDescent="0.25">
      <c r="A277" s="26"/>
    </row>
    <row r="278" spans="1:1" x14ac:dyDescent="0.25">
      <c r="A278" s="26"/>
    </row>
    <row r="279" spans="1:1" x14ac:dyDescent="0.25">
      <c r="A279" s="26"/>
    </row>
  </sheetData>
  <dataConsolidate/>
  <conditionalFormatting sqref="H9:H137">
    <cfRule type="cellIs" dxfId="2" priority="2" operator="lessThan">
      <formula>0</formula>
    </cfRule>
  </conditionalFormatting>
  <conditionalFormatting sqref="K9:K137">
    <cfRule type="cellIs" dxfId="1" priority="1" operator="lessThan">
      <formula>0</formula>
    </cfRule>
  </conditionalFormatting>
  <pageMargins left="0.7" right="0.7" top="0.75" bottom="0.75" header="0.3" footer="0.3"/>
  <pageSetup fitToHeight="0" orientation="portrait" r:id="rId1"/>
  <headerFooter>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TQ83"/>
  <sheetViews>
    <sheetView workbookViewId="0">
      <pane xSplit="1" ySplit="7" topLeftCell="B8" activePane="bottomRight" state="frozen"/>
      <selection pane="topRight" activeCell="B1" sqref="B1"/>
      <selection pane="bottomLeft" activeCell="A5" sqref="A5"/>
      <selection pane="bottomRight" activeCell="D75" sqref="D75"/>
    </sheetView>
  </sheetViews>
  <sheetFormatPr defaultRowHeight="15" outlineLevelRow="1" outlineLevelCol="1" x14ac:dyDescent="0.25"/>
  <cols>
    <col min="1" max="1" width="28.7109375" customWidth="1" outlineLevel="1"/>
    <col min="2" max="15" width="15.7109375" customWidth="1" outlineLevel="1"/>
    <col min="16" max="16" width="15.7109375" style="274" customWidth="1" outlineLevel="1"/>
    <col min="17" max="18" width="15.7109375" customWidth="1" outlineLevel="1"/>
    <col min="19" max="19" width="15.7109375" style="274" customWidth="1" outlineLevel="1"/>
    <col min="20" max="20" width="15.7109375" customWidth="1" outlineLevel="1"/>
    <col min="21" max="21" width="15.7109375" style="274" customWidth="1" outlineLevel="1"/>
    <col min="22" max="140" width="15.7109375" customWidth="1" outlineLevel="1"/>
  </cols>
  <sheetData>
    <row r="1" spans="1:537" x14ac:dyDescent="0.25">
      <c r="A1" t="s">
        <v>504</v>
      </c>
    </row>
    <row r="2" spans="1:537" x14ac:dyDescent="0.25">
      <c r="A2" t="s">
        <v>696</v>
      </c>
    </row>
    <row r="3" spans="1:537" x14ac:dyDescent="0.25">
      <c r="A3" t="s">
        <v>492</v>
      </c>
      <c r="B3" s="283">
        <f>+Viewer!M1</f>
        <v>8</v>
      </c>
    </row>
    <row r="4" spans="1:537" s="82" customFormat="1" x14ac:dyDescent="0.25">
      <c r="A4" s="288" t="s">
        <v>701</v>
      </c>
      <c r="B4" s="66"/>
    </row>
    <row r="5" spans="1:537" s="82" customFormat="1" x14ac:dyDescent="0.25">
      <c r="A5" s="288" t="s">
        <v>702</v>
      </c>
      <c r="B5" s="66"/>
    </row>
    <row r="6" spans="1:537" s="82" customFormat="1" x14ac:dyDescent="0.25">
      <c r="A6" s="288" t="s">
        <v>703</v>
      </c>
      <c r="B6" s="66"/>
    </row>
    <row r="7" spans="1:537" ht="15.75" thickBot="1" x14ac:dyDescent="0.3">
      <c r="B7" s="271" t="s">
        <v>0</v>
      </c>
      <c r="C7" s="271" t="s">
        <v>1</v>
      </c>
      <c r="D7" s="271" t="s">
        <v>2</v>
      </c>
      <c r="E7" s="271" t="s">
        <v>501</v>
      </c>
      <c r="F7" s="271" t="s">
        <v>3</v>
      </c>
      <c r="G7" s="271" t="s">
        <v>4</v>
      </c>
      <c r="H7" s="271" t="s">
        <v>471</v>
      </c>
      <c r="I7" s="271" t="s">
        <v>5</v>
      </c>
      <c r="J7" s="271" t="s">
        <v>6</v>
      </c>
      <c r="K7" s="271" t="s">
        <v>449</v>
      </c>
      <c r="L7" s="271" t="s">
        <v>7</v>
      </c>
      <c r="M7" s="271" t="s">
        <v>8</v>
      </c>
      <c r="N7" s="271" t="s">
        <v>9</v>
      </c>
      <c r="O7" s="271" t="s">
        <v>10</v>
      </c>
      <c r="P7" s="291" t="s">
        <v>715</v>
      </c>
      <c r="Q7" s="271" t="s">
        <v>11</v>
      </c>
      <c r="R7" s="271" t="s">
        <v>12</v>
      </c>
      <c r="S7" s="291" t="s">
        <v>713</v>
      </c>
      <c r="T7" s="271" t="s">
        <v>13</v>
      </c>
      <c r="U7" s="291" t="s">
        <v>716</v>
      </c>
      <c r="V7" s="271" t="s">
        <v>14</v>
      </c>
      <c r="W7" s="271" t="s">
        <v>15</v>
      </c>
      <c r="X7" s="271" t="s">
        <v>16</v>
      </c>
      <c r="Y7" s="271" t="s">
        <v>17</v>
      </c>
      <c r="Z7" s="271" t="s">
        <v>18</v>
      </c>
      <c r="AA7" s="271" t="s">
        <v>19</v>
      </c>
      <c r="AB7" s="271" t="s">
        <v>20</v>
      </c>
      <c r="AC7" s="271" t="s">
        <v>21</v>
      </c>
      <c r="AD7" s="271" t="s">
        <v>22</v>
      </c>
      <c r="AE7" s="271" t="s">
        <v>23</v>
      </c>
      <c r="AF7" s="271" t="s">
        <v>24</v>
      </c>
      <c r="AG7" s="271" t="s">
        <v>25</v>
      </c>
      <c r="AH7" s="271" t="s">
        <v>26</v>
      </c>
      <c r="AI7" s="271" t="s">
        <v>27</v>
      </c>
      <c r="AJ7" s="271" t="s">
        <v>692</v>
      </c>
      <c r="AK7" s="271" t="s">
        <v>28</v>
      </c>
      <c r="AL7" s="271" t="s">
        <v>29</v>
      </c>
      <c r="AM7" s="271" t="s">
        <v>31</v>
      </c>
      <c r="AN7" s="271" t="s">
        <v>32</v>
      </c>
      <c r="AO7" s="271" t="s">
        <v>33</v>
      </c>
      <c r="AP7" s="271" t="s">
        <v>34</v>
      </c>
      <c r="AQ7" s="271" t="s">
        <v>35</v>
      </c>
      <c r="AR7" s="271" t="s">
        <v>36</v>
      </c>
      <c r="AS7" s="271" t="s">
        <v>37</v>
      </c>
      <c r="AT7" s="271" t="s">
        <v>38</v>
      </c>
      <c r="AU7" s="271" t="s">
        <v>39</v>
      </c>
      <c r="AV7" s="271" t="s">
        <v>40</v>
      </c>
      <c r="AW7" s="271" t="s">
        <v>41</v>
      </c>
      <c r="AX7" s="271" t="s">
        <v>42</v>
      </c>
      <c r="AY7" s="271" t="s">
        <v>43</v>
      </c>
      <c r="AZ7" s="271" t="s">
        <v>44</v>
      </c>
      <c r="BA7" s="271" t="s">
        <v>45</v>
      </c>
      <c r="BB7" s="271" t="s">
        <v>472</v>
      </c>
      <c r="BC7" s="271" t="s">
        <v>46</v>
      </c>
      <c r="BD7" s="271" t="s">
        <v>47</v>
      </c>
      <c r="BE7" s="271" t="s">
        <v>694</v>
      </c>
      <c r="BF7" s="271" t="s">
        <v>48</v>
      </c>
      <c r="BG7" s="271" t="s">
        <v>49</v>
      </c>
      <c r="BH7" s="271" t="s">
        <v>50</v>
      </c>
      <c r="BI7" s="271" t="s">
        <v>51</v>
      </c>
      <c r="BJ7" s="271" t="s">
        <v>52</v>
      </c>
      <c r="BK7" s="271" t="s">
        <v>53</v>
      </c>
      <c r="BL7" s="271" t="s">
        <v>462</v>
      </c>
      <c r="BM7" s="271" t="s">
        <v>54</v>
      </c>
      <c r="BN7" s="271" t="s">
        <v>55</v>
      </c>
      <c r="BO7" s="271" t="s">
        <v>56</v>
      </c>
      <c r="BP7" s="271" t="s">
        <v>57</v>
      </c>
      <c r="BQ7" s="271" t="s">
        <v>58</v>
      </c>
      <c r="BR7" s="271" t="s">
        <v>59</v>
      </c>
      <c r="BS7" s="271" t="s">
        <v>60</v>
      </c>
      <c r="BT7" s="271" t="s">
        <v>61</v>
      </c>
      <c r="BU7" s="271" t="s">
        <v>62</v>
      </c>
      <c r="BV7" s="271" t="s">
        <v>63</v>
      </c>
      <c r="BW7" s="271" t="s">
        <v>64</v>
      </c>
      <c r="BX7" s="271" t="s">
        <v>65</v>
      </c>
      <c r="BY7" s="271" t="s">
        <v>460</v>
      </c>
      <c r="BZ7" s="271" t="s">
        <v>66</v>
      </c>
      <c r="CA7" s="271" t="s">
        <v>67</v>
      </c>
      <c r="CB7" s="271" t="s">
        <v>450</v>
      </c>
      <c r="CC7" s="271" t="s">
        <v>68</v>
      </c>
      <c r="CD7" s="271" t="s">
        <v>69</v>
      </c>
      <c r="CE7" s="271" t="s">
        <v>70</v>
      </c>
      <c r="CF7" s="271" t="s">
        <v>71</v>
      </c>
      <c r="CG7" s="271" t="s">
        <v>72</v>
      </c>
      <c r="CH7" s="271" t="s">
        <v>73</v>
      </c>
      <c r="CI7" s="271" t="s">
        <v>74</v>
      </c>
      <c r="CJ7" s="271" t="s">
        <v>75</v>
      </c>
      <c r="CK7" s="271" t="s">
        <v>76</v>
      </c>
      <c r="CL7" s="271" t="s">
        <v>77</v>
      </c>
      <c r="CM7" s="271" t="s">
        <v>78</v>
      </c>
      <c r="CN7" s="271" t="s">
        <v>79</v>
      </c>
      <c r="CO7" s="271" t="s">
        <v>80</v>
      </c>
      <c r="CP7" s="271" t="s">
        <v>81</v>
      </c>
      <c r="CQ7" s="271" t="s">
        <v>82</v>
      </c>
      <c r="CR7" s="271" t="s">
        <v>463</v>
      </c>
      <c r="CS7" s="271" t="s">
        <v>83</v>
      </c>
      <c r="CT7" s="271" t="s">
        <v>84</v>
      </c>
      <c r="CU7" s="271" t="s">
        <v>85</v>
      </c>
      <c r="CV7" s="271" t="s">
        <v>86</v>
      </c>
      <c r="CW7" s="271" t="s">
        <v>87</v>
      </c>
      <c r="CX7" s="271" t="s">
        <v>88</v>
      </c>
      <c r="CY7" s="271" t="s">
        <v>464</v>
      </c>
      <c r="CZ7" s="271" t="s">
        <v>89</v>
      </c>
      <c r="DA7" s="271" t="s">
        <v>90</v>
      </c>
      <c r="DB7" s="271" t="s">
        <v>91</v>
      </c>
      <c r="DC7" s="271" t="s">
        <v>92</v>
      </c>
      <c r="DD7" s="271" t="s">
        <v>93</v>
      </c>
      <c r="DE7" s="271" t="s">
        <v>94</v>
      </c>
      <c r="DF7" s="271" t="s">
        <v>95</v>
      </c>
      <c r="DG7" s="271" t="s">
        <v>96</v>
      </c>
      <c r="DH7" s="271" t="s">
        <v>97</v>
      </c>
      <c r="DI7" s="271" t="s">
        <v>98</v>
      </c>
      <c r="DJ7" s="271" t="s">
        <v>99</v>
      </c>
      <c r="DK7" s="271" t="s">
        <v>100</v>
      </c>
      <c r="DL7" s="271" t="s">
        <v>101</v>
      </c>
      <c r="DM7" s="271" t="s">
        <v>102</v>
      </c>
      <c r="DN7" s="271" t="s">
        <v>448</v>
      </c>
      <c r="DO7" s="271" t="s">
        <v>103</v>
      </c>
      <c r="DP7" s="271" t="s">
        <v>104</v>
      </c>
      <c r="DQ7" s="271" t="s">
        <v>105</v>
      </c>
      <c r="DR7" s="271" t="s">
        <v>106</v>
      </c>
      <c r="DS7" s="271" t="s">
        <v>107</v>
      </c>
      <c r="DT7" s="271" t="s">
        <v>108</v>
      </c>
      <c r="DU7" s="271" t="s">
        <v>109</v>
      </c>
      <c r="DV7" s="271" t="s">
        <v>110</v>
      </c>
      <c r="DW7" s="271" t="s">
        <v>111</v>
      </c>
      <c r="DX7" s="271" t="s">
        <v>112</v>
      </c>
      <c r="DY7" s="271" t="s">
        <v>113</v>
      </c>
      <c r="DZ7" s="271" t="s">
        <v>114</v>
      </c>
      <c r="EA7" s="271" t="s">
        <v>115</v>
      </c>
      <c r="EB7" s="271" t="s">
        <v>116</v>
      </c>
      <c r="EC7" s="271" t="s">
        <v>117</v>
      </c>
      <c r="ED7" s="271" t="s">
        <v>118</v>
      </c>
      <c r="EE7" s="271" t="s">
        <v>119</v>
      </c>
      <c r="EF7" s="271" t="s">
        <v>120</v>
      </c>
      <c r="EG7" s="271" t="s">
        <v>121</v>
      </c>
      <c r="EH7" s="271" t="s">
        <v>122</v>
      </c>
      <c r="EI7" s="271" t="s">
        <v>123</v>
      </c>
      <c r="EJ7" s="271" t="s">
        <v>461</v>
      </c>
    </row>
    <row r="8" spans="1:537" ht="15.75" hidden="1" outlineLevel="1" thickTop="1" x14ac:dyDescent="0.25">
      <c r="A8" s="284" t="s">
        <v>399</v>
      </c>
    </row>
    <row r="9" spans="1:537" hidden="1" outlineLevel="1" x14ac:dyDescent="0.25">
      <c r="A9" s="272" t="s">
        <v>697</v>
      </c>
      <c r="B9" s="285">
        <f>HLOOKUP(B7,Budget!$G$2:$EH$204,60)*$B$3/12</f>
        <v>0</v>
      </c>
      <c r="C9" s="285">
        <f>HLOOKUP(C7,Budget!$G$2:$EH$204,60)*$B$3/12</f>
        <v>1000.0000666666666</v>
      </c>
      <c r="D9" s="285">
        <f>HLOOKUP(D7,Budget!$G$2:$EH$204,60)*$B$3/12</f>
        <v>24241.8</v>
      </c>
      <c r="E9" s="285">
        <f>HLOOKUP(E7,Budget!$G$2:$EH$204,60)*$B$3/12</f>
        <v>0</v>
      </c>
      <c r="F9" s="285">
        <f>HLOOKUP(F7,Budget!$G$2:$EH$204,60)*$B$3/12</f>
        <v>27800</v>
      </c>
      <c r="G9" s="285">
        <f>HLOOKUP(G7,Budget!$G$2:$EH$204,60)*$B$3/12</f>
        <v>9666.6666666666661</v>
      </c>
      <c r="H9" s="285">
        <f>HLOOKUP(H7,Budget!$G$2:$EH$204,60)*$B$3/12</f>
        <v>0</v>
      </c>
      <c r="I9" s="285">
        <f>HLOOKUP(I7,Budget!$G$2:$EH$204,60)*$B$3/12</f>
        <v>0</v>
      </c>
      <c r="J9" s="285">
        <f>HLOOKUP(J7,Budget!$G$2:$EH$204,60)*$B$3/12</f>
        <v>11500</v>
      </c>
      <c r="K9" s="285">
        <f>HLOOKUP(K7,Budget!$G$2:$EH$204,60)*$B$3/12</f>
        <v>13733.333333333334</v>
      </c>
      <c r="L9" s="285">
        <f>HLOOKUP(L7,Budget!$G$2:$EH$204,60)*$B$3/12</f>
        <v>0</v>
      </c>
      <c r="M9" s="285">
        <f>HLOOKUP(M7,Budget!$G$2:$EH$204,60)*$B$3/12</f>
        <v>1545</v>
      </c>
      <c r="N9" s="285">
        <f>HLOOKUP(N7,Budget!$G$2:$EH$204,60)*$B$3/12</f>
        <v>0</v>
      </c>
      <c r="O9" s="285">
        <f>HLOOKUP(O7,Budget!$G$2:$EH$204,60)*$B$3/12</f>
        <v>0</v>
      </c>
      <c r="P9" s="285"/>
      <c r="Q9" s="285">
        <f>HLOOKUP(Q7,Budget!$G$2:$EH$204,60)*$B$3/12</f>
        <v>11866.666666666666</v>
      </c>
      <c r="R9" s="285">
        <f>HLOOKUP(R7,Budget!$G$2:$EH$204,60)*$B$3/12</f>
        <v>11866.666666666666</v>
      </c>
      <c r="S9" s="285"/>
      <c r="T9" s="285">
        <f>HLOOKUP(T7,Budget!$G$2:$EH$204,60)*$B$3/12</f>
        <v>27269.818866666665</v>
      </c>
      <c r="U9" s="285"/>
      <c r="V9" s="285">
        <f>HLOOKUP(V7,Budget!$G$2:$EH$204,60)*$B$3/12</f>
        <v>0</v>
      </c>
      <c r="W9" s="285">
        <f>HLOOKUP(W7,Budget!$G$2:$EH$204,60)*$B$3/12</f>
        <v>0</v>
      </c>
      <c r="X9" s="285">
        <f>HLOOKUP(X7,Budget!$G$2:$EH$204,60)*$B$3/12</f>
        <v>0</v>
      </c>
      <c r="Y9" s="285">
        <f>HLOOKUP(Y7,Budget!$G$2:$EH$204,60)*$B$3/12</f>
        <v>10030.666666666666</v>
      </c>
      <c r="Z9" s="285">
        <f>HLOOKUP(Z7,Budget!$G$2:$EH$204,60)*$B$3/12</f>
        <v>161.36666666666667</v>
      </c>
      <c r="AA9" s="285">
        <f>HLOOKUP(AA7,Budget!$G$2:$EH$204,60)*$B$3/12</f>
        <v>0</v>
      </c>
      <c r="AB9" s="285">
        <f>HLOOKUP(AB7,Budget!$G$2:$EH$204,60)*$B$3/12</f>
        <v>2193.0416666666665</v>
      </c>
      <c r="AC9" s="285">
        <f>HLOOKUP(AC7,Budget!$G$2:$EH$204,60)*$B$3/12</f>
        <v>0</v>
      </c>
      <c r="AD9" s="285">
        <f>HLOOKUP(AD7,Budget!$G$2:$EH$204,60)*$B$3/12</f>
        <v>0</v>
      </c>
      <c r="AE9" s="285">
        <f>HLOOKUP(AE7,Budget!$G$2:$EH$204,60)*$B$3/12</f>
        <v>500</v>
      </c>
      <c r="AF9" s="285">
        <f>HLOOKUP(AF7,Budget!$G$2:$EH$204,60)*$B$3/12</f>
        <v>1153.6000000000001</v>
      </c>
      <c r="AG9" s="285">
        <f>HLOOKUP(AG7,Budget!$G$2:$EH$204,60)*$B$3/12</f>
        <v>0</v>
      </c>
      <c r="AH9" s="285">
        <f>HLOOKUP(AH7,Budget!$G$2:$EH$204,60)*$B$3/12</f>
        <v>0</v>
      </c>
      <c r="AI9" s="285">
        <f>HLOOKUP(AI7,Budget!$G$2:$EH$204,60)*$B$3/12</f>
        <v>0</v>
      </c>
      <c r="AJ9" s="285">
        <f>HLOOKUP(AJ7,Budget!$G$2:$EH$204,60)*$B$3/12</f>
        <v>0</v>
      </c>
      <c r="AK9" s="285">
        <f>HLOOKUP(AK7,Budget!$G$2:$EH$204,60)*$B$3/12</f>
        <v>0</v>
      </c>
      <c r="AL9" s="285">
        <f>HLOOKUP(AL7,Budget!$G$2:$EH$204,60)*$B$3/12</f>
        <v>0</v>
      </c>
      <c r="AM9" s="285">
        <f>HLOOKUP(AM7,Budget!$G$2:$EH$204,60)*$B$3/12</f>
        <v>0</v>
      </c>
      <c r="AN9" s="285">
        <f>HLOOKUP(AN7,Budget!$G$2:$EH$204,60)*$B$3/12</f>
        <v>21800</v>
      </c>
      <c r="AO9" s="285">
        <f>HLOOKUP(AO7,Budget!$G$2:$EH$204,60)*$B$3/12</f>
        <v>309</v>
      </c>
      <c r="AP9" s="285">
        <f>HLOOKUP(AP7,Budget!$G$2:$EH$204,60)*$B$3/12</f>
        <v>0</v>
      </c>
      <c r="AQ9" s="285">
        <f>HLOOKUP(AQ7,Budget!$G$2:$EH$204,60)*$B$3/12</f>
        <v>0</v>
      </c>
      <c r="AR9" s="285">
        <f>HLOOKUP(AR7,Budget!$G$2:$EH$204,60)*$B$3/12</f>
        <v>0</v>
      </c>
      <c r="AS9" s="285">
        <f>HLOOKUP(AS7,Budget!$G$2:$EH$204,60)*$B$3/12</f>
        <v>0</v>
      </c>
      <c r="AT9" s="285">
        <f>HLOOKUP(AT7,Budget!$G$2:$EH$204,60)*$B$3/12</f>
        <v>4666.666666666667</v>
      </c>
      <c r="AU9" s="285">
        <f>HLOOKUP(AU7,Budget!$G$2:$EH$204,60)*$B$3/12</f>
        <v>0</v>
      </c>
      <c r="AV9" s="285">
        <f>HLOOKUP(AV7,Budget!$G$2:$EH$204,60)*$B$3/12</f>
        <v>166.66666666666666</v>
      </c>
      <c r="AW9" s="285">
        <f>HLOOKUP(AW7,Budget!$G$2:$EH$204,60)*$B$3/12</f>
        <v>0</v>
      </c>
      <c r="AX9" s="285">
        <f>HLOOKUP(AX7,Budget!$G$2:$EH$204,60)*$B$3/12</f>
        <v>0</v>
      </c>
      <c r="AY9" s="285">
        <f>HLOOKUP(AY7,Budget!$G$2:$EH$204,60)*$B$3/12</f>
        <v>0</v>
      </c>
      <c r="AZ9" s="285">
        <f>HLOOKUP(AZ7,Budget!$G$2:$EH$204,60)*$B$3/12</f>
        <v>0</v>
      </c>
      <c r="BA9" s="285">
        <f>HLOOKUP(BA7,Budget!$G$2:$EH$204,60)*$B$3/12</f>
        <v>3265.4866666666662</v>
      </c>
      <c r="BB9" s="285">
        <f>HLOOKUP(BB7,Budget!$G$2:$EH$204,60)*$B$3/12</f>
        <v>0</v>
      </c>
      <c r="BC9" s="285">
        <f>HLOOKUP(BC7,Budget!$G$2:$EH$204,60)*$B$3/12</f>
        <v>0</v>
      </c>
      <c r="BD9" s="285">
        <f>HLOOKUP(BD7,Budget!$G$2:$EH$204,60)*$B$3/12</f>
        <v>0</v>
      </c>
      <c r="BE9" s="285">
        <f>HLOOKUP(BE7,Budget!$G$2:$EH$204,60)*$B$3/12</f>
        <v>0</v>
      </c>
      <c r="BF9" s="285">
        <f>HLOOKUP(BF7,Budget!$G$2:$EH$204,60)*$B$3/12</f>
        <v>9779.5065333333332</v>
      </c>
      <c r="BG9" s="285">
        <f>HLOOKUP(BG7,Budget!$G$2:$EH$204,60)*$B$3/12</f>
        <v>9779.5065333333332</v>
      </c>
      <c r="BH9" s="285">
        <f>HLOOKUP(BH7,Budget!$G$2:$EH$204,60)*$B$3/12</f>
        <v>16028.016333333335</v>
      </c>
      <c r="BI9" s="285">
        <f>HLOOKUP(BI7,Budget!$G$2:$EH$204,60)*$B$3/12</f>
        <v>0</v>
      </c>
      <c r="BJ9" s="285">
        <f>HLOOKUP(BJ7,Budget!$G$2:$EH$204,60)*$B$3/12</f>
        <v>0</v>
      </c>
      <c r="BK9" s="285">
        <f>HLOOKUP(BK7,Budget!$G$2:$EH$204,60)*$B$3/12</f>
        <v>417.73333333333335</v>
      </c>
      <c r="BL9" s="285">
        <f>HLOOKUP(BL7,Budget!$G$2:$EH$204,60)*$B$3/12</f>
        <v>0</v>
      </c>
      <c r="BM9" s="285">
        <f>HLOOKUP(BM7,Budget!$G$2:$EH$204,60)*$B$3/12</f>
        <v>0</v>
      </c>
      <c r="BN9" s="285">
        <f>HLOOKUP(BN7,Budget!$G$2:$EH$204,60)*$B$3/12</f>
        <v>157.93333333333334</v>
      </c>
      <c r="BO9" s="285">
        <f>HLOOKUP(BO7,Budget!$G$2:$EH$204,60)*$B$3/12</f>
        <v>157.93333333333334</v>
      </c>
      <c r="BP9" s="285">
        <f>HLOOKUP(BP7,Budget!$G$2:$EH$204,60)*$B$3/12</f>
        <v>10000</v>
      </c>
      <c r="BQ9" s="285">
        <f>HLOOKUP(BQ7,Budget!$G$2:$EH$204,60)*$B$3/12</f>
        <v>923.16666666666663</v>
      </c>
      <c r="BR9" s="285">
        <f>HLOOKUP(BR7,Budget!$G$2:$EH$204,60)*$B$3/12</f>
        <v>923.16666666666663</v>
      </c>
      <c r="BS9" s="285">
        <f>HLOOKUP(BS7,Budget!$G$2:$EH$204,60)*$B$3/12</f>
        <v>7000</v>
      </c>
      <c r="BT9" s="285">
        <f>HLOOKUP(BT7,Budget!$G$2:$EH$204,60)*$B$3/12</f>
        <v>0</v>
      </c>
      <c r="BU9" s="285">
        <f>HLOOKUP(BU7,Budget!$G$2:$EH$204,60)*$B$3/12</f>
        <v>0</v>
      </c>
      <c r="BV9" s="285">
        <f>HLOOKUP(BV7,Budget!$G$2:$EH$204,60)*$B$3/12</f>
        <v>0</v>
      </c>
      <c r="BW9" s="285">
        <f>HLOOKUP(BW7,Budget!$G$2:$EH$204,60)*$B$3/12</f>
        <v>500</v>
      </c>
      <c r="BX9" s="285">
        <f>HLOOKUP(BX7,Budget!$G$2:$EH$204,60)*$B$3/12</f>
        <v>0</v>
      </c>
      <c r="BY9" s="285">
        <f>HLOOKUP(BY7,Budget!$G$2:$EH$204,60)*$B$3/12</f>
        <v>0</v>
      </c>
      <c r="BZ9" s="285">
        <f>HLOOKUP(BZ7,Budget!$G$2:$EH$204,60)*$B$3/12</f>
        <v>0</v>
      </c>
      <c r="CA9" s="285">
        <f>HLOOKUP(CA7,Budget!$G$2:$EH$204,60)*$B$3/12</f>
        <v>0</v>
      </c>
      <c r="CB9" s="285">
        <f>HLOOKUP(CB7,Budget!$G$2:$EH$204,60)*$B$3/12</f>
        <v>0</v>
      </c>
      <c r="CC9" s="285">
        <f>HLOOKUP(CC7,Budget!$G$2:$EH$204,60)*$B$3/12</f>
        <v>0</v>
      </c>
      <c r="CD9" s="285">
        <f>HLOOKUP(CD7,Budget!$G$2:$EH$204,60)*$B$3/12</f>
        <v>63.564733333333329</v>
      </c>
      <c r="CE9" s="285">
        <f>HLOOKUP(CE7,Budget!$G$2:$EH$204,60)*$B$3/12</f>
        <v>19575.833333333332</v>
      </c>
      <c r="CF9" s="285">
        <f>HLOOKUP(CF7,Budget!$G$2:$EH$204,60)*$B$3/12</f>
        <v>0</v>
      </c>
      <c r="CG9" s="285">
        <f>HLOOKUP(CG7,Budget!$G$2:$EH$204,60)*$B$3/12</f>
        <v>0</v>
      </c>
      <c r="CH9" s="285">
        <f>HLOOKUP(CH7,Budget!$G$2:$EH$204,60)*$B$3/12</f>
        <v>0</v>
      </c>
      <c r="CI9" s="285">
        <f>HLOOKUP(CI7,Budget!$G$2:$EH$204,60)*$B$3/12</f>
        <v>2866.6666666666665</v>
      </c>
      <c r="CJ9" s="285">
        <f>HLOOKUP(CJ7,Budget!$G$2:$EH$204,60)*$B$3/12</f>
        <v>0</v>
      </c>
      <c r="CK9" s="285">
        <f>HLOOKUP(CK7,Budget!$G$2:$EH$204,60)*$B$3/12</f>
        <v>6463.4000000000005</v>
      </c>
      <c r="CL9" s="285">
        <f>HLOOKUP(CL7,Budget!$G$2:$EH$204,60)*$B$3/12</f>
        <v>83.498666666666665</v>
      </c>
      <c r="CM9" s="285">
        <f>HLOOKUP(CM7,Budget!$G$2:$EH$204,60)*$B$3/12</f>
        <v>13482.065333333334</v>
      </c>
      <c r="CN9" s="285">
        <f>HLOOKUP(CN7,Budget!$G$2:$EH$204,60)*$B$3/12</f>
        <v>12050.991000000002</v>
      </c>
      <c r="CO9" s="285">
        <f>HLOOKUP(CO7,Budget!$G$2:$EH$204,60)*$B$3/12</f>
        <v>8333.3333333333339</v>
      </c>
      <c r="CP9" s="285">
        <f>HLOOKUP(CP7,Budget!$G$2:$EH$204,60)*$B$3/12</f>
        <v>0</v>
      </c>
      <c r="CQ9" s="285">
        <f>HLOOKUP(CQ7,Budget!$G$2:$EH$204,60)*$B$3/12</f>
        <v>0</v>
      </c>
      <c r="CR9" s="285">
        <f>HLOOKUP(CR7,Budget!$G$2:$EH$204,60)*$B$3/12</f>
        <v>0</v>
      </c>
      <c r="CS9" s="285">
        <f>HLOOKUP(CS7,Budget!$G$2:$EH$204,60)*$B$3/12</f>
        <v>6466.666666666667</v>
      </c>
      <c r="CT9" s="285">
        <f>HLOOKUP(CT7,Budget!$G$2:$EH$204,60)*$B$3/12</f>
        <v>0</v>
      </c>
      <c r="CU9" s="285">
        <f>HLOOKUP(CU7,Budget!$G$2:$EH$204,60)*$B$3/12</f>
        <v>0</v>
      </c>
      <c r="CV9" s="285">
        <f>HLOOKUP(CV7,Budget!$G$2:$EH$204,60)*$B$3/12</f>
        <v>15784.833333333334</v>
      </c>
      <c r="CW9" s="285">
        <f>HLOOKUP(CW7,Budget!$G$2:$EH$204,60)*$B$3/12</f>
        <v>171.66666666666666</v>
      </c>
      <c r="CX9" s="285">
        <f>HLOOKUP(CX7,Budget!$G$2:$EH$204,60)*$B$3/12</f>
        <v>13589.131466666666</v>
      </c>
      <c r="CY9" s="285">
        <f>HLOOKUP(CY7,Budget!$G$2:$EH$204,60)*$B$3/12</f>
        <v>0</v>
      </c>
      <c r="CZ9" s="285">
        <f>HLOOKUP(CZ7,Budget!$G$2:$EH$204,60)*$B$3/12</f>
        <v>0</v>
      </c>
      <c r="DA9" s="285">
        <f>HLOOKUP(DA7,Budget!$G$2:$EH$204,60)*$B$3/12</f>
        <v>0</v>
      </c>
      <c r="DB9" s="285">
        <f>HLOOKUP(DB7,Budget!$G$2:$EH$204,60)*$B$3/12</f>
        <v>206</v>
      </c>
      <c r="DC9" s="285">
        <f>HLOOKUP(DC7,Budget!$G$2:$EH$204,60)*$B$3/12</f>
        <v>0</v>
      </c>
      <c r="DD9" s="285">
        <f>HLOOKUP(DD7,Budget!$G$2:$EH$204,60)*$B$3/12</f>
        <v>0</v>
      </c>
      <c r="DE9" s="285">
        <f>HLOOKUP(DE7,Budget!$G$2:$EH$204,60)*$B$3/12</f>
        <v>12000</v>
      </c>
      <c r="DF9" s="285">
        <f>HLOOKUP(DF7,Budget!$G$2:$EH$204,60)*$B$3/12</f>
        <v>0</v>
      </c>
      <c r="DG9" s="285">
        <f>HLOOKUP(DG7,Budget!$G$2:$EH$204,60)*$B$3/12</f>
        <v>1933.3333333333333</v>
      </c>
      <c r="DH9" s="285">
        <f>HLOOKUP(DH7,Budget!$G$2:$EH$204,60)*$B$3/12</f>
        <v>0</v>
      </c>
      <c r="DI9" s="285">
        <f>HLOOKUP(DI7,Budget!$G$2:$EH$204,60)*$B$3/12</f>
        <v>0</v>
      </c>
      <c r="DJ9" s="285">
        <f>HLOOKUP(DJ7,Budget!$G$2:$EH$204,60)*$B$3/12</f>
        <v>0</v>
      </c>
      <c r="DK9" s="285">
        <f>HLOOKUP(DK7,Budget!$G$2:$EH$204,60)*$B$3/12</f>
        <v>1666.6666666666667</v>
      </c>
      <c r="DL9" s="285">
        <f>HLOOKUP(DL7,Budget!$G$2:$EH$204,60)*$B$3/12</f>
        <v>0</v>
      </c>
      <c r="DM9" s="285">
        <f>HLOOKUP(DM7,Budget!$G$2:$EH$204,60)*$B$3/12</f>
        <v>0</v>
      </c>
      <c r="DN9" s="285">
        <f>HLOOKUP(DN7,Budget!$G$2:$EH$204,60)*$B$3/12</f>
        <v>0</v>
      </c>
      <c r="DO9" s="285">
        <f>HLOOKUP(DO7,Budget!$G$2:$EH$204,60)*$B$3/12</f>
        <v>0</v>
      </c>
      <c r="DP9" s="285">
        <f>HLOOKUP(DP7,Budget!$G$2:$EH$204,60)*$B$3/12</f>
        <v>0</v>
      </c>
      <c r="DQ9" s="285">
        <f>HLOOKUP(DQ7,Budget!$G$2:$EH$204,60)*$B$3/12</f>
        <v>2032.6599999999999</v>
      </c>
      <c r="DR9" s="285">
        <f>HLOOKUP(DR7,Budget!$G$2:$EH$204,60)*$B$3/12</f>
        <v>0</v>
      </c>
      <c r="DS9" s="285">
        <f>HLOOKUP(DS7,Budget!$G$2:$EH$204,60)*$B$3/12</f>
        <v>0</v>
      </c>
      <c r="DT9" s="285">
        <f>HLOOKUP(DT7,Budget!$G$2:$EH$204,60)*$B$3/12</f>
        <v>0</v>
      </c>
      <c r="DU9" s="285">
        <f>HLOOKUP(DU7,Budget!$G$2:$EH$204,60)*$B$3/12</f>
        <v>0</v>
      </c>
      <c r="DV9" s="285">
        <f>HLOOKUP(DV7,Budget!$G$2:$EH$204,60)*$B$3/12</f>
        <v>0</v>
      </c>
      <c r="DW9" s="285">
        <f>HLOOKUP(DW7,Budget!$G$2:$EH$204,60)*$B$3/12</f>
        <v>0</v>
      </c>
      <c r="DX9" s="285">
        <f>HLOOKUP(DX7,Budget!$G$2:$EH$204,60)*$B$3/12</f>
        <v>0</v>
      </c>
      <c r="DY9" s="285">
        <f>HLOOKUP(DY7,Budget!$G$2:$EH$204,60)*$B$3/12</f>
        <v>0</v>
      </c>
      <c r="DZ9" s="285">
        <f>HLOOKUP(DZ7,Budget!$G$2:$EH$204,60)*$B$3/12</f>
        <v>0</v>
      </c>
      <c r="EA9" s="285">
        <f>HLOOKUP(EA7,Budget!$G$2:$EH$204,60)*$B$3/12</f>
        <v>20427.688200000001</v>
      </c>
      <c r="EB9" s="285">
        <f>HLOOKUP(EB7,Budget!$G$2:$EH$204,60)*$B$3/12</f>
        <v>0</v>
      </c>
      <c r="EC9" s="285">
        <f>HLOOKUP(EC7,Budget!$G$2:$EH$204,60)*$B$3/12</f>
        <v>0</v>
      </c>
      <c r="ED9" s="285">
        <f>HLOOKUP(ED7,Budget!$G$2:$EH$204,60)*$B$3/12</f>
        <v>21335.317800000001</v>
      </c>
      <c r="EE9" s="285">
        <f>HLOOKUP(EE7,Budget!$G$2:$EH$204,60)*$B$3/12</f>
        <v>30559.240466666666</v>
      </c>
      <c r="EF9" s="285">
        <f>HLOOKUP(EF7,Budget!$G$2:$EH$204,60)*$B$3/12</f>
        <v>0</v>
      </c>
      <c r="EG9" s="285">
        <f>HLOOKUP(EG7,Budget!$G$2:$EH$204,60)*$B$3/12</f>
        <v>16631.773933333334</v>
      </c>
      <c r="EH9" s="285">
        <f>HLOOKUP(EH7,Budget!$G$2:$EH$204,60)*$B$3/12</f>
        <v>0</v>
      </c>
      <c r="EI9" s="285">
        <f>HLOOKUP(EI7,Budget!$G$2:$EH$204,60)*$B$3/12</f>
        <v>7666.666666666667</v>
      </c>
      <c r="EJ9" s="285">
        <f>HLOOKUP(EJ7,Budget!$G$2:$EH$204,60)*$B$3/12</f>
        <v>9333.3333333333339</v>
      </c>
    </row>
    <row r="10" spans="1:537" hidden="1" outlineLevel="1" x14ac:dyDescent="0.25">
      <c r="A10" s="272" t="s">
        <v>266</v>
      </c>
      <c r="B10" s="285">
        <f>HLOOKUP(B$7,Budget!$G$2:$EH$204,70)*$B$3/12</f>
        <v>0</v>
      </c>
      <c r="C10" s="285">
        <f>HLOOKUP(C$7,Budget!$G$2:$EH$204,70)*$B$3/12</f>
        <v>352.12953333333331</v>
      </c>
      <c r="D10" s="285">
        <f>HLOOKUP(D$7,Budget!$G$2:$EH$204,70)*$B$3/12</f>
        <v>333333.33333333331</v>
      </c>
      <c r="E10" s="285">
        <f>HLOOKUP(E$7,Budget!$G$2:$EH$204,70)*$B$3/12</f>
        <v>0</v>
      </c>
      <c r="F10" s="285">
        <f>HLOOKUP(F$7,Budget!$G$2:$EH$204,70)*$B$3/12</f>
        <v>106666.66666666667</v>
      </c>
      <c r="G10" s="285">
        <f>HLOOKUP(G$7,Budget!$G$2:$EH$204,70)*$B$3/12</f>
        <v>28666.666666666668</v>
      </c>
      <c r="H10" s="285">
        <f>HLOOKUP(H$7,Budget!$G$2:$EH$204,70)*$B$3/12</f>
        <v>0</v>
      </c>
      <c r="I10" s="285">
        <f>HLOOKUP(I$7,Budget!$G$2:$EH$204,70)*$B$3/12</f>
        <v>190.7972</v>
      </c>
      <c r="J10" s="285">
        <f>HLOOKUP(J$7,Budget!$G$2:$EH$204,70)*$B$3/12</f>
        <v>52333.333333333336</v>
      </c>
      <c r="K10" s="285">
        <f>HLOOKUP(K$7,Budget!$G$2:$EH$204,70)*$B$3/12</f>
        <v>181166.66666666666</v>
      </c>
      <c r="L10" s="285">
        <f>HLOOKUP(L$7,Budget!$G$2:$EH$204,70)*$B$3/12</f>
        <v>0</v>
      </c>
      <c r="M10" s="285">
        <f>HLOOKUP(M$7,Budget!$G$2:$EH$204,70)*$B$3/12</f>
        <v>23333.333333333332</v>
      </c>
      <c r="N10" s="285">
        <f>HLOOKUP(N$7,Budget!$G$2:$EH$204,70)*$B$3/12</f>
        <v>0</v>
      </c>
      <c r="O10" s="285">
        <f>HLOOKUP(O$7,Budget!$G$2:$EH$204,70)*$B$3/12</f>
        <v>0</v>
      </c>
      <c r="P10" s="285"/>
      <c r="Q10" s="285">
        <f>HLOOKUP(Q$7,Budget!$G$2:$EH$204,70)*$B$3/12</f>
        <v>40060.511000000006</v>
      </c>
      <c r="R10" s="285">
        <f>HLOOKUP(R$7,Budget!$G$2:$EH$204,70)*$B$3/12</f>
        <v>40060.511000000006</v>
      </c>
      <c r="S10" s="285"/>
      <c r="T10" s="285">
        <f>HLOOKUP(T$7,Budget!$G$2:$EH$204,70)*$B$3/12</f>
        <v>156666.66666666666</v>
      </c>
      <c r="U10" s="285"/>
      <c r="V10" s="285">
        <f>HLOOKUP(V$7,Budget!$G$2:$EH$204,70)*$B$3/12</f>
        <v>6666.666666666667</v>
      </c>
      <c r="W10" s="285">
        <f>HLOOKUP(W$7,Budget!$G$2:$EH$204,70)*$B$3/12</f>
        <v>0</v>
      </c>
      <c r="X10" s="285">
        <f>HLOOKUP(X$7,Budget!$G$2:$EH$204,70)*$B$3/12</f>
        <v>177.02953333333335</v>
      </c>
      <c r="Y10" s="285">
        <f>HLOOKUP(Y$7,Budget!$G$2:$EH$204,70)*$B$3/12</f>
        <v>60000</v>
      </c>
      <c r="Z10" s="285">
        <f>HLOOKUP(Z$7,Budget!$G$2:$EH$204,70)*$B$3/12</f>
        <v>0</v>
      </c>
      <c r="AA10" s="285">
        <f>HLOOKUP(AA$7,Budget!$G$2:$EH$204,70)*$B$3/12</f>
        <v>0</v>
      </c>
      <c r="AB10" s="285">
        <f>HLOOKUP(AB$7,Budget!$G$2:$EH$204,70)*$B$3/12</f>
        <v>0</v>
      </c>
      <c r="AC10" s="285">
        <f>HLOOKUP(AC$7,Budget!$G$2:$EH$204,70)*$B$3/12</f>
        <v>0</v>
      </c>
      <c r="AD10" s="285">
        <f>HLOOKUP(AD$7,Budget!$G$2:$EH$204,70)*$B$3/12</f>
        <v>666.66666666666663</v>
      </c>
      <c r="AE10" s="285">
        <f>HLOOKUP(AE$7,Budget!$G$2:$EH$204,70)*$B$3/12</f>
        <v>0</v>
      </c>
      <c r="AF10" s="285">
        <f>HLOOKUP(AF$7,Budget!$G$2:$EH$204,70)*$B$3/12</f>
        <v>8000</v>
      </c>
      <c r="AG10" s="285">
        <f>HLOOKUP(AG$7,Budget!$G$2:$EH$204,70)*$B$3/12</f>
        <v>0</v>
      </c>
      <c r="AH10" s="285">
        <f>HLOOKUP(AH$7,Budget!$G$2:$EH$204,70)*$B$3/12</f>
        <v>0</v>
      </c>
      <c r="AI10" s="285">
        <f>HLOOKUP(AI$7,Budget!$G$2:$EH$204,70)*$B$3/12</f>
        <v>0</v>
      </c>
      <c r="AJ10" s="285">
        <f>HLOOKUP(AJ$7,Budget!$G$2:$EH$204,70)*$B$3/12</f>
        <v>0</v>
      </c>
      <c r="AK10" s="285">
        <f>HLOOKUP(AK$7,Budget!$G$2:$EH$204,70)*$B$3/12</f>
        <v>0</v>
      </c>
      <c r="AL10" s="285">
        <f>HLOOKUP(AL$7,Budget!$G$2:$EH$204,70)*$B$3/12</f>
        <v>0</v>
      </c>
      <c r="AM10" s="285">
        <f>HLOOKUP(AM$7,Budget!$G$2:$EH$204,70)*$B$3/12</f>
        <v>1000</v>
      </c>
      <c r="AN10" s="285">
        <f>HLOOKUP(AN$7,Budget!$G$2:$EH$204,70)*$B$3/12</f>
        <v>106666.66666666667</v>
      </c>
      <c r="AO10" s="285">
        <f>HLOOKUP(AO$7,Budget!$G$2:$EH$204,70)*$B$3/12</f>
        <v>0</v>
      </c>
      <c r="AP10" s="285">
        <f>HLOOKUP(AP$7,Budget!$G$2:$EH$204,70)*$B$3/12</f>
        <v>0</v>
      </c>
      <c r="AQ10" s="285">
        <f>HLOOKUP(AQ$7,Budget!$G$2:$EH$204,70)*$B$3/12</f>
        <v>1200</v>
      </c>
      <c r="AR10" s="285">
        <f>HLOOKUP(AR$7,Budget!$G$2:$EH$204,70)*$B$3/12</f>
        <v>0</v>
      </c>
      <c r="AS10" s="285">
        <f>HLOOKUP(AS$7,Budget!$G$2:$EH$204,70)*$B$3/12</f>
        <v>12.133400000000002</v>
      </c>
      <c r="AT10" s="285">
        <f>HLOOKUP(AT$7,Budget!$G$2:$EH$204,70)*$B$3/12</f>
        <v>10000</v>
      </c>
      <c r="AU10" s="285">
        <f>HLOOKUP(AU$7,Budget!$G$2:$EH$204,70)*$B$3/12</f>
        <v>425.73333333333335</v>
      </c>
      <c r="AV10" s="285">
        <f>HLOOKUP(AV$7,Budget!$G$2:$EH$204,70)*$B$3/12</f>
        <v>0</v>
      </c>
      <c r="AW10" s="285">
        <f>HLOOKUP(AW$7,Budget!$G$2:$EH$204,70)*$B$3/12</f>
        <v>0</v>
      </c>
      <c r="AX10" s="285">
        <f>HLOOKUP(AX$7,Budget!$G$2:$EH$204,70)*$B$3/12</f>
        <v>0</v>
      </c>
      <c r="AY10" s="285">
        <f>HLOOKUP(AY$7,Budget!$G$2:$EH$204,70)*$B$3/12</f>
        <v>0</v>
      </c>
      <c r="AZ10" s="285">
        <f>HLOOKUP(AZ$7,Budget!$G$2:$EH$204,70)*$B$3/12</f>
        <v>0</v>
      </c>
      <c r="BA10" s="285">
        <f>HLOOKUP(BA$7,Budget!$G$2:$EH$204,70)*$B$3/12</f>
        <v>183480</v>
      </c>
      <c r="BB10" s="285">
        <f>HLOOKUP(BB$7,Budget!$G$2:$EH$204,70)*$B$3/12</f>
        <v>0</v>
      </c>
      <c r="BC10" s="285">
        <f>HLOOKUP(BC$7,Budget!$G$2:$EH$204,70)*$B$3/12</f>
        <v>0</v>
      </c>
      <c r="BD10" s="285">
        <f>HLOOKUP(BD$7,Budget!$G$2:$EH$204,70)*$B$3/12</f>
        <v>0</v>
      </c>
      <c r="BE10" s="285">
        <f>HLOOKUP(BE$7,Budget!$G$2:$EH$204,70)*$B$3/12</f>
        <v>0</v>
      </c>
      <c r="BF10" s="285">
        <f>HLOOKUP(BF$7,Budget!$G$2:$EH$204,70)*$B$3/12</f>
        <v>135531.26593333334</v>
      </c>
      <c r="BG10" s="285">
        <f>HLOOKUP(BG$7,Budget!$G$2:$EH$204,70)*$B$3/12</f>
        <v>135531.26593333334</v>
      </c>
      <c r="BH10" s="285">
        <f>HLOOKUP(BH$7,Budget!$G$2:$EH$204,70)*$B$3/12</f>
        <v>100000</v>
      </c>
      <c r="BI10" s="285">
        <f>HLOOKUP(BI$7,Budget!$G$2:$EH$204,70)*$B$3/12</f>
        <v>843.64553333333333</v>
      </c>
      <c r="BJ10" s="285">
        <f>HLOOKUP(BJ$7,Budget!$G$2:$EH$204,70)*$B$3/12</f>
        <v>0</v>
      </c>
      <c r="BK10" s="285">
        <f>HLOOKUP(BK$7,Budget!$G$2:$EH$204,70)*$B$3/12</f>
        <v>0</v>
      </c>
      <c r="BL10" s="285">
        <f>HLOOKUP(BL$7,Budget!$G$2:$EH$204,70)*$B$3/12</f>
        <v>0</v>
      </c>
      <c r="BM10" s="285">
        <f>HLOOKUP(BM$7,Budget!$G$2:$EH$204,70)*$B$3/12</f>
        <v>0</v>
      </c>
      <c r="BN10" s="285">
        <f>HLOOKUP(BN$7,Budget!$G$2:$EH$204,70)*$B$3/12</f>
        <v>0</v>
      </c>
      <c r="BO10" s="285">
        <f>HLOOKUP(BO$7,Budget!$G$2:$EH$204,70)*$B$3/12</f>
        <v>0</v>
      </c>
      <c r="BP10" s="285">
        <f>HLOOKUP(BP$7,Budget!$G$2:$EH$204,70)*$B$3/12</f>
        <v>113333.33333333333</v>
      </c>
      <c r="BQ10" s="285">
        <f>HLOOKUP(BQ$7,Budget!$G$2:$EH$204,70)*$B$3/12</f>
        <v>0</v>
      </c>
      <c r="BR10" s="285">
        <f>HLOOKUP(BR$7,Budget!$G$2:$EH$204,70)*$B$3/12</f>
        <v>0</v>
      </c>
      <c r="BS10" s="285">
        <f>HLOOKUP(BS$7,Budget!$G$2:$EH$204,70)*$B$3/12</f>
        <v>42000</v>
      </c>
      <c r="BT10" s="285">
        <f>HLOOKUP(BT$7,Budget!$G$2:$EH$204,70)*$B$3/12</f>
        <v>0</v>
      </c>
      <c r="BU10" s="285">
        <f>HLOOKUP(BU$7,Budget!$G$2:$EH$204,70)*$B$3/12</f>
        <v>0</v>
      </c>
      <c r="BV10" s="285">
        <f>HLOOKUP(BV$7,Budget!$G$2:$EH$204,70)*$B$3/12</f>
        <v>0</v>
      </c>
      <c r="BW10" s="285">
        <f>HLOOKUP(BW$7,Budget!$G$2:$EH$204,70)*$B$3/12</f>
        <v>27.466666666666669</v>
      </c>
      <c r="BX10" s="285">
        <f>HLOOKUP(BX$7,Budget!$G$2:$EH$204,70)*$B$3/12</f>
        <v>0</v>
      </c>
      <c r="BY10" s="285">
        <f>HLOOKUP(BY$7,Budget!$G$2:$EH$204,70)*$B$3/12</f>
        <v>0</v>
      </c>
      <c r="BZ10" s="285">
        <f>HLOOKUP(BZ$7,Budget!$G$2:$EH$204,70)*$B$3/12</f>
        <v>0</v>
      </c>
      <c r="CA10" s="285">
        <f>HLOOKUP(CA$7,Budget!$G$2:$EH$204,70)*$B$3/12</f>
        <v>21.128733333333333</v>
      </c>
      <c r="CB10" s="285">
        <f>HLOOKUP(CB$7,Budget!$G$2:$EH$204,70)*$B$3/12</f>
        <v>0</v>
      </c>
      <c r="CC10" s="285">
        <f>HLOOKUP(CC$7,Budget!$G$2:$EH$204,70)*$B$3/12</f>
        <v>0</v>
      </c>
      <c r="CD10" s="285">
        <f>HLOOKUP(CD$7,Budget!$G$2:$EH$204,70)*$B$3/12</f>
        <v>6666.666666666667</v>
      </c>
      <c r="CE10" s="285">
        <f>HLOOKUP(CE$7,Budget!$G$2:$EH$204,70)*$B$3/12</f>
        <v>154100</v>
      </c>
      <c r="CF10" s="285">
        <f>HLOOKUP(CF$7,Budget!$G$2:$EH$204,70)*$B$3/12</f>
        <v>0</v>
      </c>
      <c r="CG10" s="285">
        <f>HLOOKUP(CG$7,Budget!$G$2:$EH$204,70)*$B$3/12</f>
        <v>116666.66666666667</v>
      </c>
      <c r="CH10" s="285">
        <f>HLOOKUP(CH$7,Budget!$G$2:$EH$204,70)*$B$3/12</f>
        <v>0</v>
      </c>
      <c r="CI10" s="285">
        <f>HLOOKUP(CI$7,Budget!$G$2:$EH$204,70)*$B$3/12</f>
        <v>160917.88879999999</v>
      </c>
      <c r="CJ10" s="285">
        <f>HLOOKUP(CJ$7,Budget!$G$2:$EH$204,70)*$B$3/12</f>
        <v>0</v>
      </c>
      <c r="CK10" s="285">
        <f>HLOOKUP(CK$7,Budget!$G$2:$EH$204,70)*$B$3/12</f>
        <v>6004.2888666666668</v>
      </c>
      <c r="CL10" s="285">
        <f>HLOOKUP(CL$7,Budget!$G$2:$EH$204,70)*$B$3/12</f>
        <v>0</v>
      </c>
      <c r="CM10" s="285">
        <f>HLOOKUP(CM$7,Budget!$G$2:$EH$204,70)*$B$3/12</f>
        <v>176945.33333333334</v>
      </c>
      <c r="CN10" s="285">
        <f>HLOOKUP(CN$7,Budget!$G$2:$EH$204,70)*$B$3/12</f>
        <v>66666.666666666672</v>
      </c>
      <c r="CO10" s="285">
        <f>HLOOKUP(CO$7,Budget!$G$2:$EH$204,70)*$B$3/12</f>
        <v>130466.66666666667</v>
      </c>
      <c r="CP10" s="285">
        <f>HLOOKUP(CP$7,Budget!$G$2:$EH$204,70)*$B$3/12</f>
        <v>0</v>
      </c>
      <c r="CQ10" s="285">
        <f>HLOOKUP(CQ$7,Budget!$G$2:$EH$204,70)*$B$3/12</f>
        <v>0</v>
      </c>
      <c r="CR10" s="285">
        <f>HLOOKUP(CR$7,Budget!$G$2:$EH$204,70)*$B$3/12</f>
        <v>0</v>
      </c>
      <c r="CS10" s="285">
        <f>HLOOKUP(CS$7,Budget!$G$2:$EH$204,70)*$B$3/12</f>
        <v>0</v>
      </c>
      <c r="CT10" s="285">
        <f>HLOOKUP(CT$7,Budget!$G$2:$EH$204,70)*$B$3/12</f>
        <v>0</v>
      </c>
      <c r="CU10" s="285">
        <f>HLOOKUP(CU$7,Budget!$G$2:$EH$204,70)*$B$3/12</f>
        <v>71.413333333333341</v>
      </c>
      <c r="CV10" s="285">
        <f>HLOOKUP(CV$7,Budget!$G$2:$EH$204,70)*$B$3/12</f>
        <v>109866.66666666667</v>
      </c>
      <c r="CW10" s="285">
        <f>HLOOKUP(CW$7,Budget!$G$2:$EH$204,70)*$B$3/12</f>
        <v>4.7174000000000005</v>
      </c>
      <c r="CX10" s="285">
        <f>HLOOKUP(CX$7,Budget!$G$2:$EH$204,70)*$B$3/12</f>
        <v>93914.440599999987</v>
      </c>
      <c r="CY10" s="285">
        <f>HLOOKUP(CY$7,Budget!$G$2:$EH$204,70)*$B$3/12</f>
        <v>0</v>
      </c>
      <c r="CZ10" s="285">
        <f>HLOOKUP(CZ$7,Budget!$G$2:$EH$204,70)*$B$3/12</f>
        <v>0</v>
      </c>
      <c r="DA10" s="285">
        <f>HLOOKUP(DA$7,Budget!$G$2:$EH$204,70)*$B$3/12</f>
        <v>0</v>
      </c>
      <c r="DB10" s="285">
        <f>HLOOKUP(DB$7,Budget!$G$2:$EH$204,70)*$B$3/12</f>
        <v>243.62933333333334</v>
      </c>
      <c r="DC10" s="285">
        <f>HLOOKUP(DC$7,Budget!$G$2:$EH$204,70)*$B$3/12</f>
        <v>6.6666666666666664E-4</v>
      </c>
      <c r="DD10" s="285">
        <f>HLOOKUP(DD$7,Budget!$G$2:$EH$204,70)*$B$3/12</f>
        <v>6.6666666666666664E-4</v>
      </c>
      <c r="DE10" s="285">
        <f>HLOOKUP(DE$7,Budget!$G$2:$EH$204,70)*$B$3/12</f>
        <v>87536.749066666656</v>
      </c>
      <c r="DF10" s="285">
        <f>HLOOKUP(DF$7,Budget!$G$2:$EH$204,70)*$B$3/12</f>
        <v>0</v>
      </c>
      <c r="DG10" s="285">
        <f>HLOOKUP(DG$7,Budget!$G$2:$EH$204,70)*$B$3/12</f>
        <v>16000</v>
      </c>
      <c r="DH10" s="285">
        <f>HLOOKUP(DH$7,Budget!$G$2:$EH$204,70)*$B$3/12</f>
        <v>0</v>
      </c>
      <c r="DI10" s="285">
        <f>HLOOKUP(DI$7,Budget!$G$2:$EH$204,70)*$B$3/12</f>
        <v>0</v>
      </c>
      <c r="DJ10" s="285">
        <f>HLOOKUP(DJ$7,Budget!$G$2:$EH$204,70)*$B$3/12</f>
        <v>176.4802</v>
      </c>
      <c r="DK10" s="285">
        <f>HLOOKUP(DK$7,Budget!$G$2:$EH$204,70)*$B$3/12</f>
        <v>0</v>
      </c>
      <c r="DL10" s="285">
        <f>HLOOKUP(DL$7,Budget!$G$2:$EH$204,70)*$B$3/12</f>
        <v>0</v>
      </c>
      <c r="DM10" s="285">
        <f>HLOOKUP(DM$7,Budget!$G$2:$EH$204,70)*$B$3/12</f>
        <v>0</v>
      </c>
      <c r="DN10" s="285">
        <f>HLOOKUP(DN$7,Budget!$G$2:$EH$204,70)*$B$3/12</f>
        <v>156.148</v>
      </c>
      <c r="DO10" s="285">
        <f>HLOOKUP(DO$7,Budget!$G$2:$EH$204,70)*$B$3/12</f>
        <v>156.148</v>
      </c>
      <c r="DP10" s="285">
        <f>HLOOKUP(DP$7,Budget!$G$2:$EH$204,70)*$B$3/12</f>
        <v>0</v>
      </c>
      <c r="DQ10" s="285">
        <f>HLOOKUP(DQ$7,Budget!$G$2:$EH$204,70)*$B$3/12</f>
        <v>37.203600000000002</v>
      </c>
      <c r="DR10" s="285">
        <f>HLOOKUP(DR$7,Budget!$G$2:$EH$204,70)*$B$3/12</f>
        <v>0</v>
      </c>
      <c r="DS10" s="285">
        <f>HLOOKUP(DS$7,Budget!$G$2:$EH$204,70)*$B$3/12</f>
        <v>0</v>
      </c>
      <c r="DT10" s="285">
        <f>HLOOKUP(DT$7,Budget!$G$2:$EH$204,70)*$B$3/12</f>
        <v>0</v>
      </c>
      <c r="DU10" s="285">
        <f>HLOOKUP(DU$7,Budget!$G$2:$EH$204,70)*$B$3/12</f>
        <v>0</v>
      </c>
      <c r="DV10" s="285">
        <f>HLOOKUP(DV$7,Budget!$G$2:$EH$204,70)*$B$3/12</f>
        <v>0</v>
      </c>
      <c r="DW10" s="285">
        <f>HLOOKUP(DW$7,Budget!$G$2:$EH$204,70)*$B$3/12</f>
        <v>0</v>
      </c>
      <c r="DX10" s="285">
        <f>HLOOKUP(DX$7,Budget!$G$2:$EH$204,70)*$B$3/12</f>
        <v>0</v>
      </c>
      <c r="DY10" s="285">
        <f>HLOOKUP(DY$7,Budget!$G$2:$EH$204,70)*$B$3/12</f>
        <v>6.666666666666667E-5</v>
      </c>
      <c r="DZ10" s="285">
        <f>HLOOKUP(DZ$7,Budget!$G$2:$EH$204,70)*$B$3/12</f>
        <v>0</v>
      </c>
      <c r="EA10" s="285">
        <f>HLOOKUP(EA$7,Budget!$G$2:$EH$204,70)*$B$3/12</f>
        <v>115112.2144</v>
      </c>
      <c r="EB10" s="285">
        <f>HLOOKUP(EB$7,Budget!$G$2:$EH$204,70)*$B$3/12</f>
        <v>0</v>
      </c>
      <c r="EC10" s="285">
        <f>HLOOKUP(EC$7,Budget!$G$2:$EH$204,70)*$B$3/12</f>
        <v>0</v>
      </c>
      <c r="ED10" s="285">
        <f>HLOOKUP(ED$7,Budget!$G$2:$EH$204,70)*$B$3/12</f>
        <v>110000</v>
      </c>
      <c r="EE10" s="285">
        <f>HLOOKUP(EE$7,Budget!$G$2:$EH$204,70)*$B$3/12</f>
        <v>136049.50700000001</v>
      </c>
      <c r="EF10" s="285">
        <f>HLOOKUP(EF$7,Budget!$G$2:$EH$204,70)*$B$3/12</f>
        <v>0</v>
      </c>
      <c r="EG10" s="285">
        <f>HLOOKUP(EG$7,Budget!$G$2:$EH$204,70)*$B$3/12</f>
        <v>83333.333333333328</v>
      </c>
      <c r="EH10" s="285">
        <f>HLOOKUP(EH$7,Budget!$G$2:$EH$204,70)*$B$3/12</f>
        <v>0</v>
      </c>
      <c r="EI10" s="285">
        <f>HLOOKUP(EI$7,Budget!$G$2:$EH$204,70)*$B$3/12</f>
        <v>38226.699000000001</v>
      </c>
      <c r="EJ10" s="285">
        <f>HLOOKUP(EJ$7,Budget!$G$2:$EH$204,70)*$B$3/12</f>
        <v>16666.666666666668</v>
      </c>
    </row>
    <row r="11" spans="1:537" hidden="1" outlineLevel="1" x14ac:dyDescent="0.25">
      <c r="A11" s="272" t="s">
        <v>272</v>
      </c>
      <c r="B11" s="285">
        <f>HLOOKUP(B$7,Budget!$G$2:$EH$204,81,)*$B$3/12</f>
        <v>0</v>
      </c>
      <c r="C11" s="285">
        <f>HLOOKUP(C$7,Budget!$G$2:$EH$204,81,)*$B$3/12</f>
        <v>1436.4946666666667</v>
      </c>
      <c r="D11" s="285">
        <f>HLOOKUP(D$7,Budget!$G$2:$EH$204,81,)*$B$3/12</f>
        <v>3666.6666666666665</v>
      </c>
      <c r="E11" s="285">
        <f>HLOOKUP(E$7,Budget!$G$2:$EH$204,81,)*$B$3/12</f>
        <v>0</v>
      </c>
      <c r="F11" s="285">
        <f>HLOOKUP(F$7,Budget!$G$2:$EH$204,81,)*$B$3/12</f>
        <v>4012.021666666667</v>
      </c>
      <c r="G11" s="285">
        <f>HLOOKUP(G$7,Budget!$G$2:$EH$204,81,)*$B$3/12</f>
        <v>4936.7157999999999</v>
      </c>
      <c r="H11" s="285">
        <f>HLOOKUP(H$7,Budget!$G$2:$EH$204,81,)*$B$3/12</f>
        <v>3142.6666666666665</v>
      </c>
      <c r="I11" s="285">
        <f>HLOOKUP(I$7,Budget!$G$2:$EH$204,81,)*$B$3/12</f>
        <v>1816.5423333333331</v>
      </c>
      <c r="J11" s="285">
        <f>HLOOKUP(J$7,Budget!$G$2:$EH$204,81,)*$B$3/12</f>
        <v>85721.567200000005</v>
      </c>
      <c r="K11" s="285">
        <f>HLOOKUP(K$7,Budget!$G$2:$EH$204,81,)*$B$3/12</f>
        <v>8240</v>
      </c>
      <c r="L11" s="285">
        <f>HLOOKUP(L$7,Budget!$G$2:$EH$204,81,)*$B$3/12</f>
        <v>8340.1921999999995</v>
      </c>
      <c r="M11" s="285">
        <f>HLOOKUP(M$7,Budget!$G$2:$EH$204,81,)*$B$3/12</f>
        <v>3838.6932667333331</v>
      </c>
      <c r="N11" s="285">
        <f>HLOOKUP(N$7,Budget!$G$2:$EH$204,81,)*$B$3/12</f>
        <v>444.03299999999996</v>
      </c>
      <c r="O11" s="285">
        <f>HLOOKUP(O$7,Budget!$G$2:$EH$204,81,)*$B$3/12</f>
        <v>1334.1727333333333</v>
      </c>
      <c r="P11" s="285"/>
      <c r="Q11" s="285">
        <f>HLOOKUP(Q$7,Budget!$G$2:$EH$204,81,)*$B$3/12</f>
        <v>4519.8528666666671</v>
      </c>
      <c r="R11" s="285" t="e">
        <f>HLOOKUP(R$7,Budget!$G$2:$EH$204,81,)*$B$3/12</f>
        <v>#N/A</v>
      </c>
      <c r="S11" s="285"/>
      <c r="T11" s="285">
        <f>HLOOKUP(T$7,Budget!$G$2:$EH$204,81,)*$B$3/12</f>
        <v>9678.9379333333327</v>
      </c>
      <c r="U11" s="285"/>
      <c r="V11" s="285" t="e">
        <f>HLOOKUP(V$7,Budget!$G$2:$EH$204,81,)*$B$3/12</f>
        <v>#N/A</v>
      </c>
      <c r="W11" s="285">
        <f>HLOOKUP(W$7,Budget!$G$2:$EH$204,81,)*$B$3/12</f>
        <v>2768.64</v>
      </c>
      <c r="X11" s="285">
        <f>HLOOKUP(X$7,Budget!$G$2:$EH$204,81,)*$B$3/12</f>
        <v>0</v>
      </c>
      <c r="Y11" s="285">
        <f>HLOOKUP(Y$7,Budget!$G$2:$EH$204,81,)*$B$3/12</f>
        <v>4339.1977333333334</v>
      </c>
      <c r="Z11" s="285">
        <f>HLOOKUP(Z$7,Budget!$G$2:$EH$204,81,)*$B$3/12</f>
        <v>121.60180000000001</v>
      </c>
      <c r="AA11" s="285">
        <f>HLOOKUP(AA$7,Budget!$G$2:$EH$204,81,)*$B$3/12</f>
        <v>0</v>
      </c>
      <c r="AB11" s="285">
        <f>HLOOKUP(AB$7,Budget!$G$2:$EH$204,81,)*$B$3/12</f>
        <v>679.07899999999995</v>
      </c>
      <c r="AC11" s="285">
        <f>HLOOKUP(AC$7,Budget!$G$2:$EH$204,81,)*$B$3/12</f>
        <v>1167.9993999999999</v>
      </c>
      <c r="AD11" s="285">
        <f>HLOOKUP(AD$7,Budget!$G$2:$EH$204,81,)*$B$3/12</f>
        <v>982.01573333333329</v>
      </c>
      <c r="AE11" s="285">
        <f>HLOOKUP(AE$7,Budget!$G$2:$EH$204,81,)*$B$3/12</f>
        <v>1521.6533333333334</v>
      </c>
      <c r="AF11" s="285">
        <f>HLOOKUP(AF$7,Budget!$G$2:$EH$204,81,)*$B$3/12</f>
        <v>553.33333333333337</v>
      </c>
      <c r="AG11" s="285">
        <f>HLOOKUP(AG$7,Budget!$G$2:$EH$204,81,)*$B$3/12</f>
        <v>2000</v>
      </c>
      <c r="AH11" s="285">
        <f>HLOOKUP(AH$7,Budget!$G$2:$EH$204,81,)*$B$3/12</f>
        <v>922.88</v>
      </c>
      <c r="AI11" s="285">
        <f>HLOOKUP(AI$7,Budget!$G$2:$EH$204,81,)*$B$3/12</f>
        <v>354.34059999999999</v>
      </c>
      <c r="AJ11" s="285">
        <f>HLOOKUP(AJ$7,Budget!$G$2:$EH$204,81,)*$B$3/12</f>
        <v>354.34060066666666</v>
      </c>
      <c r="AK11" s="285">
        <f>HLOOKUP(AK$7,Budget!$G$2:$EH$204,81,)*$B$3/12</f>
        <v>1836.7372000000003</v>
      </c>
      <c r="AL11" s="285">
        <f>HLOOKUP(AL$7,Budget!$G$2:$EH$204,81,)*$B$3/12</f>
        <v>0</v>
      </c>
      <c r="AM11" s="285">
        <f>HLOOKUP(AM$7,Budget!$G$2:$EH$204,81,)*$B$3/12</f>
        <v>0</v>
      </c>
      <c r="AN11" s="285">
        <f>HLOOKUP(AN$7,Budget!$G$2:$EH$204,81,)*$B$3/12</f>
        <v>21141.935000000001</v>
      </c>
      <c r="AO11" s="285">
        <f>HLOOKUP(AO$7,Budget!$G$2:$EH$204,81,)*$B$3/12</f>
        <v>129.99973333333332</v>
      </c>
      <c r="AP11" s="285">
        <f>HLOOKUP(AP$7,Budget!$G$2:$EH$204,81,)*$B$3/12</f>
        <v>6494.4000000000005</v>
      </c>
      <c r="AQ11" s="285">
        <f>HLOOKUP(AQ$7,Budget!$G$2:$EH$204,81,)*$B$3/12</f>
        <v>162.3486</v>
      </c>
      <c r="AR11" s="285">
        <f>HLOOKUP(AR$7,Budget!$G$2:$EH$204,81,)*$B$3/12</f>
        <v>740.92020000000002</v>
      </c>
      <c r="AS11" s="285">
        <f>HLOOKUP(AS$7,Budget!$G$2:$EH$204,81,)*$B$3/12</f>
        <v>15.525533333333334</v>
      </c>
      <c r="AT11" s="285">
        <f>HLOOKUP(AT$7,Budget!$G$2:$EH$204,81,)*$B$3/12</f>
        <v>2347.3150666666666</v>
      </c>
      <c r="AU11" s="285">
        <f>HLOOKUP(AU$7,Budget!$G$2:$EH$204,81,)*$B$3/12</f>
        <v>813.23993333333328</v>
      </c>
      <c r="AV11" s="285">
        <f>HLOOKUP(AV$7,Budget!$G$2:$EH$204,81,)*$B$3/12</f>
        <v>333.33333399999998</v>
      </c>
      <c r="AW11" s="285">
        <f>HLOOKUP(AW$7,Budget!$G$2:$EH$204,81,)*$B$3/12</f>
        <v>345.14613333333335</v>
      </c>
      <c r="AX11" s="285">
        <f>HLOOKUP(AX$7,Budget!$G$2:$EH$204,81,)*$B$3/12</f>
        <v>730.46913333333339</v>
      </c>
      <c r="AY11" s="285" t="e">
        <f>HLOOKUP(AY$7,Budget!$G$2:$EH$204,81,)*$B$3/12</f>
        <v>#N/A</v>
      </c>
      <c r="AZ11" s="285">
        <f>HLOOKUP(AZ$7,Budget!$G$2:$EH$204,81,)*$B$3/12</f>
        <v>152.85886666666667</v>
      </c>
      <c r="BA11" s="285">
        <f>HLOOKUP(BA$7,Budget!$G$2:$EH$204,81,)*$B$3/12</f>
        <v>102435.6116</v>
      </c>
      <c r="BB11" s="285">
        <f>HLOOKUP(BB$7,Budget!$G$2:$EH$204,81,)*$B$3/12</f>
        <v>0</v>
      </c>
      <c r="BC11" s="285">
        <f>HLOOKUP(BC$7,Budget!$G$2:$EH$204,81,)*$B$3/12</f>
        <v>433.33333334000002</v>
      </c>
      <c r="BD11" s="285">
        <f>HLOOKUP(BD$7,Budget!$G$2:$EH$204,81,)*$B$3/12</f>
        <v>433.33333333333331</v>
      </c>
      <c r="BE11" s="285" t="e">
        <f>HLOOKUP(BE$7,Budget!$G$2:$EH$204,81,)*$B$3/12</f>
        <v>#N/A</v>
      </c>
      <c r="BF11" s="285">
        <f>HLOOKUP(BF$7,Budget!$G$2:$EH$204,81,)*$B$3/12</f>
        <v>52009.4496</v>
      </c>
      <c r="BG11" s="285" t="e">
        <f>HLOOKUP(BG$7,Budget!$G$2:$EH$204,81,)*$B$3/12</f>
        <v>#N/A</v>
      </c>
      <c r="BH11" s="285">
        <f>HLOOKUP(BH$7,Budget!$G$2:$EH$204,81,)*$B$3/12</f>
        <v>17297.775733333332</v>
      </c>
      <c r="BI11" s="285">
        <f>HLOOKUP(BI$7,Budget!$G$2:$EH$204,81,)*$B$3/12</f>
        <v>1024.5753333333332</v>
      </c>
      <c r="BJ11" s="285">
        <f>HLOOKUP(BJ$7,Budget!$G$2:$EH$204,81,)*$B$3/12</f>
        <v>408.73146666666668</v>
      </c>
      <c r="BK11" s="285">
        <f>HLOOKUP(BK$7,Budget!$G$2:$EH$204,81,)*$B$3/12</f>
        <v>1000</v>
      </c>
      <c r="BL11" s="285">
        <f>HLOOKUP(BL$7,Budget!$G$2:$EH$204,81,)*$B$3/12</f>
        <v>0</v>
      </c>
      <c r="BM11" s="285">
        <f>HLOOKUP(BM$7,Budget!$G$2:$EH$204,81,)*$B$3/12</f>
        <v>1384.32</v>
      </c>
      <c r="BN11" s="285">
        <f>HLOOKUP(BN$7,Budget!$G$2:$EH$204,81,)*$B$3/12</f>
        <v>70.877733333333325</v>
      </c>
      <c r="BO11" s="285" t="e">
        <f>HLOOKUP(BO$7,Budget!$G$2:$EH$204,81,)*$B$3/12</f>
        <v>#N/A</v>
      </c>
      <c r="BP11" s="285">
        <f>HLOOKUP(BP$7,Budget!$G$2:$EH$204,81,)*$B$3/12</f>
        <v>4333.333333333333</v>
      </c>
      <c r="BQ11" s="285">
        <f>HLOOKUP(BQ$7,Budget!$G$2:$EH$204,81,)*$B$3/12</f>
        <v>4116.1066666666666</v>
      </c>
      <c r="BR11" s="285" t="e">
        <f>HLOOKUP(BR$7,Budget!$G$2:$EH$204,81,)*$B$3/12</f>
        <v>#N/A</v>
      </c>
      <c r="BS11" s="285">
        <f>HLOOKUP(BS$7,Budget!$G$2:$EH$204,81,)*$B$3/12</f>
        <v>6240.8989333333329</v>
      </c>
      <c r="BT11" s="285">
        <f>HLOOKUP(BT$7,Budget!$G$2:$EH$204,81,)*$B$3/12</f>
        <v>12.305066666666669</v>
      </c>
      <c r="BU11" s="285">
        <f>HLOOKUP(BU$7,Budget!$G$2:$EH$204,81,)*$B$3/12</f>
        <v>6724.2978666666668</v>
      </c>
      <c r="BV11" s="285">
        <f>HLOOKUP(BV$7,Budget!$G$2:$EH$204,81,)*$B$3/12</f>
        <v>0</v>
      </c>
      <c r="BW11" s="285">
        <f>HLOOKUP(BW$7,Budget!$G$2:$EH$204,81,)*$B$3/12</f>
        <v>1041.0896666666667</v>
      </c>
      <c r="BX11" s="285">
        <f>HLOOKUP(BX$7,Budget!$G$2:$EH$204,81,)*$B$3/12</f>
        <v>938.40553333333321</v>
      </c>
      <c r="BY11" s="285">
        <f>HLOOKUP(BY$7,Budget!$G$2:$EH$204,81,)*$B$3/12</f>
        <v>0</v>
      </c>
      <c r="BZ11" s="285" t="e">
        <f>HLOOKUP(BZ$7,Budget!$G$2:$EH$204,81,)*$B$3/12</f>
        <v>#N/A</v>
      </c>
      <c r="CA11" s="285">
        <f>HLOOKUP(CA$7,Budget!$G$2:$EH$204,81,)*$B$3/12</f>
        <v>617.13480000000004</v>
      </c>
      <c r="CB11" s="285">
        <f>HLOOKUP(CB$7,Budget!$G$2:$EH$204,81,)*$B$3/12</f>
        <v>138.36333333333332</v>
      </c>
      <c r="CC11" s="285">
        <f>HLOOKUP(CC$7,Budget!$G$2:$EH$204,81,)*$B$3/12</f>
        <v>0</v>
      </c>
      <c r="CD11" s="285">
        <f>HLOOKUP(CD$7,Budget!$G$2:$EH$204,81,)*$B$3/12</f>
        <v>715.87060000000008</v>
      </c>
      <c r="CE11" s="285">
        <f>HLOOKUP(CE$7,Budget!$G$2:$EH$204,81,)*$B$3/12</f>
        <v>68669.444399999993</v>
      </c>
      <c r="CF11" s="285">
        <f>HLOOKUP(CF$7,Budget!$G$2:$EH$204,81,)*$B$3/12</f>
        <v>2307.2000000000003</v>
      </c>
      <c r="CG11" s="285">
        <f>HLOOKUP(CG$7,Budget!$G$2:$EH$204,81,)*$B$3/12</f>
        <v>2827.3225333333335</v>
      </c>
      <c r="CH11" s="285">
        <f>HLOOKUP(CH$7,Budget!$G$2:$EH$204,81,)*$B$3/12</f>
        <v>471.41726666666665</v>
      </c>
      <c r="CI11" s="285">
        <f>HLOOKUP(CI$7,Budget!$G$2:$EH$204,81,)*$B$3/12</f>
        <v>18388.878399999998</v>
      </c>
      <c r="CJ11" s="285">
        <f>HLOOKUP(CJ$7,Budget!$G$2:$EH$204,81,)*$B$3/12</f>
        <v>0</v>
      </c>
      <c r="CK11" s="285">
        <f>HLOOKUP(CK$7,Budget!$G$2:$EH$204,81,)*$B$3/12</f>
        <v>8517.4442666666655</v>
      </c>
      <c r="CL11" s="285">
        <f>HLOOKUP(CL$7,Budget!$G$2:$EH$204,81,)*$B$3/12</f>
        <v>297.34039999999999</v>
      </c>
      <c r="CM11" s="285">
        <f>HLOOKUP(CM$7,Budget!$G$2:$EH$204,81,)*$B$3/12</f>
        <v>8523.6001999999989</v>
      </c>
      <c r="CN11" s="285">
        <f>HLOOKUP(CN$7,Budget!$G$2:$EH$204,81,)*$B$3/12</f>
        <v>11945.315066666664</v>
      </c>
      <c r="CO11" s="285">
        <f>HLOOKUP(CO$7,Budget!$G$2:$EH$204,81,)*$B$3/12</f>
        <v>21270.907666666666</v>
      </c>
      <c r="CP11" s="285">
        <f>HLOOKUP(CP$7,Budget!$G$2:$EH$204,81,)*$B$3/12</f>
        <v>0</v>
      </c>
      <c r="CQ11" s="285">
        <f>HLOOKUP(CQ$7,Budget!$G$2:$EH$204,81,)*$B$3/12</f>
        <v>134.58666666666667</v>
      </c>
      <c r="CR11" s="285">
        <f>HLOOKUP(CR$7,Budget!$G$2:$EH$204,81,)*$B$3/12</f>
        <v>0</v>
      </c>
      <c r="CS11" s="285">
        <f>HLOOKUP(CS$7,Budget!$G$2:$EH$204,81,)*$B$3/12</f>
        <v>14401.803600000001</v>
      </c>
      <c r="CT11" s="285">
        <f>HLOOKUP(CT$7,Budget!$G$2:$EH$204,81,)*$B$3/12</f>
        <v>0</v>
      </c>
      <c r="CU11" s="285">
        <f>HLOOKUP(CU$7,Budget!$G$2:$EH$204,81,)*$B$3/12</f>
        <v>1878.5298666666667</v>
      </c>
      <c r="CV11" s="285">
        <f>HLOOKUP(CV$7,Budget!$G$2:$EH$204,81,)*$B$3/12</f>
        <v>6537.094133333333</v>
      </c>
      <c r="CW11" s="285">
        <f>HLOOKUP(CW$7,Budget!$G$2:$EH$204,81,)*$B$3/12</f>
        <v>5040.0028666666667</v>
      </c>
      <c r="CX11" s="285">
        <f>HLOOKUP(CX$7,Budget!$G$2:$EH$204,81,)*$B$3/12</f>
        <v>45776.193733333341</v>
      </c>
      <c r="CY11" s="285">
        <f>HLOOKUP(CY$7,Budget!$G$2:$EH$204,81,)*$B$3/12</f>
        <v>16.438800000000001</v>
      </c>
      <c r="CZ11" s="285">
        <f>HLOOKUP(CZ$7,Budget!$G$2:$EH$204,81,)*$B$3/12</f>
        <v>0</v>
      </c>
      <c r="DA11" s="285">
        <f>HLOOKUP(DA$7,Budget!$G$2:$EH$204,81,)*$B$3/12</f>
        <v>0</v>
      </c>
      <c r="DB11" s="285">
        <f>HLOOKUP(DB$7,Budget!$G$2:$EH$204,81,)*$B$3/12</f>
        <v>618.40513333333331</v>
      </c>
      <c r="DC11" s="285">
        <f>HLOOKUP(DC$7,Budget!$G$2:$EH$204,81,)*$B$3/12</f>
        <v>2000.0000066666669</v>
      </c>
      <c r="DD11" s="285" t="e">
        <f>HLOOKUP(DD$7,Budget!$G$2:$EH$204,81,)*$B$3/12</f>
        <v>#N/A</v>
      </c>
      <c r="DE11" s="285">
        <f>HLOOKUP(DE$7,Budget!$G$2:$EH$204,81,)*$B$3/12</f>
        <v>7089.8044666666674</v>
      </c>
      <c r="DF11" s="285">
        <f>HLOOKUP(DF$7,Budget!$G$2:$EH$204,81,)*$B$3/12</f>
        <v>0</v>
      </c>
      <c r="DG11" s="285">
        <f>HLOOKUP(DG$7,Budget!$G$2:$EH$204,81,)*$B$3/12</f>
        <v>14514.952333333335</v>
      </c>
      <c r="DH11" s="285">
        <f>HLOOKUP(DH$7,Budget!$G$2:$EH$204,81,)*$B$3/12</f>
        <v>674.34100000000001</v>
      </c>
      <c r="DI11" s="285">
        <f>HLOOKUP(DI$7,Budget!$G$2:$EH$204,81,)*$B$3/12</f>
        <v>222.71346666666668</v>
      </c>
      <c r="DJ11" s="285">
        <f>HLOOKUP(DJ$7,Budget!$G$2:$EH$204,81,)*$B$3/12</f>
        <v>175.03133333333335</v>
      </c>
      <c r="DK11" s="285">
        <f>HLOOKUP(DK$7,Budget!$G$2:$EH$204,81,)*$B$3/12</f>
        <v>611.87493333333339</v>
      </c>
      <c r="DL11" s="285">
        <f>HLOOKUP(DL$7,Budget!$G$2:$EH$204,81,)*$B$3/12</f>
        <v>0</v>
      </c>
      <c r="DM11" s="285">
        <f>HLOOKUP(DM$7,Budget!$G$2:$EH$204,81,)*$B$3/12</f>
        <v>0</v>
      </c>
      <c r="DN11" s="285">
        <f>HLOOKUP(DN$7,Budget!$G$2:$EH$204,81,)*$B$3/12</f>
        <v>0</v>
      </c>
      <c r="DO11" s="285" t="e">
        <f>HLOOKUP(DO$7,Budget!$G$2:$EH$204,81,)*$B$3/12</f>
        <v>#N/A</v>
      </c>
      <c r="DP11" s="285">
        <f>HLOOKUP(DP$7,Budget!$G$2:$EH$204,81,)*$B$3/12</f>
        <v>1626.7819999999999</v>
      </c>
      <c r="DQ11" s="285">
        <f>HLOOKUP(DQ$7,Budget!$G$2:$EH$204,81,)*$B$3/12</f>
        <v>9978.5711333333329</v>
      </c>
      <c r="DR11" s="285">
        <f>HLOOKUP(DR$7,Budget!$G$2:$EH$204,81,)*$B$3/12</f>
        <v>0</v>
      </c>
      <c r="DS11" s="285">
        <f>HLOOKUP(DS$7,Budget!$G$2:$EH$204,81,)*$B$3/12</f>
        <v>0</v>
      </c>
      <c r="DT11" s="285">
        <f>HLOOKUP(DT$7,Budget!$G$2:$EH$204,81,)*$B$3/12</f>
        <v>29.011667333333332</v>
      </c>
      <c r="DU11" s="285">
        <f>HLOOKUP(DU$7,Budget!$G$2:$EH$204,81,)*$B$3/12</f>
        <v>774.16173333333336</v>
      </c>
      <c r="DV11" s="285">
        <f>HLOOKUP(DV$7,Budget!$G$2:$EH$204,81,)*$B$3/12</f>
        <v>94.897333333333322</v>
      </c>
      <c r="DW11" s="285">
        <f>HLOOKUP(DW$7,Budget!$G$2:$EH$204,81,)*$B$3/12</f>
        <v>390.03353333333331</v>
      </c>
      <c r="DX11" s="285">
        <f>HLOOKUP(DX$7,Budget!$G$2:$EH$204,81,)*$B$3/12</f>
        <v>964.69113333333337</v>
      </c>
      <c r="DY11" s="285">
        <f>HLOOKUP(DY$7,Budget!$G$2:$EH$204,81,)*$B$3/12</f>
        <v>568.31966666666665</v>
      </c>
      <c r="DZ11" s="285">
        <f>HLOOKUP(DZ$7,Budget!$G$2:$EH$204,81,)*$B$3/12</f>
        <v>351.98533333333336</v>
      </c>
      <c r="EA11" s="285">
        <f>HLOOKUP(EA$7,Budget!$G$2:$EH$204,81,)*$B$3/12</f>
        <v>34237.653733333333</v>
      </c>
      <c r="EB11" s="285">
        <f>HLOOKUP(EB$7,Budget!$G$2:$EH$204,81,)*$B$3/12</f>
        <v>6.666666666666666E-7</v>
      </c>
      <c r="EC11" s="285">
        <f>HLOOKUP(EC$7,Budget!$G$2:$EH$204,81,)*$B$3/12</f>
        <v>0</v>
      </c>
      <c r="ED11" s="285">
        <f>HLOOKUP(ED$7,Budget!$G$2:$EH$204,81,)*$B$3/12</f>
        <v>32306.192600000006</v>
      </c>
      <c r="EE11" s="285">
        <f>HLOOKUP(EE$7,Budget!$G$2:$EH$204,81,)*$B$3/12</f>
        <v>13170.211733333335</v>
      </c>
      <c r="EF11" s="285">
        <f>HLOOKUP(EF$7,Budget!$G$2:$EH$204,81,)*$B$3/12</f>
        <v>0</v>
      </c>
      <c r="EG11" s="285">
        <f>HLOOKUP(EG$7,Budget!$G$2:$EH$204,81,)*$B$3/12</f>
        <v>11303.322999999999</v>
      </c>
      <c r="EH11" s="285">
        <f>HLOOKUP(EH$7,Budget!$G$2:$EH$204,81,)*$B$3/12</f>
        <v>0</v>
      </c>
      <c r="EI11" s="285">
        <f>HLOOKUP(EI$7,Budget!$G$2:$EH$204,81,)*$B$3/12</f>
        <v>12018.710466666666</v>
      </c>
      <c r="EJ11" s="285">
        <f>HLOOKUP(EJ$7,Budget!$G$2:$EH$204,81,)*$B$3/12</f>
        <v>1166.1522666666667</v>
      </c>
    </row>
    <row r="12" spans="1:537" hidden="1" outlineLevel="1" x14ac:dyDescent="0.25">
      <c r="A12" s="272" t="s">
        <v>279</v>
      </c>
      <c r="B12" s="285">
        <f>HLOOKUP(B$7,Budget!$G$2:$EH$204,89,)*$B$3/12</f>
        <v>208</v>
      </c>
      <c r="C12" s="285">
        <f>HLOOKUP(C$7,Budget!$G$2:$EH$204,89,)*$B$3/12</f>
        <v>6292.1733333333332</v>
      </c>
      <c r="D12" s="285">
        <f>HLOOKUP(D$7,Budget!$G$2:$EH$204,89,)*$B$3/12</f>
        <v>14470.346666666666</v>
      </c>
      <c r="E12" s="285">
        <f>HLOOKUP(E$7,Budget!$G$2:$EH$204,89,)*$B$3/12</f>
        <v>0</v>
      </c>
      <c r="F12" s="285">
        <f>HLOOKUP(F$7,Budget!$G$2:$EH$204,89,)*$B$3/12</f>
        <v>21247.606666666667</v>
      </c>
      <c r="G12" s="285">
        <f>HLOOKUP(G$7,Budget!$G$2:$EH$204,89,)*$B$3/12</f>
        <v>5494.6866666666674</v>
      </c>
      <c r="H12" s="285">
        <f>HLOOKUP(H$7,Budget!$G$2:$EH$204,89,)*$B$3/12</f>
        <v>0</v>
      </c>
      <c r="I12" s="285">
        <f>HLOOKUP(I$7,Budget!$G$2:$EH$204,89,)*$B$3/12</f>
        <v>251.51999999999998</v>
      </c>
      <c r="J12" s="285">
        <f>HLOOKUP(J$7,Budget!$G$2:$EH$204,89,)*$B$3/12</f>
        <v>12161.32</v>
      </c>
      <c r="K12" s="285">
        <f>HLOOKUP(K$7,Budget!$G$2:$EH$204,89,)*$B$3/12</f>
        <v>21333.333333333332</v>
      </c>
      <c r="L12" s="285">
        <f>HLOOKUP(L$7,Budget!$G$2:$EH$204,89,)*$B$3/12</f>
        <v>1092.6933333333334</v>
      </c>
      <c r="M12" s="285">
        <f>HLOOKUP(M$7,Budget!$G$2:$EH$204,89,)*$B$3/12</f>
        <v>8874.0666666666675</v>
      </c>
      <c r="N12" s="285">
        <f>HLOOKUP(N$7,Budget!$G$2:$EH$204,89,)*$B$3/12</f>
        <v>312</v>
      </c>
      <c r="O12" s="285">
        <f>HLOOKUP(O$7,Budget!$G$2:$EH$204,89,)*$B$3/12</f>
        <v>100</v>
      </c>
      <c r="P12" s="285"/>
      <c r="Q12" s="285">
        <f>HLOOKUP(Q$7,Budget!$G$2:$EH$204,89,)*$B$3/12</f>
        <v>3388.0333333333333</v>
      </c>
      <c r="R12" s="285" t="e">
        <f>HLOOKUP(R$7,Budget!$G$2:$EH$204,89,)*$B$3/12</f>
        <v>#N/A</v>
      </c>
      <c r="S12" s="285"/>
      <c r="T12" s="285">
        <f>HLOOKUP(T$7,Budget!$G$2:$EH$204,89,)*$B$3/12</f>
        <v>16887.466666666667</v>
      </c>
      <c r="U12" s="285"/>
      <c r="V12" s="285" t="e">
        <f>HLOOKUP(V$7,Budget!$G$2:$EH$204,89,)*$B$3/12</f>
        <v>#N/A</v>
      </c>
      <c r="W12" s="285">
        <f>HLOOKUP(W$7,Budget!$G$2:$EH$204,89,)*$B$3/12</f>
        <v>208</v>
      </c>
      <c r="X12" s="285">
        <f>HLOOKUP(X$7,Budget!$G$2:$EH$204,89,)*$B$3/12</f>
        <v>208</v>
      </c>
      <c r="Y12" s="285">
        <f>HLOOKUP(Y$7,Budget!$G$2:$EH$204,89,)*$B$3/12</f>
        <v>1234.9866666666667</v>
      </c>
      <c r="Z12" s="285">
        <f>HLOOKUP(Z$7,Budget!$G$2:$EH$204,89,)*$B$3/12</f>
        <v>364</v>
      </c>
      <c r="AA12" s="285">
        <f>HLOOKUP(AA$7,Budget!$G$2:$EH$204,89,)*$B$3/12</f>
        <v>208</v>
      </c>
      <c r="AB12" s="285">
        <f>HLOOKUP(AB$7,Budget!$G$2:$EH$204,89,)*$B$3/12</f>
        <v>360</v>
      </c>
      <c r="AC12" s="285">
        <f>HLOOKUP(AC$7,Budget!$G$2:$EH$204,89,)*$B$3/12</f>
        <v>208</v>
      </c>
      <c r="AD12" s="285">
        <f>HLOOKUP(AD$7,Budget!$G$2:$EH$204,89,)*$B$3/12</f>
        <v>7691.9333333333334</v>
      </c>
      <c r="AE12" s="285">
        <f>HLOOKUP(AE$7,Budget!$G$2:$EH$204,89,)*$B$3/12</f>
        <v>3422.2933333333331</v>
      </c>
      <c r="AF12" s="285">
        <f>HLOOKUP(AF$7,Budget!$G$2:$EH$204,89,)*$B$3/12</f>
        <v>1092.6933333333334</v>
      </c>
      <c r="AG12" s="285">
        <f>HLOOKUP(AG$7,Budget!$G$2:$EH$204,89,)*$B$3/12</f>
        <v>728</v>
      </c>
      <c r="AH12" s="285">
        <f>HLOOKUP(AH$7,Budget!$G$2:$EH$204,89,)*$B$3/12</f>
        <v>108</v>
      </c>
      <c r="AI12" s="285">
        <f>HLOOKUP(AI$7,Budget!$G$2:$EH$204,89,)*$B$3/12</f>
        <v>208</v>
      </c>
      <c r="AJ12" s="285">
        <f>HLOOKUP(AJ$7,Budget!$G$2:$EH$204,89,)*$B$3/12</f>
        <v>214.24</v>
      </c>
      <c r="AK12" s="285">
        <f>HLOOKUP(AK$7,Budget!$G$2:$EH$204,89,)*$B$3/12</f>
        <v>1310.3999999999999</v>
      </c>
      <c r="AL12" s="285">
        <f>HLOOKUP(AL$7,Budget!$G$2:$EH$204,89,)*$B$3/12</f>
        <v>1892.8</v>
      </c>
      <c r="AM12" s="285">
        <f>HLOOKUP(AM$7,Budget!$G$2:$EH$204,89,)*$B$3/12</f>
        <v>208</v>
      </c>
      <c r="AN12" s="285">
        <f>HLOOKUP(AN$7,Budget!$G$2:$EH$204,89,)*$B$3/12</f>
        <v>32000</v>
      </c>
      <c r="AO12" s="285">
        <f>HLOOKUP(AO$7,Budget!$G$2:$EH$204,89,)*$B$3/12</f>
        <v>208</v>
      </c>
      <c r="AP12" s="285">
        <f>HLOOKUP(AP$7,Budget!$G$2:$EH$204,89,)*$B$3/12</f>
        <v>456.21333333333337</v>
      </c>
      <c r="AQ12" s="285">
        <f>HLOOKUP(AQ$7,Budget!$G$2:$EH$204,89,)*$B$3/12</f>
        <v>208</v>
      </c>
      <c r="AR12" s="285">
        <f>HLOOKUP(AR$7,Budget!$G$2:$EH$204,89,)*$B$3/12</f>
        <v>364</v>
      </c>
      <c r="AS12" s="285">
        <f>HLOOKUP(AS$7,Budget!$G$2:$EH$204,89,)*$B$3/12</f>
        <v>1820.6933333333334</v>
      </c>
      <c r="AT12" s="285">
        <f>HLOOKUP(AT$7,Budget!$G$2:$EH$204,89,)*$B$3/12</f>
        <v>3684.3733333333334</v>
      </c>
      <c r="AU12" s="285">
        <f>HLOOKUP(AU$7,Budget!$G$2:$EH$204,89,)*$B$3/12</f>
        <v>336.96</v>
      </c>
      <c r="AV12" s="285">
        <f>HLOOKUP(AV$7,Budget!$G$2:$EH$204,89,)*$B$3/12</f>
        <v>208</v>
      </c>
      <c r="AW12" s="285">
        <f>HLOOKUP(AW$7,Budget!$G$2:$EH$204,89,)*$B$3/12</f>
        <v>208</v>
      </c>
      <c r="AX12" s="285">
        <f>HLOOKUP(AX$7,Budget!$G$2:$EH$204,89,)*$B$3/12</f>
        <v>728</v>
      </c>
      <c r="AY12" s="285" t="e">
        <f>HLOOKUP(AY$7,Budget!$G$2:$EH$204,89,)*$B$3/12</f>
        <v>#N/A</v>
      </c>
      <c r="AZ12" s="285">
        <f>HLOOKUP(AZ$7,Budget!$G$2:$EH$204,89,)*$B$3/12</f>
        <v>1092.6933333333334</v>
      </c>
      <c r="BA12" s="285">
        <f>HLOOKUP(BA$7,Budget!$G$2:$EH$204,89,)*$B$3/12</f>
        <v>37655.06</v>
      </c>
      <c r="BB12" s="285">
        <f>HLOOKUP(BB$7,Budget!$G$2:$EH$204,89,)*$B$3/12</f>
        <v>0</v>
      </c>
      <c r="BC12" s="285">
        <f>HLOOKUP(BC$7,Budget!$G$2:$EH$204,89,)*$B$3/12</f>
        <v>533.33333333333337</v>
      </c>
      <c r="BD12" s="285">
        <f>HLOOKUP(BD$7,Budget!$G$2:$EH$204,89,)*$B$3/12</f>
        <v>728</v>
      </c>
      <c r="BE12" s="285" t="e">
        <f>HLOOKUP(BE$7,Budget!$G$2:$EH$204,89,)*$B$3/12</f>
        <v>#N/A</v>
      </c>
      <c r="BF12" s="285">
        <f>HLOOKUP(BF$7,Budget!$G$2:$EH$204,89,)*$B$3/12</f>
        <v>33692.673333333332</v>
      </c>
      <c r="BG12" s="285" t="e">
        <f>HLOOKUP(BG$7,Budget!$G$2:$EH$204,89,)*$B$3/12</f>
        <v>#N/A</v>
      </c>
      <c r="BH12" s="285">
        <f>HLOOKUP(BH$7,Budget!$G$2:$EH$204,89,)*$B$3/12</f>
        <v>17862.866666666665</v>
      </c>
      <c r="BI12" s="285">
        <f>HLOOKUP(BI$7,Budget!$G$2:$EH$204,89,)*$B$3/12</f>
        <v>208</v>
      </c>
      <c r="BJ12" s="285">
        <f>HLOOKUP(BJ$7,Budget!$G$2:$EH$204,89,)*$B$3/12</f>
        <v>640.64</v>
      </c>
      <c r="BK12" s="285">
        <f>HLOOKUP(BK$7,Budget!$G$2:$EH$204,89,)*$B$3/12</f>
        <v>3142.1866666666665</v>
      </c>
      <c r="BL12" s="285">
        <f>HLOOKUP(BL$7,Budget!$G$2:$EH$204,89,)*$B$3/12</f>
        <v>0</v>
      </c>
      <c r="BM12" s="285">
        <f>HLOOKUP(BM$7,Budget!$G$2:$EH$204,89,)*$B$3/12</f>
        <v>728</v>
      </c>
      <c r="BN12" s="285">
        <f>HLOOKUP(BN$7,Budget!$G$2:$EH$204,89,)*$B$3/12</f>
        <v>208</v>
      </c>
      <c r="BO12" s="285" t="e">
        <f>HLOOKUP(BO$7,Budget!$G$2:$EH$204,89,)*$B$3/12</f>
        <v>#N/A</v>
      </c>
      <c r="BP12" s="285">
        <f>HLOOKUP(BP$7,Budget!$G$2:$EH$204,89,)*$B$3/12</f>
        <v>22127.113333333331</v>
      </c>
      <c r="BQ12" s="285">
        <f>HLOOKUP(BQ$7,Budget!$G$2:$EH$204,89,)*$B$3/12</f>
        <v>3111.6800000000003</v>
      </c>
      <c r="BR12" s="285" t="e">
        <f>HLOOKUP(BR$7,Budget!$G$2:$EH$204,89,)*$B$3/12</f>
        <v>#N/A</v>
      </c>
      <c r="BS12" s="285">
        <f>HLOOKUP(BS$7,Budget!$G$2:$EH$204,89,)*$B$3/12</f>
        <v>4418.9666666666672</v>
      </c>
      <c r="BT12" s="285">
        <f>HLOOKUP(BT$7,Budget!$G$2:$EH$204,89,)*$B$3/12</f>
        <v>208</v>
      </c>
      <c r="BU12" s="285">
        <f>HLOOKUP(BU$7,Budget!$G$2:$EH$204,89,)*$B$3/12</f>
        <v>346.66666666666669</v>
      </c>
      <c r="BV12" s="285">
        <f>HLOOKUP(BV$7,Budget!$G$2:$EH$204,89,)*$B$3/12</f>
        <v>312</v>
      </c>
      <c r="BW12" s="285">
        <f>HLOOKUP(BW$7,Budget!$G$2:$EH$204,89,)*$B$3/12</f>
        <v>10027.426666666666</v>
      </c>
      <c r="BX12" s="285">
        <f>HLOOKUP(BX$7,Budget!$G$2:$EH$204,89,)*$B$3/12</f>
        <v>533.33333333333337</v>
      </c>
      <c r="BY12" s="285">
        <f>HLOOKUP(BY$7,Budget!$G$2:$EH$204,89,)*$B$3/12</f>
        <v>200</v>
      </c>
      <c r="BZ12" s="285" t="e">
        <f>HLOOKUP(BZ$7,Budget!$G$2:$EH$204,89,)*$B$3/12</f>
        <v>#N/A</v>
      </c>
      <c r="CA12" s="285">
        <f>HLOOKUP(CA$7,Budget!$G$2:$EH$204,89,)*$B$3/12</f>
        <v>312</v>
      </c>
      <c r="CB12" s="285">
        <f>HLOOKUP(CB$7,Budget!$G$2:$EH$204,89,)*$B$3/12</f>
        <v>277.33333333333331</v>
      </c>
      <c r="CC12" s="285">
        <f>HLOOKUP(CC$7,Budget!$G$2:$EH$204,89,)*$B$3/12</f>
        <v>208</v>
      </c>
      <c r="CD12" s="285">
        <f>HLOOKUP(CD$7,Budget!$G$2:$EH$204,89,)*$B$3/12</f>
        <v>359.98666666666668</v>
      </c>
      <c r="CE12" s="285">
        <f>HLOOKUP(CE$7,Budget!$G$2:$EH$204,89,)*$B$3/12</f>
        <v>41537.82</v>
      </c>
      <c r="CF12" s="285">
        <f>HLOOKUP(CF$7,Budget!$G$2:$EH$204,89,)*$B$3/12</f>
        <v>208</v>
      </c>
      <c r="CG12" s="285">
        <f>HLOOKUP(CG$7,Budget!$G$2:$EH$204,89,)*$B$3/12</f>
        <v>1321.1466666666668</v>
      </c>
      <c r="CH12" s="285">
        <f>HLOOKUP(CH$7,Budget!$G$2:$EH$204,89,)*$B$3/12</f>
        <v>277.33333333333331</v>
      </c>
      <c r="CI12" s="285">
        <f>HLOOKUP(CI$7,Budget!$G$2:$EH$204,89,)*$B$3/12</f>
        <v>17675.206666666669</v>
      </c>
      <c r="CJ12" s="285">
        <f>HLOOKUP(CJ$7,Budget!$G$2:$EH$204,89,)*$B$3/12</f>
        <v>208</v>
      </c>
      <c r="CK12" s="285">
        <f>HLOOKUP(CK$7,Budget!$G$2:$EH$204,89,)*$B$3/12</f>
        <v>1219.18</v>
      </c>
      <c r="CL12" s="285">
        <f>HLOOKUP(CL$7,Budget!$G$2:$EH$204,89,)*$B$3/12</f>
        <v>721.06666666666661</v>
      </c>
      <c r="CM12" s="285">
        <f>HLOOKUP(CM$7,Budget!$G$2:$EH$204,89,)*$B$3/12</f>
        <v>6766.666666666667</v>
      </c>
      <c r="CN12" s="285">
        <f>HLOOKUP(CN$7,Budget!$G$2:$EH$204,89,)*$B$3/12</f>
        <v>28434.026666666668</v>
      </c>
      <c r="CO12" s="285">
        <f>HLOOKUP(CO$7,Budget!$G$2:$EH$204,89,)*$B$3/12</f>
        <v>3333.3333333333335</v>
      </c>
      <c r="CP12" s="285">
        <f>HLOOKUP(CP$7,Budget!$G$2:$EH$204,89,)*$B$3/12</f>
        <v>208</v>
      </c>
      <c r="CQ12" s="285">
        <f>HLOOKUP(CQ$7,Budget!$G$2:$EH$204,89,)*$B$3/12</f>
        <v>208</v>
      </c>
      <c r="CR12" s="285">
        <f>HLOOKUP(CR$7,Budget!$G$2:$EH$204,89,)*$B$3/12</f>
        <v>0</v>
      </c>
      <c r="CS12" s="285">
        <f>HLOOKUP(CS$7,Budget!$G$2:$EH$204,89,)*$B$3/12</f>
        <v>5658.5066666666671</v>
      </c>
      <c r="CT12" s="285">
        <f>HLOOKUP(CT$7,Budget!$G$2:$EH$204,89,)*$B$3/12</f>
        <v>208</v>
      </c>
      <c r="CU12" s="285">
        <f>HLOOKUP(CU$7,Budget!$G$2:$EH$204,89,)*$B$3/12</f>
        <v>520</v>
      </c>
      <c r="CV12" s="285">
        <f>HLOOKUP(CV$7,Budget!$G$2:$EH$204,89,)*$B$3/12</f>
        <v>139.33333333333334</v>
      </c>
      <c r="CW12" s="285">
        <f>HLOOKUP(CW$7,Budget!$G$2:$EH$204,89,)*$B$3/12</f>
        <v>520</v>
      </c>
      <c r="CX12" s="285">
        <f>HLOOKUP(CX$7,Budget!$G$2:$EH$204,89,)*$B$3/12</f>
        <v>20285.513333333332</v>
      </c>
      <c r="CY12" s="285">
        <f>HLOOKUP(CY$7,Budget!$G$2:$EH$204,89,)*$B$3/12</f>
        <v>0</v>
      </c>
      <c r="CZ12" s="285">
        <f>HLOOKUP(CZ$7,Budget!$G$2:$EH$204,89,)*$B$3/12</f>
        <v>208</v>
      </c>
      <c r="DA12" s="285">
        <f>HLOOKUP(DA$7,Budget!$G$2:$EH$204,89,)*$B$3/12</f>
        <v>208</v>
      </c>
      <c r="DB12" s="285">
        <f>HLOOKUP(DB$7,Budget!$G$2:$EH$204,89,)*$B$3/12</f>
        <v>1297.92</v>
      </c>
      <c r="DC12" s="285">
        <f>HLOOKUP(DC$7,Budget!$G$2:$EH$204,89,)*$B$3/12</f>
        <v>485.33333333333331</v>
      </c>
      <c r="DD12" s="285" t="e">
        <f>HLOOKUP(DD$7,Budget!$G$2:$EH$204,89,)*$B$3/12</f>
        <v>#N/A</v>
      </c>
      <c r="DE12" s="285">
        <f>HLOOKUP(DE$7,Budget!$G$2:$EH$204,89,)*$B$3/12</f>
        <v>8586.8266666666659</v>
      </c>
      <c r="DF12" s="285">
        <f>HLOOKUP(DF$7,Budget!$G$2:$EH$204,89,)*$B$3/12</f>
        <v>208</v>
      </c>
      <c r="DG12" s="285">
        <f>HLOOKUP(DG$7,Budget!$G$2:$EH$204,89,)*$B$3/12</f>
        <v>15019.120000000003</v>
      </c>
      <c r="DH12" s="285">
        <f>HLOOKUP(DH$7,Budget!$G$2:$EH$204,89,)*$B$3/12</f>
        <v>208</v>
      </c>
      <c r="DI12" s="285">
        <f>HLOOKUP(DI$7,Budget!$G$2:$EH$204,89,)*$B$3/12</f>
        <v>208</v>
      </c>
      <c r="DJ12" s="285">
        <f>HLOOKUP(DJ$7,Budget!$G$2:$EH$204,89,)*$B$3/12</f>
        <v>450.66666666666669</v>
      </c>
      <c r="DK12" s="285">
        <f>HLOOKUP(DK$7,Budget!$G$2:$EH$204,89,)*$B$3/12</f>
        <v>12198.24</v>
      </c>
      <c r="DL12" s="285">
        <f>HLOOKUP(DL$7,Budget!$G$2:$EH$204,89,)*$B$3/12</f>
        <v>208</v>
      </c>
      <c r="DM12" s="285">
        <f>HLOOKUP(DM$7,Budget!$G$2:$EH$204,89,)*$B$3/12</f>
        <v>208</v>
      </c>
      <c r="DN12" s="285">
        <f>HLOOKUP(DN$7,Budget!$G$2:$EH$204,89,)*$B$3/12</f>
        <v>277.33333333333331</v>
      </c>
      <c r="DO12" s="285" t="e">
        <f>HLOOKUP(DO$7,Budget!$G$2:$EH$204,89,)*$B$3/12</f>
        <v>#N/A</v>
      </c>
      <c r="DP12" s="285">
        <f>HLOOKUP(DP$7,Budget!$G$2:$EH$204,89,)*$B$3/12</f>
        <v>1200.8533333333332</v>
      </c>
      <c r="DQ12" s="285">
        <f>HLOOKUP(DQ$7,Budget!$G$2:$EH$204,89,)*$B$3/12</f>
        <v>3931.2000000000003</v>
      </c>
      <c r="DR12" s="285">
        <f>HLOOKUP(DR$7,Budget!$G$2:$EH$204,89,)*$B$3/12</f>
        <v>416</v>
      </c>
      <c r="DS12" s="285">
        <f>HLOOKUP(DS$7,Budget!$G$2:$EH$204,89,)*$B$3/12</f>
        <v>416</v>
      </c>
      <c r="DT12" s="285">
        <f>HLOOKUP(DT$7,Budget!$G$2:$EH$204,89,)*$B$3/12</f>
        <v>392.42666666666668</v>
      </c>
      <c r="DU12" s="285">
        <f>HLOOKUP(DU$7,Budget!$G$2:$EH$204,89,)*$B$3/12</f>
        <v>208</v>
      </c>
      <c r="DV12" s="285">
        <f>HLOOKUP(DV$7,Budget!$G$2:$EH$204,89,)*$B$3/12</f>
        <v>208</v>
      </c>
      <c r="DW12" s="285">
        <f>HLOOKUP(DW$7,Budget!$G$2:$EH$204,89,)*$B$3/12</f>
        <v>208</v>
      </c>
      <c r="DX12" s="285">
        <f>HLOOKUP(DX$7,Budget!$G$2:$EH$204,89,)*$B$3/12</f>
        <v>416</v>
      </c>
      <c r="DY12" s="285">
        <f>HLOOKUP(DY$7,Budget!$G$2:$EH$204,89,)*$B$3/12</f>
        <v>485.33333333333331</v>
      </c>
      <c r="DZ12" s="285">
        <f>HLOOKUP(DZ$7,Budget!$G$2:$EH$204,89,)*$B$3/12</f>
        <v>485.33333333333331</v>
      </c>
      <c r="EA12" s="285">
        <f>HLOOKUP(EA$7,Budget!$G$2:$EH$204,89,)*$B$3/12</f>
        <v>23927.813333333335</v>
      </c>
      <c r="EB12" s="285">
        <f>HLOOKUP(EB$7,Budget!$G$2:$EH$204,89,)*$B$3/12</f>
        <v>208</v>
      </c>
      <c r="EC12" s="285">
        <f>HLOOKUP(EC$7,Budget!$G$2:$EH$204,89,)*$B$3/12</f>
        <v>208</v>
      </c>
      <c r="ED12" s="285">
        <f>HLOOKUP(ED$7,Budget!$G$2:$EH$204,89,)*$B$3/12</f>
        <v>19514.3</v>
      </c>
      <c r="EE12" s="285">
        <f>HLOOKUP(EE$7,Budget!$G$2:$EH$204,89,)*$B$3/12</f>
        <v>10484.053333333331</v>
      </c>
      <c r="EF12" s="285">
        <f>HLOOKUP(EF$7,Budget!$G$2:$EH$204,89,)*$B$3/12</f>
        <v>208</v>
      </c>
      <c r="EG12" s="285">
        <f>HLOOKUP(EG$7,Budget!$G$2:$EH$204,89,)*$B$3/12</f>
        <v>19134.48</v>
      </c>
      <c r="EH12" s="285">
        <f>HLOOKUP(EH$7,Budget!$G$2:$EH$204,89,)*$B$3/12</f>
        <v>485.33333333333331</v>
      </c>
      <c r="EI12" s="285">
        <f>HLOOKUP(EI$7,Budget!$G$2:$EH$204,89,)*$B$3/12</f>
        <v>14570.266666666668</v>
      </c>
      <c r="EJ12" s="285">
        <f>HLOOKUP(EJ$7,Budget!$G$2:$EH$204,89,)*$B$3/12</f>
        <v>5000</v>
      </c>
    </row>
    <row r="13" spans="1:537" hidden="1" outlineLevel="1" x14ac:dyDescent="0.25">
      <c r="A13" s="272" t="s">
        <v>286</v>
      </c>
      <c r="B13" s="285">
        <f>HLOOKUP(B$7,Budget!$G$2:$EH$204,99,)*$B$3/12</f>
        <v>0</v>
      </c>
      <c r="C13" s="285">
        <f>HLOOKUP(C$7,Budget!$G$2:$EH$204,99,)*$B$3/12</f>
        <v>6666.666666666667</v>
      </c>
      <c r="D13" s="285">
        <f>HLOOKUP(D$7,Budget!$G$2:$EH$204,99,)*$B$3/12</f>
        <v>9815.3438000000006</v>
      </c>
      <c r="E13" s="285">
        <f>HLOOKUP(E$7,Budget!$G$2:$EH$204,99,)*$B$3/12</f>
        <v>0</v>
      </c>
      <c r="F13" s="285">
        <f>HLOOKUP(F$7,Budget!$G$2:$EH$204,99,)*$B$3/12</f>
        <v>3333.3333333333335</v>
      </c>
      <c r="G13" s="285">
        <f>HLOOKUP(G$7,Budget!$G$2:$EH$204,99,)*$B$3/12</f>
        <v>7333.333333333333</v>
      </c>
      <c r="H13" s="285">
        <f>HLOOKUP(H$7,Budget!$G$2:$EH$204,99,)*$B$3/12</f>
        <v>0</v>
      </c>
      <c r="I13" s="285">
        <f>HLOOKUP(I$7,Budget!$G$2:$EH$204,99,)*$B$3/12</f>
        <v>0</v>
      </c>
      <c r="J13" s="285">
        <f>HLOOKUP(J$7,Budget!$G$2:$EH$204,99,)*$B$3/12</f>
        <v>2333.3333333333335</v>
      </c>
      <c r="K13" s="285">
        <f>HLOOKUP(K$7,Budget!$G$2:$EH$204,99,)*$B$3/12</f>
        <v>5150</v>
      </c>
      <c r="L13" s="285">
        <f>HLOOKUP(L$7,Budget!$G$2:$EH$204,99,)*$B$3/12</f>
        <v>0</v>
      </c>
      <c r="M13" s="285">
        <f>HLOOKUP(M$7,Budget!$G$2:$EH$204,99,)*$B$3/12</f>
        <v>1672.0333333333335</v>
      </c>
      <c r="N13" s="285">
        <f>HLOOKUP(N$7,Budget!$G$2:$EH$204,99,)*$B$3/12</f>
        <v>0</v>
      </c>
      <c r="O13" s="285">
        <f>HLOOKUP(O$7,Budget!$G$2:$EH$204,99,)*$B$3/12</f>
        <v>0</v>
      </c>
      <c r="P13" s="285"/>
      <c r="Q13" s="285">
        <f>HLOOKUP(Q$7,Budget!$G$2:$EH$204,99,)*$B$3/12</f>
        <v>4666.666666666667</v>
      </c>
      <c r="R13" s="285" t="e">
        <f>HLOOKUP(R$7,Budget!$G$2:$EH$204,99,)*$B$3/12</f>
        <v>#N/A</v>
      </c>
      <c r="S13" s="285"/>
      <c r="T13" s="285">
        <f>HLOOKUP(T$7,Budget!$G$2:$EH$204,99,)*$B$3/12</f>
        <v>4665.9000000000005</v>
      </c>
      <c r="U13" s="285"/>
      <c r="V13" s="285" t="e">
        <f>HLOOKUP(V$7,Budget!$G$2:$EH$204,99,)*$B$3/12</f>
        <v>#N/A</v>
      </c>
      <c r="W13" s="285">
        <f>HLOOKUP(W$7,Budget!$G$2:$EH$204,99,)*$B$3/12</f>
        <v>0</v>
      </c>
      <c r="X13" s="285">
        <f>HLOOKUP(X$7,Budget!$G$2:$EH$204,99,)*$B$3/12</f>
        <v>0</v>
      </c>
      <c r="Y13" s="285">
        <f>HLOOKUP(Y$7,Budget!$G$2:$EH$204,99,)*$B$3/12</f>
        <v>2893.0777333333335</v>
      </c>
      <c r="Z13" s="285">
        <f>HLOOKUP(Z$7,Budget!$G$2:$EH$204,99,)*$B$3/12</f>
        <v>0</v>
      </c>
      <c r="AA13" s="285">
        <f>HLOOKUP(AA$7,Budget!$G$2:$EH$204,99,)*$B$3/12</f>
        <v>0</v>
      </c>
      <c r="AB13" s="285">
        <f>HLOOKUP(AB$7,Budget!$G$2:$EH$204,99,)*$B$3/12</f>
        <v>1304.6666666666667</v>
      </c>
      <c r="AC13" s="285">
        <f>HLOOKUP(AC$7,Budget!$G$2:$EH$204,99,)*$B$3/12</f>
        <v>0</v>
      </c>
      <c r="AD13" s="285">
        <f>HLOOKUP(AD$7,Budget!$G$2:$EH$204,99,)*$B$3/12</f>
        <v>0</v>
      </c>
      <c r="AE13" s="285">
        <f>HLOOKUP(AE$7,Budget!$G$2:$EH$204,99,)*$B$3/12</f>
        <v>1867.7333333333333</v>
      </c>
      <c r="AF13" s="285">
        <f>HLOOKUP(AF$7,Budget!$G$2:$EH$204,99,)*$B$3/12</f>
        <v>0</v>
      </c>
      <c r="AG13" s="285">
        <f>HLOOKUP(AG$7,Budget!$G$2:$EH$204,99,)*$B$3/12</f>
        <v>0</v>
      </c>
      <c r="AH13" s="285">
        <f>HLOOKUP(AH$7,Budget!$G$2:$EH$204,99,)*$B$3/12</f>
        <v>0</v>
      </c>
      <c r="AI13" s="285">
        <f>HLOOKUP(AI$7,Budget!$G$2:$EH$204,99,)*$B$3/12</f>
        <v>0</v>
      </c>
      <c r="AJ13" s="285">
        <f>HLOOKUP(AJ$7,Budget!$G$2:$EH$204,99,)*$B$3/12</f>
        <v>0</v>
      </c>
      <c r="AK13" s="285">
        <f>HLOOKUP(AK$7,Budget!$G$2:$EH$204,99,)*$B$3/12</f>
        <v>0</v>
      </c>
      <c r="AL13" s="285">
        <f>HLOOKUP(AL$7,Budget!$G$2:$EH$204,99,)*$B$3/12</f>
        <v>0</v>
      </c>
      <c r="AM13" s="285">
        <f>HLOOKUP(AM$7,Budget!$G$2:$EH$204,99,)*$B$3/12</f>
        <v>0</v>
      </c>
      <c r="AN13" s="285">
        <f>HLOOKUP(AN$7,Budget!$G$2:$EH$204,99,)*$B$3/12</f>
        <v>1666.6666666666667</v>
      </c>
      <c r="AO13" s="285">
        <f>HLOOKUP(AO$7,Budget!$G$2:$EH$204,99,)*$B$3/12</f>
        <v>0</v>
      </c>
      <c r="AP13" s="285">
        <f>HLOOKUP(AP$7,Budget!$G$2:$EH$204,99,)*$B$3/12</f>
        <v>0</v>
      </c>
      <c r="AQ13" s="285">
        <f>HLOOKUP(AQ$7,Budget!$G$2:$EH$204,99,)*$B$3/12</f>
        <v>0</v>
      </c>
      <c r="AR13" s="285">
        <f>HLOOKUP(AR$7,Budget!$G$2:$EH$204,99,)*$B$3/12</f>
        <v>0</v>
      </c>
      <c r="AS13" s="285">
        <f>HLOOKUP(AS$7,Budget!$G$2:$EH$204,99,)*$B$3/12</f>
        <v>0</v>
      </c>
      <c r="AT13" s="285">
        <f>HLOOKUP(AT$7,Budget!$G$2:$EH$204,99,)*$B$3/12</f>
        <v>1666.6666666666667</v>
      </c>
      <c r="AU13" s="285">
        <f>HLOOKUP(AU$7,Budget!$G$2:$EH$204,99,)*$B$3/12</f>
        <v>0</v>
      </c>
      <c r="AV13" s="285">
        <f>HLOOKUP(AV$7,Budget!$G$2:$EH$204,99,)*$B$3/12</f>
        <v>0</v>
      </c>
      <c r="AW13" s="285">
        <f>HLOOKUP(AW$7,Budget!$G$2:$EH$204,99,)*$B$3/12</f>
        <v>0</v>
      </c>
      <c r="AX13" s="285">
        <f>HLOOKUP(AX$7,Budget!$G$2:$EH$204,99,)*$B$3/12</f>
        <v>0</v>
      </c>
      <c r="AY13" s="285" t="e">
        <f>HLOOKUP(AY$7,Budget!$G$2:$EH$204,99,)*$B$3/12</f>
        <v>#N/A</v>
      </c>
      <c r="AZ13" s="285">
        <f>HLOOKUP(AZ$7,Budget!$G$2:$EH$204,99,)*$B$3/12</f>
        <v>3333.3333333333335</v>
      </c>
      <c r="BA13" s="285">
        <f>HLOOKUP(BA$7,Budget!$G$2:$EH$204,99,)*$B$3/12</f>
        <v>6666.666666666667</v>
      </c>
      <c r="BB13" s="285">
        <f>HLOOKUP(BB$7,Budget!$G$2:$EH$204,99,)*$B$3/12</f>
        <v>0</v>
      </c>
      <c r="BC13" s="285">
        <f>HLOOKUP(BC$7,Budget!$G$2:$EH$204,99,)*$B$3/12</f>
        <v>0</v>
      </c>
      <c r="BD13" s="285">
        <f>HLOOKUP(BD$7,Budget!$G$2:$EH$204,99,)*$B$3/12</f>
        <v>0</v>
      </c>
      <c r="BE13" s="285" t="e">
        <f>HLOOKUP(BE$7,Budget!$G$2:$EH$204,99,)*$B$3/12</f>
        <v>#N/A</v>
      </c>
      <c r="BF13" s="285">
        <f>HLOOKUP(BF$7,Budget!$G$2:$EH$204,99,)*$B$3/12</f>
        <v>5676.4879333333329</v>
      </c>
      <c r="BG13" s="285" t="e">
        <f>HLOOKUP(BG$7,Budget!$G$2:$EH$204,99,)*$B$3/12</f>
        <v>#N/A</v>
      </c>
      <c r="BH13" s="285">
        <f>HLOOKUP(BH$7,Budget!$G$2:$EH$204,99,)*$B$3/12</f>
        <v>5333.333333333333</v>
      </c>
      <c r="BI13" s="285">
        <f>HLOOKUP(BI$7,Budget!$G$2:$EH$204,99,)*$B$3/12</f>
        <v>0</v>
      </c>
      <c r="BJ13" s="285">
        <f>HLOOKUP(BJ$7,Budget!$G$2:$EH$204,99,)*$B$3/12</f>
        <v>0</v>
      </c>
      <c r="BK13" s="285">
        <f>HLOOKUP(BK$7,Budget!$G$2:$EH$204,99,)*$B$3/12</f>
        <v>0</v>
      </c>
      <c r="BL13" s="285">
        <f>HLOOKUP(BL$7,Budget!$G$2:$EH$204,99,)*$B$3/12</f>
        <v>0</v>
      </c>
      <c r="BM13" s="285">
        <f>HLOOKUP(BM$7,Budget!$G$2:$EH$204,99,)*$B$3/12</f>
        <v>0</v>
      </c>
      <c r="BN13" s="285">
        <f>HLOOKUP(BN$7,Budget!$G$2:$EH$204,99,)*$B$3/12</f>
        <v>0</v>
      </c>
      <c r="BO13" s="285" t="e">
        <f>HLOOKUP(BO$7,Budget!$G$2:$EH$204,99,)*$B$3/12</f>
        <v>#N/A</v>
      </c>
      <c r="BP13" s="285">
        <f>HLOOKUP(BP$7,Budget!$G$2:$EH$204,99,)*$B$3/12</f>
        <v>5992.3683333333329</v>
      </c>
      <c r="BQ13" s="285">
        <f>HLOOKUP(BQ$7,Budget!$G$2:$EH$204,99,)*$B$3/12</f>
        <v>800</v>
      </c>
      <c r="BR13" s="285" t="e">
        <f>HLOOKUP(BR$7,Budget!$G$2:$EH$204,99,)*$B$3/12</f>
        <v>#N/A</v>
      </c>
      <c r="BS13" s="285">
        <f>HLOOKUP(BS$7,Budget!$G$2:$EH$204,99,)*$B$3/12</f>
        <v>89.266666666666666</v>
      </c>
      <c r="BT13" s="285">
        <f>HLOOKUP(BT$7,Budget!$G$2:$EH$204,99,)*$B$3/12</f>
        <v>0</v>
      </c>
      <c r="BU13" s="285">
        <f>HLOOKUP(BU$7,Budget!$G$2:$EH$204,99,)*$B$3/12</f>
        <v>0</v>
      </c>
      <c r="BV13" s="285">
        <f>HLOOKUP(BV$7,Budget!$G$2:$EH$204,99,)*$B$3/12</f>
        <v>0</v>
      </c>
      <c r="BW13" s="285">
        <f>HLOOKUP(BW$7,Budget!$G$2:$EH$204,99,)*$B$3/12</f>
        <v>533.33333333333337</v>
      </c>
      <c r="BX13" s="285">
        <f>HLOOKUP(BX$7,Budget!$G$2:$EH$204,99,)*$B$3/12</f>
        <v>0</v>
      </c>
      <c r="BY13" s="285">
        <f>HLOOKUP(BY$7,Budget!$G$2:$EH$204,99,)*$B$3/12</f>
        <v>0</v>
      </c>
      <c r="BZ13" s="285" t="e">
        <f>HLOOKUP(BZ$7,Budget!$G$2:$EH$204,99,)*$B$3/12</f>
        <v>#N/A</v>
      </c>
      <c r="CA13" s="285">
        <f>HLOOKUP(CA$7,Budget!$G$2:$EH$204,99,)*$B$3/12</f>
        <v>0</v>
      </c>
      <c r="CB13" s="285">
        <f>HLOOKUP(CB$7,Budget!$G$2:$EH$204,99,)*$B$3/12</f>
        <v>0</v>
      </c>
      <c r="CC13" s="285">
        <f>HLOOKUP(CC$7,Budget!$G$2:$EH$204,99,)*$B$3/12</f>
        <v>0</v>
      </c>
      <c r="CD13" s="285">
        <f>HLOOKUP(CD$7,Budget!$G$2:$EH$204,99,)*$B$3/12</f>
        <v>0</v>
      </c>
      <c r="CE13" s="285">
        <f>HLOOKUP(CE$7,Budget!$G$2:$EH$204,99,)*$B$3/12</f>
        <v>5000</v>
      </c>
      <c r="CF13" s="285">
        <f>HLOOKUP(CF$7,Budget!$G$2:$EH$204,99,)*$B$3/12</f>
        <v>0</v>
      </c>
      <c r="CG13" s="285">
        <f>HLOOKUP(CG$7,Budget!$G$2:$EH$204,99,)*$B$3/12</f>
        <v>0</v>
      </c>
      <c r="CH13" s="285">
        <f>HLOOKUP(CH$7,Budget!$G$2:$EH$204,99,)*$B$3/12</f>
        <v>0</v>
      </c>
      <c r="CI13" s="285">
        <f>HLOOKUP(CI$7,Budget!$G$2:$EH$204,99,)*$B$3/12</f>
        <v>9666.6666666666661</v>
      </c>
      <c r="CJ13" s="285">
        <f>HLOOKUP(CJ$7,Budget!$G$2:$EH$204,99,)*$B$3/12</f>
        <v>0</v>
      </c>
      <c r="CK13" s="285">
        <f>HLOOKUP(CK$7,Budget!$G$2:$EH$204,99,)*$B$3/12</f>
        <v>3445.6933333333332</v>
      </c>
      <c r="CL13" s="285">
        <f>HLOOKUP(CL$7,Budget!$G$2:$EH$204,99,)*$B$3/12</f>
        <v>0</v>
      </c>
      <c r="CM13" s="285">
        <f>HLOOKUP(CM$7,Budget!$G$2:$EH$204,99,)*$B$3/12</f>
        <v>2853.5737999999997</v>
      </c>
      <c r="CN13" s="285">
        <f>HLOOKUP(CN$7,Budget!$G$2:$EH$204,99,)*$B$3/12</f>
        <v>6221.7150000000001</v>
      </c>
      <c r="CO13" s="285">
        <f>HLOOKUP(CO$7,Budget!$G$2:$EH$204,99,)*$B$3/12</f>
        <v>2000</v>
      </c>
      <c r="CP13" s="285">
        <f>HLOOKUP(CP$7,Budget!$G$2:$EH$204,99,)*$B$3/12</f>
        <v>0</v>
      </c>
      <c r="CQ13" s="285">
        <f>HLOOKUP(CQ$7,Budget!$G$2:$EH$204,99,)*$B$3/12</f>
        <v>0</v>
      </c>
      <c r="CR13" s="285">
        <f>HLOOKUP(CR$7,Budget!$G$2:$EH$204,99,)*$B$3/12</f>
        <v>0</v>
      </c>
      <c r="CS13" s="285">
        <f>HLOOKUP(CS$7,Budget!$G$2:$EH$204,99,)*$B$3/12</f>
        <v>3333.3333333333335</v>
      </c>
      <c r="CT13" s="285">
        <f>HLOOKUP(CT$7,Budget!$G$2:$EH$204,99,)*$B$3/12</f>
        <v>0</v>
      </c>
      <c r="CU13" s="285">
        <f>HLOOKUP(CU$7,Budget!$G$2:$EH$204,99,)*$B$3/12</f>
        <v>0</v>
      </c>
      <c r="CV13" s="285">
        <f>HLOOKUP(CV$7,Budget!$G$2:$EH$204,99,)*$B$3/12</f>
        <v>5333.333333333333</v>
      </c>
      <c r="CW13" s="285">
        <f>HLOOKUP(CW$7,Budget!$G$2:$EH$204,99,)*$B$3/12</f>
        <v>0</v>
      </c>
      <c r="CX13" s="285">
        <f>HLOOKUP(CX$7,Budget!$G$2:$EH$204,99,)*$B$3/12</f>
        <v>6666.666666666667</v>
      </c>
      <c r="CY13" s="285">
        <f>HLOOKUP(CY$7,Budget!$G$2:$EH$204,99,)*$B$3/12</f>
        <v>0</v>
      </c>
      <c r="CZ13" s="285">
        <f>HLOOKUP(CZ$7,Budget!$G$2:$EH$204,99,)*$B$3/12</f>
        <v>0</v>
      </c>
      <c r="DA13" s="285">
        <f>HLOOKUP(DA$7,Budget!$G$2:$EH$204,99,)*$B$3/12</f>
        <v>0</v>
      </c>
      <c r="DB13" s="285">
        <f>HLOOKUP(DB$7,Budget!$G$2:$EH$204,99,)*$B$3/12</f>
        <v>0</v>
      </c>
      <c r="DC13" s="285">
        <f>HLOOKUP(DC$7,Budget!$G$2:$EH$204,99,)*$B$3/12</f>
        <v>0</v>
      </c>
      <c r="DD13" s="285" t="e">
        <f>HLOOKUP(DD$7,Budget!$G$2:$EH$204,99,)*$B$3/12</f>
        <v>#N/A</v>
      </c>
      <c r="DE13" s="285">
        <f>HLOOKUP(DE$7,Budget!$G$2:$EH$204,99,)*$B$3/12</f>
        <v>1600</v>
      </c>
      <c r="DF13" s="285">
        <f>HLOOKUP(DF$7,Budget!$G$2:$EH$204,99,)*$B$3/12</f>
        <v>0</v>
      </c>
      <c r="DG13" s="285">
        <f>HLOOKUP(DG$7,Budget!$G$2:$EH$204,99,)*$B$3/12</f>
        <v>2666.6666666666665</v>
      </c>
      <c r="DH13" s="285">
        <f>HLOOKUP(DH$7,Budget!$G$2:$EH$204,99,)*$B$3/12</f>
        <v>0</v>
      </c>
      <c r="DI13" s="285">
        <f>HLOOKUP(DI$7,Budget!$G$2:$EH$204,99,)*$B$3/12</f>
        <v>0</v>
      </c>
      <c r="DJ13" s="285">
        <f>HLOOKUP(DJ$7,Budget!$G$2:$EH$204,99,)*$B$3/12</f>
        <v>0</v>
      </c>
      <c r="DK13" s="285">
        <f>HLOOKUP(DK$7,Budget!$G$2:$EH$204,99,)*$B$3/12</f>
        <v>2333.3333333333335</v>
      </c>
      <c r="DL13" s="285">
        <f>HLOOKUP(DL$7,Budget!$G$2:$EH$204,99,)*$B$3/12</f>
        <v>0</v>
      </c>
      <c r="DM13" s="285">
        <f>HLOOKUP(DM$7,Budget!$G$2:$EH$204,99,)*$B$3/12</f>
        <v>0</v>
      </c>
      <c r="DN13" s="285">
        <f>HLOOKUP(DN$7,Budget!$G$2:$EH$204,99,)*$B$3/12</f>
        <v>0</v>
      </c>
      <c r="DO13" s="285" t="e">
        <f>HLOOKUP(DO$7,Budget!$G$2:$EH$204,99,)*$B$3/12</f>
        <v>#N/A</v>
      </c>
      <c r="DP13" s="285">
        <f>HLOOKUP(DP$7,Budget!$G$2:$EH$204,99,)*$B$3/12</f>
        <v>0</v>
      </c>
      <c r="DQ13" s="285">
        <f>HLOOKUP(DQ$7,Budget!$G$2:$EH$204,99,)*$B$3/12</f>
        <v>2333.3333333333335</v>
      </c>
      <c r="DR13" s="285">
        <f>HLOOKUP(DR$7,Budget!$G$2:$EH$204,99,)*$B$3/12</f>
        <v>0</v>
      </c>
      <c r="DS13" s="285">
        <f>HLOOKUP(DS$7,Budget!$G$2:$EH$204,99,)*$B$3/12</f>
        <v>0</v>
      </c>
      <c r="DT13" s="285">
        <f>HLOOKUP(DT$7,Budget!$G$2:$EH$204,99,)*$B$3/12</f>
        <v>533.33333333333337</v>
      </c>
      <c r="DU13" s="285">
        <f>HLOOKUP(DU$7,Budget!$G$2:$EH$204,99,)*$B$3/12</f>
        <v>0</v>
      </c>
      <c r="DV13" s="285">
        <f>HLOOKUP(DV$7,Budget!$G$2:$EH$204,99,)*$B$3/12</f>
        <v>0</v>
      </c>
      <c r="DW13" s="285">
        <f>HLOOKUP(DW$7,Budget!$G$2:$EH$204,99,)*$B$3/12</f>
        <v>0</v>
      </c>
      <c r="DX13" s="285">
        <f>HLOOKUP(DX$7,Budget!$G$2:$EH$204,99,)*$B$3/12</f>
        <v>0</v>
      </c>
      <c r="DY13" s="285">
        <f>HLOOKUP(DY$7,Budget!$G$2:$EH$204,99,)*$B$3/12</f>
        <v>0</v>
      </c>
      <c r="DZ13" s="285">
        <f>HLOOKUP(DZ$7,Budget!$G$2:$EH$204,99,)*$B$3/12</f>
        <v>0</v>
      </c>
      <c r="EA13" s="285">
        <f>HLOOKUP(EA$7,Budget!$G$2:$EH$204,99,)*$B$3/12</f>
        <v>1666.6666666666667</v>
      </c>
      <c r="EB13" s="285">
        <f>HLOOKUP(EB$7,Budget!$G$2:$EH$204,99,)*$B$3/12</f>
        <v>0</v>
      </c>
      <c r="EC13" s="285">
        <f>HLOOKUP(EC$7,Budget!$G$2:$EH$204,99,)*$B$3/12</f>
        <v>0</v>
      </c>
      <c r="ED13" s="285">
        <f>HLOOKUP(ED$7,Budget!$G$2:$EH$204,99,)*$B$3/12</f>
        <v>3775.5611333333331</v>
      </c>
      <c r="EE13" s="285">
        <f>HLOOKUP(EE$7,Budget!$G$2:$EH$204,99,)*$B$3/12</f>
        <v>8726.0226666666658</v>
      </c>
      <c r="EF13" s="285">
        <f>HLOOKUP(EF$7,Budget!$G$2:$EH$204,99,)*$B$3/12</f>
        <v>0</v>
      </c>
      <c r="EG13" s="285">
        <f>HLOOKUP(EG$7,Budget!$G$2:$EH$204,99,)*$B$3/12</f>
        <v>4448.1373999999996</v>
      </c>
      <c r="EH13" s="285">
        <f>HLOOKUP(EH$7,Budget!$G$2:$EH$204,99,)*$B$3/12</f>
        <v>0</v>
      </c>
      <c r="EI13" s="285">
        <f>HLOOKUP(EI$7,Budget!$G$2:$EH$204,99,)*$B$3/12</f>
        <v>2000</v>
      </c>
      <c r="EJ13" s="285">
        <f>HLOOKUP(EJ$7,Budget!$G$2:$EH$204,99,)*$B$3/12</f>
        <v>2666.6666666666665</v>
      </c>
    </row>
    <row r="14" spans="1:537" hidden="1" outlineLevel="1" x14ac:dyDescent="0.25">
      <c r="A14" s="272" t="s">
        <v>296</v>
      </c>
      <c r="B14" s="285">
        <f>HLOOKUP(B$7,Budget!$G$2:$EH$204,115,)*$B$3/12</f>
        <v>0</v>
      </c>
      <c r="C14" s="285">
        <f>HLOOKUP(C$7,Budget!$G$2:$EH$204,115,)*$B$3/12</f>
        <v>7140.81</v>
      </c>
      <c r="D14" s="285">
        <f>HLOOKUP(D$7,Budget!$G$2:$EH$204,115,)*$B$3/12</f>
        <v>18652.437999999998</v>
      </c>
      <c r="E14" s="285">
        <f>HLOOKUP(E$7,Budget!$G$2:$EH$204,115,)*$B$3/12</f>
        <v>0</v>
      </c>
      <c r="F14" s="285">
        <f>HLOOKUP(F$7,Budget!$G$2:$EH$204,115,)*$B$3/12</f>
        <v>11306.060599999999</v>
      </c>
      <c r="G14" s="285">
        <f>HLOOKUP(G$7,Budget!$G$2:$EH$204,115,)*$B$3/12</f>
        <v>6266.666666666667</v>
      </c>
      <c r="H14" s="285">
        <f>HLOOKUP(H$7,Budget!$G$2:$EH$204,115,)*$B$3/12</f>
        <v>0</v>
      </c>
      <c r="I14" s="285">
        <f>HLOOKUP(I$7,Budget!$G$2:$EH$204,115,)*$B$3/12</f>
        <v>0</v>
      </c>
      <c r="J14" s="285">
        <f>HLOOKUP(J$7,Budget!$G$2:$EH$204,115,)*$B$3/12</f>
        <v>12366.666666666666</v>
      </c>
      <c r="K14" s="285">
        <f>HLOOKUP(K$7,Budget!$G$2:$EH$204,115,)*$B$3/12</f>
        <v>6866.666666666667</v>
      </c>
      <c r="L14" s="285">
        <f>HLOOKUP(L$7,Budget!$G$2:$EH$204,115,)*$B$3/12</f>
        <v>0</v>
      </c>
      <c r="M14" s="285">
        <f>HLOOKUP(M$7,Budget!$G$2:$EH$204,115,)*$B$3/12</f>
        <v>4181.8</v>
      </c>
      <c r="N14" s="285">
        <f>HLOOKUP(N$7,Budget!$G$2:$EH$204,115,)*$B$3/12</f>
        <v>0</v>
      </c>
      <c r="O14" s="285">
        <f>HLOOKUP(O$7,Budget!$G$2:$EH$204,115,)*$B$3/12</f>
        <v>136.58486666666667</v>
      </c>
      <c r="P14" s="285"/>
      <c r="Q14" s="285">
        <f>HLOOKUP(Q$7,Budget!$G$2:$EH$204,115,)*$B$3/12</f>
        <v>14600</v>
      </c>
      <c r="R14" s="285" t="e">
        <f>HLOOKUP(R$7,Budget!$G$2:$EH$204,115,)*$B$3/12</f>
        <v>#N/A</v>
      </c>
      <c r="S14" s="285"/>
      <c r="T14" s="285">
        <f>HLOOKUP(T$7,Budget!$G$2:$EH$204,115,)*$B$3/12</f>
        <v>18478.515866666665</v>
      </c>
      <c r="U14" s="285"/>
      <c r="V14" s="285" t="e">
        <f>HLOOKUP(V$7,Budget!$G$2:$EH$204,115,)*$B$3/12</f>
        <v>#N/A</v>
      </c>
      <c r="W14" s="285">
        <f>HLOOKUP(W$7,Budget!$G$2:$EH$204,115,)*$B$3/12</f>
        <v>0</v>
      </c>
      <c r="X14" s="285">
        <f>HLOOKUP(X$7,Budget!$G$2:$EH$204,115,)*$B$3/12</f>
        <v>0</v>
      </c>
      <c r="Y14" s="285">
        <f>HLOOKUP(Y$7,Budget!$G$2:$EH$204,115,)*$B$3/12</f>
        <v>7626.5717333333332</v>
      </c>
      <c r="Z14" s="285">
        <f>HLOOKUP(Z$7,Budget!$G$2:$EH$204,115,)*$B$3/12</f>
        <v>68.632333333333335</v>
      </c>
      <c r="AA14" s="285">
        <f>HLOOKUP(AA$7,Budget!$G$2:$EH$204,115,)*$B$3/12</f>
        <v>0</v>
      </c>
      <c r="AB14" s="285">
        <f>HLOOKUP(AB$7,Budget!$G$2:$EH$204,115,)*$B$3/12</f>
        <v>1011.6110666666667</v>
      </c>
      <c r="AC14" s="285">
        <f>HLOOKUP(AC$7,Budget!$G$2:$EH$204,115,)*$B$3/12</f>
        <v>0</v>
      </c>
      <c r="AD14" s="285">
        <f>HLOOKUP(AD$7,Budget!$G$2:$EH$204,115,)*$B$3/12</f>
        <v>0</v>
      </c>
      <c r="AE14" s="285">
        <f>HLOOKUP(AE$7,Budget!$G$2:$EH$204,115,)*$B$3/12</f>
        <v>3662.9333333333329</v>
      </c>
      <c r="AF14" s="285">
        <f>HLOOKUP(AF$7,Budget!$G$2:$EH$204,115,)*$B$3/12</f>
        <v>0</v>
      </c>
      <c r="AG14" s="285">
        <f>HLOOKUP(AG$7,Budget!$G$2:$EH$204,115,)*$B$3/12</f>
        <v>0</v>
      </c>
      <c r="AH14" s="285">
        <f>HLOOKUP(AH$7,Budget!$G$2:$EH$204,115,)*$B$3/12</f>
        <v>0</v>
      </c>
      <c r="AI14" s="285">
        <f>HLOOKUP(AI$7,Budget!$G$2:$EH$204,115,)*$B$3/12</f>
        <v>0</v>
      </c>
      <c r="AJ14" s="285">
        <f>HLOOKUP(AJ$7,Budget!$G$2:$EH$204,115,)*$B$3/12</f>
        <v>0</v>
      </c>
      <c r="AK14" s="285">
        <f>HLOOKUP(AK$7,Budget!$G$2:$EH$204,115,)*$B$3/12</f>
        <v>0</v>
      </c>
      <c r="AL14" s="285">
        <f>HLOOKUP(AL$7,Budget!$G$2:$EH$204,115,)*$B$3/12</f>
        <v>887.56473333333327</v>
      </c>
      <c r="AM14" s="285">
        <f>HLOOKUP(AM$7,Budget!$G$2:$EH$204,115,)*$B$3/12</f>
        <v>0</v>
      </c>
      <c r="AN14" s="285">
        <f>HLOOKUP(AN$7,Budget!$G$2:$EH$204,115,)*$B$3/12</f>
        <v>14466.666666666666</v>
      </c>
      <c r="AO14" s="285">
        <f>HLOOKUP(AO$7,Budget!$G$2:$EH$204,115,)*$B$3/12</f>
        <v>0</v>
      </c>
      <c r="AP14" s="285">
        <f>HLOOKUP(AP$7,Budget!$G$2:$EH$204,115,)*$B$3/12</f>
        <v>0</v>
      </c>
      <c r="AQ14" s="285">
        <f>HLOOKUP(AQ$7,Budget!$G$2:$EH$204,115,)*$B$3/12</f>
        <v>0</v>
      </c>
      <c r="AR14" s="285">
        <f>HLOOKUP(AR$7,Budget!$G$2:$EH$204,115,)*$B$3/12</f>
        <v>0</v>
      </c>
      <c r="AS14" s="285">
        <f>HLOOKUP(AS$7,Budget!$G$2:$EH$204,115,)*$B$3/12</f>
        <v>0</v>
      </c>
      <c r="AT14" s="285">
        <f>HLOOKUP(AT$7,Budget!$G$2:$EH$204,115,)*$B$3/12</f>
        <v>3916.0466666666666</v>
      </c>
      <c r="AU14" s="285">
        <f>HLOOKUP(AU$7,Budget!$G$2:$EH$204,115,)*$B$3/12</f>
        <v>0</v>
      </c>
      <c r="AV14" s="285">
        <f>HLOOKUP(AV$7,Budget!$G$2:$EH$204,115,)*$B$3/12</f>
        <v>0</v>
      </c>
      <c r="AW14" s="285">
        <f>HLOOKUP(AW$7,Budget!$G$2:$EH$204,115,)*$B$3/12</f>
        <v>0</v>
      </c>
      <c r="AX14" s="285">
        <f>HLOOKUP(AX$7,Budget!$G$2:$EH$204,115,)*$B$3/12</f>
        <v>0</v>
      </c>
      <c r="AY14" s="285" t="e">
        <f>HLOOKUP(AY$7,Budget!$G$2:$EH$204,115,)*$B$3/12</f>
        <v>#N/A</v>
      </c>
      <c r="AZ14" s="285">
        <f>HLOOKUP(AZ$7,Budget!$G$2:$EH$204,115,)*$B$3/12</f>
        <v>86.973200000000006</v>
      </c>
      <c r="BA14" s="285">
        <f>HLOOKUP(BA$7,Budget!$G$2:$EH$204,115,)*$B$3/12</f>
        <v>14872.944666666668</v>
      </c>
      <c r="BB14" s="285">
        <f>HLOOKUP(BB$7,Budget!$G$2:$EH$204,115,)*$B$3/12</f>
        <v>0</v>
      </c>
      <c r="BC14" s="285">
        <f>HLOOKUP(BC$7,Budget!$G$2:$EH$204,115,)*$B$3/12</f>
        <v>0</v>
      </c>
      <c r="BD14" s="285">
        <f>HLOOKUP(BD$7,Budget!$G$2:$EH$204,115,)*$B$3/12</f>
        <v>6666.666666666667</v>
      </c>
      <c r="BE14" s="285" t="e">
        <f>HLOOKUP(BE$7,Budget!$G$2:$EH$204,115,)*$B$3/12</f>
        <v>#N/A</v>
      </c>
      <c r="BF14" s="285">
        <f>HLOOKUP(BF$7,Budget!$G$2:$EH$204,115,)*$B$3/12</f>
        <v>21724.322133333335</v>
      </c>
      <c r="BG14" s="285" t="e">
        <f>HLOOKUP(BG$7,Budget!$G$2:$EH$204,115,)*$B$3/12</f>
        <v>#N/A</v>
      </c>
      <c r="BH14" s="285">
        <f>HLOOKUP(BH$7,Budget!$G$2:$EH$204,115,)*$B$3/12</f>
        <v>16477.454666666668</v>
      </c>
      <c r="BI14" s="285">
        <f>HLOOKUP(BI$7,Budget!$G$2:$EH$204,115,)*$B$3/12</f>
        <v>0</v>
      </c>
      <c r="BJ14" s="285">
        <f>HLOOKUP(BJ$7,Budget!$G$2:$EH$204,115,)*$B$3/12</f>
        <v>0</v>
      </c>
      <c r="BK14" s="285">
        <f>HLOOKUP(BK$7,Budget!$G$2:$EH$204,115,)*$B$3/12</f>
        <v>5371.8828000000003</v>
      </c>
      <c r="BL14" s="285">
        <f>HLOOKUP(BL$7,Budget!$G$2:$EH$204,115,)*$B$3/12</f>
        <v>0</v>
      </c>
      <c r="BM14" s="285">
        <f>HLOOKUP(BM$7,Budget!$G$2:$EH$204,115,)*$B$3/12</f>
        <v>0</v>
      </c>
      <c r="BN14" s="285">
        <f>HLOOKUP(BN$7,Budget!$G$2:$EH$204,115,)*$B$3/12</f>
        <v>0</v>
      </c>
      <c r="BO14" s="285" t="e">
        <f>HLOOKUP(BO$7,Budget!$G$2:$EH$204,115,)*$B$3/12</f>
        <v>#N/A</v>
      </c>
      <c r="BP14" s="285">
        <f>HLOOKUP(BP$7,Budget!$G$2:$EH$204,115,)*$B$3/12</f>
        <v>14899.621666666666</v>
      </c>
      <c r="BQ14" s="285">
        <f>HLOOKUP(BQ$7,Budget!$G$2:$EH$204,115,)*$B$3/12</f>
        <v>4020.6866666666665</v>
      </c>
      <c r="BR14" s="285" t="e">
        <f>HLOOKUP(BR$7,Budget!$G$2:$EH$204,115,)*$B$3/12</f>
        <v>#N/A</v>
      </c>
      <c r="BS14" s="285">
        <f>HLOOKUP(BS$7,Budget!$G$2:$EH$204,115,)*$B$3/12</f>
        <v>4422.346066666666</v>
      </c>
      <c r="BT14" s="285">
        <f>HLOOKUP(BT$7,Budget!$G$2:$EH$204,115,)*$B$3/12</f>
        <v>0</v>
      </c>
      <c r="BU14" s="285">
        <f>HLOOKUP(BU$7,Budget!$G$2:$EH$204,115,)*$B$3/12</f>
        <v>0</v>
      </c>
      <c r="BV14" s="285">
        <f>HLOOKUP(BV$7,Budget!$G$2:$EH$204,115,)*$B$3/12</f>
        <v>0</v>
      </c>
      <c r="BW14" s="285">
        <f>HLOOKUP(BW$7,Budget!$G$2:$EH$204,115,)*$B$3/12</f>
        <v>6867.293333333334</v>
      </c>
      <c r="BX14" s="285">
        <f>HLOOKUP(BX$7,Budget!$G$2:$EH$204,115,)*$B$3/12</f>
        <v>1878.1599999999999</v>
      </c>
      <c r="BY14" s="285">
        <f>HLOOKUP(BY$7,Budget!$G$2:$EH$204,115,)*$B$3/12</f>
        <v>0</v>
      </c>
      <c r="BZ14" s="285" t="e">
        <f>HLOOKUP(BZ$7,Budget!$G$2:$EH$204,115,)*$B$3/12</f>
        <v>#N/A</v>
      </c>
      <c r="CA14" s="285">
        <f>HLOOKUP(CA$7,Budget!$G$2:$EH$204,115,)*$B$3/12</f>
        <v>3433.3333333333335</v>
      </c>
      <c r="CB14" s="285">
        <f>HLOOKUP(CB$7,Budget!$G$2:$EH$204,115,)*$B$3/12</f>
        <v>0</v>
      </c>
      <c r="CC14" s="285">
        <f>HLOOKUP(CC$7,Budget!$G$2:$EH$204,115,)*$B$3/12</f>
        <v>0</v>
      </c>
      <c r="CD14" s="285">
        <f>HLOOKUP(CD$7,Budget!$G$2:$EH$204,115,)*$B$3/12</f>
        <v>0</v>
      </c>
      <c r="CE14" s="285">
        <f>HLOOKUP(CE$7,Budget!$G$2:$EH$204,115,)*$B$3/12</f>
        <v>15505.373599999999</v>
      </c>
      <c r="CF14" s="285">
        <f>HLOOKUP(CF$7,Budget!$G$2:$EH$204,115,)*$B$3/12</f>
        <v>0</v>
      </c>
      <c r="CG14" s="285">
        <f>HLOOKUP(CG$7,Budget!$G$2:$EH$204,115,)*$B$3/12</f>
        <v>3433.3333333333335</v>
      </c>
      <c r="CH14" s="285">
        <f>HLOOKUP(CH$7,Budget!$G$2:$EH$204,115,)*$B$3/12</f>
        <v>0</v>
      </c>
      <c r="CI14" s="285">
        <f>HLOOKUP(CI$7,Budget!$G$2:$EH$204,115,)*$B$3/12</f>
        <v>25346.058799999999</v>
      </c>
      <c r="CJ14" s="285">
        <f>HLOOKUP(CJ$7,Budget!$G$2:$EH$204,115,)*$B$3/12</f>
        <v>0</v>
      </c>
      <c r="CK14" s="285">
        <f>HLOOKUP(CK$7,Budget!$G$2:$EH$204,115,)*$B$3/12</f>
        <v>10782.872333333333</v>
      </c>
      <c r="CL14" s="285">
        <f>HLOOKUP(CL$7,Budget!$G$2:$EH$204,115,)*$B$3/12</f>
        <v>181.96666666666667</v>
      </c>
      <c r="CM14" s="285">
        <f>HLOOKUP(CM$7,Budget!$G$2:$EH$204,115,)*$B$3/12</f>
        <v>8639.2211333333344</v>
      </c>
      <c r="CN14" s="285">
        <f>HLOOKUP(CN$7,Budget!$G$2:$EH$204,115,)*$B$3/12</f>
        <v>16573.898733333332</v>
      </c>
      <c r="CO14" s="285">
        <f>HLOOKUP(CO$7,Budget!$G$2:$EH$204,115,)*$B$3/12</f>
        <v>7166.666666666667</v>
      </c>
      <c r="CP14" s="285">
        <f>HLOOKUP(CP$7,Budget!$G$2:$EH$204,115,)*$B$3/12</f>
        <v>0</v>
      </c>
      <c r="CQ14" s="285">
        <f>HLOOKUP(CQ$7,Budget!$G$2:$EH$204,115,)*$B$3/12</f>
        <v>0</v>
      </c>
      <c r="CR14" s="285">
        <f>HLOOKUP(CR$7,Budget!$G$2:$EH$204,115,)*$B$3/12</f>
        <v>0</v>
      </c>
      <c r="CS14" s="285">
        <f>HLOOKUP(CS$7,Budget!$G$2:$EH$204,115,)*$B$3/12</f>
        <v>5723.166666666667</v>
      </c>
      <c r="CT14" s="285">
        <f>HLOOKUP(CT$7,Budget!$G$2:$EH$204,115,)*$B$3/12</f>
        <v>0</v>
      </c>
      <c r="CU14" s="285">
        <f>HLOOKUP(CU$7,Budget!$G$2:$EH$204,115,)*$B$3/12</f>
        <v>532.16666666666663</v>
      </c>
      <c r="CV14" s="285">
        <f>HLOOKUP(CV$7,Budget!$G$2:$EH$204,115,)*$B$3/12</f>
        <v>10600.566666666668</v>
      </c>
      <c r="CW14" s="285">
        <f>HLOOKUP(CW$7,Budget!$G$2:$EH$204,115,)*$B$3/12</f>
        <v>59.225000000000001</v>
      </c>
      <c r="CX14" s="285">
        <f>HLOOKUP(CX$7,Budget!$G$2:$EH$204,115,)*$B$3/12</f>
        <v>16197.453333333333</v>
      </c>
      <c r="CY14" s="285">
        <f>HLOOKUP(CY$7,Budget!$G$2:$EH$204,115,)*$B$3/12</f>
        <v>118.45</v>
      </c>
      <c r="CZ14" s="285">
        <f>HLOOKUP(CZ$7,Budget!$G$2:$EH$204,115,)*$B$3/12</f>
        <v>0</v>
      </c>
      <c r="DA14" s="285">
        <f>HLOOKUP(DA$7,Budget!$G$2:$EH$204,115,)*$B$3/12</f>
        <v>0</v>
      </c>
      <c r="DB14" s="285">
        <f>HLOOKUP(DB$7,Budget!$G$2:$EH$204,115,)*$B$3/12</f>
        <v>103</v>
      </c>
      <c r="DC14" s="285">
        <f>HLOOKUP(DC$7,Budget!$G$2:$EH$204,115,)*$B$3/12</f>
        <v>0</v>
      </c>
      <c r="DD14" s="285" t="e">
        <f>HLOOKUP(DD$7,Budget!$G$2:$EH$204,115,)*$B$3/12</f>
        <v>#N/A</v>
      </c>
      <c r="DE14" s="285">
        <f>HLOOKUP(DE$7,Budget!$G$2:$EH$204,115,)*$B$3/12</f>
        <v>9073.0128000000004</v>
      </c>
      <c r="DF14" s="285">
        <f>HLOOKUP(DF$7,Budget!$G$2:$EH$204,115,)*$B$3/12</f>
        <v>0</v>
      </c>
      <c r="DG14" s="285">
        <f>HLOOKUP(DG$7,Budget!$G$2:$EH$204,115,)*$B$3/12</f>
        <v>12596.392599999999</v>
      </c>
      <c r="DH14" s="285">
        <f>HLOOKUP(DH$7,Budget!$G$2:$EH$204,115,)*$B$3/12</f>
        <v>0</v>
      </c>
      <c r="DI14" s="285">
        <f>HLOOKUP(DI$7,Budget!$G$2:$EH$204,115,)*$B$3/12</f>
        <v>0</v>
      </c>
      <c r="DJ14" s="285">
        <f>HLOOKUP(DJ$7,Budget!$G$2:$EH$204,115,)*$B$3/12</f>
        <v>0</v>
      </c>
      <c r="DK14" s="285">
        <f>HLOOKUP(DK$7,Budget!$G$2:$EH$204,115,)*$B$3/12</f>
        <v>4407.88</v>
      </c>
      <c r="DL14" s="285">
        <f>HLOOKUP(DL$7,Budget!$G$2:$EH$204,115,)*$B$3/12</f>
        <v>0</v>
      </c>
      <c r="DM14" s="285">
        <f>HLOOKUP(DM$7,Budget!$G$2:$EH$204,115,)*$B$3/12</f>
        <v>0</v>
      </c>
      <c r="DN14" s="285">
        <f>HLOOKUP(DN$7,Budget!$G$2:$EH$204,115,)*$B$3/12</f>
        <v>0</v>
      </c>
      <c r="DO14" s="285" t="e">
        <f>HLOOKUP(DO$7,Budget!$G$2:$EH$204,115,)*$B$3/12</f>
        <v>#N/A</v>
      </c>
      <c r="DP14" s="285">
        <f>HLOOKUP(DP$7,Budget!$G$2:$EH$204,115,)*$B$3/12</f>
        <v>0</v>
      </c>
      <c r="DQ14" s="285">
        <f>HLOOKUP(DQ$7,Budget!$G$2:$EH$204,115,)*$B$3/12</f>
        <v>7057.6012000000001</v>
      </c>
      <c r="DR14" s="285">
        <f>HLOOKUP(DR$7,Budget!$G$2:$EH$204,115,)*$B$3/12</f>
        <v>0</v>
      </c>
      <c r="DS14" s="285">
        <f>HLOOKUP(DS$7,Budget!$G$2:$EH$204,115,)*$B$3/12</f>
        <v>0</v>
      </c>
      <c r="DT14" s="285">
        <f>HLOOKUP(DT$7,Budget!$G$2:$EH$204,115,)*$B$3/12</f>
        <v>2000</v>
      </c>
      <c r="DU14" s="285">
        <f>HLOOKUP(DU$7,Budget!$G$2:$EH$204,115,)*$B$3/12</f>
        <v>0</v>
      </c>
      <c r="DV14" s="285">
        <f>HLOOKUP(DV$7,Budget!$G$2:$EH$204,115,)*$B$3/12</f>
        <v>0</v>
      </c>
      <c r="DW14" s="285">
        <f>HLOOKUP(DW$7,Budget!$G$2:$EH$204,115,)*$B$3/12</f>
        <v>0</v>
      </c>
      <c r="DX14" s="285">
        <f>HLOOKUP(DX$7,Budget!$G$2:$EH$204,115,)*$B$3/12</f>
        <v>0</v>
      </c>
      <c r="DY14" s="285">
        <f>HLOOKUP(DY$7,Budget!$G$2:$EH$204,115,)*$B$3/12</f>
        <v>0</v>
      </c>
      <c r="DZ14" s="285">
        <f>HLOOKUP(DZ$7,Budget!$G$2:$EH$204,115,)*$B$3/12</f>
        <v>0</v>
      </c>
      <c r="EA14" s="285">
        <f>HLOOKUP(EA$7,Budget!$G$2:$EH$204,115,)*$B$3/12</f>
        <v>16446.666533333333</v>
      </c>
      <c r="EB14" s="285">
        <f>HLOOKUP(EB$7,Budget!$G$2:$EH$204,115,)*$B$3/12</f>
        <v>0</v>
      </c>
      <c r="EC14" s="285">
        <f>HLOOKUP(EC$7,Budget!$G$2:$EH$204,115,)*$B$3/12</f>
        <v>0</v>
      </c>
      <c r="ED14" s="285">
        <f>HLOOKUP(ED$7,Budget!$G$2:$EH$204,115,)*$B$3/12</f>
        <v>18469.081533333334</v>
      </c>
      <c r="EE14" s="285">
        <f>HLOOKUP(EE$7,Budget!$G$2:$EH$204,115,)*$B$3/12</f>
        <v>22840.69266666667</v>
      </c>
      <c r="EF14" s="285">
        <f>HLOOKUP(EF$7,Budget!$G$2:$EH$204,115,)*$B$3/12</f>
        <v>0</v>
      </c>
      <c r="EG14" s="285">
        <f>HLOOKUP(EG$7,Budget!$G$2:$EH$204,115,)*$B$3/12</f>
        <v>21833.226666666666</v>
      </c>
      <c r="EH14" s="285">
        <f>HLOOKUP(EH$7,Budget!$G$2:$EH$204,115,)*$B$3/12</f>
        <v>0</v>
      </c>
      <c r="EI14" s="285">
        <f>HLOOKUP(EI$7,Budget!$G$2:$EH$204,115,)*$B$3/12</f>
        <v>11921.4</v>
      </c>
      <c r="EJ14" s="285">
        <f>HLOOKUP(EJ$7,Budget!$G$2:$EH$204,115,)*$B$3/12</f>
        <v>4000</v>
      </c>
    </row>
    <row r="15" spans="1:537" hidden="1" outlineLevel="1" x14ac:dyDescent="0.25">
      <c r="A15" s="272" t="s">
        <v>305</v>
      </c>
      <c r="B15" s="285">
        <f>HLOOKUP(B$7,Budget!$G$2:$EH$204,130)*$B$3/12</f>
        <v>1059.5052945999998</v>
      </c>
      <c r="C15" s="285">
        <f>HLOOKUP(C$7,Budget!$G$2:$EH$204,130)*$B$3/12</f>
        <v>2042.6077455333336</v>
      </c>
      <c r="D15" s="285">
        <f>HLOOKUP(D$7,Budget!$G$2:$EH$204,130)*$B$3/12</f>
        <v>13201.683300000002</v>
      </c>
      <c r="E15" s="285">
        <f>HLOOKUP(E$7,Budget!$G$2:$EH$204,130)*$B$3/12</f>
        <v>701.38717026666666</v>
      </c>
      <c r="F15" s="285">
        <f>HLOOKUP(F$7,Budget!$G$2:$EH$204,130)*$B$3/12</f>
        <v>6560.3018666666658</v>
      </c>
      <c r="G15" s="285">
        <f>HLOOKUP(G$7,Budget!$G$2:$EH$204,130)*$B$3/12</f>
        <v>3117.1483800000001</v>
      </c>
      <c r="H15" s="285">
        <f>HLOOKUP(H$7,Budget!$G$2:$EH$204,130)*$B$3/12</f>
        <v>751.57353333333333</v>
      </c>
      <c r="I15" s="285">
        <f>HLOOKUP(I$7,Budget!$G$2:$EH$204,130)*$B$3/12</f>
        <v>754.96193333333338</v>
      </c>
      <c r="J15" s="285">
        <f>HLOOKUP(J$7,Budget!$G$2:$EH$204,130)*$B$3/12</f>
        <v>1333.3333333333333</v>
      </c>
      <c r="K15" s="285">
        <f>HLOOKUP(K$7,Budget!$G$2:$EH$204,130)*$B$3/12</f>
        <v>10738.793800000001</v>
      </c>
      <c r="L15" s="285">
        <f>HLOOKUP(L$7,Budget!$G$2:$EH$204,130)*$B$3/12</f>
        <v>807.23481600000002</v>
      </c>
      <c r="M15" s="285">
        <f>HLOOKUP(M$7,Budget!$G$2:$EH$204,130)*$B$3/12</f>
        <v>2563.1184418666667</v>
      </c>
      <c r="N15" s="285">
        <f>HLOOKUP(N$7,Budget!$G$2:$EH$204,130)*$B$3/12</f>
        <v>703.68333333333339</v>
      </c>
      <c r="O15" s="285">
        <f>HLOOKUP(O$7,Budget!$G$2:$EH$204,130)*$B$3/12</f>
        <v>702.26643266666667</v>
      </c>
      <c r="P15" s="285"/>
      <c r="Q15" s="285">
        <f>HLOOKUP(Q$7,Budget!$G$2:$EH$204,130)*$B$3/12</f>
        <v>1333.3333333333333</v>
      </c>
      <c r="R15" s="285">
        <f>HLOOKUP(R$7,Budget!$G$2:$EH$204,130)*$B$3/12</f>
        <v>1333.3333333333333</v>
      </c>
      <c r="S15" s="285"/>
      <c r="T15" s="285">
        <f>HLOOKUP(T$7,Budget!$G$2:$EH$204,130)*$B$3/12</f>
        <v>8088.4785096666674</v>
      </c>
      <c r="U15" s="285"/>
      <c r="V15" s="285">
        <f>HLOOKUP(V$7,Budget!$G$2:$EH$204,130)*$B$3/12</f>
        <v>424.66</v>
      </c>
      <c r="W15" s="285">
        <f>HLOOKUP(W$7,Budget!$G$2:$EH$204,130)*$B$3/12</f>
        <v>757.44466666666665</v>
      </c>
      <c r="X15" s="285">
        <f>HLOOKUP(X$7,Budget!$G$2:$EH$204,130)*$B$3/12</f>
        <v>894.89355353333337</v>
      </c>
      <c r="Y15" s="285">
        <f>HLOOKUP(Y$7,Budget!$G$2:$EH$204,130)*$B$3/12</f>
        <v>4668.5202333333336</v>
      </c>
      <c r="Z15" s="285">
        <f>HLOOKUP(Z$7,Budget!$G$2:$EH$204,130)*$B$3/12</f>
        <v>422.82466666666664</v>
      </c>
      <c r="AA15" s="285">
        <f>HLOOKUP(AA$7,Budget!$G$2:$EH$204,130)*$B$3/12</f>
        <v>699.1</v>
      </c>
      <c r="AB15" s="285">
        <f>HLOOKUP(AB$7,Budget!$G$2:$EH$204,130)*$B$3/12</f>
        <v>2362.4047318666667</v>
      </c>
      <c r="AC15" s="285">
        <f>HLOOKUP(AC$7,Budget!$G$2:$EH$204,130)*$B$3/12</f>
        <v>737.93246666666664</v>
      </c>
      <c r="AD15" s="285">
        <f>HLOOKUP(AD$7,Budget!$G$2:$EH$204,130)*$B$3/12</f>
        <v>1026.1303333333333</v>
      </c>
      <c r="AE15" s="285">
        <f>HLOOKUP(AE$7,Budget!$G$2:$EH$204,130)*$B$3/12</f>
        <v>1003.1952013333333</v>
      </c>
      <c r="AF15" s="285">
        <f>HLOOKUP(AF$7,Budget!$G$2:$EH$204,130)*$B$3/12</f>
        <v>979.88441166666655</v>
      </c>
      <c r="AG15" s="285">
        <f>HLOOKUP(AG$7,Budget!$G$2:$EH$204,130)*$B$3/12</f>
        <v>780.33186666666677</v>
      </c>
      <c r="AH15" s="285">
        <f>HLOOKUP(AH$7,Budget!$G$2:$EH$204,130)*$B$3/12</f>
        <v>920.92666666666662</v>
      </c>
      <c r="AI15" s="285">
        <f>HLOOKUP(AI$7,Budget!$G$2:$EH$204,130)*$B$3/12</f>
        <v>708.53426499999989</v>
      </c>
      <c r="AJ15" s="285">
        <f>HLOOKUP(AJ$7,Budget!$G$2:$EH$204,130)*$B$3/12</f>
        <v>1340.3733333333332</v>
      </c>
      <c r="AK15" s="285">
        <f>HLOOKUP(AK$7,Budget!$G$2:$EH$204,130)*$B$3/12</f>
        <v>810.07996666666668</v>
      </c>
      <c r="AL15" s="285">
        <f>HLOOKUP(AL$7,Budget!$G$2:$EH$204,130)*$B$3/12</f>
        <v>793.84666666666669</v>
      </c>
      <c r="AM15" s="285">
        <f>HLOOKUP(AM$7,Budget!$G$2:$EH$204,130)*$B$3/12</f>
        <v>775.73107333333337</v>
      </c>
      <c r="AN15" s="285">
        <f>HLOOKUP(AN$7,Budget!$G$2:$EH$204,130)*$B$3/12</f>
        <v>1761.3333333333333</v>
      </c>
      <c r="AO15" s="285">
        <f>HLOOKUP(AO$7,Budget!$G$2:$EH$204,130)*$B$3/12</f>
        <v>759.91858666666667</v>
      </c>
      <c r="AP15" s="285">
        <f>HLOOKUP(AP$7,Budget!$G$2:$EH$204,130)*$B$3/12</f>
        <v>2203.5623333333333</v>
      </c>
      <c r="AQ15" s="285">
        <f>HLOOKUP(AQ$7,Budget!$G$2:$EH$204,130)*$B$3/12</f>
        <v>1207.8000880666666</v>
      </c>
      <c r="AR15" s="285">
        <f>HLOOKUP(AR$7,Budget!$G$2:$EH$204,130)*$B$3/12</f>
        <v>798.79592086666662</v>
      </c>
      <c r="AS15" s="285">
        <f>HLOOKUP(AS$7,Budget!$G$2:$EH$204,130)*$B$3/12</f>
        <v>813.30666666666673</v>
      </c>
      <c r="AT15" s="285">
        <f>HLOOKUP(AT$7,Budget!$G$2:$EH$204,130)*$B$3/12</f>
        <v>1943.2348629333335</v>
      </c>
      <c r="AU15" s="285">
        <f>HLOOKUP(AU$7,Budget!$G$2:$EH$204,130)*$B$3/12</f>
        <v>740.39953146666664</v>
      </c>
      <c r="AV15" s="285">
        <f>HLOOKUP(AV$7,Budget!$G$2:$EH$204,130)*$B$3/12</f>
        <v>686.68999999999994</v>
      </c>
      <c r="AW15" s="285">
        <f>HLOOKUP(AW$7,Budget!$G$2:$EH$204,130)*$B$3/12</f>
        <v>729.99880833333339</v>
      </c>
      <c r="AX15" s="285">
        <f>HLOOKUP(AX$7,Budget!$G$2:$EH$204,130)*$B$3/12</f>
        <v>807.11333346666663</v>
      </c>
      <c r="AY15" s="285">
        <f>HLOOKUP(AY$7,Budget!$G$2:$EH$204,130)*$B$3/12</f>
        <v>807.11333346666663</v>
      </c>
      <c r="AZ15" s="285">
        <f>HLOOKUP(AZ$7,Budget!$G$2:$EH$204,130)*$B$3/12</f>
        <v>829.90733333333321</v>
      </c>
      <c r="BA15" s="285">
        <f>HLOOKUP(BA$7,Budget!$G$2:$EH$204,130)*$B$3/12</f>
        <v>7991.0783370666659</v>
      </c>
      <c r="BB15" s="285">
        <f>HLOOKUP(BB$7,Budget!$G$2:$EH$204,130)*$B$3/12</f>
        <v>756.76969166666674</v>
      </c>
      <c r="BC15" s="285">
        <f>HLOOKUP(BC$7,Budget!$G$2:$EH$204,130)*$B$3/12</f>
        <v>773.74583333333339</v>
      </c>
      <c r="BD15" s="285">
        <f>HLOOKUP(BD$7,Budget!$G$2:$EH$204,130)*$B$3/12</f>
        <v>1194.5794103999999</v>
      </c>
      <c r="BE15" s="285">
        <f>HLOOKUP(BE$7,Budget!$G$2:$EH$204,130)*$B$3/12</f>
        <v>1194.5794103999999</v>
      </c>
      <c r="BF15" s="285">
        <f>HLOOKUP(BF$7,Budget!$G$2:$EH$204,130)*$B$3/12</f>
        <v>1333.3333333333333</v>
      </c>
      <c r="BG15" s="285">
        <f>HLOOKUP(BG$7,Budget!$G$2:$EH$204,130)*$B$3/12</f>
        <v>1333.3333333333333</v>
      </c>
      <c r="BH15" s="285">
        <f>HLOOKUP(BH$7,Budget!$G$2:$EH$204,130)*$B$3/12</f>
        <v>1333.3333333333333</v>
      </c>
      <c r="BI15" s="285">
        <f>HLOOKUP(BI$7,Budget!$G$2:$EH$204,130)*$B$3/12</f>
        <v>797.33613333333324</v>
      </c>
      <c r="BJ15" s="285">
        <f>HLOOKUP(BJ$7,Budget!$G$2:$EH$204,130)*$B$3/12</f>
        <v>785.05936666666673</v>
      </c>
      <c r="BK15" s="285">
        <f>HLOOKUP(BK$7,Budget!$G$2:$EH$204,130)*$B$3/12</f>
        <v>918.6633333333333</v>
      </c>
      <c r="BL15" s="285">
        <f>HLOOKUP(BL$7,Budget!$G$2:$EH$204,130)*$B$3/12</f>
        <v>723.85</v>
      </c>
      <c r="BM15" s="285">
        <f>HLOOKUP(BM$7,Budget!$G$2:$EH$204,130)*$B$3/12</f>
        <v>720.40120179999997</v>
      </c>
      <c r="BN15" s="285">
        <f>HLOOKUP(BN$7,Budget!$G$2:$EH$204,130)*$B$3/12</f>
        <v>916.56560533333334</v>
      </c>
      <c r="BO15" s="285">
        <f>HLOOKUP(BO$7,Budget!$G$2:$EH$204,130)*$B$3/12</f>
        <v>916.56560533333334</v>
      </c>
      <c r="BP15" s="285">
        <f>HLOOKUP(BP$7,Budget!$G$2:$EH$204,130)*$B$3/12</f>
        <v>1333.5933333333335</v>
      </c>
      <c r="BQ15" s="285">
        <f>HLOOKUP(BQ$7,Budget!$G$2:$EH$204,130)*$B$3/12</f>
        <v>1323.0571047333333</v>
      </c>
      <c r="BR15" s="285">
        <f>HLOOKUP(BR$7,Budget!$G$2:$EH$204,130)*$B$3/12</f>
        <v>1323.0571047333333</v>
      </c>
      <c r="BS15" s="285">
        <f>HLOOKUP(BS$7,Budget!$G$2:$EH$204,130)*$B$3/12</f>
        <v>3492.2707373333337</v>
      </c>
      <c r="BT15" s="285">
        <f>HLOOKUP(BT$7,Budget!$G$2:$EH$204,130)*$B$3/12</f>
        <v>687.31684306666659</v>
      </c>
      <c r="BU15" s="285">
        <f>HLOOKUP(BU$7,Budget!$G$2:$EH$204,130)*$B$3/12</f>
        <v>1250.4005836666668</v>
      </c>
      <c r="BV15" s="285">
        <f>HLOOKUP(BV$7,Budget!$G$2:$EH$204,130)*$B$3/12</f>
        <v>701.26635313333338</v>
      </c>
      <c r="BW15" s="285">
        <f>HLOOKUP(BW$7,Budget!$G$2:$EH$204,130)*$B$3/12</f>
        <v>1333.3333333333333</v>
      </c>
      <c r="BX15" s="285">
        <f>HLOOKUP(BX$7,Budget!$G$2:$EH$204,130)*$B$3/12</f>
        <v>766.08500000000004</v>
      </c>
      <c r="BY15" s="285">
        <f>HLOOKUP(BY$7,Budget!$G$2:$EH$204,130)*$B$3/12</f>
        <v>748.99973333333344</v>
      </c>
      <c r="BZ15" s="285">
        <f>HLOOKUP(BZ$7,Budget!$G$2:$EH$204,130)*$B$3/12</f>
        <v>748.99973333333344</v>
      </c>
      <c r="CA15" s="285">
        <f>HLOOKUP(CA$7,Budget!$G$2:$EH$204,130)*$B$3/12</f>
        <v>2909.9763833333332</v>
      </c>
      <c r="CB15" s="285">
        <f>HLOOKUP(CB$7,Budget!$G$2:$EH$204,130)*$B$3/12</f>
        <v>884.98944666666659</v>
      </c>
      <c r="CC15" s="285">
        <f>HLOOKUP(CC$7,Budget!$G$2:$EH$204,130)*$B$3/12</f>
        <v>697.53374493333331</v>
      </c>
      <c r="CD15" s="285">
        <f>HLOOKUP(CD$7,Budget!$G$2:$EH$204,130)*$B$3/12</f>
        <v>4462.6773000000003</v>
      </c>
      <c r="CE15" s="285">
        <f>HLOOKUP(CE$7,Budget!$G$2:$EH$204,130)*$B$3/12</f>
        <v>6832.9117518000012</v>
      </c>
      <c r="CF15" s="285">
        <f>HLOOKUP(CF$7,Budget!$G$2:$EH$204,130)*$B$3/12</f>
        <v>876.49657366666668</v>
      </c>
      <c r="CG15" s="285">
        <f>HLOOKUP(CG$7,Budget!$G$2:$EH$204,130)*$B$3/12</f>
        <v>3344.5166666666664</v>
      </c>
      <c r="CH15" s="285">
        <f>HLOOKUP(CH$7,Budget!$G$2:$EH$204,130)*$B$3/12</f>
        <v>753.16219333333322</v>
      </c>
      <c r="CI15" s="285">
        <f>HLOOKUP(CI$7,Budget!$G$2:$EH$204,130)*$B$3/12</f>
        <v>11381.816528000001</v>
      </c>
      <c r="CJ15" s="285">
        <f>HLOOKUP(CJ$7,Budget!$G$2:$EH$204,130)*$B$3/12</f>
        <v>785.42951446666666</v>
      </c>
      <c r="CK15" s="285">
        <f>HLOOKUP(CK$7,Budget!$G$2:$EH$204,130)*$B$3/12</f>
        <v>3875.4105833333329</v>
      </c>
      <c r="CL15" s="285">
        <f>HLOOKUP(CL$7,Budget!$G$2:$EH$204,130)*$B$3/12</f>
        <v>933.39266666666663</v>
      </c>
      <c r="CM15" s="285">
        <f>HLOOKUP(CM$7,Budget!$G$2:$EH$204,130)*$B$3/12</f>
        <v>1333.3333333333333</v>
      </c>
      <c r="CN15" s="285">
        <f>HLOOKUP(CN$7,Budget!$G$2:$EH$204,130)*$B$3/12</f>
        <v>5831.7347220000011</v>
      </c>
      <c r="CO15" s="285">
        <f>HLOOKUP(CO$7,Budget!$G$2:$EH$204,130)*$B$3/12</f>
        <v>1343.7533333333333</v>
      </c>
      <c r="CP15" s="285">
        <f>HLOOKUP(CP$7,Budget!$G$2:$EH$204,130)*$B$3/12</f>
        <v>703.5852169333333</v>
      </c>
      <c r="CQ15" s="285">
        <f>HLOOKUP(CQ$7,Budget!$G$2:$EH$204,130)*$B$3/12</f>
        <v>1451.5962846666669</v>
      </c>
      <c r="CR15" s="285">
        <f>HLOOKUP(CR$7,Budget!$G$2:$EH$204,130)*$B$3/12</f>
        <v>734.86666666666667</v>
      </c>
      <c r="CS15" s="285">
        <f>HLOOKUP(CS$7,Budget!$G$2:$EH$204,130)*$B$3/12</f>
        <v>1333.3333333333333</v>
      </c>
      <c r="CT15" s="285">
        <f>HLOOKUP(CT$7,Budget!$G$2:$EH$204,130)*$B$3/12</f>
        <v>732.20482506666667</v>
      </c>
      <c r="CU15" s="285">
        <f>HLOOKUP(CU$7,Budget!$G$2:$EH$204,130)*$B$3/12</f>
        <v>969.73333333333323</v>
      </c>
      <c r="CV15" s="285">
        <f>HLOOKUP(CV$7,Budget!$G$2:$EH$204,130)*$B$3/12</f>
        <v>7622.6638090666665</v>
      </c>
      <c r="CW15" s="285">
        <f>HLOOKUP(CW$7,Budget!$G$2:$EH$204,130)*$B$3/12</f>
        <v>937.51572373333329</v>
      </c>
      <c r="CX15" s="285">
        <f>HLOOKUP(CX$7,Budget!$G$2:$EH$204,130)*$B$3/12</f>
        <v>1333.3333333333333</v>
      </c>
      <c r="CY15" s="285">
        <f>HLOOKUP(CY$7,Budget!$G$2:$EH$204,130)*$B$3/12</f>
        <v>780.47915999999998</v>
      </c>
      <c r="CZ15" s="285">
        <f>HLOOKUP(CZ$7,Budget!$G$2:$EH$204,130)*$B$3/12</f>
        <v>895.13880000000006</v>
      </c>
      <c r="DA15" s="285">
        <f>HLOOKUP(DA$7,Budget!$G$2:$EH$204,130)*$B$3/12</f>
        <v>773.24270000000013</v>
      </c>
      <c r="DB15" s="285">
        <f>HLOOKUP(DB$7,Budget!$G$2:$EH$204,130)*$B$3/12</f>
        <v>893.78691119999996</v>
      </c>
      <c r="DC15" s="285">
        <f>HLOOKUP(DC$7,Budget!$G$2:$EH$204,130)*$B$3/12</f>
        <v>1027.92</v>
      </c>
      <c r="DD15" s="285">
        <f>HLOOKUP(DD$7,Budget!$G$2:$EH$204,130)*$B$3/12</f>
        <v>1027.92</v>
      </c>
      <c r="DE15" s="285">
        <f>HLOOKUP(DE$7,Budget!$G$2:$EH$204,130)*$B$3/12</f>
        <v>1333.3333333333333</v>
      </c>
      <c r="DF15" s="285">
        <f>HLOOKUP(DF$7,Budget!$G$2:$EH$204,130)*$B$3/12</f>
        <v>728.58734533333336</v>
      </c>
      <c r="DG15" s="285">
        <f>HLOOKUP(DG$7,Budget!$G$2:$EH$204,130)*$B$3/12</f>
        <v>1333.3333333333333</v>
      </c>
      <c r="DH15" s="285">
        <f>HLOOKUP(DH$7,Budget!$G$2:$EH$204,130)*$B$3/12</f>
        <v>708.36762766666664</v>
      </c>
      <c r="DI15" s="285">
        <f>HLOOKUP(DI$7,Budget!$G$2:$EH$204,130)*$B$3/12</f>
        <v>808.46621186666664</v>
      </c>
      <c r="DJ15" s="285">
        <f>HLOOKUP(DJ$7,Budget!$G$2:$EH$204,130)*$B$3/12</f>
        <v>1466.8684266666667</v>
      </c>
      <c r="DK15" s="285">
        <f>HLOOKUP(DK$7,Budget!$G$2:$EH$204,130)*$B$3/12</f>
        <v>1911.1832333333332</v>
      </c>
      <c r="DL15" s="285">
        <f>HLOOKUP(DL$7,Budget!$G$2:$EH$204,130)*$B$3/12</f>
        <v>711.4967200000001</v>
      </c>
      <c r="DM15" s="285">
        <f>HLOOKUP(DM$7,Budget!$G$2:$EH$204,130)*$B$3/12</f>
        <v>722.13333333333333</v>
      </c>
      <c r="DN15" s="285">
        <f>HLOOKUP(DN$7,Budget!$G$2:$EH$204,130)*$B$3/12</f>
        <v>858.87189000000001</v>
      </c>
      <c r="DO15" s="285">
        <f>HLOOKUP(DO$7,Budget!$G$2:$EH$204,130)*$B$3/12</f>
        <v>858.87189000000001</v>
      </c>
      <c r="DP15" s="285">
        <f>HLOOKUP(DP$7,Budget!$G$2:$EH$204,130)*$B$3/12</f>
        <v>735.74666666666656</v>
      </c>
      <c r="DQ15" s="285">
        <f>HLOOKUP(DQ$7,Budget!$G$2:$EH$204,130)*$B$3/12</f>
        <v>2088.6228544666665</v>
      </c>
      <c r="DR15" s="285">
        <f>HLOOKUP(DR$7,Budget!$G$2:$EH$204,130)*$B$3/12</f>
        <v>714.88653333333332</v>
      </c>
      <c r="DS15" s="285">
        <f>HLOOKUP(DS$7,Budget!$G$2:$EH$204,130)*$B$3/12</f>
        <v>752.0685206666667</v>
      </c>
      <c r="DT15" s="285">
        <f>HLOOKUP(DT$7,Budget!$G$2:$EH$204,130)*$B$3/12</f>
        <v>1178.7</v>
      </c>
      <c r="DU15" s="285">
        <f>HLOOKUP(DU$7,Budget!$G$2:$EH$204,130)*$B$3/12</f>
        <v>763.61666666666667</v>
      </c>
      <c r="DV15" s="285">
        <f>HLOOKUP(DV$7,Budget!$G$2:$EH$204,130)*$B$3/12</f>
        <v>679.3331862</v>
      </c>
      <c r="DW15" s="285">
        <f>HLOOKUP(DW$7,Budget!$G$2:$EH$204,130)*$B$3/12</f>
        <v>877.35497166666664</v>
      </c>
      <c r="DX15" s="285">
        <f>HLOOKUP(DX$7,Budget!$G$2:$EH$204,130)*$B$3/12</f>
        <v>811.26693406666664</v>
      </c>
      <c r="DY15" s="285">
        <f>HLOOKUP(DY$7,Budget!$G$2:$EH$204,130)*$B$3/12</f>
        <v>712.77786666666668</v>
      </c>
      <c r="DZ15" s="285">
        <f>HLOOKUP(DZ$7,Budget!$G$2:$EH$204,130)*$B$3/12</f>
        <v>828.64636666666672</v>
      </c>
      <c r="EA15" s="285">
        <f>HLOOKUP(EA$7,Budget!$G$2:$EH$204,130)*$B$3/12</f>
        <v>2173.8333333333335</v>
      </c>
      <c r="EB15" s="285">
        <f>HLOOKUP(EB$7,Budget!$G$2:$EH$204,130)*$B$3/12</f>
        <v>719.23793333333333</v>
      </c>
      <c r="EC15" s="285">
        <f>HLOOKUP(EC$7,Budget!$G$2:$EH$204,130)*$B$3/12</f>
        <v>742.33284519999995</v>
      </c>
      <c r="ED15" s="285">
        <f>HLOOKUP(ED$7,Budget!$G$2:$EH$204,130)*$B$3/12</f>
        <v>1069.2333333333333</v>
      </c>
      <c r="EE15" s="285">
        <f>HLOOKUP(EE$7,Budget!$G$2:$EH$204,130)*$B$3/12</f>
        <v>10946.1152</v>
      </c>
      <c r="EF15" s="285">
        <f>HLOOKUP(EF$7,Budget!$G$2:$EH$204,130)*$B$3/12</f>
        <v>823.59796779999999</v>
      </c>
      <c r="EG15" s="285">
        <f>HLOOKUP(EG$7,Budget!$G$2:$EH$204,130)*$B$3/12</f>
        <v>4594.7207600000002</v>
      </c>
      <c r="EH15" s="285">
        <f>HLOOKUP(EH$7,Budget!$G$2:$EH$204,130)*$B$3/12</f>
        <v>780.13357346666669</v>
      </c>
      <c r="EI15" s="285">
        <f>HLOOKUP(EI$7,Budget!$G$2:$EH$204,130)*$B$3/12</f>
        <v>1333.3333333333333</v>
      </c>
      <c r="EJ15" s="285">
        <f>HLOOKUP(EJ$7,Budget!$G$2:$EH$204,130)*$B$3/12</f>
        <v>2511.5337333333332</v>
      </c>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5"/>
      <c r="SK15" s="285"/>
      <c r="SL15" s="285"/>
      <c r="SM15" s="285"/>
      <c r="SN15" s="285"/>
      <c r="SO15" s="285"/>
      <c r="SP15" s="285"/>
      <c r="SQ15" s="285"/>
      <c r="SR15" s="285"/>
      <c r="SS15" s="285"/>
      <c r="ST15" s="285"/>
      <c r="SU15" s="285"/>
      <c r="SV15" s="285"/>
      <c r="SW15" s="285"/>
      <c r="SX15" s="285"/>
      <c r="SY15" s="285"/>
      <c r="SZ15" s="285"/>
      <c r="TA15" s="285"/>
      <c r="TB15" s="285"/>
      <c r="TC15" s="285"/>
      <c r="TD15" s="285"/>
      <c r="TE15" s="285"/>
      <c r="TF15" s="285"/>
      <c r="TG15" s="285"/>
      <c r="TH15" s="285"/>
      <c r="TI15" s="285"/>
      <c r="TJ15" s="285"/>
      <c r="TK15" s="285"/>
      <c r="TL15" s="285"/>
      <c r="TM15" s="285"/>
      <c r="TN15" s="285"/>
      <c r="TO15" s="285"/>
      <c r="TP15" s="285"/>
      <c r="TQ15" s="285"/>
    </row>
    <row r="16" spans="1:537" hidden="1" outlineLevel="1" x14ac:dyDescent="0.25">
      <c r="A16" s="272" t="s">
        <v>319</v>
      </c>
      <c r="B16" s="285">
        <f>HLOOKUP(B$7,Budget!$G$2:$EH$204,150)*$B$3/12</f>
        <v>0</v>
      </c>
      <c r="C16" s="285">
        <f>HLOOKUP(C$7,Budget!$G$2:$EH$204,150)*$B$3/12</f>
        <v>6770</v>
      </c>
      <c r="D16" s="285">
        <f>HLOOKUP(D$7,Budget!$G$2:$EH$204,150)*$B$3/12</f>
        <v>30643.183199999999</v>
      </c>
      <c r="E16" s="285">
        <f>HLOOKUP(E$7,Budget!$G$2:$EH$204,150)*$B$3/12</f>
        <v>0</v>
      </c>
      <c r="F16" s="285">
        <f>HLOOKUP(F$7,Budget!$G$2:$EH$204,150)*$B$3/12</f>
        <v>29193.286266666666</v>
      </c>
      <c r="G16" s="285">
        <f>HLOOKUP(G$7,Budget!$G$2:$EH$204,150)*$B$3/12</f>
        <v>23839.468866666666</v>
      </c>
      <c r="H16" s="285">
        <f>HLOOKUP(H$7,Budget!$G$2:$EH$204,150)*$B$3/12</f>
        <v>0</v>
      </c>
      <c r="I16" s="285">
        <f>HLOOKUP(I$7,Budget!$G$2:$EH$204,150)*$B$3/12</f>
        <v>0</v>
      </c>
      <c r="J16" s="285">
        <f>HLOOKUP(J$7,Budget!$G$2:$EH$204,150)*$B$3/12</f>
        <v>41520.6348</v>
      </c>
      <c r="K16" s="285">
        <f>HLOOKUP(K$7,Budget!$G$2:$EH$204,150)*$B$3/12</f>
        <v>28167.066666666666</v>
      </c>
      <c r="L16" s="285">
        <f>HLOOKUP(L$7,Budget!$G$2:$EH$204,150)*$B$3/12</f>
        <v>0</v>
      </c>
      <c r="M16" s="285">
        <f>HLOOKUP(M$7,Budget!$G$2:$EH$204,150)*$B$3/12</f>
        <v>0</v>
      </c>
      <c r="N16" s="285">
        <f>HLOOKUP(N$7,Budget!$G$2:$EH$204,150)*$B$3/12</f>
        <v>0</v>
      </c>
      <c r="O16" s="285">
        <f>HLOOKUP(O$7,Budget!$G$2:$EH$204,150)*$B$3/12</f>
        <v>0</v>
      </c>
      <c r="P16" s="285"/>
      <c r="Q16" s="285">
        <f>HLOOKUP(Q$7,Budget!$G$2:$EH$204,150)*$B$3/12</f>
        <v>25756.738200000003</v>
      </c>
      <c r="R16" s="285">
        <f>HLOOKUP(R$7,Budget!$G$2:$EH$204,150)*$B$3/12</f>
        <v>25756.738200000003</v>
      </c>
      <c r="S16" s="285"/>
      <c r="T16" s="285">
        <f>HLOOKUP(T$7,Budget!$G$2:$EH$204,150)*$B$3/12</f>
        <v>42022.571739999999</v>
      </c>
      <c r="U16" s="285"/>
      <c r="V16" s="285">
        <f>HLOOKUP(V$7,Budget!$G$2:$EH$204,150)*$B$3/12</f>
        <v>0</v>
      </c>
      <c r="W16" s="285">
        <f>HLOOKUP(W$7,Budget!$G$2:$EH$204,150)*$B$3/12</f>
        <v>0</v>
      </c>
      <c r="X16" s="285">
        <f>HLOOKUP(X$7,Budget!$G$2:$EH$204,150)*$B$3/12</f>
        <v>0</v>
      </c>
      <c r="Y16" s="285">
        <f>HLOOKUP(Y$7,Budget!$G$2:$EH$204,150)*$B$3/12</f>
        <v>20964.5304</v>
      </c>
      <c r="Z16" s="285">
        <f>HLOOKUP(Z$7,Budget!$G$2:$EH$204,150)*$B$3/12</f>
        <v>0</v>
      </c>
      <c r="AA16" s="285">
        <f>HLOOKUP(AA$7,Budget!$G$2:$EH$204,150)*$B$3/12</f>
        <v>0</v>
      </c>
      <c r="AB16" s="285">
        <f>HLOOKUP(AB$7,Budget!$G$2:$EH$204,150)*$B$3/12</f>
        <v>0</v>
      </c>
      <c r="AC16" s="285">
        <f>HLOOKUP(AC$7,Budget!$G$2:$EH$204,150)*$B$3/12</f>
        <v>0</v>
      </c>
      <c r="AD16" s="285">
        <f>HLOOKUP(AD$7,Budget!$G$2:$EH$204,150)*$B$3/12</f>
        <v>0</v>
      </c>
      <c r="AE16" s="285">
        <f>HLOOKUP(AE$7,Budget!$G$2:$EH$204,150)*$B$3/12</f>
        <v>0</v>
      </c>
      <c r="AF16" s="285">
        <f>HLOOKUP(AF$7,Budget!$G$2:$EH$204,150)*$B$3/12</f>
        <v>0</v>
      </c>
      <c r="AG16" s="285">
        <f>HLOOKUP(AG$7,Budget!$G$2:$EH$204,150)*$B$3/12</f>
        <v>0</v>
      </c>
      <c r="AH16" s="285">
        <f>HLOOKUP(AH$7,Budget!$G$2:$EH$204,150)*$B$3/12</f>
        <v>0</v>
      </c>
      <c r="AI16" s="285">
        <f>HLOOKUP(AI$7,Budget!$G$2:$EH$204,150)*$B$3/12</f>
        <v>0</v>
      </c>
      <c r="AJ16" s="285">
        <f>HLOOKUP(AJ$7,Budget!$G$2:$EH$204,150)*$B$3/12</f>
        <v>0</v>
      </c>
      <c r="AK16" s="285">
        <f>HLOOKUP(AK$7,Budget!$G$2:$EH$204,150)*$B$3/12</f>
        <v>0</v>
      </c>
      <c r="AL16" s="285">
        <f>HLOOKUP(AL$7,Budget!$G$2:$EH$204,150)*$B$3/12</f>
        <v>0</v>
      </c>
      <c r="AM16" s="285">
        <f>HLOOKUP(AM$7,Budget!$G$2:$EH$204,150)*$B$3/12</f>
        <v>0</v>
      </c>
      <c r="AN16" s="285">
        <f>HLOOKUP(AN$7,Budget!$G$2:$EH$204,150)*$B$3/12</f>
        <v>24005.881933333334</v>
      </c>
      <c r="AO16" s="285">
        <f>HLOOKUP(AO$7,Budget!$G$2:$EH$204,150)*$B$3/12</f>
        <v>0</v>
      </c>
      <c r="AP16" s="285">
        <f>HLOOKUP(AP$7,Budget!$G$2:$EH$204,150)*$B$3/12</f>
        <v>0</v>
      </c>
      <c r="AQ16" s="285">
        <f>HLOOKUP(AQ$7,Budget!$G$2:$EH$204,150)*$B$3/12</f>
        <v>0</v>
      </c>
      <c r="AR16" s="285">
        <f>HLOOKUP(AR$7,Budget!$G$2:$EH$204,150)*$B$3/12</f>
        <v>0</v>
      </c>
      <c r="AS16" s="285">
        <f>HLOOKUP(AS$7,Budget!$G$2:$EH$204,150)*$B$3/12</f>
        <v>0</v>
      </c>
      <c r="AT16" s="285">
        <f>HLOOKUP(AT$7,Budget!$G$2:$EH$204,150)*$B$3/12</f>
        <v>15776.666666666666</v>
      </c>
      <c r="AU16" s="285">
        <f>HLOOKUP(AU$7,Budget!$G$2:$EH$204,150)*$B$3/12</f>
        <v>0</v>
      </c>
      <c r="AV16" s="285">
        <f>HLOOKUP(AV$7,Budget!$G$2:$EH$204,150)*$B$3/12</f>
        <v>0</v>
      </c>
      <c r="AW16" s="285">
        <f>HLOOKUP(AW$7,Budget!$G$2:$EH$204,150)*$B$3/12</f>
        <v>0</v>
      </c>
      <c r="AX16" s="285">
        <f>HLOOKUP(AX$7,Budget!$G$2:$EH$204,150)*$B$3/12</f>
        <v>0</v>
      </c>
      <c r="AY16" s="285">
        <f>HLOOKUP(AY$7,Budget!$G$2:$EH$204,150)*$B$3/12</f>
        <v>0</v>
      </c>
      <c r="AZ16" s="285">
        <f>HLOOKUP(AZ$7,Budget!$G$2:$EH$204,150)*$B$3/12</f>
        <v>0</v>
      </c>
      <c r="BA16" s="285">
        <f>HLOOKUP(BA$7,Budget!$G$2:$EH$204,150)*$B$3/12</f>
        <v>96955.035199999998</v>
      </c>
      <c r="BB16" s="285">
        <f>HLOOKUP(BB$7,Budget!$G$2:$EH$204,150)*$B$3/12</f>
        <v>0</v>
      </c>
      <c r="BC16" s="285">
        <f>HLOOKUP(BC$7,Budget!$G$2:$EH$204,150)*$B$3/12</f>
        <v>0</v>
      </c>
      <c r="BD16" s="285">
        <f>HLOOKUP(BD$7,Budget!$G$2:$EH$204,150)*$B$3/12</f>
        <v>0</v>
      </c>
      <c r="BE16" s="285">
        <f>HLOOKUP(BE$7,Budget!$G$2:$EH$204,150)*$B$3/12</f>
        <v>0</v>
      </c>
      <c r="BF16" s="285">
        <f>HLOOKUP(BF$7,Budget!$G$2:$EH$204,150)*$B$3/12</f>
        <v>47700.536006666662</v>
      </c>
      <c r="BG16" s="285">
        <f>HLOOKUP(BG$7,Budget!$G$2:$EH$204,150)*$B$3/12</f>
        <v>47700.536006666662</v>
      </c>
      <c r="BH16" s="285">
        <f>HLOOKUP(BH$7,Budget!$G$2:$EH$204,150)*$B$3/12</f>
        <v>25351.922399999999</v>
      </c>
      <c r="BI16" s="285">
        <f>HLOOKUP(BI$7,Budget!$G$2:$EH$204,150)*$B$3/12</f>
        <v>0</v>
      </c>
      <c r="BJ16" s="285">
        <f>HLOOKUP(BJ$7,Budget!$G$2:$EH$204,150)*$B$3/12</f>
        <v>0</v>
      </c>
      <c r="BK16" s="285">
        <f>HLOOKUP(BK$7,Budget!$G$2:$EH$204,150)*$B$3/12</f>
        <v>0</v>
      </c>
      <c r="BL16" s="285">
        <f>HLOOKUP(BL$7,Budget!$G$2:$EH$204,150)*$B$3/12</f>
        <v>0</v>
      </c>
      <c r="BM16" s="285">
        <f>HLOOKUP(BM$7,Budget!$G$2:$EH$204,150)*$B$3/12</f>
        <v>0</v>
      </c>
      <c r="BN16" s="285">
        <f>HLOOKUP(BN$7,Budget!$G$2:$EH$204,150)*$B$3/12</f>
        <v>0</v>
      </c>
      <c r="BO16" s="285">
        <f>HLOOKUP(BO$7,Budget!$G$2:$EH$204,150)*$B$3/12</f>
        <v>0</v>
      </c>
      <c r="BP16" s="285">
        <f>HLOOKUP(BP$7,Budget!$G$2:$EH$204,150)*$B$3/12</f>
        <v>27664.490946666672</v>
      </c>
      <c r="BQ16" s="285">
        <f>HLOOKUP(BQ$7,Budget!$G$2:$EH$204,150)*$B$3/12</f>
        <v>0</v>
      </c>
      <c r="BR16" s="285">
        <f>HLOOKUP(BR$7,Budget!$G$2:$EH$204,150)*$B$3/12</f>
        <v>0</v>
      </c>
      <c r="BS16" s="285">
        <f>HLOOKUP(BS$7,Budget!$G$2:$EH$204,150)*$B$3/12</f>
        <v>24126.386733333333</v>
      </c>
      <c r="BT16" s="285">
        <f>HLOOKUP(BT$7,Budget!$G$2:$EH$204,150)*$B$3/12</f>
        <v>0</v>
      </c>
      <c r="BU16" s="285">
        <f>HLOOKUP(BU$7,Budget!$G$2:$EH$204,150)*$B$3/12</f>
        <v>0</v>
      </c>
      <c r="BV16" s="285">
        <f>HLOOKUP(BV$7,Budget!$G$2:$EH$204,150)*$B$3/12</f>
        <v>0</v>
      </c>
      <c r="BW16" s="285">
        <f>HLOOKUP(BW$7,Budget!$G$2:$EH$204,150)*$B$3/12</f>
        <v>9894.7887333333329</v>
      </c>
      <c r="BX16" s="285">
        <f>HLOOKUP(BX$7,Budget!$G$2:$EH$204,150)*$B$3/12</f>
        <v>0</v>
      </c>
      <c r="BY16" s="285">
        <f>HLOOKUP(BY$7,Budget!$G$2:$EH$204,150)*$B$3/12</f>
        <v>0</v>
      </c>
      <c r="BZ16" s="285">
        <f>HLOOKUP(BZ$7,Budget!$G$2:$EH$204,150)*$B$3/12</f>
        <v>0</v>
      </c>
      <c r="CA16" s="285">
        <f>HLOOKUP(CA$7,Budget!$G$2:$EH$204,150)*$B$3/12</f>
        <v>13333.333333333334</v>
      </c>
      <c r="CB16" s="285">
        <f>HLOOKUP(CB$7,Budget!$G$2:$EH$204,150)*$B$3/12</f>
        <v>0</v>
      </c>
      <c r="CC16" s="285">
        <f>HLOOKUP(CC$7,Budget!$G$2:$EH$204,150)*$B$3/12</f>
        <v>0</v>
      </c>
      <c r="CD16" s="285">
        <f>HLOOKUP(CD$7,Budget!$G$2:$EH$204,150)*$B$3/12</f>
        <v>0</v>
      </c>
      <c r="CE16" s="285">
        <f>HLOOKUP(CE$7,Budget!$G$2:$EH$204,150)*$B$3/12</f>
        <v>37670.133933333331</v>
      </c>
      <c r="CF16" s="285">
        <f>HLOOKUP(CF$7,Budget!$G$2:$EH$204,150)*$B$3/12</f>
        <v>0</v>
      </c>
      <c r="CG16" s="285">
        <f>HLOOKUP(CG$7,Budget!$G$2:$EH$204,150)*$B$3/12</f>
        <v>1140.7387333333334</v>
      </c>
      <c r="CH16" s="285">
        <f>HLOOKUP(CH$7,Budget!$G$2:$EH$204,150)*$B$3/12</f>
        <v>0</v>
      </c>
      <c r="CI16" s="285">
        <f>HLOOKUP(CI$7,Budget!$G$2:$EH$204,150)*$B$3/12</f>
        <v>100124.90226666669</v>
      </c>
      <c r="CJ16" s="285">
        <f>HLOOKUP(CJ$7,Budget!$G$2:$EH$204,150)*$B$3/12</f>
        <v>0</v>
      </c>
      <c r="CK16" s="285">
        <f>HLOOKUP(CK$7,Budget!$G$2:$EH$204,150)*$B$3/12</f>
        <v>14965.727466666665</v>
      </c>
      <c r="CL16" s="285">
        <f>HLOOKUP(CL$7,Budget!$G$2:$EH$204,150)*$B$3/12</f>
        <v>0</v>
      </c>
      <c r="CM16" s="285">
        <f>HLOOKUP(CM$7,Budget!$G$2:$EH$204,150)*$B$3/12</f>
        <v>26735.158866666665</v>
      </c>
      <c r="CN16" s="285">
        <f>HLOOKUP(CN$7,Budget!$G$2:$EH$204,150)*$B$3/12</f>
        <v>34250.151873333329</v>
      </c>
      <c r="CO16" s="285">
        <f>HLOOKUP(CO$7,Budget!$G$2:$EH$204,150)*$B$3/12</f>
        <v>35693.889466666667</v>
      </c>
      <c r="CP16" s="285">
        <f>HLOOKUP(CP$7,Budget!$G$2:$EH$204,150)*$B$3/12</f>
        <v>0</v>
      </c>
      <c r="CQ16" s="285">
        <f>HLOOKUP(CQ$7,Budget!$G$2:$EH$204,150)*$B$3/12</f>
        <v>0</v>
      </c>
      <c r="CR16" s="285">
        <f>HLOOKUP(CR$7,Budget!$G$2:$EH$204,150)*$B$3/12</f>
        <v>0</v>
      </c>
      <c r="CS16" s="285">
        <f>HLOOKUP(CS$7,Budget!$G$2:$EH$204,150)*$B$3/12</f>
        <v>0</v>
      </c>
      <c r="CT16" s="285">
        <f>HLOOKUP(CT$7,Budget!$G$2:$EH$204,150)*$B$3/12</f>
        <v>0</v>
      </c>
      <c r="CU16" s="285">
        <f>HLOOKUP(CU$7,Budget!$G$2:$EH$204,150)*$B$3/12</f>
        <v>0</v>
      </c>
      <c r="CV16" s="285">
        <f>HLOOKUP(CV$7,Budget!$G$2:$EH$204,150)*$B$3/12</f>
        <v>30947.81253333333</v>
      </c>
      <c r="CW16" s="285">
        <f>HLOOKUP(CW$7,Budget!$G$2:$EH$204,150)*$B$3/12</f>
        <v>0</v>
      </c>
      <c r="CX16" s="285">
        <f>HLOOKUP(CX$7,Budget!$G$2:$EH$204,150)*$B$3/12</f>
        <v>26580.742933333331</v>
      </c>
      <c r="CY16" s="285">
        <f>HLOOKUP(CY$7,Budget!$G$2:$EH$204,150)*$B$3/12</f>
        <v>0</v>
      </c>
      <c r="CZ16" s="285">
        <f>HLOOKUP(CZ$7,Budget!$G$2:$EH$204,150)*$B$3/12</f>
        <v>0</v>
      </c>
      <c r="DA16" s="285">
        <f>HLOOKUP(DA$7,Budget!$G$2:$EH$204,150)*$B$3/12</f>
        <v>0</v>
      </c>
      <c r="DB16" s="285">
        <f>HLOOKUP(DB$7,Budget!$G$2:$EH$204,150)*$B$3/12</f>
        <v>0</v>
      </c>
      <c r="DC16" s="285">
        <f>HLOOKUP(DC$7,Budget!$G$2:$EH$204,150)*$B$3/12</f>
        <v>0</v>
      </c>
      <c r="DD16" s="285">
        <f>HLOOKUP(DD$7,Budget!$G$2:$EH$204,150)*$B$3/12</f>
        <v>0</v>
      </c>
      <c r="DE16" s="285">
        <f>HLOOKUP(DE$7,Budget!$G$2:$EH$204,150)*$B$3/12</f>
        <v>20537.41</v>
      </c>
      <c r="DF16" s="285">
        <f>HLOOKUP(DF$7,Budget!$G$2:$EH$204,150)*$B$3/12</f>
        <v>0</v>
      </c>
      <c r="DG16" s="285">
        <f>HLOOKUP(DG$7,Budget!$G$2:$EH$204,150)*$B$3/12</f>
        <v>18522.982133333335</v>
      </c>
      <c r="DH16" s="285">
        <f>HLOOKUP(DH$7,Budget!$G$2:$EH$204,150)*$B$3/12</f>
        <v>0</v>
      </c>
      <c r="DI16" s="285">
        <f>HLOOKUP(DI$7,Budget!$G$2:$EH$204,150)*$B$3/12</f>
        <v>0</v>
      </c>
      <c r="DJ16" s="285">
        <f>HLOOKUP(DJ$7,Budget!$G$2:$EH$204,150)*$B$3/12</f>
        <v>0</v>
      </c>
      <c r="DK16" s="285">
        <f>HLOOKUP(DK$7,Budget!$G$2:$EH$204,150)*$B$3/12</f>
        <v>0</v>
      </c>
      <c r="DL16" s="285">
        <f>HLOOKUP(DL$7,Budget!$G$2:$EH$204,150)*$B$3/12</f>
        <v>0</v>
      </c>
      <c r="DM16" s="285">
        <f>HLOOKUP(DM$7,Budget!$G$2:$EH$204,150)*$B$3/12</f>
        <v>0</v>
      </c>
      <c r="DN16" s="285">
        <f>HLOOKUP(DN$7,Budget!$G$2:$EH$204,150)*$B$3/12</f>
        <v>0</v>
      </c>
      <c r="DO16" s="285">
        <f>HLOOKUP(DO$7,Budget!$G$2:$EH$204,150)*$B$3/12</f>
        <v>0</v>
      </c>
      <c r="DP16" s="285">
        <f>HLOOKUP(DP$7,Budget!$G$2:$EH$204,150)*$B$3/12</f>
        <v>0</v>
      </c>
      <c r="DQ16" s="285">
        <f>HLOOKUP(DQ$7,Budget!$G$2:$EH$204,150)*$B$3/12</f>
        <v>20512.696866666665</v>
      </c>
      <c r="DR16" s="285">
        <f>HLOOKUP(DR$7,Budget!$G$2:$EH$204,150)*$B$3/12</f>
        <v>0</v>
      </c>
      <c r="DS16" s="285">
        <f>HLOOKUP(DS$7,Budget!$G$2:$EH$204,150)*$B$3/12</f>
        <v>0</v>
      </c>
      <c r="DT16" s="285">
        <f>HLOOKUP(DT$7,Budget!$G$2:$EH$204,150)*$B$3/12</f>
        <v>0</v>
      </c>
      <c r="DU16" s="285">
        <f>HLOOKUP(DU$7,Budget!$G$2:$EH$204,150)*$B$3/12</f>
        <v>0</v>
      </c>
      <c r="DV16" s="285">
        <f>HLOOKUP(DV$7,Budget!$G$2:$EH$204,150)*$B$3/12</f>
        <v>0</v>
      </c>
      <c r="DW16" s="285">
        <f>HLOOKUP(DW$7,Budget!$G$2:$EH$204,150)*$B$3/12</f>
        <v>0</v>
      </c>
      <c r="DX16" s="285">
        <f>HLOOKUP(DX$7,Budget!$G$2:$EH$204,150)*$B$3/12</f>
        <v>0</v>
      </c>
      <c r="DY16" s="285">
        <f>HLOOKUP(DY$7,Budget!$G$2:$EH$204,150)*$B$3/12</f>
        <v>0</v>
      </c>
      <c r="DZ16" s="285">
        <f>HLOOKUP(DZ$7,Budget!$G$2:$EH$204,150)*$B$3/12</f>
        <v>0</v>
      </c>
      <c r="EA16" s="285">
        <f>HLOOKUP(EA$7,Budget!$G$2:$EH$204,150)*$B$3/12</f>
        <v>73833.640466666664</v>
      </c>
      <c r="EB16" s="285">
        <f>HLOOKUP(EB$7,Budget!$G$2:$EH$204,150)*$B$3/12</f>
        <v>0</v>
      </c>
      <c r="EC16" s="285">
        <f>HLOOKUP(EC$7,Budget!$G$2:$EH$204,150)*$B$3/12</f>
        <v>0</v>
      </c>
      <c r="ED16" s="285">
        <f>HLOOKUP(ED$7,Budget!$G$2:$EH$204,150)*$B$3/12</f>
        <v>58961.975799999993</v>
      </c>
      <c r="EE16" s="285">
        <f>HLOOKUP(EE$7,Budget!$G$2:$EH$204,150)*$B$3/12</f>
        <v>81880.965806666674</v>
      </c>
      <c r="EF16" s="285">
        <f>HLOOKUP(EF$7,Budget!$G$2:$EH$204,150)*$B$3/12</f>
        <v>0</v>
      </c>
      <c r="EG16" s="285">
        <f>HLOOKUP(EG$7,Budget!$G$2:$EH$204,150)*$B$3/12</f>
        <v>59086.45901333334</v>
      </c>
      <c r="EH16" s="285">
        <f>HLOOKUP(EH$7,Budget!$G$2:$EH$204,150)*$B$3/12</f>
        <v>0</v>
      </c>
      <c r="EI16" s="285">
        <f>HLOOKUP(EI$7,Budget!$G$2:$EH$204,150)*$B$3/12</f>
        <v>18556.765333333333</v>
      </c>
      <c r="EJ16" s="285">
        <f>HLOOKUP(EJ$7,Budget!$G$2:$EH$204,150)*$B$3/12</f>
        <v>0</v>
      </c>
    </row>
    <row r="17" spans="1:140" hidden="1" outlineLevel="1" x14ac:dyDescent="0.25">
      <c r="A17" s="272" t="s">
        <v>329</v>
      </c>
      <c r="B17" s="285">
        <f>HLOOKUP(B$7,Budget!$G$2:$EH$204,162)*$B$3/12</f>
        <v>1222.0965698333334</v>
      </c>
      <c r="C17" s="285">
        <f>HLOOKUP(C$7,Budget!$G$2:$EH$204,162)*$B$3/12</f>
        <v>2013.1858638333335</v>
      </c>
      <c r="D17" s="285">
        <f>HLOOKUP(D$7,Budget!$G$2:$EH$204,162)*$B$3/12</f>
        <v>29910.874916666671</v>
      </c>
      <c r="E17" s="285">
        <f>HLOOKUP(E$7,Budget!$G$2:$EH$204,162)*$B$3/12</f>
        <v>326.80125900000002</v>
      </c>
      <c r="F17" s="285">
        <f>HLOOKUP(F$7,Budget!$G$2:$EH$204,162)*$B$3/12</f>
        <v>7890.7546666666676</v>
      </c>
      <c r="G17" s="285">
        <f>HLOOKUP(G$7,Budget!$G$2:$EH$204,162)*$B$3/12</f>
        <v>4699.5376166666665</v>
      </c>
      <c r="H17" s="285">
        <f>HLOOKUP(H$7,Budget!$G$2:$EH$204,162)*$B$3/12</f>
        <v>452.2671666666667</v>
      </c>
      <c r="I17" s="285">
        <f>HLOOKUP(I$7,Budget!$G$2:$EH$204,162)*$B$3/12</f>
        <v>460.7381666666667</v>
      </c>
      <c r="J17" s="285">
        <f>HLOOKUP(J$7,Budget!$G$2:$EH$204,162)*$B$3/12</f>
        <v>5026.3234576666673</v>
      </c>
      <c r="K17" s="285">
        <f>HLOOKUP(K$7,Budget!$G$2:$EH$204,162)*$B$3/12</f>
        <v>23753.651166666667</v>
      </c>
      <c r="L17" s="285">
        <f>HLOOKUP(L$7,Budget!$G$2:$EH$204,162)*$B$3/12</f>
        <v>591.42037333333326</v>
      </c>
      <c r="M17" s="285">
        <f>HLOOKUP(M$7,Budget!$G$2:$EH$204,162)*$B$3/12</f>
        <v>3314.4627713333339</v>
      </c>
      <c r="N17" s="285">
        <f>HLOOKUP(N$7,Budget!$G$2:$EH$204,162)*$B$3/12</f>
        <v>332.54166666666669</v>
      </c>
      <c r="O17" s="285">
        <f>HLOOKUP(O$7,Budget!$G$2:$EH$204,162)*$B$3/12</f>
        <v>328.999415</v>
      </c>
      <c r="P17" s="285"/>
      <c r="Q17" s="285">
        <f>HLOOKUP(Q$7,Budget!$G$2:$EH$204,162)*$B$3/12</f>
        <v>6859.1656881666668</v>
      </c>
      <c r="R17" s="285">
        <f>HLOOKUP(R$7,Budget!$G$2:$EH$204,162)*$B$3/12</f>
        <v>6859.1656881666668</v>
      </c>
      <c r="S17" s="285"/>
      <c r="T17" s="285">
        <f>HLOOKUP(T$7,Budget!$G$2:$EH$204,162)*$B$3/12</f>
        <v>17127.862940833333</v>
      </c>
      <c r="U17" s="285"/>
      <c r="V17" s="285">
        <f>HLOOKUP(V$7,Budget!$G$2:$EH$204,162)*$B$3/12</f>
        <v>935.88666666666677</v>
      </c>
      <c r="W17" s="285">
        <f>HLOOKUP(W$7,Budget!$G$2:$EH$204,162)*$B$3/12</f>
        <v>1.3333333333333335E-5</v>
      </c>
      <c r="X17" s="285">
        <f>HLOOKUP(X$7,Budget!$G$2:$EH$204,162)*$B$3/12</f>
        <v>810.56721716666664</v>
      </c>
      <c r="Y17" s="285">
        <f>HLOOKUP(Y$7,Budget!$G$2:$EH$204,162)*$B$3/12</f>
        <v>7690.6005833333329</v>
      </c>
      <c r="Z17" s="285">
        <f>HLOOKUP(Z$7,Budget!$G$2:$EH$204,162)*$B$3/12</f>
        <v>463.72666666666669</v>
      </c>
      <c r="AA17" s="285">
        <f>HLOOKUP(AA$7,Budget!$G$2:$EH$204,162)*$B$3/12</f>
        <v>321.08333333333331</v>
      </c>
      <c r="AB17" s="285">
        <f>HLOOKUP(AB$7,Budget!$G$2:$EH$204,162)*$B$3/12</f>
        <v>2812.6784963333339</v>
      </c>
      <c r="AC17" s="285">
        <f>HLOOKUP(AC$7,Budget!$G$2:$EH$204,162)*$B$3/12</f>
        <v>418.16450000000003</v>
      </c>
      <c r="AD17" s="285">
        <f>HLOOKUP(AD$7,Budget!$G$2:$EH$204,162)*$B$3/12</f>
        <v>971.99250000000018</v>
      </c>
      <c r="AE17" s="285">
        <f>HLOOKUP(AE$7,Budget!$G$2:$EH$204,162)*$B$3/12</f>
        <v>1081.3213366666666</v>
      </c>
      <c r="AF17" s="285">
        <f>HLOOKUP(AF$7,Budget!$G$2:$EH$204,162)*$B$3/12</f>
        <v>1023.0443624999999</v>
      </c>
      <c r="AG17" s="285">
        <f>HLOOKUP(AG$7,Budget!$G$2:$EH$204,162)*$B$3/12</f>
        <v>524.16300000000001</v>
      </c>
      <c r="AH17" s="285">
        <f>HLOOKUP(AH$7,Budget!$G$2:$EH$204,162)*$B$3/12</f>
        <v>875.65</v>
      </c>
      <c r="AI17" s="285">
        <f>HLOOKUP(AI$7,Budget!$G$2:$EH$204,162)*$B$3/12</f>
        <v>344.66899583333333</v>
      </c>
      <c r="AJ17" s="285">
        <f>HLOOKUP(AJ$7,Budget!$G$2:$EH$204,162)*$B$3/12</f>
        <v>1826.6666666666667</v>
      </c>
      <c r="AK17" s="285">
        <f>HLOOKUP(AK$7,Budget!$G$2:$EH$204,162)*$B$3/12</f>
        <v>598.53325000000007</v>
      </c>
      <c r="AL17" s="285">
        <f>HLOOKUP(AL$7,Budget!$G$2:$EH$204,162)*$B$3/12</f>
        <v>557.94999999999993</v>
      </c>
      <c r="AM17" s="285">
        <f>HLOOKUP(AM$7,Budget!$G$2:$EH$204,162)*$B$3/12</f>
        <v>512.66101666666668</v>
      </c>
      <c r="AN17" s="285">
        <f>HLOOKUP(AN$7,Budget!$G$2:$EH$204,162)*$B$3/12</f>
        <v>9203.3333333333339</v>
      </c>
      <c r="AO17" s="285">
        <f>HLOOKUP(AO$7,Budget!$G$2:$EH$204,162)*$B$3/12</f>
        <v>473.12979999999999</v>
      </c>
      <c r="AP17" s="285">
        <f>HLOOKUP(AP$7,Budget!$G$2:$EH$204,162)*$B$3/12</f>
        <v>748.90583333333325</v>
      </c>
      <c r="AQ17" s="285">
        <f>HLOOKUP(AQ$7,Budget!$G$2:$EH$204,162)*$B$3/12</f>
        <v>342.83355350000005</v>
      </c>
      <c r="AR17" s="285">
        <f>HLOOKUP(AR$7,Budget!$G$2:$EH$204,162)*$B$3/12</f>
        <v>570.32313549999992</v>
      </c>
      <c r="AS17" s="285">
        <f>HLOOKUP(AS$7,Budget!$G$2:$EH$204,162)*$B$3/12</f>
        <v>606.6</v>
      </c>
      <c r="AT17" s="285">
        <f>HLOOKUP(AT$7,Budget!$G$2:$EH$204,162)*$B$3/12</f>
        <v>1764.7538240000001</v>
      </c>
      <c r="AU17" s="285">
        <f>HLOOKUP(AU$7,Budget!$G$2:$EH$204,162)*$B$3/12</f>
        <v>424.33216199999998</v>
      </c>
      <c r="AV17" s="285">
        <f>HLOOKUP(AV$7,Budget!$G$2:$EH$204,162)*$B$3/12</f>
        <v>290.05833333333334</v>
      </c>
      <c r="AW17" s="285">
        <f>HLOOKUP(AW$7,Budget!$G$2:$EH$204,162)*$B$3/12</f>
        <v>398.33035416666667</v>
      </c>
      <c r="AX17" s="285">
        <f>HLOOKUP(AX$7,Budget!$G$2:$EH$204,162)*$B$3/12</f>
        <v>591.11666700000001</v>
      </c>
      <c r="AY17" s="285">
        <f>HLOOKUP(AY$7,Budget!$G$2:$EH$204,162)*$B$3/12</f>
        <v>591.11666700000001</v>
      </c>
      <c r="AZ17" s="285">
        <f>HLOOKUP(AZ$7,Budget!$G$2:$EH$204,162)*$B$3/12</f>
        <v>648.10166666666669</v>
      </c>
      <c r="BA17" s="285">
        <f>HLOOKUP(BA$7,Budget!$G$2:$EH$204,162)*$B$3/12</f>
        <v>17217.662509333335</v>
      </c>
      <c r="BB17" s="285">
        <f>HLOOKUP(BB$7,Budget!$G$2:$EH$204,162)*$B$3/12</f>
        <v>465.25756250000001</v>
      </c>
      <c r="BC17" s="285">
        <f>HLOOKUP(BC$7,Budget!$G$2:$EH$204,162)*$B$3/12</f>
        <v>507.69791666666669</v>
      </c>
      <c r="BD17" s="285">
        <f>HLOOKUP(BD$7,Budget!$G$2:$EH$204,162)*$B$3/12</f>
        <v>1559.7818593333334</v>
      </c>
      <c r="BE17" s="285">
        <f>HLOOKUP(BE$7,Budget!$G$2:$EH$204,162)*$B$3/12</f>
        <v>1559.7818593333334</v>
      </c>
      <c r="BF17" s="285">
        <f>HLOOKUP(BF$7,Budget!$G$2:$EH$204,162)*$B$3/12</f>
        <v>12853.140692833333</v>
      </c>
      <c r="BG17" s="285">
        <f>HLOOKUP(BG$7,Budget!$G$2:$EH$204,162)*$B$3/12</f>
        <v>12853.140692833333</v>
      </c>
      <c r="BH17" s="285">
        <f>HLOOKUP(BH$7,Budget!$G$2:$EH$204,162)*$B$3/12</f>
        <v>8577.2072156666673</v>
      </c>
      <c r="BI17" s="285">
        <f>HLOOKUP(BI$7,Budget!$G$2:$EH$204,162)*$B$3/12</f>
        <v>566.67366666666669</v>
      </c>
      <c r="BJ17" s="285">
        <f>HLOOKUP(BJ$7,Budget!$G$2:$EH$204,162)*$B$3/12</f>
        <v>535.98175000000003</v>
      </c>
      <c r="BK17" s="285">
        <f>HLOOKUP(BK$7,Budget!$G$2:$EH$204,162)*$B$3/12</f>
        <v>869.99166666666679</v>
      </c>
      <c r="BL17" s="285">
        <f>HLOOKUP(BL$7,Budget!$G$2:$EH$204,162)*$B$3/12</f>
        <v>382.95833333333331</v>
      </c>
      <c r="BM17" s="285">
        <f>HLOOKUP(BM$7,Budget!$G$2:$EH$204,162)*$B$3/12</f>
        <v>374.33633783333335</v>
      </c>
      <c r="BN17" s="285">
        <f>HLOOKUP(BN$7,Budget!$G$2:$EH$204,162)*$B$3/12</f>
        <v>864.74734666666666</v>
      </c>
      <c r="BO17" s="285">
        <f>HLOOKUP(BO$7,Budget!$G$2:$EH$204,162)*$B$3/12</f>
        <v>864.74734666666666</v>
      </c>
      <c r="BP17" s="285">
        <f>HLOOKUP(BP$7,Budget!$G$2:$EH$204,162)*$B$3/12</f>
        <v>9692.425138333334</v>
      </c>
      <c r="BQ17" s="285">
        <f>HLOOKUP(BQ$7,Budget!$G$2:$EH$204,162)*$B$3/12</f>
        <v>1880.9760951666667</v>
      </c>
      <c r="BR17" s="285">
        <f>HLOOKUP(BR$7,Budget!$G$2:$EH$204,162)*$B$3/12</f>
        <v>1880.9760951666667</v>
      </c>
      <c r="BS17" s="285">
        <f>HLOOKUP(BS$7,Budget!$G$2:$EH$204,162)*$B$3/12</f>
        <v>5637.3435100000015</v>
      </c>
      <c r="BT17" s="285">
        <f>HLOOKUP(BT$7,Budget!$G$2:$EH$204,162)*$B$3/12</f>
        <v>291.62544099999997</v>
      </c>
      <c r="BU17" s="285">
        <f>HLOOKUP(BU$7,Budget!$G$2:$EH$204,162)*$B$3/12</f>
        <v>532.66812583333331</v>
      </c>
      <c r="BV17" s="285">
        <f>HLOOKUP(BV$7,Budget!$G$2:$EH$204,162)*$B$3/12</f>
        <v>326.49921616666666</v>
      </c>
      <c r="BW17" s="285">
        <f>HLOOKUP(BW$7,Budget!$G$2:$EH$204,162)*$B$3/12</f>
        <v>2870.0621500000002</v>
      </c>
      <c r="BX17" s="285">
        <f>HLOOKUP(BX$7,Budget!$G$2:$EH$204,162)*$B$3/12</f>
        <v>488.54583333333335</v>
      </c>
      <c r="BY17" s="285">
        <f>HLOOKUP(BY$7,Budget!$G$2:$EH$204,162)*$B$3/12</f>
        <v>445.83266666666668</v>
      </c>
      <c r="BZ17" s="285">
        <f>HLOOKUP(BZ$7,Budget!$G$2:$EH$204,162)*$B$3/12</f>
        <v>445.83266666666668</v>
      </c>
      <c r="CA17" s="285">
        <f>HLOOKUP(CA$7,Budget!$G$2:$EH$204,162)*$B$3/12</f>
        <v>4181.6076249999996</v>
      </c>
      <c r="CB17" s="285">
        <f>HLOOKUP(CB$7,Budget!$G$2:$EH$204,162)*$B$3/12</f>
        <v>785.80695000000014</v>
      </c>
      <c r="CC17" s="285">
        <f>HLOOKUP(CC$7,Budget!$G$2:$EH$204,162)*$B$3/12</f>
        <v>317.1676956666667</v>
      </c>
      <c r="CD17" s="285">
        <f>HLOOKUP(CD$7,Budget!$G$2:$EH$204,162)*$B$3/12</f>
        <v>1396.6932500000003</v>
      </c>
      <c r="CE17" s="285">
        <f>HLOOKUP(CE$7,Budget!$G$2:$EH$204,162)*$B$3/12</f>
        <v>13988.929379500003</v>
      </c>
      <c r="CF17" s="285">
        <f>HLOOKUP(CF$7,Budget!$G$2:$EH$204,162)*$B$3/12</f>
        <v>764.57476749999989</v>
      </c>
      <c r="CG17" s="285">
        <f>HLOOKUP(CG$7,Budget!$G$2:$EH$204,162)*$B$3/12</f>
        <v>5267.958333333333</v>
      </c>
      <c r="CH17" s="285">
        <f>HLOOKUP(CH$7,Budget!$G$2:$EH$204,162)*$B$3/12</f>
        <v>456.23881666666665</v>
      </c>
      <c r="CI17" s="285">
        <f>HLOOKUP(CI$7,Budget!$G$2:$EH$204,162)*$B$3/12</f>
        <v>25361.207986666665</v>
      </c>
      <c r="CJ17" s="285">
        <f>HLOOKUP(CJ$7,Budget!$G$2:$EH$204,162)*$B$3/12</f>
        <v>536.90711950000002</v>
      </c>
      <c r="CK17" s="285">
        <f>HLOOKUP(CK$7,Budget!$G$2:$EH$204,162)*$B$3/12</f>
        <v>2595.1931250000002</v>
      </c>
      <c r="CL17" s="285">
        <f>HLOOKUP(CL$7,Budget!$G$2:$EH$204,162)*$B$3/12</f>
        <v>906.81500000000005</v>
      </c>
      <c r="CM17" s="285">
        <f>HLOOKUP(CM$7,Budget!$G$2:$EH$204,162)*$B$3/12</f>
        <v>17721.815000666666</v>
      </c>
      <c r="CN17" s="285">
        <f>HLOOKUP(CN$7,Budget!$G$2:$EH$204,162)*$B$3/12</f>
        <v>9484.3534716666672</v>
      </c>
      <c r="CO17" s="285">
        <f>HLOOKUP(CO$7,Budget!$G$2:$EH$204,162)*$B$3/12</f>
        <v>8197.4775000000009</v>
      </c>
      <c r="CP17" s="285">
        <f>HLOOKUP(CP$7,Budget!$G$2:$EH$204,162)*$B$3/12</f>
        <v>332.29637566666668</v>
      </c>
      <c r="CQ17" s="285">
        <f>HLOOKUP(CQ$7,Budget!$G$2:$EH$204,162)*$B$3/12</f>
        <v>552.32404499999996</v>
      </c>
      <c r="CR17" s="285">
        <f>HLOOKUP(CR$7,Budget!$G$2:$EH$204,162)*$B$3/12</f>
        <v>410.5</v>
      </c>
      <c r="CS17" s="285">
        <f>HLOOKUP(CS$7,Budget!$G$2:$EH$204,162)*$B$3/12</f>
        <v>2039.5032550000003</v>
      </c>
      <c r="CT17" s="285">
        <f>HLOOKUP(CT$7,Budget!$G$2:$EH$204,162)*$B$3/12</f>
        <v>403.84539599999999</v>
      </c>
      <c r="CU17" s="285">
        <f>HLOOKUP(CU$7,Budget!$G$2:$EH$204,162)*$B$3/12</f>
        <v>497.66666666666669</v>
      </c>
      <c r="CV17" s="285">
        <f>HLOOKUP(CV$7,Budget!$G$2:$EH$204,162)*$B$3/12</f>
        <v>13526.659522666667</v>
      </c>
      <c r="CW17" s="285">
        <f>HLOOKUP(CW$7,Budget!$G$2:$EH$204,162)*$B$3/12</f>
        <v>917.12264266666671</v>
      </c>
      <c r="CX17" s="285">
        <f>HLOOKUP(CX$7,Budget!$G$2:$EH$204,162)*$B$3/12</f>
        <v>9994.0012374999988</v>
      </c>
      <c r="CY17" s="285">
        <f>HLOOKUP(CY$7,Budget!$G$2:$EH$204,162)*$B$3/12</f>
        <v>524.53123333333326</v>
      </c>
      <c r="CZ17" s="285">
        <f>HLOOKUP(CZ$7,Budget!$G$2:$EH$204,162)*$B$3/12</f>
        <v>811.18033333333335</v>
      </c>
      <c r="DA17" s="285">
        <f>HLOOKUP(DA$7,Budget!$G$2:$EH$204,162)*$B$3/12</f>
        <v>506.4400833333334</v>
      </c>
      <c r="DB17" s="285">
        <f>HLOOKUP(DB$7,Budget!$G$2:$EH$204,162)*$B$3/12</f>
        <v>807.80061133333345</v>
      </c>
      <c r="DC17" s="285">
        <f>HLOOKUP(DC$7,Budget!$G$2:$EH$204,162)*$B$3/12</f>
        <v>1143.1333333333334</v>
      </c>
      <c r="DD17" s="285">
        <f>HLOOKUP(DD$7,Budget!$G$2:$EH$204,162)*$B$3/12</f>
        <v>1143.1333333333334</v>
      </c>
      <c r="DE17" s="285">
        <f>HLOOKUP(DE$7,Budget!$G$2:$EH$204,162)*$B$3/12</f>
        <v>5851.9524625000004</v>
      </c>
      <c r="DF17" s="285">
        <f>HLOOKUP(DF$7,Budget!$G$2:$EH$204,162)*$B$3/12</f>
        <v>394.80169666666666</v>
      </c>
      <c r="DG17" s="285">
        <f>HLOOKUP(DG$7,Budget!$G$2:$EH$204,162)*$B$3/12</f>
        <v>3407.5011326666663</v>
      </c>
      <c r="DH17" s="285">
        <f>HLOOKUP(DH$7,Budget!$G$2:$EH$204,162)*$B$3/12</f>
        <v>344.25240250000002</v>
      </c>
      <c r="DI17" s="285">
        <f>HLOOKUP(DI$7,Budget!$G$2:$EH$204,162)*$B$3/12</f>
        <v>594.49886300000003</v>
      </c>
      <c r="DJ17" s="285">
        <f>HLOOKUP(DJ$7,Budget!$G$2:$EH$204,162)*$B$3/12</f>
        <v>2240.5044000000003</v>
      </c>
      <c r="DK17" s="285">
        <f>HLOOKUP(DK$7,Budget!$G$2:$EH$204,162)*$B$3/12</f>
        <v>1684.6247499999999</v>
      </c>
      <c r="DL17" s="285">
        <f>HLOOKUP(DL$7,Budget!$G$2:$EH$204,162)*$B$3/12</f>
        <v>352.07513333333333</v>
      </c>
      <c r="DM17" s="285">
        <f>HLOOKUP(DM$7,Budget!$G$2:$EH$204,162)*$B$3/12</f>
        <v>378.66666666666669</v>
      </c>
      <c r="DN17" s="285">
        <f>HLOOKUP(DN$7,Budget!$G$2:$EH$204,162)*$B$3/12</f>
        <v>720.51305833333333</v>
      </c>
      <c r="DO17" s="285">
        <f>HLOOKUP(DO$7,Budget!$G$2:$EH$204,162)*$B$3/12</f>
        <v>720.51305833333333</v>
      </c>
      <c r="DP17" s="285">
        <f>HLOOKUP(DP$7,Budget!$G$2:$EH$204,162)*$B$3/12</f>
        <v>412.7</v>
      </c>
      <c r="DQ17" s="285">
        <f>HLOOKUP(DQ$7,Budget!$G$2:$EH$204,162)*$B$3/12</f>
        <v>2128.2238028333336</v>
      </c>
      <c r="DR17" s="285">
        <f>HLOOKUP(DR$7,Budget!$G$2:$EH$204,162)*$B$3/12</f>
        <v>360.54966666666661</v>
      </c>
      <c r="DS17" s="285">
        <f>HLOOKUP(DS$7,Budget!$G$2:$EH$204,162)*$B$3/12</f>
        <v>453.50463500000001</v>
      </c>
      <c r="DT17" s="285">
        <f>HLOOKUP(DT$7,Budget!$G$2:$EH$204,162)*$B$3/12</f>
        <v>1520.0833333333333</v>
      </c>
      <c r="DU17" s="285">
        <f>HLOOKUP(DU$7,Budget!$G$2:$EH$204,162)*$B$3/12</f>
        <v>482.375</v>
      </c>
      <c r="DV17" s="285">
        <f>HLOOKUP(DV$7,Budget!$G$2:$EH$204,162)*$B$3/12</f>
        <v>271.66629883333331</v>
      </c>
      <c r="DW17" s="285">
        <f>HLOOKUP(DW$7,Budget!$G$2:$EH$204,162)*$B$3/12</f>
        <v>766.72076250000009</v>
      </c>
      <c r="DX17" s="285">
        <f>HLOOKUP(DX$7,Budget!$G$2:$EH$204,162)*$B$3/12</f>
        <v>601.50066850000007</v>
      </c>
      <c r="DY17" s="285">
        <f>HLOOKUP(DY$7,Budget!$G$2:$EH$204,162)*$B$3/12</f>
        <v>355.27800000000002</v>
      </c>
      <c r="DZ17" s="285">
        <f>HLOOKUP(DZ$7,Budget!$G$2:$EH$204,162)*$B$3/12</f>
        <v>644.94925000000001</v>
      </c>
      <c r="EA17" s="285">
        <f>HLOOKUP(EA$7,Budget!$G$2:$EH$204,162)*$B$3/12</f>
        <v>16032.573250000001</v>
      </c>
      <c r="EB17" s="285">
        <f>HLOOKUP(EB$7,Budget!$G$2:$EH$204,162)*$B$3/12</f>
        <v>371.42816666666664</v>
      </c>
      <c r="EC17" s="285">
        <f>HLOOKUP(EC$7,Budget!$G$2:$EH$204,162)*$B$3/12</f>
        <v>429.16544633333336</v>
      </c>
      <c r="ED17" s="285">
        <f>HLOOKUP(ED$7,Budget!$G$2:$EH$204,162)*$B$3/12</f>
        <v>15104.395861500001</v>
      </c>
      <c r="EE17" s="285">
        <f>HLOOKUP(EE$7,Budget!$G$2:$EH$204,162)*$B$3/12</f>
        <v>24271.954666666668</v>
      </c>
      <c r="EF17" s="285">
        <f>HLOOKUP(EF$7,Budget!$G$2:$EH$204,162)*$B$3/12</f>
        <v>632.32825283333329</v>
      </c>
      <c r="EG17" s="285">
        <f>HLOOKUP(EG$7,Budget!$G$2:$EH$204,162)*$B$3/12</f>
        <v>8393.4685666666683</v>
      </c>
      <c r="EH17" s="285">
        <f>HLOOKUP(EH$7,Budget!$G$2:$EH$204,162)*$B$3/12</f>
        <v>523.66726699999992</v>
      </c>
      <c r="EI17" s="285">
        <f>HLOOKUP(EI$7,Budget!$G$2:$EH$204,162)*$B$3/12</f>
        <v>6058.6138386666671</v>
      </c>
      <c r="EJ17" s="285">
        <f>HLOOKUP(EJ$7,Budget!$G$2:$EH$204,162)*$B$3/12</f>
        <v>3185.5010000000002</v>
      </c>
    </row>
    <row r="18" spans="1:140" hidden="1" outlineLevel="1" x14ac:dyDescent="0.25">
      <c r="A18" s="272" t="s">
        <v>331</v>
      </c>
      <c r="B18" s="285">
        <f>HLOOKUP(B$7,Budget!$G$2:$EH$204,168)*$B$3/12</f>
        <v>2326.4266666666667</v>
      </c>
      <c r="C18" s="285">
        <f>HLOOKUP(C$7,Budget!$G$2:$EH$204,168)*$B$3/12</f>
        <v>5246.3393333333333</v>
      </c>
      <c r="D18" s="285">
        <f>HLOOKUP(D$7,Budget!$G$2:$EH$204,168)*$B$3/12</f>
        <v>132351.83333333334</v>
      </c>
      <c r="E18" s="285">
        <f>HLOOKUP(E$7,Budget!$G$2:$EH$204,168)*$B$3/12</f>
        <v>0</v>
      </c>
      <c r="F18" s="285">
        <f>HLOOKUP(F$7,Budget!$G$2:$EH$204,168)*$B$3/12</f>
        <v>0</v>
      </c>
      <c r="G18" s="285">
        <f>HLOOKUP(G$7,Budget!$G$2:$EH$204,168)*$B$3/12</f>
        <v>1165.6853333333331</v>
      </c>
      <c r="H18" s="285">
        <f>HLOOKUP(H$7,Budget!$G$2:$EH$204,168)*$B$3/12</f>
        <v>0</v>
      </c>
      <c r="I18" s="285">
        <f>HLOOKUP(I$7,Budget!$G$2:$EH$204,168)*$B$3/12</f>
        <v>612.95299999999997</v>
      </c>
      <c r="J18" s="285">
        <f>HLOOKUP(J$7,Budget!$G$2:$EH$204,168)*$B$3/12</f>
        <v>6.6666666666666675E-6</v>
      </c>
      <c r="K18" s="285">
        <f>HLOOKUP(K$7,Budget!$G$2:$EH$204,168)*$B$3/12</f>
        <v>448606.48153333337</v>
      </c>
      <c r="L18" s="285">
        <f>HLOOKUP(L$7,Budget!$G$2:$EH$204,168)*$B$3/12</f>
        <v>6000</v>
      </c>
      <c r="M18" s="285">
        <f>HLOOKUP(M$7,Budget!$G$2:$EH$204,168)*$B$3/12</f>
        <v>67485.599999999991</v>
      </c>
      <c r="N18" s="285">
        <f>HLOOKUP(N$7,Budget!$G$2:$EH$204,168)*$B$3/12</f>
        <v>0</v>
      </c>
      <c r="O18" s="285">
        <f>HLOOKUP(O$7,Budget!$G$2:$EH$204,168)*$B$3/12</f>
        <v>0</v>
      </c>
      <c r="P18" s="285"/>
      <c r="Q18" s="285">
        <f>HLOOKUP(Q$7,Budget!$G$2:$EH$204,168)*$B$3/12</f>
        <v>76174.130666666664</v>
      </c>
      <c r="R18" s="285">
        <f>HLOOKUP(R$7,Budget!$G$2:$EH$204,168)*$B$3/12</f>
        <v>76174.130666666664</v>
      </c>
      <c r="S18" s="285"/>
      <c r="T18" s="285">
        <f>HLOOKUP(T$7,Budget!$G$2:$EH$204,168)*$B$3/12</f>
        <v>274752.5</v>
      </c>
      <c r="U18" s="285"/>
      <c r="V18" s="285">
        <f>HLOOKUP(V$7,Budget!$G$2:$EH$204,168)*$B$3/12</f>
        <v>1069.68</v>
      </c>
      <c r="W18" s="285">
        <f>HLOOKUP(W$7,Budget!$G$2:$EH$204,168)*$B$3/12</f>
        <v>826.74666666666656</v>
      </c>
      <c r="X18" s="285">
        <f>HLOOKUP(X$7,Budget!$G$2:$EH$204,168)*$B$3/12</f>
        <v>1020.4621999999999</v>
      </c>
      <c r="Y18" s="285">
        <f>HLOOKUP(Y$7,Budget!$G$2:$EH$204,168)*$B$3/12</f>
        <v>123600</v>
      </c>
      <c r="Z18" s="285">
        <f>HLOOKUP(Z$7,Budget!$G$2:$EH$204,168)*$B$3/12</f>
        <v>4756.333333333333</v>
      </c>
      <c r="AA18" s="285">
        <f>HLOOKUP(AA$7,Budget!$G$2:$EH$204,168)*$B$3/12</f>
        <v>535.6</v>
      </c>
      <c r="AB18" s="285">
        <f>HLOOKUP(AB$7,Budget!$G$2:$EH$204,168)*$B$3/12</f>
        <v>19501.333333333332</v>
      </c>
      <c r="AC18" s="285">
        <f>HLOOKUP(AC$7,Budget!$G$2:$EH$204,168)*$B$3/12</f>
        <v>779.36666666666667</v>
      </c>
      <c r="AD18" s="285">
        <f>HLOOKUP(AD$7,Budget!$G$2:$EH$204,168)*$B$3/12</f>
        <v>0</v>
      </c>
      <c r="AE18" s="285">
        <f>HLOOKUP(AE$7,Budget!$G$2:$EH$204,168)*$B$3/12</f>
        <v>418.86666666666662</v>
      </c>
      <c r="AF18" s="285">
        <f>HLOOKUP(AF$7,Budget!$G$2:$EH$204,168)*$B$3/12</f>
        <v>223.16666666666666</v>
      </c>
      <c r="AG18" s="285">
        <f>HLOOKUP(AG$7,Budget!$G$2:$EH$204,168)*$B$3/12</f>
        <v>0</v>
      </c>
      <c r="AH18" s="285">
        <f>HLOOKUP(AH$7,Budget!$G$2:$EH$204,168)*$B$3/12</f>
        <v>6792.5066666666671</v>
      </c>
      <c r="AI18" s="285">
        <f>HLOOKUP(AI$7,Budget!$G$2:$EH$204,168)*$B$3/12</f>
        <v>734.73333333333323</v>
      </c>
      <c r="AJ18" s="285">
        <f>HLOOKUP(AJ$7,Budget!$G$2:$EH$204,168)*$B$3/12</f>
        <v>0</v>
      </c>
      <c r="AK18" s="285">
        <f>HLOOKUP(AK$7,Budget!$G$2:$EH$204,168)*$B$3/12</f>
        <v>6262.4000000000005</v>
      </c>
      <c r="AL18" s="285">
        <f>HLOOKUP(AL$7,Budget!$G$2:$EH$204,168)*$B$3/12</f>
        <v>0</v>
      </c>
      <c r="AM18" s="285">
        <f>HLOOKUP(AM$7,Budget!$G$2:$EH$204,168)*$B$3/12</f>
        <v>769.52133333333325</v>
      </c>
      <c r="AN18" s="285">
        <f>HLOOKUP(AN$7,Budget!$G$2:$EH$204,168)*$B$3/12</f>
        <v>214952</v>
      </c>
      <c r="AO18" s="285">
        <f>HLOOKUP(AO$7,Budget!$G$2:$EH$204,168)*$B$3/12</f>
        <v>865.19999999999993</v>
      </c>
      <c r="AP18" s="285">
        <f>HLOOKUP(AP$7,Budget!$G$2:$EH$204,168)*$B$3/12</f>
        <v>4710.9333333333334</v>
      </c>
      <c r="AQ18" s="285">
        <f>HLOOKUP(AQ$7,Budget!$G$2:$EH$204,168)*$B$3/12</f>
        <v>0</v>
      </c>
      <c r="AR18" s="285">
        <f>HLOOKUP(AR$7,Budget!$G$2:$EH$204,168)*$B$3/12</f>
        <v>3199.8666666666668</v>
      </c>
      <c r="AS18" s="285">
        <f>HLOOKUP(AS$7,Budget!$G$2:$EH$204,168)*$B$3/12</f>
        <v>0</v>
      </c>
      <c r="AT18" s="285">
        <f>HLOOKUP(AT$7,Budget!$G$2:$EH$204,168)*$B$3/12</f>
        <v>21149.333333333332</v>
      </c>
      <c r="AU18" s="285">
        <f>HLOOKUP(AU$7,Budget!$G$2:$EH$204,168)*$B$3/12</f>
        <v>2045.58</v>
      </c>
      <c r="AV18" s="285">
        <f>HLOOKUP(AV$7,Budget!$G$2:$EH$204,168)*$B$3/12</f>
        <v>0</v>
      </c>
      <c r="AW18" s="285">
        <f>HLOOKUP(AW$7,Budget!$G$2:$EH$204,168)*$B$3/12</f>
        <v>490.9666666666667</v>
      </c>
      <c r="AX18" s="285">
        <f>HLOOKUP(AX$7,Budget!$G$2:$EH$204,168)*$B$3/12</f>
        <v>2643.9413333333337</v>
      </c>
      <c r="AY18" s="285">
        <f>HLOOKUP(AY$7,Budget!$G$2:$EH$204,168)*$B$3/12</f>
        <v>2643.9413333333337</v>
      </c>
      <c r="AZ18" s="285">
        <f>HLOOKUP(AZ$7,Budget!$G$2:$EH$204,168)*$B$3/12</f>
        <v>1986.1833333333334</v>
      </c>
      <c r="BA18" s="285">
        <f>HLOOKUP(BA$7,Budget!$G$2:$EH$204,168)*$B$3/12</f>
        <v>6.6666666666666668E-9</v>
      </c>
      <c r="BB18" s="285">
        <f>HLOOKUP(BB$7,Budget!$G$2:$EH$204,168)*$B$3/12</f>
        <v>0</v>
      </c>
      <c r="BC18" s="285">
        <f>HLOOKUP(BC$7,Budget!$G$2:$EH$204,168)*$B$3/12</f>
        <v>2375.7636666666663</v>
      </c>
      <c r="BD18" s="285">
        <f>HLOOKUP(BD$7,Budget!$G$2:$EH$204,168)*$B$3/12</f>
        <v>1082.3514666666667</v>
      </c>
      <c r="BE18" s="285">
        <f>HLOOKUP(BE$7,Budget!$G$2:$EH$204,168)*$B$3/12</f>
        <v>1082.3514666666667</v>
      </c>
      <c r="BF18" s="285">
        <f>HLOOKUP(BF$7,Budget!$G$2:$EH$204,168)*$B$3/12</f>
        <v>157933.33333333334</v>
      </c>
      <c r="BG18" s="285">
        <f>HLOOKUP(BG$7,Budget!$G$2:$EH$204,168)*$B$3/12</f>
        <v>157933.33333333334</v>
      </c>
      <c r="BH18" s="285">
        <f>HLOOKUP(BH$7,Budget!$G$2:$EH$204,168)*$B$3/12</f>
        <v>68666.666666666672</v>
      </c>
      <c r="BI18" s="285">
        <f>HLOOKUP(BI$7,Budget!$G$2:$EH$204,168)*$B$3/12</f>
        <v>751.9</v>
      </c>
      <c r="BJ18" s="285">
        <f>HLOOKUP(BJ$7,Budget!$G$2:$EH$204,168)*$B$3/12</f>
        <v>927</v>
      </c>
      <c r="BK18" s="285">
        <f>HLOOKUP(BK$7,Budget!$G$2:$EH$204,168)*$B$3/12</f>
        <v>0</v>
      </c>
      <c r="BL18" s="285">
        <f>HLOOKUP(BL$7,Budget!$G$2:$EH$204,168)*$B$3/12</f>
        <v>0</v>
      </c>
      <c r="BM18" s="285">
        <f>HLOOKUP(BM$7,Budget!$G$2:$EH$204,168)*$B$3/12</f>
        <v>0</v>
      </c>
      <c r="BN18" s="285">
        <f>HLOOKUP(BN$7,Budget!$G$2:$EH$204,168)*$B$3/12</f>
        <v>2288.66</v>
      </c>
      <c r="BO18" s="285">
        <f>HLOOKUP(BO$7,Budget!$G$2:$EH$204,168)*$B$3/12</f>
        <v>2288.66</v>
      </c>
      <c r="BP18" s="285">
        <f>HLOOKUP(BP$7,Budget!$G$2:$EH$204,168)*$B$3/12</f>
        <v>149968</v>
      </c>
      <c r="BQ18" s="285">
        <f>HLOOKUP(BQ$7,Budget!$G$2:$EH$204,168)*$B$3/12</f>
        <v>31193.89333333333</v>
      </c>
      <c r="BR18" s="285">
        <f>HLOOKUP(BR$7,Budget!$G$2:$EH$204,168)*$B$3/12</f>
        <v>31193.89333333333</v>
      </c>
      <c r="BS18" s="285">
        <f>HLOOKUP(BS$7,Budget!$G$2:$EH$204,168)*$B$3/12</f>
        <v>88236.666666666672</v>
      </c>
      <c r="BT18" s="285">
        <f>HLOOKUP(BT$7,Budget!$G$2:$EH$204,168)*$B$3/12</f>
        <v>669.5</v>
      </c>
      <c r="BU18" s="285">
        <f>HLOOKUP(BU$7,Budget!$G$2:$EH$204,168)*$B$3/12</f>
        <v>679.80000000000007</v>
      </c>
      <c r="BV18" s="285">
        <f>HLOOKUP(BV$7,Budget!$G$2:$EH$204,168)*$B$3/12</f>
        <v>935.59019999999998</v>
      </c>
      <c r="BW18" s="285">
        <f>HLOOKUP(BW$7,Budget!$G$2:$EH$204,168)*$B$3/12</f>
        <v>34333.333333333336</v>
      </c>
      <c r="BX18" s="285">
        <f>HLOOKUP(BX$7,Budget!$G$2:$EH$204,168)*$B$3/12</f>
        <v>0</v>
      </c>
      <c r="BY18" s="285">
        <f>HLOOKUP(BY$7,Budget!$G$2:$EH$204,168)*$B$3/12</f>
        <v>50.215933333333332</v>
      </c>
      <c r="BZ18" s="285">
        <f>HLOOKUP(BZ$7,Budget!$G$2:$EH$204,168)*$B$3/12</f>
        <v>50.215933333333332</v>
      </c>
      <c r="CA18" s="285">
        <f>HLOOKUP(CA$7,Budget!$G$2:$EH$204,168)*$B$3/12</f>
        <v>84304.614199999996</v>
      </c>
      <c r="CB18" s="285">
        <f>HLOOKUP(CB$7,Budget!$G$2:$EH$204,168)*$B$3/12</f>
        <v>2400</v>
      </c>
      <c r="CC18" s="285">
        <f>HLOOKUP(CC$7,Budget!$G$2:$EH$204,168)*$B$3/12</f>
        <v>188.83333333333334</v>
      </c>
      <c r="CD18" s="285">
        <f>HLOOKUP(CD$7,Budget!$G$2:$EH$204,168)*$B$3/12</f>
        <v>2188.9766</v>
      </c>
      <c r="CE18" s="285">
        <f>HLOOKUP(CE$7,Budget!$G$2:$EH$204,168)*$B$3/12</f>
        <v>6.6666666666666668E-8</v>
      </c>
      <c r="CF18" s="285">
        <f>HLOOKUP(CF$7,Budget!$G$2:$EH$204,168)*$B$3/12</f>
        <v>0</v>
      </c>
      <c r="CG18" s="285">
        <f>HLOOKUP(CG$7,Budget!$G$2:$EH$204,168)*$B$3/12</f>
        <v>0</v>
      </c>
      <c r="CH18" s="285">
        <f>HLOOKUP(CH$7,Budget!$G$2:$EH$204,168)*$B$3/12</f>
        <v>0</v>
      </c>
      <c r="CI18" s="285">
        <f>HLOOKUP(CI$7,Budget!$G$2:$EH$204,168)*$B$3/12</f>
        <v>0</v>
      </c>
      <c r="CJ18" s="285">
        <f>HLOOKUP(CJ$7,Budget!$G$2:$EH$204,168)*$B$3/12</f>
        <v>710.69999999999993</v>
      </c>
      <c r="CK18" s="285">
        <f>HLOOKUP(CK$7,Budget!$G$2:$EH$204,168)*$B$3/12</f>
        <v>5303.5111999999999</v>
      </c>
      <c r="CL18" s="285">
        <f>HLOOKUP(CL$7,Budget!$G$2:$EH$204,168)*$B$3/12</f>
        <v>7042.4533333333338</v>
      </c>
      <c r="CM18" s="285">
        <f>HLOOKUP(CM$7,Budget!$G$2:$EH$204,168)*$B$3/12</f>
        <v>344077.95466666663</v>
      </c>
      <c r="CN18" s="285">
        <f>HLOOKUP(CN$7,Budget!$G$2:$EH$204,168)*$B$3/12</f>
        <v>80921.09166666666</v>
      </c>
      <c r="CO18" s="285">
        <f>HLOOKUP(CO$7,Budget!$G$2:$EH$204,168)*$B$3/12</f>
        <v>0</v>
      </c>
      <c r="CP18" s="285">
        <f>HLOOKUP(CP$7,Budget!$G$2:$EH$204,168)*$B$3/12</f>
        <v>0</v>
      </c>
      <c r="CQ18" s="285">
        <f>HLOOKUP(CQ$7,Budget!$G$2:$EH$204,168)*$B$3/12</f>
        <v>716.88</v>
      </c>
      <c r="CR18" s="285">
        <f>HLOOKUP(CR$7,Budget!$G$2:$EH$204,168)*$B$3/12</f>
        <v>440</v>
      </c>
      <c r="CS18" s="285">
        <f>HLOOKUP(CS$7,Budget!$G$2:$EH$204,168)*$B$3/12</f>
        <v>27466.666666666668</v>
      </c>
      <c r="CT18" s="285">
        <f>HLOOKUP(CT$7,Budget!$G$2:$EH$204,168)*$B$3/12</f>
        <v>0</v>
      </c>
      <c r="CU18" s="285">
        <f>HLOOKUP(CU$7,Budget!$G$2:$EH$204,168)*$B$3/12</f>
        <v>329.59999999999997</v>
      </c>
      <c r="CV18" s="285">
        <f>HLOOKUP(CV$7,Budget!$G$2:$EH$204,168)*$B$3/12</f>
        <v>260933.33333333334</v>
      </c>
      <c r="CW18" s="285">
        <f>HLOOKUP(CW$7,Budget!$G$2:$EH$204,168)*$B$3/12</f>
        <v>10225.84</v>
      </c>
      <c r="CX18" s="285">
        <f>HLOOKUP(CX$7,Budget!$G$2:$EH$204,168)*$B$3/12</f>
        <v>130466.66666666667</v>
      </c>
      <c r="CY18" s="285">
        <f>HLOOKUP(CY$7,Budget!$G$2:$EH$204,168)*$B$3/12</f>
        <v>4120</v>
      </c>
      <c r="CZ18" s="285">
        <f>HLOOKUP(CZ$7,Budget!$G$2:$EH$204,168)*$B$3/12</f>
        <v>2708.954933333333</v>
      </c>
      <c r="DA18" s="285">
        <f>HLOOKUP(DA$7,Budget!$G$2:$EH$204,168)*$B$3/12</f>
        <v>1084.5213333333334</v>
      </c>
      <c r="DB18" s="285">
        <f>HLOOKUP(DB$7,Budget!$G$2:$EH$204,168)*$B$3/12</f>
        <v>0</v>
      </c>
      <c r="DC18" s="285">
        <f>HLOOKUP(DC$7,Budget!$G$2:$EH$204,168)*$B$3/12</f>
        <v>6.666666666666667E-5</v>
      </c>
      <c r="DD18" s="285">
        <f>HLOOKUP(DD$7,Budget!$G$2:$EH$204,168)*$B$3/12</f>
        <v>6.666666666666667E-5</v>
      </c>
      <c r="DE18" s="285">
        <f>HLOOKUP(DE$7,Budget!$G$2:$EH$204,168)*$B$3/12</f>
        <v>34333.333333333336</v>
      </c>
      <c r="DF18" s="285">
        <f>HLOOKUP(DF$7,Budget!$G$2:$EH$204,168)*$B$3/12</f>
        <v>0</v>
      </c>
      <c r="DG18" s="285">
        <f>HLOOKUP(DG$7,Budget!$G$2:$EH$204,168)*$B$3/12</f>
        <v>48066.666666666664</v>
      </c>
      <c r="DH18" s="285">
        <f>HLOOKUP(DH$7,Budget!$G$2:$EH$204,168)*$B$3/12</f>
        <v>0</v>
      </c>
      <c r="DI18" s="285">
        <f>HLOOKUP(DI$7,Budget!$G$2:$EH$204,168)*$B$3/12</f>
        <v>0</v>
      </c>
      <c r="DJ18" s="285">
        <f>HLOOKUP(DJ$7,Budget!$G$2:$EH$204,168)*$B$3/12</f>
        <v>0</v>
      </c>
      <c r="DK18" s="285">
        <f>HLOOKUP(DK$7,Budget!$G$2:$EH$204,168)*$B$3/12</f>
        <v>0</v>
      </c>
      <c r="DL18" s="285">
        <f>HLOOKUP(DL$7,Budget!$G$2:$EH$204,168)*$B$3/12</f>
        <v>0</v>
      </c>
      <c r="DM18" s="285">
        <f>HLOOKUP(DM$7,Budget!$G$2:$EH$204,168)*$B$3/12</f>
        <v>158.62</v>
      </c>
      <c r="DN18" s="285">
        <f>HLOOKUP(DN$7,Budget!$G$2:$EH$204,168)*$B$3/12</f>
        <v>840</v>
      </c>
      <c r="DO18" s="285">
        <f>HLOOKUP(DO$7,Budget!$G$2:$EH$204,168)*$B$3/12</f>
        <v>840</v>
      </c>
      <c r="DP18" s="285">
        <f>HLOOKUP(DP$7,Budget!$G$2:$EH$204,168)*$B$3/12</f>
        <v>0</v>
      </c>
      <c r="DQ18" s="285">
        <f>HLOOKUP(DQ$7,Budget!$G$2:$EH$204,168)*$B$3/12</f>
        <v>17166.666666666668</v>
      </c>
      <c r="DR18" s="285">
        <f>HLOOKUP(DR$7,Budget!$G$2:$EH$204,168)*$B$3/12</f>
        <v>349.37599999999998</v>
      </c>
      <c r="DS18" s="285">
        <f>HLOOKUP(DS$7,Budget!$G$2:$EH$204,168)*$B$3/12</f>
        <v>274.66666666666669</v>
      </c>
      <c r="DT18" s="285">
        <f>HLOOKUP(DT$7,Budget!$G$2:$EH$204,168)*$B$3/12</f>
        <v>947.6</v>
      </c>
      <c r="DU18" s="285">
        <f>HLOOKUP(DU$7,Budget!$G$2:$EH$204,168)*$B$3/12</f>
        <v>980.56</v>
      </c>
      <c r="DV18" s="285">
        <f>HLOOKUP(DV$7,Budget!$G$2:$EH$204,168)*$B$3/12</f>
        <v>0</v>
      </c>
      <c r="DW18" s="285">
        <f>HLOOKUP(DW$7,Budget!$G$2:$EH$204,168)*$B$3/12</f>
        <v>3506.6666666666665</v>
      </c>
      <c r="DX18" s="285">
        <f>HLOOKUP(DX$7,Budget!$G$2:$EH$204,168)*$B$3/12</f>
        <v>551.39333333333332</v>
      </c>
      <c r="DY18" s="285">
        <f>HLOOKUP(DY$7,Budget!$G$2:$EH$204,168)*$B$3/12</f>
        <v>0</v>
      </c>
      <c r="DZ18" s="285">
        <f>HLOOKUP(DZ$7,Budget!$G$2:$EH$204,168)*$B$3/12</f>
        <v>0</v>
      </c>
      <c r="EA18" s="285">
        <f>HLOOKUP(EA$7,Budget!$G$2:$EH$204,168)*$B$3/12</f>
        <v>283083.46273333335</v>
      </c>
      <c r="EB18" s="285">
        <f>HLOOKUP(EB$7,Budget!$G$2:$EH$204,168)*$B$3/12</f>
        <v>4449.5999999999995</v>
      </c>
      <c r="EC18" s="285">
        <f>HLOOKUP(EC$7,Budget!$G$2:$EH$204,168)*$B$3/12</f>
        <v>1383.6333333333332</v>
      </c>
      <c r="ED18" s="285">
        <f>HLOOKUP(ED$7,Budget!$G$2:$EH$204,168)*$B$3/12</f>
        <v>300941.48599999998</v>
      </c>
      <c r="EE18" s="285">
        <f>HLOOKUP(EE$7,Budget!$G$2:$EH$204,168)*$B$3/12</f>
        <v>275502.47733333334</v>
      </c>
      <c r="EF18" s="285">
        <f>HLOOKUP(EF$7,Budget!$G$2:$EH$204,168)*$B$3/12</f>
        <v>785.59473333333335</v>
      </c>
      <c r="EG18" s="285">
        <f>HLOOKUP(EG$7,Budget!$G$2:$EH$204,168)*$B$3/12</f>
        <v>0</v>
      </c>
      <c r="EH18" s="285">
        <f>HLOOKUP(EH$7,Budget!$G$2:$EH$204,168)*$B$3/12</f>
        <v>1182.44</v>
      </c>
      <c r="EI18" s="285">
        <f>HLOOKUP(EI$7,Budget!$G$2:$EH$204,168)*$B$3/12</f>
        <v>87767.858733333342</v>
      </c>
      <c r="EJ18" s="285">
        <f>HLOOKUP(EJ$7,Budget!$G$2:$EH$204,168)*$B$3/12</f>
        <v>50399.1662</v>
      </c>
    </row>
    <row r="19" spans="1:140" hidden="1" outlineLevel="1" x14ac:dyDescent="0.25">
      <c r="A19" s="272" t="s">
        <v>334</v>
      </c>
      <c r="B19" s="285">
        <f>HLOOKUP(B$7,Budget!$G$2:$EH$204,174)*$B$3/12</f>
        <v>0</v>
      </c>
      <c r="C19" s="285">
        <f>HLOOKUP(C$7,Budget!$G$2:$EH$204,174)*$B$3/12</f>
        <v>0</v>
      </c>
      <c r="D19" s="285">
        <f>HLOOKUP(D$7,Budget!$G$2:$EH$204,174)*$B$3/12</f>
        <v>4326.8377333333337</v>
      </c>
      <c r="E19" s="285">
        <f>HLOOKUP(E$7,Budget!$G$2:$EH$204,174)*$B$3/12</f>
        <v>0</v>
      </c>
      <c r="F19" s="285">
        <f>HLOOKUP(F$7,Budget!$G$2:$EH$204,174)*$B$3/12</f>
        <v>252.47000000000003</v>
      </c>
      <c r="G19" s="285">
        <f>HLOOKUP(G$7,Budget!$G$2:$EH$204,174)*$B$3/12</f>
        <v>0</v>
      </c>
      <c r="H19" s="285">
        <f>HLOOKUP(H$7,Budget!$G$2:$EH$204,174)*$B$3/12</f>
        <v>0</v>
      </c>
      <c r="I19" s="285">
        <f>HLOOKUP(I$7,Budget!$G$2:$EH$204,174)*$B$3/12</f>
        <v>0</v>
      </c>
      <c r="J19" s="285">
        <f>HLOOKUP(J$7,Budget!$G$2:$EH$204,174)*$B$3/12</f>
        <v>5287.4157333333342</v>
      </c>
      <c r="K19" s="285">
        <f>HLOOKUP(K$7,Budget!$G$2:$EH$204,174)*$B$3/12</f>
        <v>3440.5227333333332</v>
      </c>
      <c r="L19" s="285">
        <f>HLOOKUP(L$7,Budget!$G$2:$EH$204,174)*$B$3/12</f>
        <v>0</v>
      </c>
      <c r="M19" s="285">
        <f>HLOOKUP(M$7,Budget!$G$2:$EH$204,174)*$B$3/12</f>
        <v>0</v>
      </c>
      <c r="N19" s="285">
        <f>HLOOKUP(N$7,Budget!$G$2:$EH$204,174)*$B$3/12</f>
        <v>0</v>
      </c>
      <c r="O19" s="285">
        <f>HLOOKUP(O$7,Budget!$G$2:$EH$204,174)*$B$3/12</f>
        <v>10.931733333333334</v>
      </c>
      <c r="P19" s="285"/>
      <c r="Q19" s="285">
        <f>HLOOKUP(Q$7,Budget!$G$2:$EH$204,174)*$B$3/12</f>
        <v>606.70433333333335</v>
      </c>
      <c r="R19" s="285">
        <f>HLOOKUP(R$7,Budget!$G$2:$EH$204,174)*$B$3/12</f>
        <v>606.70433333333335</v>
      </c>
      <c r="S19" s="285"/>
      <c r="T19" s="285">
        <f>HLOOKUP(T$7,Budget!$G$2:$EH$204,174)*$B$3/12</f>
        <v>98.577866666666679</v>
      </c>
      <c r="U19" s="285"/>
      <c r="V19" s="285">
        <f>HLOOKUP(V$7,Budget!$G$2:$EH$204,174)*$B$3/12</f>
        <v>0</v>
      </c>
      <c r="W19" s="285">
        <f>HLOOKUP(W$7,Budget!$G$2:$EH$204,174)*$B$3/12</f>
        <v>0</v>
      </c>
      <c r="X19" s="285">
        <f>HLOOKUP(X$7,Budget!$G$2:$EH$204,174)*$B$3/12</f>
        <v>0</v>
      </c>
      <c r="Y19" s="285">
        <f>HLOOKUP(Y$7,Budget!$G$2:$EH$204,174)*$B$3/12</f>
        <v>1803.6973999999998</v>
      </c>
      <c r="Z19" s="285">
        <f>HLOOKUP(Z$7,Budget!$G$2:$EH$204,174)*$B$3/12</f>
        <v>0</v>
      </c>
      <c r="AA19" s="285">
        <f>HLOOKUP(AA$7,Budget!$G$2:$EH$204,174)*$B$3/12</f>
        <v>0</v>
      </c>
      <c r="AB19" s="285">
        <f>HLOOKUP(AB$7,Budget!$G$2:$EH$204,174)*$B$3/12</f>
        <v>0</v>
      </c>
      <c r="AC19" s="285">
        <f>HLOOKUP(AC$7,Budget!$G$2:$EH$204,174)*$B$3/12</f>
        <v>0</v>
      </c>
      <c r="AD19" s="285">
        <f>HLOOKUP(AD$7,Budget!$G$2:$EH$204,174)*$B$3/12</f>
        <v>236.47426666666664</v>
      </c>
      <c r="AE19" s="285">
        <f>HLOOKUP(AE$7,Budget!$G$2:$EH$204,174)*$B$3/12</f>
        <v>0</v>
      </c>
      <c r="AF19" s="285">
        <f>HLOOKUP(AF$7,Budget!$G$2:$EH$204,174)*$B$3/12</f>
        <v>0</v>
      </c>
      <c r="AG19" s="285">
        <f>HLOOKUP(AG$7,Budget!$G$2:$EH$204,174)*$B$3/12</f>
        <v>0</v>
      </c>
      <c r="AH19" s="285">
        <f>HLOOKUP(AH$7,Budget!$G$2:$EH$204,174)*$B$3/12</f>
        <v>0</v>
      </c>
      <c r="AI19" s="285">
        <f>HLOOKUP(AI$7,Budget!$G$2:$EH$204,174)*$B$3/12</f>
        <v>0</v>
      </c>
      <c r="AJ19" s="285">
        <f>HLOOKUP(AJ$7,Budget!$G$2:$EH$204,174)*$B$3/12</f>
        <v>0</v>
      </c>
      <c r="AK19" s="285">
        <f>HLOOKUP(AK$7,Budget!$G$2:$EH$204,174)*$B$3/12</f>
        <v>0</v>
      </c>
      <c r="AL19" s="285">
        <f>HLOOKUP(AL$7,Budget!$G$2:$EH$204,174)*$B$3/12</f>
        <v>0</v>
      </c>
      <c r="AM19" s="285">
        <f>HLOOKUP(AM$7,Budget!$G$2:$EH$204,174)*$B$3/12</f>
        <v>0</v>
      </c>
      <c r="AN19" s="285">
        <f>HLOOKUP(AN$7,Budget!$G$2:$EH$204,174)*$B$3/12</f>
        <v>3519.8464666666664</v>
      </c>
      <c r="AO19" s="285">
        <f>HLOOKUP(AO$7,Budget!$G$2:$EH$204,174)*$B$3/12</f>
        <v>0</v>
      </c>
      <c r="AP19" s="285">
        <f>HLOOKUP(AP$7,Budget!$G$2:$EH$204,174)*$B$3/12</f>
        <v>0</v>
      </c>
      <c r="AQ19" s="285">
        <f>HLOOKUP(AQ$7,Budget!$G$2:$EH$204,174)*$B$3/12</f>
        <v>0</v>
      </c>
      <c r="AR19" s="285">
        <f>HLOOKUP(AR$7,Budget!$G$2:$EH$204,174)*$B$3/12</f>
        <v>77.174466666666675</v>
      </c>
      <c r="AS19" s="285">
        <f>HLOOKUP(AS$7,Budget!$G$2:$EH$204,174)*$B$3/12</f>
        <v>0</v>
      </c>
      <c r="AT19" s="285">
        <f>HLOOKUP(AT$7,Budget!$G$2:$EH$204,174)*$B$3/12</f>
        <v>333.33333333333331</v>
      </c>
      <c r="AU19" s="285">
        <f>HLOOKUP(AU$7,Budget!$G$2:$EH$204,174)*$B$3/12</f>
        <v>0</v>
      </c>
      <c r="AV19" s="285">
        <f>HLOOKUP(AV$7,Budget!$G$2:$EH$204,174)*$B$3/12</f>
        <v>0</v>
      </c>
      <c r="AW19" s="285">
        <f>HLOOKUP(AW$7,Budget!$G$2:$EH$204,174)*$B$3/12</f>
        <v>0</v>
      </c>
      <c r="AX19" s="285">
        <f>HLOOKUP(AX$7,Budget!$G$2:$EH$204,174)*$B$3/12</f>
        <v>0</v>
      </c>
      <c r="AY19" s="285">
        <f>HLOOKUP(AY$7,Budget!$G$2:$EH$204,174)*$B$3/12</f>
        <v>0</v>
      </c>
      <c r="AZ19" s="285">
        <f>HLOOKUP(AZ$7,Budget!$G$2:$EH$204,174)*$B$3/12</f>
        <v>0</v>
      </c>
      <c r="BA19" s="285">
        <f>HLOOKUP(BA$7,Budget!$G$2:$EH$204,174)*$B$3/12</f>
        <v>3592.3646000000003</v>
      </c>
      <c r="BB19" s="285">
        <f>HLOOKUP(BB$7,Budget!$G$2:$EH$204,174)*$B$3/12</f>
        <v>0</v>
      </c>
      <c r="BC19" s="285">
        <f>HLOOKUP(BC$7,Budget!$G$2:$EH$204,174)*$B$3/12</f>
        <v>0</v>
      </c>
      <c r="BD19" s="285">
        <f>HLOOKUP(BD$7,Budget!$G$2:$EH$204,174)*$B$3/12</f>
        <v>0</v>
      </c>
      <c r="BE19" s="285">
        <f>HLOOKUP(BE$7,Budget!$G$2:$EH$204,174)*$B$3/12</f>
        <v>0</v>
      </c>
      <c r="BF19" s="285">
        <f>HLOOKUP(BF$7,Budget!$G$2:$EH$204,174)*$B$3/12</f>
        <v>4603.206666666666</v>
      </c>
      <c r="BG19" s="285">
        <f>HLOOKUP(BG$7,Budget!$G$2:$EH$204,174)*$B$3/12</f>
        <v>4603.206666666666</v>
      </c>
      <c r="BH19" s="285">
        <f>HLOOKUP(BH$7,Budget!$G$2:$EH$204,174)*$B$3/12</f>
        <v>671.24413333333325</v>
      </c>
      <c r="BI19" s="285">
        <f>HLOOKUP(BI$7,Budget!$G$2:$EH$204,174)*$B$3/12</f>
        <v>0</v>
      </c>
      <c r="BJ19" s="285">
        <f>HLOOKUP(BJ$7,Budget!$G$2:$EH$204,174)*$B$3/12</f>
        <v>58.806133333333328</v>
      </c>
      <c r="BK19" s="285">
        <f>HLOOKUP(BK$7,Budget!$G$2:$EH$204,174)*$B$3/12</f>
        <v>0</v>
      </c>
      <c r="BL19" s="285">
        <f>HLOOKUP(BL$7,Budget!$G$2:$EH$204,174)*$B$3/12</f>
        <v>0</v>
      </c>
      <c r="BM19" s="285">
        <f>HLOOKUP(BM$7,Budget!$G$2:$EH$204,174)*$B$3/12</f>
        <v>0</v>
      </c>
      <c r="BN19" s="285">
        <f>HLOOKUP(BN$7,Budget!$G$2:$EH$204,174)*$B$3/12</f>
        <v>0</v>
      </c>
      <c r="BO19" s="285">
        <f>HLOOKUP(BO$7,Budget!$G$2:$EH$204,174)*$B$3/12</f>
        <v>0</v>
      </c>
      <c r="BP19" s="285">
        <f>HLOOKUP(BP$7,Budget!$G$2:$EH$204,174)*$B$3/12</f>
        <v>1380.3167333333333</v>
      </c>
      <c r="BQ19" s="285">
        <f>HLOOKUP(BQ$7,Budget!$G$2:$EH$204,174)*$B$3/12</f>
        <v>0</v>
      </c>
      <c r="BR19" s="285">
        <f>HLOOKUP(BR$7,Budget!$G$2:$EH$204,174)*$B$3/12</f>
        <v>0</v>
      </c>
      <c r="BS19" s="285">
        <f>HLOOKUP(BS$7,Budget!$G$2:$EH$204,174)*$B$3/12</f>
        <v>1886.5136666666667</v>
      </c>
      <c r="BT19" s="285">
        <f>HLOOKUP(BT$7,Budget!$G$2:$EH$204,174)*$B$3/12</f>
        <v>0</v>
      </c>
      <c r="BU19" s="285">
        <f>HLOOKUP(BU$7,Budget!$G$2:$EH$204,174)*$B$3/12</f>
        <v>0</v>
      </c>
      <c r="BV19" s="285">
        <f>HLOOKUP(BV$7,Budget!$G$2:$EH$204,174)*$B$3/12</f>
        <v>0</v>
      </c>
      <c r="BW19" s="285">
        <f>HLOOKUP(BW$7,Budget!$G$2:$EH$204,174)*$B$3/12</f>
        <v>66.666666666666671</v>
      </c>
      <c r="BX19" s="285">
        <f>HLOOKUP(BX$7,Budget!$G$2:$EH$204,174)*$B$3/12</f>
        <v>0</v>
      </c>
      <c r="BY19" s="285">
        <f>HLOOKUP(BY$7,Budget!$G$2:$EH$204,174)*$B$3/12</f>
        <v>0</v>
      </c>
      <c r="BZ19" s="285">
        <f>HLOOKUP(BZ$7,Budget!$G$2:$EH$204,174)*$B$3/12</f>
        <v>0</v>
      </c>
      <c r="CA19" s="285">
        <f>HLOOKUP(CA$7,Budget!$G$2:$EH$204,174)*$B$3/12</f>
        <v>0</v>
      </c>
      <c r="CB19" s="285">
        <f>HLOOKUP(CB$7,Budget!$G$2:$EH$204,174)*$B$3/12</f>
        <v>0</v>
      </c>
      <c r="CC19" s="285">
        <f>HLOOKUP(CC$7,Budget!$G$2:$EH$204,174)*$B$3/12</f>
        <v>0</v>
      </c>
      <c r="CD19" s="285">
        <f>HLOOKUP(CD$7,Budget!$G$2:$EH$204,174)*$B$3/12</f>
        <v>0</v>
      </c>
      <c r="CE19" s="285">
        <f>HLOOKUP(CE$7,Budget!$G$2:$EH$204,174)*$B$3/12</f>
        <v>3666.6666666666665</v>
      </c>
      <c r="CF19" s="285">
        <f>HLOOKUP(CF$7,Budget!$G$2:$EH$204,174)*$B$3/12</f>
        <v>0</v>
      </c>
      <c r="CG19" s="285">
        <f>HLOOKUP(CG$7,Budget!$G$2:$EH$204,174)*$B$3/12</f>
        <v>4071.9264666666663</v>
      </c>
      <c r="CH19" s="285">
        <f>HLOOKUP(CH$7,Budget!$G$2:$EH$204,174)*$B$3/12</f>
        <v>0</v>
      </c>
      <c r="CI19" s="285">
        <f>HLOOKUP(CI$7,Budget!$G$2:$EH$204,174)*$B$3/12</f>
        <v>10874.513400000002</v>
      </c>
      <c r="CJ19" s="285">
        <f>HLOOKUP(CJ$7,Budget!$G$2:$EH$204,174)*$B$3/12</f>
        <v>0</v>
      </c>
      <c r="CK19" s="285">
        <f>HLOOKUP(CK$7,Budget!$G$2:$EH$204,174)*$B$3/12</f>
        <v>219.52733333333333</v>
      </c>
      <c r="CL19" s="285">
        <f>HLOOKUP(CL$7,Budget!$G$2:$EH$204,174)*$B$3/12</f>
        <v>0</v>
      </c>
      <c r="CM19" s="285">
        <f>HLOOKUP(CM$7,Budget!$G$2:$EH$204,174)*$B$3/12</f>
        <v>2913.7395333333334</v>
      </c>
      <c r="CN19" s="285">
        <f>HLOOKUP(CN$7,Budget!$G$2:$EH$204,174)*$B$3/12</f>
        <v>2524.1454666666668</v>
      </c>
      <c r="CO19" s="285">
        <f>HLOOKUP(CO$7,Budget!$G$2:$EH$204,174)*$B$3/12</f>
        <v>2746.6666666666665</v>
      </c>
      <c r="CP19" s="285">
        <f>HLOOKUP(CP$7,Budget!$G$2:$EH$204,174)*$B$3/12</f>
        <v>0</v>
      </c>
      <c r="CQ19" s="285">
        <f>HLOOKUP(CQ$7,Budget!$G$2:$EH$204,174)*$B$3/12</f>
        <v>0</v>
      </c>
      <c r="CR19" s="285">
        <f>HLOOKUP(CR$7,Budget!$G$2:$EH$204,174)*$B$3/12</f>
        <v>0</v>
      </c>
      <c r="CS19" s="285">
        <f>HLOOKUP(CS$7,Budget!$G$2:$EH$204,174)*$B$3/12</f>
        <v>104.14673333333332</v>
      </c>
      <c r="CT19" s="285">
        <f>HLOOKUP(CT$7,Budget!$G$2:$EH$204,174)*$B$3/12</f>
        <v>0</v>
      </c>
      <c r="CU19" s="285">
        <f>HLOOKUP(CU$7,Budget!$G$2:$EH$204,174)*$B$3/12</f>
        <v>0</v>
      </c>
      <c r="CV19" s="285">
        <f>HLOOKUP(CV$7,Budget!$G$2:$EH$204,174)*$B$3/12</f>
        <v>2452.4986666666668</v>
      </c>
      <c r="CW19" s="285">
        <f>HLOOKUP(CW$7,Budget!$G$2:$EH$204,174)*$B$3/12</f>
        <v>30.529199999999999</v>
      </c>
      <c r="CX19" s="285">
        <f>HLOOKUP(CX$7,Budget!$G$2:$EH$204,174)*$B$3/12</f>
        <v>54.576266666666669</v>
      </c>
      <c r="CY19" s="285">
        <f>HLOOKUP(CY$7,Budget!$G$2:$EH$204,174)*$B$3/12</f>
        <v>117.18653333333334</v>
      </c>
      <c r="CZ19" s="285">
        <f>HLOOKUP(CZ$7,Budget!$G$2:$EH$204,174)*$B$3/12</f>
        <v>0</v>
      </c>
      <c r="DA19" s="285">
        <f>HLOOKUP(DA$7,Budget!$G$2:$EH$204,174)*$B$3/12</f>
        <v>0</v>
      </c>
      <c r="DB19" s="285">
        <f>HLOOKUP(DB$7,Budget!$G$2:$EH$204,174)*$B$3/12</f>
        <v>0</v>
      </c>
      <c r="DC19" s="285">
        <f>HLOOKUP(DC$7,Budget!$G$2:$EH$204,174)*$B$3/12</f>
        <v>84.7072</v>
      </c>
      <c r="DD19" s="285">
        <f>HLOOKUP(DD$7,Budget!$G$2:$EH$204,174)*$B$3/12</f>
        <v>84.7072</v>
      </c>
      <c r="DE19" s="285">
        <f>HLOOKUP(DE$7,Budget!$G$2:$EH$204,174)*$B$3/12</f>
        <v>0</v>
      </c>
      <c r="DF19" s="285">
        <f>HLOOKUP(DF$7,Budget!$G$2:$EH$204,174)*$B$3/12</f>
        <v>0</v>
      </c>
      <c r="DG19" s="285">
        <f>HLOOKUP(DG$7,Budget!$G$2:$EH$204,174)*$B$3/12</f>
        <v>481.2777999999999</v>
      </c>
      <c r="DH19" s="285">
        <f>HLOOKUP(DH$7,Budget!$G$2:$EH$204,174)*$B$3/12</f>
        <v>30.948066666666666</v>
      </c>
      <c r="DI19" s="285">
        <f>HLOOKUP(DI$7,Budget!$G$2:$EH$204,174)*$B$3/12</f>
        <v>0</v>
      </c>
      <c r="DJ19" s="285">
        <f>HLOOKUP(DJ$7,Budget!$G$2:$EH$204,174)*$B$3/12</f>
        <v>0</v>
      </c>
      <c r="DK19" s="285">
        <f>HLOOKUP(DK$7,Budget!$G$2:$EH$204,174)*$B$3/12</f>
        <v>0</v>
      </c>
      <c r="DL19" s="285">
        <f>HLOOKUP(DL$7,Budget!$G$2:$EH$204,174)*$B$3/12</f>
        <v>0</v>
      </c>
      <c r="DM19" s="285">
        <f>HLOOKUP(DM$7,Budget!$G$2:$EH$204,174)*$B$3/12</f>
        <v>0</v>
      </c>
      <c r="DN19" s="285">
        <f>HLOOKUP(DN$7,Budget!$G$2:$EH$204,174)*$B$3/12</f>
        <v>0</v>
      </c>
      <c r="DO19" s="285">
        <f>HLOOKUP(DO$7,Budget!$G$2:$EH$204,174)*$B$3/12</f>
        <v>0</v>
      </c>
      <c r="DP19" s="285">
        <f>HLOOKUP(DP$7,Budget!$G$2:$EH$204,174)*$B$3/12</f>
        <v>0</v>
      </c>
      <c r="DQ19" s="285">
        <f>HLOOKUP(DQ$7,Budget!$G$2:$EH$204,174)*$B$3/12</f>
        <v>474.38366666666667</v>
      </c>
      <c r="DR19" s="285">
        <f>HLOOKUP(DR$7,Budget!$G$2:$EH$204,174)*$B$3/12</f>
        <v>0</v>
      </c>
      <c r="DS19" s="285">
        <f>HLOOKUP(DS$7,Budget!$G$2:$EH$204,174)*$B$3/12</f>
        <v>0</v>
      </c>
      <c r="DT19" s="285">
        <f>HLOOKUP(DT$7,Budget!$G$2:$EH$204,174)*$B$3/12</f>
        <v>0</v>
      </c>
      <c r="DU19" s="285">
        <f>HLOOKUP(DU$7,Budget!$G$2:$EH$204,174)*$B$3/12</f>
        <v>0</v>
      </c>
      <c r="DV19" s="285">
        <f>HLOOKUP(DV$7,Budget!$G$2:$EH$204,174)*$B$3/12</f>
        <v>0</v>
      </c>
      <c r="DW19" s="285">
        <f>HLOOKUP(DW$7,Budget!$G$2:$EH$204,174)*$B$3/12</f>
        <v>0</v>
      </c>
      <c r="DX19" s="285">
        <f>HLOOKUP(DX$7,Budget!$G$2:$EH$204,174)*$B$3/12</f>
        <v>0</v>
      </c>
      <c r="DY19" s="285">
        <f>HLOOKUP(DY$7,Budget!$G$2:$EH$204,174)*$B$3/12</f>
        <v>0</v>
      </c>
      <c r="DZ19" s="285">
        <f>HLOOKUP(DZ$7,Budget!$G$2:$EH$204,174)*$B$3/12</f>
        <v>47.421199999999999</v>
      </c>
      <c r="EA19" s="285">
        <f>HLOOKUP(EA$7,Budget!$G$2:$EH$204,174)*$B$3/12</f>
        <v>6631.3185333333322</v>
      </c>
      <c r="EB19" s="285">
        <f>HLOOKUP(EB$7,Budget!$G$2:$EH$204,174)*$B$3/12</f>
        <v>0</v>
      </c>
      <c r="EC19" s="285">
        <f>HLOOKUP(EC$7,Budget!$G$2:$EH$204,174)*$B$3/12</f>
        <v>0</v>
      </c>
      <c r="ED19" s="285">
        <f>HLOOKUP(ED$7,Budget!$G$2:$EH$204,174)*$B$3/12</f>
        <v>2906.8454000000002</v>
      </c>
      <c r="EE19" s="285">
        <f>HLOOKUP(EE$7,Budget!$G$2:$EH$204,174)*$B$3/12</f>
        <v>6704.6530666666667</v>
      </c>
      <c r="EF19" s="285">
        <f>HLOOKUP(EF$7,Budget!$G$2:$EH$204,174)*$B$3/12</f>
        <v>0</v>
      </c>
      <c r="EG19" s="285">
        <f>HLOOKUP(EG$7,Budget!$G$2:$EH$204,174)*$B$3/12</f>
        <v>4005.8142000000003</v>
      </c>
      <c r="EH19" s="285">
        <f>HLOOKUP(EH$7,Budget!$G$2:$EH$204,174)*$B$3/12</f>
        <v>0</v>
      </c>
      <c r="EI19" s="285">
        <f>HLOOKUP(EI$7,Budget!$G$2:$EH$204,174)*$B$3/12</f>
        <v>783.4111333333334</v>
      </c>
      <c r="EJ19" s="285">
        <f>HLOOKUP(EJ$7,Budget!$G$2:$EH$204,174)*$B$3/12</f>
        <v>66.043600000000012</v>
      </c>
    </row>
    <row r="20" spans="1:140" hidden="1" outlineLevel="1" x14ac:dyDescent="0.25">
      <c r="A20" s="272" t="s">
        <v>338</v>
      </c>
      <c r="B20" s="285">
        <f>HLOOKUP(B$7,Budget!$G$2:$EH$204,178)*$B$3/12</f>
        <v>0</v>
      </c>
      <c r="C20" s="285">
        <f>HLOOKUP(C$7,Budget!$G$2:$EH$204,178)*$B$3/12</f>
        <v>533.33333333333337</v>
      </c>
      <c r="D20" s="285">
        <f>HLOOKUP(D$7,Budget!$G$2:$EH$204,178)*$B$3/12</f>
        <v>301.1033333333333</v>
      </c>
      <c r="E20" s="285">
        <f>HLOOKUP(E$7,Budget!$G$2:$EH$204,178)*$B$3/12</f>
        <v>0</v>
      </c>
      <c r="F20" s="285">
        <f>HLOOKUP(F$7,Budget!$G$2:$EH$204,178)*$B$3/12</f>
        <v>1180.9224666666667</v>
      </c>
      <c r="G20" s="285">
        <f>HLOOKUP(G$7,Budget!$G$2:$EH$204,178)*$B$3/12</f>
        <v>323.76333333333332</v>
      </c>
      <c r="H20" s="285">
        <f>HLOOKUP(H$7,Budget!$G$2:$EH$204,178)*$B$3/12</f>
        <v>0</v>
      </c>
      <c r="I20" s="285">
        <f>HLOOKUP(I$7,Budget!$G$2:$EH$204,178)*$B$3/12</f>
        <v>261.48266666666666</v>
      </c>
      <c r="J20" s="285">
        <f>HLOOKUP(J$7,Budget!$G$2:$EH$204,178)*$B$3/12</f>
        <v>745.0333333333333</v>
      </c>
      <c r="K20" s="285">
        <f>HLOOKUP(K$7,Budget!$G$2:$EH$204,178)*$B$3/12</f>
        <v>0</v>
      </c>
      <c r="L20" s="285">
        <f>HLOOKUP(L$7,Budget!$G$2:$EH$204,178)*$B$3/12</f>
        <v>0</v>
      </c>
      <c r="M20" s="285">
        <f>HLOOKUP(M$7,Budget!$G$2:$EH$204,178)*$B$3/12</f>
        <v>0</v>
      </c>
      <c r="N20" s="285">
        <f>HLOOKUP(N$7,Budget!$G$2:$EH$204,178)*$B$3/12</f>
        <v>0</v>
      </c>
      <c r="O20" s="285">
        <f>HLOOKUP(O$7,Budget!$G$2:$EH$204,178)*$B$3/12</f>
        <v>0</v>
      </c>
      <c r="P20" s="285"/>
      <c r="Q20" s="285">
        <f>HLOOKUP(Q$7,Budget!$G$2:$EH$204,178)*$B$3/12</f>
        <v>376.63666666666671</v>
      </c>
      <c r="R20" s="285">
        <f>HLOOKUP(R$7,Budget!$G$2:$EH$204,178)*$B$3/12</f>
        <v>376.63666666666671</v>
      </c>
      <c r="S20" s="285"/>
      <c r="T20" s="285">
        <f>HLOOKUP(T$7,Budget!$G$2:$EH$204,178)*$B$3/12</f>
        <v>800</v>
      </c>
      <c r="U20" s="285"/>
      <c r="V20" s="285">
        <f>HLOOKUP(V$7,Budget!$G$2:$EH$204,178)*$B$3/12</f>
        <v>0</v>
      </c>
      <c r="W20" s="285">
        <f>HLOOKUP(W$7,Budget!$G$2:$EH$204,178)*$B$3/12</f>
        <v>0</v>
      </c>
      <c r="X20" s="285">
        <f>HLOOKUP(X$7,Budget!$G$2:$EH$204,178)*$B$3/12</f>
        <v>0</v>
      </c>
      <c r="Y20" s="285">
        <f>HLOOKUP(Y$7,Budget!$G$2:$EH$204,178)*$B$3/12</f>
        <v>791.66486666666663</v>
      </c>
      <c r="Z20" s="285">
        <f>HLOOKUP(Z$7,Budget!$G$2:$EH$204,178)*$B$3/12</f>
        <v>0</v>
      </c>
      <c r="AA20" s="285">
        <f>HLOOKUP(AA$7,Budget!$G$2:$EH$204,178)*$B$3/12</f>
        <v>0</v>
      </c>
      <c r="AB20" s="285">
        <f>HLOOKUP(AB$7,Budget!$G$2:$EH$204,178)*$B$3/12</f>
        <v>0</v>
      </c>
      <c r="AC20" s="285">
        <f>HLOOKUP(AC$7,Budget!$G$2:$EH$204,178)*$B$3/12</f>
        <v>0</v>
      </c>
      <c r="AD20" s="285">
        <f>HLOOKUP(AD$7,Budget!$G$2:$EH$204,178)*$B$3/12</f>
        <v>0</v>
      </c>
      <c r="AE20" s="285">
        <f>HLOOKUP(AE$7,Budget!$G$2:$EH$204,178)*$B$3/12</f>
        <v>0</v>
      </c>
      <c r="AF20" s="285">
        <f>HLOOKUP(AF$7,Budget!$G$2:$EH$204,178)*$B$3/12</f>
        <v>0</v>
      </c>
      <c r="AG20" s="285">
        <f>HLOOKUP(AG$7,Budget!$G$2:$EH$204,178)*$B$3/12</f>
        <v>0</v>
      </c>
      <c r="AH20" s="285">
        <f>HLOOKUP(AH$7,Budget!$G$2:$EH$204,178)*$B$3/12</f>
        <v>0</v>
      </c>
      <c r="AI20" s="285">
        <f>HLOOKUP(AI$7,Budget!$G$2:$EH$204,178)*$B$3/12</f>
        <v>0</v>
      </c>
      <c r="AJ20" s="285">
        <f>HLOOKUP(AJ$7,Budget!$G$2:$EH$204,178)*$B$3/12</f>
        <v>0</v>
      </c>
      <c r="AK20" s="285">
        <f>HLOOKUP(AK$7,Budget!$G$2:$EH$204,178)*$B$3/12</f>
        <v>0</v>
      </c>
      <c r="AL20" s="285">
        <f>HLOOKUP(AL$7,Budget!$G$2:$EH$204,178)*$B$3/12</f>
        <v>0</v>
      </c>
      <c r="AM20" s="285">
        <f>HLOOKUP(AM$7,Budget!$G$2:$EH$204,178)*$B$3/12</f>
        <v>0</v>
      </c>
      <c r="AN20" s="285">
        <f>HLOOKUP(AN$7,Budget!$G$2:$EH$204,178)*$B$3/12</f>
        <v>0</v>
      </c>
      <c r="AO20" s="285">
        <f>HLOOKUP(AO$7,Budget!$G$2:$EH$204,178)*$B$3/12</f>
        <v>0</v>
      </c>
      <c r="AP20" s="285">
        <f>HLOOKUP(AP$7,Budget!$G$2:$EH$204,178)*$B$3/12</f>
        <v>6.6666666666666668E-9</v>
      </c>
      <c r="AQ20" s="285">
        <f>HLOOKUP(AQ$7,Budget!$G$2:$EH$204,178)*$B$3/12</f>
        <v>0</v>
      </c>
      <c r="AR20" s="285">
        <f>HLOOKUP(AR$7,Budget!$G$2:$EH$204,178)*$B$3/12</f>
        <v>0</v>
      </c>
      <c r="AS20" s="285">
        <f>HLOOKUP(AS$7,Budget!$G$2:$EH$204,178)*$B$3/12</f>
        <v>571.14186666666671</v>
      </c>
      <c r="AT20" s="285">
        <f>HLOOKUP(AT$7,Budget!$G$2:$EH$204,178)*$B$3/12</f>
        <v>557.57333333333338</v>
      </c>
      <c r="AU20" s="285">
        <f>HLOOKUP(AU$7,Budget!$G$2:$EH$204,178)*$B$3/12</f>
        <v>0</v>
      </c>
      <c r="AV20" s="285">
        <f>HLOOKUP(AV$7,Budget!$G$2:$EH$204,178)*$B$3/12</f>
        <v>0</v>
      </c>
      <c r="AW20" s="285">
        <f>HLOOKUP(AW$7,Budget!$G$2:$EH$204,178)*$B$3/12</f>
        <v>0</v>
      </c>
      <c r="AX20" s="285">
        <f>HLOOKUP(AX$7,Budget!$G$2:$EH$204,178)*$B$3/12</f>
        <v>0</v>
      </c>
      <c r="AY20" s="285">
        <f>HLOOKUP(AY$7,Budget!$G$2:$EH$204,178)*$B$3/12</f>
        <v>0</v>
      </c>
      <c r="AZ20" s="285">
        <f>HLOOKUP(AZ$7,Budget!$G$2:$EH$204,178)*$B$3/12</f>
        <v>0</v>
      </c>
      <c r="BA20" s="285">
        <f>HLOOKUP(BA$7,Budget!$G$2:$EH$204,178)*$B$3/12</f>
        <v>439.80313333333334</v>
      </c>
      <c r="BB20" s="285">
        <f>HLOOKUP(BB$7,Budget!$G$2:$EH$204,178)*$B$3/12</f>
        <v>0</v>
      </c>
      <c r="BC20" s="285">
        <f>HLOOKUP(BC$7,Budget!$G$2:$EH$204,178)*$B$3/12</f>
        <v>0</v>
      </c>
      <c r="BD20" s="285">
        <f>HLOOKUP(BD$7,Budget!$G$2:$EH$204,178)*$B$3/12</f>
        <v>0</v>
      </c>
      <c r="BE20" s="285">
        <f>HLOOKUP(BE$7,Budget!$G$2:$EH$204,178)*$B$3/12</f>
        <v>0</v>
      </c>
      <c r="BF20" s="285">
        <f>HLOOKUP(BF$7,Budget!$G$2:$EH$204,178)*$B$3/12</f>
        <v>800</v>
      </c>
      <c r="BG20" s="285">
        <f>HLOOKUP(BG$7,Budget!$G$2:$EH$204,178)*$B$3/12</f>
        <v>800</v>
      </c>
      <c r="BH20" s="285">
        <f>HLOOKUP(BH$7,Budget!$G$2:$EH$204,178)*$B$3/12</f>
        <v>666.66666666666663</v>
      </c>
      <c r="BI20" s="285">
        <f>HLOOKUP(BI$7,Budget!$G$2:$EH$204,178)*$B$3/12</f>
        <v>0</v>
      </c>
      <c r="BJ20" s="285">
        <f>HLOOKUP(BJ$7,Budget!$G$2:$EH$204,178)*$B$3/12</f>
        <v>0</v>
      </c>
      <c r="BK20" s="285">
        <f>HLOOKUP(BK$7,Budget!$G$2:$EH$204,178)*$B$3/12</f>
        <v>0</v>
      </c>
      <c r="BL20" s="285">
        <f>HLOOKUP(BL$7,Budget!$G$2:$EH$204,178)*$B$3/12</f>
        <v>0</v>
      </c>
      <c r="BM20" s="285">
        <f>HLOOKUP(BM$7,Budget!$G$2:$EH$204,178)*$B$3/12</f>
        <v>0</v>
      </c>
      <c r="BN20" s="285">
        <f>HLOOKUP(BN$7,Budget!$G$2:$EH$204,178)*$B$3/12</f>
        <v>0</v>
      </c>
      <c r="BO20" s="285">
        <f>HLOOKUP(BO$7,Budget!$G$2:$EH$204,178)*$B$3/12</f>
        <v>0</v>
      </c>
      <c r="BP20" s="285">
        <f>HLOOKUP(BP$7,Budget!$G$2:$EH$204,178)*$B$3/12</f>
        <v>533.33333333333337</v>
      </c>
      <c r="BQ20" s="285">
        <f>HLOOKUP(BQ$7,Budget!$G$2:$EH$204,178)*$B$3/12</f>
        <v>0</v>
      </c>
      <c r="BR20" s="285">
        <f>HLOOKUP(BR$7,Budget!$G$2:$EH$204,178)*$B$3/12</f>
        <v>0</v>
      </c>
      <c r="BS20" s="285">
        <f>HLOOKUP(BS$7,Budget!$G$2:$EH$204,178)*$B$3/12</f>
        <v>662.63333333333333</v>
      </c>
      <c r="BT20" s="285">
        <f>HLOOKUP(BT$7,Budget!$G$2:$EH$204,178)*$B$3/12</f>
        <v>0</v>
      </c>
      <c r="BU20" s="285">
        <f>HLOOKUP(BU$7,Budget!$G$2:$EH$204,178)*$B$3/12</f>
        <v>0</v>
      </c>
      <c r="BV20" s="285">
        <f>HLOOKUP(BV$7,Budget!$G$2:$EH$204,178)*$B$3/12</f>
        <v>0</v>
      </c>
      <c r="BW20" s="285">
        <f>HLOOKUP(BW$7,Budget!$G$2:$EH$204,178)*$B$3/12</f>
        <v>450.10999999999996</v>
      </c>
      <c r="BX20" s="285">
        <f>HLOOKUP(BX$7,Budget!$G$2:$EH$204,178)*$B$3/12</f>
        <v>0</v>
      </c>
      <c r="BY20" s="285">
        <f>HLOOKUP(BY$7,Budget!$G$2:$EH$204,178)*$B$3/12</f>
        <v>0</v>
      </c>
      <c r="BZ20" s="285">
        <f>HLOOKUP(BZ$7,Budget!$G$2:$EH$204,178)*$B$3/12</f>
        <v>0</v>
      </c>
      <c r="CA20" s="285">
        <f>HLOOKUP(CA$7,Budget!$G$2:$EH$204,178)*$B$3/12</f>
        <v>531.75466666666659</v>
      </c>
      <c r="CB20" s="285">
        <f>HLOOKUP(CB$7,Budget!$G$2:$EH$204,178)*$B$3/12</f>
        <v>0</v>
      </c>
      <c r="CC20" s="285">
        <f>HLOOKUP(CC$7,Budget!$G$2:$EH$204,178)*$B$3/12</f>
        <v>0</v>
      </c>
      <c r="CD20" s="285">
        <f>HLOOKUP(CD$7,Budget!$G$2:$EH$204,178)*$B$3/12</f>
        <v>0</v>
      </c>
      <c r="CE20" s="285">
        <f>HLOOKUP(CE$7,Budget!$G$2:$EH$204,178)*$B$3/12</f>
        <v>359.47</v>
      </c>
      <c r="CF20" s="285">
        <f>HLOOKUP(CF$7,Budget!$G$2:$EH$204,178)*$B$3/12</f>
        <v>0</v>
      </c>
      <c r="CG20" s="285">
        <f>HLOOKUP(CG$7,Budget!$G$2:$EH$204,178)*$B$3/12</f>
        <v>0</v>
      </c>
      <c r="CH20" s="285">
        <f>HLOOKUP(CH$7,Budget!$G$2:$EH$204,178)*$B$3/12</f>
        <v>0</v>
      </c>
      <c r="CI20" s="285">
        <f>HLOOKUP(CI$7,Budget!$G$2:$EH$204,178)*$B$3/12</f>
        <v>82.523600000000002</v>
      </c>
      <c r="CJ20" s="285">
        <f>HLOOKUP(CJ$7,Budget!$G$2:$EH$204,178)*$B$3/12</f>
        <v>0</v>
      </c>
      <c r="CK20" s="285">
        <f>HLOOKUP(CK$7,Budget!$G$2:$EH$204,178)*$B$3/12</f>
        <v>333.33333333333331</v>
      </c>
      <c r="CL20" s="285">
        <f>HLOOKUP(CL$7,Budget!$G$2:$EH$204,178)*$B$3/12</f>
        <v>0</v>
      </c>
      <c r="CM20" s="285">
        <f>HLOOKUP(CM$7,Budget!$G$2:$EH$204,178)*$B$3/12</f>
        <v>166.51666666666668</v>
      </c>
      <c r="CN20" s="285">
        <f>HLOOKUP(CN$7,Budget!$G$2:$EH$204,178)*$B$3/12</f>
        <v>666.66666666666663</v>
      </c>
      <c r="CO20" s="285">
        <f>HLOOKUP(CO$7,Budget!$G$2:$EH$204,178)*$B$3/12</f>
        <v>0</v>
      </c>
      <c r="CP20" s="285">
        <f>HLOOKUP(CP$7,Budget!$G$2:$EH$204,178)*$B$3/12</f>
        <v>0</v>
      </c>
      <c r="CQ20" s="285">
        <f>HLOOKUP(CQ$7,Budget!$G$2:$EH$204,178)*$B$3/12</f>
        <v>0</v>
      </c>
      <c r="CR20" s="285">
        <f>HLOOKUP(CR$7,Budget!$G$2:$EH$204,178)*$B$3/12</f>
        <v>0</v>
      </c>
      <c r="CS20" s="285">
        <f>HLOOKUP(CS$7,Budget!$G$2:$EH$204,178)*$B$3/12</f>
        <v>0</v>
      </c>
      <c r="CT20" s="285">
        <f>HLOOKUP(CT$7,Budget!$G$2:$EH$204,178)*$B$3/12</f>
        <v>0</v>
      </c>
      <c r="CU20" s="285">
        <f>HLOOKUP(CU$7,Budget!$G$2:$EH$204,178)*$B$3/12</f>
        <v>0</v>
      </c>
      <c r="CV20" s="285">
        <f>HLOOKUP(CV$7,Budget!$G$2:$EH$204,178)*$B$3/12</f>
        <v>533.33333333333337</v>
      </c>
      <c r="CW20" s="285">
        <f>HLOOKUP(CW$7,Budget!$G$2:$EH$204,178)*$B$3/12</f>
        <v>0</v>
      </c>
      <c r="CX20" s="285">
        <f>HLOOKUP(CX$7,Budget!$G$2:$EH$204,178)*$B$3/12</f>
        <v>338.58159999999998</v>
      </c>
      <c r="CY20" s="285">
        <f>HLOOKUP(CY$7,Budget!$G$2:$EH$204,178)*$B$3/12</f>
        <v>0</v>
      </c>
      <c r="CZ20" s="285">
        <f>HLOOKUP(CZ$7,Budget!$G$2:$EH$204,178)*$B$3/12</f>
        <v>0</v>
      </c>
      <c r="DA20" s="285">
        <f>HLOOKUP(DA$7,Budget!$G$2:$EH$204,178)*$B$3/12</f>
        <v>0</v>
      </c>
      <c r="DB20" s="285">
        <f>HLOOKUP(DB$7,Budget!$G$2:$EH$204,178)*$B$3/12</f>
        <v>0</v>
      </c>
      <c r="DC20" s="285">
        <f>HLOOKUP(DC$7,Budget!$G$2:$EH$204,178)*$B$3/12</f>
        <v>0</v>
      </c>
      <c r="DD20" s="285">
        <f>HLOOKUP(DD$7,Budget!$G$2:$EH$204,178)*$B$3/12</f>
        <v>0</v>
      </c>
      <c r="DE20" s="285">
        <f>HLOOKUP(DE$7,Budget!$G$2:$EH$204,178)*$B$3/12</f>
        <v>196.73000000000002</v>
      </c>
      <c r="DF20" s="285">
        <f>HLOOKUP(DF$7,Budget!$G$2:$EH$204,178)*$B$3/12</f>
        <v>0</v>
      </c>
      <c r="DG20" s="285">
        <f>HLOOKUP(DG$7,Budget!$G$2:$EH$204,178)*$B$3/12</f>
        <v>509.84999999999997</v>
      </c>
      <c r="DH20" s="285">
        <f>HLOOKUP(DH$7,Budget!$G$2:$EH$204,178)*$B$3/12</f>
        <v>0</v>
      </c>
      <c r="DI20" s="285">
        <f>HLOOKUP(DI$7,Budget!$G$2:$EH$204,178)*$B$3/12</f>
        <v>0</v>
      </c>
      <c r="DJ20" s="285">
        <f>HLOOKUP(DJ$7,Budget!$G$2:$EH$204,178)*$B$3/12</f>
        <v>203.46619999999999</v>
      </c>
      <c r="DK20" s="285">
        <f>HLOOKUP(DK$7,Budget!$G$2:$EH$204,178)*$B$3/12</f>
        <v>0</v>
      </c>
      <c r="DL20" s="285">
        <f>HLOOKUP(DL$7,Budget!$G$2:$EH$204,178)*$B$3/12</f>
        <v>0</v>
      </c>
      <c r="DM20" s="285">
        <f>HLOOKUP(DM$7,Budget!$G$2:$EH$204,178)*$B$3/12</f>
        <v>0</v>
      </c>
      <c r="DN20" s="285">
        <f>HLOOKUP(DN$7,Budget!$G$2:$EH$204,178)*$B$3/12</f>
        <v>0</v>
      </c>
      <c r="DO20" s="285">
        <f>HLOOKUP(DO$7,Budget!$G$2:$EH$204,178)*$B$3/12</f>
        <v>0</v>
      </c>
      <c r="DP20" s="285">
        <f>HLOOKUP(DP$7,Budget!$G$2:$EH$204,178)*$B$3/12</f>
        <v>0</v>
      </c>
      <c r="DQ20" s="285">
        <f>HLOOKUP(DQ$7,Budget!$G$2:$EH$204,178)*$B$3/12</f>
        <v>284.12893333333335</v>
      </c>
      <c r="DR20" s="285">
        <f>HLOOKUP(DR$7,Budget!$G$2:$EH$204,178)*$B$3/12</f>
        <v>0</v>
      </c>
      <c r="DS20" s="285">
        <f>HLOOKUP(DS$7,Budget!$G$2:$EH$204,178)*$B$3/12</f>
        <v>0</v>
      </c>
      <c r="DT20" s="285">
        <f>HLOOKUP(DT$7,Budget!$G$2:$EH$204,178)*$B$3/12</f>
        <v>0</v>
      </c>
      <c r="DU20" s="285">
        <f>HLOOKUP(DU$7,Budget!$G$2:$EH$204,178)*$B$3/12</f>
        <v>0</v>
      </c>
      <c r="DV20" s="285">
        <f>HLOOKUP(DV$7,Budget!$G$2:$EH$204,178)*$B$3/12</f>
        <v>0</v>
      </c>
      <c r="DW20" s="285">
        <f>HLOOKUP(DW$7,Budget!$G$2:$EH$204,178)*$B$3/12</f>
        <v>0</v>
      </c>
      <c r="DX20" s="285">
        <f>HLOOKUP(DX$7,Budget!$G$2:$EH$204,178)*$B$3/12</f>
        <v>0</v>
      </c>
      <c r="DY20" s="285">
        <f>HLOOKUP(DY$7,Budget!$G$2:$EH$204,178)*$B$3/12</f>
        <v>171.7834</v>
      </c>
      <c r="DZ20" s="285">
        <f>HLOOKUP(DZ$7,Budget!$G$2:$EH$204,178)*$B$3/12</f>
        <v>0</v>
      </c>
      <c r="EA20" s="285">
        <f>HLOOKUP(EA$7,Budget!$G$2:$EH$204,178)*$B$3/12</f>
        <v>787.60666666666668</v>
      </c>
      <c r="EB20" s="285">
        <f>HLOOKUP(EB$7,Budget!$G$2:$EH$204,178)*$B$3/12</f>
        <v>0</v>
      </c>
      <c r="EC20" s="285">
        <f>HLOOKUP(EC$7,Budget!$G$2:$EH$204,178)*$B$3/12</f>
        <v>0</v>
      </c>
      <c r="ED20" s="285">
        <f>HLOOKUP(ED$7,Budget!$G$2:$EH$204,178)*$B$3/12</f>
        <v>666.66666666666663</v>
      </c>
      <c r="EE20" s="285">
        <f>HLOOKUP(EE$7,Budget!$G$2:$EH$204,178)*$B$3/12</f>
        <v>800</v>
      </c>
      <c r="EF20" s="285">
        <f>HLOOKUP(EF$7,Budget!$G$2:$EH$204,178)*$B$3/12</f>
        <v>0</v>
      </c>
      <c r="EG20" s="285">
        <f>HLOOKUP(EG$7,Budget!$G$2:$EH$204,178)*$B$3/12</f>
        <v>575.92840000000001</v>
      </c>
      <c r="EH20" s="285">
        <f>HLOOKUP(EH$7,Budget!$G$2:$EH$204,178)*$B$3/12</f>
        <v>0</v>
      </c>
      <c r="EI20" s="285">
        <f>HLOOKUP(EI$7,Budget!$G$2:$EH$204,178)*$B$3/12</f>
        <v>244.79666666666665</v>
      </c>
      <c r="EJ20" s="285">
        <f>HLOOKUP(EJ$7,Budget!$G$2:$EH$204,178)*$B$3/12</f>
        <v>0</v>
      </c>
    </row>
    <row r="21" spans="1:140" hidden="1" outlineLevel="1" x14ac:dyDescent="0.25">
      <c r="A21" s="272" t="s">
        <v>352</v>
      </c>
      <c r="B21" s="285">
        <f>HLOOKUP(B$7,Budget!$G$2:$EH$204,200)*$B$3/12</f>
        <v>0</v>
      </c>
      <c r="C21" s="285">
        <f>HLOOKUP(C$7,Budget!$G$2:$EH$204,200)*$B$3/12</f>
        <v>7637.7088000000003</v>
      </c>
      <c r="D21" s="285">
        <f>HLOOKUP(D$7,Budget!$G$2:$EH$204,200)*$B$3/12</f>
        <v>40978.556866666666</v>
      </c>
      <c r="E21" s="285">
        <f>HLOOKUP(E$7,Budget!$G$2:$EH$204,200)*$B$3/12</f>
        <v>0</v>
      </c>
      <c r="F21" s="285">
        <f>HLOOKUP(F$7,Budget!$G$2:$EH$204,200)*$B$3/12</f>
        <v>31543.238733333332</v>
      </c>
      <c r="G21" s="285">
        <f>HLOOKUP(G$7,Budget!$G$2:$EH$204,200)*$B$3/12</f>
        <v>16597.271666666667</v>
      </c>
      <c r="H21" s="285">
        <f>HLOOKUP(H$7,Budget!$G$2:$EH$204,200)*$B$3/12</f>
        <v>0</v>
      </c>
      <c r="I21" s="285">
        <f>HLOOKUP(I$7,Budget!$G$2:$EH$204,200)*$B$3/12</f>
        <v>0</v>
      </c>
      <c r="J21" s="285">
        <f>HLOOKUP(J$7,Budget!$G$2:$EH$204,200)*$B$3/12</f>
        <v>18244.791666666664</v>
      </c>
      <c r="K21" s="285">
        <f>HLOOKUP(K$7,Budget!$G$2:$EH$204,200)*$B$3/12</f>
        <v>21149.333333333332</v>
      </c>
      <c r="L21" s="285">
        <f>HLOOKUP(L$7,Budget!$G$2:$EH$204,200)*$B$3/12</f>
        <v>0</v>
      </c>
      <c r="M21" s="285">
        <f>HLOOKUP(M$7,Budget!$G$2:$EH$204,200)*$B$3/12</f>
        <v>8876.0470666666661</v>
      </c>
      <c r="N21" s="285">
        <f>HLOOKUP(N$7,Budget!$G$2:$EH$204,200)*$B$3/12</f>
        <v>0</v>
      </c>
      <c r="O21" s="285">
        <f>HLOOKUP(O$7,Budget!$G$2:$EH$204,200)*$B$3/12</f>
        <v>0</v>
      </c>
      <c r="P21" s="285"/>
      <c r="Q21" s="285">
        <f>HLOOKUP(Q$7,Budget!$G$2:$EH$204,200)*$B$3/12</f>
        <v>16771.445</v>
      </c>
      <c r="R21" s="285">
        <f>HLOOKUP(R$7,Budget!$G$2:$EH$204,200)*$B$3/12</f>
        <v>16771.445</v>
      </c>
      <c r="S21" s="285"/>
      <c r="T21" s="285">
        <f>HLOOKUP(T$7,Budget!$G$2:$EH$204,200)*$B$3/12</f>
        <v>61737.636933333328</v>
      </c>
      <c r="U21" s="285"/>
      <c r="V21" s="285">
        <f>HLOOKUP(V$7,Budget!$G$2:$EH$204,200)*$B$3/12</f>
        <v>0</v>
      </c>
      <c r="W21" s="285">
        <f>HLOOKUP(W$7,Budget!$G$2:$EH$204,200)*$B$3/12</f>
        <v>0</v>
      </c>
      <c r="X21" s="285">
        <f>HLOOKUP(X$7,Budget!$G$2:$EH$204,200)*$B$3/12</f>
        <v>0</v>
      </c>
      <c r="Y21" s="285">
        <f>HLOOKUP(Y$7,Budget!$G$2:$EH$204,200)*$B$3/12</f>
        <v>17025.803866666665</v>
      </c>
      <c r="Z21" s="285">
        <f>HLOOKUP(Z$7,Budget!$G$2:$EH$204,200)*$B$3/12</f>
        <v>0</v>
      </c>
      <c r="AA21" s="285">
        <f>HLOOKUP(AA$7,Budget!$G$2:$EH$204,200)*$B$3/12</f>
        <v>0</v>
      </c>
      <c r="AB21" s="285">
        <f>HLOOKUP(AB$7,Budget!$G$2:$EH$204,200)*$B$3/12</f>
        <v>3969.7161333333333</v>
      </c>
      <c r="AC21" s="285">
        <f>HLOOKUP(AC$7,Budget!$G$2:$EH$204,200)*$B$3/12</f>
        <v>0</v>
      </c>
      <c r="AD21" s="285">
        <f>HLOOKUP(AD$7,Budget!$G$2:$EH$204,200)*$B$3/12</f>
        <v>1499.4018666666668</v>
      </c>
      <c r="AE21" s="285">
        <f>HLOOKUP(AE$7,Budget!$G$2:$EH$204,200)*$B$3/12</f>
        <v>2928.9079999999999</v>
      </c>
      <c r="AF21" s="285">
        <f>HLOOKUP(AF$7,Budget!$G$2:$EH$204,200)*$B$3/12</f>
        <v>0</v>
      </c>
      <c r="AG21" s="285">
        <f>HLOOKUP(AG$7,Budget!$G$2:$EH$204,200)*$B$3/12</f>
        <v>0</v>
      </c>
      <c r="AH21" s="285">
        <f>HLOOKUP(AH$7,Budget!$G$2:$EH$204,200)*$B$3/12</f>
        <v>164.79999999999998</v>
      </c>
      <c r="AI21" s="285">
        <f>HLOOKUP(AI$7,Budget!$G$2:$EH$204,200)*$B$3/12</f>
        <v>0</v>
      </c>
      <c r="AJ21" s="285">
        <f>HLOOKUP(AJ$7,Budget!$G$2:$EH$204,200)*$B$3/12</f>
        <v>0</v>
      </c>
      <c r="AK21" s="285">
        <f>HLOOKUP(AK$7,Budget!$G$2:$EH$204,200)*$B$3/12</f>
        <v>1192.0276000000001</v>
      </c>
      <c r="AL21" s="285">
        <f>HLOOKUP(AL$7,Budget!$G$2:$EH$204,200)*$B$3/12</f>
        <v>0</v>
      </c>
      <c r="AM21" s="285">
        <f>HLOOKUP(AM$7,Budget!$G$2:$EH$204,200)*$B$3/12</f>
        <v>0</v>
      </c>
      <c r="AN21" s="285">
        <f>HLOOKUP(AN$7,Budget!$G$2:$EH$204,200)*$B$3/12</f>
        <v>20922.863799999999</v>
      </c>
      <c r="AO21" s="285">
        <f>HLOOKUP(AO$7,Budget!$G$2:$EH$204,200)*$B$3/12</f>
        <v>0</v>
      </c>
      <c r="AP21" s="285">
        <f>HLOOKUP(AP$7,Budget!$G$2:$EH$204,200)*$B$3/12</f>
        <v>0</v>
      </c>
      <c r="AQ21" s="285">
        <f>HLOOKUP(AQ$7,Budget!$G$2:$EH$204,200)*$B$3/12</f>
        <v>0</v>
      </c>
      <c r="AR21" s="285">
        <f>HLOOKUP(AR$7,Budget!$G$2:$EH$204,200)*$B$3/12</f>
        <v>0</v>
      </c>
      <c r="AS21" s="285">
        <f>HLOOKUP(AS$7,Budget!$G$2:$EH$204,200)*$B$3/12</f>
        <v>0</v>
      </c>
      <c r="AT21" s="285">
        <f>HLOOKUP(AT$7,Budget!$G$2:$EH$204,200)*$B$3/12</f>
        <v>5040.0440666666664</v>
      </c>
      <c r="AU21" s="285">
        <f>HLOOKUP(AU$7,Budget!$G$2:$EH$204,200)*$B$3/12</f>
        <v>0</v>
      </c>
      <c r="AV21" s="285">
        <f>HLOOKUP(AV$7,Budget!$G$2:$EH$204,200)*$B$3/12</f>
        <v>1069.3666000000001</v>
      </c>
      <c r="AW21" s="285">
        <f>HLOOKUP(AW$7,Budget!$G$2:$EH$204,200)*$B$3/12</f>
        <v>0</v>
      </c>
      <c r="AX21" s="285">
        <f>HLOOKUP(AX$7,Budget!$G$2:$EH$204,200)*$B$3/12</f>
        <v>0</v>
      </c>
      <c r="AY21" s="285">
        <f>HLOOKUP(AY$7,Budget!$G$2:$EH$204,200)*$B$3/12</f>
        <v>0</v>
      </c>
      <c r="AZ21" s="285">
        <f>HLOOKUP(AZ$7,Budget!$G$2:$EH$204,200)*$B$3/12</f>
        <v>0</v>
      </c>
      <c r="BA21" s="285">
        <f>HLOOKUP(BA$7,Budget!$G$2:$EH$204,200)*$B$3/12</f>
        <v>39364.54</v>
      </c>
      <c r="BB21" s="285">
        <f>HLOOKUP(BB$7,Budget!$G$2:$EH$204,200)*$B$3/12</f>
        <v>0</v>
      </c>
      <c r="BC21" s="285">
        <f>HLOOKUP(BC$7,Budget!$G$2:$EH$204,200)*$B$3/12</f>
        <v>0</v>
      </c>
      <c r="BD21" s="285">
        <f>HLOOKUP(BD$7,Budget!$G$2:$EH$204,200)*$B$3/12</f>
        <v>0</v>
      </c>
      <c r="BE21" s="285">
        <f>HLOOKUP(BE$7,Budget!$G$2:$EH$204,200)*$B$3/12</f>
        <v>0</v>
      </c>
      <c r="BF21" s="285">
        <f>HLOOKUP(BF$7,Budget!$G$2:$EH$204,200)*$B$3/12</f>
        <v>31627.138799999997</v>
      </c>
      <c r="BG21" s="285">
        <f>HLOOKUP(BG$7,Budget!$G$2:$EH$204,200)*$B$3/12</f>
        <v>31627.138799999997</v>
      </c>
      <c r="BH21" s="285">
        <f>HLOOKUP(BH$7,Budget!$G$2:$EH$204,200)*$B$3/12</f>
        <v>24247.98533333333</v>
      </c>
      <c r="BI21" s="285">
        <f>HLOOKUP(BI$7,Budget!$G$2:$EH$204,200)*$B$3/12</f>
        <v>0</v>
      </c>
      <c r="BJ21" s="285">
        <f>HLOOKUP(BJ$7,Budget!$G$2:$EH$204,200)*$B$3/12</f>
        <v>0</v>
      </c>
      <c r="BK21" s="285">
        <f>HLOOKUP(BK$7,Budget!$G$2:$EH$204,200)*$B$3/12</f>
        <v>2066.6332000000002</v>
      </c>
      <c r="BL21" s="285">
        <f>HLOOKUP(BL$7,Budget!$G$2:$EH$204,200)*$B$3/12</f>
        <v>0</v>
      </c>
      <c r="BM21" s="285">
        <f>HLOOKUP(BM$7,Budget!$G$2:$EH$204,200)*$B$3/12</f>
        <v>0</v>
      </c>
      <c r="BN21" s="285">
        <f>HLOOKUP(BN$7,Budget!$G$2:$EH$204,200)*$B$3/12</f>
        <v>0</v>
      </c>
      <c r="BO21" s="285">
        <f>HLOOKUP(BO$7,Budget!$G$2:$EH$204,200)*$B$3/12</f>
        <v>0</v>
      </c>
      <c r="BP21" s="285">
        <f>HLOOKUP(BP$7,Budget!$G$2:$EH$204,200)*$B$3/12</f>
        <v>38281.87266666667</v>
      </c>
      <c r="BQ21" s="285">
        <f>HLOOKUP(BQ$7,Budget!$G$2:$EH$204,200)*$B$3/12</f>
        <v>3747.8953333333325</v>
      </c>
      <c r="BR21" s="285">
        <f>HLOOKUP(BR$7,Budget!$G$2:$EH$204,200)*$B$3/12</f>
        <v>3747.8953333333325</v>
      </c>
      <c r="BS21" s="285">
        <f>HLOOKUP(BS$7,Budget!$G$2:$EH$204,200)*$B$3/12</f>
        <v>13850.492400000003</v>
      </c>
      <c r="BT21" s="285">
        <f>HLOOKUP(BT$7,Budget!$G$2:$EH$204,200)*$B$3/12</f>
        <v>0</v>
      </c>
      <c r="BU21" s="285">
        <f>HLOOKUP(BU$7,Budget!$G$2:$EH$204,200)*$B$3/12</f>
        <v>1468.5946000000001</v>
      </c>
      <c r="BV21" s="285">
        <f>HLOOKUP(BV$7,Budget!$G$2:$EH$204,200)*$B$3/12</f>
        <v>0</v>
      </c>
      <c r="BW21" s="285">
        <f>HLOOKUP(BW$7,Budget!$G$2:$EH$204,200)*$B$3/12</f>
        <v>5426.8846000000003</v>
      </c>
      <c r="BX21" s="285">
        <f>HLOOKUP(BX$7,Budget!$G$2:$EH$204,200)*$B$3/12</f>
        <v>0</v>
      </c>
      <c r="BY21" s="285">
        <f>HLOOKUP(BY$7,Budget!$G$2:$EH$204,200)*$B$3/12</f>
        <v>0</v>
      </c>
      <c r="BZ21" s="285">
        <f>HLOOKUP(BZ$7,Budget!$G$2:$EH$204,200)*$B$3/12</f>
        <v>0</v>
      </c>
      <c r="CA21" s="285">
        <f>HLOOKUP(CA$7,Budget!$G$2:$EH$204,200)*$B$3/12</f>
        <v>6617.2899333333335</v>
      </c>
      <c r="CB21" s="285">
        <f>HLOOKUP(CB$7,Budget!$G$2:$EH$204,200)*$B$3/12</f>
        <v>0</v>
      </c>
      <c r="CC21" s="285">
        <f>HLOOKUP(CC$7,Budget!$G$2:$EH$204,200)*$B$3/12</f>
        <v>0</v>
      </c>
      <c r="CD21" s="285">
        <f>HLOOKUP(CD$7,Budget!$G$2:$EH$204,200)*$B$3/12</f>
        <v>0</v>
      </c>
      <c r="CE21" s="285">
        <f>HLOOKUP(CE$7,Budget!$G$2:$EH$204,200)*$B$3/12</f>
        <v>61795.934933333338</v>
      </c>
      <c r="CF21" s="285">
        <f>HLOOKUP(CF$7,Budget!$G$2:$EH$204,200)*$B$3/12</f>
        <v>0</v>
      </c>
      <c r="CG21" s="285">
        <f>HLOOKUP(CG$7,Budget!$G$2:$EH$204,200)*$B$3/12</f>
        <v>916.05453333333332</v>
      </c>
      <c r="CH21" s="285">
        <f>HLOOKUP(CH$7,Budget!$G$2:$EH$204,200)*$B$3/12</f>
        <v>0</v>
      </c>
      <c r="CI21" s="285">
        <f>HLOOKUP(CI$7,Budget!$G$2:$EH$204,200)*$B$3/12</f>
        <v>25424.032466666667</v>
      </c>
      <c r="CJ21" s="285">
        <f>HLOOKUP(CJ$7,Budget!$G$2:$EH$204,200)*$B$3/12</f>
        <v>0</v>
      </c>
      <c r="CK21" s="285">
        <f>HLOOKUP(CK$7,Budget!$G$2:$EH$204,200)*$B$3/12</f>
        <v>9816.4012666666658</v>
      </c>
      <c r="CL21" s="285">
        <f>HLOOKUP(CL$7,Budget!$G$2:$EH$204,200)*$B$3/12</f>
        <v>0</v>
      </c>
      <c r="CM21" s="285">
        <f>HLOOKUP(CM$7,Budget!$G$2:$EH$204,200)*$B$3/12</f>
        <v>18826.985466666669</v>
      </c>
      <c r="CN21" s="285">
        <f>HLOOKUP(CN$7,Budget!$G$2:$EH$204,200)*$B$3/12</f>
        <v>32100.890733333334</v>
      </c>
      <c r="CO21" s="285">
        <f>HLOOKUP(CO$7,Budget!$G$2:$EH$204,200)*$B$3/12</f>
        <v>28154.548733333333</v>
      </c>
      <c r="CP21" s="285">
        <f>HLOOKUP(CP$7,Budget!$G$2:$EH$204,200)*$B$3/12</f>
        <v>0</v>
      </c>
      <c r="CQ21" s="285">
        <f>HLOOKUP(CQ$7,Budget!$G$2:$EH$204,200)*$B$3/12</f>
        <v>0</v>
      </c>
      <c r="CR21" s="285">
        <f>HLOOKUP(CR$7,Budget!$G$2:$EH$204,200)*$B$3/12</f>
        <v>0</v>
      </c>
      <c r="CS21" s="285">
        <f>HLOOKUP(CS$7,Budget!$G$2:$EH$204,200)*$B$3/12</f>
        <v>6804.6469333333334</v>
      </c>
      <c r="CT21" s="285">
        <f>HLOOKUP(CT$7,Budget!$G$2:$EH$204,200)*$B$3/12</f>
        <v>0</v>
      </c>
      <c r="CU21" s="285">
        <f>HLOOKUP(CU$7,Budget!$G$2:$EH$204,200)*$B$3/12</f>
        <v>0</v>
      </c>
      <c r="CV21" s="285">
        <f>HLOOKUP(CV$7,Budget!$G$2:$EH$204,200)*$B$3/12</f>
        <v>30814.645199999999</v>
      </c>
      <c r="CW21" s="285">
        <f>HLOOKUP(CW$7,Budget!$G$2:$EH$204,200)*$B$3/12</f>
        <v>0</v>
      </c>
      <c r="CX21" s="285">
        <f>HLOOKUP(CX$7,Budget!$G$2:$EH$204,200)*$B$3/12</f>
        <v>34798.146133333335</v>
      </c>
      <c r="CY21" s="285">
        <f>HLOOKUP(CY$7,Budget!$G$2:$EH$204,200)*$B$3/12</f>
        <v>0</v>
      </c>
      <c r="CZ21" s="285">
        <f>HLOOKUP(CZ$7,Budget!$G$2:$EH$204,200)*$B$3/12</f>
        <v>0</v>
      </c>
      <c r="DA21" s="285">
        <f>HLOOKUP(DA$7,Budget!$G$2:$EH$204,200)*$B$3/12</f>
        <v>0</v>
      </c>
      <c r="DB21" s="285">
        <f>HLOOKUP(DB$7,Budget!$G$2:$EH$204,200)*$B$3/12</f>
        <v>0</v>
      </c>
      <c r="DC21" s="285">
        <f>HLOOKUP(DC$7,Budget!$G$2:$EH$204,200)*$B$3/12</f>
        <v>1.4666666666666667E-8</v>
      </c>
      <c r="DD21" s="285">
        <f>HLOOKUP(DD$7,Budget!$G$2:$EH$204,200)*$B$3/12</f>
        <v>1.4666666666666667E-8</v>
      </c>
      <c r="DE21" s="285">
        <f>HLOOKUP(DE$7,Budget!$G$2:$EH$204,200)*$B$3/12</f>
        <v>30667.329866666667</v>
      </c>
      <c r="DF21" s="285">
        <f>HLOOKUP(DF$7,Budget!$G$2:$EH$204,200)*$B$3/12</f>
        <v>0</v>
      </c>
      <c r="DG21" s="285">
        <f>HLOOKUP(DG$7,Budget!$G$2:$EH$204,200)*$B$3/12</f>
        <v>8897.2704666666687</v>
      </c>
      <c r="DH21" s="285">
        <f>HLOOKUP(DH$7,Budget!$G$2:$EH$204,200)*$B$3/12</f>
        <v>0</v>
      </c>
      <c r="DI21" s="285">
        <f>HLOOKUP(DI$7,Budget!$G$2:$EH$204,200)*$B$3/12</f>
        <v>0</v>
      </c>
      <c r="DJ21" s="285">
        <f>HLOOKUP(DJ$7,Budget!$G$2:$EH$204,200)*$B$3/12</f>
        <v>0</v>
      </c>
      <c r="DK21" s="285">
        <f>HLOOKUP(DK$7,Budget!$G$2:$EH$204,200)*$B$3/12</f>
        <v>4251.373066666667</v>
      </c>
      <c r="DL21" s="285">
        <f>HLOOKUP(DL$7,Budget!$G$2:$EH$204,200)*$B$3/12</f>
        <v>0</v>
      </c>
      <c r="DM21" s="285">
        <f>HLOOKUP(DM$7,Budget!$G$2:$EH$204,200)*$B$3/12</f>
        <v>0</v>
      </c>
      <c r="DN21" s="285">
        <f>HLOOKUP(DN$7,Budget!$G$2:$EH$204,200)*$B$3/12</f>
        <v>0</v>
      </c>
      <c r="DO21" s="285">
        <f>HLOOKUP(DO$7,Budget!$G$2:$EH$204,200)*$B$3/12</f>
        <v>0</v>
      </c>
      <c r="DP21" s="285">
        <f>HLOOKUP(DP$7,Budget!$G$2:$EH$204,200)*$B$3/12</f>
        <v>0</v>
      </c>
      <c r="DQ21" s="285">
        <f>HLOOKUP(DQ$7,Budget!$G$2:$EH$204,200)*$B$3/12</f>
        <v>7417.8814666666667</v>
      </c>
      <c r="DR21" s="285">
        <f>HLOOKUP(DR$7,Budget!$G$2:$EH$204,200)*$B$3/12</f>
        <v>0</v>
      </c>
      <c r="DS21" s="285">
        <f>HLOOKUP(DS$7,Budget!$G$2:$EH$204,200)*$B$3/12</f>
        <v>0</v>
      </c>
      <c r="DT21" s="285">
        <f>HLOOKUP(DT$7,Budget!$G$2:$EH$204,200)*$B$3/12</f>
        <v>600</v>
      </c>
      <c r="DU21" s="285">
        <f>HLOOKUP(DU$7,Budget!$G$2:$EH$204,200)*$B$3/12</f>
        <v>0</v>
      </c>
      <c r="DV21" s="285">
        <f>HLOOKUP(DV$7,Budget!$G$2:$EH$204,200)*$B$3/12</f>
        <v>0</v>
      </c>
      <c r="DW21" s="285">
        <f>HLOOKUP(DW$7,Budget!$G$2:$EH$204,200)*$B$3/12</f>
        <v>0</v>
      </c>
      <c r="DX21" s="285">
        <f>HLOOKUP(DX$7,Budget!$G$2:$EH$204,200)*$B$3/12</f>
        <v>0</v>
      </c>
      <c r="DY21" s="285">
        <f>HLOOKUP(DY$7,Budget!$G$2:$EH$204,200)*$B$3/12</f>
        <v>0</v>
      </c>
      <c r="DZ21" s="285">
        <f>HLOOKUP(DZ$7,Budget!$G$2:$EH$204,200)*$B$3/12</f>
        <v>0</v>
      </c>
      <c r="EA21" s="285">
        <f>HLOOKUP(EA$7,Budget!$G$2:$EH$204,200)*$B$3/12</f>
        <v>33077.001133333339</v>
      </c>
      <c r="EB21" s="285">
        <f>HLOOKUP(EB$7,Budget!$G$2:$EH$204,200)*$B$3/12</f>
        <v>0</v>
      </c>
      <c r="EC21" s="285">
        <f>HLOOKUP(EC$7,Budget!$G$2:$EH$204,200)*$B$3/12</f>
        <v>0</v>
      </c>
      <c r="ED21" s="285">
        <f>HLOOKUP(ED$7,Budget!$G$2:$EH$204,200)*$B$3/12</f>
        <v>36205.076799999995</v>
      </c>
      <c r="EE21" s="285">
        <f>HLOOKUP(EE$7,Budget!$G$2:$EH$204,200)*$B$3/12</f>
        <v>53198.49746666666</v>
      </c>
      <c r="EF21" s="285">
        <f>HLOOKUP(EF$7,Budget!$G$2:$EH$204,200)*$B$3/12</f>
        <v>0</v>
      </c>
      <c r="EG21" s="285">
        <f>HLOOKUP(EG$7,Budget!$G$2:$EH$204,200)*$B$3/12</f>
        <v>17834.580466666666</v>
      </c>
      <c r="EH21" s="285">
        <f>HLOOKUP(EH$7,Budget!$G$2:$EH$204,200)*$B$3/12</f>
        <v>0</v>
      </c>
      <c r="EI21" s="285">
        <f>HLOOKUP(EI$7,Budget!$G$2:$EH$204,200)*$B$3/12</f>
        <v>15081.795600000003</v>
      </c>
      <c r="EJ21" s="285">
        <f>HLOOKUP(EJ$7,Budget!$G$2:$EH$204,200)*$B$3/12</f>
        <v>11200</v>
      </c>
    </row>
    <row r="22" spans="1:140" hidden="1" outlineLevel="1" x14ac:dyDescent="0.2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85"/>
      <c r="DA22" s="285"/>
      <c r="DB22" s="285"/>
      <c r="DC22" s="285"/>
      <c r="DD22" s="285"/>
      <c r="DE22" s="285"/>
      <c r="DF22" s="285"/>
      <c r="DG22" s="285"/>
      <c r="DH22" s="285"/>
      <c r="DI22" s="285"/>
      <c r="DJ22" s="285"/>
      <c r="DK22" s="285"/>
      <c r="DL22" s="285"/>
      <c r="DM22" s="285"/>
      <c r="DN22" s="285"/>
      <c r="DO22" s="285"/>
      <c r="DP22" s="285"/>
      <c r="DQ22" s="285"/>
      <c r="DR22" s="285"/>
      <c r="DS22" s="285"/>
      <c r="DT22" s="285"/>
      <c r="DU22" s="285"/>
      <c r="DV22" s="285"/>
      <c r="DW22" s="285"/>
      <c r="DX22" s="285"/>
      <c r="DY22" s="285"/>
      <c r="DZ22" s="285"/>
      <c r="EA22" s="285"/>
      <c r="EB22" s="285"/>
      <c r="EC22" s="285"/>
      <c r="ED22" s="285"/>
      <c r="EE22" s="285"/>
      <c r="EF22" s="285"/>
      <c r="EG22" s="285"/>
      <c r="EH22" s="285"/>
      <c r="EI22" s="285"/>
      <c r="EJ22" s="285"/>
    </row>
    <row r="23" spans="1:140" hidden="1" outlineLevel="1" x14ac:dyDescent="0.2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85"/>
      <c r="DC23" s="285"/>
      <c r="DD23" s="285"/>
      <c r="DE23" s="285"/>
      <c r="DF23" s="285"/>
      <c r="DG23" s="285"/>
      <c r="DH23" s="285"/>
      <c r="DI23" s="285"/>
      <c r="DJ23" s="285"/>
      <c r="DK23" s="285"/>
      <c r="DL23" s="285"/>
      <c r="DM23" s="285"/>
      <c r="DN23" s="285"/>
      <c r="DO23" s="285"/>
      <c r="DP23" s="285"/>
      <c r="DQ23" s="285"/>
      <c r="DR23" s="285"/>
      <c r="DS23" s="285"/>
      <c r="DT23" s="285"/>
      <c r="DU23" s="285"/>
      <c r="DV23" s="285"/>
      <c r="DW23" s="285"/>
      <c r="DX23" s="285"/>
      <c r="DY23" s="285"/>
      <c r="DZ23" s="285"/>
      <c r="EA23" s="285"/>
      <c r="EB23" s="285"/>
      <c r="EC23" s="285"/>
      <c r="ED23" s="285"/>
      <c r="EE23" s="285"/>
      <c r="EF23" s="285"/>
      <c r="EG23" s="285"/>
      <c r="EH23" s="285"/>
      <c r="EI23" s="285"/>
      <c r="EJ23" s="285"/>
    </row>
    <row r="24" spans="1:140" hidden="1" outlineLevel="1" x14ac:dyDescent="0.25">
      <c r="A24" s="284" t="s">
        <v>354</v>
      </c>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85"/>
      <c r="DA24" s="285"/>
      <c r="DB24" s="285"/>
      <c r="DC24" s="285"/>
      <c r="DD24" s="285"/>
      <c r="DE24" s="285"/>
      <c r="DF24" s="285"/>
      <c r="DG24" s="285"/>
      <c r="DH24" s="285"/>
      <c r="DI24" s="285"/>
      <c r="DJ24" s="285"/>
      <c r="DK24" s="285"/>
      <c r="DL24" s="285"/>
      <c r="DM24" s="285"/>
      <c r="DN24" s="285"/>
      <c r="DO24" s="285"/>
      <c r="DP24" s="285"/>
      <c r="DQ24" s="285"/>
      <c r="DR24" s="285"/>
      <c r="DS24" s="285"/>
      <c r="DT24" s="285"/>
      <c r="DU24" s="285"/>
      <c r="DV24" s="285"/>
      <c r="DW24" s="285"/>
      <c r="DX24" s="285"/>
      <c r="DY24" s="285"/>
      <c r="DZ24" s="285"/>
      <c r="EA24" s="285"/>
      <c r="EB24" s="285"/>
      <c r="EC24" s="285"/>
      <c r="ED24" s="285"/>
      <c r="EE24" s="285"/>
      <c r="EF24" s="285"/>
      <c r="EG24" s="285"/>
      <c r="EH24" s="285"/>
      <c r="EI24" s="285"/>
      <c r="EJ24" s="285"/>
    </row>
    <row r="25" spans="1:140" hidden="1" outlineLevel="1" x14ac:dyDescent="0.25">
      <c r="A25" s="272" t="s">
        <v>697</v>
      </c>
      <c r="B25" s="285">
        <f>HLOOKUP(B$7,'Income Statement'!$G$2:$EN$203,59)</f>
        <v>0</v>
      </c>
      <c r="C25" s="285">
        <f>HLOOKUP(C$7,'Income Statement'!$G$2:$EN$203,59)</f>
        <v>1617.14</v>
      </c>
      <c r="D25" s="285">
        <f>HLOOKUP(D$7,'Income Statement'!$G$2:$EN$203,59)</f>
        <v>30534.14</v>
      </c>
      <c r="E25" s="285">
        <f>HLOOKUP(E$7,'Income Statement'!$G$2:$EN$203,59)</f>
        <v>0</v>
      </c>
      <c r="F25" s="285">
        <f>HLOOKUP(F$7,'Income Statement'!$G$2:$EN$203,59)</f>
        <v>39085</v>
      </c>
      <c r="G25" s="285">
        <f>HLOOKUP(G$7,'Income Statement'!$G$2:$EN$203,59)</f>
        <v>4750</v>
      </c>
      <c r="H25" s="285">
        <f>HLOOKUP(H$7,'Income Statement'!$G$2:$EN$203,59)</f>
        <v>0</v>
      </c>
      <c r="I25" s="285">
        <f>HLOOKUP(I$7,'Income Statement'!$G$2:$EN$203,59)</f>
        <v>0</v>
      </c>
      <c r="J25" s="285">
        <f>HLOOKUP(J$7,'Income Statement'!$G$2:$EN$203,59)</f>
        <v>12275</v>
      </c>
      <c r="K25" s="285">
        <f>HLOOKUP(K$7,'Income Statement'!$G$2:$EN$203,59)</f>
        <v>2794.7</v>
      </c>
      <c r="L25" s="285">
        <f>HLOOKUP(L$7,'Income Statement'!$G$2:$EN$203,59)</f>
        <v>0</v>
      </c>
      <c r="M25" s="285">
        <f>HLOOKUP(M$7,'Income Statement'!$G$2:$EN$203,59)</f>
        <v>8215</v>
      </c>
      <c r="N25" s="285">
        <f>HLOOKUP(N$7,'Income Statement'!$G$2:$EN$203,59)</f>
        <v>0</v>
      </c>
      <c r="O25" s="285">
        <f>HLOOKUP(O$7,'Income Statement'!$G$2:$EN$203,59)</f>
        <v>0</v>
      </c>
      <c r="P25" s="285"/>
      <c r="Q25" s="285">
        <f>HLOOKUP(Q$7,'Income Statement'!$G$2:$EN$203,59)</f>
        <v>13065.63</v>
      </c>
      <c r="R25" s="285">
        <f>HLOOKUP(R$7,'Income Statement'!$G$2:$EN$203,59)</f>
        <v>0</v>
      </c>
      <c r="S25" s="285"/>
      <c r="T25" s="285">
        <f>HLOOKUP(T$7,'Income Statement'!$G$2:$EN$203,59)</f>
        <v>32077.89</v>
      </c>
      <c r="U25" s="285"/>
      <c r="V25" s="285">
        <f>HLOOKUP(V$7,'Income Statement'!$G$2:$EN$203,59)</f>
        <v>0</v>
      </c>
      <c r="W25" s="285">
        <f>HLOOKUP(W$7,'Income Statement'!$G$2:$EN$203,59)</f>
        <v>0</v>
      </c>
      <c r="X25" s="285">
        <f>HLOOKUP(X$7,'Income Statement'!$G$2:$EN$203,59)</f>
        <v>0</v>
      </c>
      <c r="Y25" s="285">
        <f>HLOOKUP(Y$7,'Income Statement'!$G$2:$EN$203,59)</f>
        <v>18389.310000000001</v>
      </c>
      <c r="Z25" s="285">
        <f>HLOOKUP(Z$7,'Income Statement'!$G$2:$EN$203,59)</f>
        <v>160</v>
      </c>
      <c r="AA25" s="285">
        <f>HLOOKUP(AA$7,'Income Statement'!$G$2:$EN$203,59)</f>
        <v>0</v>
      </c>
      <c r="AB25" s="285">
        <f>HLOOKUP(AB$7,'Income Statement'!$G$2:$EN$203,59)</f>
        <v>3650</v>
      </c>
      <c r="AC25" s="285">
        <f>HLOOKUP(AC$7,'Income Statement'!$G$2:$EN$203,59)</f>
        <v>0</v>
      </c>
      <c r="AD25" s="285">
        <f>HLOOKUP(AD$7,'Income Statement'!$G$2:$EN$203,59)</f>
        <v>0</v>
      </c>
      <c r="AE25" s="285">
        <f>HLOOKUP(AE$7,'Income Statement'!$G$2:$EN$203,59)</f>
        <v>1336.36</v>
      </c>
      <c r="AF25" s="285">
        <f>HLOOKUP(AF$7,'Income Statement'!$G$2:$EN$203,59)</f>
        <v>1700</v>
      </c>
      <c r="AG25" s="285">
        <f>HLOOKUP(AG$7,'Income Statement'!$G$2:$EN$203,59)</f>
        <v>0</v>
      </c>
      <c r="AH25" s="285">
        <f>HLOOKUP(AH$7,'Income Statement'!$G$2:$EN$203,59)</f>
        <v>0</v>
      </c>
      <c r="AI25" s="285">
        <f>HLOOKUP(AI$7,'Income Statement'!$G$2:$EN$203,59)</f>
        <v>0</v>
      </c>
      <c r="AJ25" s="285">
        <f>HLOOKUP(AJ$7,'Income Statement'!$G$2:$EN$203,59)</f>
        <v>0</v>
      </c>
      <c r="AK25" s="285">
        <f>HLOOKUP(AK$7,'Income Statement'!$G$2:$EN$203,59)</f>
        <v>0</v>
      </c>
      <c r="AL25" s="285">
        <f>HLOOKUP(AL$7,'Income Statement'!$G$2:$EN$203,59)</f>
        <v>0</v>
      </c>
      <c r="AM25" s="285">
        <f>HLOOKUP(AM$7,'Income Statement'!$G$2:$EN$203,59)</f>
        <v>0</v>
      </c>
      <c r="AN25" s="285">
        <f>HLOOKUP(AN$7,'Income Statement'!$G$2:$EN$203,59)</f>
        <v>19027.34</v>
      </c>
      <c r="AO25" s="285">
        <f>HLOOKUP(AO$7,'Income Statement'!$G$2:$EN$203,59)</f>
        <v>0</v>
      </c>
      <c r="AP25" s="285">
        <f>HLOOKUP(AP$7,'Income Statement'!$G$2:$EN$203,59)</f>
        <v>0</v>
      </c>
      <c r="AQ25" s="285">
        <f>HLOOKUP(AQ$7,'Income Statement'!$G$2:$EN$203,59)</f>
        <v>0</v>
      </c>
      <c r="AR25" s="285">
        <f>HLOOKUP(AR$7,'Income Statement'!$G$2:$EN$203,59)</f>
        <v>422.3</v>
      </c>
      <c r="AS25" s="285">
        <f>HLOOKUP(AS$7,'Income Statement'!$G$2:$EN$203,59)</f>
        <v>0</v>
      </c>
      <c r="AT25" s="285">
        <f>HLOOKUP(AT$7,'Income Statement'!$G$2:$EN$203,59)</f>
        <v>2794</v>
      </c>
      <c r="AU25" s="285">
        <f>HLOOKUP(AU$7,'Income Statement'!$G$2:$EN$203,59)</f>
        <v>0</v>
      </c>
      <c r="AV25" s="285">
        <f>HLOOKUP(AV$7,'Income Statement'!$G$2:$EN$203,59)</f>
        <v>0</v>
      </c>
      <c r="AW25" s="285">
        <f>HLOOKUP(AW$7,'Income Statement'!$G$2:$EN$203,59)</f>
        <v>0</v>
      </c>
      <c r="AX25" s="285">
        <f>HLOOKUP(AX$7,'Income Statement'!$G$2:$EN$203,59)</f>
        <v>0</v>
      </c>
      <c r="AY25" s="285">
        <f>HLOOKUP(AY$7,'Income Statement'!$G$2:$EN$203,59)</f>
        <v>0</v>
      </c>
      <c r="AZ25" s="285">
        <f>HLOOKUP(AZ$7,'Income Statement'!$G$2:$EN$203,59)</f>
        <v>827.7</v>
      </c>
      <c r="BA25" s="285">
        <f>HLOOKUP(BA$7,'Income Statement'!$G$2:$EN$203,59)</f>
        <v>3235</v>
      </c>
      <c r="BB25" s="285">
        <f>HLOOKUP(BB$7,'Income Statement'!$G$2:$EN$203,59)</f>
        <v>0</v>
      </c>
      <c r="BC25" s="285">
        <f>HLOOKUP(BC$7,'Income Statement'!$G$2:$EN$203,59)</f>
        <v>0</v>
      </c>
      <c r="BD25" s="285">
        <f>HLOOKUP(BD$7,'Income Statement'!$G$2:$EN$203,59)</f>
        <v>0</v>
      </c>
      <c r="BE25" s="285">
        <f>HLOOKUP(BE$7,'Income Statement'!$G$2:$EN$203,59)</f>
        <v>0</v>
      </c>
      <c r="BF25" s="285">
        <f>HLOOKUP(BF$7,'Income Statement'!$G$2:$EN$203,59)</f>
        <v>5656.26</v>
      </c>
      <c r="BG25" s="285">
        <f>HLOOKUP(BG$7,'Income Statement'!$G$2:$EN$203,59)</f>
        <v>0</v>
      </c>
      <c r="BH25" s="285">
        <f>HLOOKUP(BH$7,'Income Statement'!$G$2:$EN$203,59)</f>
        <v>18654.75</v>
      </c>
      <c r="BI25" s="285">
        <f>HLOOKUP(BI$7,'Income Statement'!$G$2:$EN$203,59)</f>
        <v>0</v>
      </c>
      <c r="BJ25" s="285">
        <f>HLOOKUP(BJ$7,'Income Statement'!$G$2:$EN$203,59)</f>
        <v>0</v>
      </c>
      <c r="BK25" s="285">
        <f>HLOOKUP(BK$7,'Income Statement'!$G$2:$EN$203,59)</f>
        <v>180</v>
      </c>
      <c r="BL25" s="285">
        <f>HLOOKUP(BL$7,'Income Statement'!$G$2:$EN$203,59)</f>
        <v>0</v>
      </c>
      <c r="BM25" s="285">
        <f>HLOOKUP(BM$7,'Income Statement'!$G$2:$EN$203,59)</f>
        <v>0</v>
      </c>
      <c r="BN25" s="285">
        <f>HLOOKUP(BN$7,'Income Statement'!$G$2:$EN$203,59)</f>
        <v>330</v>
      </c>
      <c r="BO25" s="285">
        <f>HLOOKUP(BO$7,'Income Statement'!$G$2:$EN$203,59)</f>
        <v>0</v>
      </c>
      <c r="BP25" s="285">
        <f>HLOOKUP(BP$7,'Income Statement'!$G$2:$EN$203,59)</f>
        <v>9650</v>
      </c>
      <c r="BQ25" s="285">
        <f>HLOOKUP(BQ$7,'Income Statement'!$G$2:$EN$203,59)</f>
        <v>650</v>
      </c>
      <c r="BR25" s="285">
        <f>HLOOKUP(BR$7,'Income Statement'!$G$2:$EN$203,59)</f>
        <v>0</v>
      </c>
      <c r="BS25" s="285">
        <f>HLOOKUP(BS$7,'Income Statement'!$G$2:$EN$203,59)</f>
        <v>3400</v>
      </c>
      <c r="BT25" s="285">
        <f>HLOOKUP(BT$7,'Income Statement'!$G$2:$EN$203,59)</f>
        <v>0</v>
      </c>
      <c r="BU25" s="285">
        <f>HLOOKUP(BU$7,'Income Statement'!$G$2:$EN$203,59)</f>
        <v>0</v>
      </c>
      <c r="BV25" s="285">
        <f>HLOOKUP(BV$7,'Income Statement'!$G$2:$EN$203,59)</f>
        <v>0</v>
      </c>
      <c r="BW25" s="285">
        <f>HLOOKUP(BW$7,'Income Statement'!$G$2:$EN$203,59)</f>
        <v>770</v>
      </c>
      <c r="BX25" s="285">
        <f>HLOOKUP(BX$7,'Income Statement'!$G$2:$EN$203,59)</f>
        <v>0</v>
      </c>
      <c r="BY25" s="285">
        <f>HLOOKUP(BY$7,'Income Statement'!$G$2:$EN$203,59)</f>
        <v>0</v>
      </c>
      <c r="BZ25" s="285">
        <f>HLOOKUP(BZ$7,'Income Statement'!$G$2:$EN$203,59)</f>
        <v>0</v>
      </c>
      <c r="CA25" s="285">
        <f>HLOOKUP(CA$7,'Income Statement'!$G$2:$EN$203,59)</f>
        <v>5175</v>
      </c>
      <c r="CB25" s="285">
        <f>HLOOKUP(CB$7,'Income Statement'!$G$2:$EN$203,59)</f>
        <v>0</v>
      </c>
      <c r="CC25" s="285">
        <f>HLOOKUP(CC$7,'Income Statement'!$G$2:$EN$203,59)</f>
        <v>0</v>
      </c>
      <c r="CD25" s="285">
        <f>HLOOKUP(CD$7,'Income Statement'!$G$2:$EN$203,59)</f>
        <v>337.5</v>
      </c>
      <c r="CE25" s="285">
        <f>HLOOKUP(CE$7,'Income Statement'!$G$2:$EN$203,59)</f>
        <v>25125</v>
      </c>
      <c r="CF25" s="285">
        <f>HLOOKUP(CF$7,'Income Statement'!$G$2:$EN$203,59)</f>
        <v>0</v>
      </c>
      <c r="CG25" s="285">
        <f>HLOOKUP(CG$7,'Income Statement'!$G$2:$EN$203,59)</f>
        <v>0</v>
      </c>
      <c r="CH25" s="285">
        <f>HLOOKUP(CH$7,'Income Statement'!$G$2:$EN$203,59)</f>
        <v>0</v>
      </c>
      <c r="CI25" s="285">
        <f>HLOOKUP(CI$7,'Income Statement'!$G$2:$EN$203,59)</f>
        <v>8008.56</v>
      </c>
      <c r="CJ25" s="285">
        <f>HLOOKUP(CJ$7,'Income Statement'!$G$2:$EN$203,59)</f>
        <v>0</v>
      </c>
      <c r="CK25" s="285">
        <f>HLOOKUP(CK$7,'Income Statement'!$G$2:$EN$203,59)</f>
        <v>6880</v>
      </c>
      <c r="CL25" s="285">
        <f>HLOOKUP(CL$7,'Income Statement'!$G$2:$EN$203,59)</f>
        <v>146</v>
      </c>
      <c r="CM25" s="285">
        <f>HLOOKUP(CM$7,'Income Statement'!$G$2:$EN$203,59)</f>
        <v>12807.37</v>
      </c>
      <c r="CN25" s="285">
        <f>HLOOKUP(CN$7,'Income Statement'!$G$2:$EN$203,59)</f>
        <v>20491.57</v>
      </c>
      <c r="CO25" s="285">
        <f>HLOOKUP(CO$7,'Income Statement'!$G$2:$EN$203,59)</f>
        <v>19657.28</v>
      </c>
      <c r="CP25" s="285">
        <f>HLOOKUP(CP$7,'Income Statement'!$G$2:$EN$203,59)</f>
        <v>0</v>
      </c>
      <c r="CQ25" s="285">
        <f>HLOOKUP(CQ$7,'Income Statement'!$G$2:$EN$203,59)</f>
        <v>0</v>
      </c>
      <c r="CR25" s="285">
        <f>HLOOKUP(CR$7,'Income Statement'!$G$2:$EN$203,59)</f>
        <v>0</v>
      </c>
      <c r="CS25" s="285">
        <f>HLOOKUP(CS$7,'Income Statement'!$G$2:$EN$203,59)</f>
        <v>8225</v>
      </c>
      <c r="CT25" s="285">
        <f>HLOOKUP(CT$7,'Income Statement'!$G$2:$EN$203,59)</f>
        <v>0</v>
      </c>
      <c r="CU25" s="285">
        <f>HLOOKUP(CU$7,'Income Statement'!$G$2:$EN$203,59)</f>
        <v>0</v>
      </c>
      <c r="CV25" s="285">
        <f>HLOOKUP(CV$7,'Income Statement'!$G$2:$EN$203,59)</f>
        <v>20370</v>
      </c>
      <c r="CW25" s="285">
        <f>HLOOKUP(CW$7,'Income Statement'!$G$2:$EN$203,59)</f>
        <v>0</v>
      </c>
      <c r="CX25" s="285">
        <f>HLOOKUP(CX$7,'Income Statement'!$G$2:$EN$203,59)</f>
        <v>10618.98</v>
      </c>
      <c r="CY25" s="285">
        <f>HLOOKUP(CY$7,'Income Statement'!$G$2:$EN$203,59)</f>
        <v>0</v>
      </c>
      <c r="CZ25" s="285">
        <f>HLOOKUP(CZ$7,'Income Statement'!$G$2:$EN$203,59)</f>
        <v>0</v>
      </c>
      <c r="DA25" s="285">
        <f>HLOOKUP(DA$7,'Income Statement'!$G$2:$EN$203,59)</f>
        <v>0</v>
      </c>
      <c r="DB25" s="285">
        <f>HLOOKUP(DB$7,'Income Statement'!$G$2:$EN$203,59)</f>
        <v>0</v>
      </c>
      <c r="DC25" s="285">
        <f>HLOOKUP(DC$7,'Income Statement'!$G$2:$EN$203,59)</f>
        <v>4034</v>
      </c>
      <c r="DD25" s="285">
        <f>HLOOKUP(DD$7,'Income Statement'!$G$2:$EN$203,59)</f>
        <v>4034</v>
      </c>
      <c r="DE25" s="285">
        <f>HLOOKUP(DE$7,'Income Statement'!$G$2:$EN$203,59)</f>
        <v>10047.51</v>
      </c>
      <c r="DF25" s="285">
        <f>HLOOKUP(DF$7,'Income Statement'!$G$2:$EN$203,59)</f>
        <v>0</v>
      </c>
      <c r="DG25" s="285">
        <f>HLOOKUP(DG$7,'Income Statement'!$G$2:$EN$203,59)</f>
        <v>2930.69</v>
      </c>
      <c r="DH25" s="285">
        <f>HLOOKUP(DH$7,'Income Statement'!$G$2:$EN$203,59)</f>
        <v>0</v>
      </c>
      <c r="DI25" s="285">
        <f>HLOOKUP(DI$7,'Income Statement'!$G$2:$EN$203,59)</f>
        <v>0</v>
      </c>
      <c r="DJ25" s="285">
        <f>HLOOKUP(DJ$7,'Income Statement'!$G$2:$EN$203,59)</f>
        <v>0</v>
      </c>
      <c r="DK25" s="285">
        <f>HLOOKUP(DK$7,'Income Statement'!$G$2:$EN$203,59)</f>
        <v>1250</v>
      </c>
      <c r="DL25" s="285">
        <f>HLOOKUP(DL$7,'Income Statement'!$G$2:$EN$203,59)</f>
        <v>0</v>
      </c>
      <c r="DM25" s="285">
        <f>HLOOKUP(DM$7,'Income Statement'!$G$2:$EN$203,59)</f>
        <v>0</v>
      </c>
      <c r="DN25" s="285">
        <f>HLOOKUP(DN$7,'Income Statement'!$G$2:$EN$203,59)</f>
        <v>0</v>
      </c>
      <c r="DO25" s="285">
        <f>HLOOKUP(DO$7,'Income Statement'!$G$2:$EN$203,59)</f>
        <v>0</v>
      </c>
      <c r="DP25" s="285">
        <f>HLOOKUP(DP$7,'Income Statement'!$G$2:$EN$203,59)</f>
        <v>0</v>
      </c>
      <c r="DQ25" s="285">
        <f>HLOOKUP(DQ$7,'Income Statement'!$G$2:$EN$203,59)</f>
        <v>298</v>
      </c>
      <c r="DR25" s="285">
        <f>HLOOKUP(DR$7,'Income Statement'!$G$2:$EN$203,59)</f>
        <v>0</v>
      </c>
      <c r="DS25" s="285">
        <f>HLOOKUP(DS$7,'Income Statement'!$G$2:$EN$203,59)</f>
        <v>0</v>
      </c>
      <c r="DT25" s="285">
        <f>HLOOKUP(DT$7,'Income Statement'!$G$2:$EN$203,59)</f>
        <v>0</v>
      </c>
      <c r="DU25" s="285">
        <f>HLOOKUP(DU$7,'Income Statement'!$G$2:$EN$203,59)</f>
        <v>0</v>
      </c>
      <c r="DV25" s="285">
        <f>HLOOKUP(DV$7,'Income Statement'!$G$2:$EN$203,59)</f>
        <v>0</v>
      </c>
      <c r="DW25" s="285">
        <f>HLOOKUP(DW$7,'Income Statement'!$G$2:$EN$203,59)</f>
        <v>0</v>
      </c>
      <c r="DX25" s="285">
        <f>HLOOKUP(DX$7,'Income Statement'!$G$2:$EN$203,59)</f>
        <v>0</v>
      </c>
      <c r="DY25" s="285">
        <f>HLOOKUP(DY$7,'Income Statement'!$G$2:$EN$203,59)</f>
        <v>0</v>
      </c>
      <c r="DZ25" s="285">
        <f>HLOOKUP(DZ$7,'Income Statement'!$G$2:$EN$203,59)</f>
        <v>0</v>
      </c>
      <c r="EA25" s="285">
        <f>HLOOKUP(EA$7,'Income Statement'!$G$2:$EN$203,59)</f>
        <v>17347</v>
      </c>
      <c r="EB25" s="285">
        <f>HLOOKUP(EB$7,'Income Statement'!$G$2:$EN$203,59)</f>
        <v>0</v>
      </c>
      <c r="EC25" s="285">
        <f>HLOOKUP(EC$7,'Income Statement'!$G$2:$EN$203,59)</f>
        <v>0</v>
      </c>
      <c r="ED25" s="285">
        <f>HLOOKUP(ED$7,'Income Statement'!$G$2:$EN$203,59)</f>
        <v>24950</v>
      </c>
      <c r="EE25" s="285">
        <f>HLOOKUP(EE$7,'Income Statement'!$G$2:$EN$203,59)</f>
        <v>30298.52</v>
      </c>
      <c r="EF25" s="285">
        <f>HLOOKUP(EF$7,'Income Statement'!$G$2:$EN$203,59)</f>
        <v>0</v>
      </c>
      <c r="EG25" s="285">
        <f>HLOOKUP(EG$7,'Income Statement'!$G$2:$EN$203,59)</f>
        <v>0</v>
      </c>
      <c r="EH25" s="285">
        <f>HLOOKUP(EH$7,'Income Statement'!$G$2:$EN$203,59)</f>
        <v>0</v>
      </c>
      <c r="EI25" s="285">
        <f>HLOOKUP(EI$7,'Income Statement'!$G$2:$EN$203,59)</f>
        <v>0</v>
      </c>
      <c r="EJ25" s="285">
        <f>HLOOKUP(EJ$7,'Income Statement'!$G$2:$EN$203,59)</f>
        <v>0</v>
      </c>
    </row>
    <row r="26" spans="1:140" hidden="1" outlineLevel="1" x14ac:dyDescent="0.25">
      <c r="A26" s="272" t="s">
        <v>266</v>
      </c>
      <c r="B26" s="285">
        <f>HLOOKUP(B$7,'Income Statement'!$G$2:$EN$203,71)</f>
        <v>0</v>
      </c>
      <c r="C26" s="285">
        <f>HLOOKUP(C$7,'Income Statement'!$G$2:$EN$203,71)</f>
        <v>0</v>
      </c>
      <c r="D26" s="285">
        <f>HLOOKUP(D$7,'Income Statement'!$G$2:$EN$203,71)</f>
        <v>444148.87</v>
      </c>
      <c r="E26" s="285">
        <f>HLOOKUP(E$7,'Income Statement'!$G$2:$EN$203,71)</f>
        <v>0</v>
      </c>
      <c r="F26" s="285">
        <f>HLOOKUP(F$7,'Income Statement'!$G$2:$EN$203,71)</f>
        <v>135493.98000000001</v>
      </c>
      <c r="G26" s="285">
        <f>HLOOKUP(G$7,'Income Statement'!$G$2:$EN$203,71)</f>
        <v>29229.23</v>
      </c>
      <c r="H26" s="285">
        <f>HLOOKUP(H$7,'Income Statement'!$G$2:$EN$203,71)</f>
        <v>0</v>
      </c>
      <c r="I26" s="285">
        <f>HLOOKUP(I$7,'Income Statement'!$G$2:$EN$203,71)</f>
        <v>0</v>
      </c>
      <c r="J26" s="285">
        <f>HLOOKUP(J$7,'Income Statement'!$G$2:$EN$203,71)</f>
        <v>45916.15</v>
      </c>
      <c r="K26" s="285">
        <f>HLOOKUP(K$7,'Income Statement'!$G$2:$EN$203,71)</f>
        <v>289478.26</v>
      </c>
      <c r="L26" s="285">
        <f>HLOOKUP(L$7,'Income Statement'!$G$2:$EN$203,71)</f>
        <v>327.29000000000002</v>
      </c>
      <c r="M26" s="285">
        <f>HLOOKUP(M$7,'Income Statement'!$G$2:$EN$203,71)</f>
        <v>16473.34</v>
      </c>
      <c r="N26" s="285">
        <f>HLOOKUP(N$7,'Income Statement'!$G$2:$EN$203,71)</f>
        <v>0</v>
      </c>
      <c r="O26" s="285">
        <f>HLOOKUP(O$7,'Income Statement'!$G$2:$EN$203,71)</f>
        <v>0</v>
      </c>
      <c r="P26" s="285"/>
      <c r="Q26" s="285">
        <f>HLOOKUP(Q$7,'Income Statement'!$G$2:$EN$203,71)</f>
        <v>83621.09</v>
      </c>
      <c r="R26" s="285">
        <f>HLOOKUP(R$7,'Income Statement'!$G$2:$EN$203,71)</f>
        <v>0</v>
      </c>
      <c r="S26" s="285"/>
      <c r="T26" s="285">
        <f>HLOOKUP(T$7,'Income Statement'!$G$2:$EN$203,71)</f>
        <v>204565.46</v>
      </c>
      <c r="U26" s="285"/>
      <c r="V26" s="285">
        <f>HLOOKUP(V$7,'Income Statement'!$G$2:$EN$203,71)</f>
        <v>0</v>
      </c>
      <c r="W26" s="285">
        <f>HLOOKUP(W$7,'Income Statement'!$G$2:$EN$203,71)</f>
        <v>0</v>
      </c>
      <c r="X26" s="285">
        <f>HLOOKUP(X$7,'Income Statement'!$G$2:$EN$203,71)</f>
        <v>0</v>
      </c>
      <c r="Y26" s="285">
        <f>HLOOKUP(Y$7,'Income Statement'!$G$2:$EN$203,71)</f>
        <v>52107.81</v>
      </c>
      <c r="Z26" s="285">
        <f>HLOOKUP(Z$7,'Income Statement'!$G$2:$EN$203,71)</f>
        <v>0</v>
      </c>
      <c r="AA26" s="285">
        <f>HLOOKUP(AA$7,'Income Statement'!$G$2:$EN$203,71)</f>
        <v>0</v>
      </c>
      <c r="AB26" s="285">
        <f>HLOOKUP(AB$7,'Income Statement'!$G$2:$EN$203,71)</f>
        <v>0</v>
      </c>
      <c r="AC26" s="285">
        <f>HLOOKUP(AC$7,'Income Statement'!$G$2:$EN$203,71)</f>
        <v>0</v>
      </c>
      <c r="AD26" s="285">
        <f>HLOOKUP(AD$7,'Income Statement'!$G$2:$EN$203,71)</f>
        <v>0</v>
      </c>
      <c r="AE26" s="285">
        <f>HLOOKUP(AE$7,'Income Statement'!$G$2:$EN$203,71)</f>
        <v>0</v>
      </c>
      <c r="AF26" s="285">
        <f>HLOOKUP(AF$7,'Income Statement'!$G$2:$EN$203,71)</f>
        <v>12000</v>
      </c>
      <c r="AG26" s="285">
        <f>HLOOKUP(AG$7,'Income Statement'!$G$2:$EN$203,71)</f>
        <v>0</v>
      </c>
      <c r="AH26" s="285">
        <f>HLOOKUP(AH$7,'Income Statement'!$G$2:$EN$203,71)</f>
        <v>0</v>
      </c>
      <c r="AI26" s="285">
        <f>HLOOKUP(AI$7,'Income Statement'!$G$2:$EN$203,71)</f>
        <v>0</v>
      </c>
      <c r="AJ26" s="285">
        <f>HLOOKUP(AJ$7,'Income Statement'!$G$2:$EN$203,71)</f>
        <v>0</v>
      </c>
      <c r="AK26" s="285">
        <f>HLOOKUP(AK$7,'Income Statement'!$G$2:$EN$203,71)</f>
        <v>0</v>
      </c>
      <c r="AL26" s="285">
        <f>HLOOKUP(AL$7,'Income Statement'!$G$2:$EN$203,71)</f>
        <v>0</v>
      </c>
      <c r="AM26" s="285">
        <f>HLOOKUP(AM$7,'Income Statement'!$G$2:$EN$203,71)</f>
        <v>1490.26</v>
      </c>
      <c r="AN26" s="285">
        <f>HLOOKUP(AN$7,'Income Statement'!$G$2:$EN$203,71)</f>
        <v>107005.71</v>
      </c>
      <c r="AO26" s="285">
        <f>HLOOKUP(AO$7,'Income Statement'!$G$2:$EN$203,71)</f>
        <v>0</v>
      </c>
      <c r="AP26" s="285">
        <f>HLOOKUP(AP$7,'Income Statement'!$G$2:$EN$203,71)</f>
        <v>746.97</v>
      </c>
      <c r="AQ26" s="285">
        <f>HLOOKUP(AQ$7,'Income Statement'!$G$2:$EN$203,71)</f>
        <v>943.51</v>
      </c>
      <c r="AR26" s="285">
        <f>HLOOKUP(AR$7,'Income Statement'!$G$2:$EN$203,71)</f>
        <v>0</v>
      </c>
      <c r="AS26" s="285">
        <f>HLOOKUP(AS$7,'Income Statement'!$G$2:$EN$203,71)</f>
        <v>0</v>
      </c>
      <c r="AT26" s="285">
        <f>HLOOKUP(AT$7,'Income Statement'!$G$2:$EN$203,71)</f>
        <v>7985.39</v>
      </c>
      <c r="AU26" s="285">
        <f>HLOOKUP(AU$7,'Income Statement'!$G$2:$EN$203,71)</f>
        <v>1050.81</v>
      </c>
      <c r="AV26" s="285">
        <f>HLOOKUP(AV$7,'Income Statement'!$G$2:$EN$203,71)</f>
        <v>0</v>
      </c>
      <c r="AW26" s="285">
        <f>HLOOKUP(AW$7,'Income Statement'!$G$2:$EN$203,71)</f>
        <v>0</v>
      </c>
      <c r="AX26" s="285">
        <f>HLOOKUP(AX$7,'Income Statement'!$G$2:$EN$203,71)</f>
        <v>0</v>
      </c>
      <c r="AY26" s="285">
        <f>HLOOKUP(AY$7,'Income Statement'!$G$2:$EN$203,71)</f>
        <v>0</v>
      </c>
      <c r="AZ26" s="285">
        <f>HLOOKUP(AZ$7,'Income Statement'!$G$2:$EN$203,71)</f>
        <v>0</v>
      </c>
      <c r="BA26" s="285">
        <f>HLOOKUP(BA$7,'Income Statement'!$G$2:$EN$203,71)</f>
        <v>122799.78</v>
      </c>
      <c r="BB26" s="285">
        <f>HLOOKUP(BB$7,'Income Statement'!$G$2:$EN$203,71)</f>
        <v>0</v>
      </c>
      <c r="BC26" s="285">
        <f>HLOOKUP(BC$7,'Income Statement'!$G$2:$EN$203,71)</f>
        <v>0</v>
      </c>
      <c r="BD26" s="285">
        <f>HLOOKUP(BD$7,'Income Statement'!$G$2:$EN$203,71)</f>
        <v>0</v>
      </c>
      <c r="BE26" s="285">
        <f>HLOOKUP(BE$7,'Income Statement'!$G$2:$EN$203,71)</f>
        <v>0</v>
      </c>
      <c r="BF26" s="285">
        <f>HLOOKUP(BF$7,'Income Statement'!$G$2:$EN$203,71)</f>
        <v>129990.3</v>
      </c>
      <c r="BG26" s="285">
        <f>HLOOKUP(BG$7,'Income Statement'!$G$2:$EN$203,71)</f>
        <v>0</v>
      </c>
      <c r="BH26" s="285">
        <f>HLOOKUP(BH$7,'Income Statement'!$G$2:$EN$203,71)</f>
        <v>122556.27</v>
      </c>
      <c r="BI26" s="285">
        <f>HLOOKUP(BI$7,'Income Statement'!$G$2:$EN$203,71)</f>
        <v>0</v>
      </c>
      <c r="BJ26" s="285">
        <f>HLOOKUP(BJ$7,'Income Statement'!$G$2:$EN$203,71)</f>
        <v>412.02</v>
      </c>
      <c r="BK26" s="285">
        <f>HLOOKUP(BK$7,'Income Statement'!$G$2:$EN$203,71)</f>
        <v>0</v>
      </c>
      <c r="BL26" s="285">
        <f>HLOOKUP(BL$7,'Income Statement'!$G$2:$EN$203,71)</f>
        <v>0</v>
      </c>
      <c r="BM26" s="285">
        <f>HLOOKUP(BM$7,'Income Statement'!$G$2:$EN$203,71)</f>
        <v>0</v>
      </c>
      <c r="BN26" s="285">
        <f>HLOOKUP(BN$7,'Income Statement'!$G$2:$EN$203,71)</f>
        <v>0</v>
      </c>
      <c r="BO26" s="285">
        <f>HLOOKUP(BO$7,'Income Statement'!$G$2:$EN$203,71)</f>
        <v>0</v>
      </c>
      <c r="BP26" s="285">
        <f>HLOOKUP(BP$7,'Income Statement'!$G$2:$EN$203,71)</f>
        <v>155379.56</v>
      </c>
      <c r="BQ26" s="285">
        <f>HLOOKUP(BQ$7,'Income Statement'!$G$2:$EN$203,71)</f>
        <v>0</v>
      </c>
      <c r="BR26" s="285">
        <f>HLOOKUP(BR$7,'Income Statement'!$G$2:$EN$203,71)</f>
        <v>0</v>
      </c>
      <c r="BS26" s="285">
        <f>HLOOKUP(BS$7,'Income Statement'!$G$2:$EN$203,71)</f>
        <v>56276.53</v>
      </c>
      <c r="BT26" s="285">
        <f>HLOOKUP(BT$7,'Income Statement'!$G$2:$EN$203,71)</f>
        <v>0</v>
      </c>
      <c r="BU26" s="285">
        <f>HLOOKUP(BU$7,'Income Statement'!$G$2:$EN$203,71)</f>
        <v>0</v>
      </c>
      <c r="BV26" s="285">
        <f>HLOOKUP(BV$7,'Income Statement'!$G$2:$EN$203,71)</f>
        <v>0</v>
      </c>
      <c r="BW26" s="285">
        <f>HLOOKUP(BW$7,'Income Statement'!$G$2:$EN$203,71)</f>
        <v>0</v>
      </c>
      <c r="BX26" s="285">
        <f>HLOOKUP(BX$7,'Income Statement'!$G$2:$EN$203,71)</f>
        <v>0</v>
      </c>
      <c r="BY26" s="285">
        <f>HLOOKUP(BY$7,'Income Statement'!$G$2:$EN$203,71)</f>
        <v>0</v>
      </c>
      <c r="BZ26" s="285">
        <f>HLOOKUP(BZ$7,'Income Statement'!$G$2:$EN$203,71)</f>
        <v>0</v>
      </c>
      <c r="CA26" s="285">
        <f>HLOOKUP(CA$7,'Income Statement'!$G$2:$EN$203,71)</f>
        <v>0</v>
      </c>
      <c r="CB26" s="285">
        <f>HLOOKUP(CB$7,'Income Statement'!$G$2:$EN$203,71)</f>
        <v>0</v>
      </c>
      <c r="CC26" s="285">
        <f>HLOOKUP(CC$7,'Income Statement'!$G$2:$EN$203,71)</f>
        <v>0</v>
      </c>
      <c r="CD26" s="285">
        <f>HLOOKUP(CD$7,'Income Statement'!$G$2:$EN$203,71)</f>
        <v>4389.79</v>
      </c>
      <c r="CE26" s="285">
        <f>HLOOKUP(CE$7,'Income Statement'!$G$2:$EN$203,71)</f>
        <v>180168.7</v>
      </c>
      <c r="CF26" s="285">
        <f>HLOOKUP(CF$7,'Income Statement'!$G$2:$EN$203,71)</f>
        <v>0</v>
      </c>
      <c r="CG26" s="285">
        <f>HLOOKUP(CG$7,'Income Statement'!$G$2:$EN$203,71)</f>
        <v>126897.64</v>
      </c>
      <c r="CH26" s="285">
        <f>HLOOKUP(CH$7,'Income Statement'!$G$2:$EN$203,71)</f>
        <v>0</v>
      </c>
      <c r="CI26" s="285">
        <f>HLOOKUP(CI$7,'Income Statement'!$G$2:$EN$203,71)</f>
        <v>154427.01</v>
      </c>
      <c r="CJ26" s="285">
        <f>HLOOKUP(CJ$7,'Income Statement'!$G$2:$EN$203,71)</f>
        <v>0</v>
      </c>
      <c r="CK26" s="285">
        <f>HLOOKUP(CK$7,'Income Statement'!$G$2:$EN$203,71)</f>
        <v>862.79</v>
      </c>
      <c r="CL26" s="285">
        <f>HLOOKUP(CL$7,'Income Statement'!$G$2:$EN$203,71)</f>
        <v>0</v>
      </c>
      <c r="CM26" s="285">
        <f>HLOOKUP(CM$7,'Income Statement'!$G$2:$EN$203,71)</f>
        <v>143102.96</v>
      </c>
      <c r="CN26" s="285">
        <f>HLOOKUP(CN$7,'Income Statement'!$G$2:$EN$203,71)</f>
        <v>46586.68</v>
      </c>
      <c r="CO26" s="285">
        <f>HLOOKUP(CO$7,'Income Statement'!$G$2:$EN$203,71)</f>
        <v>181904.81</v>
      </c>
      <c r="CP26" s="285">
        <f>HLOOKUP(CP$7,'Income Statement'!$G$2:$EN$203,71)</f>
        <v>0</v>
      </c>
      <c r="CQ26" s="285">
        <f>HLOOKUP(CQ$7,'Income Statement'!$G$2:$EN$203,71)</f>
        <v>0</v>
      </c>
      <c r="CR26" s="285">
        <f>HLOOKUP(CR$7,'Income Statement'!$G$2:$EN$203,71)</f>
        <v>0</v>
      </c>
      <c r="CS26" s="285">
        <f>HLOOKUP(CS$7,'Income Statement'!$G$2:$EN$203,71)</f>
        <v>0</v>
      </c>
      <c r="CT26" s="285">
        <f>HLOOKUP(CT$7,'Income Statement'!$G$2:$EN$203,71)</f>
        <v>0</v>
      </c>
      <c r="CU26" s="285">
        <f>HLOOKUP(CU$7,'Income Statement'!$G$2:$EN$203,71)</f>
        <v>0</v>
      </c>
      <c r="CV26" s="285">
        <f>HLOOKUP(CV$7,'Income Statement'!$G$2:$EN$203,71)</f>
        <v>142265.4</v>
      </c>
      <c r="CW26" s="285">
        <f>HLOOKUP(CW$7,'Income Statement'!$G$2:$EN$203,71)</f>
        <v>0</v>
      </c>
      <c r="CX26" s="285">
        <f>HLOOKUP(CX$7,'Income Statement'!$G$2:$EN$203,71)</f>
        <v>88119.039999999994</v>
      </c>
      <c r="CY26" s="285">
        <f>HLOOKUP(CY$7,'Income Statement'!$G$2:$EN$203,71)</f>
        <v>0</v>
      </c>
      <c r="CZ26" s="285">
        <f>HLOOKUP(CZ$7,'Income Statement'!$G$2:$EN$203,71)</f>
        <v>0</v>
      </c>
      <c r="DA26" s="285">
        <f>HLOOKUP(DA$7,'Income Statement'!$G$2:$EN$203,71)</f>
        <v>0</v>
      </c>
      <c r="DB26" s="285">
        <f>HLOOKUP(DB$7,'Income Statement'!$G$2:$EN$203,71)</f>
        <v>0</v>
      </c>
      <c r="DC26" s="285">
        <f>HLOOKUP(DC$7,'Income Statement'!$G$2:$EN$203,71)</f>
        <v>0</v>
      </c>
      <c r="DD26" s="285">
        <f>HLOOKUP(DD$7,'Income Statement'!$G$2:$EN$203,71)</f>
        <v>0</v>
      </c>
      <c r="DE26" s="285">
        <f>HLOOKUP(DE$7,'Income Statement'!$G$2:$EN$203,71)</f>
        <v>93572.78</v>
      </c>
      <c r="DF26" s="285">
        <f>HLOOKUP(DF$7,'Income Statement'!$G$2:$EN$203,71)</f>
        <v>0</v>
      </c>
      <c r="DG26" s="285">
        <f>HLOOKUP(DG$7,'Income Statement'!$G$2:$EN$203,71)</f>
        <v>13774.91</v>
      </c>
      <c r="DH26" s="285">
        <f>HLOOKUP(DH$7,'Income Statement'!$G$2:$EN$203,71)</f>
        <v>0</v>
      </c>
      <c r="DI26" s="285">
        <f>HLOOKUP(DI$7,'Income Statement'!$G$2:$EN$203,71)</f>
        <v>0</v>
      </c>
      <c r="DJ26" s="285">
        <f>HLOOKUP(DJ$7,'Income Statement'!$G$2:$EN$203,71)</f>
        <v>0</v>
      </c>
      <c r="DK26" s="285">
        <f>HLOOKUP(DK$7,'Income Statement'!$G$2:$EN$203,71)</f>
        <v>0</v>
      </c>
      <c r="DL26" s="285">
        <f>HLOOKUP(DL$7,'Income Statement'!$G$2:$EN$203,71)</f>
        <v>0</v>
      </c>
      <c r="DM26" s="285">
        <f>HLOOKUP(DM$7,'Income Statement'!$G$2:$EN$203,71)</f>
        <v>0</v>
      </c>
      <c r="DN26" s="285">
        <f>HLOOKUP(DN$7,'Income Statement'!$G$2:$EN$203,71)</f>
        <v>0</v>
      </c>
      <c r="DO26" s="285">
        <f>HLOOKUP(DO$7,'Income Statement'!$G$2:$EN$203,71)</f>
        <v>0</v>
      </c>
      <c r="DP26" s="285">
        <f>HLOOKUP(DP$7,'Income Statement'!$G$2:$EN$203,71)</f>
        <v>0</v>
      </c>
      <c r="DQ26" s="285">
        <f>HLOOKUP(DQ$7,'Income Statement'!$G$2:$EN$203,71)</f>
        <v>0</v>
      </c>
      <c r="DR26" s="285">
        <f>HLOOKUP(DR$7,'Income Statement'!$G$2:$EN$203,71)</f>
        <v>0</v>
      </c>
      <c r="DS26" s="285">
        <f>HLOOKUP(DS$7,'Income Statement'!$G$2:$EN$203,71)</f>
        <v>250</v>
      </c>
      <c r="DT26" s="285">
        <f>HLOOKUP(DT$7,'Income Statement'!$G$2:$EN$203,71)</f>
        <v>0</v>
      </c>
      <c r="DU26" s="285">
        <f>HLOOKUP(DU$7,'Income Statement'!$G$2:$EN$203,71)</f>
        <v>0</v>
      </c>
      <c r="DV26" s="285">
        <f>HLOOKUP(DV$7,'Income Statement'!$G$2:$EN$203,71)</f>
        <v>0</v>
      </c>
      <c r="DW26" s="285">
        <f>HLOOKUP(DW$7,'Income Statement'!$G$2:$EN$203,71)</f>
        <v>0</v>
      </c>
      <c r="DX26" s="285">
        <f>HLOOKUP(DX$7,'Income Statement'!$G$2:$EN$203,71)</f>
        <v>0</v>
      </c>
      <c r="DY26" s="285">
        <f>HLOOKUP(DY$7,'Income Statement'!$G$2:$EN$203,71)</f>
        <v>0</v>
      </c>
      <c r="DZ26" s="285">
        <f>HLOOKUP(DZ$7,'Income Statement'!$G$2:$EN$203,71)</f>
        <v>0</v>
      </c>
      <c r="EA26" s="285">
        <f>HLOOKUP(EA$7,'Income Statement'!$G$2:$EN$203,71)</f>
        <v>87400.28</v>
      </c>
      <c r="EB26" s="285">
        <f>HLOOKUP(EB$7,'Income Statement'!$G$2:$EN$203,71)</f>
        <v>0</v>
      </c>
      <c r="EC26" s="285">
        <f>HLOOKUP(EC$7,'Income Statement'!$G$2:$EN$203,71)</f>
        <v>0</v>
      </c>
      <c r="ED26" s="285">
        <f>HLOOKUP(ED$7,'Income Statement'!$G$2:$EN$203,71)</f>
        <v>158639.43</v>
      </c>
      <c r="EE26" s="285">
        <f>HLOOKUP(EE$7,'Income Statement'!$G$2:$EN$203,71)</f>
        <v>220422.75</v>
      </c>
      <c r="EF26" s="285">
        <f>HLOOKUP(EF$7,'Income Statement'!$G$2:$EN$203,71)</f>
        <v>0</v>
      </c>
      <c r="EG26" s="285">
        <f>HLOOKUP(EG$7,'Income Statement'!$G$2:$EN$203,71)</f>
        <v>0</v>
      </c>
      <c r="EH26" s="285">
        <f>HLOOKUP(EH$7,'Income Statement'!$G$2:$EN$203,71)</f>
        <v>0</v>
      </c>
      <c r="EI26" s="285">
        <f>HLOOKUP(EI$7,'Income Statement'!$G$2:$EN$203,71)</f>
        <v>0</v>
      </c>
      <c r="EJ26" s="285">
        <f>HLOOKUP(EJ$7,'Income Statement'!$G$2:$EN$203,71)</f>
        <v>0</v>
      </c>
    </row>
    <row r="27" spans="1:140" hidden="1" outlineLevel="1" x14ac:dyDescent="0.25">
      <c r="A27" s="272" t="s">
        <v>272</v>
      </c>
      <c r="B27" s="285">
        <f>HLOOKUP(B$7,'Income Statement'!$G$2:$EN$203,80)</f>
        <v>0</v>
      </c>
      <c r="C27" s="285">
        <f>HLOOKUP(C$7,'Income Statement'!$G$2:$EN$203,80)</f>
        <v>1348.98</v>
      </c>
      <c r="D27" s="285">
        <f>HLOOKUP(D$7,'Income Statement'!$G$2:$EN$203,80)</f>
        <v>43401.53</v>
      </c>
      <c r="E27" s="285">
        <f>HLOOKUP(E$7,'Income Statement'!$G$2:$EN$203,80)</f>
        <v>0</v>
      </c>
      <c r="F27" s="285">
        <f>HLOOKUP(F$7,'Income Statement'!$G$2:$EN$203,80)</f>
        <v>5509.07</v>
      </c>
      <c r="G27" s="285">
        <f>HLOOKUP(G$7,'Income Statement'!$G$2:$EN$203,80)</f>
        <v>11037.97</v>
      </c>
      <c r="H27" s="285">
        <f>HLOOKUP(H$7,'Income Statement'!$G$2:$EN$203,80)</f>
        <v>3234.77</v>
      </c>
      <c r="I27" s="285">
        <f>HLOOKUP(I$7,'Income Statement'!$G$2:$EN$203,80)</f>
        <v>0</v>
      </c>
      <c r="J27" s="285">
        <f>HLOOKUP(J$7,'Income Statement'!$G$2:$EN$203,80)</f>
        <v>83241.48</v>
      </c>
      <c r="K27" s="285">
        <f>HLOOKUP(K$7,'Income Statement'!$G$2:$EN$203,80)</f>
        <v>5757.27</v>
      </c>
      <c r="L27" s="285">
        <f>HLOOKUP(L$7,'Income Statement'!$G$2:$EN$203,80)</f>
        <v>7991.04</v>
      </c>
      <c r="M27" s="285">
        <f>HLOOKUP(M$7,'Income Statement'!$G$2:$EN$203,80)</f>
        <v>1251.42</v>
      </c>
      <c r="N27" s="285">
        <f>HLOOKUP(N$7,'Income Statement'!$G$2:$EN$203,80)</f>
        <v>0</v>
      </c>
      <c r="O27" s="285">
        <f>HLOOKUP(O$7,'Income Statement'!$G$2:$EN$203,80)</f>
        <v>0</v>
      </c>
      <c r="P27" s="285"/>
      <c r="Q27" s="285">
        <f>HLOOKUP(Q$7,'Income Statement'!$G$2:$EN$203,80)</f>
        <v>4743.63</v>
      </c>
      <c r="R27" s="285">
        <f>HLOOKUP(R$7,'Income Statement'!$G$2:$EN$203,80)</f>
        <v>0</v>
      </c>
      <c r="S27" s="285"/>
      <c r="T27" s="285">
        <f>HLOOKUP(T$7,'Income Statement'!$G$2:$EN$203,80)</f>
        <v>26378.13</v>
      </c>
      <c r="U27" s="285"/>
      <c r="V27" s="285">
        <f>HLOOKUP(V$7,'Income Statement'!$G$2:$EN$203,80)</f>
        <v>0</v>
      </c>
      <c r="W27" s="285">
        <f>HLOOKUP(W$7,'Income Statement'!$G$2:$EN$203,80)</f>
        <v>0</v>
      </c>
      <c r="X27" s="285">
        <f>HLOOKUP(X$7,'Income Statement'!$G$2:$EN$203,80)</f>
        <v>0</v>
      </c>
      <c r="Y27" s="285">
        <f>HLOOKUP(Y$7,'Income Statement'!$G$2:$EN$203,80)</f>
        <v>6537.84</v>
      </c>
      <c r="Z27" s="285">
        <f>HLOOKUP(Z$7,'Income Statement'!$G$2:$EN$203,80)</f>
        <v>65</v>
      </c>
      <c r="AA27" s="285">
        <f>HLOOKUP(AA$7,'Income Statement'!$G$2:$EN$203,80)</f>
        <v>0</v>
      </c>
      <c r="AB27" s="285">
        <f>HLOOKUP(AB$7,'Income Statement'!$G$2:$EN$203,80)</f>
        <v>844.61</v>
      </c>
      <c r="AC27" s="285">
        <f>HLOOKUP(AC$7,'Income Statement'!$G$2:$EN$203,80)</f>
        <v>0</v>
      </c>
      <c r="AD27" s="285">
        <f>HLOOKUP(AD$7,'Income Statement'!$G$2:$EN$203,80)</f>
        <v>720.54</v>
      </c>
      <c r="AE27" s="285">
        <f>HLOOKUP(AE$7,'Income Statement'!$G$2:$EN$203,80)</f>
        <v>5140.2700000000004</v>
      </c>
      <c r="AF27" s="285">
        <f>HLOOKUP(AF$7,'Income Statement'!$G$2:$EN$203,80)</f>
        <v>975.32</v>
      </c>
      <c r="AG27" s="285">
        <f>HLOOKUP(AG$7,'Income Statement'!$G$2:$EN$203,80)</f>
        <v>2907.56</v>
      </c>
      <c r="AH27" s="285">
        <f>HLOOKUP(AH$7,'Income Statement'!$G$2:$EN$203,80)</f>
        <v>0</v>
      </c>
      <c r="AI27" s="285">
        <f>HLOOKUP(AI$7,'Income Statement'!$G$2:$EN$203,80)</f>
        <v>0</v>
      </c>
      <c r="AJ27" s="285">
        <f>HLOOKUP(AJ$7,'Income Statement'!$G$2:$EN$203,80)</f>
        <v>0</v>
      </c>
      <c r="AK27" s="285">
        <f>HLOOKUP(AK$7,'Income Statement'!$G$2:$EN$203,80)</f>
        <v>107.84</v>
      </c>
      <c r="AL27" s="285">
        <f>HLOOKUP(AL$7,'Income Statement'!$G$2:$EN$203,80)</f>
        <v>0</v>
      </c>
      <c r="AM27" s="285">
        <f>HLOOKUP(AM$7,'Income Statement'!$G$2:$EN$203,80)</f>
        <v>0</v>
      </c>
      <c r="AN27" s="285">
        <f>HLOOKUP(AN$7,'Income Statement'!$G$2:$EN$203,80)</f>
        <v>20119.62</v>
      </c>
      <c r="AO27" s="285">
        <f>HLOOKUP(AO$7,'Income Statement'!$G$2:$EN$203,80)</f>
        <v>2342.37</v>
      </c>
      <c r="AP27" s="285">
        <f>HLOOKUP(AP$7,'Income Statement'!$G$2:$EN$203,80)</f>
        <v>1445.32</v>
      </c>
      <c r="AQ27" s="285">
        <f>HLOOKUP(AQ$7,'Income Statement'!$G$2:$EN$203,80)</f>
        <v>0</v>
      </c>
      <c r="AR27" s="285">
        <f>HLOOKUP(AR$7,'Income Statement'!$G$2:$EN$203,80)</f>
        <v>10</v>
      </c>
      <c r="AS27" s="285">
        <f>HLOOKUP(AS$7,'Income Statement'!$G$2:$EN$203,80)</f>
        <v>0</v>
      </c>
      <c r="AT27" s="285">
        <f>HLOOKUP(AT$7,'Income Statement'!$G$2:$EN$203,80)</f>
        <v>0</v>
      </c>
      <c r="AU27" s="285">
        <f>HLOOKUP(AU$7,'Income Statement'!$G$2:$EN$203,80)</f>
        <v>0</v>
      </c>
      <c r="AV27" s="285">
        <f>HLOOKUP(AV$7,'Income Statement'!$G$2:$EN$203,80)</f>
        <v>0</v>
      </c>
      <c r="AW27" s="285">
        <f>HLOOKUP(AW$7,'Income Statement'!$G$2:$EN$203,80)</f>
        <v>389.23</v>
      </c>
      <c r="AX27" s="285">
        <f>HLOOKUP(AX$7,'Income Statement'!$G$2:$EN$203,80)</f>
        <v>0</v>
      </c>
      <c r="AY27" s="285">
        <f>HLOOKUP(AY$7,'Income Statement'!$G$2:$EN$203,80)</f>
        <v>0</v>
      </c>
      <c r="AZ27" s="285">
        <f>HLOOKUP(AZ$7,'Income Statement'!$G$2:$EN$203,80)</f>
        <v>56.58</v>
      </c>
      <c r="BA27" s="285">
        <f>HLOOKUP(BA$7,'Income Statement'!$G$2:$EN$203,80)</f>
        <v>111490.48</v>
      </c>
      <c r="BB27" s="285">
        <f>HLOOKUP(BB$7,'Income Statement'!$G$2:$EN$203,80)</f>
        <v>0</v>
      </c>
      <c r="BC27" s="285">
        <f>HLOOKUP(BC$7,'Income Statement'!$G$2:$EN$203,80)</f>
        <v>85.04</v>
      </c>
      <c r="BD27" s="285">
        <f>HLOOKUP(BD$7,'Income Statement'!$G$2:$EN$203,80)</f>
        <v>0</v>
      </c>
      <c r="BE27" s="285">
        <f>HLOOKUP(BE$7,'Income Statement'!$G$2:$EN$203,80)</f>
        <v>0</v>
      </c>
      <c r="BF27" s="285">
        <f>HLOOKUP(BF$7,'Income Statement'!$G$2:$EN$203,80)</f>
        <v>54162.95</v>
      </c>
      <c r="BG27" s="285">
        <f>HLOOKUP(BG$7,'Income Statement'!$G$2:$EN$203,80)</f>
        <v>0</v>
      </c>
      <c r="BH27" s="285">
        <f>HLOOKUP(BH$7,'Income Statement'!$G$2:$EN$203,80)</f>
        <v>14716.68</v>
      </c>
      <c r="BI27" s="285">
        <f>HLOOKUP(BI$7,'Income Statement'!$G$2:$EN$203,80)</f>
        <v>0</v>
      </c>
      <c r="BJ27" s="285">
        <f>HLOOKUP(BJ$7,'Income Statement'!$G$2:$EN$203,80)</f>
        <v>214.86</v>
      </c>
      <c r="BK27" s="285">
        <f>HLOOKUP(BK$7,'Income Statement'!$G$2:$EN$203,80)</f>
        <v>0</v>
      </c>
      <c r="BL27" s="285">
        <f>HLOOKUP(BL$7,'Income Statement'!$G$2:$EN$203,80)</f>
        <v>0</v>
      </c>
      <c r="BM27" s="285">
        <f>HLOOKUP(BM$7,'Income Statement'!$G$2:$EN$203,80)</f>
        <v>0</v>
      </c>
      <c r="BN27" s="285">
        <f>HLOOKUP(BN$7,'Income Statement'!$G$2:$EN$203,80)</f>
        <v>0</v>
      </c>
      <c r="BO27" s="285">
        <f>HLOOKUP(BO$7,'Income Statement'!$G$2:$EN$203,80)</f>
        <v>0</v>
      </c>
      <c r="BP27" s="285">
        <f>HLOOKUP(BP$7,'Income Statement'!$G$2:$EN$203,80)</f>
        <v>2398.0700000000002</v>
      </c>
      <c r="BQ27" s="285">
        <f>HLOOKUP(BQ$7,'Income Statement'!$G$2:$EN$203,80)</f>
        <v>699.44</v>
      </c>
      <c r="BR27" s="285">
        <f>HLOOKUP(BR$7,'Income Statement'!$G$2:$EN$203,80)</f>
        <v>0</v>
      </c>
      <c r="BS27" s="285">
        <f>HLOOKUP(BS$7,'Income Statement'!$G$2:$EN$203,80)</f>
        <v>7300.2</v>
      </c>
      <c r="BT27" s="285">
        <f>HLOOKUP(BT$7,'Income Statement'!$G$2:$EN$203,80)</f>
        <v>0</v>
      </c>
      <c r="BU27" s="285">
        <f>HLOOKUP(BU$7,'Income Statement'!$G$2:$EN$203,80)</f>
        <v>8224.4500000000007</v>
      </c>
      <c r="BV27" s="285">
        <f>HLOOKUP(BV$7,'Income Statement'!$G$2:$EN$203,80)</f>
        <v>0</v>
      </c>
      <c r="BW27" s="285">
        <f>HLOOKUP(BW$7,'Income Statement'!$G$2:$EN$203,80)</f>
        <v>1207.5</v>
      </c>
      <c r="BX27" s="285">
        <f>HLOOKUP(BX$7,'Income Statement'!$G$2:$EN$203,80)</f>
        <v>0</v>
      </c>
      <c r="BY27" s="285">
        <f>HLOOKUP(BY$7,'Income Statement'!$G$2:$EN$203,80)</f>
        <v>0</v>
      </c>
      <c r="BZ27" s="285">
        <f>HLOOKUP(BZ$7,'Income Statement'!$G$2:$EN$203,80)</f>
        <v>0</v>
      </c>
      <c r="CA27" s="285">
        <f>HLOOKUP(CA$7,'Income Statement'!$G$2:$EN$203,80)</f>
        <v>2157.9</v>
      </c>
      <c r="CB27" s="285">
        <f>HLOOKUP(CB$7,'Income Statement'!$G$2:$EN$203,80)</f>
        <v>0</v>
      </c>
      <c r="CC27" s="285">
        <f>HLOOKUP(CC$7,'Income Statement'!$G$2:$EN$203,80)</f>
        <v>0</v>
      </c>
      <c r="CD27" s="285">
        <f>HLOOKUP(CD$7,'Income Statement'!$G$2:$EN$203,80)</f>
        <v>200.78</v>
      </c>
      <c r="CE27" s="285">
        <f>HLOOKUP(CE$7,'Income Statement'!$G$2:$EN$203,80)</f>
        <v>16252.51</v>
      </c>
      <c r="CF27" s="285">
        <f>HLOOKUP(CF$7,'Income Statement'!$G$2:$EN$203,80)</f>
        <v>0</v>
      </c>
      <c r="CG27" s="285">
        <f>HLOOKUP(CG$7,'Income Statement'!$G$2:$EN$203,80)</f>
        <v>2562.87</v>
      </c>
      <c r="CH27" s="285">
        <f>HLOOKUP(CH$7,'Income Statement'!$G$2:$EN$203,80)</f>
        <v>0</v>
      </c>
      <c r="CI27" s="285">
        <f>HLOOKUP(CI$7,'Income Statement'!$G$2:$EN$203,80)</f>
        <v>6998.19</v>
      </c>
      <c r="CJ27" s="285">
        <f>HLOOKUP(CJ$7,'Income Statement'!$G$2:$EN$203,80)</f>
        <v>0</v>
      </c>
      <c r="CK27" s="285">
        <f>HLOOKUP(CK$7,'Income Statement'!$G$2:$EN$203,80)</f>
        <v>6369.22</v>
      </c>
      <c r="CL27" s="285">
        <f>HLOOKUP(CL$7,'Income Statement'!$G$2:$EN$203,80)</f>
        <v>0</v>
      </c>
      <c r="CM27" s="285">
        <f>HLOOKUP(CM$7,'Income Statement'!$G$2:$EN$203,80)</f>
        <v>5719.44</v>
      </c>
      <c r="CN27" s="285">
        <f>HLOOKUP(CN$7,'Income Statement'!$G$2:$EN$203,80)</f>
        <v>26776.71</v>
      </c>
      <c r="CO27" s="285">
        <f>HLOOKUP(CO$7,'Income Statement'!$G$2:$EN$203,80)</f>
        <v>6009.41</v>
      </c>
      <c r="CP27" s="285">
        <f>HLOOKUP(CP$7,'Income Statement'!$G$2:$EN$203,80)</f>
        <v>0</v>
      </c>
      <c r="CQ27" s="285">
        <f>HLOOKUP(CQ$7,'Income Statement'!$G$2:$EN$203,80)</f>
        <v>0</v>
      </c>
      <c r="CR27" s="285">
        <f>HLOOKUP(CR$7,'Income Statement'!$G$2:$EN$203,80)</f>
        <v>0</v>
      </c>
      <c r="CS27" s="285">
        <f>HLOOKUP(CS$7,'Income Statement'!$G$2:$EN$203,80)</f>
        <v>14203.64</v>
      </c>
      <c r="CT27" s="285">
        <f>HLOOKUP(CT$7,'Income Statement'!$G$2:$EN$203,80)</f>
        <v>0</v>
      </c>
      <c r="CU27" s="285">
        <f>HLOOKUP(CU$7,'Income Statement'!$G$2:$EN$203,80)</f>
        <v>99.84</v>
      </c>
      <c r="CV27" s="285">
        <f>HLOOKUP(CV$7,'Income Statement'!$G$2:$EN$203,80)</f>
        <v>19281.62</v>
      </c>
      <c r="CW27" s="285">
        <f>HLOOKUP(CW$7,'Income Statement'!$G$2:$EN$203,80)</f>
        <v>0</v>
      </c>
      <c r="CX27" s="285">
        <f>HLOOKUP(CX$7,'Income Statement'!$G$2:$EN$203,80)</f>
        <v>41884.5</v>
      </c>
      <c r="CY27" s="285">
        <f>HLOOKUP(CY$7,'Income Statement'!$G$2:$EN$203,80)</f>
        <v>0</v>
      </c>
      <c r="CZ27" s="285">
        <f>HLOOKUP(CZ$7,'Income Statement'!$G$2:$EN$203,80)</f>
        <v>0</v>
      </c>
      <c r="DA27" s="285">
        <f>HLOOKUP(DA$7,'Income Statement'!$G$2:$EN$203,80)</f>
        <v>0</v>
      </c>
      <c r="DB27" s="285">
        <f>HLOOKUP(DB$7,'Income Statement'!$G$2:$EN$203,80)</f>
        <v>4115.68</v>
      </c>
      <c r="DC27" s="285">
        <f>HLOOKUP(DC$7,'Income Statement'!$G$2:$EN$203,80)</f>
        <v>20359</v>
      </c>
      <c r="DD27" s="285">
        <f>HLOOKUP(DD$7,'Income Statement'!$G$2:$EN$203,80)</f>
        <v>20359</v>
      </c>
      <c r="DE27" s="285">
        <f>HLOOKUP(DE$7,'Income Statement'!$G$2:$EN$203,80)</f>
        <v>2993.02</v>
      </c>
      <c r="DF27" s="285">
        <f>HLOOKUP(DF$7,'Income Statement'!$G$2:$EN$203,80)</f>
        <v>185.7</v>
      </c>
      <c r="DG27" s="285">
        <f>HLOOKUP(DG$7,'Income Statement'!$G$2:$EN$203,80)</f>
        <v>15398.15</v>
      </c>
      <c r="DH27" s="285">
        <f>HLOOKUP(DH$7,'Income Statement'!$G$2:$EN$203,80)</f>
        <v>0</v>
      </c>
      <c r="DI27" s="285">
        <f>HLOOKUP(DI$7,'Income Statement'!$G$2:$EN$203,80)</f>
        <v>0</v>
      </c>
      <c r="DJ27" s="285">
        <f>HLOOKUP(DJ$7,'Income Statement'!$G$2:$EN$203,80)</f>
        <v>0</v>
      </c>
      <c r="DK27" s="285">
        <f>HLOOKUP(DK$7,'Income Statement'!$G$2:$EN$203,80)</f>
        <v>856.18</v>
      </c>
      <c r="DL27" s="285">
        <f>HLOOKUP(DL$7,'Income Statement'!$G$2:$EN$203,80)</f>
        <v>0</v>
      </c>
      <c r="DM27" s="285">
        <f>HLOOKUP(DM$7,'Income Statement'!$G$2:$EN$203,80)</f>
        <v>0</v>
      </c>
      <c r="DN27" s="285">
        <f>HLOOKUP(DN$7,'Income Statement'!$G$2:$EN$203,80)</f>
        <v>0</v>
      </c>
      <c r="DO27" s="285">
        <f>HLOOKUP(DO$7,'Income Statement'!$G$2:$EN$203,80)</f>
        <v>0</v>
      </c>
      <c r="DP27" s="285">
        <f>HLOOKUP(DP$7,'Income Statement'!$G$2:$EN$203,80)</f>
        <v>1654.16</v>
      </c>
      <c r="DQ27" s="285">
        <f>HLOOKUP(DQ$7,'Income Statement'!$G$2:$EN$203,80)</f>
        <v>10948.52</v>
      </c>
      <c r="DR27" s="285">
        <f>HLOOKUP(DR$7,'Income Statement'!$G$2:$EN$203,80)</f>
        <v>0</v>
      </c>
      <c r="DS27" s="285">
        <f>HLOOKUP(DS$7,'Income Statement'!$G$2:$EN$203,80)</f>
        <v>0</v>
      </c>
      <c r="DT27" s="285">
        <f>HLOOKUP(DT$7,'Income Statement'!$G$2:$EN$203,80)</f>
        <v>1001.1</v>
      </c>
      <c r="DU27" s="285">
        <f>HLOOKUP(DU$7,'Income Statement'!$G$2:$EN$203,80)</f>
        <v>0</v>
      </c>
      <c r="DV27" s="285">
        <f>HLOOKUP(DV$7,'Income Statement'!$G$2:$EN$203,80)</f>
        <v>0</v>
      </c>
      <c r="DW27" s="285">
        <f>HLOOKUP(DW$7,'Income Statement'!$G$2:$EN$203,80)</f>
        <v>193.8</v>
      </c>
      <c r="DX27" s="285">
        <f>HLOOKUP(DX$7,'Income Statement'!$G$2:$EN$203,80)</f>
        <v>0</v>
      </c>
      <c r="DY27" s="285">
        <f>HLOOKUP(DY$7,'Income Statement'!$G$2:$EN$203,80)</f>
        <v>0</v>
      </c>
      <c r="DZ27" s="285">
        <f>HLOOKUP(DZ$7,'Income Statement'!$G$2:$EN$203,80)</f>
        <v>0</v>
      </c>
      <c r="EA27" s="285">
        <f>HLOOKUP(EA$7,'Income Statement'!$G$2:$EN$203,80)</f>
        <v>10071.31</v>
      </c>
      <c r="EB27" s="285">
        <f>HLOOKUP(EB$7,'Income Statement'!$G$2:$EN$203,80)</f>
        <v>0</v>
      </c>
      <c r="EC27" s="285">
        <f>HLOOKUP(EC$7,'Income Statement'!$G$2:$EN$203,80)</f>
        <v>0</v>
      </c>
      <c r="ED27" s="285">
        <f>HLOOKUP(ED$7,'Income Statement'!$G$2:$EN$203,80)</f>
        <v>51744.74</v>
      </c>
      <c r="EE27" s="285">
        <f>HLOOKUP(EE$7,'Income Statement'!$G$2:$EN$203,80)</f>
        <v>9397.61</v>
      </c>
      <c r="EF27" s="285">
        <f>HLOOKUP(EF$7,'Income Statement'!$G$2:$EN$203,80)</f>
        <v>0</v>
      </c>
      <c r="EG27" s="285">
        <f>HLOOKUP(EG$7,'Income Statement'!$G$2:$EN$203,80)</f>
        <v>0</v>
      </c>
      <c r="EH27" s="285">
        <f>HLOOKUP(EH$7,'Income Statement'!$G$2:$EN$203,80)</f>
        <v>0</v>
      </c>
      <c r="EI27" s="285">
        <f>HLOOKUP(EI$7,'Income Statement'!$G$2:$EN$203,80)</f>
        <v>0</v>
      </c>
      <c r="EJ27" s="285">
        <f>HLOOKUP(EJ$7,'Income Statement'!$G$2:$EN$203,80)</f>
        <v>0</v>
      </c>
    </row>
    <row r="28" spans="1:140" hidden="1" outlineLevel="1" x14ac:dyDescent="0.25">
      <c r="A28" s="272" t="s">
        <v>279</v>
      </c>
      <c r="B28" s="285">
        <f>HLOOKUP(B$7,'Income Statement'!$G$2:$EN$203,88)</f>
        <v>0</v>
      </c>
      <c r="C28" s="285">
        <f>HLOOKUP(C$7,'Income Statement'!$G$2:$EN$203,88)</f>
        <v>4834.03</v>
      </c>
      <c r="D28" s="285">
        <f>HLOOKUP(D$7,'Income Statement'!$G$2:$EN$203,88)</f>
        <v>0</v>
      </c>
      <c r="E28" s="285">
        <f>HLOOKUP(E$7,'Income Statement'!$G$2:$EN$203,88)</f>
        <v>0</v>
      </c>
      <c r="F28" s="285">
        <f>HLOOKUP(F$7,'Income Statement'!$G$2:$EN$203,88)</f>
        <v>-185.56</v>
      </c>
      <c r="G28" s="285">
        <f>HLOOKUP(G$7,'Income Statement'!$G$2:$EN$203,88)</f>
        <v>0</v>
      </c>
      <c r="H28" s="285">
        <f>HLOOKUP(H$7,'Income Statement'!$G$2:$EN$203,88)</f>
        <v>0</v>
      </c>
      <c r="I28" s="285">
        <f>HLOOKUP(I$7,'Income Statement'!$G$2:$EN$203,88)</f>
        <v>0</v>
      </c>
      <c r="J28" s="285">
        <f>HLOOKUP(J$7,'Income Statement'!$G$2:$EN$203,88)</f>
        <v>8701.15</v>
      </c>
      <c r="K28" s="285">
        <f>HLOOKUP(K$7,'Income Statement'!$G$2:$EN$203,88)</f>
        <v>22805.54</v>
      </c>
      <c r="L28" s="285">
        <f>HLOOKUP(L$7,'Income Statement'!$G$2:$EN$203,88)</f>
        <v>0</v>
      </c>
      <c r="M28" s="285">
        <f>HLOOKUP(M$7,'Income Statement'!$G$2:$EN$203,88)</f>
        <v>-55113.08</v>
      </c>
      <c r="N28" s="285">
        <f>HLOOKUP(N$7,'Income Statement'!$G$2:$EN$203,88)</f>
        <v>0</v>
      </c>
      <c r="O28" s="285">
        <f>HLOOKUP(O$7,'Income Statement'!$G$2:$EN$203,88)</f>
        <v>0</v>
      </c>
      <c r="P28" s="285"/>
      <c r="Q28" s="285">
        <f>HLOOKUP(Q$7,'Income Statement'!$G$2:$EN$203,88)</f>
        <v>2591.4299999999998</v>
      </c>
      <c r="R28" s="285">
        <f>HLOOKUP(R$7,'Income Statement'!$G$2:$EN$203,88)</f>
        <v>0</v>
      </c>
      <c r="S28" s="285"/>
      <c r="T28" s="285">
        <f>HLOOKUP(T$7,'Income Statement'!$G$2:$EN$203,88)</f>
        <v>0</v>
      </c>
      <c r="U28" s="285"/>
      <c r="V28" s="285">
        <f>HLOOKUP(V$7,'Income Statement'!$G$2:$EN$203,88)</f>
        <v>0</v>
      </c>
      <c r="W28" s="285">
        <f>HLOOKUP(W$7,'Income Statement'!$G$2:$EN$203,88)</f>
        <v>0</v>
      </c>
      <c r="X28" s="285">
        <f>HLOOKUP(X$7,'Income Statement'!$G$2:$EN$203,88)</f>
        <v>0</v>
      </c>
      <c r="Y28" s="285">
        <f>HLOOKUP(Y$7,'Income Statement'!$G$2:$EN$203,88)</f>
        <v>0</v>
      </c>
      <c r="Z28" s="285">
        <f>HLOOKUP(Z$7,'Income Statement'!$G$2:$EN$203,88)</f>
        <v>0</v>
      </c>
      <c r="AA28" s="285">
        <f>HLOOKUP(AA$7,'Income Statement'!$G$2:$EN$203,88)</f>
        <v>0</v>
      </c>
      <c r="AB28" s="285">
        <f>HLOOKUP(AB$7,'Income Statement'!$G$2:$EN$203,88)</f>
        <v>901.68</v>
      </c>
      <c r="AC28" s="285">
        <f>HLOOKUP(AC$7,'Income Statement'!$G$2:$EN$203,88)</f>
        <v>11</v>
      </c>
      <c r="AD28" s="285">
        <f>HLOOKUP(AD$7,'Income Statement'!$G$2:$EN$203,88)</f>
        <v>0</v>
      </c>
      <c r="AE28" s="285">
        <f>HLOOKUP(AE$7,'Income Statement'!$G$2:$EN$203,88)</f>
        <v>0</v>
      </c>
      <c r="AF28" s="285">
        <f>HLOOKUP(AF$7,'Income Statement'!$G$2:$EN$203,88)</f>
        <v>0</v>
      </c>
      <c r="AG28" s="285">
        <f>HLOOKUP(AG$7,'Income Statement'!$G$2:$EN$203,88)</f>
        <v>0</v>
      </c>
      <c r="AH28" s="285">
        <f>HLOOKUP(AH$7,'Income Statement'!$G$2:$EN$203,88)</f>
        <v>186.17</v>
      </c>
      <c r="AI28" s="285">
        <f>HLOOKUP(AI$7,'Income Statement'!$G$2:$EN$203,88)</f>
        <v>0</v>
      </c>
      <c r="AJ28" s="285">
        <f>HLOOKUP(AJ$7,'Income Statement'!$G$2:$EN$203,88)</f>
        <v>0</v>
      </c>
      <c r="AK28" s="285">
        <f>HLOOKUP(AK$7,'Income Statement'!$G$2:$EN$203,88)</f>
        <v>24.55</v>
      </c>
      <c r="AL28" s="285">
        <f>HLOOKUP(AL$7,'Income Statement'!$G$2:$EN$203,88)</f>
        <v>0</v>
      </c>
      <c r="AM28" s="285">
        <f>HLOOKUP(AM$7,'Income Statement'!$G$2:$EN$203,88)</f>
        <v>0</v>
      </c>
      <c r="AN28" s="285">
        <f>HLOOKUP(AN$7,'Income Statement'!$G$2:$EN$203,88)</f>
        <v>22533.1</v>
      </c>
      <c r="AO28" s="285">
        <f>HLOOKUP(AO$7,'Income Statement'!$G$2:$EN$203,88)</f>
        <v>0</v>
      </c>
      <c r="AP28" s="285">
        <f>HLOOKUP(AP$7,'Income Statement'!$G$2:$EN$203,88)</f>
        <v>0</v>
      </c>
      <c r="AQ28" s="285">
        <f>HLOOKUP(AQ$7,'Income Statement'!$G$2:$EN$203,88)</f>
        <v>0</v>
      </c>
      <c r="AR28" s="285">
        <f>HLOOKUP(AR$7,'Income Statement'!$G$2:$EN$203,88)</f>
        <v>0</v>
      </c>
      <c r="AS28" s="285">
        <f>HLOOKUP(AS$7,'Income Statement'!$G$2:$EN$203,88)</f>
        <v>270.41000000000003</v>
      </c>
      <c r="AT28" s="285">
        <f>HLOOKUP(AT$7,'Income Statement'!$G$2:$EN$203,88)</f>
        <v>251.56</v>
      </c>
      <c r="AU28" s="285">
        <f>HLOOKUP(AU$7,'Income Statement'!$G$2:$EN$203,88)</f>
        <v>14.81</v>
      </c>
      <c r="AV28" s="285">
        <f>HLOOKUP(AV$7,'Income Statement'!$G$2:$EN$203,88)</f>
        <v>0</v>
      </c>
      <c r="AW28" s="285">
        <f>HLOOKUP(AW$7,'Income Statement'!$G$2:$EN$203,88)</f>
        <v>0</v>
      </c>
      <c r="AX28" s="285">
        <f>HLOOKUP(AX$7,'Income Statement'!$G$2:$EN$203,88)</f>
        <v>0</v>
      </c>
      <c r="AY28" s="285">
        <f>HLOOKUP(AY$7,'Income Statement'!$G$2:$EN$203,88)</f>
        <v>0</v>
      </c>
      <c r="AZ28" s="285">
        <f>HLOOKUP(AZ$7,'Income Statement'!$G$2:$EN$203,88)</f>
        <v>0</v>
      </c>
      <c r="BA28" s="285">
        <f>HLOOKUP(BA$7,'Income Statement'!$G$2:$EN$203,88)</f>
        <v>4546.59</v>
      </c>
      <c r="BB28" s="285">
        <f>HLOOKUP(BB$7,'Income Statement'!$G$2:$EN$203,88)</f>
        <v>0</v>
      </c>
      <c r="BC28" s="285">
        <f>HLOOKUP(BC$7,'Income Statement'!$G$2:$EN$203,88)</f>
        <v>0</v>
      </c>
      <c r="BD28" s="285">
        <f>HLOOKUP(BD$7,'Income Statement'!$G$2:$EN$203,88)</f>
        <v>0</v>
      </c>
      <c r="BE28" s="285">
        <f>HLOOKUP(BE$7,'Income Statement'!$G$2:$EN$203,88)</f>
        <v>0</v>
      </c>
      <c r="BF28" s="285">
        <f>HLOOKUP(BF$7,'Income Statement'!$G$2:$EN$203,88)</f>
        <v>0</v>
      </c>
      <c r="BG28" s="285">
        <f>HLOOKUP(BG$7,'Income Statement'!$G$2:$EN$203,88)</f>
        <v>0</v>
      </c>
      <c r="BH28" s="285">
        <f>HLOOKUP(BH$7,'Income Statement'!$G$2:$EN$203,88)</f>
        <v>14090</v>
      </c>
      <c r="BI28" s="285">
        <f>HLOOKUP(BI$7,'Income Statement'!$G$2:$EN$203,88)</f>
        <v>0</v>
      </c>
      <c r="BJ28" s="285">
        <f>HLOOKUP(BJ$7,'Income Statement'!$G$2:$EN$203,88)</f>
        <v>0</v>
      </c>
      <c r="BK28" s="285">
        <f>HLOOKUP(BK$7,'Income Statement'!$G$2:$EN$203,88)</f>
        <v>0</v>
      </c>
      <c r="BL28" s="285">
        <f>HLOOKUP(BL$7,'Income Statement'!$G$2:$EN$203,88)</f>
        <v>0</v>
      </c>
      <c r="BM28" s="285">
        <f>HLOOKUP(BM$7,'Income Statement'!$G$2:$EN$203,88)</f>
        <v>0</v>
      </c>
      <c r="BN28" s="285">
        <f>HLOOKUP(BN$7,'Income Statement'!$G$2:$EN$203,88)</f>
        <v>0</v>
      </c>
      <c r="BO28" s="285">
        <f>HLOOKUP(BO$7,'Income Statement'!$G$2:$EN$203,88)</f>
        <v>0</v>
      </c>
      <c r="BP28" s="285">
        <f>HLOOKUP(BP$7,'Income Statement'!$G$2:$EN$203,88)</f>
        <v>28513.67</v>
      </c>
      <c r="BQ28" s="285">
        <f>HLOOKUP(BQ$7,'Income Statement'!$G$2:$EN$203,88)</f>
        <v>974.97</v>
      </c>
      <c r="BR28" s="285">
        <f>HLOOKUP(BR$7,'Income Statement'!$G$2:$EN$203,88)</f>
        <v>0</v>
      </c>
      <c r="BS28" s="285">
        <f>HLOOKUP(BS$7,'Income Statement'!$G$2:$EN$203,88)</f>
        <v>0</v>
      </c>
      <c r="BT28" s="285">
        <f>HLOOKUP(BT$7,'Income Statement'!$G$2:$EN$203,88)</f>
        <v>0</v>
      </c>
      <c r="BU28" s="285">
        <f>HLOOKUP(BU$7,'Income Statement'!$G$2:$EN$203,88)</f>
        <v>0</v>
      </c>
      <c r="BV28" s="285">
        <f>HLOOKUP(BV$7,'Income Statement'!$G$2:$EN$203,88)</f>
        <v>0</v>
      </c>
      <c r="BW28" s="285">
        <f>HLOOKUP(BW$7,'Income Statement'!$G$2:$EN$203,88)</f>
        <v>4052.21</v>
      </c>
      <c r="BX28" s="285">
        <f>HLOOKUP(BX$7,'Income Statement'!$G$2:$EN$203,88)</f>
        <v>0</v>
      </c>
      <c r="BY28" s="285">
        <f>HLOOKUP(BY$7,'Income Statement'!$G$2:$EN$203,88)</f>
        <v>0</v>
      </c>
      <c r="BZ28" s="285">
        <f>HLOOKUP(BZ$7,'Income Statement'!$G$2:$EN$203,88)</f>
        <v>0</v>
      </c>
      <c r="CA28" s="285">
        <f>HLOOKUP(CA$7,'Income Statement'!$G$2:$EN$203,88)</f>
        <v>1088.8800000000001</v>
      </c>
      <c r="CB28" s="285">
        <f>HLOOKUP(CB$7,'Income Statement'!$G$2:$EN$203,88)</f>
        <v>0</v>
      </c>
      <c r="CC28" s="285">
        <f>HLOOKUP(CC$7,'Income Statement'!$G$2:$EN$203,88)</f>
        <v>1</v>
      </c>
      <c r="CD28" s="285">
        <f>HLOOKUP(CD$7,'Income Statement'!$G$2:$EN$203,88)</f>
        <v>599.72</v>
      </c>
      <c r="CE28" s="285">
        <f>HLOOKUP(CE$7,'Income Statement'!$G$2:$EN$203,88)</f>
        <v>35145.379999999997</v>
      </c>
      <c r="CF28" s="285">
        <f>HLOOKUP(CF$7,'Income Statement'!$G$2:$EN$203,88)</f>
        <v>0</v>
      </c>
      <c r="CG28" s="285">
        <f>HLOOKUP(CG$7,'Income Statement'!$G$2:$EN$203,88)</f>
        <v>0</v>
      </c>
      <c r="CH28" s="285">
        <f>HLOOKUP(CH$7,'Income Statement'!$G$2:$EN$203,88)</f>
        <v>0</v>
      </c>
      <c r="CI28" s="285">
        <f>HLOOKUP(CI$7,'Income Statement'!$G$2:$EN$203,88)</f>
        <v>0</v>
      </c>
      <c r="CJ28" s="285">
        <f>HLOOKUP(CJ$7,'Income Statement'!$G$2:$EN$203,88)</f>
        <v>0</v>
      </c>
      <c r="CK28" s="285">
        <f>HLOOKUP(CK$7,'Income Statement'!$G$2:$EN$203,88)</f>
        <v>3374.04</v>
      </c>
      <c r="CL28" s="285">
        <f>HLOOKUP(CL$7,'Income Statement'!$G$2:$EN$203,88)</f>
        <v>0</v>
      </c>
      <c r="CM28" s="285">
        <f>HLOOKUP(CM$7,'Income Statement'!$G$2:$EN$203,88)</f>
        <v>0</v>
      </c>
      <c r="CN28" s="285">
        <f>HLOOKUP(CN$7,'Income Statement'!$G$2:$EN$203,88)</f>
        <v>23158.81</v>
      </c>
      <c r="CO28" s="285">
        <f>HLOOKUP(CO$7,'Income Statement'!$G$2:$EN$203,88)</f>
        <v>0</v>
      </c>
      <c r="CP28" s="285">
        <f>HLOOKUP(CP$7,'Income Statement'!$G$2:$EN$203,88)</f>
        <v>0</v>
      </c>
      <c r="CQ28" s="285">
        <f>HLOOKUP(CQ$7,'Income Statement'!$G$2:$EN$203,88)</f>
        <v>0</v>
      </c>
      <c r="CR28" s="285">
        <f>HLOOKUP(CR$7,'Income Statement'!$G$2:$EN$203,88)</f>
        <v>0</v>
      </c>
      <c r="CS28" s="285">
        <f>HLOOKUP(CS$7,'Income Statement'!$G$2:$EN$203,88)</f>
        <v>5560.23</v>
      </c>
      <c r="CT28" s="285">
        <f>HLOOKUP(CT$7,'Income Statement'!$G$2:$EN$203,88)</f>
        <v>0</v>
      </c>
      <c r="CU28" s="285">
        <f>HLOOKUP(CU$7,'Income Statement'!$G$2:$EN$203,88)</f>
        <v>0</v>
      </c>
      <c r="CV28" s="285">
        <f>HLOOKUP(CV$7,'Income Statement'!$G$2:$EN$203,88)</f>
        <v>0</v>
      </c>
      <c r="CW28" s="285">
        <f>HLOOKUP(CW$7,'Income Statement'!$G$2:$EN$203,88)</f>
        <v>59.39</v>
      </c>
      <c r="CX28" s="285">
        <f>HLOOKUP(CX$7,'Income Statement'!$G$2:$EN$203,88)</f>
        <v>19542.29</v>
      </c>
      <c r="CY28" s="285">
        <f>HLOOKUP(CY$7,'Income Statement'!$G$2:$EN$203,88)</f>
        <v>0</v>
      </c>
      <c r="CZ28" s="285">
        <f>HLOOKUP(CZ$7,'Income Statement'!$G$2:$EN$203,88)</f>
        <v>0</v>
      </c>
      <c r="DA28" s="285">
        <f>HLOOKUP(DA$7,'Income Statement'!$G$2:$EN$203,88)</f>
        <v>0</v>
      </c>
      <c r="DB28" s="285">
        <f>HLOOKUP(DB$7,'Income Statement'!$G$2:$EN$203,88)</f>
        <v>0</v>
      </c>
      <c r="DC28" s="285">
        <f>HLOOKUP(DC$7,'Income Statement'!$G$2:$EN$203,88)</f>
        <v>27</v>
      </c>
      <c r="DD28" s="285">
        <f>HLOOKUP(DD$7,'Income Statement'!$G$2:$EN$203,88)</f>
        <v>27</v>
      </c>
      <c r="DE28" s="285">
        <f>HLOOKUP(DE$7,'Income Statement'!$G$2:$EN$203,88)</f>
        <v>93.76</v>
      </c>
      <c r="DF28" s="285">
        <f>HLOOKUP(DF$7,'Income Statement'!$G$2:$EN$203,88)</f>
        <v>0</v>
      </c>
      <c r="DG28" s="285">
        <f>HLOOKUP(DG$7,'Income Statement'!$G$2:$EN$203,88)</f>
        <v>14537.04</v>
      </c>
      <c r="DH28" s="285">
        <f>HLOOKUP(DH$7,'Income Statement'!$G$2:$EN$203,88)</f>
        <v>0</v>
      </c>
      <c r="DI28" s="285">
        <f>HLOOKUP(DI$7,'Income Statement'!$G$2:$EN$203,88)</f>
        <v>0</v>
      </c>
      <c r="DJ28" s="285">
        <f>HLOOKUP(DJ$7,'Income Statement'!$G$2:$EN$203,88)</f>
        <v>0</v>
      </c>
      <c r="DK28" s="285">
        <f>HLOOKUP(DK$7,'Income Statement'!$G$2:$EN$203,88)</f>
        <v>5224.76</v>
      </c>
      <c r="DL28" s="285">
        <f>HLOOKUP(DL$7,'Income Statement'!$G$2:$EN$203,88)</f>
        <v>0</v>
      </c>
      <c r="DM28" s="285">
        <f>HLOOKUP(DM$7,'Income Statement'!$G$2:$EN$203,88)</f>
        <v>0</v>
      </c>
      <c r="DN28" s="285">
        <f>HLOOKUP(DN$7,'Income Statement'!$G$2:$EN$203,88)</f>
        <v>0</v>
      </c>
      <c r="DO28" s="285">
        <f>HLOOKUP(DO$7,'Income Statement'!$G$2:$EN$203,88)</f>
        <v>0</v>
      </c>
      <c r="DP28" s="285">
        <f>HLOOKUP(DP$7,'Income Statement'!$G$2:$EN$203,88)</f>
        <v>0</v>
      </c>
      <c r="DQ28" s="285">
        <f>HLOOKUP(DQ$7,'Income Statement'!$G$2:$EN$203,88)</f>
        <v>-98.86</v>
      </c>
      <c r="DR28" s="285">
        <f>HLOOKUP(DR$7,'Income Statement'!$G$2:$EN$203,88)</f>
        <v>0</v>
      </c>
      <c r="DS28" s="285">
        <f>HLOOKUP(DS$7,'Income Statement'!$G$2:$EN$203,88)</f>
        <v>54.35</v>
      </c>
      <c r="DT28" s="285">
        <f>HLOOKUP(DT$7,'Income Statement'!$G$2:$EN$203,88)</f>
        <v>0</v>
      </c>
      <c r="DU28" s="285">
        <f>HLOOKUP(DU$7,'Income Statement'!$G$2:$EN$203,88)</f>
        <v>0</v>
      </c>
      <c r="DV28" s="285">
        <f>HLOOKUP(DV$7,'Income Statement'!$G$2:$EN$203,88)</f>
        <v>0</v>
      </c>
      <c r="DW28" s="285">
        <f>HLOOKUP(DW$7,'Income Statement'!$G$2:$EN$203,88)</f>
        <v>0</v>
      </c>
      <c r="DX28" s="285">
        <f>HLOOKUP(DX$7,'Income Statement'!$G$2:$EN$203,88)</f>
        <v>0</v>
      </c>
      <c r="DY28" s="285">
        <f>HLOOKUP(DY$7,'Income Statement'!$G$2:$EN$203,88)</f>
        <v>0</v>
      </c>
      <c r="DZ28" s="285">
        <f>HLOOKUP(DZ$7,'Income Statement'!$G$2:$EN$203,88)</f>
        <v>0</v>
      </c>
      <c r="EA28" s="285">
        <f>HLOOKUP(EA$7,'Income Statement'!$G$2:$EN$203,88)</f>
        <v>29782.34</v>
      </c>
      <c r="EB28" s="285">
        <f>HLOOKUP(EB$7,'Income Statement'!$G$2:$EN$203,88)</f>
        <v>0</v>
      </c>
      <c r="EC28" s="285">
        <f>HLOOKUP(EC$7,'Income Statement'!$G$2:$EN$203,88)</f>
        <v>0</v>
      </c>
      <c r="ED28" s="285">
        <f>HLOOKUP(ED$7,'Income Statement'!$G$2:$EN$203,88)</f>
        <v>714.8</v>
      </c>
      <c r="EE28" s="285">
        <f>HLOOKUP(EE$7,'Income Statement'!$G$2:$EN$203,88)</f>
        <v>0</v>
      </c>
      <c r="EF28" s="285">
        <f>HLOOKUP(EF$7,'Income Statement'!$G$2:$EN$203,88)</f>
        <v>0</v>
      </c>
      <c r="EG28" s="285">
        <f>HLOOKUP(EG$7,'Income Statement'!$G$2:$EN$203,88)</f>
        <v>0</v>
      </c>
      <c r="EH28" s="285">
        <f>HLOOKUP(EH$7,'Income Statement'!$G$2:$EN$203,88)</f>
        <v>0</v>
      </c>
      <c r="EI28" s="285">
        <f>HLOOKUP(EI$7,'Income Statement'!$G$2:$EN$203,88)</f>
        <v>0</v>
      </c>
      <c r="EJ28" s="285">
        <f>HLOOKUP(EJ$7,'Income Statement'!$G$2:$EN$203,88)</f>
        <v>0</v>
      </c>
    </row>
    <row r="29" spans="1:140" hidden="1" outlineLevel="1" x14ac:dyDescent="0.25">
      <c r="A29" s="272" t="s">
        <v>286</v>
      </c>
      <c r="B29" s="285">
        <f>HLOOKUP(B$7,'Income Statement'!$G$2:$EN$203,98)</f>
        <v>0</v>
      </c>
      <c r="C29" s="285">
        <f>HLOOKUP(C$7,'Income Statement'!$G$2:$EN$203,98)</f>
        <v>2306.5500000000002</v>
      </c>
      <c r="D29" s="285">
        <f>HLOOKUP(D$7,'Income Statement'!$G$2:$EN$203,98)</f>
        <v>2936.56</v>
      </c>
      <c r="E29" s="285">
        <f>HLOOKUP(E$7,'Income Statement'!$G$2:$EN$203,98)</f>
        <v>0</v>
      </c>
      <c r="F29" s="285">
        <f>HLOOKUP(F$7,'Income Statement'!$G$2:$EN$203,98)</f>
        <v>4320.1000000000004</v>
      </c>
      <c r="G29" s="285">
        <f>HLOOKUP(G$7,'Income Statement'!$G$2:$EN$203,98)</f>
        <v>5555.85</v>
      </c>
      <c r="H29" s="285">
        <f>HLOOKUP(H$7,'Income Statement'!$G$2:$EN$203,98)</f>
        <v>0</v>
      </c>
      <c r="I29" s="285">
        <f>HLOOKUP(I$7,'Income Statement'!$G$2:$EN$203,98)</f>
        <v>0</v>
      </c>
      <c r="J29" s="285">
        <f>HLOOKUP(J$7,'Income Statement'!$G$2:$EN$203,98)</f>
        <v>2125</v>
      </c>
      <c r="K29" s="285">
        <f>HLOOKUP(K$7,'Income Statement'!$G$2:$EN$203,98)</f>
        <v>3867.64</v>
      </c>
      <c r="L29" s="285">
        <f>HLOOKUP(L$7,'Income Statement'!$G$2:$EN$203,98)</f>
        <v>0</v>
      </c>
      <c r="M29" s="285">
        <f>HLOOKUP(M$7,'Income Statement'!$G$2:$EN$203,98)</f>
        <v>2143.75</v>
      </c>
      <c r="N29" s="285">
        <f>HLOOKUP(N$7,'Income Statement'!$G$2:$EN$203,98)</f>
        <v>0</v>
      </c>
      <c r="O29" s="285">
        <f>HLOOKUP(O$7,'Income Statement'!$G$2:$EN$203,98)</f>
        <v>0</v>
      </c>
      <c r="P29" s="285"/>
      <c r="Q29" s="285">
        <f>HLOOKUP(Q$7,'Income Statement'!$G$2:$EN$203,98)</f>
        <v>4225.8</v>
      </c>
      <c r="R29" s="285">
        <f>HLOOKUP(R$7,'Income Statement'!$G$2:$EN$203,98)</f>
        <v>0</v>
      </c>
      <c r="S29" s="285"/>
      <c r="T29" s="285">
        <f>HLOOKUP(T$7,'Income Statement'!$G$2:$EN$203,98)</f>
        <v>2530</v>
      </c>
      <c r="U29" s="285"/>
      <c r="V29" s="285">
        <f>HLOOKUP(V$7,'Income Statement'!$G$2:$EN$203,98)</f>
        <v>0</v>
      </c>
      <c r="W29" s="285">
        <f>HLOOKUP(W$7,'Income Statement'!$G$2:$EN$203,98)</f>
        <v>0</v>
      </c>
      <c r="X29" s="285">
        <f>HLOOKUP(X$7,'Income Statement'!$G$2:$EN$203,98)</f>
        <v>0</v>
      </c>
      <c r="Y29" s="285">
        <f>HLOOKUP(Y$7,'Income Statement'!$G$2:$EN$203,98)</f>
        <v>1375.35</v>
      </c>
      <c r="Z29" s="285">
        <f>HLOOKUP(Z$7,'Income Statement'!$G$2:$EN$203,98)</f>
        <v>0</v>
      </c>
      <c r="AA29" s="285">
        <f>HLOOKUP(AA$7,'Income Statement'!$G$2:$EN$203,98)</f>
        <v>0</v>
      </c>
      <c r="AB29" s="285">
        <f>HLOOKUP(AB$7,'Income Statement'!$G$2:$EN$203,98)</f>
        <v>1921</v>
      </c>
      <c r="AC29" s="285">
        <f>HLOOKUP(AC$7,'Income Statement'!$G$2:$EN$203,98)</f>
        <v>0</v>
      </c>
      <c r="AD29" s="285">
        <f>HLOOKUP(AD$7,'Income Statement'!$G$2:$EN$203,98)</f>
        <v>0</v>
      </c>
      <c r="AE29" s="285">
        <f>HLOOKUP(AE$7,'Income Statement'!$G$2:$EN$203,98)</f>
        <v>1820</v>
      </c>
      <c r="AF29" s="285">
        <f>HLOOKUP(AF$7,'Income Statement'!$G$2:$EN$203,98)</f>
        <v>0</v>
      </c>
      <c r="AG29" s="285">
        <f>HLOOKUP(AG$7,'Income Statement'!$G$2:$EN$203,98)</f>
        <v>0</v>
      </c>
      <c r="AH29" s="285">
        <f>HLOOKUP(AH$7,'Income Statement'!$G$2:$EN$203,98)</f>
        <v>0</v>
      </c>
      <c r="AI29" s="285">
        <f>HLOOKUP(AI$7,'Income Statement'!$G$2:$EN$203,98)</f>
        <v>0</v>
      </c>
      <c r="AJ29" s="285">
        <f>HLOOKUP(AJ$7,'Income Statement'!$G$2:$EN$203,98)</f>
        <v>0</v>
      </c>
      <c r="AK29" s="285">
        <f>HLOOKUP(AK$7,'Income Statement'!$G$2:$EN$203,98)</f>
        <v>0</v>
      </c>
      <c r="AL29" s="285">
        <f>HLOOKUP(AL$7,'Income Statement'!$G$2:$EN$203,98)</f>
        <v>0</v>
      </c>
      <c r="AM29" s="285">
        <f>HLOOKUP(AM$7,'Income Statement'!$G$2:$EN$203,98)</f>
        <v>0</v>
      </c>
      <c r="AN29" s="285">
        <f>HLOOKUP(AN$7,'Income Statement'!$G$2:$EN$203,98)</f>
        <v>1393</v>
      </c>
      <c r="AO29" s="285">
        <f>HLOOKUP(AO$7,'Income Statement'!$G$2:$EN$203,98)</f>
        <v>0</v>
      </c>
      <c r="AP29" s="285">
        <f>HLOOKUP(AP$7,'Income Statement'!$G$2:$EN$203,98)</f>
        <v>0</v>
      </c>
      <c r="AQ29" s="285">
        <f>HLOOKUP(AQ$7,'Income Statement'!$G$2:$EN$203,98)</f>
        <v>0</v>
      </c>
      <c r="AR29" s="285">
        <f>HLOOKUP(AR$7,'Income Statement'!$G$2:$EN$203,98)</f>
        <v>0</v>
      </c>
      <c r="AS29" s="285">
        <f>HLOOKUP(AS$7,'Income Statement'!$G$2:$EN$203,98)</f>
        <v>0</v>
      </c>
      <c r="AT29" s="285">
        <f>HLOOKUP(AT$7,'Income Statement'!$G$2:$EN$203,98)</f>
        <v>0</v>
      </c>
      <c r="AU29" s="285">
        <f>HLOOKUP(AU$7,'Income Statement'!$G$2:$EN$203,98)</f>
        <v>0</v>
      </c>
      <c r="AV29" s="285">
        <f>HLOOKUP(AV$7,'Income Statement'!$G$2:$EN$203,98)</f>
        <v>0</v>
      </c>
      <c r="AW29" s="285">
        <f>HLOOKUP(AW$7,'Income Statement'!$G$2:$EN$203,98)</f>
        <v>0</v>
      </c>
      <c r="AX29" s="285">
        <f>HLOOKUP(AX$7,'Income Statement'!$G$2:$EN$203,98)</f>
        <v>0</v>
      </c>
      <c r="AY29" s="285">
        <f>HLOOKUP(AY$7,'Income Statement'!$G$2:$EN$203,98)</f>
        <v>0</v>
      </c>
      <c r="AZ29" s="285">
        <f>HLOOKUP(AZ$7,'Income Statement'!$G$2:$EN$203,98)</f>
        <v>0</v>
      </c>
      <c r="BA29" s="285">
        <f>HLOOKUP(BA$7,'Income Statement'!$G$2:$EN$203,98)</f>
        <v>4513.05</v>
      </c>
      <c r="BB29" s="285">
        <f>HLOOKUP(BB$7,'Income Statement'!$G$2:$EN$203,98)</f>
        <v>0</v>
      </c>
      <c r="BC29" s="285">
        <f>HLOOKUP(BC$7,'Income Statement'!$G$2:$EN$203,98)</f>
        <v>0</v>
      </c>
      <c r="BD29" s="285">
        <f>HLOOKUP(BD$7,'Income Statement'!$G$2:$EN$203,98)</f>
        <v>0</v>
      </c>
      <c r="BE29" s="285">
        <f>HLOOKUP(BE$7,'Income Statement'!$G$2:$EN$203,98)</f>
        <v>0</v>
      </c>
      <c r="BF29" s="285">
        <f>HLOOKUP(BF$7,'Income Statement'!$G$2:$EN$203,98)</f>
        <v>4248</v>
      </c>
      <c r="BG29" s="285">
        <f>HLOOKUP(BG$7,'Income Statement'!$G$2:$EN$203,98)</f>
        <v>0</v>
      </c>
      <c r="BH29" s="285">
        <f>HLOOKUP(BH$7,'Income Statement'!$G$2:$EN$203,98)</f>
        <v>2458.75</v>
      </c>
      <c r="BI29" s="285">
        <f>HLOOKUP(BI$7,'Income Statement'!$G$2:$EN$203,98)</f>
        <v>0</v>
      </c>
      <c r="BJ29" s="285">
        <f>HLOOKUP(BJ$7,'Income Statement'!$G$2:$EN$203,98)</f>
        <v>0</v>
      </c>
      <c r="BK29" s="285">
        <f>HLOOKUP(BK$7,'Income Statement'!$G$2:$EN$203,98)</f>
        <v>0</v>
      </c>
      <c r="BL29" s="285">
        <f>HLOOKUP(BL$7,'Income Statement'!$G$2:$EN$203,98)</f>
        <v>0</v>
      </c>
      <c r="BM29" s="285">
        <f>HLOOKUP(BM$7,'Income Statement'!$G$2:$EN$203,98)</f>
        <v>0</v>
      </c>
      <c r="BN29" s="285">
        <f>HLOOKUP(BN$7,'Income Statement'!$G$2:$EN$203,98)</f>
        <v>0</v>
      </c>
      <c r="BO29" s="285">
        <f>HLOOKUP(BO$7,'Income Statement'!$G$2:$EN$203,98)</f>
        <v>0</v>
      </c>
      <c r="BP29" s="285">
        <f>HLOOKUP(BP$7,'Income Statement'!$G$2:$EN$203,98)</f>
        <v>4637.5</v>
      </c>
      <c r="BQ29" s="285">
        <f>HLOOKUP(BQ$7,'Income Statement'!$G$2:$EN$203,98)</f>
        <v>0</v>
      </c>
      <c r="BR29" s="285">
        <f>HLOOKUP(BR$7,'Income Statement'!$G$2:$EN$203,98)</f>
        <v>0</v>
      </c>
      <c r="BS29" s="285">
        <f>HLOOKUP(BS$7,'Income Statement'!$G$2:$EN$203,98)</f>
        <v>1810</v>
      </c>
      <c r="BT29" s="285">
        <f>HLOOKUP(BT$7,'Income Statement'!$G$2:$EN$203,98)</f>
        <v>0</v>
      </c>
      <c r="BU29" s="285">
        <f>HLOOKUP(BU$7,'Income Statement'!$G$2:$EN$203,98)</f>
        <v>0</v>
      </c>
      <c r="BV29" s="285">
        <f>HLOOKUP(BV$7,'Income Statement'!$G$2:$EN$203,98)</f>
        <v>0</v>
      </c>
      <c r="BW29" s="285">
        <f>HLOOKUP(BW$7,'Income Statement'!$G$2:$EN$203,98)</f>
        <v>440</v>
      </c>
      <c r="BX29" s="285">
        <f>HLOOKUP(BX$7,'Income Statement'!$G$2:$EN$203,98)</f>
        <v>0</v>
      </c>
      <c r="BY29" s="285">
        <f>HLOOKUP(BY$7,'Income Statement'!$G$2:$EN$203,98)</f>
        <v>0</v>
      </c>
      <c r="BZ29" s="285">
        <f>HLOOKUP(BZ$7,'Income Statement'!$G$2:$EN$203,98)</f>
        <v>0</v>
      </c>
      <c r="CA29" s="285">
        <f>HLOOKUP(CA$7,'Income Statement'!$G$2:$EN$203,98)</f>
        <v>0</v>
      </c>
      <c r="CB29" s="285">
        <f>HLOOKUP(CB$7,'Income Statement'!$G$2:$EN$203,98)</f>
        <v>0</v>
      </c>
      <c r="CC29" s="285">
        <f>HLOOKUP(CC$7,'Income Statement'!$G$2:$EN$203,98)</f>
        <v>0</v>
      </c>
      <c r="CD29" s="285">
        <f>HLOOKUP(CD$7,'Income Statement'!$G$2:$EN$203,98)</f>
        <v>0</v>
      </c>
      <c r="CE29" s="285">
        <f>HLOOKUP(CE$7,'Income Statement'!$G$2:$EN$203,98)</f>
        <v>4108.3500000000004</v>
      </c>
      <c r="CF29" s="285">
        <f>HLOOKUP(CF$7,'Income Statement'!$G$2:$EN$203,98)</f>
        <v>0</v>
      </c>
      <c r="CG29" s="285">
        <f>HLOOKUP(CG$7,'Income Statement'!$G$2:$EN$203,98)</f>
        <v>0</v>
      </c>
      <c r="CH29" s="285">
        <f>HLOOKUP(CH$7,'Income Statement'!$G$2:$EN$203,98)</f>
        <v>0</v>
      </c>
      <c r="CI29" s="285">
        <f>HLOOKUP(CI$7,'Income Statement'!$G$2:$EN$203,98)</f>
        <v>7022.09</v>
      </c>
      <c r="CJ29" s="285">
        <f>HLOOKUP(CJ$7,'Income Statement'!$G$2:$EN$203,98)</f>
        <v>0</v>
      </c>
      <c r="CK29" s="285">
        <f>HLOOKUP(CK$7,'Income Statement'!$G$2:$EN$203,98)</f>
        <v>4645</v>
      </c>
      <c r="CL29" s="285">
        <f>HLOOKUP(CL$7,'Income Statement'!$G$2:$EN$203,98)</f>
        <v>0</v>
      </c>
      <c r="CM29" s="285">
        <f>HLOOKUP(CM$7,'Income Statement'!$G$2:$EN$203,98)</f>
        <v>7637.63</v>
      </c>
      <c r="CN29" s="285">
        <f>HLOOKUP(CN$7,'Income Statement'!$G$2:$EN$203,98)</f>
        <v>3769.65</v>
      </c>
      <c r="CO29" s="285">
        <f>HLOOKUP(CO$7,'Income Statement'!$G$2:$EN$203,98)</f>
        <v>0</v>
      </c>
      <c r="CP29" s="285">
        <f>HLOOKUP(CP$7,'Income Statement'!$G$2:$EN$203,98)</f>
        <v>0</v>
      </c>
      <c r="CQ29" s="285">
        <f>HLOOKUP(CQ$7,'Income Statement'!$G$2:$EN$203,98)</f>
        <v>0</v>
      </c>
      <c r="CR29" s="285">
        <f>HLOOKUP(CR$7,'Income Statement'!$G$2:$EN$203,98)</f>
        <v>0</v>
      </c>
      <c r="CS29" s="285">
        <f>HLOOKUP(CS$7,'Income Statement'!$G$2:$EN$203,98)</f>
        <v>2325</v>
      </c>
      <c r="CT29" s="285">
        <f>HLOOKUP(CT$7,'Income Statement'!$G$2:$EN$203,98)</f>
        <v>0</v>
      </c>
      <c r="CU29" s="285">
        <f>HLOOKUP(CU$7,'Income Statement'!$G$2:$EN$203,98)</f>
        <v>294.94</v>
      </c>
      <c r="CV29" s="285">
        <f>HLOOKUP(CV$7,'Income Statement'!$G$2:$EN$203,98)</f>
        <v>5837.5</v>
      </c>
      <c r="CW29" s="285">
        <f>HLOOKUP(CW$7,'Income Statement'!$G$2:$EN$203,98)</f>
        <v>0</v>
      </c>
      <c r="CX29" s="285">
        <f>HLOOKUP(CX$7,'Income Statement'!$G$2:$EN$203,98)</f>
        <v>2100</v>
      </c>
      <c r="CY29" s="285">
        <f>HLOOKUP(CY$7,'Income Statement'!$G$2:$EN$203,98)</f>
        <v>0</v>
      </c>
      <c r="CZ29" s="285">
        <f>HLOOKUP(CZ$7,'Income Statement'!$G$2:$EN$203,98)</f>
        <v>0</v>
      </c>
      <c r="DA29" s="285">
        <f>HLOOKUP(DA$7,'Income Statement'!$G$2:$EN$203,98)</f>
        <v>0</v>
      </c>
      <c r="DB29" s="285">
        <f>HLOOKUP(DB$7,'Income Statement'!$G$2:$EN$203,98)</f>
        <v>0</v>
      </c>
      <c r="DC29" s="285">
        <f>HLOOKUP(DC$7,'Income Statement'!$G$2:$EN$203,98)</f>
        <v>0</v>
      </c>
      <c r="DD29" s="285">
        <f>HLOOKUP(DD$7,'Income Statement'!$G$2:$EN$203,98)</f>
        <v>0</v>
      </c>
      <c r="DE29" s="285">
        <f>HLOOKUP(DE$7,'Income Statement'!$G$2:$EN$203,98)</f>
        <v>1319.7</v>
      </c>
      <c r="DF29" s="285">
        <f>HLOOKUP(DF$7,'Income Statement'!$G$2:$EN$203,98)</f>
        <v>0</v>
      </c>
      <c r="DG29" s="285">
        <f>HLOOKUP(DG$7,'Income Statement'!$G$2:$EN$203,98)</f>
        <v>2475</v>
      </c>
      <c r="DH29" s="285">
        <f>HLOOKUP(DH$7,'Income Statement'!$G$2:$EN$203,98)</f>
        <v>0</v>
      </c>
      <c r="DI29" s="285">
        <f>HLOOKUP(DI$7,'Income Statement'!$G$2:$EN$203,98)</f>
        <v>0</v>
      </c>
      <c r="DJ29" s="285">
        <f>HLOOKUP(DJ$7,'Income Statement'!$G$2:$EN$203,98)</f>
        <v>3135.65</v>
      </c>
      <c r="DK29" s="285">
        <f>HLOOKUP(DK$7,'Income Statement'!$G$2:$EN$203,98)</f>
        <v>1630</v>
      </c>
      <c r="DL29" s="285">
        <f>HLOOKUP(DL$7,'Income Statement'!$G$2:$EN$203,98)</f>
        <v>0</v>
      </c>
      <c r="DM29" s="285">
        <f>HLOOKUP(DM$7,'Income Statement'!$G$2:$EN$203,98)</f>
        <v>0</v>
      </c>
      <c r="DN29" s="285">
        <f>HLOOKUP(DN$7,'Income Statement'!$G$2:$EN$203,98)</f>
        <v>0</v>
      </c>
      <c r="DO29" s="285">
        <f>HLOOKUP(DO$7,'Income Statement'!$G$2:$EN$203,98)</f>
        <v>0</v>
      </c>
      <c r="DP29" s="285">
        <f>HLOOKUP(DP$7,'Income Statement'!$G$2:$EN$203,98)</f>
        <v>0</v>
      </c>
      <c r="DQ29" s="285">
        <f>HLOOKUP(DQ$7,'Income Statement'!$G$2:$EN$203,98)</f>
        <v>2210.0700000000002</v>
      </c>
      <c r="DR29" s="285">
        <f>HLOOKUP(DR$7,'Income Statement'!$G$2:$EN$203,98)</f>
        <v>0</v>
      </c>
      <c r="DS29" s="285">
        <f>HLOOKUP(DS$7,'Income Statement'!$G$2:$EN$203,98)</f>
        <v>0</v>
      </c>
      <c r="DT29" s="285">
        <f>HLOOKUP(DT$7,'Income Statement'!$G$2:$EN$203,98)</f>
        <v>0</v>
      </c>
      <c r="DU29" s="285">
        <f>HLOOKUP(DU$7,'Income Statement'!$G$2:$EN$203,98)</f>
        <v>0</v>
      </c>
      <c r="DV29" s="285">
        <f>HLOOKUP(DV$7,'Income Statement'!$G$2:$EN$203,98)</f>
        <v>0</v>
      </c>
      <c r="DW29" s="285">
        <f>HLOOKUP(DW$7,'Income Statement'!$G$2:$EN$203,98)</f>
        <v>0</v>
      </c>
      <c r="DX29" s="285">
        <f>HLOOKUP(DX$7,'Income Statement'!$G$2:$EN$203,98)</f>
        <v>0</v>
      </c>
      <c r="DY29" s="285">
        <f>HLOOKUP(DY$7,'Income Statement'!$G$2:$EN$203,98)</f>
        <v>0</v>
      </c>
      <c r="DZ29" s="285">
        <f>HLOOKUP(DZ$7,'Income Statement'!$G$2:$EN$203,98)</f>
        <v>0</v>
      </c>
      <c r="EA29" s="285">
        <f>HLOOKUP(EA$7,'Income Statement'!$G$2:$EN$203,98)</f>
        <v>1807.62</v>
      </c>
      <c r="EB29" s="285">
        <f>HLOOKUP(EB$7,'Income Statement'!$G$2:$EN$203,98)</f>
        <v>0</v>
      </c>
      <c r="EC29" s="285">
        <f>HLOOKUP(EC$7,'Income Statement'!$G$2:$EN$203,98)</f>
        <v>0</v>
      </c>
      <c r="ED29" s="285">
        <f>HLOOKUP(ED$7,'Income Statement'!$G$2:$EN$203,98)</f>
        <v>4777.17</v>
      </c>
      <c r="EE29" s="285">
        <f>HLOOKUP(EE$7,'Income Statement'!$G$2:$EN$203,98)</f>
        <v>8535.2199999999993</v>
      </c>
      <c r="EF29" s="285">
        <f>HLOOKUP(EF$7,'Income Statement'!$G$2:$EN$203,98)</f>
        <v>0</v>
      </c>
      <c r="EG29" s="285">
        <f>HLOOKUP(EG$7,'Income Statement'!$G$2:$EN$203,98)</f>
        <v>0</v>
      </c>
      <c r="EH29" s="285">
        <f>HLOOKUP(EH$7,'Income Statement'!$G$2:$EN$203,98)</f>
        <v>0</v>
      </c>
      <c r="EI29" s="285">
        <f>HLOOKUP(EI$7,'Income Statement'!$G$2:$EN$203,98)</f>
        <v>0</v>
      </c>
      <c r="EJ29" s="285">
        <f>HLOOKUP(EJ$7,'Income Statement'!$G$2:$EN$203,98)</f>
        <v>0</v>
      </c>
    </row>
    <row r="30" spans="1:140" hidden="1" outlineLevel="1" x14ac:dyDescent="0.25">
      <c r="A30" s="272" t="s">
        <v>296</v>
      </c>
      <c r="B30" s="285">
        <f>HLOOKUP(B$7,'Income Statement'!$G$2:$EN$203,114)</f>
        <v>0</v>
      </c>
      <c r="C30" s="285">
        <f>HLOOKUP(C$7,'Income Statement'!$G$2:$EN$203,114)</f>
        <v>2220.0100000000002</v>
      </c>
      <c r="D30" s="285">
        <f>HLOOKUP(D$7,'Income Statement'!$G$2:$EN$203,114)</f>
        <v>12215.28</v>
      </c>
      <c r="E30" s="285">
        <f>HLOOKUP(E$7,'Income Statement'!$G$2:$EN$203,114)</f>
        <v>0</v>
      </c>
      <c r="F30" s="285">
        <f>HLOOKUP(F$7,'Income Statement'!$G$2:$EN$203,114)</f>
        <v>12599.83</v>
      </c>
      <c r="G30" s="285">
        <f>HLOOKUP(G$7,'Income Statement'!$G$2:$EN$203,114)</f>
        <v>17862.830000000002</v>
      </c>
      <c r="H30" s="285">
        <f>HLOOKUP(H$7,'Income Statement'!$G$2:$EN$203,114)</f>
        <v>0</v>
      </c>
      <c r="I30" s="285">
        <f>HLOOKUP(I$7,'Income Statement'!$G$2:$EN$203,114)</f>
        <v>0</v>
      </c>
      <c r="J30" s="285">
        <f>HLOOKUP(J$7,'Income Statement'!$G$2:$EN$203,114)</f>
        <v>19075.95</v>
      </c>
      <c r="K30" s="285">
        <f>HLOOKUP(K$7,'Income Statement'!$G$2:$EN$203,114)</f>
        <v>16532</v>
      </c>
      <c r="L30" s="285">
        <f>HLOOKUP(L$7,'Income Statement'!$G$2:$EN$203,114)</f>
        <v>0</v>
      </c>
      <c r="M30" s="285">
        <f>HLOOKUP(M$7,'Income Statement'!$G$2:$EN$203,114)</f>
        <v>52092.66</v>
      </c>
      <c r="N30" s="285">
        <f>HLOOKUP(N$7,'Income Statement'!$G$2:$EN$203,114)</f>
        <v>0</v>
      </c>
      <c r="O30" s="285">
        <f>HLOOKUP(O$7,'Income Statement'!$G$2:$EN$203,114)</f>
        <v>0</v>
      </c>
      <c r="P30" s="285"/>
      <c r="Q30" s="285">
        <f>HLOOKUP(Q$7,'Income Statement'!$G$2:$EN$203,114)</f>
        <v>27586.53</v>
      </c>
      <c r="R30" s="285">
        <f>HLOOKUP(R$7,'Income Statement'!$G$2:$EN$203,114)</f>
        <v>0</v>
      </c>
      <c r="S30" s="285"/>
      <c r="T30" s="285">
        <f>HLOOKUP(T$7,'Income Statement'!$G$2:$EN$203,114)</f>
        <v>31134.41</v>
      </c>
      <c r="U30" s="285"/>
      <c r="V30" s="285">
        <f>HLOOKUP(V$7,'Income Statement'!$G$2:$EN$203,114)</f>
        <v>0</v>
      </c>
      <c r="W30" s="285">
        <f>HLOOKUP(W$7,'Income Statement'!$G$2:$EN$203,114)</f>
        <v>0</v>
      </c>
      <c r="X30" s="285">
        <f>HLOOKUP(X$7,'Income Statement'!$G$2:$EN$203,114)</f>
        <v>0</v>
      </c>
      <c r="Y30" s="285">
        <f>HLOOKUP(Y$7,'Income Statement'!$G$2:$EN$203,114)</f>
        <v>13089.19</v>
      </c>
      <c r="Z30" s="285">
        <f>HLOOKUP(Z$7,'Income Statement'!$G$2:$EN$203,114)</f>
        <v>0</v>
      </c>
      <c r="AA30" s="285">
        <f>HLOOKUP(AA$7,'Income Statement'!$G$2:$EN$203,114)</f>
        <v>0</v>
      </c>
      <c r="AB30" s="285">
        <f>HLOOKUP(AB$7,'Income Statement'!$G$2:$EN$203,114)</f>
        <v>1778.15</v>
      </c>
      <c r="AC30" s="285">
        <f>HLOOKUP(AC$7,'Income Statement'!$G$2:$EN$203,114)</f>
        <v>0</v>
      </c>
      <c r="AD30" s="285">
        <f>HLOOKUP(AD$7,'Income Statement'!$G$2:$EN$203,114)</f>
        <v>1550.94</v>
      </c>
      <c r="AE30" s="285">
        <f>HLOOKUP(AE$7,'Income Statement'!$G$2:$EN$203,114)</f>
        <v>8911.4500000000007</v>
      </c>
      <c r="AF30" s="285">
        <f>HLOOKUP(AF$7,'Income Statement'!$G$2:$EN$203,114)</f>
        <v>0</v>
      </c>
      <c r="AG30" s="285">
        <f>HLOOKUP(AG$7,'Income Statement'!$G$2:$EN$203,114)</f>
        <v>0</v>
      </c>
      <c r="AH30" s="285">
        <f>HLOOKUP(AH$7,'Income Statement'!$G$2:$EN$203,114)</f>
        <v>0</v>
      </c>
      <c r="AI30" s="285">
        <f>HLOOKUP(AI$7,'Income Statement'!$G$2:$EN$203,114)</f>
        <v>0</v>
      </c>
      <c r="AJ30" s="285">
        <f>HLOOKUP(AJ$7,'Income Statement'!$G$2:$EN$203,114)</f>
        <v>0</v>
      </c>
      <c r="AK30" s="285">
        <f>HLOOKUP(AK$7,'Income Statement'!$G$2:$EN$203,114)</f>
        <v>0</v>
      </c>
      <c r="AL30" s="285">
        <f>HLOOKUP(AL$7,'Income Statement'!$G$2:$EN$203,114)</f>
        <v>0</v>
      </c>
      <c r="AM30" s="285">
        <f>HLOOKUP(AM$7,'Income Statement'!$G$2:$EN$203,114)</f>
        <v>0</v>
      </c>
      <c r="AN30" s="285">
        <f>HLOOKUP(AN$7,'Income Statement'!$G$2:$EN$203,114)</f>
        <v>36868.25</v>
      </c>
      <c r="AO30" s="285">
        <f>HLOOKUP(AO$7,'Income Statement'!$G$2:$EN$203,114)</f>
        <v>0</v>
      </c>
      <c r="AP30" s="285">
        <f>HLOOKUP(AP$7,'Income Statement'!$G$2:$EN$203,114)</f>
        <v>0</v>
      </c>
      <c r="AQ30" s="285">
        <f>HLOOKUP(AQ$7,'Income Statement'!$G$2:$EN$203,114)</f>
        <v>0</v>
      </c>
      <c r="AR30" s="285">
        <f>HLOOKUP(AR$7,'Income Statement'!$G$2:$EN$203,114)</f>
        <v>0</v>
      </c>
      <c r="AS30" s="285">
        <f>HLOOKUP(AS$7,'Income Statement'!$G$2:$EN$203,114)</f>
        <v>0</v>
      </c>
      <c r="AT30" s="285">
        <f>HLOOKUP(AT$7,'Income Statement'!$G$2:$EN$203,114)</f>
        <v>-6939.32</v>
      </c>
      <c r="AU30" s="285">
        <f>HLOOKUP(AU$7,'Income Statement'!$G$2:$EN$203,114)</f>
        <v>0</v>
      </c>
      <c r="AV30" s="285">
        <f>HLOOKUP(AV$7,'Income Statement'!$G$2:$EN$203,114)</f>
        <v>0</v>
      </c>
      <c r="AW30" s="285">
        <f>HLOOKUP(AW$7,'Income Statement'!$G$2:$EN$203,114)</f>
        <v>0</v>
      </c>
      <c r="AX30" s="285">
        <f>HLOOKUP(AX$7,'Income Statement'!$G$2:$EN$203,114)</f>
        <v>0</v>
      </c>
      <c r="AY30" s="285">
        <f>HLOOKUP(AY$7,'Income Statement'!$G$2:$EN$203,114)</f>
        <v>0</v>
      </c>
      <c r="AZ30" s="285">
        <f>HLOOKUP(AZ$7,'Income Statement'!$G$2:$EN$203,114)</f>
        <v>61.39</v>
      </c>
      <c r="BA30" s="285">
        <f>HLOOKUP(BA$7,'Income Statement'!$G$2:$EN$203,114)</f>
        <v>31458.93</v>
      </c>
      <c r="BB30" s="285">
        <f>HLOOKUP(BB$7,'Income Statement'!$G$2:$EN$203,114)</f>
        <v>0</v>
      </c>
      <c r="BC30" s="285">
        <f>HLOOKUP(BC$7,'Income Statement'!$G$2:$EN$203,114)</f>
        <v>0</v>
      </c>
      <c r="BD30" s="285">
        <f>HLOOKUP(BD$7,'Income Statement'!$G$2:$EN$203,114)</f>
        <v>0</v>
      </c>
      <c r="BE30" s="285">
        <f>HLOOKUP(BE$7,'Income Statement'!$G$2:$EN$203,114)</f>
        <v>0</v>
      </c>
      <c r="BF30" s="285">
        <f>HLOOKUP(BF$7,'Income Statement'!$G$2:$EN$203,114)</f>
        <v>51600.78</v>
      </c>
      <c r="BG30" s="285">
        <f>HLOOKUP(BG$7,'Income Statement'!$G$2:$EN$203,114)</f>
        <v>0</v>
      </c>
      <c r="BH30" s="285">
        <f>HLOOKUP(BH$7,'Income Statement'!$G$2:$EN$203,114)</f>
        <v>37277.1</v>
      </c>
      <c r="BI30" s="285">
        <f>HLOOKUP(BI$7,'Income Statement'!$G$2:$EN$203,114)</f>
        <v>0</v>
      </c>
      <c r="BJ30" s="285">
        <f>HLOOKUP(BJ$7,'Income Statement'!$G$2:$EN$203,114)</f>
        <v>0</v>
      </c>
      <c r="BK30" s="285">
        <f>HLOOKUP(BK$7,'Income Statement'!$G$2:$EN$203,114)</f>
        <v>12928.87</v>
      </c>
      <c r="BL30" s="285">
        <f>HLOOKUP(BL$7,'Income Statement'!$G$2:$EN$203,114)</f>
        <v>0</v>
      </c>
      <c r="BM30" s="285">
        <f>HLOOKUP(BM$7,'Income Statement'!$G$2:$EN$203,114)</f>
        <v>0</v>
      </c>
      <c r="BN30" s="285">
        <f>HLOOKUP(BN$7,'Income Statement'!$G$2:$EN$203,114)</f>
        <v>0</v>
      </c>
      <c r="BO30" s="285">
        <f>HLOOKUP(BO$7,'Income Statement'!$G$2:$EN$203,114)</f>
        <v>0</v>
      </c>
      <c r="BP30" s="285">
        <f>HLOOKUP(BP$7,'Income Statement'!$G$2:$EN$203,114)</f>
        <v>15086.65</v>
      </c>
      <c r="BQ30" s="285">
        <f>HLOOKUP(BQ$7,'Income Statement'!$G$2:$EN$203,114)</f>
        <v>9218.3700000000008</v>
      </c>
      <c r="BR30" s="285">
        <f>HLOOKUP(BR$7,'Income Statement'!$G$2:$EN$203,114)</f>
        <v>0</v>
      </c>
      <c r="BS30" s="285">
        <f>HLOOKUP(BS$7,'Income Statement'!$G$2:$EN$203,114)</f>
        <v>5863.58</v>
      </c>
      <c r="BT30" s="285">
        <f>HLOOKUP(BT$7,'Income Statement'!$G$2:$EN$203,114)</f>
        <v>0</v>
      </c>
      <c r="BU30" s="285">
        <f>HLOOKUP(BU$7,'Income Statement'!$G$2:$EN$203,114)</f>
        <v>460.58</v>
      </c>
      <c r="BV30" s="285">
        <f>HLOOKUP(BV$7,'Income Statement'!$G$2:$EN$203,114)</f>
        <v>0</v>
      </c>
      <c r="BW30" s="285">
        <f>HLOOKUP(BW$7,'Income Statement'!$G$2:$EN$203,114)</f>
        <v>2453.1999999999998</v>
      </c>
      <c r="BX30" s="285">
        <f>HLOOKUP(BX$7,'Income Statement'!$G$2:$EN$203,114)</f>
        <v>231</v>
      </c>
      <c r="BY30" s="285">
        <f>HLOOKUP(BY$7,'Income Statement'!$G$2:$EN$203,114)</f>
        <v>0</v>
      </c>
      <c r="BZ30" s="285">
        <f>HLOOKUP(BZ$7,'Income Statement'!$G$2:$EN$203,114)</f>
        <v>0</v>
      </c>
      <c r="CA30" s="285">
        <f>HLOOKUP(CA$7,'Income Statement'!$G$2:$EN$203,114)</f>
        <v>0</v>
      </c>
      <c r="CB30" s="285">
        <f>HLOOKUP(CB$7,'Income Statement'!$G$2:$EN$203,114)</f>
        <v>0</v>
      </c>
      <c r="CC30" s="285">
        <f>HLOOKUP(CC$7,'Income Statement'!$G$2:$EN$203,114)</f>
        <v>0</v>
      </c>
      <c r="CD30" s="285">
        <f>HLOOKUP(CD$7,'Income Statement'!$G$2:$EN$203,114)</f>
        <v>0</v>
      </c>
      <c r="CE30" s="285">
        <f>HLOOKUP(CE$7,'Income Statement'!$G$2:$EN$203,114)</f>
        <v>20360.75</v>
      </c>
      <c r="CF30" s="285">
        <f>HLOOKUP(CF$7,'Income Statement'!$G$2:$EN$203,114)</f>
        <v>0</v>
      </c>
      <c r="CG30" s="285">
        <f>HLOOKUP(CG$7,'Income Statement'!$G$2:$EN$203,114)</f>
        <v>0</v>
      </c>
      <c r="CH30" s="285">
        <f>HLOOKUP(CH$7,'Income Statement'!$G$2:$EN$203,114)</f>
        <v>0</v>
      </c>
      <c r="CI30" s="285">
        <f>HLOOKUP(CI$7,'Income Statement'!$G$2:$EN$203,114)</f>
        <v>33524.39</v>
      </c>
      <c r="CJ30" s="285">
        <f>HLOOKUP(CJ$7,'Income Statement'!$G$2:$EN$203,114)</f>
        <v>0</v>
      </c>
      <c r="CK30" s="285">
        <f>HLOOKUP(CK$7,'Income Statement'!$G$2:$EN$203,114)</f>
        <v>6869.92</v>
      </c>
      <c r="CL30" s="285">
        <f>HLOOKUP(CL$7,'Income Statement'!$G$2:$EN$203,114)</f>
        <v>0</v>
      </c>
      <c r="CM30" s="285">
        <f>HLOOKUP(CM$7,'Income Statement'!$G$2:$EN$203,114)</f>
        <v>15583.57</v>
      </c>
      <c r="CN30" s="285">
        <f>HLOOKUP(CN$7,'Income Statement'!$G$2:$EN$203,114)</f>
        <v>21612.400000000001</v>
      </c>
      <c r="CO30" s="285">
        <f>HLOOKUP(CO$7,'Income Statement'!$G$2:$EN$203,114)</f>
        <v>19586.740000000002</v>
      </c>
      <c r="CP30" s="285">
        <f>HLOOKUP(CP$7,'Income Statement'!$G$2:$EN$203,114)</f>
        <v>0</v>
      </c>
      <c r="CQ30" s="285">
        <f>HLOOKUP(CQ$7,'Income Statement'!$G$2:$EN$203,114)</f>
        <v>0</v>
      </c>
      <c r="CR30" s="285">
        <f>HLOOKUP(CR$7,'Income Statement'!$G$2:$EN$203,114)</f>
        <v>0</v>
      </c>
      <c r="CS30" s="285">
        <f>HLOOKUP(CS$7,'Income Statement'!$G$2:$EN$203,114)</f>
        <v>3213.5</v>
      </c>
      <c r="CT30" s="285">
        <f>HLOOKUP(CT$7,'Income Statement'!$G$2:$EN$203,114)</f>
        <v>0</v>
      </c>
      <c r="CU30" s="285">
        <f>HLOOKUP(CU$7,'Income Statement'!$G$2:$EN$203,114)</f>
        <v>385.2</v>
      </c>
      <c r="CV30" s="285">
        <f>HLOOKUP(CV$7,'Income Statement'!$G$2:$EN$203,114)</f>
        <v>26574.54</v>
      </c>
      <c r="CW30" s="285">
        <f>HLOOKUP(CW$7,'Income Statement'!$G$2:$EN$203,114)</f>
        <v>0</v>
      </c>
      <c r="CX30" s="285">
        <f>HLOOKUP(CX$7,'Income Statement'!$G$2:$EN$203,114)</f>
        <v>45289.72</v>
      </c>
      <c r="CY30" s="285">
        <f>HLOOKUP(CY$7,'Income Statement'!$G$2:$EN$203,114)</f>
        <v>0</v>
      </c>
      <c r="CZ30" s="285">
        <f>HLOOKUP(CZ$7,'Income Statement'!$G$2:$EN$203,114)</f>
        <v>0</v>
      </c>
      <c r="DA30" s="285">
        <f>HLOOKUP(DA$7,'Income Statement'!$G$2:$EN$203,114)</f>
        <v>0</v>
      </c>
      <c r="DB30" s="285">
        <f>HLOOKUP(DB$7,'Income Statement'!$G$2:$EN$203,114)</f>
        <v>0</v>
      </c>
      <c r="DC30" s="285">
        <f>HLOOKUP(DC$7,'Income Statement'!$G$2:$EN$203,114)</f>
        <v>0</v>
      </c>
      <c r="DD30" s="285">
        <f>HLOOKUP(DD$7,'Income Statement'!$G$2:$EN$203,114)</f>
        <v>0</v>
      </c>
      <c r="DE30" s="285">
        <f>HLOOKUP(DE$7,'Income Statement'!$G$2:$EN$203,114)</f>
        <v>28070.32</v>
      </c>
      <c r="DF30" s="285">
        <f>HLOOKUP(DF$7,'Income Statement'!$G$2:$EN$203,114)</f>
        <v>0</v>
      </c>
      <c r="DG30" s="285">
        <f>HLOOKUP(DG$7,'Income Statement'!$G$2:$EN$203,114)</f>
        <v>10442.31</v>
      </c>
      <c r="DH30" s="285">
        <f>HLOOKUP(DH$7,'Income Statement'!$G$2:$EN$203,114)</f>
        <v>0</v>
      </c>
      <c r="DI30" s="285">
        <f>HLOOKUP(DI$7,'Income Statement'!$G$2:$EN$203,114)</f>
        <v>0</v>
      </c>
      <c r="DJ30" s="285">
        <f>HLOOKUP(DJ$7,'Income Statement'!$G$2:$EN$203,114)</f>
        <v>0</v>
      </c>
      <c r="DK30" s="285">
        <f>HLOOKUP(DK$7,'Income Statement'!$G$2:$EN$203,114)</f>
        <v>2565.4</v>
      </c>
      <c r="DL30" s="285">
        <f>HLOOKUP(DL$7,'Income Statement'!$G$2:$EN$203,114)</f>
        <v>0</v>
      </c>
      <c r="DM30" s="285">
        <f>HLOOKUP(DM$7,'Income Statement'!$G$2:$EN$203,114)</f>
        <v>3301.2</v>
      </c>
      <c r="DN30" s="285">
        <f>HLOOKUP(DN$7,'Income Statement'!$G$2:$EN$203,114)</f>
        <v>0</v>
      </c>
      <c r="DO30" s="285">
        <f>HLOOKUP(DO$7,'Income Statement'!$G$2:$EN$203,114)</f>
        <v>0</v>
      </c>
      <c r="DP30" s="285">
        <f>HLOOKUP(DP$7,'Income Statement'!$G$2:$EN$203,114)</f>
        <v>0</v>
      </c>
      <c r="DQ30" s="285">
        <f>HLOOKUP(DQ$7,'Income Statement'!$G$2:$EN$203,114)</f>
        <v>11929.15</v>
      </c>
      <c r="DR30" s="285">
        <f>HLOOKUP(DR$7,'Income Statement'!$G$2:$EN$203,114)</f>
        <v>0</v>
      </c>
      <c r="DS30" s="285">
        <f>HLOOKUP(DS$7,'Income Statement'!$G$2:$EN$203,114)</f>
        <v>0</v>
      </c>
      <c r="DT30" s="285">
        <f>HLOOKUP(DT$7,'Income Statement'!$G$2:$EN$203,114)</f>
        <v>1196.43</v>
      </c>
      <c r="DU30" s="285">
        <f>HLOOKUP(DU$7,'Income Statement'!$G$2:$EN$203,114)</f>
        <v>0</v>
      </c>
      <c r="DV30" s="285">
        <f>HLOOKUP(DV$7,'Income Statement'!$G$2:$EN$203,114)</f>
        <v>0</v>
      </c>
      <c r="DW30" s="285">
        <f>HLOOKUP(DW$7,'Income Statement'!$G$2:$EN$203,114)</f>
        <v>0</v>
      </c>
      <c r="DX30" s="285">
        <f>HLOOKUP(DX$7,'Income Statement'!$G$2:$EN$203,114)</f>
        <v>0</v>
      </c>
      <c r="DY30" s="285">
        <f>HLOOKUP(DY$7,'Income Statement'!$G$2:$EN$203,114)</f>
        <v>0</v>
      </c>
      <c r="DZ30" s="285">
        <f>HLOOKUP(DZ$7,'Income Statement'!$G$2:$EN$203,114)</f>
        <v>0</v>
      </c>
      <c r="EA30" s="285">
        <f>HLOOKUP(EA$7,'Income Statement'!$G$2:$EN$203,114)</f>
        <v>32974.99</v>
      </c>
      <c r="EB30" s="285">
        <f>HLOOKUP(EB$7,'Income Statement'!$G$2:$EN$203,114)</f>
        <v>0</v>
      </c>
      <c r="EC30" s="285">
        <f>HLOOKUP(EC$7,'Income Statement'!$G$2:$EN$203,114)</f>
        <v>0</v>
      </c>
      <c r="ED30" s="285">
        <f>HLOOKUP(ED$7,'Income Statement'!$G$2:$EN$203,114)</f>
        <v>34755.269999999997</v>
      </c>
      <c r="EE30" s="285">
        <f>HLOOKUP(EE$7,'Income Statement'!$G$2:$EN$203,114)</f>
        <v>39834.29</v>
      </c>
      <c r="EF30" s="285">
        <f>HLOOKUP(EF$7,'Income Statement'!$G$2:$EN$203,114)</f>
        <v>0</v>
      </c>
      <c r="EG30" s="285">
        <f>HLOOKUP(EG$7,'Income Statement'!$G$2:$EN$203,114)</f>
        <v>0</v>
      </c>
      <c r="EH30" s="285">
        <f>HLOOKUP(EH$7,'Income Statement'!$G$2:$EN$203,114)</f>
        <v>0</v>
      </c>
      <c r="EI30" s="285">
        <f>HLOOKUP(EI$7,'Income Statement'!$G$2:$EN$203,114)</f>
        <v>0</v>
      </c>
      <c r="EJ30" s="285">
        <f>HLOOKUP(EJ$7,'Income Statement'!$G$2:$EN$203,114)</f>
        <v>0</v>
      </c>
    </row>
    <row r="31" spans="1:140" hidden="1" outlineLevel="1" x14ac:dyDescent="0.25">
      <c r="A31" s="272" t="s">
        <v>305</v>
      </c>
      <c r="B31" s="285">
        <f>HLOOKUP(B$7,'Income Statement'!$G$2:$EN$203,129)</f>
        <v>-31997.31</v>
      </c>
      <c r="C31" s="285">
        <f>HLOOKUP(C$7,'Income Statement'!$G$2:$EN$203,129)</f>
        <v>-2128.6999999999998</v>
      </c>
      <c r="D31" s="285">
        <f>HLOOKUP(D$7,'Income Statement'!$G$2:$EN$203,129)</f>
        <v>76665.820000000007</v>
      </c>
      <c r="E31" s="285">
        <f>HLOOKUP(E$7,'Income Statement'!$G$2:$EN$203,129)</f>
        <v>1483.33</v>
      </c>
      <c r="F31" s="285">
        <f>HLOOKUP(F$7,'Income Statement'!$G$2:$EN$203,129)</f>
        <v>4348.4399999999996</v>
      </c>
      <c r="G31" s="285">
        <f>HLOOKUP(G$7,'Income Statement'!$G$2:$EN$203,129)</f>
        <v>1132.49</v>
      </c>
      <c r="H31" s="285">
        <f>HLOOKUP(H$7,'Income Statement'!$G$2:$EN$203,129)</f>
        <v>-714.62</v>
      </c>
      <c r="I31" s="285">
        <f>HLOOKUP(I$7,'Income Statement'!$G$2:$EN$203,129)</f>
        <v>-2546.9499999999998</v>
      </c>
      <c r="J31" s="285">
        <f>HLOOKUP(J$7,'Income Statement'!$G$2:$EN$203,129)</f>
        <v>-13520.04</v>
      </c>
      <c r="K31" s="285">
        <f>HLOOKUP(K$7,'Income Statement'!$G$2:$EN$203,129)</f>
        <v>44787.839999999997</v>
      </c>
      <c r="L31" s="285">
        <f>HLOOKUP(L$7,'Income Statement'!$G$2:$EN$203,129)</f>
        <v>633.58000000000004</v>
      </c>
      <c r="M31" s="285">
        <f>HLOOKUP(M$7,'Income Statement'!$G$2:$EN$203,129)</f>
        <v>-648.19000000000005</v>
      </c>
      <c r="N31" s="285">
        <f>HLOOKUP(N$7,'Income Statement'!$G$2:$EN$203,129)</f>
        <v>125.64</v>
      </c>
      <c r="O31" s="285">
        <f>HLOOKUP(O$7,'Income Statement'!$G$2:$EN$203,129)</f>
        <v>113.06</v>
      </c>
      <c r="P31" s="285"/>
      <c r="Q31" s="285">
        <f>HLOOKUP(Q$7,'Income Statement'!$G$2:$EN$203,129)</f>
        <v>2354.9499999999998</v>
      </c>
      <c r="R31" s="285">
        <f>HLOOKUP(R$7,'Income Statement'!$G$2:$EN$203,129)</f>
        <v>0</v>
      </c>
      <c r="S31" s="285"/>
      <c r="T31" s="285">
        <f>HLOOKUP(T$7,'Income Statement'!$G$2:$EN$203,129)</f>
        <v>5111.47</v>
      </c>
      <c r="U31" s="285"/>
      <c r="V31" s="285">
        <f>HLOOKUP(V$7,'Income Statement'!$G$2:$EN$203,129)</f>
        <v>0</v>
      </c>
      <c r="W31" s="285">
        <f>HLOOKUP(W$7,'Income Statement'!$G$2:$EN$203,129)</f>
        <v>51.29</v>
      </c>
      <c r="X31" s="285">
        <f>HLOOKUP(X$7,'Income Statement'!$G$2:$EN$203,129)</f>
        <v>3261.33</v>
      </c>
      <c r="Y31" s="285">
        <f>HLOOKUP(Y$7,'Income Statement'!$G$2:$EN$203,129)</f>
        <v>487.82</v>
      </c>
      <c r="Z31" s="285">
        <f>HLOOKUP(Z$7,'Income Statement'!$G$2:$EN$203,129)</f>
        <v>42.85</v>
      </c>
      <c r="AA31" s="285">
        <f>HLOOKUP(AA$7,'Income Statement'!$G$2:$EN$203,129)</f>
        <v>399.71</v>
      </c>
      <c r="AB31" s="285">
        <f>HLOOKUP(AB$7,'Income Statement'!$G$2:$EN$203,129)</f>
        <v>2448.8000000000002</v>
      </c>
      <c r="AC31" s="285">
        <f>HLOOKUP(AC$7,'Income Statement'!$G$2:$EN$203,129)</f>
        <v>2009.4</v>
      </c>
      <c r="AD31" s="285">
        <f>HLOOKUP(AD$7,'Income Statement'!$G$2:$EN$203,129)</f>
        <v>4015</v>
      </c>
      <c r="AE31" s="285">
        <f>HLOOKUP(AE$7,'Income Statement'!$G$2:$EN$203,129)</f>
        <v>1249.0899999999999</v>
      </c>
      <c r="AF31" s="285">
        <f>HLOOKUP(AF$7,'Income Statement'!$G$2:$EN$203,129)</f>
        <v>874.56</v>
      </c>
      <c r="AG31" s="285">
        <f>HLOOKUP(AG$7,'Income Statement'!$G$2:$EN$203,129)</f>
        <v>236.84</v>
      </c>
      <c r="AH31" s="285">
        <f>HLOOKUP(AH$7,'Income Statement'!$G$2:$EN$203,129)</f>
        <v>479.92</v>
      </c>
      <c r="AI31" s="285">
        <f>HLOOKUP(AI$7,'Income Statement'!$G$2:$EN$203,129)</f>
        <v>335.75</v>
      </c>
      <c r="AJ31" s="285">
        <f>HLOOKUP(AJ$7,'Income Statement'!$G$2:$EN$203,129)</f>
        <v>3325.22</v>
      </c>
      <c r="AK31" s="285">
        <f>HLOOKUP(AK$7,'Income Statement'!$G$2:$EN$203,129)</f>
        <v>193.96</v>
      </c>
      <c r="AL31" s="285">
        <f>HLOOKUP(AL$7,'Income Statement'!$G$2:$EN$203,129)</f>
        <v>479.59</v>
      </c>
      <c r="AM31" s="285">
        <f>HLOOKUP(AM$7,'Income Statement'!$G$2:$EN$203,129)</f>
        <v>3428.63</v>
      </c>
      <c r="AN31" s="285">
        <f>HLOOKUP(AN$7,'Income Statement'!$G$2:$EN$203,129)</f>
        <v>6290.13</v>
      </c>
      <c r="AO31" s="285">
        <f>HLOOKUP(AO$7,'Income Statement'!$G$2:$EN$203,129)</f>
        <v>364.18</v>
      </c>
      <c r="AP31" s="285">
        <f>HLOOKUP(AP$7,'Income Statement'!$G$2:$EN$203,129)</f>
        <v>4715.3999999999996</v>
      </c>
      <c r="AQ31" s="285">
        <f>HLOOKUP(AQ$7,'Income Statement'!$G$2:$EN$203,129)</f>
        <v>432.99</v>
      </c>
      <c r="AR31" s="285">
        <f>HLOOKUP(AR$7,'Income Statement'!$G$2:$EN$203,129)</f>
        <v>129.53</v>
      </c>
      <c r="AS31" s="285">
        <f>HLOOKUP(AS$7,'Income Statement'!$G$2:$EN$203,129)</f>
        <v>297.20999999999998</v>
      </c>
      <c r="AT31" s="285">
        <f>HLOOKUP(AT$7,'Income Statement'!$G$2:$EN$203,129)</f>
        <v>3177.21</v>
      </c>
      <c r="AU31" s="285">
        <f>HLOOKUP(AU$7,'Income Statement'!$G$2:$EN$203,129)</f>
        <v>-460.88</v>
      </c>
      <c r="AV31" s="285">
        <f>HLOOKUP(AV$7,'Income Statement'!$G$2:$EN$203,129)</f>
        <v>-149.53</v>
      </c>
      <c r="AW31" s="285">
        <f>HLOOKUP(AW$7,'Income Statement'!$G$2:$EN$203,129)</f>
        <v>496.93</v>
      </c>
      <c r="AX31" s="285">
        <f>HLOOKUP(AX$7,'Income Statement'!$G$2:$EN$203,129)</f>
        <v>826.17</v>
      </c>
      <c r="AY31" s="285">
        <f>HLOOKUP(AY$7,'Income Statement'!$G$2:$EN$203,129)</f>
        <v>0</v>
      </c>
      <c r="AZ31" s="285">
        <f>HLOOKUP(AZ$7,'Income Statement'!$G$2:$EN$203,129)</f>
        <v>-1466.7</v>
      </c>
      <c r="BA31" s="285">
        <f>HLOOKUP(BA$7,'Income Statement'!$G$2:$EN$203,129)</f>
        <v>26212.35</v>
      </c>
      <c r="BB31" s="285">
        <f>HLOOKUP(BB$7,'Income Statement'!$G$2:$EN$203,129)</f>
        <v>3569.67</v>
      </c>
      <c r="BC31" s="285">
        <f>HLOOKUP(BC$7,'Income Statement'!$G$2:$EN$203,129)</f>
        <v>1211.3399999999999</v>
      </c>
      <c r="BD31" s="285">
        <f>HLOOKUP(BD$7,'Income Statement'!$G$2:$EN$203,129)</f>
        <v>1030.3499999999999</v>
      </c>
      <c r="BE31" s="285">
        <f>HLOOKUP(BE$7,'Income Statement'!$G$2:$EN$203,129)</f>
        <v>1030.3499999999999</v>
      </c>
      <c r="BF31" s="285">
        <f>HLOOKUP(BF$7,'Income Statement'!$G$2:$EN$203,129)</f>
        <v>67.48</v>
      </c>
      <c r="BG31" s="285">
        <f>HLOOKUP(BG$7,'Income Statement'!$G$2:$EN$203,129)</f>
        <v>0</v>
      </c>
      <c r="BH31" s="285">
        <f>HLOOKUP(BH$7,'Income Statement'!$G$2:$EN$203,129)</f>
        <v>617.5</v>
      </c>
      <c r="BI31" s="285">
        <f>HLOOKUP(BI$7,'Income Statement'!$G$2:$EN$203,129)</f>
        <v>264.86</v>
      </c>
      <c r="BJ31" s="285">
        <f>HLOOKUP(BJ$7,'Income Statement'!$G$2:$EN$203,129)</f>
        <v>1077.02</v>
      </c>
      <c r="BK31" s="285">
        <f>HLOOKUP(BK$7,'Income Statement'!$G$2:$EN$203,129)</f>
        <v>598.41</v>
      </c>
      <c r="BL31" s="285">
        <f>HLOOKUP(BL$7,'Income Statement'!$G$2:$EN$203,129)</f>
        <v>59.25</v>
      </c>
      <c r="BM31" s="285">
        <f>HLOOKUP(BM$7,'Income Statement'!$G$2:$EN$203,129)</f>
        <v>655.44</v>
      </c>
      <c r="BN31" s="285">
        <f>HLOOKUP(BN$7,'Income Statement'!$G$2:$EN$203,129)</f>
        <v>115.56</v>
      </c>
      <c r="BO31" s="285">
        <f>HLOOKUP(BO$7,'Income Statement'!$G$2:$EN$203,129)</f>
        <v>0</v>
      </c>
      <c r="BP31" s="285">
        <f>HLOOKUP(BP$7,'Income Statement'!$G$2:$EN$203,129)</f>
        <v>26029.54</v>
      </c>
      <c r="BQ31" s="285">
        <f>HLOOKUP(BQ$7,'Income Statement'!$G$2:$EN$203,129)</f>
        <v>2170.13</v>
      </c>
      <c r="BR31" s="285">
        <f>HLOOKUP(BR$7,'Income Statement'!$G$2:$EN$203,129)</f>
        <v>0</v>
      </c>
      <c r="BS31" s="285">
        <f>HLOOKUP(BS$7,'Income Statement'!$G$2:$EN$203,129)</f>
        <v>8215.4699999999993</v>
      </c>
      <c r="BT31" s="285">
        <f>HLOOKUP(BT$7,'Income Statement'!$G$2:$EN$203,129)</f>
        <v>161.36000000000001</v>
      </c>
      <c r="BU31" s="285">
        <f>HLOOKUP(BU$7,'Income Statement'!$G$2:$EN$203,129)</f>
        <v>480.02</v>
      </c>
      <c r="BV31" s="285">
        <f>HLOOKUP(BV$7,'Income Statement'!$G$2:$EN$203,129)</f>
        <v>241.6</v>
      </c>
      <c r="BW31" s="285">
        <f>HLOOKUP(BW$7,'Income Statement'!$G$2:$EN$203,129)</f>
        <v>319.12</v>
      </c>
      <c r="BX31" s="285">
        <f>HLOOKUP(BX$7,'Income Statement'!$G$2:$EN$203,129)</f>
        <v>1257.18</v>
      </c>
      <c r="BY31" s="285">
        <f>HLOOKUP(BY$7,'Income Statement'!$G$2:$EN$203,129)</f>
        <v>1775.04</v>
      </c>
      <c r="BZ31" s="285">
        <f>HLOOKUP(BZ$7,'Income Statement'!$G$2:$EN$203,129)</f>
        <v>0</v>
      </c>
      <c r="CA31" s="285">
        <f>HLOOKUP(CA$7,'Income Statement'!$G$2:$EN$203,129)</f>
        <v>-3297.87</v>
      </c>
      <c r="CB31" s="285">
        <f>HLOOKUP(CB$7,'Income Statement'!$G$2:$EN$203,129)</f>
        <v>1404.92</v>
      </c>
      <c r="CC31" s="285">
        <f>HLOOKUP(CC$7,'Income Statement'!$G$2:$EN$203,129)</f>
        <v>3408.88</v>
      </c>
      <c r="CD31" s="285">
        <f>HLOOKUP(CD$7,'Income Statement'!$G$2:$EN$203,129)</f>
        <v>2434.63</v>
      </c>
      <c r="CE31" s="285">
        <f>HLOOKUP(CE$7,'Income Statement'!$G$2:$EN$203,129)</f>
        <v>19774</v>
      </c>
      <c r="CF31" s="285">
        <f>HLOOKUP(CF$7,'Income Statement'!$G$2:$EN$203,129)</f>
        <v>726.44</v>
      </c>
      <c r="CG31" s="285">
        <f>HLOOKUP(CG$7,'Income Statement'!$G$2:$EN$203,129)</f>
        <v>2595.92</v>
      </c>
      <c r="CH31" s="285">
        <f>HLOOKUP(CH$7,'Income Statement'!$G$2:$EN$203,129)</f>
        <v>1769.52</v>
      </c>
      <c r="CI31" s="285">
        <f>HLOOKUP(CI$7,'Income Statement'!$G$2:$EN$203,129)</f>
        <v>46236.25</v>
      </c>
      <c r="CJ31" s="285">
        <f>HLOOKUP(CJ$7,'Income Statement'!$G$2:$EN$203,129)</f>
        <v>2571.38</v>
      </c>
      <c r="CK31" s="285">
        <f>HLOOKUP(CK$7,'Income Statement'!$G$2:$EN$203,129)</f>
        <v>2748.24</v>
      </c>
      <c r="CL31" s="285">
        <f>HLOOKUP(CL$7,'Income Statement'!$G$2:$EN$203,129)</f>
        <v>462.9</v>
      </c>
      <c r="CM31" s="285">
        <f>HLOOKUP(CM$7,'Income Statement'!$G$2:$EN$203,129)</f>
        <v>-99475.68</v>
      </c>
      <c r="CN31" s="285">
        <f>HLOOKUP(CN$7,'Income Statement'!$G$2:$EN$203,129)</f>
        <v>44056.42</v>
      </c>
      <c r="CO31" s="285">
        <f>HLOOKUP(CO$7,'Income Statement'!$G$2:$EN$203,129)</f>
        <v>-8872.6299999999992</v>
      </c>
      <c r="CP31" s="285">
        <f>HLOOKUP(CP$7,'Income Statement'!$G$2:$EN$203,129)</f>
        <v>449.84</v>
      </c>
      <c r="CQ31" s="285">
        <f>HLOOKUP(CQ$7,'Income Statement'!$G$2:$EN$203,129)</f>
        <v>1351.48</v>
      </c>
      <c r="CR31" s="285">
        <f>HLOOKUP(CR$7,'Income Statement'!$G$2:$EN$203,129)</f>
        <v>52.86</v>
      </c>
      <c r="CS31" s="285">
        <f>HLOOKUP(CS$7,'Income Statement'!$G$2:$EN$203,129)</f>
        <v>-4763.8</v>
      </c>
      <c r="CT31" s="285">
        <f>HLOOKUP(CT$7,'Income Statement'!$G$2:$EN$203,129)</f>
        <v>742.4</v>
      </c>
      <c r="CU31" s="285">
        <f>HLOOKUP(CU$7,'Income Statement'!$G$2:$EN$203,129)</f>
        <v>9.1300000000000008</v>
      </c>
      <c r="CV31" s="285">
        <f>HLOOKUP(CV$7,'Income Statement'!$G$2:$EN$203,129)</f>
        <v>3640.38</v>
      </c>
      <c r="CW31" s="285">
        <f>HLOOKUP(CW$7,'Income Statement'!$G$2:$EN$203,129)</f>
        <v>1006.15</v>
      </c>
      <c r="CX31" s="285">
        <f>HLOOKUP(CX$7,'Income Statement'!$G$2:$EN$203,129)</f>
        <v>1030.21</v>
      </c>
      <c r="CY31" s="285">
        <f>HLOOKUP(CY$7,'Income Statement'!$G$2:$EN$203,129)</f>
        <v>1419.47</v>
      </c>
      <c r="CZ31" s="285">
        <f>HLOOKUP(CZ$7,'Income Statement'!$G$2:$EN$203,129)</f>
        <v>3909.06</v>
      </c>
      <c r="DA31" s="285">
        <f>HLOOKUP(DA$7,'Income Statement'!$G$2:$EN$203,129)</f>
        <v>368.96</v>
      </c>
      <c r="DB31" s="285">
        <f>HLOOKUP(DB$7,'Income Statement'!$G$2:$EN$203,129)</f>
        <v>395.21</v>
      </c>
      <c r="DC31" s="285">
        <f>HLOOKUP(DC$7,'Income Statement'!$G$2:$EN$203,129)</f>
        <v>1086.07</v>
      </c>
      <c r="DD31" s="285">
        <f>HLOOKUP(DD$7,'Income Statement'!$G$2:$EN$203,129)</f>
        <v>1086.07</v>
      </c>
      <c r="DE31" s="285">
        <f>HLOOKUP(DE$7,'Income Statement'!$G$2:$EN$203,129)</f>
        <v>6166.38</v>
      </c>
      <c r="DF31" s="285">
        <f>HLOOKUP(DF$7,'Income Statement'!$G$2:$EN$203,129)</f>
        <v>518.13</v>
      </c>
      <c r="DG31" s="285">
        <f>HLOOKUP(DG$7,'Income Statement'!$G$2:$EN$203,129)</f>
        <v>-3251.16</v>
      </c>
      <c r="DH31" s="285">
        <f>HLOOKUP(DH$7,'Income Statement'!$G$2:$EN$203,129)</f>
        <v>14.29</v>
      </c>
      <c r="DI31" s="285">
        <f>HLOOKUP(DI$7,'Income Statement'!$G$2:$EN$203,129)</f>
        <v>652.97</v>
      </c>
      <c r="DJ31" s="285">
        <f>HLOOKUP(DJ$7,'Income Statement'!$G$2:$EN$203,129)</f>
        <v>4180.47</v>
      </c>
      <c r="DK31" s="285">
        <f>HLOOKUP(DK$7,'Income Statement'!$G$2:$EN$203,129)</f>
        <v>7451.09</v>
      </c>
      <c r="DL31" s="285">
        <f>HLOOKUP(DL$7,'Income Statement'!$G$2:$EN$203,129)</f>
        <v>190.37</v>
      </c>
      <c r="DM31" s="285">
        <f>HLOOKUP(DM$7,'Income Statement'!$G$2:$EN$203,129)</f>
        <v>65.459999999999994</v>
      </c>
      <c r="DN31" s="285">
        <f>HLOOKUP(DN$7,'Income Statement'!$G$2:$EN$203,129)</f>
        <v>739.37</v>
      </c>
      <c r="DO31" s="285">
        <f>HLOOKUP(DO$7,'Income Statement'!$G$2:$EN$203,129)</f>
        <v>739.37</v>
      </c>
      <c r="DP31" s="285">
        <f>HLOOKUP(DP$7,'Income Statement'!$G$2:$EN$203,129)</f>
        <v>-289.89999999999998</v>
      </c>
      <c r="DQ31" s="285">
        <f>HLOOKUP(DQ$7,'Income Statement'!$G$2:$EN$203,129)</f>
        <v>-873.33</v>
      </c>
      <c r="DR31" s="285">
        <f>HLOOKUP(DR$7,'Income Statement'!$G$2:$EN$203,129)</f>
        <v>-33.96</v>
      </c>
      <c r="DS31" s="285">
        <f>HLOOKUP(DS$7,'Income Statement'!$G$2:$EN$203,129)</f>
        <v>-386.65</v>
      </c>
      <c r="DT31" s="285">
        <f>HLOOKUP(DT$7,'Income Statement'!$G$2:$EN$203,129)</f>
        <v>-43014.31</v>
      </c>
      <c r="DU31" s="285">
        <f>HLOOKUP(DU$7,'Income Statement'!$G$2:$EN$203,129)</f>
        <v>317.14999999999998</v>
      </c>
      <c r="DV31" s="285">
        <f>HLOOKUP(DV$7,'Income Statement'!$G$2:$EN$203,129)</f>
        <v>58.16</v>
      </c>
      <c r="DW31" s="285">
        <f>HLOOKUP(DW$7,'Income Statement'!$G$2:$EN$203,129)</f>
        <v>639.94000000000005</v>
      </c>
      <c r="DX31" s="285">
        <f>HLOOKUP(DX$7,'Income Statement'!$G$2:$EN$203,129)</f>
        <v>932.8</v>
      </c>
      <c r="DY31" s="285">
        <f>HLOOKUP(DY$7,'Income Statement'!$G$2:$EN$203,129)</f>
        <v>321.8</v>
      </c>
      <c r="DZ31" s="285">
        <f>HLOOKUP(DZ$7,'Income Statement'!$G$2:$EN$203,129)</f>
        <v>36.54</v>
      </c>
      <c r="EA31" s="285">
        <f>HLOOKUP(EA$7,'Income Statement'!$G$2:$EN$203,129)</f>
        <v>4003.05</v>
      </c>
      <c r="EB31" s="285">
        <f>HLOOKUP(EB$7,'Income Statement'!$G$2:$EN$203,129)</f>
        <v>-744.29</v>
      </c>
      <c r="EC31" s="285">
        <f>HLOOKUP(EC$7,'Income Statement'!$G$2:$EN$203,129)</f>
        <v>329.14</v>
      </c>
      <c r="ED31" s="285">
        <f>HLOOKUP(ED$7,'Income Statement'!$G$2:$EN$203,129)</f>
        <v>14338.77</v>
      </c>
      <c r="EE31" s="285">
        <f>HLOOKUP(EE$7,'Income Statement'!$G$2:$EN$203,129)</f>
        <v>55068.98</v>
      </c>
      <c r="EF31" s="285">
        <f>HLOOKUP(EF$7,'Income Statement'!$G$2:$EN$203,129)</f>
        <v>166.2</v>
      </c>
      <c r="EG31" s="285">
        <f>HLOOKUP(EG$7,'Income Statement'!$G$2:$EN$203,129)</f>
        <v>166.2</v>
      </c>
      <c r="EH31" s="285">
        <f>HLOOKUP(EH$7,'Income Statement'!$G$2:$EN$203,129)</f>
        <v>166.2</v>
      </c>
      <c r="EI31" s="285">
        <f>HLOOKUP(EI$7,'Income Statement'!$G$2:$EN$203,129)</f>
        <v>166.2</v>
      </c>
      <c r="EJ31" s="285">
        <f>HLOOKUP(EJ$7,'Income Statement'!$G$2:$EN$203,129)</f>
        <v>166.2</v>
      </c>
    </row>
    <row r="32" spans="1:140" hidden="1" outlineLevel="1" x14ac:dyDescent="0.25">
      <c r="A32" s="272" t="s">
        <v>319</v>
      </c>
      <c r="B32" s="285">
        <f>HLOOKUP(B$7,'Income Statement'!$G$2:$EN$203,149)</f>
        <v>0</v>
      </c>
      <c r="C32" s="285">
        <f>HLOOKUP(C$7,'Income Statement'!$G$2:$EN$203,149)</f>
        <v>6335.91</v>
      </c>
      <c r="D32" s="285">
        <f>HLOOKUP(D$7,'Income Statement'!$G$2:$EN$203,149)</f>
        <v>29717.759999999998</v>
      </c>
      <c r="E32" s="285">
        <f>HLOOKUP(E$7,'Income Statement'!$G$2:$EN$203,149)</f>
        <v>0</v>
      </c>
      <c r="F32" s="285">
        <f>HLOOKUP(F$7,'Income Statement'!$G$2:$EN$203,149)</f>
        <v>24865.16</v>
      </c>
      <c r="G32" s="285">
        <f>HLOOKUP(G$7,'Income Statement'!$G$2:$EN$203,149)</f>
        <v>18813.18</v>
      </c>
      <c r="H32" s="285">
        <f>HLOOKUP(H$7,'Income Statement'!$G$2:$EN$203,149)</f>
        <v>0</v>
      </c>
      <c r="I32" s="285">
        <f>HLOOKUP(I$7,'Income Statement'!$G$2:$EN$203,149)</f>
        <v>0</v>
      </c>
      <c r="J32" s="285">
        <f>HLOOKUP(J$7,'Income Statement'!$G$2:$EN$203,149)</f>
        <v>34401.629999999997</v>
      </c>
      <c r="K32" s="285">
        <f>HLOOKUP(K$7,'Income Statement'!$G$2:$EN$203,149)</f>
        <v>36273.08</v>
      </c>
      <c r="L32" s="285">
        <f>HLOOKUP(L$7,'Income Statement'!$G$2:$EN$203,149)</f>
        <v>0</v>
      </c>
      <c r="M32" s="285">
        <f>HLOOKUP(M$7,'Income Statement'!$G$2:$EN$203,149)</f>
        <v>0</v>
      </c>
      <c r="N32" s="285">
        <f>HLOOKUP(N$7,'Income Statement'!$G$2:$EN$203,149)</f>
        <v>0</v>
      </c>
      <c r="O32" s="285">
        <f>HLOOKUP(O$7,'Income Statement'!$G$2:$EN$203,149)</f>
        <v>0</v>
      </c>
      <c r="P32" s="285"/>
      <c r="Q32" s="285">
        <f>HLOOKUP(Q$7,'Income Statement'!$G$2:$EN$203,149)</f>
        <v>20224.509999999998</v>
      </c>
      <c r="R32" s="285">
        <f>HLOOKUP(R$7,'Income Statement'!$G$2:$EN$203,149)</f>
        <v>0</v>
      </c>
      <c r="S32" s="285"/>
      <c r="T32" s="285">
        <f>HLOOKUP(T$7,'Income Statement'!$G$2:$EN$203,149)</f>
        <v>41126.69</v>
      </c>
      <c r="U32" s="285"/>
      <c r="V32" s="285">
        <f>HLOOKUP(V$7,'Income Statement'!$G$2:$EN$203,149)</f>
        <v>0</v>
      </c>
      <c r="W32" s="285">
        <f>HLOOKUP(W$7,'Income Statement'!$G$2:$EN$203,149)</f>
        <v>0</v>
      </c>
      <c r="X32" s="285">
        <f>HLOOKUP(X$7,'Income Statement'!$G$2:$EN$203,149)</f>
        <v>0</v>
      </c>
      <c r="Y32" s="285">
        <f>HLOOKUP(Y$7,'Income Statement'!$G$2:$EN$203,149)</f>
        <v>20249.560000000001</v>
      </c>
      <c r="Z32" s="285">
        <f>HLOOKUP(Z$7,'Income Statement'!$G$2:$EN$203,149)</f>
        <v>0</v>
      </c>
      <c r="AA32" s="285">
        <f>HLOOKUP(AA$7,'Income Statement'!$G$2:$EN$203,149)</f>
        <v>0</v>
      </c>
      <c r="AB32" s="285">
        <f>HLOOKUP(AB$7,'Income Statement'!$G$2:$EN$203,149)</f>
        <v>0</v>
      </c>
      <c r="AC32" s="285">
        <f>HLOOKUP(AC$7,'Income Statement'!$G$2:$EN$203,149)</f>
        <v>0</v>
      </c>
      <c r="AD32" s="285">
        <f>HLOOKUP(AD$7,'Income Statement'!$G$2:$EN$203,149)</f>
        <v>0</v>
      </c>
      <c r="AE32" s="285">
        <f>HLOOKUP(AE$7,'Income Statement'!$G$2:$EN$203,149)</f>
        <v>0</v>
      </c>
      <c r="AF32" s="285">
        <f>HLOOKUP(AF$7,'Income Statement'!$G$2:$EN$203,149)</f>
        <v>0</v>
      </c>
      <c r="AG32" s="285">
        <f>HLOOKUP(AG$7,'Income Statement'!$G$2:$EN$203,149)</f>
        <v>0</v>
      </c>
      <c r="AH32" s="285">
        <f>HLOOKUP(AH$7,'Income Statement'!$G$2:$EN$203,149)</f>
        <v>0</v>
      </c>
      <c r="AI32" s="285">
        <f>HLOOKUP(AI$7,'Income Statement'!$G$2:$EN$203,149)</f>
        <v>0</v>
      </c>
      <c r="AJ32" s="285">
        <f>HLOOKUP(AJ$7,'Income Statement'!$G$2:$EN$203,149)</f>
        <v>0</v>
      </c>
      <c r="AK32" s="285">
        <f>HLOOKUP(AK$7,'Income Statement'!$G$2:$EN$203,149)</f>
        <v>0</v>
      </c>
      <c r="AL32" s="285">
        <f>HLOOKUP(AL$7,'Income Statement'!$G$2:$EN$203,149)</f>
        <v>0</v>
      </c>
      <c r="AM32" s="285">
        <f>HLOOKUP(AM$7,'Income Statement'!$G$2:$EN$203,149)</f>
        <v>0</v>
      </c>
      <c r="AN32" s="285">
        <f>HLOOKUP(AN$7,'Income Statement'!$G$2:$EN$203,149)</f>
        <v>18766.580000000002</v>
      </c>
      <c r="AO32" s="285">
        <f>HLOOKUP(AO$7,'Income Statement'!$G$2:$EN$203,149)</f>
        <v>0</v>
      </c>
      <c r="AP32" s="285">
        <f>HLOOKUP(AP$7,'Income Statement'!$G$2:$EN$203,149)</f>
        <v>0</v>
      </c>
      <c r="AQ32" s="285">
        <f>HLOOKUP(AQ$7,'Income Statement'!$G$2:$EN$203,149)</f>
        <v>0</v>
      </c>
      <c r="AR32" s="285">
        <f>HLOOKUP(AR$7,'Income Statement'!$G$2:$EN$203,149)</f>
        <v>0</v>
      </c>
      <c r="AS32" s="285">
        <f>HLOOKUP(AS$7,'Income Statement'!$G$2:$EN$203,149)</f>
        <v>0</v>
      </c>
      <c r="AT32" s="285">
        <f>HLOOKUP(AT$7,'Income Statement'!$G$2:$EN$203,149)</f>
        <v>0</v>
      </c>
      <c r="AU32" s="285">
        <f>HLOOKUP(AU$7,'Income Statement'!$G$2:$EN$203,149)</f>
        <v>0</v>
      </c>
      <c r="AV32" s="285">
        <f>HLOOKUP(AV$7,'Income Statement'!$G$2:$EN$203,149)</f>
        <v>0</v>
      </c>
      <c r="AW32" s="285">
        <f>HLOOKUP(AW$7,'Income Statement'!$G$2:$EN$203,149)</f>
        <v>0</v>
      </c>
      <c r="AX32" s="285">
        <f>HLOOKUP(AX$7,'Income Statement'!$G$2:$EN$203,149)</f>
        <v>0</v>
      </c>
      <c r="AY32" s="285">
        <f>HLOOKUP(AY$7,'Income Statement'!$G$2:$EN$203,149)</f>
        <v>0</v>
      </c>
      <c r="AZ32" s="285">
        <f>HLOOKUP(AZ$7,'Income Statement'!$G$2:$EN$203,149)</f>
        <v>0</v>
      </c>
      <c r="BA32" s="285">
        <f>HLOOKUP(BA$7,'Income Statement'!$G$2:$EN$203,149)</f>
        <v>128514.34</v>
      </c>
      <c r="BB32" s="285">
        <f>HLOOKUP(BB$7,'Income Statement'!$G$2:$EN$203,149)</f>
        <v>0</v>
      </c>
      <c r="BC32" s="285">
        <f>HLOOKUP(BC$7,'Income Statement'!$G$2:$EN$203,149)</f>
        <v>0</v>
      </c>
      <c r="BD32" s="285">
        <f>HLOOKUP(BD$7,'Income Statement'!$G$2:$EN$203,149)</f>
        <v>0</v>
      </c>
      <c r="BE32" s="285">
        <f>HLOOKUP(BE$7,'Income Statement'!$G$2:$EN$203,149)</f>
        <v>0</v>
      </c>
      <c r="BF32" s="285">
        <f>HLOOKUP(BF$7,'Income Statement'!$G$2:$EN$203,149)</f>
        <v>50292.959999999999</v>
      </c>
      <c r="BG32" s="285">
        <f>HLOOKUP(BG$7,'Income Statement'!$G$2:$EN$203,149)</f>
        <v>0</v>
      </c>
      <c r="BH32" s="285">
        <f>HLOOKUP(BH$7,'Income Statement'!$G$2:$EN$203,149)</f>
        <v>18383.73</v>
      </c>
      <c r="BI32" s="285">
        <f>HLOOKUP(BI$7,'Income Statement'!$G$2:$EN$203,149)</f>
        <v>0</v>
      </c>
      <c r="BJ32" s="285">
        <f>HLOOKUP(BJ$7,'Income Statement'!$G$2:$EN$203,149)</f>
        <v>0</v>
      </c>
      <c r="BK32" s="285">
        <f>HLOOKUP(BK$7,'Income Statement'!$G$2:$EN$203,149)</f>
        <v>0</v>
      </c>
      <c r="BL32" s="285">
        <f>HLOOKUP(BL$7,'Income Statement'!$G$2:$EN$203,149)</f>
        <v>0</v>
      </c>
      <c r="BM32" s="285">
        <f>HLOOKUP(BM$7,'Income Statement'!$G$2:$EN$203,149)</f>
        <v>0</v>
      </c>
      <c r="BN32" s="285">
        <f>HLOOKUP(BN$7,'Income Statement'!$G$2:$EN$203,149)</f>
        <v>0</v>
      </c>
      <c r="BO32" s="285">
        <f>HLOOKUP(BO$7,'Income Statement'!$G$2:$EN$203,149)</f>
        <v>0</v>
      </c>
      <c r="BP32" s="285">
        <f>HLOOKUP(BP$7,'Income Statement'!$G$2:$EN$203,149)</f>
        <v>23532.13</v>
      </c>
      <c r="BQ32" s="285">
        <f>HLOOKUP(BQ$7,'Income Statement'!$G$2:$EN$203,149)</f>
        <v>0</v>
      </c>
      <c r="BR32" s="285">
        <f>HLOOKUP(BR$7,'Income Statement'!$G$2:$EN$203,149)</f>
        <v>0</v>
      </c>
      <c r="BS32" s="285">
        <f>HLOOKUP(BS$7,'Income Statement'!$G$2:$EN$203,149)</f>
        <v>23225.48</v>
      </c>
      <c r="BT32" s="285">
        <f>HLOOKUP(BT$7,'Income Statement'!$G$2:$EN$203,149)</f>
        <v>0</v>
      </c>
      <c r="BU32" s="285">
        <f>HLOOKUP(BU$7,'Income Statement'!$G$2:$EN$203,149)</f>
        <v>0</v>
      </c>
      <c r="BV32" s="285">
        <f>HLOOKUP(BV$7,'Income Statement'!$G$2:$EN$203,149)</f>
        <v>2303.44</v>
      </c>
      <c r="BW32" s="285">
        <f>HLOOKUP(BW$7,'Income Statement'!$G$2:$EN$203,149)</f>
        <v>5921.66</v>
      </c>
      <c r="BX32" s="285">
        <f>HLOOKUP(BX$7,'Income Statement'!$G$2:$EN$203,149)</f>
        <v>0</v>
      </c>
      <c r="BY32" s="285">
        <f>HLOOKUP(BY$7,'Income Statement'!$G$2:$EN$203,149)</f>
        <v>0</v>
      </c>
      <c r="BZ32" s="285">
        <f>HLOOKUP(BZ$7,'Income Statement'!$G$2:$EN$203,149)</f>
        <v>0</v>
      </c>
      <c r="CA32" s="285">
        <f>HLOOKUP(CA$7,'Income Statement'!$G$2:$EN$203,149)</f>
        <v>0</v>
      </c>
      <c r="CB32" s="285">
        <f>HLOOKUP(CB$7,'Income Statement'!$G$2:$EN$203,149)</f>
        <v>0</v>
      </c>
      <c r="CC32" s="285">
        <f>HLOOKUP(CC$7,'Income Statement'!$G$2:$EN$203,149)</f>
        <v>0</v>
      </c>
      <c r="CD32" s="285">
        <f>HLOOKUP(CD$7,'Income Statement'!$G$2:$EN$203,149)</f>
        <v>0</v>
      </c>
      <c r="CE32" s="285">
        <f>HLOOKUP(CE$7,'Income Statement'!$G$2:$EN$203,149)</f>
        <v>35221.120000000003</v>
      </c>
      <c r="CF32" s="285">
        <f>HLOOKUP(CF$7,'Income Statement'!$G$2:$EN$203,149)</f>
        <v>0</v>
      </c>
      <c r="CG32" s="285">
        <f>HLOOKUP(CG$7,'Income Statement'!$G$2:$EN$203,149)</f>
        <v>0</v>
      </c>
      <c r="CH32" s="285">
        <f>HLOOKUP(CH$7,'Income Statement'!$G$2:$EN$203,149)</f>
        <v>0</v>
      </c>
      <c r="CI32" s="285">
        <f>HLOOKUP(CI$7,'Income Statement'!$G$2:$EN$203,149)</f>
        <v>98136.83</v>
      </c>
      <c r="CJ32" s="285">
        <f>HLOOKUP(CJ$7,'Income Statement'!$G$2:$EN$203,149)</f>
        <v>0</v>
      </c>
      <c r="CK32" s="285">
        <f>HLOOKUP(CK$7,'Income Statement'!$G$2:$EN$203,149)</f>
        <v>10551.31</v>
      </c>
      <c r="CL32" s="285">
        <f>HLOOKUP(CL$7,'Income Statement'!$G$2:$EN$203,149)</f>
        <v>0</v>
      </c>
      <c r="CM32" s="285">
        <f>HLOOKUP(CM$7,'Income Statement'!$G$2:$EN$203,149)</f>
        <v>23050.22</v>
      </c>
      <c r="CN32" s="285">
        <f>HLOOKUP(CN$7,'Income Statement'!$G$2:$EN$203,149)</f>
        <v>31530.01</v>
      </c>
      <c r="CO32" s="285">
        <f>HLOOKUP(CO$7,'Income Statement'!$G$2:$EN$203,149)</f>
        <v>29217.759999999998</v>
      </c>
      <c r="CP32" s="285">
        <f>HLOOKUP(CP$7,'Income Statement'!$G$2:$EN$203,149)</f>
        <v>0</v>
      </c>
      <c r="CQ32" s="285">
        <f>HLOOKUP(CQ$7,'Income Statement'!$G$2:$EN$203,149)</f>
        <v>0</v>
      </c>
      <c r="CR32" s="285">
        <f>HLOOKUP(CR$7,'Income Statement'!$G$2:$EN$203,149)</f>
        <v>0</v>
      </c>
      <c r="CS32" s="285">
        <f>HLOOKUP(CS$7,'Income Statement'!$G$2:$EN$203,149)</f>
        <v>0</v>
      </c>
      <c r="CT32" s="285">
        <f>HLOOKUP(CT$7,'Income Statement'!$G$2:$EN$203,149)</f>
        <v>0</v>
      </c>
      <c r="CU32" s="285">
        <f>HLOOKUP(CU$7,'Income Statement'!$G$2:$EN$203,149)</f>
        <v>0</v>
      </c>
      <c r="CV32" s="285">
        <f>HLOOKUP(CV$7,'Income Statement'!$G$2:$EN$203,149)</f>
        <v>21193.73</v>
      </c>
      <c r="CW32" s="285">
        <f>HLOOKUP(CW$7,'Income Statement'!$G$2:$EN$203,149)</f>
        <v>0</v>
      </c>
      <c r="CX32" s="285">
        <f>HLOOKUP(CX$7,'Income Statement'!$G$2:$EN$203,149)</f>
        <v>21256.57</v>
      </c>
      <c r="CY32" s="285">
        <f>HLOOKUP(CY$7,'Income Statement'!$G$2:$EN$203,149)</f>
        <v>0</v>
      </c>
      <c r="CZ32" s="285">
        <f>HLOOKUP(CZ$7,'Income Statement'!$G$2:$EN$203,149)</f>
        <v>0</v>
      </c>
      <c r="DA32" s="285">
        <f>HLOOKUP(DA$7,'Income Statement'!$G$2:$EN$203,149)</f>
        <v>0</v>
      </c>
      <c r="DB32" s="285">
        <f>HLOOKUP(DB$7,'Income Statement'!$G$2:$EN$203,149)</f>
        <v>0</v>
      </c>
      <c r="DC32" s="285">
        <f>HLOOKUP(DC$7,'Income Statement'!$G$2:$EN$203,149)</f>
        <v>0</v>
      </c>
      <c r="DD32" s="285">
        <f>HLOOKUP(DD$7,'Income Statement'!$G$2:$EN$203,149)</f>
        <v>0</v>
      </c>
      <c r="DE32" s="285">
        <f>HLOOKUP(DE$7,'Income Statement'!$G$2:$EN$203,149)</f>
        <v>17013.37</v>
      </c>
      <c r="DF32" s="285">
        <f>HLOOKUP(DF$7,'Income Statement'!$G$2:$EN$203,149)</f>
        <v>0</v>
      </c>
      <c r="DG32" s="285">
        <f>HLOOKUP(DG$7,'Income Statement'!$G$2:$EN$203,149)</f>
        <v>14657.04</v>
      </c>
      <c r="DH32" s="285">
        <f>HLOOKUP(DH$7,'Income Statement'!$G$2:$EN$203,149)</f>
        <v>0</v>
      </c>
      <c r="DI32" s="285">
        <f>HLOOKUP(DI$7,'Income Statement'!$G$2:$EN$203,149)</f>
        <v>0</v>
      </c>
      <c r="DJ32" s="285">
        <f>HLOOKUP(DJ$7,'Income Statement'!$G$2:$EN$203,149)</f>
        <v>0</v>
      </c>
      <c r="DK32" s="285">
        <f>HLOOKUP(DK$7,'Income Statement'!$G$2:$EN$203,149)</f>
        <v>0</v>
      </c>
      <c r="DL32" s="285">
        <f>HLOOKUP(DL$7,'Income Statement'!$G$2:$EN$203,149)</f>
        <v>0</v>
      </c>
      <c r="DM32" s="285">
        <f>HLOOKUP(DM$7,'Income Statement'!$G$2:$EN$203,149)</f>
        <v>0</v>
      </c>
      <c r="DN32" s="285">
        <f>HLOOKUP(DN$7,'Income Statement'!$G$2:$EN$203,149)</f>
        <v>0</v>
      </c>
      <c r="DO32" s="285">
        <f>HLOOKUP(DO$7,'Income Statement'!$G$2:$EN$203,149)</f>
        <v>0</v>
      </c>
      <c r="DP32" s="285">
        <f>HLOOKUP(DP$7,'Income Statement'!$G$2:$EN$203,149)</f>
        <v>0</v>
      </c>
      <c r="DQ32" s="285">
        <f>HLOOKUP(DQ$7,'Income Statement'!$G$2:$EN$203,149)</f>
        <v>15601.02</v>
      </c>
      <c r="DR32" s="285">
        <f>HLOOKUP(DR$7,'Income Statement'!$G$2:$EN$203,149)</f>
        <v>0</v>
      </c>
      <c r="DS32" s="285">
        <f>HLOOKUP(DS$7,'Income Statement'!$G$2:$EN$203,149)</f>
        <v>0</v>
      </c>
      <c r="DT32" s="285">
        <f>HLOOKUP(DT$7,'Income Statement'!$G$2:$EN$203,149)</f>
        <v>0</v>
      </c>
      <c r="DU32" s="285">
        <f>HLOOKUP(DU$7,'Income Statement'!$G$2:$EN$203,149)</f>
        <v>0</v>
      </c>
      <c r="DV32" s="285">
        <f>HLOOKUP(DV$7,'Income Statement'!$G$2:$EN$203,149)</f>
        <v>0</v>
      </c>
      <c r="DW32" s="285">
        <f>HLOOKUP(DW$7,'Income Statement'!$G$2:$EN$203,149)</f>
        <v>0</v>
      </c>
      <c r="DX32" s="285">
        <f>HLOOKUP(DX$7,'Income Statement'!$G$2:$EN$203,149)</f>
        <v>0</v>
      </c>
      <c r="DY32" s="285">
        <f>HLOOKUP(DY$7,'Income Statement'!$G$2:$EN$203,149)</f>
        <v>0</v>
      </c>
      <c r="DZ32" s="285">
        <f>HLOOKUP(DZ$7,'Income Statement'!$G$2:$EN$203,149)</f>
        <v>0</v>
      </c>
      <c r="EA32" s="285">
        <f>HLOOKUP(EA$7,'Income Statement'!$G$2:$EN$203,149)</f>
        <v>76761.59</v>
      </c>
      <c r="EB32" s="285">
        <f>HLOOKUP(EB$7,'Income Statement'!$G$2:$EN$203,149)</f>
        <v>0</v>
      </c>
      <c r="EC32" s="285">
        <f>HLOOKUP(EC$7,'Income Statement'!$G$2:$EN$203,149)</f>
        <v>0</v>
      </c>
      <c r="ED32" s="285">
        <f>HLOOKUP(ED$7,'Income Statement'!$G$2:$EN$203,149)</f>
        <v>24543.43</v>
      </c>
      <c r="EE32" s="285">
        <f>HLOOKUP(EE$7,'Income Statement'!$G$2:$EN$203,149)</f>
        <v>51701.43</v>
      </c>
      <c r="EF32" s="285">
        <f>HLOOKUP(EF$7,'Income Statement'!$G$2:$EN$203,149)</f>
        <v>0</v>
      </c>
      <c r="EG32" s="285">
        <f>HLOOKUP(EG$7,'Income Statement'!$G$2:$EN$203,149)</f>
        <v>0</v>
      </c>
      <c r="EH32" s="285">
        <f>HLOOKUP(EH$7,'Income Statement'!$G$2:$EN$203,149)</f>
        <v>0</v>
      </c>
      <c r="EI32" s="285">
        <f>HLOOKUP(EI$7,'Income Statement'!$G$2:$EN$203,149)</f>
        <v>0</v>
      </c>
      <c r="EJ32" s="285">
        <f>HLOOKUP(EJ$7,'Income Statement'!$G$2:$EN$203,149)</f>
        <v>0</v>
      </c>
    </row>
    <row r="33" spans="1:140" hidden="1" outlineLevel="1" x14ac:dyDescent="0.25">
      <c r="A33" s="272" t="s">
        <v>329</v>
      </c>
      <c r="B33" s="285">
        <f>HLOOKUP(B$7,'Income Statement'!$G$2:$EN$203,161)</f>
        <v>-81.42</v>
      </c>
      <c r="C33" s="285">
        <f>HLOOKUP(C$7,'Income Statement'!$G$2:$EN$203,161)</f>
        <v>1452.85</v>
      </c>
      <c r="D33" s="285">
        <f>HLOOKUP(D$7,'Income Statement'!$G$2:$EN$203,161)</f>
        <v>33461.68</v>
      </c>
      <c r="E33" s="285">
        <f>HLOOKUP(E$7,'Income Statement'!$G$2:$EN$203,161)</f>
        <v>104.77</v>
      </c>
      <c r="F33" s="285">
        <f>HLOOKUP(F$7,'Income Statement'!$G$2:$EN$203,161)</f>
        <v>6613.01</v>
      </c>
      <c r="G33" s="285">
        <f>HLOOKUP(G$7,'Income Statement'!$G$2:$EN$203,161)</f>
        <v>3008.77</v>
      </c>
      <c r="H33" s="285">
        <f>HLOOKUP(H$7,'Income Statement'!$G$2:$EN$203,161)</f>
        <v>220.65</v>
      </c>
      <c r="I33" s="285">
        <f>HLOOKUP(I$7,'Income Statement'!$G$2:$EN$203,161)</f>
        <v>90.62</v>
      </c>
      <c r="J33" s="285">
        <f>HLOOKUP(J$7,'Income Statement'!$G$2:$EN$203,161)</f>
        <v>5458.02</v>
      </c>
      <c r="K33" s="285">
        <f>HLOOKUP(K$7,'Income Statement'!$G$2:$EN$203,161)</f>
        <v>16625.689999999999</v>
      </c>
      <c r="L33" s="285">
        <f>HLOOKUP(L$7,'Income Statement'!$G$2:$EN$203,161)</f>
        <v>192.29</v>
      </c>
      <c r="M33" s="285">
        <f>HLOOKUP(M$7,'Income Statement'!$G$2:$EN$203,161)</f>
        <v>2888.12</v>
      </c>
      <c r="N33" s="285">
        <f>HLOOKUP(N$7,'Income Statement'!$G$2:$EN$203,161)</f>
        <v>-30.64</v>
      </c>
      <c r="O33" s="285">
        <f>HLOOKUP(O$7,'Income Statement'!$G$2:$EN$203,161)</f>
        <v>-12.62</v>
      </c>
      <c r="P33" s="285"/>
      <c r="Q33" s="285">
        <f>HLOOKUP(Q$7,'Income Statement'!$G$2:$EN$203,161)</f>
        <v>27.2</v>
      </c>
      <c r="R33" s="285">
        <f>HLOOKUP(R$7,'Income Statement'!$G$2:$EN$203,161)</f>
        <v>0</v>
      </c>
      <c r="S33" s="285"/>
      <c r="T33" s="285">
        <f>HLOOKUP(T$7,'Income Statement'!$G$2:$EN$203,161)</f>
        <v>18292.52</v>
      </c>
      <c r="U33" s="285"/>
      <c r="V33" s="285">
        <f>HLOOKUP(V$7,'Income Statement'!$G$2:$EN$203,161)</f>
        <v>0</v>
      </c>
      <c r="W33" s="285">
        <f>HLOOKUP(W$7,'Income Statement'!$G$2:$EN$203,161)</f>
        <v>228.41</v>
      </c>
      <c r="X33" s="285">
        <f>HLOOKUP(X$7,'Income Statement'!$G$2:$EN$203,161)</f>
        <v>612.67999999999995</v>
      </c>
      <c r="Y33" s="285">
        <f>HLOOKUP(Y$7,'Income Statement'!$G$2:$EN$203,161)</f>
        <v>522.94000000000005</v>
      </c>
      <c r="Z33" s="285">
        <f>HLOOKUP(Z$7,'Income Statement'!$G$2:$EN$203,161)</f>
        <v>-42.85</v>
      </c>
      <c r="AA33" s="285">
        <f>HLOOKUP(AA$7,'Income Statement'!$G$2:$EN$203,161)</f>
        <v>107.01</v>
      </c>
      <c r="AB33" s="285">
        <f>HLOOKUP(AB$7,'Income Statement'!$G$2:$EN$203,161)</f>
        <v>1899.27</v>
      </c>
      <c r="AC33" s="285">
        <f>HLOOKUP(AC$7,'Income Statement'!$G$2:$EN$203,161)</f>
        <v>207.16</v>
      </c>
      <c r="AD33" s="285">
        <f>HLOOKUP(AD$7,'Income Statement'!$G$2:$EN$203,161)</f>
        <v>219.1</v>
      </c>
      <c r="AE33" s="285">
        <f>HLOOKUP(AE$7,'Income Statement'!$G$2:$EN$203,161)</f>
        <v>885.37</v>
      </c>
      <c r="AF33" s="285">
        <f>HLOOKUP(AF$7,'Income Statement'!$G$2:$EN$203,161)</f>
        <v>1099.58</v>
      </c>
      <c r="AG33" s="285">
        <f>HLOOKUP(AG$7,'Income Statement'!$G$2:$EN$203,161)</f>
        <v>259.45</v>
      </c>
      <c r="AH33" s="285">
        <f>HLOOKUP(AH$7,'Income Statement'!$G$2:$EN$203,161)</f>
        <v>-68.05</v>
      </c>
      <c r="AI33" s="285">
        <f>HLOOKUP(AI$7,'Income Statement'!$G$2:$EN$203,161)</f>
        <v>82.31</v>
      </c>
      <c r="AJ33" s="285">
        <f>HLOOKUP(AJ$7,'Income Statement'!$G$2:$EN$203,161)</f>
        <v>2210.85</v>
      </c>
      <c r="AK33" s="285">
        <f>HLOOKUP(AK$7,'Income Statement'!$G$2:$EN$203,161)</f>
        <v>293.06</v>
      </c>
      <c r="AL33" s="285">
        <f>HLOOKUP(AL$7,'Income Statement'!$G$2:$EN$203,161)</f>
        <v>-39.119999999999997</v>
      </c>
      <c r="AM33" s="285">
        <f>HLOOKUP(AM$7,'Income Statement'!$G$2:$EN$203,161)</f>
        <v>136.74</v>
      </c>
      <c r="AN33" s="285">
        <f>HLOOKUP(AN$7,'Income Statement'!$G$2:$EN$203,161)</f>
        <v>2171.98</v>
      </c>
      <c r="AO33" s="285">
        <f>HLOOKUP(AO$7,'Income Statement'!$G$2:$EN$203,161)</f>
        <v>313.32</v>
      </c>
      <c r="AP33" s="285">
        <f>HLOOKUP(AP$7,'Income Statement'!$G$2:$EN$203,161)</f>
        <v>657.85</v>
      </c>
      <c r="AQ33" s="285">
        <f>HLOOKUP(AQ$7,'Income Statement'!$G$2:$EN$203,161)</f>
        <v>66.680000000000007</v>
      </c>
      <c r="AR33" s="285">
        <f>HLOOKUP(AR$7,'Income Statement'!$G$2:$EN$203,161)</f>
        <v>490.32</v>
      </c>
      <c r="AS33" s="285">
        <f>HLOOKUP(AS$7,'Income Statement'!$G$2:$EN$203,161)</f>
        <v>186.28</v>
      </c>
      <c r="AT33" s="285">
        <f>HLOOKUP(AT$7,'Income Statement'!$G$2:$EN$203,161)</f>
        <v>49.35</v>
      </c>
      <c r="AU33" s="285">
        <f>HLOOKUP(AU$7,'Income Statement'!$G$2:$EN$203,161)</f>
        <v>-20.239999999999998</v>
      </c>
      <c r="AV33" s="285">
        <f>HLOOKUP(AV$7,'Income Statement'!$G$2:$EN$203,161)</f>
        <v>52.58</v>
      </c>
      <c r="AW33" s="285">
        <f>HLOOKUP(AW$7,'Income Statement'!$G$2:$EN$203,161)</f>
        <v>197.34</v>
      </c>
      <c r="AX33" s="285">
        <f>HLOOKUP(AX$7,'Income Statement'!$G$2:$EN$203,161)</f>
        <v>463.31</v>
      </c>
      <c r="AY33" s="285">
        <f>HLOOKUP(AY$7,'Income Statement'!$G$2:$EN$203,161)</f>
        <v>0</v>
      </c>
      <c r="AZ33" s="285">
        <f>HLOOKUP(AZ$7,'Income Statement'!$G$2:$EN$203,161)</f>
        <v>628.84</v>
      </c>
      <c r="BA33" s="285">
        <f>HLOOKUP(BA$7,'Income Statement'!$G$2:$EN$203,161)</f>
        <v>15861.15</v>
      </c>
      <c r="BB33" s="285">
        <f>HLOOKUP(BB$7,'Income Statement'!$G$2:$EN$203,161)</f>
        <v>188.96</v>
      </c>
      <c r="BC33" s="285">
        <f>HLOOKUP(BC$7,'Income Statement'!$G$2:$EN$203,161)</f>
        <v>402.28</v>
      </c>
      <c r="BD33" s="285">
        <f>HLOOKUP(BD$7,'Income Statement'!$G$2:$EN$203,161)</f>
        <v>853.47</v>
      </c>
      <c r="BE33" s="285">
        <f>HLOOKUP(BE$7,'Income Statement'!$G$2:$EN$203,161)</f>
        <v>853.47</v>
      </c>
      <c r="BF33" s="285">
        <f>HLOOKUP(BF$7,'Income Statement'!$G$2:$EN$203,161)</f>
        <v>3536.71</v>
      </c>
      <c r="BG33" s="285">
        <f>HLOOKUP(BG$7,'Income Statement'!$G$2:$EN$203,161)</f>
        <v>0</v>
      </c>
      <c r="BH33" s="285">
        <f>HLOOKUP(BH$7,'Income Statement'!$G$2:$EN$203,161)</f>
        <v>6470.91</v>
      </c>
      <c r="BI33" s="285">
        <f>HLOOKUP(BI$7,'Income Statement'!$G$2:$EN$203,161)</f>
        <v>149.47999999999999</v>
      </c>
      <c r="BJ33" s="285">
        <f>HLOOKUP(BJ$7,'Income Statement'!$G$2:$EN$203,161)</f>
        <v>241.78</v>
      </c>
      <c r="BK33" s="285">
        <f>HLOOKUP(BK$7,'Income Statement'!$G$2:$EN$203,161)</f>
        <v>524.96</v>
      </c>
      <c r="BL33" s="285">
        <f>HLOOKUP(BL$7,'Income Statement'!$G$2:$EN$203,161)</f>
        <v>124.4</v>
      </c>
      <c r="BM33" s="285">
        <f>HLOOKUP(BM$7,'Income Statement'!$G$2:$EN$203,161)</f>
        <v>48.47</v>
      </c>
      <c r="BN33" s="285">
        <f>HLOOKUP(BN$7,'Income Statement'!$G$2:$EN$203,161)</f>
        <v>542</v>
      </c>
      <c r="BO33" s="285">
        <f>HLOOKUP(BO$7,'Income Statement'!$G$2:$EN$203,161)</f>
        <v>0</v>
      </c>
      <c r="BP33" s="285">
        <f>HLOOKUP(BP$7,'Income Statement'!$G$2:$EN$203,161)</f>
        <v>7626.59</v>
      </c>
      <c r="BQ33" s="285">
        <f>HLOOKUP(BQ$7,'Income Statement'!$G$2:$EN$203,161)</f>
        <v>900.63</v>
      </c>
      <c r="BR33" s="285">
        <f>HLOOKUP(BR$7,'Income Statement'!$G$2:$EN$203,161)</f>
        <v>0</v>
      </c>
      <c r="BS33" s="285">
        <f>HLOOKUP(BS$7,'Income Statement'!$G$2:$EN$203,161)</f>
        <v>3971.29</v>
      </c>
      <c r="BT33" s="285">
        <f>HLOOKUP(BT$7,'Income Statement'!$G$2:$EN$203,161)</f>
        <v>9.11</v>
      </c>
      <c r="BU33" s="285">
        <f>HLOOKUP(BU$7,'Income Statement'!$G$2:$EN$203,161)</f>
        <v>279.05</v>
      </c>
      <c r="BV33" s="285">
        <f>HLOOKUP(BV$7,'Income Statement'!$G$2:$EN$203,161)</f>
        <v>-3.1</v>
      </c>
      <c r="BW33" s="285">
        <f>HLOOKUP(BW$7,'Income Statement'!$G$2:$EN$203,161)</f>
        <v>360.14</v>
      </c>
      <c r="BX33" s="285">
        <f>HLOOKUP(BX$7,'Income Statement'!$G$2:$EN$203,161)</f>
        <v>199.25</v>
      </c>
      <c r="BY33" s="285">
        <f>HLOOKUP(BY$7,'Income Statement'!$G$2:$EN$203,161)</f>
        <v>151.55000000000001</v>
      </c>
      <c r="BZ33" s="285">
        <f>HLOOKUP(BZ$7,'Income Statement'!$G$2:$EN$203,161)</f>
        <v>0</v>
      </c>
      <c r="CA33" s="285">
        <f>HLOOKUP(CA$7,'Income Statement'!$G$2:$EN$203,161)</f>
        <v>2339.48</v>
      </c>
      <c r="CB33" s="285">
        <f>HLOOKUP(CB$7,'Income Statement'!$G$2:$EN$203,161)</f>
        <v>354.7</v>
      </c>
      <c r="CC33" s="285">
        <f>HLOOKUP(CC$7,'Income Statement'!$G$2:$EN$203,161)</f>
        <v>81.31</v>
      </c>
      <c r="CD33" s="285">
        <f>HLOOKUP(CD$7,'Income Statement'!$G$2:$EN$203,161)</f>
        <v>1204.8800000000001</v>
      </c>
      <c r="CE33" s="285">
        <f>HLOOKUP(CE$7,'Income Statement'!$G$2:$EN$203,161)</f>
        <v>6876.97</v>
      </c>
      <c r="CF33" s="285">
        <f>HLOOKUP(CF$7,'Income Statement'!$G$2:$EN$203,161)</f>
        <v>600.83000000000004</v>
      </c>
      <c r="CG33" s="285">
        <f>HLOOKUP(CG$7,'Income Statement'!$G$2:$EN$203,161)</f>
        <v>4147.3100000000004</v>
      </c>
      <c r="CH33" s="285">
        <f>HLOOKUP(CH$7,'Income Statement'!$G$2:$EN$203,161)</f>
        <v>219.81</v>
      </c>
      <c r="CI33" s="285">
        <f>HLOOKUP(CI$7,'Income Statement'!$G$2:$EN$203,161)</f>
        <v>18246.96</v>
      </c>
      <c r="CJ33" s="285">
        <f>HLOOKUP(CJ$7,'Income Statement'!$G$2:$EN$203,161)</f>
        <v>-43.39</v>
      </c>
      <c r="CK33" s="285">
        <f>HLOOKUP(CK$7,'Income Statement'!$G$2:$EN$203,161)</f>
        <v>2393.1999999999998</v>
      </c>
      <c r="CL33" s="285">
        <f>HLOOKUP(CL$7,'Income Statement'!$G$2:$EN$203,161)</f>
        <v>342.45</v>
      </c>
      <c r="CM33" s="285">
        <f>HLOOKUP(CM$7,'Income Statement'!$G$2:$EN$203,161)</f>
        <v>3958.59</v>
      </c>
      <c r="CN33" s="285">
        <f>HLOOKUP(CN$7,'Income Statement'!$G$2:$EN$203,161)</f>
        <v>6070.37</v>
      </c>
      <c r="CO33" s="285">
        <f>HLOOKUP(CO$7,'Income Statement'!$G$2:$EN$203,161)</f>
        <v>4428.53</v>
      </c>
      <c r="CP33" s="285">
        <f>HLOOKUP(CP$7,'Income Statement'!$G$2:$EN$203,161)</f>
        <v>62.29</v>
      </c>
      <c r="CQ33" s="285">
        <f>HLOOKUP(CQ$7,'Income Statement'!$G$2:$EN$203,161)</f>
        <v>-45.96</v>
      </c>
      <c r="CR33" s="285">
        <f>HLOOKUP(CR$7,'Income Statement'!$G$2:$EN$203,161)</f>
        <v>186.46</v>
      </c>
      <c r="CS33" s="285">
        <f>HLOOKUP(CS$7,'Income Statement'!$G$2:$EN$203,161)</f>
        <v>4672.18</v>
      </c>
      <c r="CT33" s="285">
        <f>HLOOKUP(CT$7,'Income Statement'!$G$2:$EN$203,161)</f>
        <v>227.96</v>
      </c>
      <c r="CU33" s="285">
        <f>HLOOKUP(CU$7,'Income Statement'!$G$2:$EN$203,161)</f>
        <v>233.28</v>
      </c>
      <c r="CV33" s="285">
        <f>HLOOKUP(CV$7,'Income Statement'!$G$2:$EN$203,161)</f>
        <v>97.16</v>
      </c>
      <c r="CW33" s="285">
        <f>HLOOKUP(CW$7,'Income Statement'!$G$2:$EN$203,161)</f>
        <v>508.05</v>
      </c>
      <c r="CX33" s="285">
        <f>HLOOKUP(CX$7,'Income Statement'!$G$2:$EN$203,161)</f>
        <v>9110.3700000000008</v>
      </c>
      <c r="CY33" s="285">
        <f>HLOOKUP(CY$7,'Income Statement'!$G$2:$EN$203,161)</f>
        <v>306.01</v>
      </c>
      <c r="CZ33" s="285">
        <f>HLOOKUP(CZ$7,'Income Statement'!$G$2:$EN$203,161)</f>
        <v>483.01</v>
      </c>
      <c r="DA33" s="285">
        <f>HLOOKUP(DA$7,'Income Statement'!$G$2:$EN$203,161)</f>
        <v>297.77999999999997</v>
      </c>
      <c r="DB33" s="285">
        <f>HLOOKUP(DB$7,'Income Statement'!$G$2:$EN$203,161)</f>
        <v>799.19</v>
      </c>
      <c r="DC33" s="285">
        <f>HLOOKUP(DC$7,'Income Statement'!$G$2:$EN$203,161)</f>
        <v>-41.25</v>
      </c>
      <c r="DD33" s="285">
        <f>HLOOKUP(DD$7,'Income Statement'!$G$2:$EN$203,161)</f>
        <v>-41.25</v>
      </c>
      <c r="DE33" s="285">
        <f>HLOOKUP(DE$7,'Income Statement'!$G$2:$EN$203,161)</f>
        <v>1802.48</v>
      </c>
      <c r="DF33" s="285">
        <f>HLOOKUP(DF$7,'Income Statement'!$G$2:$EN$203,161)</f>
        <v>54.7</v>
      </c>
      <c r="DG33" s="285">
        <f>HLOOKUP(DG$7,'Income Statement'!$G$2:$EN$203,161)</f>
        <v>2320.3200000000002</v>
      </c>
      <c r="DH33" s="285">
        <f>HLOOKUP(DH$7,'Income Statement'!$G$2:$EN$203,161)</f>
        <v>114.63</v>
      </c>
      <c r="DI33" s="285">
        <f>HLOOKUP(DI$7,'Income Statement'!$G$2:$EN$203,161)</f>
        <v>475.29</v>
      </c>
      <c r="DJ33" s="285">
        <f>HLOOKUP(DJ$7,'Income Statement'!$G$2:$EN$203,161)</f>
        <v>524.94000000000005</v>
      </c>
      <c r="DK33" s="285">
        <f>HLOOKUP(DK$7,'Income Statement'!$G$2:$EN$203,161)</f>
        <v>1611.61</v>
      </c>
      <c r="DL33" s="285">
        <f>HLOOKUP(DL$7,'Income Statement'!$G$2:$EN$203,161)</f>
        <v>86.67</v>
      </c>
      <c r="DM33" s="285">
        <f>HLOOKUP(DM$7,'Income Statement'!$G$2:$EN$203,161)</f>
        <v>-12.74</v>
      </c>
      <c r="DN33" s="285">
        <f>HLOOKUP(DN$7,'Income Statement'!$G$2:$EN$203,161)</f>
        <v>278.5</v>
      </c>
      <c r="DO33" s="285">
        <f>HLOOKUP(DO$7,'Income Statement'!$G$2:$EN$203,161)</f>
        <v>278.5</v>
      </c>
      <c r="DP33" s="285">
        <f>HLOOKUP(DP$7,'Income Statement'!$G$2:$EN$203,161)</f>
        <v>-30.02</v>
      </c>
      <c r="DQ33" s="285">
        <f>HLOOKUP(DQ$7,'Income Statement'!$G$2:$EN$203,161)</f>
        <v>1541.72</v>
      </c>
      <c r="DR33" s="285">
        <f>HLOOKUP(DR$7,'Income Statement'!$G$2:$EN$203,161)</f>
        <v>-3.1</v>
      </c>
      <c r="DS33" s="285">
        <f>HLOOKUP(DS$7,'Income Statement'!$G$2:$EN$203,161)</f>
        <v>181.57</v>
      </c>
      <c r="DT33" s="285">
        <f>HLOOKUP(DT$7,'Income Statement'!$G$2:$EN$203,161)</f>
        <v>471.63</v>
      </c>
      <c r="DU33" s="285">
        <f>HLOOKUP(DU$7,'Income Statement'!$G$2:$EN$203,161)</f>
        <v>113.97</v>
      </c>
      <c r="DV33" s="285">
        <f>HLOOKUP(DV$7,'Income Statement'!$G$2:$EN$203,161)</f>
        <v>33.31</v>
      </c>
      <c r="DW33" s="285">
        <f>HLOOKUP(DW$7,'Income Statement'!$G$2:$EN$203,161)</f>
        <v>436.3</v>
      </c>
      <c r="DX33" s="285">
        <f>HLOOKUP(DX$7,'Income Statement'!$G$2:$EN$203,161)</f>
        <v>248.73</v>
      </c>
      <c r="DY33" s="285">
        <f>HLOOKUP(DY$7,'Income Statement'!$G$2:$EN$203,161)</f>
        <v>110.65</v>
      </c>
      <c r="DZ33" s="285">
        <f>HLOOKUP(DZ$7,'Income Statement'!$G$2:$EN$203,161)</f>
        <v>-4.93</v>
      </c>
      <c r="EA33" s="285">
        <f>HLOOKUP(EA$7,'Income Statement'!$G$2:$EN$203,161)</f>
        <v>-421.86</v>
      </c>
      <c r="EB33" s="285">
        <f>HLOOKUP(EB$7,'Income Statement'!$G$2:$EN$203,161)</f>
        <v>105.18</v>
      </c>
      <c r="EC33" s="285">
        <f>HLOOKUP(EC$7,'Income Statement'!$G$2:$EN$203,161)</f>
        <v>106.91</v>
      </c>
      <c r="ED33" s="285">
        <f>HLOOKUP(ED$7,'Income Statement'!$G$2:$EN$203,161)</f>
        <v>10005.57</v>
      </c>
      <c r="EE33" s="285">
        <f>HLOOKUP(EE$7,'Income Statement'!$G$2:$EN$203,161)</f>
        <v>17563.52</v>
      </c>
      <c r="EF33" s="285">
        <f>HLOOKUP(EF$7,'Income Statement'!$G$2:$EN$203,161)</f>
        <v>-65.91</v>
      </c>
      <c r="EG33" s="285">
        <f>HLOOKUP(EG$7,'Income Statement'!$G$2:$EN$203,161)</f>
        <v>-65.91</v>
      </c>
      <c r="EH33" s="285">
        <f>HLOOKUP(EH$7,'Income Statement'!$G$2:$EN$203,161)</f>
        <v>-65.91</v>
      </c>
      <c r="EI33" s="285">
        <f>HLOOKUP(EI$7,'Income Statement'!$G$2:$EN$203,161)</f>
        <v>-65.91</v>
      </c>
      <c r="EJ33" s="285">
        <f>HLOOKUP(EJ$7,'Income Statement'!$G$2:$EN$203,161)</f>
        <v>-65.91</v>
      </c>
    </row>
    <row r="34" spans="1:140" hidden="1" outlineLevel="1" x14ac:dyDescent="0.25">
      <c r="A34" s="272" t="s">
        <v>331</v>
      </c>
      <c r="B34" s="285">
        <f>HLOOKUP(B$7,'Income Statement'!$G$2:$EN$203,167)</f>
        <v>2684</v>
      </c>
      <c r="C34" s="285">
        <f>HLOOKUP(C$7,'Income Statement'!$G$2:$EN$203,167)</f>
        <v>7926.96</v>
      </c>
      <c r="D34" s="285">
        <f>HLOOKUP(D$7,'Income Statement'!$G$2:$EN$203,167)</f>
        <v>126079.03999999999</v>
      </c>
      <c r="E34" s="285">
        <f>HLOOKUP(E$7,'Income Statement'!$G$2:$EN$203,167)</f>
        <v>0</v>
      </c>
      <c r="F34" s="285">
        <f>HLOOKUP(F$7,'Income Statement'!$G$2:$EN$203,167)</f>
        <v>0</v>
      </c>
      <c r="G34" s="285">
        <f>HLOOKUP(G$7,'Income Statement'!$G$2:$EN$203,167)</f>
        <v>1411</v>
      </c>
      <c r="H34" s="285">
        <f>HLOOKUP(H$7,'Income Statement'!$G$2:$EN$203,167)</f>
        <v>0</v>
      </c>
      <c r="I34" s="285">
        <f>HLOOKUP(I$7,'Income Statement'!$G$2:$EN$203,167)</f>
        <v>700.65</v>
      </c>
      <c r="J34" s="285">
        <f>HLOOKUP(J$7,'Income Statement'!$G$2:$EN$203,167)</f>
        <v>0</v>
      </c>
      <c r="K34" s="285">
        <f>HLOOKUP(K$7,'Income Statement'!$G$2:$EN$203,167)</f>
        <v>435602.36</v>
      </c>
      <c r="L34" s="285">
        <f>HLOOKUP(L$7,'Income Statement'!$G$2:$EN$203,167)</f>
        <v>7200</v>
      </c>
      <c r="M34" s="285">
        <f>HLOOKUP(M$7,'Income Statement'!$G$2:$EN$203,167)</f>
        <v>70685.94</v>
      </c>
      <c r="N34" s="285">
        <f>HLOOKUP(N$7,'Income Statement'!$G$2:$EN$203,167)</f>
        <v>0</v>
      </c>
      <c r="O34" s="285">
        <f>HLOOKUP(O$7,'Income Statement'!$G$2:$EN$203,167)</f>
        <v>0</v>
      </c>
      <c r="P34" s="285"/>
      <c r="Q34" s="285">
        <f>HLOOKUP(Q$7,'Income Statement'!$G$2:$EN$203,167)</f>
        <v>76394</v>
      </c>
      <c r="R34" s="285">
        <f>HLOOKUP(R$7,'Income Statement'!$G$2:$EN$203,167)</f>
        <v>0</v>
      </c>
      <c r="S34" s="285"/>
      <c r="T34" s="285">
        <f>HLOOKUP(T$7,'Income Statement'!$G$2:$EN$203,167)</f>
        <v>274666.64</v>
      </c>
      <c r="U34" s="285"/>
      <c r="V34" s="285">
        <f>HLOOKUP(V$7,'Income Statement'!$G$2:$EN$203,167)</f>
        <v>0</v>
      </c>
      <c r="W34" s="285">
        <f>HLOOKUP(W$7,'Income Statement'!$G$2:$EN$203,167)</f>
        <v>720</v>
      </c>
      <c r="X34" s="285">
        <f>HLOOKUP(X$7,'Income Statement'!$G$2:$EN$203,167)</f>
        <v>1645</v>
      </c>
      <c r="Y34" s="285">
        <f>HLOOKUP(Y$7,'Income Statement'!$G$2:$EN$203,167)</f>
        <v>124800</v>
      </c>
      <c r="Z34" s="285">
        <f>HLOOKUP(Z$7,'Income Statement'!$G$2:$EN$203,167)</f>
        <v>7184</v>
      </c>
      <c r="AA34" s="285">
        <f>HLOOKUP(AA$7,'Income Statement'!$G$2:$EN$203,167)</f>
        <v>0</v>
      </c>
      <c r="AB34" s="285">
        <f>HLOOKUP(AB$7,'Income Statement'!$G$2:$EN$203,167)</f>
        <v>28400</v>
      </c>
      <c r="AC34" s="285">
        <f>HLOOKUP(AC$7,'Income Statement'!$G$2:$EN$203,167)</f>
        <v>595</v>
      </c>
      <c r="AD34" s="285">
        <f>HLOOKUP(AD$7,'Income Statement'!$G$2:$EN$203,167)</f>
        <v>0</v>
      </c>
      <c r="AE34" s="285">
        <f>HLOOKUP(AE$7,'Income Statement'!$G$2:$EN$203,167)</f>
        <v>1439.6</v>
      </c>
      <c r="AF34" s="285">
        <f>HLOOKUP(AF$7,'Income Statement'!$G$2:$EN$203,167)</f>
        <v>0</v>
      </c>
      <c r="AG34" s="285">
        <f>HLOOKUP(AG$7,'Income Statement'!$G$2:$EN$203,167)</f>
        <v>0</v>
      </c>
      <c r="AH34" s="285">
        <f>HLOOKUP(AH$7,'Income Statement'!$G$2:$EN$203,167)</f>
        <v>6062</v>
      </c>
      <c r="AI34" s="285">
        <f>HLOOKUP(AI$7,'Income Statement'!$G$2:$EN$203,167)</f>
        <v>761</v>
      </c>
      <c r="AJ34" s="285">
        <f>HLOOKUP(AJ$7,'Income Statement'!$G$2:$EN$203,167)</f>
        <v>685.08</v>
      </c>
      <c r="AK34" s="285">
        <f>HLOOKUP(AK$7,'Income Statement'!$G$2:$EN$203,167)</f>
        <v>6780</v>
      </c>
      <c r="AL34" s="285">
        <f>HLOOKUP(AL$7,'Income Statement'!$G$2:$EN$203,167)</f>
        <v>0</v>
      </c>
      <c r="AM34" s="285">
        <f>HLOOKUP(AM$7,'Income Statement'!$G$2:$EN$203,167)</f>
        <v>569.70000000000005</v>
      </c>
      <c r="AN34" s="285">
        <f>HLOOKUP(AN$7,'Income Statement'!$G$2:$EN$203,167)</f>
        <v>208562.35</v>
      </c>
      <c r="AO34" s="285">
        <f>HLOOKUP(AO$7,'Income Statement'!$G$2:$EN$203,167)</f>
        <v>2960</v>
      </c>
      <c r="AP34" s="285">
        <f>HLOOKUP(AP$7,'Income Statement'!$G$2:$EN$203,167)</f>
        <v>6455</v>
      </c>
      <c r="AQ34" s="285">
        <f>HLOOKUP(AQ$7,'Income Statement'!$G$2:$EN$203,167)</f>
        <v>0</v>
      </c>
      <c r="AR34" s="285">
        <f>HLOOKUP(AR$7,'Income Statement'!$G$2:$EN$203,167)</f>
        <v>4944</v>
      </c>
      <c r="AS34" s="285">
        <f>HLOOKUP(AS$7,'Income Statement'!$G$2:$EN$203,167)</f>
        <v>760</v>
      </c>
      <c r="AT34" s="285">
        <f>HLOOKUP(AT$7,'Income Statement'!$G$2:$EN$203,167)</f>
        <v>20800</v>
      </c>
      <c r="AU34" s="285">
        <f>HLOOKUP(AU$7,'Income Statement'!$G$2:$EN$203,167)</f>
        <v>2553</v>
      </c>
      <c r="AV34" s="285">
        <f>HLOOKUP(AV$7,'Income Statement'!$G$2:$EN$203,167)</f>
        <v>0</v>
      </c>
      <c r="AW34" s="285">
        <f>HLOOKUP(AW$7,'Income Statement'!$G$2:$EN$203,167)</f>
        <v>360</v>
      </c>
      <c r="AX34" s="285">
        <f>HLOOKUP(AX$7,'Income Statement'!$G$2:$EN$203,167)</f>
        <v>2632</v>
      </c>
      <c r="AY34" s="285">
        <f>HLOOKUP(AY$7,'Income Statement'!$G$2:$EN$203,167)</f>
        <v>0</v>
      </c>
      <c r="AZ34" s="285">
        <f>HLOOKUP(AZ$7,'Income Statement'!$G$2:$EN$203,167)</f>
        <v>3994.64</v>
      </c>
      <c r="BA34" s="285">
        <f>HLOOKUP(BA$7,'Income Statement'!$G$2:$EN$203,167)</f>
        <v>50767.99</v>
      </c>
      <c r="BB34" s="285">
        <f>HLOOKUP(BB$7,'Income Statement'!$G$2:$EN$203,167)</f>
        <v>1120</v>
      </c>
      <c r="BC34" s="285">
        <f>HLOOKUP(BC$7,'Income Statement'!$G$2:$EN$203,167)</f>
        <v>660</v>
      </c>
      <c r="BD34" s="285">
        <f>HLOOKUP(BD$7,'Income Statement'!$G$2:$EN$203,167)</f>
        <v>0</v>
      </c>
      <c r="BE34" s="285">
        <f>HLOOKUP(BE$7,'Income Statement'!$G$2:$EN$203,167)</f>
        <v>0</v>
      </c>
      <c r="BF34" s="285">
        <f>HLOOKUP(BF$7,'Income Statement'!$G$2:$EN$203,167)</f>
        <v>157933.35999999999</v>
      </c>
      <c r="BG34" s="285">
        <f>HLOOKUP(BG$7,'Income Statement'!$G$2:$EN$203,167)</f>
        <v>0</v>
      </c>
      <c r="BH34" s="285">
        <f>HLOOKUP(BH$7,'Income Statement'!$G$2:$EN$203,167)</f>
        <v>68666.64</v>
      </c>
      <c r="BI34" s="285">
        <f>HLOOKUP(BI$7,'Income Statement'!$G$2:$EN$203,167)</f>
        <v>884.43</v>
      </c>
      <c r="BJ34" s="285">
        <f>HLOOKUP(BJ$7,'Income Statement'!$G$2:$EN$203,167)</f>
        <v>3240</v>
      </c>
      <c r="BK34" s="285">
        <f>HLOOKUP(BK$7,'Income Statement'!$G$2:$EN$203,167)</f>
        <v>771.5</v>
      </c>
      <c r="BL34" s="285">
        <f>HLOOKUP(BL$7,'Income Statement'!$G$2:$EN$203,167)</f>
        <v>386.42</v>
      </c>
      <c r="BM34" s="285">
        <f>HLOOKUP(BM$7,'Income Statement'!$G$2:$EN$203,167)</f>
        <v>0</v>
      </c>
      <c r="BN34" s="285">
        <f>HLOOKUP(BN$7,'Income Statement'!$G$2:$EN$203,167)</f>
        <v>300</v>
      </c>
      <c r="BO34" s="285">
        <f>HLOOKUP(BO$7,'Income Statement'!$G$2:$EN$203,167)</f>
        <v>0</v>
      </c>
      <c r="BP34" s="285">
        <f>HLOOKUP(BP$7,'Income Statement'!$G$2:$EN$203,167)</f>
        <v>151879.71</v>
      </c>
      <c r="BQ34" s="285">
        <f>HLOOKUP(BQ$7,'Income Statement'!$G$2:$EN$203,167)</f>
        <v>31292</v>
      </c>
      <c r="BR34" s="285">
        <f>HLOOKUP(BR$7,'Income Statement'!$G$2:$EN$203,167)</f>
        <v>0</v>
      </c>
      <c r="BS34" s="285">
        <f>HLOOKUP(BS$7,'Income Statement'!$G$2:$EN$203,167)</f>
        <v>80000</v>
      </c>
      <c r="BT34" s="285">
        <f>HLOOKUP(BT$7,'Income Statement'!$G$2:$EN$203,167)</f>
        <v>520</v>
      </c>
      <c r="BU34" s="285">
        <f>HLOOKUP(BU$7,'Income Statement'!$G$2:$EN$203,167)</f>
        <v>680</v>
      </c>
      <c r="BV34" s="285">
        <f>HLOOKUP(BV$7,'Income Statement'!$G$2:$EN$203,167)</f>
        <v>1090</v>
      </c>
      <c r="BW34" s="285">
        <f>HLOOKUP(BW$7,'Income Statement'!$G$2:$EN$203,167)</f>
        <v>35125.360000000001</v>
      </c>
      <c r="BX34" s="285">
        <f>HLOOKUP(BX$7,'Income Statement'!$G$2:$EN$203,167)</f>
        <v>0</v>
      </c>
      <c r="BY34" s="285">
        <f>HLOOKUP(BY$7,'Income Statement'!$G$2:$EN$203,167)</f>
        <v>1445</v>
      </c>
      <c r="BZ34" s="285">
        <f>HLOOKUP(BZ$7,'Income Statement'!$G$2:$EN$203,167)</f>
        <v>0</v>
      </c>
      <c r="CA34" s="285">
        <f>HLOOKUP(CA$7,'Income Statement'!$G$2:$EN$203,167)</f>
        <v>92894.64</v>
      </c>
      <c r="CB34" s="285">
        <f>HLOOKUP(CB$7,'Income Statement'!$G$2:$EN$203,167)</f>
        <v>2312.89</v>
      </c>
      <c r="CC34" s="285">
        <f>HLOOKUP(CC$7,'Income Statement'!$G$2:$EN$203,167)</f>
        <v>648</v>
      </c>
      <c r="CD34" s="285">
        <f>HLOOKUP(CD$7,'Income Statement'!$G$2:$EN$203,167)</f>
        <v>8962</v>
      </c>
      <c r="CE34" s="285">
        <f>HLOOKUP(CE$7,'Income Statement'!$G$2:$EN$203,167)</f>
        <v>0</v>
      </c>
      <c r="CF34" s="285">
        <f>HLOOKUP(CF$7,'Income Statement'!$G$2:$EN$203,167)</f>
        <v>0</v>
      </c>
      <c r="CG34" s="285">
        <f>HLOOKUP(CG$7,'Income Statement'!$G$2:$EN$203,167)</f>
        <v>0</v>
      </c>
      <c r="CH34" s="285">
        <f>HLOOKUP(CH$7,'Income Statement'!$G$2:$EN$203,167)</f>
        <v>0</v>
      </c>
      <c r="CI34" s="285">
        <f>HLOOKUP(CI$7,'Income Statement'!$G$2:$EN$203,167)</f>
        <v>0</v>
      </c>
      <c r="CJ34" s="285">
        <f>HLOOKUP(CJ$7,'Income Statement'!$G$2:$EN$203,167)</f>
        <v>1126</v>
      </c>
      <c r="CK34" s="285">
        <f>HLOOKUP(CK$7,'Income Statement'!$G$2:$EN$203,167)</f>
        <v>4718.5200000000004</v>
      </c>
      <c r="CL34" s="285">
        <f>HLOOKUP(CL$7,'Income Statement'!$G$2:$EN$203,167)</f>
        <v>15970</v>
      </c>
      <c r="CM34" s="285">
        <f>HLOOKUP(CM$7,'Income Statement'!$G$2:$EN$203,167)</f>
        <v>344127.96</v>
      </c>
      <c r="CN34" s="285">
        <f>HLOOKUP(CN$7,'Income Statement'!$G$2:$EN$203,167)</f>
        <v>80921.36</v>
      </c>
      <c r="CO34" s="285">
        <f>HLOOKUP(CO$7,'Income Statement'!$G$2:$EN$203,167)</f>
        <v>525</v>
      </c>
      <c r="CP34" s="285">
        <f>HLOOKUP(CP$7,'Income Statement'!$G$2:$EN$203,167)</f>
        <v>424</v>
      </c>
      <c r="CQ34" s="285">
        <f>HLOOKUP(CQ$7,'Income Statement'!$G$2:$EN$203,167)</f>
        <v>1878</v>
      </c>
      <c r="CR34" s="285">
        <f>HLOOKUP(CR$7,'Income Statement'!$G$2:$EN$203,167)</f>
        <v>464</v>
      </c>
      <c r="CS34" s="285">
        <f>HLOOKUP(CS$7,'Income Statement'!$G$2:$EN$203,167)</f>
        <v>27590.6</v>
      </c>
      <c r="CT34" s="285">
        <f>HLOOKUP(CT$7,'Income Statement'!$G$2:$EN$203,167)</f>
        <v>0</v>
      </c>
      <c r="CU34" s="285">
        <f>HLOOKUP(CU$7,'Income Statement'!$G$2:$EN$203,167)</f>
        <v>371.61</v>
      </c>
      <c r="CV34" s="285">
        <f>HLOOKUP(CV$7,'Income Statement'!$G$2:$EN$203,167)</f>
        <v>93333.36</v>
      </c>
      <c r="CW34" s="285">
        <f>HLOOKUP(CW$7,'Income Statement'!$G$2:$EN$203,167)</f>
        <v>7704</v>
      </c>
      <c r="CX34" s="285">
        <f>HLOOKUP(CX$7,'Income Statement'!$G$2:$EN$203,167)</f>
        <v>130466.64</v>
      </c>
      <c r="CY34" s="285">
        <f>HLOOKUP(CY$7,'Income Statement'!$G$2:$EN$203,167)</f>
        <v>6800</v>
      </c>
      <c r="CZ34" s="285">
        <f>HLOOKUP(CZ$7,'Income Statement'!$G$2:$EN$203,167)</f>
        <v>1100</v>
      </c>
      <c r="DA34" s="285">
        <f>HLOOKUP(DA$7,'Income Statement'!$G$2:$EN$203,167)</f>
        <v>1214.55</v>
      </c>
      <c r="DB34" s="285">
        <f>HLOOKUP(DB$7,'Income Statement'!$G$2:$EN$203,167)</f>
        <v>0</v>
      </c>
      <c r="DC34" s="285">
        <f>HLOOKUP(DC$7,'Income Statement'!$G$2:$EN$203,167)</f>
        <v>0</v>
      </c>
      <c r="DD34" s="285">
        <f>HLOOKUP(DD$7,'Income Statement'!$G$2:$EN$203,167)</f>
        <v>0</v>
      </c>
      <c r="DE34" s="285">
        <f>HLOOKUP(DE$7,'Income Statement'!$G$2:$EN$203,167)</f>
        <v>34333.360000000001</v>
      </c>
      <c r="DF34" s="285">
        <f>HLOOKUP(DF$7,'Income Statement'!$G$2:$EN$203,167)</f>
        <v>0</v>
      </c>
      <c r="DG34" s="285">
        <f>HLOOKUP(DG$7,'Income Statement'!$G$2:$EN$203,167)</f>
        <v>44248.84</v>
      </c>
      <c r="DH34" s="285">
        <f>HLOOKUP(DH$7,'Income Statement'!$G$2:$EN$203,167)</f>
        <v>0</v>
      </c>
      <c r="DI34" s="285">
        <f>HLOOKUP(DI$7,'Income Statement'!$G$2:$EN$203,167)</f>
        <v>0</v>
      </c>
      <c r="DJ34" s="285">
        <f>HLOOKUP(DJ$7,'Income Statement'!$G$2:$EN$203,167)</f>
        <v>0</v>
      </c>
      <c r="DK34" s="285">
        <f>HLOOKUP(DK$7,'Income Statement'!$G$2:$EN$203,167)</f>
        <v>0</v>
      </c>
      <c r="DL34" s="285">
        <f>HLOOKUP(DL$7,'Income Statement'!$G$2:$EN$203,167)</f>
        <v>508.8</v>
      </c>
      <c r="DM34" s="285">
        <f>HLOOKUP(DM$7,'Income Statement'!$G$2:$EN$203,167)</f>
        <v>170</v>
      </c>
      <c r="DN34" s="285">
        <f>HLOOKUP(DN$7,'Income Statement'!$G$2:$EN$203,167)</f>
        <v>0</v>
      </c>
      <c r="DO34" s="285">
        <f>HLOOKUP(DO$7,'Income Statement'!$G$2:$EN$203,167)</f>
        <v>0</v>
      </c>
      <c r="DP34" s="285">
        <f>HLOOKUP(DP$7,'Income Statement'!$G$2:$EN$203,167)</f>
        <v>0</v>
      </c>
      <c r="DQ34" s="285">
        <f>HLOOKUP(DQ$7,'Income Statement'!$G$2:$EN$203,167)</f>
        <v>17166.64</v>
      </c>
      <c r="DR34" s="285">
        <f>HLOOKUP(DR$7,'Income Statement'!$G$2:$EN$203,167)</f>
        <v>339.2</v>
      </c>
      <c r="DS34" s="285">
        <f>HLOOKUP(DS$7,'Income Statement'!$G$2:$EN$203,167)</f>
        <v>200</v>
      </c>
      <c r="DT34" s="285">
        <f>HLOOKUP(DT$7,'Income Statement'!$G$2:$EN$203,167)</f>
        <v>0</v>
      </c>
      <c r="DU34" s="285">
        <f>HLOOKUP(DU$7,'Income Statement'!$G$2:$EN$203,167)</f>
        <v>1144.08</v>
      </c>
      <c r="DV34" s="285">
        <f>HLOOKUP(DV$7,'Income Statement'!$G$2:$EN$203,167)</f>
        <v>0</v>
      </c>
      <c r="DW34" s="285">
        <f>HLOOKUP(DW$7,'Income Statement'!$G$2:$EN$203,167)</f>
        <v>2104.27</v>
      </c>
      <c r="DX34" s="285">
        <f>HLOOKUP(DX$7,'Income Statement'!$G$2:$EN$203,167)</f>
        <v>584</v>
      </c>
      <c r="DY34" s="285">
        <f>HLOOKUP(DY$7,'Income Statement'!$G$2:$EN$203,167)</f>
        <v>0</v>
      </c>
      <c r="DZ34" s="285">
        <f>HLOOKUP(DZ$7,'Income Statement'!$G$2:$EN$203,167)</f>
        <v>0</v>
      </c>
      <c r="EA34" s="285">
        <f>HLOOKUP(EA$7,'Income Statement'!$G$2:$EN$203,167)</f>
        <v>283200.64000000001</v>
      </c>
      <c r="EB34" s="285">
        <f>HLOOKUP(EB$7,'Income Statement'!$G$2:$EN$203,167)</f>
        <v>3438</v>
      </c>
      <c r="EC34" s="285">
        <f>HLOOKUP(EC$7,'Income Statement'!$G$2:$EN$203,167)</f>
        <v>1488</v>
      </c>
      <c r="ED34" s="285">
        <f>HLOOKUP(ED$7,'Income Statement'!$G$2:$EN$203,167)</f>
        <v>296597.58</v>
      </c>
      <c r="EE34" s="285">
        <f>HLOOKUP(EE$7,'Income Statement'!$G$2:$EN$203,167)</f>
        <v>280390.64</v>
      </c>
      <c r="EF34" s="285">
        <f>HLOOKUP(EF$7,'Income Statement'!$G$2:$EN$203,167)</f>
        <v>0</v>
      </c>
      <c r="EG34" s="285">
        <f>HLOOKUP(EG$7,'Income Statement'!$G$2:$EN$203,167)</f>
        <v>0</v>
      </c>
      <c r="EH34" s="285">
        <f>HLOOKUP(EH$7,'Income Statement'!$G$2:$EN$203,167)</f>
        <v>0</v>
      </c>
      <c r="EI34" s="285">
        <f>HLOOKUP(EI$7,'Income Statement'!$G$2:$EN$203,167)</f>
        <v>0</v>
      </c>
      <c r="EJ34" s="285">
        <f>HLOOKUP(EJ$7,'Income Statement'!$G$2:$EN$203,167)</f>
        <v>0</v>
      </c>
    </row>
    <row r="35" spans="1:140" hidden="1" outlineLevel="1" x14ac:dyDescent="0.25">
      <c r="A35" s="272" t="s">
        <v>334</v>
      </c>
      <c r="B35" s="285">
        <f>HLOOKUP(B$7,'Income Statement'!$G$2:$EN$203,173)</f>
        <v>0</v>
      </c>
      <c r="C35" s="285">
        <f>HLOOKUP(C$7,'Income Statement'!$G$2:$EN$203,173)</f>
        <v>0</v>
      </c>
      <c r="D35" s="285">
        <f>HLOOKUP(D$7,'Income Statement'!$G$2:$EN$203,173)</f>
        <v>6286.79</v>
      </c>
      <c r="E35" s="285">
        <f>HLOOKUP(E$7,'Income Statement'!$G$2:$EN$203,173)</f>
        <v>0</v>
      </c>
      <c r="F35" s="285">
        <f>HLOOKUP(F$7,'Income Statement'!$G$2:$EN$203,173)</f>
        <v>1057.58</v>
      </c>
      <c r="G35" s="285">
        <f>HLOOKUP(G$7,'Income Statement'!$G$2:$EN$203,173)</f>
        <v>0</v>
      </c>
      <c r="H35" s="285">
        <f>HLOOKUP(H$7,'Income Statement'!$G$2:$EN$203,173)</f>
        <v>0</v>
      </c>
      <c r="I35" s="285">
        <f>HLOOKUP(I$7,'Income Statement'!$G$2:$EN$203,173)</f>
        <v>0</v>
      </c>
      <c r="J35" s="285">
        <f>HLOOKUP(J$7,'Income Statement'!$G$2:$EN$203,173)</f>
        <v>6449.63</v>
      </c>
      <c r="K35" s="285">
        <f>HLOOKUP(K$7,'Income Statement'!$G$2:$EN$203,173)</f>
        <v>5058.3599999999997</v>
      </c>
      <c r="L35" s="285">
        <f>HLOOKUP(L$7,'Income Statement'!$G$2:$EN$203,173)</f>
        <v>500</v>
      </c>
      <c r="M35" s="285">
        <f>HLOOKUP(M$7,'Income Statement'!$G$2:$EN$203,173)</f>
        <v>69.400000000000006</v>
      </c>
      <c r="N35" s="285">
        <f>HLOOKUP(N$7,'Income Statement'!$G$2:$EN$203,173)</f>
        <v>0</v>
      </c>
      <c r="O35" s="285">
        <f>HLOOKUP(O$7,'Income Statement'!$G$2:$EN$203,173)</f>
        <v>0</v>
      </c>
      <c r="P35" s="285"/>
      <c r="Q35" s="285">
        <f>HLOOKUP(Q$7,'Income Statement'!$G$2:$EN$203,173)</f>
        <v>158.97999999999999</v>
      </c>
      <c r="R35" s="285">
        <f>HLOOKUP(R$7,'Income Statement'!$G$2:$EN$203,173)</f>
        <v>0</v>
      </c>
      <c r="S35" s="285"/>
      <c r="T35" s="285">
        <f>HLOOKUP(T$7,'Income Statement'!$G$2:$EN$203,173)</f>
        <v>1552.73</v>
      </c>
      <c r="U35" s="285"/>
      <c r="V35" s="285">
        <f>HLOOKUP(V$7,'Income Statement'!$G$2:$EN$203,173)</f>
        <v>0</v>
      </c>
      <c r="W35" s="285">
        <f>HLOOKUP(W$7,'Income Statement'!$G$2:$EN$203,173)</f>
        <v>0</v>
      </c>
      <c r="X35" s="285">
        <f>HLOOKUP(X$7,'Income Statement'!$G$2:$EN$203,173)</f>
        <v>0</v>
      </c>
      <c r="Y35" s="285">
        <f>HLOOKUP(Y$7,'Income Statement'!$G$2:$EN$203,173)</f>
        <v>413.69</v>
      </c>
      <c r="Z35" s="285">
        <f>HLOOKUP(Z$7,'Income Statement'!$G$2:$EN$203,173)</f>
        <v>0</v>
      </c>
      <c r="AA35" s="285">
        <f>HLOOKUP(AA$7,'Income Statement'!$G$2:$EN$203,173)</f>
        <v>0</v>
      </c>
      <c r="AB35" s="285">
        <f>HLOOKUP(AB$7,'Income Statement'!$G$2:$EN$203,173)</f>
        <v>0</v>
      </c>
      <c r="AC35" s="285">
        <f>HLOOKUP(AC$7,'Income Statement'!$G$2:$EN$203,173)</f>
        <v>0</v>
      </c>
      <c r="AD35" s="285">
        <f>HLOOKUP(AD$7,'Income Statement'!$G$2:$EN$203,173)</f>
        <v>93.48</v>
      </c>
      <c r="AE35" s="285">
        <f>HLOOKUP(AE$7,'Income Statement'!$G$2:$EN$203,173)</f>
        <v>0</v>
      </c>
      <c r="AF35" s="285">
        <f>HLOOKUP(AF$7,'Income Statement'!$G$2:$EN$203,173)</f>
        <v>0</v>
      </c>
      <c r="AG35" s="285">
        <f>HLOOKUP(AG$7,'Income Statement'!$G$2:$EN$203,173)</f>
        <v>0</v>
      </c>
      <c r="AH35" s="285">
        <f>HLOOKUP(AH$7,'Income Statement'!$G$2:$EN$203,173)</f>
        <v>0</v>
      </c>
      <c r="AI35" s="285">
        <f>HLOOKUP(AI$7,'Income Statement'!$G$2:$EN$203,173)</f>
        <v>0</v>
      </c>
      <c r="AJ35" s="285">
        <f>HLOOKUP(AJ$7,'Income Statement'!$G$2:$EN$203,173)</f>
        <v>0</v>
      </c>
      <c r="AK35" s="285">
        <f>HLOOKUP(AK$7,'Income Statement'!$G$2:$EN$203,173)</f>
        <v>42.92</v>
      </c>
      <c r="AL35" s="285">
        <f>HLOOKUP(AL$7,'Income Statement'!$G$2:$EN$203,173)</f>
        <v>0</v>
      </c>
      <c r="AM35" s="285">
        <f>HLOOKUP(AM$7,'Income Statement'!$G$2:$EN$203,173)</f>
        <v>0</v>
      </c>
      <c r="AN35" s="285">
        <f>HLOOKUP(AN$7,'Income Statement'!$G$2:$EN$203,173)</f>
        <v>1679.28</v>
      </c>
      <c r="AO35" s="285">
        <f>HLOOKUP(AO$7,'Income Statement'!$G$2:$EN$203,173)</f>
        <v>0</v>
      </c>
      <c r="AP35" s="285">
        <f>HLOOKUP(AP$7,'Income Statement'!$G$2:$EN$203,173)</f>
        <v>0</v>
      </c>
      <c r="AQ35" s="285">
        <f>HLOOKUP(AQ$7,'Income Statement'!$G$2:$EN$203,173)</f>
        <v>0</v>
      </c>
      <c r="AR35" s="285">
        <f>HLOOKUP(AR$7,'Income Statement'!$G$2:$EN$203,173)</f>
        <v>0</v>
      </c>
      <c r="AS35" s="285">
        <f>HLOOKUP(AS$7,'Income Statement'!$G$2:$EN$203,173)</f>
        <v>0</v>
      </c>
      <c r="AT35" s="285">
        <f>HLOOKUP(AT$7,'Income Statement'!$G$2:$EN$203,173)</f>
        <v>0</v>
      </c>
      <c r="AU35" s="285">
        <f>HLOOKUP(AU$7,'Income Statement'!$G$2:$EN$203,173)</f>
        <v>0</v>
      </c>
      <c r="AV35" s="285">
        <f>HLOOKUP(AV$7,'Income Statement'!$G$2:$EN$203,173)</f>
        <v>0</v>
      </c>
      <c r="AW35" s="285">
        <f>HLOOKUP(AW$7,'Income Statement'!$G$2:$EN$203,173)</f>
        <v>0</v>
      </c>
      <c r="AX35" s="285">
        <f>HLOOKUP(AX$7,'Income Statement'!$G$2:$EN$203,173)</f>
        <v>0</v>
      </c>
      <c r="AY35" s="285">
        <f>HLOOKUP(AY$7,'Income Statement'!$G$2:$EN$203,173)</f>
        <v>0</v>
      </c>
      <c r="AZ35" s="285">
        <f>HLOOKUP(AZ$7,'Income Statement'!$G$2:$EN$203,173)</f>
        <v>0</v>
      </c>
      <c r="BA35" s="285">
        <f>HLOOKUP(BA$7,'Income Statement'!$G$2:$EN$203,173)</f>
        <v>12777.11</v>
      </c>
      <c r="BB35" s="285">
        <f>HLOOKUP(BB$7,'Income Statement'!$G$2:$EN$203,173)</f>
        <v>0</v>
      </c>
      <c r="BC35" s="285">
        <f>HLOOKUP(BC$7,'Income Statement'!$G$2:$EN$203,173)</f>
        <v>173.89</v>
      </c>
      <c r="BD35" s="285">
        <f>HLOOKUP(BD$7,'Income Statement'!$G$2:$EN$203,173)</f>
        <v>0</v>
      </c>
      <c r="BE35" s="285">
        <f>HLOOKUP(BE$7,'Income Statement'!$G$2:$EN$203,173)</f>
        <v>0</v>
      </c>
      <c r="BF35" s="285">
        <f>HLOOKUP(BF$7,'Income Statement'!$G$2:$EN$203,173)</f>
        <v>9929.49</v>
      </c>
      <c r="BG35" s="285">
        <f>HLOOKUP(BG$7,'Income Statement'!$G$2:$EN$203,173)</f>
        <v>0</v>
      </c>
      <c r="BH35" s="285">
        <f>HLOOKUP(BH$7,'Income Statement'!$G$2:$EN$203,173)</f>
        <v>210.34</v>
      </c>
      <c r="BI35" s="285">
        <f>HLOOKUP(BI$7,'Income Statement'!$G$2:$EN$203,173)</f>
        <v>0</v>
      </c>
      <c r="BJ35" s="285">
        <f>HLOOKUP(BJ$7,'Income Statement'!$G$2:$EN$203,173)</f>
        <v>0</v>
      </c>
      <c r="BK35" s="285">
        <f>HLOOKUP(BK$7,'Income Statement'!$G$2:$EN$203,173)</f>
        <v>0</v>
      </c>
      <c r="BL35" s="285">
        <f>HLOOKUP(BL$7,'Income Statement'!$G$2:$EN$203,173)</f>
        <v>0</v>
      </c>
      <c r="BM35" s="285">
        <f>HLOOKUP(BM$7,'Income Statement'!$G$2:$EN$203,173)</f>
        <v>0</v>
      </c>
      <c r="BN35" s="285">
        <f>HLOOKUP(BN$7,'Income Statement'!$G$2:$EN$203,173)</f>
        <v>0</v>
      </c>
      <c r="BO35" s="285">
        <f>HLOOKUP(BO$7,'Income Statement'!$G$2:$EN$203,173)</f>
        <v>0</v>
      </c>
      <c r="BP35" s="285">
        <f>HLOOKUP(BP$7,'Income Statement'!$G$2:$EN$203,173)</f>
        <v>4531.21</v>
      </c>
      <c r="BQ35" s="285">
        <f>HLOOKUP(BQ$7,'Income Statement'!$G$2:$EN$203,173)</f>
        <v>0</v>
      </c>
      <c r="BR35" s="285">
        <f>HLOOKUP(BR$7,'Income Statement'!$G$2:$EN$203,173)</f>
        <v>0</v>
      </c>
      <c r="BS35" s="285">
        <f>HLOOKUP(BS$7,'Income Statement'!$G$2:$EN$203,173)</f>
        <v>1084.8900000000001</v>
      </c>
      <c r="BT35" s="285">
        <f>HLOOKUP(BT$7,'Income Statement'!$G$2:$EN$203,173)</f>
        <v>0</v>
      </c>
      <c r="BU35" s="285">
        <f>HLOOKUP(BU$7,'Income Statement'!$G$2:$EN$203,173)</f>
        <v>0</v>
      </c>
      <c r="BV35" s="285">
        <f>HLOOKUP(BV$7,'Income Statement'!$G$2:$EN$203,173)</f>
        <v>0</v>
      </c>
      <c r="BW35" s="285">
        <f>HLOOKUP(BW$7,'Income Statement'!$G$2:$EN$203,173)</f>
        <v>0</v>
      </c>
      <c r="BX35" s="285">
        <f>HLOOKUP(BX$7,'Income Statement'!$G$2:$EN$203,173)</f>
        <v>0</v>
      </c>
      <c r="BY35" s="285">
        <f>HLOOKUP(BY$7,'Income Statement'!$G$2:$EN$203,173)</f>
        <v>0</v>
      </c>
      <c r="BZ35" s="285">
        <f>HLOOKUP(BZ$7,'Income Statement'!$G$2:$EN$203,173)</f>
        <v>0</v>
      </c>
      <c r="CA35" s="285">
        <f>HLOOKUP(CA$7,'Income Statement'!$G$2:$EN$203,173)</f>
        <v>74.92</v>
      </c>
      <c r="CB35" s="285">
        <f>HLOOKUP(CB$7,'Income Statement'!$G$2:$EN$203,173)</f>
        <v>0</v>
      </c>
      <c r="CC35" s="285">
        <f>HLOOKUP(CC$7,'Income Statement'!$G$2:$EN$203,173)</f>
        <v>0</v>
      </c>
      <c r="CD35" s="285">
        <f>HLOOKUP(CD$7,'Income Statement'!$G$2:$EN$203,173)</f>
        <v>0</v>
      </c>
      <c r="CE35" s="285">
        <f>HLOOKUP(CE$7,'Income Statement'!$G$2:$EN$203,173)</f>
        <v>6212.19</v>
      </c>
      <c r="CF35" s="285">
        <f>HLOOKUP(CF$7,'Income Statement'!$G$2:$EN$203,173)</f>
        <v>0</v>
      </c>
      <c r="CG35" s="285">
        <f>HLOOKUP(CG$7,'Income Statement'!$G$2:$EN$203,173)</f>
        <v>11496.25</v>
      </c>
      <c r="CH35" s="285">
        <f>HLOOKUP(CH$7,'Income Statement'!$G$2:$EN$203,173)</f>
        <v>0</v>
      </c>
      <c r="CI35" s="285">
        <f>HLOOKUP(CI$7,'Income Statement'!$G$2:$EN$203,173)</f>
        <v>10188.16</v>
      </c>
      <c r="CJ35" s="285">
        <f>HLOOKUP(CJ$7,'Income Statement'!$G$2:$EN$203,173)</f>
        <v>0</v>
      </c>
      <c r="CK35" s="285">
        <f>HLOOKUP(CK$7,'Income Statement'!$G$2:$EN$203,173)</f>
        <v>0</v>
      </c>
      <c r="CL35" s="285">
        <f>HLOOKUP(CL$7,'Income Statement'!$G$2:$EN$203,173)</f>
        <v>0</v>
      </c>
      <c r="CM35" s="285">
        <f>HLOOKUP(CM$7,'Income Statement'!$G$2:$EN$203,173)</f>
        <v>3989.87</v>
      </c>
      <c r="CN35" s="285">
        <f>HLOOKUP(CN$7,'Income Statement'!$G$2:$EN$203,173)</f>
        <v>4853.5</v>
      </c>
      <c r="CO35" s="285">
        <f>HLOOKUP(CO$7,'Income Statement'!$G$2:$EN$203,173)</f>
        <v>5836</v>
      </c>
      <c r="CP35" s="285">
        <f>HLOOKUP(CP$7,'Income Statement'!$G$2:$EN$203,173)</f>
        <v>0</v>
      </c>
      <c r="CQ35" s="285">
        <f>HLOOKUP(CQ$7,'Income Statement'!$G$2:$EN$203,173)</f>
        <v>0</v>
      </c>
      <c r="CR35" s="285">
        <f>HLOOKUP(CR$7,'Income Statement'!$G$2:$EN$203,173)</f>
        <v>0</v>
      </c>
      <c r="CS35" s="285">
        <f>HLOOKUP(CS$7,'Income Statement'!$G$2:$EN$203,173)</f>
        <v>0</v>
      </c>
      <c r="CT35" s="285">
        <f>HLOOKUP(CT$7,'Income Statement'!$G$2:$EN$203,173)</f>
        <v>0</v>
      </c>
      <c r="CU35" s="285">
        <f>HLOOKUP(CU$7,'Income Statement'!$G$2:$EN$203,173)</f>
        <v>451.84</v>
      </c>
      <c r="CV35" s="285">
        <f>HLOOKUP(CV$7,'Income Statement'!$G$2:$EN$203,173)</f>
        <v>4238.28</v>
      </c>
      <c r="CW35" s="285">
        <f>HLOOKUP(CW$7,'Income Statement'!$G$2:$EN$203,173)</f>
        <v>0</v>
      </c>
      <c r="CX35" s="285">
        <f>HLOOKUP(CX$7,'Income Statement'!$G$2:$EN$203,173)</f>
        <v>1017</v>
      </c>
      <c r="CY35" s="285">
        <f>HLOOKUP(CY$7,'Income Statement'!$G$2:$EN$203,173)</f>
        <v>0</v>
      </c>
      <c r="CZ35" s="285">
        <f>HLOOKUP(CZ$7,'Income Statement'!$G$2:$EN$203,173)</f>
        <v>0</v>
      </c>
      <c r="DA35" s="285">
        <f>HLOOKUP(DA$7,'Income Statement'!$G$2:$EN$203,173)</f>
        <v>0</v>
      </c>
      <c r="DB35" s="285">
        <f>HLOOKUP(DB$7,'Income Statement'!$G$2:$EN$203,173)</f>
        <v>0</v>
      </c>
      <c r="DC35" s="285">
        <f>HLOOKUP(DC$7,'Income Statement'!$G$2:$EN$203,173)</f>
        <v>0</v>
      </c>
      <c r="DD35" s="285">
        <f>HLOOKUP(DD$7,'Income Statement'!$G$2:$EN$203,173)</f>
        <v>0</v>
      </c>
      <c r="DE35" s="285">
        <f>HLOOKUP(DE$7,'Income Statement'!$G$2:$EN$203,173)</f>
        <v>777.1</v>
      </c>
      <c r="DF35" s="285">
        <f>HLOOKUP(DF$7,'Income Statement'!$G$2:$EN$203,173)</f>
        <v>0</v>
      </c>
      <c r="DG35" s="285">
        <f>HLOOKUP(DG$7,'Income Statement'!$G$2:$EN$203,173)</f>
        <v>420.18</v>
      </c>
      <c r="DH35" s="285">
        <f>HLOOKUP(DH$7,'Income Statement'!$G$2:$EN$203,173)</f>
        <v>0</v>
      </c>
      <c r="DI35" s="285">
        <f>HLOOKUP(DI$7,'Income Statement'!$G$2:$EN$203,173)</f>
        <v>0</v>
      </c>
      <c r="DJ35" s="285">
        <f>HLOOKUP(DJ$7,'Income Statement'!$G$2:$EN$203,173)</f>
        <v>0</v>
      </c>
      <c r="DK35" s="285">
        <f>HLOOKUP(DK$7,'Income Statement'!$G$2:$EN$203,173)</f>
        <v>0</v>
      </c>
      <c r="DL35" s="285">
        <f>HLOOKUP(DL$7,'Income Statement'!$G$2:$EN$203,173)</f>
        <v>0</v>
      </c>
      <c r="DM35" s="285">
        <f>HLOOKUP(DM$7,'Income Statement'!$G$2:$EN$203,173)</f>
        <v>0</v>
      </c>
      <c r="DN35" s="285">
        <f>HLOOKUP(DN$7,'Income Statement'!$G$2:$EN$203,173)</f>
        <v>0</v>
      </c>
      <c r="DO35" s="285">
        <f>HLOOKUP(DO$7,'Income Statement'!$G$2:$EN$203,173)</f>
        <v>0</v>
      </c>
      <c r="DP35" s="285">
        <f>HLOOKUP(DP$7,'Income Statement'!$G$2:$EN$203,173)</f>
        <v>0</v>
      </c>
      <c r="DQ35" s="285">
        <f>HLOOKUP(DQ$7,'Income Statement'!$G$2:$EN$203,173)</f>
        <v>1363.54</v>
      </c>
      <c r="DR35" s="285">
        <f>HLOOKUP(DR$7,'Income Statement'!$G$2:$EN$203,173)</f>
        <v>0</v>
      </c>
      <c r="DS35" s="285">
        <f>HLOOKUP(DS$7,'Income Statement'!$G$2:$EN$203,173)</f>
        <v>0</v>
      </c>
      <c r="DT35" s="285">
        <f>HLOOKUP(DT$7,'Income Statement'!$G$2:$EN$203,173)</f>
        <v>0</v>
      </c>
      <c r="DU35" s="285">
        <f>HLOOKUP(DU$7,'Income Statement'!$G$2:$EN$203,173)</f>
        <v>0</v>
      </c>
      <c r="DV35" s="285">
        <f>HLOOKUP(DV$7,'Income Statement'!$G$2:$EN$203,173)</f>
        <v>0</v>
      </c>
      <c r="DW35" s="285">
        <f>HLOOKUP(DW$7,'Income Statement'!$G$2:$EN$203,173)</f>
        <v>0</v>
      </c>
      <c r="DX35" s="285">
        <f>HLOOKUP(DX$7,'Income Statement'!$G$2:$EN$203,173)</f>
        <v>0</v>
      </c>
      <c r="DY35" s="285">
        <f>HLOOKUP(DY$7,'Income Statement'!$G$2:$EN$203,173)</f>
        <v>0</v>
      </c>
      <c r="DZ35" s="285">
        <f>HLOOKUP(DZ$7,'Income Statement'!$G$2:$EN$203,173)</f>
        <v>0</v>
      </c>
      <c r="EA35" s="285">
        <f>HLOOKUP(EA$7,'Income Statement'!$G$2:$EN$203,173)</f>
        <v>7439.07</v>
      </c>
      <c r="EB35" s="285">
        <f>HLOOKUP(EB$7,'Income Statement'!$G$2:$EN$203,173)</f>
        <v>0</v>
      </c>
      <c r="EC35" s="285">
        <f>HLOOKUP(EC$7,'Income Statement'!$G$2:$EN$203,173)</f>
        <v>0</v>
      </c>
      <c r="ED35" s="285">
        <f>HLOOKUP(ED$7,'Income Statement'!$G$2:$EN$203,173)</f>
        <v>13452.16</v>
      </c>
      <c r="EE35" s="285">
        <f>HLOOKUP(EE$7,'Income Statement'!$G$2:$EN$203,173)</f>
        <v>12444.26</v>
      </c>
      <c r="EF35" s="285">
        <f>HLOOKUP(EF$7,'Income Statement'!$G$2:$EN$203,173)</f>
        <v>0</v>
      </c>
      <c r="EG35" s="285">
        <f>HLOOKUP(EG$7,'Income Statement'!$G$2:$EN$203,173)</f>
        <v>0</v>
      </c>
      <c r="EH35" s="285">
        <f>HLOOKUP(EH$7,'Income Statement'!$G$2:$EN$203,173)</f>
        <v>0</v>
      </c>
      <c r="EI35" s="285">
        <f>HLOOKUP(EI$7,'Income Statement'!$G$2:$EN$203,173)</f>
        <v>0</v>
      </c>
      <c r="EJ35" s="285">
        <f>HLOOKUP(EJ$7,'Income Statement'!$G$2:$EN$203,173)</f>
        <v>0</v>
      </c>
    </row>
    <row r="36" spans="1:140" hidden="1" outlineLevel="1" x14ac:dyDescent="0.25">
      <c r="A36" s="272" t="s">
        <v>338</v>
      </c>
      <c r="B36" s="285">
        <f>HLOOKUP(B$7,'Income Statement'!$G$2:$EN$203,177)</f>
        <v>0</v>
      </c>
      <c r="C36" s="285">
        <f>HLOOKUP(C$7,'Income Statement'!$G$2:$EN$203,177)</f>
        <v>0</v>
      </c>
      <c r="D36" s="285">
        <f>HLOOKUP(D$7,'Income Statement'!$G$2:$EN$203,177)</f>
        <v>719.53</v>
      </c>
      <c r="E36" s="285">
        <f>HLOOKUP(E$7,'Income Statement'!$G$2:$EN$203,177)</f>
        <v>0</v>
      </c>
      <c r="F36" s="285">
        <f>HLOOKUP(F$7,'Income Statement'!$G$2:$EN$203,177)</f>
        <v>294.47000000000003</v>
      </c>
      <c r="G36" s="285">
        <f>HLOOKUP(G$7,'Income Statement'!$G$2:$EN$203,177)</f>
        <v>947.05</v>
      </c>
      <c r="H36" s="285">
        <f>HLOOKUP(H$7,'Income Statement'!$G$2:$EN$203,177)</f>
        <v>0</v>
      </c>
      <c r="I36" s="285">
        <f>HLOOKUP(I$7,'Income Statement'!$G$2:$EN$203,177)</f>
        <v>0</v>
      </c>
      <c r="J36" s="285">
        <f>HLOOKUP(J$7,'Income Statement'!$G$2:$EN$203,177)</f>
        <v>976.7</v>
      </c>
      <c r="K36" s="285">
        <f>HLOOKUP(K$7,'Income Statement'!$G$2:$EN$203,177)</f>
        <v>761.63</v>
      </c>
      <c r="L36" s="285">
        <f>HLOOKUP(L$7,'Income Statement'!$G$2:$EN$203,177)</f>
        <v>0</v>
      </c>
      <c r="M36" s="285">
        <f>HLOOKUP(M$7,'Income Statement'!$G$2:$EN$203,177)</f>
        <v>0</v>
      </c>
      <c r="N36" s="285">
        <f>HLOOKUP(N$7,'Income Statement'!$G$2:$EN$203,177)</f>
        <v>0</v>
      </c>
      <c r="O36" s="285">
        <f>HLOOKUP(O$7,'Income Statement'!$G$2:$EN$203,177)</f>
        <v>0</v>
      </c>
      <c r="P36" s="285"/>
      <c r="Q36" s="285">
        <f>HLOOKUP(Q$7,'Income Statement'!$G$2:$EN$203,177)</f>
        <v>0</v>
      </c>
      <c r="R36" s="285">
        <f>HLOOKUP(R$7,'Income Statement'!$G$2:$EN$203,177)</f>
        <v>0</v>
      </c>
      <c r="S36" s="285"/>
      <c r="T36" s="285">
        <f>HLOOKUP(T$7,'Income Statement'!$G$2:$EN$203,177)</f>
        <v>244.47</v>
      </c>
      <c r="U36" s="285"/>
      <c r="V36" s="285">
        <f>HLOOKUP(V$7,'Income Statement'!$G$2:$EN$203,177)</f>
        <v>0</v>
      </c>
      <c r="W36" s="285">
        <f>HLOOKUP(W$7,'Income Statement'!$G$2:$EN$203,177)</f>
        <v>0</v>
      </c>
      <c r="X36" s="285">
        <f>HLOOKUP(X$7,'Income Statement'!$G$2:$EN$203,177)</f>
        <v>0</v>
      </c>
      <c r="Y36" s="285">
        <f>HLOOKUP(Y$7,'Income Statement'!$G$2:$EN$203,177)</f>
        <v>0</v>
      </c>
      <c r="Z36" s="285">
        <f>HLOOKUP(Z$7,'Income Statement'!$G$2:$EN$203,177)</f>
        <v>0</v>
      </c>
      <c r="AA36" s="285">
        <f>HLOOKUP(AA$7,'Income Statement'!$G$2:$EN$203,177)</f>
        <v>0</v>
      </c>
      <c r="AB36" s="285">
        <f>HLOOKUP(AB$7,'Income Statement'!$G$2:$EN$203,177)</f>
        <v>0</v>
      </c>
      <c r="AC36" s="285">
        <f>HLOOKUP(AC$7,'Income Statement'!$G$2:$EN$203,177)</f>
        <v>0</v>
      </c>
      <c r="AD36" s="285">
        <f>HLOOKUP(AD$7,'Income Statement'!$G$2:$EN$203,177)</f>
        <v>317.98</v>
      </c>
      <c r="AE36" s="285">
        <f>HLOOKUP(AE$7,'Income Statement'!$G$2:$EN$203,177)</f>
        <v>0</v>
      </c>
      <c r="AF36" s="285">
        <f>HLOOKUP(AF$7,'Income Statement'!$G$2:$EN$203,177)</f>
        <v>0</v>
      </c>
      <c r="AG36" s="285">
        <f>HLOOKUP(AG$7,'Income Statement'!$G$2:$EN$203,177)</f>
        <v>0</v>
      </c>
      <c r="AH36" s="285">
        <f>HLOOKUP(AH$7,'Income Statement'!$G$2:$EN$203,177)</f>
        <v>0</v>
      </c>
      <c r="AI36" s="285">
        <f>HLOOKUP(AI$7,'Income Statement'!$G$2:$EN$203,177)</f>
        <v>0</v>
      </c>
      <c r="AJ36" s="285">
        <f>HLOOKUP(AJ$7,'Income Statement'!$G$2:$EN$203,177)</f>
        <v>0</v>
      </c>
      <c r="AK36" s="285">
        <f>HLOOKUP(AK$7,'Income Statement'!$G$2:$EN$203,177)</f>
        <v>0</v>
      </c>
      <c r="AL36" s="285">
        <f>HLOOKUP(AL$7,'Income Statement'!$G$2:$EN$203,177)</f>
        <v>0</v>
      </c>
      <c r="AM36" s="285">
        <f>HLOOKUP(AM$7,'Income Statement'!$G$2:$EN$203,177)</f>
        <v>0</v>
      </c>
      <c r="AN36" s="285">
        <f>HLOOKUP(AN$7,'Income Statement'!$G$2:$EN$203,177)</f>
        <v>966.68</v>
      </c>
      <c r="AO36" s="285">
        <f>HLOOKUP(AO$7,'Income Statement'!$G$2:$EN$203,177)</f>
        <v>113.44</v>
      </c>
      <c r="AP36" s="285">
        <f>HLOOKUP(AP$7,'Income Statement'!$G$2:$EN$203,177)</f>
        <v>0</v>
      </c>
      <c r="AQ36" s="285">
        <f>HLOOKUP(AQ$7,'Income Statement'!$G$2:$EN$203,177)</f>
        <v>0</v>
      </c>
      <c r="AR36" s="285">
        <f>HLOOKUP(AR$7,'Income Statement'!$G$2:$EN$203,177)</f>
        <v>0</v>
      </c>
      <c r="AS36" s="285">
        <f>HLOOKUP(AS$7,'Income Statement'!$G$2:$EN$203,177)</f>
        <v>0</v>
      </c>
      <c r="AT36" s="285">
        <f>HLOOKUP(AT$7,'Income Statement'!$G$2:$EN$203,177)</f>
        <v>0</v>
      </c>
      <c r="AU36" s="285">
        <f>HLOOKUP(AU$7,'Income Statement'!$G$2:$EN$203,177)</f>
        <v>0</v>
      </c>
      <c r="AV36" s="285">
        <f>HLOOKUP(AV$7,'Income Statement'!$G$2:$EN$203,177)</f>
        <v>0</v>
      </c>
      <c r="AW36" s="285">
        <f>HLOOKUP(AW$7,'Income Statement'!$G$2:$EN$203,177)</f>
        <v>0</v>
      </c>
      <c r="AX36" s="285">
        <f>HLOOKUP(AX$7,'Income Statement'!$G$2:$EN$203,177)</f>
        <v>0</v>
      </c>
      <c r="AY36" s="285">
        <f>HLOOKUP(AY$7,'Income Statement'!$G$2:$EN$203,177)</f>
        <v>0</v>
      </c>
      <c r="AZ36" s="285">
        <f>HLOOKUP(AZ$7,'Income Statement'!$G$2:$EN$203,177)</f>
        <v>0</v>
      </c>
      <c r="BA36" s="285">
        <f>HLOOKUP(BA$7,'Income Statement'!$G$2:$EN$203,177)</f>
        <v>0</v>
      </c>
      <c r="BB36" s="285">
        <f>HLOOKUP(BB$7,'Income Statement'!$G$2:$EN$203,177)</f>
        <v>0</v>
      </c>
      <c r="BC36" s="285">
        <f>HLOOKUP(BC$7,'Income Statement'!$G$2:$EN$203,177)</f>
        <v>0</v>
      </c>
      <c r="BD36" s="285">
        <f>HLOOKUP(BD$7,'Income Statement'!$G$2:$EN$203,177)</f>
        <v>0</v>
      </c>
      <c r="BE36" s="285">
        <f>HLOOKUP(BE$7,'Income Statement'!$G$2:$EN$203,177)</f>
        <v>0</v>
      </c>
      <c r="BF36" s="285">
        <f>HLOOKUP(BF$7,'Income Statement'!$G$2:$EN$203,177)</f>
        <v>621.59</v>
      </c>
      <c r="BG36" s="285">
        <f>HLOOKUP(BG$7,'Income Statement'!$G$2:$EN$203,177)</f>
        <v>0</v>
      </c>
      <c r="BH36" s="285">
        <f>HLOOKUP(BH$7,'Income Statement'!$G$2:$EN$203,177)</f>
        <v>1044.1199999999999</v>
      </c>
      <c r="BI36" s="285">
        <f>HLOOKUP(BI$7,'Income Statement'!$G$2:$EN$203,177)</f>
        <v>0</v>
      </c>
      <c r="BJ36" s="285">
        <f>HLOOKUP(BJ$7,'Income Statement'!$G$2:$EN$203,177)</f>
        <v>0</v>
      </c>
      <c r="BK36" s="285">
        <f>HLOOKUP(BK$7,'Income Statement'!$G$2:$EN$203,177)</f>
        <v>0</v>
      </c>
      <c r="BL36" s="285">
        <f>HLOOKUP(BL$7,'Income Statement'!$G$2:$EN$203,177)</f>
        <v>0</v>
      </c>
      <c r="BM36" s="285">
        <f>HLOOKUP(BM$7,'Income Statement'!$G$2:$EN$203,177)</f>
        <v>0</v>
      </c>
      <c r="BN36" s="285">
        <f>HLOOKUP(BN$7,'Income Statement'!$G$2:$EN$203,177)</f>
        <v>25.45</v>
      </c>
      <c r="BO36" s="285">
        <f>HLOOKUP(BO$7,'Income Statement'!$G$2:$EN$203,177)</f>
        <v>0</v>
      </c>
      <c r="BP36" s="285">
        <f>HLOOKUP(BP$7,'Income Statement'!$G$2:$EN$203,177)</f>
        <v>278.83999999999997</v>
      </c>
      <c r="BQ36" s="285">
        <f>HLOOKUP(BQ$7,'Income Statement'!$G$2:$EN$203,177)</f>
        <v>0</v>
      </c>
      <c r="BR36" s="285">
        <f>HLOOKUP(BR$7,'Income Statement'!$G$2:$EN$203,177)</f>
        <v>0</v>
      </c>
      <c r="BS36" s="285">
        <f>HLOOKUP(BS$7,'Income Statement'!$G$2:$EN$203,177)</f>
        <v>0</v>
      </c>
      <c r="BT36" s="285">
        <f>HLOOKUP(BT$7,'Income Statement'!$G$2:$EN$203,177)</f>
        <v>0</v>
      </c>
      <c r="BU36" s="285">
        <f>HLOOKUP(BU$7,'Income Statement'!$G$2:$EN$203,177)</f>
        <v>0</v>
      </c>
      <c r="BV36" s="285">
        <f>HLOOKUP(BV$7,'Income Statement'!$G$2:$EN$203,177)</f>
        <v>0</v>
      </c>
      <c r="BW36" s="285">
        <f>HLOOKUP(BW$7,'Income Statement'!$G$2:$EN$203,177)</f>
        <v>828.77</v>
      </c>
      <c r="BX36" s="285">
        <f>HLOOKUP(BX$7,'Income Statement'!$G$2:$EN$203,177)</f>
        <v>0</v>
      </c>
      <c r="BY36" s="285">
        <f>HLOOKUP(BY$7,'Income Statement'!$G$2:$EN$203,177)</f>
        <v>0</v>
      </c>
      <c r="BZ36" s="285">
        <f>HLOOKUP(BZ$7,'Income Statement'!$G$2:$EN$203,177)</f>
        <v>0</v>
      </c>
      <c r="CA36" s="285">
        <f>HLOOKUP(CA$7,'Income Statement'!$G$2:$EN$203,177)</f>
        <v>0</v>
      </c>
      <c r="CB36" s="285">
        <f>HLOOKUP(CB$7,'Income Statement'!$G$2:$EN$203,177)</f>
        <v>0</v>
      </c>
      <c r="CC36" s="285">
        <f>HLOOKUP(CC$7,'Income Statement'!$G$2:$EN$203,177)</f>
        <v>0</v>
      </c>
      <c r="CD36" s="285">
        <f>HLOOKUP(CD$7,'Income Statement'!$G$2:$EN$203,177)</f>
        <v>0</v>
      </c>
      <c r="CE36" s="285">
        <f>HLOOKUP(CE$7,'Income Statement'!$G$2:$EN$203,177)</f>
        <v>239.53</v>
      </c>
      <c r="CF36" s="285">
        <f>HLOOKUP(CF$7,'Income Statement'!$G$2:$EN$203,177)</f>
        <v>0</v>
      </c>
      <c r="CG36" s="285">
        <f>HLOOKUP(CG$7,'Income Statement'!$G$2:$EN$203,177)</f>
        <v>0</v>
      </c>
      <c r="CH36" s="285">
        <f>HLOOKUP(CH$7,'Income Statement'!$G$2:$EN$203,177)</f>
        <v>0</v>
      </c>
      <c r="CI36" s="285">
        <f>HLOOKUP(CI$7,'Income Statement'!$G$2:$EN$203,177)</f>
        <v>635.82000000000005</v>
      </c>
      <c r="CJ36" s="285">
        <f>HLOOKUP(CJ$7,'Income Statement'!$G$2:$EN$203,177)</f>
        <v>0</v>
      </c>
      <c r="CK36" s="285">
        <f>HLOOKUP(CK$7,'Income Statement'!$G$2:$EN$203,177)</f>
        <v>0</v>
      </c>
      <c r="CL36" s="285">
        <f>HLOOKUP(CL$7,'Income Statement'!$G$2:$EN$203,177)</f>
        <v>0</v>
      </c>
      <c r="CM36" s="285">
        <f>HLOOKUP(CM$7,'Income Statement'!$G$2:$EN$203,177)</f>
        <v>542.66999999999996</v>
      </c>
      <c r="CN36" s="285">
        <f>HLOOKUP(CN$7,'Income Statement'!$G$2:$EN$203,177)</f>
        <v>740.3</v>
      </c>
      <c r="CO36" s="285">
        <f>HLOOKUP(CO$7,'Income Statement'!$G$2:$EN$203,177)</f>
        <v>647.62</v>
      </c>
      <c r="CP36" s="285">
        <f>HLOOKUP(CP$7,'Income Statement'!$G$2:$EN$203,177)</f>
        <v>0</v>
      </c>
      <c r="CQ36" s="285">
        <f>HLOOKUP(CQ$7,'Income Statement'!$G$2:$EN$203,177)</f>
        <v>0</v>
      </c>
      <c r="CR36" s="285">
        <f>HLOOKUP(CR$7,'Income Statement'!$G$2:$EN$203,177)</f>
        <v>0</v>
      </c>
      <c r="CS36" s="285">
        <f>HLOOKUP(CS$7,'Income Statement'!$G$2:$EN$203,177)</f>
        <v>0</v>
      </c>
      <c r="CT36" s="285">
        <f>HLOOKUP(CT$7,'Income Statement'!$G$2:$EN$203,177)</f>
        <v>0</v>
      </c>
      <c r="CU36" s="285">
        <f>HLOOKUP(CU$7,'Income Statement'!$G$2:$EN$203,177)</f>
        <v>0</v>
      </c>
      <c r="CV36" s="285">
        <f>HLOOKUP(CV$7,'Income Statement'!$G$2:$EN$203,177)</f>
        <v>244.47</v>
      </c>
      <c r="CW36" s="285">
        <f>HLOOKUP(CW$7,'Income Statement'!$G$2:$EN$203,177)</f>
        <v>0</v>
      </c>
      <c r="CX36" s="285">
        <f>HLOOKUP(CX$7,'Income Statement'!$G$2:$EN$203,177)</f>
        <v>606.66999999999996</v>
      </c>
      <c r="CY36" s="285">
        <f>HLOOKUP(CY$7,'Income Statement'!$G$2:$EN$203,177)</f>
        <v>0</v>
      </c>
      <c r="CZ36" s="285">
        <f>HLOOKUP(CZ$7,'Income Statement'!$G$2:$EN$203,177)</f>
        <v>0</v>
      </c>
      <c r="DA36" s="285">
        <f>HLOOKUP(DA$7,'Income Statement'!$G$2:$EN$203,177)</f>
        <v>0</v>
      </c>
      <c r="DB36" s="285">
        <f>HLOOKUP(DB$7,'Income Statement'!$G$2:$EN$203,177)</f>
        <v>0</v>
      </c>
      <c r="DC36" s="285">
        <f>HLOOKUP(DC$7,'Income Statement'!$G$2:$EN$203,177)</f>
        <v>0</v>
      </c>
      <c r="DD36" s="285">
        <f>HLOOKUP(DD$7,'Income Statement'!$G$2:$EN$203,177)</f>
        <v>0</v>
      </c>
      <c r="DE36" s="285">
        <f>HLOOKUP(DE$7,'Income Statement'!$G$2:$EN$203,177)</f>
        <v>0</v>
      </c>
      <c r="DF36" s="285">
        <f>HLOOKUP(DF$7,'Income Statement'!$G$2:$EN$203,177)</f>
        <v>0</v>
      </c>
      <c r="DG36" s="285">
        <f>HLOOKUP(DG$7,'Income Statement'!$G$2:$EN$203,177)</f>
        <v>528.17999999999995</v>
      </c>
      <c r="DH36" s="285">
        <f>HLOOKUP(DH$7,'Income Statement'!$G$2:$EN$203,177)</f>
        <v>0</v>
      </c>
      <c r="DI36" s="285">
        <f>HLOOKUP(DI$7,'Income Statement'!$G$2:$EN$203,177)</f>
        <v>0</v>
      </c>
      <c r="DJ36" s="285">
        <f>HLOOKUP(DJ$7,'Income Statement'!$G$2:$EN$203,177)</f>
        <v>0</v>
      </c>
      <c r="DK36" s="285">
        <f>HLOOKUP(DK$7,'Income Statement'!$G$2:$EN$203,177)</f>
        <v>0</v>
      </c>
      <c r="DL36" s="285">
        <f>HLOOKUP(DL$7,'Income Statement'!$G$2:$EN$203,177)</f>
        <v>0</v>
      </c>
      <c r="DM36" s="285">
        <f>HLOOKUP(DM$7,'Income Statement'!$G$2:$EN$203,177)</f>
        <v>0</v>
      </c>
      <c r="DN36" s="285">
        <f>HLOOKUP(DN$7,'Income Statement'!$G$2:$EN$203,177)</f>
        <v>0</v>
      </c>
      <c r="DO36" s="285">
        <f>HLOOKUP(DO$7,'Income Statement'!$G$2:$EN$203,177)</f>
        <v>0</v>
      </c>
      <c r="DP36" s="285">
        <f>HLOOKUP(DP$7,'Income Statement'!$G$2:$EN$203,177)</f>
        <v>0</v>
      </c>
      <c r="DQ36" s="285">
        <f>HLOOKUP(DQ$7,'Income Statement'!$G$2:$EN$203,177)</f>
        <v>896.5</v>
      </c>
      <c r="DR36" s="285">
        <f>HLOOKUP(DR$7,'Income Statement'!$G$2:$EN$203,177)</f>
        <v>0</v>
      </c>
      <c r="DS36" s="285">
        <f>HLOOKUP(DS$7,'Income Statement'!$G$2:$EN$203,177)</f>
        <v>0</v>
      </c>
      <c r="DT36" s="285">
        <f>HLOOKUP(DT$7,'Income Statement'!$G$2:$EN$203,177)</f>
        <v>0</v>
      </c>
      <c r="DU36" s="285">
        <f>HLOOKUP(DU$7,'Income Statement'!$G$2:$EN$203,177)</f>
        <v>0</v>
      </c>
      <c r="DV36" s="285">
        <f>HLOOKUP(DV$7,'Income Statement'!$G$2:$EN$203,177)</f>
        <v>0</v>
      </c>
      <c r="DW36" s="285">
        <f>HLOOKUP(DW$7,'Income Statement'!$G$2:$EN$203,177)</f>
        <v>0</v>
      </c>
      <c r="DX36" s="285">
        <f>HLOOKUP(DX$7,'Income Statement'!$G$2:$EN$203,177)</f>
        <v>0</v>
      </c>
      <c r="DY36" s="285">
        <f>HLOOKUP(DY$7,'Income Statement'!$G$2:$EN$203,177)</f>
        <v>0</v>
      </c>
      <c r="DZ36" s="285">
        <f>HLOOKUP(DZ$7,'Income Statement'!$G$2:$EN$203,177)</f>
        <v>0</v>
      </c>
      <c r="EA36" s="285">
        <f>HLOOKUP(EA$7,'Income Statement'!$G$2:$EN$203,177)</f>
        <v>993.9</v>
      </c>
      <c r="EB36" s="285">
        <f>HLOOKUP(EB$7,'Income Statement'!$G$2:$EN$203,177)</f>
        <v>0</v>
      </c>
      <c r="EC36" s="285">
        <f>HLOOKUP(EC$7,'Income Statement'!$G$2:$EN$203,177)</f>
        <v>0</v>
      </c>
      <c r="ED36" s="285">
        <f>HLOOKUP(ED$7,'Income Statement'!$G$2:$EN$203,177)</f>
        <v>623.08000000000004</v>
      </c>
      <c r="EE36" s="285">
        <f>HLOOKUP(EE$7,'Income Statement'!$G$2:$EN$203,177)</f>
        <v>988.54</v>
      </c>
      <c r="EF36" s="285">
        <f>HLOOKUP(EF$7,'Income Statement'!$G$2:$EN$203,177)</f>
        <v>0</v>
      </c>
      <c r="EG36" s="285">
        <f>HLOOKUP(EG$7,'Income Statement'!$G$2:$EN$203,177)</f>
        <v>0</v>
      </c>
      <c r="EH36" s="285">
        <f>HLOOKUP(EH$7,'Income Statement'!$G$2:$EN$203,177)</f>
        <v>0</v>
      </c>
      <c r="EI36" s="285">
        <f>HLOOKUP(EI$7,'Income Statement'!$G$2:$EN$203,177)</f>
        <v>0</v>
      </c>
      <c r="EJ36" s="285">
        <f>HLOOKUP(EJ$7,'Income Statement'!$G$2:$EN$203,177)</f>
        <v>0</v>
      </c>
    </row>
    <row r="37" spans="1:140" hidden="1" outlineLevel="1" x14ac:dyDescent="0.25">
      <c r="A37" s="272" t="s">
        <v>352</v>
      </c>
      <c r="B37" s="285">
        <f>HLOOKUP(B$7,'Income Statement'!$G$2:$EN$203,199)</f>
        <v>0</v>
      </c>
      <c r="C37" s="285">
        <f>HLOOKUP(C$7,'Income Statement'!$G$2:$EN$203,199)</f>
        <v>9195.52</v>
      </c>
      <c r="D37" s="285">
        <f>HLOOKUP(D$7,'Income Statement'!$G$2:$EN$203,199)</f>
        <v>63278.94</v>
      </c>
      <c r="E37" s="285">
        <f>HLOOKUP(E$7,'Income Statement'!$G$2:$EN$203,199)</f>
        <v>0</v>
      </c>
      <c r="F37" s="285">
        <f>HLOOKUP(F$7,'Income Statement'!$G$2:$EN$203,199)</f>
        <v>28705.1</v>
      </c>
      <c r="G37" s="285">
        <f>HLOOKUP(G$7,'Income Statement'!$G$2:$EN$203,199)</f>
        <v>18623.939999999999</v>
      </c>
      <c r="H37" s="285">
        <f>HLOOKUP(H$7,'Income Statement'!$G$2:$EN$203,199)</f>
        <v>0</v>
      </c>
      <c r="I37" s="285">
        <f>HLOOKUP(I$7,'Income Statement'!$G$2:$EN$203,199)</f>
        <v>0</v>
      </c>
      <c r="J37" s="285">
        <f>HLOOKUP(J$7,'Income Statement'!$G$2:$EN$203,199)</f>
        <v>19041.79</v>
      </c>
      <c r="K37" s="285">
        <f>HLOOKUP(K$7,'Income Statement'!$G$2:$EN$203,199)</f>
        <v>35361.839999999997</v>
      </c>
      <c r="L37" s="285">
        <f>HLOOKUP(L$7,'Income Statement'!$G$2:$EN$203,199)</f>
        <v>0</v>
      </c>
      <c r="M37" s="285">
        <f>HLOOKUP(M$7,'Income Statement'!$G$2:$EN$203,199)</f>
        <v>7709.47</v>
      </c>
      <c r="N37" s="285">
        <f>HLOOKUP(N$7,'Income Statement'!$G$2:$EN$203,199)</f>
        <v>0</v>
      </c>
      <c r="O37" s="285">
        <f>HLOOKUP(O$7,'Income Statement'!$G$2:$EN$203,199)</f>
        <v>0</v>
      </c>
      <c r="P37" s="285"/>
      <c r="Q37" s="285">
        <f>HLOOKUP(Q$7,'Income Statement'!$G$2:$EN$203,199)</f>
        <v>13713.23</v>
      </c>
      <c r="R37" s="285">
        <f>HLOOKUP(R$7,'Income Statement'!$G$2:$EN$203,199)</f>
        <v>0</v>
      </c>
      <c r="S37" s="285"/>
      <c r="T37" s="285">
        <f>HLOOKUP(T$7,'Income Statement'!$G$2:$EN$203,199)</f>
        <v>69544.62</v>
      </c>
      <c r="U37" s="285"/>
      <c r="V37" s="285">
        <f>HLOOKUP(V$7,'Income Statement'!$G$2:$EN$203,199)</f>
        <v>0</v>
      </c>
      <c r="W37" s="285">
        <f>HLOOKUP(W$7,'Income Statement'!$G$2:$EN$203,199)</f>
        <v>0</v>
      </c>
      <c r="X37" s="285">
        <f>HLOOKUP(X$7,'Income Statement'!$G$2:$EN$203,199)</f>
        <v>0</v>
      </c>
      <c r="Y37" s="285">
        <f>HLOOKUP(Y$7,'Income Statement'!$G$2:$EN$203,199)</f>
        <v>19970.22</v>
      </c>
      <c r="Z37" s="285">
        <f>HLOOKUP(Z$7,'Income Statement'!$G$2:$EN$203,199)</f>
        <v>0</v>
      </c>
      <c r="AA37" s="285">
        <f>HLOOKUP(AA$7,'Income Statement'!$G$2:$EN$203,199)</f>
        <v>149</v>
      </c>
      <c r="AB37" s="285">
        <f>HLOOKUP(AB$7,'Income Statement'!$G$2:$EN$203,199)</f>
        <v>6413.79</v>
      </c>
      <c r="AC37" s="285">
        <f>HLOOKUP(AC$7,'Income Statement'!$G$2:$EN$203,199)</f>
        <v>0</v>
      </c>
      <c r="AD37" s="285">
        <f>HLOOKUP(AD$7,'Income Statement'!$G$2:$EN$203,199)</f>
        <v>2235.6799999999998</v>
      </c>
      <c r="AE37" s="285">
        <f>HLOOKUP(AE$7,'Income Statement'!$G$2:$EN$203,199)</f>
        <v>2972.47</v>
      </c>
      <c r="AF37" s="285">
        <f>HLOOKUP(AF$7,'Income Statement'!$G$2:$EN$203,199)</f>
        <v>0</v>
      </c>
      <c r="AG37" s="285">
        <f>HLOOKUP(AG$7,'Income Statement'!$G$2:$EN$203,199)</f>
        <v>0</v>
      </c>
      <c r="AH37" s="285">
        <f>HLOOKUP(AH$7,'Income Statement'!$G$2:$EN$203,199)</f>
        <v>240</v>
      </c>
      <c r="AI37" s="285">
        <f>HLOOKUP(AI$7,'Income Statement'!$G$2:$EN$203,199)</f>
        <v>0</v>
      </c>
      <c r="AJ37" s="285">
        <f>HLOOKUP(AJ$7,'Income Statement'!$G$2:$EN$203,199)</f>
        <v>0</v>
      </c>
      <c r="AK37" s="285">
        <f>HLOOKUP(AK$7,'Income Statement'!$G$2:$EN$203,199)</f>
        <v>874.06</v>
      </c>
      <c r="AL37" s="285">
        <f>HLOOKUP(AL$7,'Income Statement'!$G$2:$EN$203,199)</f>
        <v>0</v>
      </c>
      <c r="AM37" s="285">
        <f>HLOOKUP(AM$7,'Income Statement'!$G$2:$EN$203,199)</f>
        <v>0</v>
      </c>
      <c r="AN37" s="285">
        <f>HLOOKUP(AN$7,'Income Statement'!$G$2:$EN$203,199)</f>
        <v>25641.85</v>
      </c>
      <c r="AO37" s="285">
        <f>HLOOKUP(AO$7,'Income Statement'!$G$2:$EN$203,199)</f>
        <v>0</v>
      </c>
      <c r="AP37" s="285">
        <f>HLOOKUP(AP$7,'Income Statement'!$G$2:$EN$203,199)</f>
        <v>0</v>
      </c>
      <c r="AQ37" s="285">
        <f>HLOOKUP(AQ$7,'Income Statement'!$G$2:$EN$203,199)</f>
        <v>0</v>
      </c>
      <c r="AR37" s="285">
        <f>HLOOKUP(AR$7,'Income Statement'!$G$2:$EN$203,199)</f>
        <v>0</v>
      </c>
      <c r="AS37" s="285">
        <f>HLOOKUP(AS$7,'Income Statement'!$G$2:$EN$203,199)</f>
        <v>0</v>
      </c>
      <c r="AT37" s="285">
        <f>HLOOKUP(AT$7,'Income Statement'!$G$2:$EN$203,199)</f>
        <v>5058.24</v>
      </c>
      <c r="AU37" s="285">
        <f>HLOOKUP(AU$7,'Income Statement'!$G$2:$EN$203,199)</f>
        <v>0</v>
      </c>
      <c r="AV37" s="285">
        <f>HLOOKUP(AV$7,'Income Statement'!$G$2:$EN$203,199)</f>
        <v>1488.62</v>
      </c>
      <c r="AW37" s="285">
        <f>HLOOKUP(AW$7,'Income Statement'!$G$2:$EN$203,199)</f>
        <v>0</v>
      </c>
      <c r="AX37" s="285">
        <f>HLOOKUP(AX$7,'Income Statement'!$G$2:$EN$203,199)</f>
        <v>0</v>
      </c>
      <c r="AY37" s="285">
        <f>HLOOKUP(AY$7,'Income Statement'!$G$2:$EN$203,199)</f>
        <v>0</v>
      </c>
      <c r="AZ37" s="285">
        <f>HLOOKUP(AZ$7,'Income Statement'!$G$2:$EN$203,199)</f>
        <v>0</v>
      </c>
      <c r="BA37" s="285">
        <f>HLOOKUP(BA$7,'Income Statement'!$G$2:$EN$203,199)</f>
        <v>45318.58</v>
      </c>
      <c r="BB37" s="285">
        <f>HLOOKUP(BB$7,'Income Statement'!$G$2:$EN$203,199)</f>
        <v>0</v>
      </c>
      <c r="BC37" s="285">
        <f>HLOOKUP(BC$7,'Income Statement'!$G$2:$EN$203,199)</f>
        <v>0</v>
      </c>
      <c r="BD37" s="285">
        <f>HLOOKUP(BD$7,'Income Statement'!$G$2:$EN$203,199)</f>
        <v>0</v>
      </c>
      <c r="BE37" s="285">
        <f>HLOOKUP(BE$7,'Income Statement'!$G$2:$EN$203,199)</f>
        <v>0</v>
      </c>
      <c r="BF37" s="285">
        <f>HLOOKUP(BF$7,'Income Statement'!$G$2:$EN$203,199)</f>
        <v>40674.639999999999</v>
      </c>
      <c r="BG37" s="285">
        <f>HLOOKUP(BG$7,'Income Statement'!$G$2:$EN$203,199)</f>
        <v>0</v>
      </c>
      <c r="BH37" s="285">
        <f>HLOOKUP(BH$7,'Income Statement'!$G$2:$EN$203,199)</f>
        <v>25582.14</v>
      </c>
      <c r="BI37" s="285">
        <f>HLOOKUP(BI$7,'Income Statement'!$G$2:$EN$203,199)</f>
        <v>0</v>
      </c>
      <c r="BJ37" s="285">
        <f>HLOOKUP(BJ$7,'Income Statement'!$G$2:$EN$203,199)</f>
        <v>0</v>
      </c>
      <c r="BK37" s="285">
        <f>HLOOKUP(BK$7,'Income Statement'!$G$2:$EN$203,199)</f>
        <v>1785.17</v>
      </c>
      <c r="BL37" s="285">
        <f>HLOOKUP(BL$7,'Income Statement'!$G$2:$EN$203,199)</f>
        <v>0</v>
      </c>
      <c r="BM37" s="285">
        <f>HLOOKUP(BM$7,'Income Statement'!$G$2:$EN$203,199)</f>
        <v>0</v>
      </c>
      <c r="BN37" s="285">
        <f>HLOOKUP(BN$7,'Income Statement'!$G$2:$EN$203,199)</f>
        <v>0</v>
      </c>
      <c r="BO37" s="285">
        <f>HLOOKUP(BO$7,'Income Statement'!$G$2:$EN$203,199)</f>
        <v>0</v>
      </c>
      <c r="BP37" s="285">
        <f>HLOOKUP(BP$7,'Income Statement'!$G$2:$EN$203,199)</f>
        <v>30156.05</v>
      </c>
      <c r="BQ37" s="285">
        <f>HLOOKUP(BQ$7,'Income Statement'!$G$2:$EN$203,199)</f>
        <v>4986.1000000000004</v>
      </c>
      <c r="BR37" s="285">
        <f>HLOOKUP(BR$7,'Income Statement'!$G$2:$EN$203,199)</f>
        <v>0</v>
      </c>
      <c r="BS37" s="285">
        <f>HLOOKUP(BS$7,'Income Statement'!$G$2:$EN$203,199)</f>
        <v>14389.31</v>
      </c>
      <c r="BT37" s="285">
        <f>HLOOKUP(BT$7,'Income Statement'!$G$2:$EN$203,199)</f>
        <v>0</v>
      </c>
      <c r="BU37" s="285">
        <f>HLOOKUP(BU$7,'Income Statement'!$G$2:$EN$203,199)</f>
        <v>1544.69</v>
      </c>
      <c r="BV37" s="285">
        <f>HLOOKUP(BV$7,'Income Statement'!$G$2:$EN$203,199)</f>
        <v>0</v>
      </c>
      <c r="BW37" s="285">
        <f>HLOOKUP(BW$7,'Income Statement'!$G$2:$EN$203,199)</f>
        <v>5669.82</v>
      </c>
      <c r="BX37" s="285">
        <f>HLOOKUP(BX$7,'Income Statement'!$G$2:$EN$203,199)</f>
        <v>0</v>
      </c>
      <c r="BY37" s="285">
        <f>HLOOKUP(BY$7,'Income Statement'!$G$2:$EN$203,199)</f>
        <v>0</v>
      </c>
      <c r="BZ37" s="285">
        <f>HLOOKUP(BZ$7,'Income Statement'!$G$2:$EN$203,199)</f>
        <v>0</v>
      </c>
      <c r="CA37" s="285">
        <f>HLOOKUP(CA$7,'Income Statement'!$G$2:$EN$203,199)</f>
        <v>10794.26</v>
      </c>
      <c r="CB37" s="285">
        <f>HLOOKUP(CB$7,'Income Statement'!$G$2:$EN$203,199)</f>
        <v>0</v>
      </c>
      <c r="CC37" s="285">
        <f>HLOOKUP(CC$7,'Income Statement'!$G$2:$EN$203,199)</f>
        <v>0</v>
      </c>
      <c r="CD37" s="285">
        <f>HLOOKUP(CD$7,'Income Statement'!$G$2:$EN$203,199)</f>
        <v>0</v>
      </c>
      <c r="CE37" s="285">
        <f>HLOOKUP(CE$7,'Income Statement'!$G$2:$EN$203,199)</f>
        <v>46090.91</v>
      </c>
      <c r="CF37" s="285">
        <f>HLOOKUP(CF$7,'Income Statement'!$G$2:$EN$203,199)</f>
        <v>0</v>
      </c>
      <c r="CG37" s="285">
        <f>HLOOKUP(CG$7,'Income Statement'!$G$2:$EN$203,199)</f>
        <v>929.06</v>
      </c>
      <c r="CH37" s="285">
        <f>HLOOKUP(CH$7,'Income Statement'!$G$2:$EN$203,199)</f>
        <v>0</v>
      </c>
      <c r="CI37" s="285">
        <f>HLOOKUP(CI$7,'Income Statement'!$G$2:$EN$203,199)</f>
        <v>36508.93</v>
      </c>
      <c r="CJ37" s="285">
        <f>HLOOKUP(CJ$7,'Income Statement'!$G$2:$EN$203,199)</f>
        <v>0</v>
      </c>
      <c r="CK37" s="285">
        <f>HLOOKUP(CK$7,'Income Statement'!$G$2:$EN$203,199)</f>
        <v>10301.75</v>
      </c>
      <c r="CL37" s="285">
        <f>HLOOKUP(CL$7,'Income Statement'!$G$2:$EN$203,199)</f>
        <v>0</v>
      </c>
      <c r="CM37" s="285">
        <f>HLOOKUP(CM$7,'Income Statement'!$G$2:$EN$203,199)</f>
        <v>32315.54</v>
      </c>
      <c r="CN37" s="285">
        <f>HLOOKUP(CN$7,'Income Statement'!$G$2:$EN$203,199)</f>
        <v>27849.33</v>
      </c>
      <c r="CO37" s="285">
        <f>HLOOKUP(CO$7,'Income Statement'!$G$2:$EN$203,199)</f>
        <v>35930.6</v>
      </c>
      <c r="CP37" s="285">
        <f>HLOOKUP(CP$7,'Income Statement'!$G$2:$EN$203,199)</f>
        <v>0</v>
      </c>
      <c r="CQ37" s="285">
        <f>HLOOKUP(CQ$7,'Income Statement'!$G$2:$EN$203,199)</f>
        <v>0</v>
      </c>
      <c r="CR37" s="285">
        <f>HLOOKUP(CR$7,'Income Statement'!$G$2:$EN$203,199)</f>
        <v>0</v>
      </c>
      <c r="CS37" s="285">
        <f>HLOOKUP(CS$7,'Income Statement'!$G$2:$EN$203,199)</f>
        <v>5444.22</v>
      </c>
      <c r="CT37" s="285">
        <f>HLOOKUP(CT$7,'Income Statement'!$G$2:$EN$203,199)</f>
        <v>0</v>
      </c>
      <c r="CU37" s="285">
        <f>HLOOKUP(CU$7,'Income Statement'!$G$2:$EN$203,199)</f>
        <v>0</v>
      </c>
      <c r="CV37" s="285">
        <f>HLOOKUP(CV$7,'Income Statement'!$G$2:$EN$203,199)</f>
        <v>33370.28</v>
      </c>
      <c r="CW37" s="285">
        <f>HLOOKUP(CW$7,'Income Statement'!$G$2:$EN$203,199)</f>
        <v>0</v>
      </c>
      <c r="CX37" s="285">
        <f>HLOOKUP(CX$7,'Income Statement'!$G$2:$EN$203,199)</f>
        <v>36742.589999999997</v>
      </c>
      <c r="CY37" s="285">
        <f>HLOOKUP(CY$7,'Income Statement'!$G$2:$EN$203,199)</f>
        <v>0</v>
      </c>
      <c r="CZ37" s="285">
        <f>HLOOKUP(CZ$7,'Income Statement'!$G$2:$EN$203,199)</f>
        <v>0</v>
      </c>
      <c r="DA37" s="285">
        <f>HLOOKUP(DA$7,'Income Statement'!$G$2:$EN$203,199)</f>
        <v>0</v>
      </c>
      <c r="DB37" s="285">
        <f>HLOOKUP(DB$7,'Income Statement'!$G$2:$EN$203,199)</f>
        <v>0</v>
      </c>
      <c r="DC37" s="285">
        <f>HLOOKUP(DC$7,'Income Statement'!$G$2:$EN$203,199)</f>
        <v>1887.32</v>
      </c>
      <c r="DD37" s="285">
        <f>HLOOKUP(DD$7,'Income Statement'!$G$2:$EN$203,199)</f>
        <v>1887.32</v>
      </c>
      <c r="DE37" s="285">
        <f>HLOOKUP(DE$7,'Income Statement'!$G$2:$EN$203,199)</f>
        <v>20486.63</v>
      </c>
      <c r="DF37" s="285">
        <f>HLOOKUP(DF$7,'Income Statement'!$G$2:$EN$203,199)</f>
        <v>0</v>
      </c>
      <c r="DG37" s="285">
        <f>HLOOKUP(DG$7,'Income Statement'!$G$2:$EN$203,199)</f>
        <v>7270.66</v>
      </c>
      <c r="DH37" s="285">
        <f>HLOOKUP(DH$7,'Income Statement'!$G$2:$EN$203,199)</f>
        <v>0</v>
      </c>
      <c r="DI37" s="285">
        <f>HLOOKUP(DI$7,'Income Statement'!$G$2:$EN$203,199)</f>
        <v>0</v>
      </c>
      <c r="DJ37" s="285">
        <f>HLOOKUP(DJ$7,'Income Statement'!$G$2:$EN$203,199)</f>
        <v>0</v>
      </c>
      <c r="DK37" s="285">
        <f>HLOOKUP(DK$7,'Income Statement'!$G$2:$EN$203,199)</f>
        <v>4283.49</v>
      </c>
      <c r="DL37" s="285">
        <f>HLOOKUP(DL$7,'Income Statement'!$G$2:$EN$203,199)</f>
        <v>0</v>
      </c>
      <c r="DM37" s="285">
        <f>HLOOKUP(DM$7,'Income Statement'!$G$2:$EN$203,199)</f>
        <v>0</v>
      </c>
      <c r="DN37" s="285">
        <f>HLOOKUP(DN$7,'Income Statement'!$G$2:$EN$203,199)</f>
        <v>0</v>
      </c>
      <c r="DO37" s="285">
        <f>HLOOKUP(DO$7,'Income Statement'!$G$2:$EN$203,199)</f>
        <v>0</v>
      </c>
      <c r="DP37" s="285">
        <f>HLOOKUP(DP$7,'Income Statement'!$G$2:$EN$203,199)</f>
        <v>0</v>
      </c>
      <c r="DQ37" s="285">
        <f>HLOOKUP(DQ$7,'Income Statement'!$G$2:$EN$203,199)</f>
        <v>8467.66</v>
      </c>
      <c r="DR37" s="285">
        <f>HLOOKUP(DR$7,'Income Statement'!$G$2:$EN$203,199)</f>
        <v>0</v>
      </c>
      <c r="DS37" s="285">
        <f>HLOOKUP(DS$7,'Income Statement'!$G$2:$EN$203,199)</f>
        <v>0</v>
      </c>
      <c r="DT37" s="285">
        <f>HLOOKUP(DT$7,'Income Statement'!$G$2:$EN$203,199)</f>
        <v>6850.95</v>
      </c>
      <c r="DU37" s="285">
        <f>HLOOKUP(DU$7,'Income Statement'!$G$2:$EN$203,199)</f>
        <v>0</v>
      </c>
      <c r="DV37" s="285">
        <f>HLOOKUP(DV$7,'Income Statement'!$G$2:$EN$203,199)</f>
        <v>0</v>
      </c>
      <c r="DW37" s="285">
        <f>HLOOKUP(DW$7,'Income Statement'!$G$2:$EN$203,199)</f>
        <v>0</v>
      </c>
      <c r="DX37" s="285">
        <f>HLOOKUP(DX$7,'Income Statement'!$G$2:$EN$203,199)</f>
        <v>0</v>
      </c>
      <c r="DY37" s="285">
        <f>HLOOKUP(DY$7,'Income Statement'!$G$2:$EN$203,199)</f>
        <v>0</v>
      </c>
      <c r="DZ37" s="285">
        <f>HLOOKUP(DZ$7,'Income Statement'!$G$2:$EN$203,199)</f>
        <v>0</v>
      </c>
      <c r="EA37" s="285">
        <f>HLOOKUP(EA$7,'Income Statement'!$G$2:$EN$203,199)</f>
        <v>36040.04</v>
      </c>
      <c r="EB37" s="285">
        <f>HLOOKUP(EB$7,'Income Statement'!$G$2:$EN$203,199)</f>
        <v>0</v>
      </c>
      <c r="EC37" s="285">
        <f>HLOOKUP(EC$7,'Income Statement'!$G$2:$EN$203,199)</f>
        <v>0</v>
      </c>
      <c r="ED37" s="285">
        <f>HLOOKUP(ED$7,'Income Statement'!$G$2:$EN$203,199)</f>
        <v>35120.35</v>
      </c>
      <c r="EE37" s="285">
        <f>HLOOKUP(EE$7,'Income Statement'!$G$2:$EN$203,199)</f>
        <v>50057.24</v>
      </c>
      <c r="EF37" s="285">
        <f>HLOOKUP(EF$7,'Income Statement'!$G$2:$EN$203,199)</f>
        <v>0</v>
      </c>
      <c r="EG37" s="285">
        <f>HLOOKUP(EG$7,'Income Statement'!$G$2:$EN$203,199)</f>
        <v>0</v>
      </c>
      <c r="EH37" s="285">
        <f>HLOOKUP(EH$7,'Income Statement'!$G$2:$EN$203,199)</f>
        <v>0</v>
      </c>
      <c r="EI37" s="285">
        <f>HLOOKUP(EI$7,'Income Statement'!$G$2:$EN$203,199)</f>
        <v>0</v>
      </c>
      <c r="EJ37" s="285">
        <f>HLOOKUP(EJ$7,'Income Statement'!$G$2:$EN$203,199)</f>
        <v>0</v>
      </c>
    </row>
    <row r="38" spans="1:140" ht="15.75" collapsed="1" thickTop="1" x14ac:dyDescent="0.2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285"/>
      <c r="AU38" s="285"/>
      <c r="AV38" s="285"/>
      <c r="AW38" s="285"/>
      <c r="AX38" s="285"/>
      <c r="AY38" s="285"/>
      <c r="AZ38" s="285"/>
      <c r="BA38" s="285"/>
      <c r="BB38" s="285"/>
      <c r="BC38" s="285"/>
      <c r="BD38" s="285"/>
      <c r="BE38" s="285"/>
      <c r="BF38" s="285"/>
      <c r="BG38" s="285"/>
      <c r="BH38" s="285"/>
      <c r="BI38" s="285"/>
      <c r="BJ38" s="285"/>
      <c r="BK38" s="285"/>
      <c r="BL38" s="285"/>
      <c r="BM38" s="285"/>
      <c r="BN38" s="285"/>
      <c r="BO38" s="285"/>
      <c r="BP38" s="285"/>
      <c r="BQ38" s="285"/>
      <c r="BR38" s="285"/>
      <c r="BS38" s="285"/>
      <c r="BT38" s="285"/>
      <c r="BU38" s="285"/>
      <c r="BV38" s="285"/>
      <c r="BW38" s="285"/>
      <c r="BX38" s="285"/>
      <c r="BY38" s="285"/>
      <c r="BZ38" s="285"/>
      <c r="CA38" s="285"/>
      <c r="CB38" s="285"/>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285"/>
      <c r="DH38" s="285"/>
      <c r="DI38" s="285"/>
      <c r="DJ38" s="285"/>
      <c r="DK38" s="285"/>
      <c r="DL38" s="285"/>
      <c r="DM38" s="285"/>
      <c r="DN38" s="285"/>
      <c r="DO38" s="285"/>
      <c r="DP38" s="285"/>
      <c r="DQ38" s="285"/>
      <c r="DR38" s="285"/>
      <c r="DS38" s="285"/>
      <c r="DT38" s="285"/>
      <c r="DU38" s="285"/>
      <c r="DV38" s="285"/>
      <c r="DW38" s="285"/>
      <c r="DX38" s="285"/>
      <c r="DY38" s="285"/>
      <c r="DZ38" s="285"/>
      <c r="EA38" s="285"/>
      <c r="EB38" s="285"/>
      <c r="EC38" s="285"/>
      <c r="ED38" s="285"/>
      <c r="EE38" s="285"/>
      <c r="EF38" s="285"/>
      <c r="EG38" s="285"/>
      <c r="EH38" s="285"/>
      <c r="EI38" s="285"/>
      <c r="EJ38" s="285"/>
    </row>
    <row r="39" spans="1:140" hidden="1" outlineLevel="1" x14ac:dyDescent="0.25">
      <c r="A39" s="287" t="s">
        <v>698</v>
      </c>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285"/>
      <c r="DH39" s="285"/>
      <c r="DI39" s="285"/>
      <c r="DJ39" s="285"/>
      <c r="DK39" s="285"/>
      <c r="DL39" s="285"/>
      <c r="DM39" s="285"/>
      <c r="DN39" s="285"/>
      <c r="DO39" s="285"/>
      <c r="DP39" s="285"/>
      <c r="DQ39" s="285"/>
      <c r="DR39" s="285"/>
      <c r="DS39" s="285"/>
      <c r="DT39" s="285"/>
      <c r="DU39" s="285"/>
      <c r="DV39" s="285"/>
      <c r="DW39" s="285"/>
      <c r="DX39" s="285"/>
      <c r="DY39" s="285"/>
      <c r="DZ39" s="285"/>
      <c r="EA39" s="285"/>
      <c r="EB39" s="285"/>
      <c r="EC39" s="285"/>
      <c r="ED39" s="285"/>
      <c r="EE39" s="285"/>
      <c r="EF39" s="285"/>
      <c r="EG39" s="285"/>
      <c r="EH39" s="285"/>
      <c r="EI39" s="285"/>
      <c r="EJ39" s="285"/>
    </row>
    <row r="40" spans="1:140" hidden="1" outlineLevel="1" x14ac:dyDescent="0.25">
      <c r="A40" s="272" t="s">
        <v>697</v>
      </c>
      <c r="B40" s="286">
        <f>+IF(B9*1.1&lt;B25,1,0)</f>
        <v>0</v>
      </c>
      <c r="C40" s="286">
        <f t="shared" ref="C40:BQ41" si="0">+IF(C9*1.1&lt;C25,1,0)</f>
        <v>1</v>
      </c>
      <c r="D40" s="286">
        <f t="shared" si="0"/>
        <v>1</v>
      </c>
      <c r="E40" s="286">
        <f t="shared" si="0"/>
        <v>0</v>
      </c>
      <c r="F40" s="286">
        <f t="shared" si="0"/>
        <v>1</v>
      </c>
      <c r="G40" s="286">
        <f t="shared" si="0"/>
        <v>0</v>
      </c>
      <c r="H40" s="286">
        <f t="shared" si="0"/>
        <v>0</v>
      </c>
      <c r="I40" s="286">
        <f t="shared" si="0"/>
        <v>0</v>
      </c>
      <c r="J40" s="286">
        <f t="shared" si="0"/>
        <v>0</v>
      </c>
      <c r="K40" s="286">
        <f t="shared" si="0"/>
        <v>0</v>
      </c>
      <c r="L40" s="286">
        <f t="shared" si="0"/>
        <v>0</v>
      </c>
      <c r="M40" s="286">
        <f t="shared" si="0"/>
        <v>1</v>
      </c>
      <c r="N40" s="286">
        <f t="shared" si="0"/>
        <v>0</v>
      </c>
      <c r="O40" s="286">
        <f t="shared" si="0"/>
        <v>0</v>
      </c>
      <c r="P40" s="286"/>
      <c r="Q40" s="286">
        <f t="shared" si="0"/>
        <v>1</v>
      </c>
      <c r="R40" s="286">
        <f t="shared" si="0"/>
        <v>0</v>
      </c>
      <c r="S40" s="286"/>
      <c r="T40" s="286">
        <f t="shared" si="0"/>
        <v>1</v>
      </c>
      <c r="U40" s="286"/>
      <c r="V40" s="286">
        <f t="shared" si="0"/>
        <v>0</v>
      </c>
      <c r="W40" s="286">
        <f t="shared" si="0"/>
        <v>0</v>
      </c>
      <c r="X40" s="286">
        <f t="shared" si="0"/>
        <v>0</v>
      </c>
      <c r="Y40" s="286">
        <f t="shared" si="0"/>
        <v>1</v>
      </c>
      <c r="Z40" s="286">
        <f t="shared" si="0"/>
        <v>0</v>
      </c>
      <c r="AA40" s="286">
        <f t="shared" si="0"/>
        <v>0</v>
      </c>
      <c r="AB40" s="286">
        <f t="shared" si="0"/>
        <v>1</v>
      </c>
      <c r="AC40" s="286">
        <f t="shared" si="0"/>
        <v>0</v>
      </c>
      <c r="AD40" s="286">
        <f t="shared" si="0"/>
        <v>0</v>
      </c>
      <c r="AE40" s="286">
        <f t="shared" si="0"/>
        <v>1</v>
      </c>
      <c r="AF40" s="286">
        <f t="shared" si="0"/>
        <v>1</v>
      </c>
      <c r="AG40" s="286">
        <f t="shared" si="0"/>
        <v>0</v>
      </c>
      <c r="AH40" s="286">
        <f t="shared" si="0"/>
        <v>0</v>
      </c>
      <c r="AI40" s="286">
        <f t="shared" si="0"/>
        <v>0</v>
      </c>
      <c r="AJ40" s="286">
        <f t="shared" si="0"/>
        <v>0</v>
      </c>
      <c r="AK40" s="286">
        <f t="shared" si="0"/>
        <v>0</v>
      </c>
      <c r="AL40" s="286">
        <f t="shared" si="0"/>
        <v>0</v>
      </c>
      <c r="AM40" s="286">
        <f t="shared" si="0"/>
        <v>0</v>
      </c>
      <c r="AN40" s="286">
        <f t="shared" si="0"/>
        <v>0</v>
      </c>
      <c r="AO40" s="286">
        <f t="shared" si="0"/>
        <v>0</v>
      </c>
      <c r="AP40" s="286">
        <f t="shared" si="0"/>
        <v>0</v>
      </c>
      <c r="AQ40" s="286">
        <f t="shared" si="0"/>
        <v>0</v>
      </c>
      <c r="AR40" s="286">
        <f t="shared" si="0"/>
        <v>1</v>
      </c>
      <c r="AS40" s="286">
        <f t="shared" si="0"/>
        <v>0</v>
      </c>
      <c r="AT40" s="286">
        <f t="shared" si="0"/>
        <v>0</v>
      </c>
      <c r="AU40" s="286">
        <f t="shared" si="0"/>
        <v>0</v>
      </c>
      <c r="AV40" s="286">
        <f t="shared" si="0"/>
        <v>0</v>
      </c>
      <c r="AW40" s="286">
        <f t="shared" si="0"/>
        <v>0</v>
      </c>
      <c r="AX40" s="286">
        <f t="shared" si="0"/>
        <v>0</v>
      </c>
      <c r="AY40" s="286">
        <f t="shared" si="0"/>
        <v>0</v>
      </c>
      <c r="AZ40" s="286">
        <f t="shared" si="0"/>
        <v>1</v>
      </c>
      <c r="BA40" s="286">
        <f t="shared" si="0"/>
        <v>0</v>
      </c>
      <c r="BB40" s="286">
        <f t="shared" si="0"/>
        <v>0</v>
      </c>
      <c r="BC40" s="286">
        <f t="shared" si="0"/>
        <v>0</v>
      </c>
      <c r="BD40" s="286">
        <f t="shared" si="0"/>
        <v>0</v>
      </c>
      <c r="BE40" s="286">
        <f t="shared" si="0"/>
        <v>0</v>
      </c>
      <c r="BF40" s="286">
        <f t="shared" si="0"/>
        <v>0</v>
      </c>
      <c r="BG40" s="286">
        <f t="shared" si="0"/>
        <v>0</v>
      </c>
      <c r="BH40" s="286">
        <f t="shared" si="0"/>
        <v>1</v>
      </c>
      <c r="BI40" s="286">
        <f t="shared" si="0"/>
        <v>0</v>
      </c>
      <c r="BJ40" s="286">
        <f t="shared" si="0"/>
        <v>0</v>
      </c>
      <c r="BK40" s="286">
        <f t="shared" si="0"/>
        <v>0</v>
      </c>
      <c r="BL40" s="286">
        <f t="shared" si="0"/>
        <v>0</v>
      </c>
      <c r="BM40" s="286">
        <f t="shared" si="0"/>
        <v>0</v>
      </c>
      <c r="BN40" s="286">
        <f t="shared" si="0"/>
        <v>1</v>
      </c>
      <c r="BO40" s="286">
        <f t="shared" si="0"/>
        <v>0</v>
      </c>
      <c r="BP40" s="286">
        <f t="shared" si="0"/>
        <v>0</v>
      </c>
      <c r="BQ40" s="286">
        <f t="shared" si="0"/>
        <v>0</v>
      </c>
      <c r="BR40" s="286">
        <f t="shared" ref="BR40:EC43" si="1">+IF(BR9*1.1&lt;BR25,1,0)</f>
        <v>0</v>
      </c>
      <c r="BS40" s="286">
        <f t="shared" si="1"/>
        <v>0</v>
      </c>
      <c r="BT40" s="286">
        <f t="shared" si="1"/>
        <v>0</v>
      </c>
      <c r="BU40" s="286">
        <f t="shared" si="1"/>
        <v>0</v>
      </c>
      <c r="BV40" s="286">
        <f t="shared" si="1"/>
        <v>0</v>
      </c>
      <c r="BW40" s="286">
        <f t="shared" si="1"/>
        <v>1</v>
      </c>
      <c r="BX40" s="286">
        <f t="shared" si="1"/>
        <v>0</v>
      </c>
      <c r="BY40" s="286">
        <f t="shared" si="1"/>
        <v>0</v>
      </c>
      <c r="BZ40" s="286">
        <f t="shared" si="1"/>
        <v>0</v>
      </c>
      <c r="CA40" s="286">
        <f t="shared" si="1"/>
        <v>1</v>
      </c>
      <c r="CB40" s="286">
        <f t="shared" si="1"/>
        <v>0</v>
      </c>
      <c r="CC40" s="286">
        <f t="shared" si="1"/>
        <v>0</v>
      </c>
      <c r="CD40" s="286">
        <f t="shared" si="1"/>
        <v>1</v>
      </c>
      <c r="CE40" s="286">
        <f t="shared" si="1"/>
        <v>1</v>
      </c>
      <c r="CF40" s="286">
        <f t="shared" si="1"/>
        <v>0</v>
      </c>
      <c r="CG40" s="286">
        <f t="shared" si="1"/>
        <v>0</v>
      </c>
      <c r="CH40" s="286">
        <f t="shared" si="1"/>
        <v>0</v>
      </c>
      <c r="CI40" s="286">
        <f t="shared" si="1"/>
        <v>1</v>
      </c>
      <c r="CJ40" s="286">
        <f t="shared" si="1"/>
        <v>0</v>
      </c>
      <c r="CK40" s="286">
        <f t="shared" si="1"/>
        <v>0</v>
      </c>
      <c r="CL40" s="286">
        <f t="shared" si="1"/>
        <v>1</v>
      </c>
      <c r="CM40" s="286">
        <f t="shared" si="1"/>
        <v>0</v>
      </c>
      <c r="CN40" s="286">
        <f t="shared" si="1"/>
        <v>1</v>
      </c>
      <c r="CO40" s="286">
        <f t="shared" si="1"/>
        <v>1</v>
      </c>
      <c r="CP40" s="286">
        <f t="shared" si="1"/>
        <v>0</v>
      </c>
      <c r="CQ40" s="286">
        <f t="shared" si="1"/>
        <v>0</v>
      </c>
      <c r="CR40" s="286">
        <f t="shared" si="1"/>
        <v>0</v>
      </c>
      <c r="CS40" s="286">
        <f t="shared" si="1"/>
        <v>1</v>
      </c>
      <c r="CT40" s="286">
        <f t="shared" si="1"/>
        <v>0</v>
      </c>
      <c r="CU40" s="286">
        <f t="shared" si="1"/>
        <v>0</v>
      </c>
      <c r="CV40" s="286">
        <f t="shared" si="1"/>
        <v>1</v>
      </c>
      <c r="CW40" s="286">
        <f t="shared" si="1"/>
        <v>0</v>
      </c>
      <c r="CX40" s="286">
        <f t="shared" si="1"/>
        <v>0</v>
      </c>
      <c r="CY40" s="286">
        <f t="shared" si="1"/>
        <v>0</v>
      </c>
      <c r="CZ40" s="286">
        <f t="shared" si="1"/>
        <v>0</v>
      </c>
      <c r="DA40" s="286">
        <f t="shared" si="1"/>
        <v>0</v>
      </c>
      <c r="DB40" s="286">
        <f t="shared" si="1"/>
        <v>0</v>
      </c>
      <c r="DC40" s="286">
        <f t="shared" si="1"/>
        <v>1</v>
      </c>
      <c r="DD40" s="286">
        <f t="shared" si="1"/>
        <v>1</v>
      </c>
      <c r="DE40" s="286">
        <f t="shared" si="1"/>
        <v>0</v>
      </c>
      <c r="DF40" s="286">
        <f t="shared" si="1"/>
        <v>0</v>
      </c>
      <c r="DG40" s="286">
        <f t="shared" si="1"/>
        <v>1</v>
      </c>
      <c r="DH40" s="286">
        <f t="shared" si="1"/>
        <v>0</v>
      </c>
      <c r="DI40" s="286">
        <f t="shared" si="1"/>
        <v>0</v>
      </c>
      <c r="DJ40" s="286">
        <f t="shared" si="1"/>
        <v>0</v>
      </c>
      <c r="DK40" s="286">
        <f t="shared" si="1"/>
        <v>0</v>
      </c>
      <c r="DL40" s="286">
        <f t="shared" si="1"/>
        <v>0</v>
      </c>
      <c r="DM40" s="286">
        <f t="shared" si="1"/>
        <v>0</v>
      </c>
      <c r="DN40" s="286">
        <f t="shared" si="1"/>
        <v>0</v>
      </c>
      <c r="DO40" s="286">
        <f t="shared" si="1"/>
        <v>0</v>
      </c>
      <c r="DP40" s="286">
        <f t="shared" si="1"/>
        <v>0</v>
      </c>
      <c r="DQ40" s="286">
        <f t="shared" si="1"/>
        <v>0</v>
      </c>
      <c r="DR40" s="286">
        <f t="shared" si="1"/>
        <v>0</v>
      </c>
      <c r="DS40" s="286">
        <f t="shared" si="1"/>
        <v>0</v>
      </c>
      <c r="DT40" s="286">
        <f t="shared" si="1"/>
        <v>0</v>
      </c>
      <c r="DU40" s="286">
        <f t="shared" si="1"/>
        <v>0</v>
      </c>
      <c r="DV40" s="286">
        <f t="shared" si="1"/>
        <v>0</v>
      </c>
      <c r="DW40" s="286">
        <f t="shared" si="1"/>
        <v>0</v>
      </c>
      <c r="DX40" s="286">
        <f t="shared" si="1"/>
        <v>0</v>
      </c>
      <c r="DY40" s="286">
        <f t="shared" si="1"/>
        <v>0</v>
      </c>
      <c r="DZ40" s="286">
        <f t="shared" si="1"/>
        <v>0</v>
      </c>
      <c r="EA40" s="286">
        <f t="shared" si="1"/>
        <v>0</v>
      </c>
      <c r="EB40" s="286">
        <f t="shared" si="1"/>
        <v>0</v>
      </c>
      <c r="EC40" s="286">
        <f t="shared" si="1"/>
        <v>0</v>
      </c>
      <c r="ED40" s="286">
        <f t="shared" ref="ED40:EJ42" si="2">+IF(ED9*1.1&lt;ED25,1,0)</f>
        <v>1</v>
      </c>
      <c r="EE40" s="286">
        <f t="shared" si="2"/>
        <v>0</v>
      </c>
      <c r="EF40" s="286">
        <f t="shared" si="2"/>
        <v>0</v>
      </c>
      <c r="EG40" s="286">
        <f t="shared" si="2"/>
        <v>0</v>
      </c>
      <c r="EH40" s="286">
        <f t="shared" si="2"/>
        <v>0</v>
      </c>
      <c r="EI40" s="286">
        <f t="shared" si="2"/>
        <v>0</v>
      </c>
      <c r="EJ40" s="286">
        <f t="shared" si="2"/>
        <v>0</v>
      </c>
    </row>
    <row r="41" spans="1:140" hidden="1" outlineLevel="1" x14ac:dyDescent="0.25">
      <c r="A41" s="272" t="s">
        <v>266</v>
      </c>
      <c r="B41" s="286">
        <f t="shared" ref="B41:R52" si="3">+IF(B10*1.1&lt;B26,1,0)</f>
        <v>0</v>
      </c>
      <c r="C41" s="286">
        <f t="shared" si="3"/>
        <v>0</v>
      </c>
      <c r="D41" s="286">
        <f t="shared" si="3"/>
        <v>1</v>
      </c>
      <c r="E41" s="286">
        <f t="shared" si="3"/>
        <v>0</v>
      </c>
      <c r="F41" s="286">
        <f t="shared" si="3"/>
        <v>1</v>
      </c>
      <c r="G41" s="286">
        <f t="shared" si="3"/>
        <v>0</v>
      </c>
      <c r="H41" s="286">
        <f t="shared" si="3"/>
        <v>0</v>
      </c>
      <c r="I41" s="286">
        <f t="shared" si="3"/>
        <v>0</v>
      </c>
      <c r="J41" s="286">
        <f t="shared" si="3"/>
        <v>0</v>
      </c>
      <c r="K41" s="286">
        <f t="shared" si="3"/>
        <v>1</v>
      </c>
      <c r="L41" s="286">
        <f t="shared" si="3"/>
        <v>1</v>
      </c>
      <c r="M41" s="286">
        <f t="shared" si="3"/>
        <v>0</v>
      </c>
      <c r="N41" s="286">
        <f t="shared" si="3"/>
        <v>0</v>
      </c>
      <c r="O41" s="286">
        <f t="shared" si="3"/>
        <v>0</v>
      </c>
      <c r="P41" s="286"/>
      <c r="Q41" s="286">
        <f t="shared" si="3"/>
        <v>1</v>
      </c>
      <c r="R41" s="286">
        <f t="shared" si="3"/>
        <v>0</v>
      </c>
      <c r="S41" s="286"/>
      <c r="T41" s="286">
        <f t="shared" si="0"/>
        <v>1</v>
      </c>
      <c r="U41" s="286"/>
      <c r="V41" s="286">
        <f t="shared" si="0"/>
        <v>0</v>
      </c>
      <c r="W41" s="286">
        <f t="shared" si="0"/>
        <v>0</v>
      </c>
      <c r="X41" s="286">
        <f t="shared" si="0"/>
        <v>0</v>
      </c>
      <c r="Y41" s="286">
        <f t="shared" si="0"/>
        <v>0</v>
      </c>
      <c r="Z41" s="286">
        <f t="shared" si="0"/>
        <v>0</v>
      </c>
      <c r="AA41" s="286">
        <f t="shared" si="0"/>
        <v>0</v>
      </c>
      <c r="AB41" s="286">
        <f t="shared" si="0"/>
        <v>0</v>
      </c>
      <c r="AC41" s="286">
        <f t="shared" si="0"/>
        <v>0</v>
      </c>
      <c r="AD41" s="286">
        <f t="shared" si="0"/>
        <v>0</v>
      </c>
      <c r="AE41" s="286">
        <f t="shared" si="0"/>
        <v>0</v>
      </c>
      <c r="AF41" s="286">
        <f t="shared" si="0"/>
        <v>1</v>
      </c>
      <c r="AG41" s="286">
        <f t="shared" si="0"/>
        <v>0</v>
      </c>
      <c r="AH41" s="286">
        <f t="shared" si="0"/>
        <v>0</v>
      </c>
      <c r="AI41" s="286">
        <f t="shared" si="0"/>
        <v>0</v>
      </c>
      <c r="AJ41" s="286">
        <f t="shared" si="0"/>
        <v>0</v>
      </c>
      <c r="AK41" s="286">
        <f t="shared" si="0"/>
        <v>0</v>
      </c>
      <c r="AL41" s="286">
        <f t="shared" si="0"/>
        <v>0</v>
      </c>
      <c r="AM41" s="286">
        <f t="shared" si="0"/>
        <v>1</v>
      </c>
      <c r="AN41" s="286">
        <f t="shared" si="0"/>
        <v>0</v>
      </c>
      <c r="AO41" s="286">
        <f t="shared" si="0"/>
        <v>0</v>
      </c>
      <c r="AP41" s="286">
        <f t="shared" si="0"/>
        <v>1</v>
      </c>
      <c r="AQ41" s="286">
        <f t="shared" si="0"/>
        <v>0</v>
      </c>
      <c r="AR41" s="286">
        <f t="shared" si="0"/>
        <v>0</v>
      </c>
      <c r="AS41" s="286">
        <f t="shared" si="0"/>
        <v>0</v>
      </c>
      <c r="AT41" s="286">
        <f t="shared" si="0"/>
        <v>0</v>
      </c>
      <c r="AU41" s="286">
        <f t="shared" si="0"/>
        <v>1</v>
      </c>
      <c r="AV41" s="286">
        <f t="shared" si="0"/>
        <v>0</v>
      </c>
      <c r="AW41" s="286">
        <f t="shared" si="0"/>
        <v>0</v>
      </c>
      <c r="AX41" s="286">
        <f t="shared" si="0"/>
        <v>0</v>
      </c>
      <c r="AY41" s="286">
        <f t="shared" si="0"/>
        <v>0</v>
      </c>
      <c r="AZ41" s="286">
        <f t="shared" si="0"/>
        <v>0</v>
      </c>
      <c r="BA41" s="286">
        <f t="shared" si="0"/>
        <v>0</v>
      </c>
      <c r="BB41" s="286">
        <f t="shared" si="0"/>
        <v>0</v>
      </c>
      <c r="BC41" s="286">
        <f t="shared" si="0"/>
        <v>0</v>
      </c>
      <c r="BD41" s="286">
        <f t="shared" si="0"/>
        <v>0</v>
      </c>
      <c r="BE41" s="286">
        <f t="shared" si="0"/>
        <v>0</v>
      </c>
      <c r="BF41" s="286">
        <f t="shared" si="0"/>
        <v>0</v>
      </c>
      <c r="BG41" s="286">
        <f t="shared" si="0"/>
        <v>0</v>
      </c>
      <c r="BH41" s="286">
        <f t="shared" si="0"/>
        <v>1</v>
      </c>
      <c r="BI41" s="286">
        <f t="shared" si="0"/>
        <v>0</v>
      </c>
      <c r="BJ41" s="286">
        <f t="shared" si="0"/>
        <v>1</v>
      </c>
      <c r="BK41" s="286">
        <f t="shared" si="0"/>
        <v>0</v>
      </c>
      <c r="BL41" s="286">
        <f t="shared" si="0"/>
        <v>0</v>
      </c>
      <c r="BM41" s="286">
        <f t="shared" si="0"/>
        <v>0</v>
      </c>
      <c r="BN41" s="286">
        <f t="shared" si="0"/>
        <v>0</v>
      </c>
      <c r="BO41" s="286">
        <f t="shared" si="0"/>
        <v>0</v>
      </c>
      <c r="BP41" s="286">
        <f t="shared" si="0"/>
        <v>1</v>
      </c>
      <c r="BQ41" s="286">
        <f t="shared" si="0"/>
        <v>0</v>
      </c>
      <c r="BR41" s="286">
        <f t="shared" si="1"/>
        <v>0</v>
      </c>
      <c r="BS41" s="286">
        <f t="shared" si="1"/>
        <v>1</v>
      </c>
      <c r="BT41" s="286">
        <f t="shared" si="1"/>
        <v>0</v>
      </c>
      <c r="BU41" s="286">
        <f t="shared" si="1"/>
        <v>0</v>
      </c>
      <c r="BV41" s="286">
        <f t="shared" si="1"/>
        <v>0</v>
      </c>
      <c r="BW41" s="286">
        <f t="shared" si="1"/>
        <v>0</v>
      </c>
      <c r="BX41" s="286">
        <f t="shared" si="1"/>
        <v>0</v>
      </c>
      <c r="BY41" s="286">
        <f t="shared" si="1"/>
        <v>0</v>
      </c>
      <c r="BZ41" s="286">
        <f t="shared" si="1"/>
        <v>0</v>
      </c>
      <c r="CA41" s="286">
        <f t="shared" si="1"/>
        <v>0</v>
      </c>
      <c r="CB41" s="286">
        <f t="shared" si="1"/>
        <v>0</v>
      </c>
      <c r="CC41" s="286">
        <f t="shared" si="1"/>
        <v>0</v>
      </c>
      <c r="CD41" s="286">
        <f t="shared" si="1"/>
        <v>0</v>
      </c>
      <c r="CE41" s="286">
        <f t="shared" si="1"/>
        <v>1</v>
      </c>
      <c r="CF41" s="286">
        <f t="shared" si="1"/>
        <v>0</v>
      </c>
      <c r="CG41" s="286">
        <f t="shared" si="1"/>
        <v>0</v>
      </c>
      <c r="CH41" s="286">
        <f t="shared" si="1"/>
        <v>0</v>
      </c>
      <c r="CI41" s="286">
        <f t="shared" si="1"/>
        <v>0</v>
      </c>
      <c r="CJ41" s="286">
        <f t="shared" si="1"/>
        <v>0</v>
      </c>
      <c r="CK41" s="286">
        <f t="shared" si="1"/>
        <v>0</v>
      </c>
      <c r="CL41" s="286">
        <f t="shared" si="1"/>
        <v>0</v>
      </c>
      <c r="CM41" s="286">
        <f t="shared" si="1"/>
        <v>0</v>
      </c>
      <c r="CN41" s="286">
        <f t="shared" si="1"/>
        <v>0</v>
      </c>
      <c r="CO41" s="286">
        <f t="shared" si="1"/>
        <v>1</v>
      </c>
      <c r="CP41" s="286">
        <f t="shared" si="1"/>
        <v>0</v>
      </c>
      <c r="CQ41" s="286">
        <f t="shared" si="1"/>
        <v>0</v>
      </c>
      <c r="CR41" s="286">
        <f t="shared" si="1"/>
        <v>0</v>
      </c>
      <c r="CS41" s="286">
        <f t="shared" si="1"/>
        <v>0</v>
      </c>
      <c r="CT41" s="286">
        <f t="shared" si="1"/>
        <v>0</v>
      </c>
      <c r="CU41" s="286">
        <f t="shared" si="1"/>
        <v>0</v>
      </c>
      <c r="CV41" s="286">
        <f t="shared" si="1"/>
        <v>1</v>
      </c>
      <c r="CW41" s="286">
        <f t="shared" si="1"/>
        <v>0</v>
      </c>
      <c r="CX41" s="286">
        <f t="shared" si="1"/>
        <v>0</v>
      </c>
      <c r="CY41" s="286">
        <f t="shared" si="1"/>
        <v>0</v>
      </c>
      <c r="CZ41" s="286">
        <f t="shared" si="1"/>
        <v>0</v>
      </c>
      <c r="DA41" s="286">
        <f t="shared" si="1"/>
        <v>0</v>
      </c>
      <c r="DB41" s="286">
        <f t="shared" si="1"/>
        <v>0</v>
      </c>
      <c r="DC41" s="286">
        <f t="shared" si="1"/>
        <v>0</v>
      </c>
      <c r="DD41" s="286">
        <f t="shared" si="1"/>
        <v>0</v>
      </c>
      <c r="DE41" s="286">
        <f t="shared" si="1"/>
        <v>0</v>
      </c>
      <c r="DF41" s="286">
        <f t="shared" si="1"/>
        <v>0</v>
      </c>
      <c r="DG41" s="286">
        <f t="shared" si="1"/>
        <v>0</v>
      </c>
      <c r="DH41" s="286">
        <f t="shared" si="1"/>
        <v>0</v>
      </c>
      <c r="DI41" s="286">
        <f t="shared" si="1"/>
        <v>0</v>
      </c>
      <c r="DJ41" s="286">
        <f t="shared" si="1"/>
        <v>0</v>
      </c>
      <c r="DK41" s="286">
        <f t="shared" si="1"/>
        <v>0</v>
      </c>
      <c r="DL41" s="286">
        <f t="shared" si="1"/>
        <v>0</v>
      </c>
      <c r="DM41" s="286">
        <f t="shared" si="1"/>
        <v>0</v>
      </c>
      <c r="DN41" s="286">
        <f t="shared" si="1"/>
        <v>0</v>
      </c>
      <c r="DO41" s="286">
        <f t="shared" si="1"/>
        <v>0</v>
      </c>
      <c r="DP41" s="286">
        <f t="shared" si="1"/>
        <v>0</v>
      </c>
      <c r="DQ41" s="286">
        <f t="shared" si="1"/>
        <v>0</v>
      </c>
      <c r="DR41" s="286">
        <f t="shared" si="1"/>
        <v>0</v>
      </c>
      <c r="DS41" s="286">
        <f t="shared" si="1"/>
        <v>1</v>
      </c>
      <c r="DT41" s="286">
        <f t="shared" si="1"/>
        <v>0</v>
      </c>
      <c r="DU41" s="286">
        <f t="shared" si="1"/>
        <v>0</v>
      </c>
      <c r="DV41" s="286">
        <f t="shared" si="1"/>
        <v>0</v>
      </c>
      <c r="DW41" s="286">
        <f t="shared" si="1"/>
        <v>0</v>
      </c>
      <c r="DX41" s="286">
        <f t="shared" si="1"/>
        <v>0</v>
      </c>
      <c r="DY41" s="286">
        <f t="shared" si="1"/>
        <v>0</v>
      </c>
      <c r="DZ41" s="286">
        <f t="shared" si="1"/>
        <v>0</v>
      </c>
      <c r="EA41" s="286">
        <f t="shared" si="1"/>
        <v>0</v>
      </c>
      <c r="EB41" s="286">
        <f t="shared" si="1"/>
        <v>0</v>
      </c>
      <c r="EC41" s="286">
        <f t="shared" si="1"/>
        <v>0</v>
      </c>
      <c r="ED41" s="286">
        <f t="shared" si="2"/>
        <v>1</v>
      </c>
      <c r="EE41" s="286">
        <f t="shared" si="2"/>
        <v>1</v>
      </c>
      <c r="EF41" s="286">
        <f t="shared" si="2"/>
        <v>0</v>
      </c>
      <c r="EG41" s="286">
        <f t="shared" si="2"/>
        <v>0</v>
      </c>
      <c r="EH41" s="286">
        <f t="shared" si="2"/>
        <v>0</v>
      </c>
      <c r="EI41" s="286">
        <f t="shared" si="2"/>
        <v>0</v>
      </c>
      <c r="EJ41" s="286">
        <f t="shared" si="2"/>
        <v>0</v>
      </c>
    </row>
    <row r="42" spans="1:140" hidden="1" outlineLevel="1" x14ac:dyDescent="0.25">
      <c r="A42" s="272" t="s">
        <v>272</v>
      </c>
      <c r="B42" s="286">
        <f t="shared" si="3"/>
        <v>0</v>
      </c>
      <c r="C42" s="286">
        <f t="shared" ref="C42:BQ45" si="4">+IF(C11*1.1&lt;C27,1,0)</f>
        <v>0</v>
      </c>
      <c r="D42" s="286">
        <f t="shared" si="4"/>
        <v>1</v>
      </c>
      <c r="E42" s="286">
        <f t="shared" si="4"/>
        <v>0</v>
      </c>
      <c r="F42" s="286">
        <f t="shared" si="4"/>
        <v>1</v>
      </c>
      <c r="G42" s="286">
        <f t="shared" si="4"/>
        <v>1</v>
      </c>
      <c r="H42" s="286">
        <f t="shared" si="4"/>
        <v>0</v>
      </c>
      <c r="I42" s="286">
        <f t="shared" si="4"/>
        <v>0</v>
      </c>
      <c r="J42" s="286">
        <f t="shared" si="4"/>
        <v>0</v>
      </c>
      <c r="K42" s="286">
        <f t="shared" si="4"/>
        <v>0</v>
      </c>
      <c r="L42" s="286">
        <f t="shared" si="4"/>
        <v>0</v>
      </c>
      <c r="M42" s="286">
        <f t="shared" si="4"/>
        <v>0</v>
      </c>
      <c r="N42" s="286">
        <f t="shared" si="4"/>
        <v>0</v>
      </c>
      <c r="O42" s="286">
        <f t="shared" si="4"/>
        <v>0</v>
      </c>
      <c r="P42" s="286"/>
      <c r="Q42" s="286">
        <f t="shared" si="4"/>
        <v>0</v>
      </c>
      <c r="R42" s="286" t="e">
        <f t="shared" si="4"/>
        <v>#N/A</v>
      </c>
      <c r="S42" s="286"/>
      <c r="T42" s="286">
        <f t="shared" si="4"/>
        <v>1</v>
      </c>
      <c r="U42" s="286"/>
      <c r="V42" s="286" t="e">
        <f t="shared" si="4"/>
        <v>#N/A</v>
      </c>
      <c r="W42" s="286">
        <f t="shared" si="4"/>
        <v>0</v>
      </c>
      <c r="X42" s="286">
        <f t="shared" si="4"/>
        <v>0</v>
      </c>
      <c r="Y42" s="286">
        <f t="shared" si="4"/>
        <v>1</v>
      </c>
      <c r="Z42" s="286">
        <f t="shared" si="4"/>
        <v>0</v>
      </c>
      <c r="AA42" s="286">
        <f t="shared" si="4"/>
        <v>0</v>
      </c>
      <c r="AB42" s="286">
        <f t="shared" si="4"/>
        <v>1</v>
      </c>
      <c r="AC42" s="286">
        <f t="shared" si="4"/>
        <v>0</v>
      </c>
      <c r="AD42" s="286">
        <f t="shared" si="4"/>
        <v>0</v>
      </c>
      <c r="AE42" s="286">
        <f t="shared" si="4"/>
        <v>1</v>
      </c>
      <c r="AF42" s="286">
        <f t="shared" si="4"/>
        <v>1</v>
      </c>
      <c r="AG42" s="286">
        <f t="shared" si="4"/>
        <v>1</v>
      </c>
      <c r="AH42" s="286">
        <f t="shared" si="4"/>
        <v>0</v>
      </c>
      <c r="AI42" s="286">
        <f t="shared" si="4"/>
        <v>0</v>
      </c>
      <c r="AJ42" s="286">
        <f t="shared" si="4"/>
        <v>0</v>
      </c>
      <c r="AK42" s="286">
        <f t="shared" si="4"/>
        <v>0</v>
      </c>
      <c r="AL42" s="286">
        <f t="shared" si="4"/>
        <v>0</v>
      </c>
      <c r="AM42" s="286">
        <f t="shared" si="4"/>
        <v>0</v>
      </c>
      <c r="AN42" s="286">
        <f t="shared" si="4"/>
        <v>0</v>
      </c>
      <c r="AO42" s="286">
        <f t="shared" si="4"/>
        <v>1</v>
      </c>
      <c r="AP42" s="286">
        <f t="shared" si="4"/>
        <v>0</v>
      </c>
      <c r="AQ42" s="286">
        <f t="shared" si="4"/>
        <v>0</v>
      </c>
      <c r="AR42" s="286">
        <f t="shared" si="4"/>
        <v>0</v>
      </c>
      <c r="AS42" s="286">
        <f t="shared" si="4"/>
        <v>0</v>
      </c>
      <c r="AT42" s="286">
        <f t="shared" si="4"/>
        <v>0</v>
      </c>
      <c r="AU42" s="286">
        <f t="shared" si="4"/>
        <v>0</v>
      </c>
      <c r="AV42" s="286">
        <f t="shared" si="4"/>
        <v>0</v>
      </c>
      <c r="AW42" s="286">
        <f t="shared" si="4"/>
        <v>1</v>
      </c>
      <c r="AX42" s="286">
        <f t="shared" si="4"/>
        <v>0</v>
      </c>
      <c r="AY42" s="286" t="e">
        <f t="shared" si="4"/>
        <v>#N/A</v>
      </c>
      <c r="AZ42" s="286">
        <f t="shared" si="4"/>
        <v>0</v>
      </c>
      <c r="BA42" s="286">
        <f t="shared" si="4"/>
        <v>0</v>
      </c>
      <c r="BB42" s="286">
        <f t="shared" si="4"/>
        <v>0</v>
      </c>
      <c r="BC42" s="286">
        <f t="shared" si="4"/>
        <v>0</v>
      </c>
      <c r="BD42" s="286">
        <f t="shared" si="4"/>
        <v>0</v>
      </c>
      <c r="BE42" s="286" t="e">
        <f t="shared" si="4"/>
        <v>#N/A</v>
      </c>
      <c r="BF42" s="286">
        <f t="shared" si="4"/>
        <v>0</v>
      </c>
      <c r="BG42" s="286" t="e">
        <f t="shared" si="4"/>
        <v>#N/A</v>
      </c>
      <c r="BH42" s="286">
        <f t="shared" si="4"/>
        <v>0</v>
      </c>
      <c r="BI42" s="286">
        <f t="shared" si="4"/>
        <v>0</v>
      </c>
      <c r="BJ42" s="286">
        <f t="shared" si="4"/>
        <v>0</v>
      </c>
      <c r="BK42" s="286">
        <f t="shared" si="4"/>
        <v>0</v>
      </c>
      <c r="BL42" s="286">
        <f t="shared" si="4"/>
        <v>0</v>
      </c>
      <c r="BM42" s="286">
        <f t="shared" si="4"/>
        <v>0</v>
      </c>
      <c r="BN42" s="286">
        <f t="shared" si="4"/>
        <v>0</v>
      </c>
      <c r="BO42" s="286" t="e">
        <f t="shared" si="4"/>
        <v>#N/A</v>
      </c>
      <c r="BP42" s="286">
        <f t="shared" si="4"/>
        <v>0</v>
      </c>
      <c r="BQ42" s="286">
        <f t="shared" si="4"/>
        <v>0</v>
      </c>
      <c r="BR42" s="286" t="e">
        <f t="shared" si="1"/>
        <v>#N/A</v>
      </c>
      <c r="BS42" s="286">
        <f t="shared" si="1"/>
        <v>1</v>
      </c>
      <c r="BT42" s="286">
        <f t="shared" si="1"/>
        <v>0</v>
      </c>
      <c r="BU42" s="286">
        <f t="shared" si="1"/>
        <v>1</v>
      </c>
      <c r="BV42" s="286">
        <f t="shared" si="1"/>
        <v>0</v>
      </c>
      <c r="BW42" s="286">
        <f t="shared" si="1"/>
        <v>1</v>
      </c>
      <c r="BX42" s="286">
        <f t="shared" si="1"/>
        <v>0</v>
      </c>
      <c r="BY42" s="286">
        <f t="shared" si="1"/>
        <v>0</v>
      </c>
      <c r="BZ42" s="286" t="e">
        <f t="shared" si="1"/>
        <v>#N/A</v>
      </c>
      <c r="CA42" s="286">
        <f t="shared" si="1"/>
        <v>1</v>
      </c>
      <c r="CB42" s="286">
        <f t="shared" si="1"/>
        <v>0</v>
      </c>
      <c r="CC42" s="286">
        <f t="shared" si="1"/>
        <v>0</v>
      </c>
      <c r="CD42" s="286">
        <f t="shared" si="1"/>
        <v>0</v>
      </c>
      <c r="CE42" s="286">
        <f t="shared" si="1"/>
        <v>0</v>
      </c>
      <c r="CF42" s="286">
        <f t="shared" si="1"/>
        <v>0</v>
      </c>
      <c r="CG42" s="286">
        <f t="shared" si="1"/>
        <v>0</v>
      </c>
      <c r="CH42" s="286">
        <f t="shared" si="1"/>
        <v>0</v>
      </c>
      <c r="CI42" s="286">
        <f t="shared" si="1"/>
        <v>0</v>
      </c>
      <c r="CJ42" s="286">
        <f t="shared" si="1"/>
        <v>0</v>
      </c>
      <c r="CK42" s="286">
        <f t="shared" si="1"/>
        <v>0</v>
      </c>
      <c r="CL42" s="286">
        <f t="shared" si="1"/>
        <v>0</v>
      </c>
      <c r="CM42" s="286">
        <f t="shared" si="1"/>
        <v>0</v>
      </c>
      <c r="CN42" s="286">
        <f t="shared" si="1"/>
        <v>1</v>
      </c>
      <c r="CO42" s="286">
        <f t="shared" si="1"/>
        <v>0</v>
      </c>
      <c r="CP42" s="286">
        <f t="shared" si="1"/>
        <v>0</v>
      </c>
      <c r="CQ42" s="286">
        <f t="shared" si="1"/>
        <v>0</v>
      </c>
      <c r="CR42" s="286">
        <f t="shared" si="1"/>
        <v>0</v>
      </c>
      <c r="CS42" s="286">
        <f t="shared" si="1"/>
        <v>0</v>
      </c>
      <c r="CT42" s="286">
        <f t="shared" si="1"/>
        <v>0</v>
      </c>
      <c r="CU42" s="286">
        <f t="shared" si="1"/>
        <v>0</v>
      </c>
      <c r="CV42" s="286">
        <f t="shared" si="1"/>
        <v>1</v>
      </c>
      <c r="CW42" s="286">
        <f t="shared" si="1"/>
        <v>0</v>
      </c>
      <c r="CX42" s="286">
        <f t="shared" si="1"/>
        <v>0</v>
      </c>
      <c r="CY42" s="286">
        <f t="shared" si="1"/>
        <v>0</v>
      </c>
      <c r="CZ42" s="286">
        <f t="shared" si="1"/>
        <v>0</v>
      </c>
      <c r="DA42" s="286">
        <f t="shared" si="1"/>
        <v>0</v>
      </c>
      <c r="DB42" s="286">
        <f t="shared" si="1"/>
        <v>1</v>
      </c>
      <c r="DC42" s="286">
        <f t="shared" si="1"/>
        <v>1</v>
      </c>
      <c r="DD42" s="286" t="e">
        <f t="shared" si="1"/>
        <v>#N/A</v>
      </c>
      <c r="DE42" s="286">
        <f t="shared" si="1"/>
        <v>0</v>
      </c>
      <c r="DF42" s="286">
        <f t="shared" si="1"/>
        <v>1</v>
      </c>
      <c r="DG42" s="286">
        <f t="shared" si="1"/>
        <v>0</v>
      </c>
      <c r="DH42" s="286">
        <f t="shared" si="1"/>
        <v>0</v>
      </c>
      <c r="DI42" s="286">
        <f t="shared" si="1"/>
        <v>0</v>
      </c>
      <c r="DJ42" s="286">
        <f t="shared" si="1"/>
        <v>0</v>
      </c>
      <c r="DK42" s="286">
        <f t="shared" si="1"/>
        <v>1</v>
      </c>
      <c r="DL42" s="286">
        <f t="shared" si="1"/>
        <v>0</v>
      </c>
      <c r="DM42" s="286">
        <f t="shared" si="1"/>
        <v>0</v>
      </c>
      <c r="DN42" s="286">
        <f t="shared" si="1"/>
        <v>0</v>
      </c>
      <c r="DO42" s="286" t="e">
        <f t="shared" si="1"/>
        <v>#N/A</v>
      </c>
      <c r="DP42" s="286">
        <f t="shared" si="1"/>
        <v>0</v>
      </c>
      <c r="DQ42" s="286">
        <f t="shared" si="1"/>
        <v>0</v>
      </c>
      <c r="DR42" s="286">
        <f t="shared" si="1"/>
        <v>0</v>
      </c>
      <c r="DS42" s="286">
        <f t="shared" si="1"/>
        <v>0</v>
      </c>
      <c r="DT42" s="286">
        <f t="shared" si="1"/>
        <v>1</v>
      </c>
      <c r="DU42" s="286">
        <f t="shared" si="1"/>
        <v>0</v>
      </c>
      <c r="DV42" s="286">
        <f t="shared" si="1"/>
        <v>0</v>
      </c>
      <c r="DW42" s="286">
        <f t="shared" si="1"/>
        <v>0</v>
      </c>
      <c r="DX42" s="286">
        <f t="shared" si="1"/>
        <v>0</v>
      </c>
      <c r="DY42" s="286">
        <f t="shared" si="1"/>
        <v>0</v>
      </c>
      <c r="DZ42" s="286">
        <f t="shared" si="1"/>
        <v>0</v>
      </c>
      <c r="EA42" s="286">
        <f t="shared" si="1"/>
        <v>0</v>
      </c>
      <c r="EB42" s="286">
        <f t="shared" si="1"/>
        <v>0</v>
      </c>
      <c r="EC42" s="286">
        <f t="shared" si="1"/>
        <v>0</v>
      </c>
      <c r="ED42" s="286">
        <f t="shared" si="2"/>
        <v>1</v>
      </c>
      <c r="EE42" s="286">
        <f t="shared" si="2"/>
        <v>0</v>
      </c>
      <c r="EF42" s="286">
        <f t="shared" si="2"/>
        <v>0</v>
      </c>
      <c r="EG42" s="286">
        <f t="shared" si="2"/>
        <v>0</v>
      </c>
      <c r="EH42" s="286">
        <f t="shared" si="2"/>
        <v>0</v>
      </c>
      <c r="EI42" s="286">
        <f t="shared" si="2"/>
        <v>0</v>
      </c>
      <c r="EJ42" s="286">
        <f t="shared" si="2"/>
        <v>0</v>
      </c>
    </row>
    <row r="43" spans="1:140" hidden="1" outlineLevel="1" x14ac:dyDescent="0.25">
      <c r="A43" s="272" t="s">
        <v>279</v>
      </c>
      <c r="B43" s="286">
        <f t="shared" si="3"/>
        <v>0</v>
      </c>
      <c r="C43" s="286">
        <f t="shared" si="4"/>
        <v>0</v>
      </c>
      <c r="D43" s="286">
        <f t="shared" si="4"/>
        <v>0</v>
      </c>
      <c r="E43" s="286">
        <f t="shared" si="4"/>
        <v>0</v>
      </c>
      <c r="F43" s="286">
        <f t="shared" si="4"/>
        <v>0</v>
      </c>
      <c r="G43" s="286">
        <f t="shared" si="4"/>
        <v>0</v>
      </c>
      <c r="H43" s="286">
        <f t="shared" si="4"/>
        <v>0</v>
      </c>
      <c r="I43" s="286">
        <f t="shared" si="4"/>
        <v>0</v>
      </c>
      <c r="J43" s="286">
        <f t="shared" si="4"/>
        <v>0</v>
      </c>
      <c r="K43" s="286">
        <f t="shared" si="4"/>
        <v>0</v>
      </c>
      <c r="L43" s="286">
        <f t="shared" si="4"/>
        <v>0</v>
      </c>
      <c r="M43" s="286">
        <f t="shared" si="4"/>
        <v>0</v>
      </c>
      <c r="N43" s="286">
        <f t="shared" si="4"/>
        <v>0</v>
      </c>
      <c r="O43" s="286">
        <f t="shared" si="4"/>
        <v>0</v>
      </c>
      <c r="P43" s="286"/>
      <c r="Q43" s="286">
        <f t="shared" si="4"/>
        <v>0</v>
      </c>
      <c r="R43" s="286" t="e">
        <f t="shared" si="4"/>
        <v>#N/A</v>
      </c>
      <c r="S43" s="286"/>
      <c r="T43" s="286">
        <f t="shared" si="4"/>
        <v>0</v>
      </c>
      <c r="U43" s="286"/>
      <c r="V43" s="286" t="e">
        <f t="shared" si="4"/>
        <v>#N/A</v>
      </c>
      <c r="W43" s="286">
        <f t="shared" si="4"/>
        <v>0</v>
      </c>
      <c r="X43" s="286">
        <f t="shared" si="4"/>
        <v>0</v>
      </c>
      <c r="Y43" s="286">
        <f t="shared" si="4"/>
        <v>0</v>
      </c>
      <c r="Z43" s="286">
        <f t="shared" si="4"/>
        <v>0</v>
      </c>
      <c r="AA43" s="286">
        <f t="shared" si="4"/>
        <v>0</v>
      </c>
      <c r="AB43" s="286">
        <f t="shared" si="4"/>
        <v>1</v>
      </c>
      <c r="AC43" s="286">
        <f t="shared" si="4"/>
        <v>0</v>
      </c>
      <c r="AD43" s="286">
        <f t="shared" si="4"/>
        <v>0</v>
      </c>
      <c r="AE43" s="286">
        <f t="shared" si="4"/>
        <v>0</v>
      </c>
      <c r="AF43" s="286">
        <f t="shared" si="4"/>
        <v>0</v>
      </c>
      <c r="AG43" s="286">
        <f t="shared" si="4"/>
        <v>0</v>
      </c>
      <c r="AH43" s="286">
        <f t="shared" si="4"/>
        <v>1</v>
      </c>
      <c r="AI43" s="286">
        <f t="shared" si="4"/>
        <v>0</v>
      </c>
      <c r="AJ43" s="286">
        <f t="shared" si="4"/>
        <v>0</v>
      </c>
      <c r="AK43" s="286">
        <f t="shared" si="4"/>
        <v>0</v>
      </c>
      <c r="AL43" s="286">
        <f t="shared" si="4"/>
        <v>0</v>
      </c>
      <c r="AM43" s="286">
        <f t="shared" si="4"/>
        <v>0</v>
      </c>
      <c r="AN43" s="286">
        <f t="shared" si="4"/>
        <v>0</v>
      </c>
      <c r="AO43" s="286">
        <f t="shared" si="4"/>
        <v>0</v>
      </c>
      <c r="AP43" s="286">
        <f t="shared" si="4"/>
        <v>0</v>
      </c>
      <c r="AQ43" s="286">
        <f t="shared" si="4"/>
        <v>0</v>
      </c>
      <c r="AR43" s="286">
        <f t="shared" si="4"/>
        <v>0</v>
      </c>
      <c r="AS43" s="286">
        <f t="shared" si="4"/>
        <v>0</v>
      </c>
      <c r="AT43" s="286">
        <f t="shared" si="4"/>
        <v>0</v>
      </c>
      <c r="AU43" s="286">
        <f t="shared" si="4"/>
        <v>0</v>
      </c>
      <c r="AV43" s="286">
        <f t="shared" si="4"/>
        <v>0</v>
      </c>
      <c r="AW43" s="286">
        <f t="shared" si="4"/>
        <v>0</v>
      </c>
      <c r="AX43" s="286">
        <f t="shared" si="4"/>
        <v>0</v>
      </c>
      <c r="AY43" s="286" t="e">
        <f t="shared" si="4"/>
        <v>#N/A</v>
      </c>
      <c r="AZ43" s="286">
        <f t="shared" si="4"/>
        <v>0</v>
      </c>
      <c r="BA43" s="286">
        <f t="shared" si="4"/>
        <v>0</v>
      </c>
      <c r="BB43" s="286">
        <f t="shared" si="4"/>
        <v>0</v>
      </c>
      <c r="BC43" s="286">
        <f t="shared" si="4"/>
        <v>0</v>
      </c>
      <c r="BD43" s="286">
        <f t="shared" si="4"/>
        <v>0</v>
      </c>
      <c r="BE43" s="286" t="e">
        <f t="shared" si="4"/>
        <v>#N/A</v>
      </c>
      <c r="BF43" s="286">
        <f t="shared" si="4"/>
        <v>0</v>
      </c>
      <c r="BG43" s="286" t="e">
        <f t="shared" si="4"/>
        <v>#N/A</v>
      </c>
      <c r="BH43" s="286">
        <f t="shared" si="4"/>
        <v>0</v>
      </c>
      <c r="BI43" s="286">
        <f t="shared" si="4"/>
        <v>0</v>
      </c>
      <c r="BJ43" s="286">
        <f t="shared" si="4"/>
        <v>0</v>
      </c>
      <c r="BK43" s="286">
        <f t="shared" si="4"/>
        <v>0</v>
      </c>
      <c r="BL43" s="286">
        <f t="shared" si="4"/>
        <v>0</v>
      </c>
      <c r="BM43" s="286">
        <f t="shared" si="4"/>
        <v>0</v>
      </c>
      <c r="BN43" s="286">
        <f t="shared" si="4"/>
        <v>0</v>
      </c>
      <c r="BO43" s="286" t="e">
        <f t="shared" si="4"/>
        <v>#N/A</v>
      </c>
      <c r="BP43" s="286">
        <f t="shared" si="4"/>
        <v>1</v>
      </c>
      <c r="BQ43" s="286">
        <f t="shared" si="4"/>
        <v>0</v>
      </c>
      <c r="BR43" s="286" t="e">
        <f t="shared" si="1"/>
        <v>#N/A</v>
      </c>
      <c r="BS43" s="286">
        <f t="shared" si="1"/>
        <v>0</v>
      </c>
      <c r="BT43" s="286">
        <f t="shared" si="1"/>
        <v>0</v>
      </c>
      <c r="BU43" s="286">
        <f t="shared" si="1"/>
        <v>0</v>
      </c>
      <c r="BV43" s="286">
        <f t="shared" si="1"/>
        <v>0</v>
      </c>
      <c r="BW43" s="286">
        <f t="shared" si="1"/>
        <v>0</v>
      </c>
      <c r="BX43" s="286">
        <f t="shared" si="1"/>
        <v>0</v>
      </c>
      <c r="BY43" s="286">
        <f t="shared" si="1"/>
        <v>0</v>
      </c>
      <c r="BZ43" s="286" t="e">
        <f t="shared" si="1"/>
        <v>#N/A</v>
      </c>
      <c r="CA43" s="286">
        <f t="shared" si="1"/>
        <v>1</v>
      </c>
      <c r="CB43" s="286">
        <f t="shared" si="1"/>
        <v>0</v>
      </c>
      <c r="CC43" s="286">
        <f t="shared" si="1"/>
        <v>0</v>
      </c>
      <c r="CD43" s="286">
        <f t="shared" si="1"/>
        <v>1</v>
      </c>
      <c r="CE43" s="286">
        <f t="shared" si="1"/>
        <v>0</v>
      </c>
      <c r="CF43" s="286">
        <f t="shared" si="1"/>
        <v>0</v>
      </c>
      <c r="CG43" s="286">
        <f t="shared" si="1"/>
        <v>0</v>
      </c>
      <c r="CH43" s="286">
        <f t="shared" si="1"/>
        <v>0</v>
      </c>
      <c r="CI43" s="286">
        <f t="shared" si="1"/>
        <v>0</v>
      </c>
      <c r="CJ43" s="286">
        <f t="shared" si="1"/>
        <v>0</v>
      </c>
      <c r="CK43" s="286">
        <f t="shared" si="1"/>
        <v>1</v>
      </c>
      <c r="CL43" s="286">
        <f t="shared" si="1"/>
        <v>0</v>
      </c>
      <c r="CM43" s="286">
        <f t="shared" si="1"/>
        <v>0</v>
      </c>
      <c r="CN43" s="286">
        <f t="shared" si="1"/>
        <v>0</v>
      </c>
      <c r="CO43" s="286">
        <f t="shared" si="1"/>
        <v>0</v>
      </c>
      <c r="CP43" s="286">
        <f t="shared" si="1"/>
        <v>0</v>
      </c>
      <c r="CQ43" s="286">
        <f t="shared" si="1"/>
        <v>0</v>
      </c>
      <c r="CR43" s="286">
        <f t="shared" si="1"/>
        <v>0</v>
      </c>
      <c r="CS43" s="286">
        <f t="shared" si="1"/>
        <v>0</v>
      </c>
      <c r="CT43" s="286">
        <f t="shared" si="1"/>
        <v>0</v>
      </c>
      <c r="CU43" s="286">
        <f t="shared" si="1"/>
        <v>0</v>
      </c>
      <c r="CV43" s="286">
        <f t="shared" si="1"/>
        <v>0</v>
      </c>
      <c r="CW43" s="286">
        <f t="shared" si="1"/>
        <v>0</v>
      </c>
      <c r="CX43" s="286">
        <f t="shared" si="1"/>
        <v>0</v>
      </c>
      <c r="CY43" s="286">
        <f t="shared" si="1"/>
        <v>0</v>
      </c>
      <c r="CZ43" s="286">
        <f t="shared" si="1"/>
        <v>0</v>
      </c>
      <c r="DA43" s="286">
        <f t="shared" si="1"/>
        <v>0</v>
      </c>
      <c r="DB43" s="286">
        <f t="shared" si="1"/>
        <v>0</v>
      </c>
      <c r="DC43" s="286">
        <f t="shared" si="1"/>
        <v>0</v>
      </c>
      <c r="DD43" s="286" t="e">
        <f t="shared" si="1"/>
        <v>#N/A</v>
      </c>
      <c r="DE43" s="286">
        <f t="shared" si="1"/>
        <v>0</v>
      </c>
      <c r="DF43" s="286">
        <f t="shared" si="1"/>
        <v>0</v>
      </c>
      <c r="DG43" s="286">
        <f t="shared" si="1"/>
        <v>0</v>
      </c>
      <c r="DH43" s="286">
        <f t="shared" si="1"/>
        <v>0</v>
      </c>
      <c r="DI43" s="286">
        <f t="shared" si="1"/>
        <v>0</v>
      </c>
      <c r="DJ43" s="286">
        <f t="shared" si="1"/>
        <v>0</v>
      </c>
      <c r="DK43" s="286">
        <f t="shared" si="1"/>
        <v>0</v>
      </c>
      <c r="DL43" s="286">
        <f t="shared" si="1"/>
        <v>0</v>
      </c>
      <c r="DM43" s="286">
        <f t="shared" si="1"/>
        <v>0</v>
      </c>
      <c r="DN43" s="286">
        <f t="shared" si="1"/>
        <v>0</v>
      </c>
      <c r="DO43" s="286" t="e">
        <f t="shared" si="1"/>
        <v>#N/A</v>
      </c>
      <c r="DP43" s="286">
        <f t="shared" si="1"/>
        <v>0</v>
      </c>
      <c r="DQ43" s="286">
        <f t="shared" si="1"/>
        <v>0</v>
      </c>
      <c r="DR43" s="286">
        <f t="shared" si="1"/>
        <v>0</v>
      </c>
      <c r="DS43" s="286">
        <f t="shared" si="1"/>
        <v>0</v>
      </c>
      <c r="DT43" s="286">
        <f t="shared" si="1"/>
        <v>0</v>
      </c>
      <c r="DU43" s="286">
        <f t="shared" si="1"/>
        <v>0</v>
      </c>
      <c r="DV43" s="286">
        <f t="shared" si="1"/>
        <v>0</v>
      </c>
      <c r="DW43" s="286">
        <f t="shared" si="1"/>
        <v>0</v>
      </c>
      <c r="DX43" s="286">
        <f t="shared" si="1"/>
        <v>0</v>
      </c>
      <c r="DY43" s="286">
        <f t="shared" si="1"/>
        <v>0</v>
      </c>
      <c r="DZ43" s="286">
        <f t="shared" si="1"/>
        <v>0</v>
      </c>
      <c r="EA43" s="286">
        <f t="shared" si="1"/>
        <v>1</v>
      </c>
      <c r="EB43" s="286">
        <f t="shared" si="1"/>
        <v>0</v>
      </c>
      <c r="EC43" s="286">
        <f t="shared" ref="EC43:EJ52" si="5">+IF(EC12*1.1&lt;EC28,1,0)</f>
        <v>0</v>
      </c>
      <c r="ED43" s="286">
        <f t="shared" si="5"/>
        <v>0</v>
      </c>
      <c r="EE43" s="286">
        <f t="shared" si="5"/>
        <v>0</v>
      </c>
      <c r="EF43" s="286">
        <f t="shared" si="5"/>
        <v>0</v>
      </c>
      <c r="EG43" s="286">
        <f t="shared" si="5"/>
        <v>0</v>
      </c>
      <c r="EH43" s="286">
        <f t="shared" si="5"/>
        <v>0</v>
      </c>
      <c r="EI43" s="286">
        <f t="shared" si="5"/>
        <v>0</v>
      </c>
      <c r="EJ43" s="286">
        <f t="shared" si="5"/>
        <v>0</v>
      </c>
    </row>
    <row r="44" spans="1:140" hidden="1" outlineLevel="1" x14ac:dyDescent="0.25">
      <c r="A44" s="272" t="s">
        <v>286</v>
      </c>
      <c r="B44" s="286">
        <f t="shared" si="3"/>
        <v>0</v>
      </c>
      <c r="C44" s="286">
        <f t="shared" si="4"/>
        <v>0</v>
      </c>
      <c r="D44" s="286">
        <f t="shared" si="4"/>
        <v>0</v>
      </c>
      <c r="E44" s="286">
        <f t="shared" si="4"/>
        <v>0</v>
      </c>
      <c r="F44" s="286">
        <f t="shared" si="4"/>
        <v>1</v>
      </c>
      <c r="G44" s="286">
        <f t="shared" si="4"/>
        <v>0</v>
      </c>
      <c r="H44" s="286">
        <f t="shared" si="4"/>
        <v>0</v>
      </c>
      <c r="I44" s="286">
        <f t="shared" si="4"/>
        <v>0</v>
      </c>
      <c r="J44" s="286">
        <f t="shared" si="4"/>
        <v>0</v>
      </c>
      <c r="K44" s="286">
        <f t="shared" si="4"/>
        <v>0</v>
      </c>
      <c r="L44" s="286">
        <f t="shared" si="4"/>
        <v>0</v>
      </c>
      <c r="M44" s="286">
        <f t="shared" si="4"/>
        <v>1</v>
      </c>
      <c r="N44" s="286">
        <f t="shared" si="4"/>
        <v>0</v>
      </c>
      <c r="O44" s="286">
        <f t="shared" si="4"/>
        <v>0</v>
      </c>
      <c r="P44" s="286"/>
      <c r="Q44" s="286">
        <f t="shared" si="4"/>
        <v>0</v>
      </c>
      <c r="R44" s="286" t="e">
        <f t="shared" si="4"/>
        <v>#N/A</v>
      </c>
      <c r="S44" s="286"/>
      <c r="T44" s="286">
        <f t="shared" si="4"/>
        <v>0</v>
      </c>
      <c r="U44" s="286"/>
      <c r="V44" s="286" t="e">
        <f t="shared" si="4"/>
        <v>#N/A</v>
      </c>
      <c r="W44" s="286">
        <f t="shared" si="4"/>
        <v>0</v>
      </c>
      <c r="X44" s="286">
        <f t="shared" si="4"/>
        <v>0</v>
      </c>
      <c r="Y44" s="286">
        <f t="shared" si="4"/>
        <v>0</v>
      </c>
      <c r="Z44" s="286">
        <f t="shared" si="4"/>
        <v>0</v>
      </c>
      <c r="AA44" s="286">
        <f t="shared" si="4"/>
        <v>0</v>
      </c>
      <c r="AB44" s="286">
        <f t="shared" si="4"/>
        <v>1</v>
      </c>
      <c r="AC44" s="286">
        <f t="shared" si="4"/>
        <v>0</v>
      </c>
      <c r="AD44" s="286">
        <f t="shared" si="4"/>
        <v>0</v>
      </c>
      <c r="AE44" s="286">
        <f t="shared" si="4"/>
        <v>0</v>
      </c>
      <c r="AF44" s="286">
        <f t="shared" si="4"/>
        <v>0</v>
      </c>
      <c r="AG44" s="286">
        <f t="shared" si="4"/>
        <v>0</v>
      </c>
      <c r="AH44" s="286">
        <f t="shared" si="4"/>
        <v>0</v>
      </c>
      <c r="AI44" s="286">
        <f t="shared" si="4"/>
        <v>0</v>
      </c>
      <c r="AJ44" s="286">
        <f t="shared" si="4"/>
        <v>0</v>
      </c>
      <c r="AK44" s="286">
        <f t="shared" si="4"/>
        <v>0</v>
      </c>
      <c r="AL44" s="286">
        <f t="shared" si="4"/>
        <v>0</v>
      </c>
      <c r="AM44" s="286">
        <f t="shared" si="4"/>
        <v>0</v>
      </c>
      <c r="AN44" s="286">
        <f t="shared" si="4"/>
        <v>0</v>
      </c>
      <c r="AO44" s="286">
        <f t="shared" si="4"/>
        <v>0</v>
      </c>
      <c r="AP44" s="286">
        <f t="shared" si="4"/>
        <v>0</v>
      </c>
      <c r="AQ44" s="286">
        <f t="shared" si="4"/>
        <v>0</v>
      </c>
      <c r="AR44" s="286">
        <f t="shared" si="4"/>
        <v>0</v>
      </c>
      <c r="AS44" s="286">
        <f t="shared" si="4"/>
        <v>0</v>
      </c>
      <c r="AT44" s="286">
        <f t="shared" si="4"/>
        <v>0</v>
      </c>
      <c r="AU44" s="286">
        <f t="shared" si="4"/>
        <v>0</v>
      </c>
      <c r="AV44" s="286">
        <f t="shared" si="4"/>
        <v>0</v>
      </c>
      <c r="AW44" s="286">
        <f t="shared" si="4"/>
        <v>0</v>
      </c>
      <c r="AX44" s="286">
        <f t="shared" si="4"/>
        <v>0</v>
      </c>
      <c r="AY44" s="286" t="e">
        <f t="shared" si="4"/>
        <v>#N/A</v>
      </c>
      <c r="AZ44" s="286">
        <f t="shared" si="4"/>
        <v>0</v>
      </c>
      <c r="BA44" s="286">
        <f t="shared" si="4"/>
        <v>0</v>
      </c>
      <c r="BB44" s="286">
        <f t="shared" si="4"/>
        <v>0</v>
      </c>
      <c r="BC44" s="286">
        <f t="shared" si="4"/>
        <v>0</v>
      </c>
      <c r="BD44" s="286">
        <f t="shared" si="4"/>
        <v>0</v>
      </c>
      <c r="BE44" s="286" t="e">
        <f t="shared" si="4"/>
        <v>#N/A</v>
      </c>
      <c r="BF44" s="286">
        <f t="shared" si="4"/>
        <v>0</v>
      </c>
      <c r="BG44" s="286" t="e">
        <f t="shared" si="4"/>
        <v>#N/A</v>
      </c>
      <c r="BH44" s="286">
        <f t="shared" si="4"/>
        <v>0</v>
      </c>
      <c r="BI44" s="286">
        <f t="shared" si="4"/>
        <v>0</v>
      </c>
      <c r="BJ44" s="286">
        <f t="shared" si="4"/>
        <v>0</v>
      </c>
      <c r="BK44" s="286">
        <f t="shared" si="4"/>
        <v>0</v>
      </c>
      <c r="BL44" s="286">
        <f t="shared" si="4"/>
        <v>0</v>
      </c>
      <c r="BM44" s="286">
        <f t="shared" si="4"/>
        <v>0</v>
      </c>
      <c r="BN44" s="286">
        <f t="shared" si="4"/>
        <v>0</v>
      </c>
      <c r="BO44" s="286" t="e">
        <f t="shared" si="4"/>
        <v>#N/A</v>
      </c>
      <c r="BP44" s="286">
        <f t="shared" si="4"/>
        <v>0</v>
      </c>
      <c r="BQ44" s="286">
        <f t="shared" si="4"/>
        <v>0</v>
      </c>
      <c r="BR44" s="286" t="e">
        <f t="shared" ref="BR44:EC52" si="6">+IF(BR13*1.1&lt;BR29,1,0)</f>
        <v>#N/A</v>
      </c>
      <c r="BS44" s="286">
        <f t="shared" si="6"/>
        <v>1</v>
      </c>
      <c r="BT44" s="286">
        <f t="shared" si="6"/>
        <v>0</v>
      </c>
      <c r="BU44" s="286">
        <f t="shared" si="6"/>
        <v>0</v>
      </c>
      <c r="BV44" s="286">
        <f t="shared" si="6"/>
        <v>0</v>
      </c>
      <c r="BW44" s="286">
        <f t="shared" si="6"/>
        <v>0</v>
      </c>
      <c r="BX44" s="286">
        <f t="shared" si="6"/>
        <v>0</v>
      </c>
      <c r="BY44" s="286">
        <f t="shared" si="6"/>
        <v>0</v>
      </c>
      <c r="BZ44" s="286" t="e">
        <f t="shared" si="6"/>
        <v>#N/A</v>
      </c>
      <c r="CA44" s="286">
        <f t="shared" si="6"/>
        <v>0</v>
      </c>
      <c r="CB44" s="286">
        <f t="shared" si="6"/>
        <v>0</v>
      </c>
      <c r="CC44" s="286">
        <f t="shared" si="6"/>
        <v>0</v>
      </c>
      <c r="CD44" s="286">
        <f t="shared" si="6"/>
        <v>0</v>
      </c>
      <c r="CE44" s="286">
        <f t="shared" si="6"/>
        <v>0</v>
      </c>
      <c r="CF44" s="286">
        <f t="shared" si="6"/>
        <v>0</v>
      </c>
      <c r="CG44" s="286">
        <f t="shared" si="6"/>
        <v>0</v>
      </c>
      <c r="CH44" s="286">
        <f t="shared" si="6"/>
        <v>0</v>
      </c>
      <c r="CI44" s="286">
        <f t="shared" si="6"/>
        <v>0</v>
      </c>
      <c r="CJ44" s="286">
        <f t="shared" si="6"/>
        <v>0</v>
      </c>
      <c r="CK44" s="286">
        <f t="shared" si="6"/>
        <v>1</v>
      </c>
      <c r="CL44" s="286">
        <f t="shared" si="6"/>
        <v>0</v>
      </c>
      <c r="CM44" s="286">
        <f t="shared" si="6"/>
        <v>1</v>
      </c>
      <c r="CN44" s="286">
        <f t="shared" si="6"/>
        <v>0</v>
      </c>
      <c r="CO44" s="286">
        <f t="shared" si="6"/>
        <v>0</v>
      </c>
      <c r="CP44" s="286">
        <f t="shared" si="6"/>
        <v>0</v>
      </c>
      <c r="CQ44" s="286">
        <f t="shared" si="6"/>
        <v>0</v>
      </c>
      <c r="CR44" s="286">
        <f t="shared" si="6"/>
        <v>0</v>
      </c>
      <c r="CS44" s="286">
        <f t="shared" si="6"/>
        <v>0</v>
      </c>
      <c r="CT44" s="286">
        <f t="shared" si="6"/>
        <v>0</v>
      </c>
      <c r="CU44" s="286">
        <f t="shared" si="6"/>
        <v>1</v>
      </c>
      <c r="CV44" s="286">
        <f t="shared" si="6"/>
        <v>0</v>
      </c>
      <c r="CW44" s="286">
        <f t="shared" si="6"/>
        <v>0</v>
      </c>
      <c r="CX44" s="286">
        <f t="shared" si="6"/>
        <v>0</v>
      </c>
      <c r="CY44" s="286">
        <f t="shared" si="6"/>
        <v>0</v>
      </c>
      <c r="CZ44" s="286">
        <f t="shared" si="6"/>
        <v>0</v>
      </c>
      <c r="DA44" s="286">
        <f t="shared" si="6"/>
        <v>0</v>
      </c>
      <c r="DB44" s="286">
        <f t="shared" si="6"/>
        <v>0</v>
      </c>
      <c r="DC44" s="286">
        <f t="shared" si="6"/>
        <v>0</v>
      </c>
      <c r="DD44" s="286" t="e">
        <f t="shared" si="6"/>
        <v>#N/A</v>
      </c>
      <c r="DE44" s="286">
        <f t="shared" si="6"/>
        <v>0</v>
      </c>
      <c r="DF44" s="286">
        <f t="shared" si="6"/>
        <v>0</v>
      </c>
      <c r="DG44" s="286">
        <f t="shared" si="6"/>
        <v>0</v>
      </c>
      <c r="DH44" s="286">
        <f t="shared" si="6"/>
        <v>0</v>
      </c>
      <c r="DI44" s="286">
        <f t="shared" si="6"/>
        <v>0</v>
      </c>
      <c r="DJ44" s="286">
        <f t="shared" si="6"/>
        <v>1</v>
      </c>
      <c r="DK44" s="286">
        <f t="shared" si="6"/>
        <v>0</v>
      </c>
      <c r="DL44" s="286">
        <f t="shared" si="6"/>
        <v>0</v>
      </c>
      <c r="DM44" s="286">
        <f t="shared" si="6"/>
        <v>0</v>
      </c>
      <c r="DN44" s="286">
        <f t="shared" si="6"/>
        <v>0</v>
      </c>
      <c r="DO44" s="286" t="e">
        <f t="shared" si="6"/>
        <v>#N/A</v>
      </c>
      <c r="DP44" s="286">
        <f t="shared" si="6"/>
        <v>0</v>
      </c>
      <c r="DQ44" s="286">
        <f t="shared" si="6"/>
        <v>0</v>
      </c>
      <c r="DR44" s="286">
        <f t="shared" si="6"/>
        <v>0</v>
      </c>
      <c r="DS44" s="286">
        <f t="shared" si="6"/>
        <v>0</v>
      </c>
      <c r="DT44" s="286">
        <f t="shared" si="6"/>
        <v>0</v>
      </c>
      <c r="DU44" s="286">
        <f t="shared" si="6"/>
        <v>0</v>
      </c>
      <c r="DV44" s="286">
        <f t="shared" si="6"/>
        <v>0</v>
      </c>
      <c r="DW44" s="286">
        <f t="shared" si="6"/>
        <v>0</v>
      </c>
      <c r="DX44" s="286">
        <f t="shared" si="6"/>
        <v>0</v>
      </c>
      <c r="DY44" s="286">
        <f t="shared" si="6"/>
        <v>0</v>
      </c>
      <c r="DZ44" s="286">
        <f t="shared" si="6"/>
        <v>0</v>
      </c>
      <c r="EA44" s="286">
        <f t="shared" si="6"/>
        <v>0</v>
      </c>
      <c r="EB44" s="286">
        <f t="shared" si="6"/>
        <v>0</v>
      </c>
      <c r="EC44" s="286">
        <f t="shared" si="6"/>
        <v>0</v>
      </c>
      <c r="ED44" s="286">
        <f t="shared" si="5"/>
        <v>1</v>
      </c>
      <c r="EE44" s="286">
        <f t="shared" si="5"/>
        <v>0</v>
      </c>
      <c r="EF44" s="286">
        <f t="shared" si="5"/>
        <v>0</v>
      </c>
      <c r="EG44" s="286">
        <f t="shared" si="5"/>
        <v>0</v>
      </c>
      <c r="EH44" s="286">
        <f t="shared" si="5"/>
        <v>0</v>
      </c>
      <c r="EI44" s="286">
        <f t="shared" si="5"/>
        <v>0</v>
      </c>
      <c r="EJ44" s="286">
        <f t="shared" si="5"/>
        <v>0</v>
      </c>
    </row>
    <row r="45" spans="1:140" hidden="1" outlineLevel="1" x14ac:dyDescent="0.25">
      <c r="A45" s="272" t="s">
        <v>296</v>
      </c>
      <c r="B45" s="286">
        <f t="shared" si="3"/>
        <v>0</v>
      </c>
      <c r="C45" s="286">
        <f t="shared" si="4"/>
        <v>0</v>
      </c>
      <c r="D45" s="286">
        <f t="shared" si="4"/>
        <v>0</v>
      </c>
      <c r="E45" s="286">
        <f t="shared" si="4"/>
        <v>0</v>
      </c>
      <c r="F45" s="286">
        <f t="shared" si="4"/>
        <v>1</v>
      </c>
      <c r="G45" s="286">
        <f t="shared" si="4"/>
        <v>1</v>
      </c>
      <c r="H45" s="286">
        <f t="shared" si="4"/>
        <v>0</v>
      </c>
      <c r="I45" s="286">
        <f t="shared" si="4"/>
        <v>0</v>
      </c>
      <c r="J45" s="286">
        <f t="shared" si="4"/>
        <v>1</v>
      </c>
      <c r="K45" s="286">
        <f t="shared" si="4"/>
        <v>1</v>
      </c>
      <c r="L45" s="286">
        <f t="shared" si="4"/>
        <v>0</v>
      </c>
      <c r="M45" s="286">
        <f t="shared" si="4"/>
        <v>1</v>
      </c>
      <c r="N45" s="286">
        <f t="shared" si="4"/>
        <v>0</v>
      </c>
      <c r="O45" s="286">
        <f t="shared" si="4"/>
        <v>0</v>
      </c>
      <c r="P45" s="286"/>
      <c r="Q45" s="286">
        <f t="shared" si="4"/>
        <v>1</v>
      </c>
      <c r="R45" s="286" t="e">
        <f t="shared" si="4"/>
        <v>#N/A</v>
      </c>
      <c r="S45" s="286"/>
      <c r="T45" s="286">
        <f t="shared" si="4"/>
        <v>1</v>
      </c>
      <c r="U45" s="286"/>
      <c r="V45" s="286" t="e">
        <f t="shared" si="4"/>
        <v>#N/A</v>
      </c>
      <c r="W45" s="286">
        <f t="shared" si="4"/>
        <v>0</v>
      </c>
      <c r="X45" s="286">
        <f t="shared" si="4"/>
        <v>0</v>
      </c>
      <c r="Y45" s="286">
        <f t="shared" si="4"/>
        <v>1</v>
      </c>
      <c r="Z45" s="286">
        <f t="shared" si="4"/>
        <v>0</v>
      </c>
      <c r="AA45" s="286">
        <f t="shared" si="4"/>
        <v>0</v>
      </c>
      <c r="AB45" s="286">
        <f t="shared" si="4"/>
        <v>1</v>
      </c>
      <c r="AC45" s="286">
        <f t="shared" si="4"/>
        <v>0</v>
      </c>
      <c r="AD45" s="286">
        <f t="shared" si="4"/>
        <v>1</v>
      </c>
      <c r="AE45" s="286">
        <f t="shared" si="4"/>
        <v>1</v>
      </c>
      <c r="AF45" s="286">
        <f t="shared" si="4"/>
        <v>0</v>
      </c>
      <c r="AG45" s="286">
        <f t="shared" si="4"/>
        <v>0</v>
      </c>
      <c r="AH45" s="286">
        <f t="shared" si="4"/>
        <v>0</v>
      </c>
      <c r="AI45" s="286">
        <f t="shared" si="4"/>
        <v>0</v>
      </c>
      <c r="AJ45" s="286">
        <f t="shared" si="4"/>
        <v>0</v>
      </c>
      <c r="AK45" s="286">
        <f t="shared" si="4"/>
        <v>0</v>
      </c>
      <c r="AL45" s="286">
        <f t="shared" si="4"/>
        <v>0</v>
      </c>
      <c r="AM45" s="286">
        <f t="shared" si="4"/>
        <v>0</v>
      </c>
      <c r="AN45" s="286">
        <f t="shared" si="4"/>
        <v>1</v>
      </c>
      <c r="AO45" s="286">
        <f t="shared" si="4"/>
        <v>0</v>
      </c>
      <c r="AP45" s="286">
        <f t="shared" si="4"/>
        <v>0</v>
      </c>
      <c r="AQ45" s="286">
        <f t="shared" si="4"/>
        <v>0</v>
      </c>
      <c r="AR45" s="286">
        <f t="shared" si="4"/>
        <v>0</v>
      </c>
      <c r="AS45" s="286">
        <f t="shared" si="4"/>
        <v>0</v>
      </c>
      <c r="AT45" s="286">
        <f t="shared" si="4"/>
        <v>0</v>
      </c>
      <c r="AU45" s="286">
        <f t="shared" si="4"/>
        <v>0</v>
      </c>
      <c r="AV45" s="286">
        <f t="shared" si="4"/>
        <v>0</v>
      </c>
      <c r="AW45" s="286">
        <f t="shared" si="4"/>
        <v>0</v>
      </c>
      <c r="AX45" s="286">
        <f t="shared" si="4"/>
        <v>0</v>
      </c>
      <c r="AY45" s="286" t="e">
        <f t="shared" si="4"/>
        <v>#N/A</v>
      </c>
      <c r="AZ45" s="286">
        <f t="shared" si="4"/>
        <v>0</v>
      </c>
      <c r="BA45" s="286">
        <f t="shared" si="4"/>
        <v>1</v>
      </c>
      <c r="BB45" s="286">
        <f t="shared" si="4"/>
        <v>0</v>
      </c>
      <c r="BC45" s="286">
        <f t="shared" si="4"/>
        <v>0</v>
      </c>
      <c r="BD45" s="286">
        <f t="shared" si="4"/>
        <v>0</v>
      </c>
      <c r="BE45" s="286" t="e">
        <f t="shared" si="4"/>
        <v>#N/A</v>
      </c>
      <c r="BF45" s="286">
        <f t="shared" si="4"/>
        <v>1</v>
      </c>
      <c r="BG45" s="286" t="e">
        <f t="shared" si="4"/>
        <v>#N/A</v>
      </c>
      <c r="BH45" s="286">
        <f t="shared" si="4"/>
        <v>1</v>
      </c>
      <c r="BI45" s="286">
        <f t="shared" si="4"/>
        <v>0</v>
      </c>
      <c r="BJ45" s="286">
        <f t="shared" si="4"/>
        <v>0</v>
      </c>
      <c r="BK45" s="286">
        <f t="shared" si="4"/>
        <v>1</v>
      </c>
      <c r="BL45" s="286">
        <f t="shared" si="4"/>
        <v>0</v>
      </c>
      <c r="BM45" s="286">
        <f t="shared" si="4"/>
        <v>0</v>
      </c>
      <c r="BN45" s="286">
        <f t="shared" si="4"/>
        <v>0</v>
      </c>
      <c r="BO45" s="286" t="e">
        <f t="shared" si="4"/>
        <v>#N/A</v>
      </c>
      <c r="BP45" s="286">
        <f t="shared" si="4"/>
        <v>0</v>
      </c>
      <c r="BQ45" s="286">
        <f t="shared" ref="BQ45:EB48" si="7">+IF(BQ14*1.1&lt;BQ30,1,0)</f>
        <v>1</v>
      </c>
      <c r="BR45" s="286" t="e">
        <f t="shared" si="7"/>
        <v>#N/A</v>
      </c>
      <c r="BS45" s="286">
        <f t="shared" si="7"/>
        <v>1</v>
      </c>
      <c r="BT45" s="286">
        <f t="shared" si="7"/>
        <v>0</v>
      </c>
      <c r="BU45" s="286">
        <f t="shared" si="7"/>
        <v>1</v>
      </c>
      <c r="BV45" s="286">
        <f t="shared" si="7"/>
        <v>0</v>
      </c>
      <c r="BW45" s="286">
        <f t="shared" si="7"/>
        <v>0</v>
      </c>
      <c r="BX45" s="286">
        <f t="shared" si="7"/>
        <v>0</v>
      </c>
      <c r="BY45" s="286">
        <f t="shared" si="7"/>
        <v>0</v>
      </c>
      <c r="BZ45" s="286" t="e">
        <f t="shared" si="7"/>
        <v>#N/A</v>
      </c>
      <c r="CA45" s="286">
        <f t="shared" si="7"/>
        <v>0</v>
      </c>
      <c r="CB45" s="286">
        <f t="shared" si="7"/>
        <v>0</v>
      </c>
      <c r="CC45" s="286">
        <f t="shared" si="7"/>
        <v>0</v>
      </c>
      <c r="CD45" s="286">
        <f t="shared" si="7"/>
        <v>0</v>
      </c>
      <c r="CE45" s="286">
        <f t="shared" si="7"/>
        <v>1</v>
      </c>
      <c r="CF45" s="286">
        <f t="shared" si="7"/>
        <v>0</v>
      </c>
      <c r="CG45" s="286">
        <f t="shared" si="7"/>
        <v>0</v>
      </c>
      <c r="CH45" s="286">
        <f t="shared" si="7"/>
        <v>0</v>
      </c>
      <c r="CI45" s="286">
        <f t="shared" si="7"/>
        <v>1</v>
      </c>
      <c r="CJ45" s="286">
        <f t="shared" si="7"/>
        <v>0</v>
      </c>
      <c r="CK45" s="286">
        <f t="shared" si="7"/>
        <v>0</v>
      </c>
      <c r="CL45" s="286">
        <f t="shared" si="7"/>
        <v>0</v>
      </c>
      <c r="CM45" s="286">
        <f t="shared" si="7"/>
        <v>1</v>
      </c>
      <c r="CN45" s="286">
        <f t="shared" si="7"/>
        <v>1</v>
      </c>
      <c r="CO45" s="286">
        <f t="shared" si="7"/>
        <v>1</v>
      </c>
      <c r="CP45" s="286">
        <f t="shared" si="7"/>
        <v>0</v>
      </c>
      <c r="CQ45" s="286">
        <f t="shared" si="7"/>
        <v>0</v>
      </c>
      <c r="CR45" s="286">
        <f t="shared" si="7"/>
        <v>0</v>
      </c>
      <c r="CS45" s="286">
        <f t="shared" si="7"/>
        <v>0</v>
      </c>
      <c r="CT45" s="286">
        <f t="shared" si="7"/>
        <v>0</v>
      </c>
      <c r="CU45" s="286">
        <f t="shared" si="7"/>
        <v>0</v>
      </c>
      <c r="CV45" s="286">
        <f t="shared" si="7"/>
        <v>1</v>
      </c>
      <c r="CW45" s="286">
        <f t="shared" si="7"/>
        <v>0</v>
      </c>
      <c r="CX45" s="286">
        <f t="shared" si="7"/>
        <v>1</v>
      </c>
      <c r="CY45" s="286">
        <f t="shared" si="7"/>
        <v>0</v>
      </c>
      <c r="CZ45" s="286">
        <f t="shared" si="7"/>
        <v>0</v>
      </c>
      <c r="DA45" s="286">
        <f t="shared" si="7"/>
        <v>0</v>
      </c>
      <c r="DB45" s="286">
        <f t="shared" si="7"/>
        <v>0</v>
      </c>
      <c r="DC45" s="286">
        <f t="shared" si="7"/>
        <v>0</v>
      </c>
      <c r="DD45" s="286" t="e">
        <f t="shared" si="7"/>
        <v>#N/A</v>
      </c>
      <c r="DE45" s="286">
        <f t="shared" si="7"/>
        <v>1</v>
      </c>
      <c r="DF45" s="286">
        <f t="shared" si="7"/>
        <v>0</v>
      </c>
      <c r="DG45" s="286">
        <f t="shared" si="7"/>
        <v>0</v>
      </c>
      <c r="DH45" s="286">
        <f t="shared" si="7"/>
        <v>0</v>
      </c>
      <c r="DI45" s="286">
        <f t="shared" si="7"/>
        <v>0</v>
      </c>
      <c r="DJ45" s="286">
        <f t="shared" si="7"/>
        <v>0</v>
      </c>
      <c r="DK45" s="286">
        <f t="shared" si="7"/>
        <v>0</v>
      </c>
      <c r="DL45" s="286">
        <f t="shared" si="7"/>
        <v>0</v>
      </c>
      <c r="DM45" s="286">
        <f t="shared" si="7"/>
        <v>1</v>
      </c>
      <c r="DN45" s="286">
        <f t="shared" si="7"/>
        <v>0</v>
      </c>
      <c r="DO45" s="286" t="e">
        <f t="shared" si="7"/>
        <v>#N/A</v>
      </c>
      <c r="DP45" s="286">
        <f t="shared" si="7"/>
        <v>0</v>
      </c>
      <c r="DQ45" s="286">
        <f t="shared" si="7"/>
        <v>1</v>
      </c>
      <c r="DR45" s="286">
        <f t="shared" si="7"/>
        <v>0</v>
      </c>
      <c r="DS45" s="286">
        <f t="shared" si="7"/>
        <v>0</v>
      </c>
      <c r="DT45" s="286">
        <f t="shared" si="7"/>
        <v>0</v>
      </c>
      <c r="DU45" s="286">
        <f t="shared" si="7"/>
        <v>0</v>
      </c>
      <c r="DV45" s="286">
        <f t="shared" si="7"/>
        <v>0</v>
      </c>
      <c r="DW45" s="286">
        <f t="shared" si="7"/>
        <v>0</v>
      </c>
      <c r="DX45" s="286">
        <f t="shared" si="7"/>
        <v>0</v>
      </c>
      <c r="DY45" s="286">
        <f t="shared" si="7"/>
        <v>0</v>
      </c>
      <c r="DZ45" s="286">
        <f t="shared" si="7"/>
        <v>0</v>
      </c>
      <c r="EA45" s="286">
        <f t="shared" si="7"/>
        <v>1</v>
      </c>
      <c r="EB45" s="286">
        <f t="shared" si="7"/>
        <v>0</v>
      </c>
      <c r="EC45" s="286">
        <f t="shared" si="6"/>
        <v>0</v>
      </c>
      <c r="ED45" s="286">
        <f t="shared" si="5"/>
        <v>1</v>
      </c>
      <c r="EE45" s="286">
        <f t="shared" si="5"/>
        <v>1</v>
      </c>
      <c r="EF45" s="286">
        <f t="shared" si="5"/>
        <v>0</v>
      </c>
      <c r="EG45" s="286">
        <f t="shared" si="5"/>
        <v>0</v>
      </c>
      <c r="EH45" s="286">
        <f t="shared" si="5"/>
        <v>0</v>
      </c>
      <c r="EI45" s="286">
        <f t="shared" si="5"/>
        <v>0</v>
      </c>
      <c r="EJ45" s="286">
        <f t="shared" si="5"/>
        <v>0</v>
      </c>
    </row>
    <row r="46" spans="1:140" hidden="1" outlineLevel="1" x14ac:dyDescent="0.25">
      <c r="A46" s="272" t="s">
        <v>305</v>
      </c>
      <c r="B46" s="286">
        <f t="shared" si="3"/>
        <v>0</v>
      </c>
      <c r="C46" s="286">
        <f t="shared" ref="C46:BQ49" si="8">+IF(C15*1.1&lt;C31,1,0)</f>
        <v>0</v>
      </c>
      <c r="D46" s="286">
        <f t="shared" si="8"/>
        <v>1</v>
      </c>
      <c r="E46" s="286">
        <f t="shared" si="8"/>
        <v>1</v>
      </c>
      <c r="F46" s="286">
        <f t="shared" si="8"/>
        <v>0</v>
      </c>
      <c r="G46" s="286">
        <f t="shared" si="8"/>
        <v>0</v>
      </c>
      <c r="H46" s="286">
        <f t="shared" si="8"/>
        <v>0</v>
      </c>
      <c r="I46" s="286">
        <f t="shared" si="8"/>
        <v>0</v>
      </c>
      <c r="J46" s="286">
        <f t="shared" si="8"/>
        <v>0</v>
      </c>
      <c r="K46" s="286">
        <f t="shared" si="8"/>
        <v>1</v>
      </c>
      <c r="L46" s="286">
        <f t="shared" si="8"/>
        <v>0</v>
      </c>
      <c r="M46" s="286">
        <f t="shared" si="8"/>
        <v>0</v>
      </c>
      <c r="N46" s="286">
        <f t="shared" si="8"/>
        <v>0</v>
      </c>
      <c r="O46" s="286">
        <f t="shared" si="8"/>
        <v>0</v>
      </c>
      <c r="P46" s="286"/>
      <c r="Q46" s="286">
        <f t="shared" si="8"/>
        <v>1</v>
      </c>
      <c r="R46" s="286">
        <f t="shared" si="8"/>
        <v>0</v>
      </c>
      <c r="S46" s="286"/>
      <c r="T46" s="286">
        <f t="shared" si="8"/>
        <v>0</v>
      </c>
      <c r="U46" s="286"/>
      <c r="V46" s="286">
        <f t="shared" si="8"/>
        <v>0</v>
      </c>
      <c r="W46" s="286">
        <f t="shared" si="8"/>
        <v>0</v>
      </c>
      <c r="X46" s="286">
        <f t="shared" si="8"/>
        <v>1</v>
      </c>
      <c r="Y46" s="286">
        <f t="shared" si="8"/>
        <v>0</v>
      </c>
      <c r="Z46" s="286">
        <f t="shared" si="8"/>
        <v>0</v>
      </c>
      <c r="AA46" s="286">
        <f t="shared" si="8"/>
        <v>0</v>
      </c>
      <c r="AB46" s="286">
        <f t="shared" si="8"/>
        <v>0</v>
      </c>
      <c r="AC46" s="286">
        <f t="shared" si="8"/>
        <v>1</v>
      </c>
      <c r="AD46" s="286">
        <f t="shared" si="8"/>
        <v>1</v>
      </c>
      <c r="AE46" s="286">
        <f t="shared" si="8"/>
        <v>1</v>
      </c>
      <c r="AF46" s="286">
        <f t="shared" si="8"/>
        <v>0</v>
      </c>
      <c r="AG46" s="286">
        <f t="shared" si="8"/>
        <v>0</v>
      </c>
      <c r="AH46" s="286">
        <f t="shared" si="8"/>
        <v>0</v>
      </c>
      <c r="AI46" s="286">
        <f t="shared" si="8"/>
        <v>0</v>
      </c>
      <c r="AJ46" s="286">
        <f t="shared" si="8"/>
        <v>1</v>
      </c>
      <c r="AK46" s="286">
        <f t="shared" si="8"/>
        <v>0</v>
      </c>
      <c r="AL46" s="286">
        <f t="shared" si="8"/>
        <v>0</v>
      </c>
      <c r="AM46" s="286">
        <f t="shared" si="8"/>
        <v>1</v>
      </c>
      <c r="AN46" s="286">
        <f t="shared" si="8"/>
        <v>1</v>
      </c>
      <c r="AO46" s="286">
        <f t="shared" si="8"/>
        <v>0</v>
      </c>
      <c r="AP46" s="286">
        <f t="shared" si="8"/>
        <v>1</v>
      </c>
      <c r="AQ46" s="286">
        <f t="shared" si="8"/>
        <v>0</v>
      </c>
      <c r="AR46" s="286">
        <f t="shared" si="8"/>
        <v>0</v>
      </c>
      <c r="AS46" s="286">
        <f t="shared" si="8"/>
        <v>0</v>
      </c>
      <c r="AT46" s="286">
        <f t="shared" si="8"/>
        <v>1</v>
      </c>
      <c r="AU46" s="286">
        <f t="shared" si="8"/>
        <v>0</v>
      </c>
      <c r="AV46" s="286">
        <f t="shared" si="8"/>
        <v>0</v>
      </c>
      <c r="AW46" s="286">
        <f t="shared" si="8"/>
        <v>0</v>
      </c>
      <c r="AX46" s="286">
        <f t="shared" si="8"/>
        <v>0</v>
      </c>
      <c r="AY46" s="286">
        <f t="shared" si="8"/>
        <v>0</v>
      </c>
      <c r="AZ46" s="286">
        <f t="shared" si="8"/>
        <v>0</v>
      </c>
      <c r="BA46" s="286">
        <f t="shared" si="8"/>
        <v>1</v>
      </c>
      <c r="BB46" s="286">
        <f t="shared" si="8"/>
        <v>1</v>
      </c>
      <c r="BC46" s="286">
        <f t="shared" si="8"/>
        <v>1</v>
      </c>
      <c r="BD46" s="286">
        <f t="shared" si="8"/>
        <v>0</v>
      </c>
      <c r="BE46" s="286">
        <f t="shared" si="8"/>
        <v>0</v>
      </c>
      <c r="BF46" s="286">
        <f t="shared" si="8"/>
        <v>0</v>
      </c>
      <c r="BG46" s="286">
        <f t="shared" si="8"/>
        <v>0</v>
      </c>
      <c r="BH46" s="286">
        <f t="shared" si="8"/>
        <v>0</v>
      </c>
      <c r="BI46" s="286">
        <f t="shared" si="8"/>
        <v>0</v>
      </c>
      <c r="BJ46" s="286">
        <f t="shared" si="8"/>
        <v>1</v>
      </c>
      <c r="BK46" s="286">
        <f t="shared" si="8"/>
        <v>0</v>
      </c>
      <c r="BL46" s="286">
        <f t="shared" si="8"/>
        <v>0</v>
      </c>
      <c r="BM46" s="286">
        <f t="shared" si="8"/>
        <v>0</v>
      </c>
      <c r="BN46" s="286">
        <f t="shared" si="8"/>
        <v>0</v>
      </c>
      <c r="BO46" s="286">
        <f t="shared" si="8"/>
        <v>0</v>
      </c>
      <c r="BP46" s="286">
        <f t="shared" si="8"/>
        <v>1</v>
      </c>
      <c r="BQ46" s="286">
        <f t="shared" si="8"/>
        <v>1</v>
      </c>
      <c r="BR46" s="286">
        <f t="shared" si="7"/>
        <v>0</v>
      </c>
      <c r="BS46" s="286">
        <f t="shared" si="7"/>
        <v>1</v>
      </c>
      <c r="BT46" s="286">
        <f t="shared" si="7"/>
        <v>0</v>
      </c>
      <c r="BU46" s="286">
        <f t="shared" si="7"/>
        <v>0</v>
      </c>
      <c r="BV46" s="286">
        <f t="shared" si="7"/>
        <v>0</v>
      </c>
      <c r="BW46" s="286">
        <f t="shared" si="7"/>
        <v>0</v>
      </c>
      <c r="BX46" s="286">
        <f t="shared" si="7"/>
        <v>1</v>
      </c>
      <c r="BY46" s="286">
        <f t="shared" si="7"/>
        <v>1</v>
      </c>
      <c r="BZ46" s="286">
        <f t="shared" si="7"/>
        <v>0</v>
      </c>
      <c r="CA46" s="286">
        <f t="shared" si="7"/>
        <v>0</v>
      </c>
      <c r="CB46" s="286">
        <f t="shared" si="7"/>
        <v>1</v>
      </c>
      <c r="CC46" s="286">
        <f t="shared" si="7"/>
        <v>1</v>
      </c>
      <c r="CD46" s="286">
        <f t="shared" si="7"/>
        <v>0</v>
      </c>
      <c r="CE46" s="286">
        <f t="shared" si="7"/>
        <v>1</v>
      </c>
      <c r="CF46" s="286">
        <f t="shared" si="7"/>
        <v>0</v>
      </c>
      <c r="CG46" s="286">
        <f t="shared" si="7"/>
        <v>0</v>
      </c>
      <c r="CH46" s="286">
        <f t="shared" si="7"/>
        <v>1</v>
      </c>
      <c r="CI46" s="286">
        <f t="shared" si="7"/>
        <v>1</v>
      </c>
      <c r="CJ46" s="286">
        <f t="shared" si="7"/>
        <v>1</v>
      </c>
      <c r="CK46" s="286">
        <f t="shared" si="7"/>
        <v>0</v>
      </c>
      <c r="CL46" s="286">
        <f t="shared" si="7"/>
        <v>0</v>
      </c>
      <c r="CM46" s="286">
        <f t="shared" si="7"/>
        <v>0</v>
      </c>
      <c r="CN46" s="286">
        <f t="shared" si="7"/>
        <v>1</v>
      </c>
      <c r="CO46" s="286">
        <f t="shared" si="7"/>
        <v>0</v>
      </c>
      <c r="CP46" s="286">
        <f t="shared" si="7"/>
        <v>0</v>
      </c>
      <c r="CQ46" s="286">
        <f t="shared" si="7"/>
        <v>0</v>
      </c>
      <c r="CR46" s="286">
        <f t="shared" si="7"/>
        <v>0</v>
      </c>
      <c r="CS46" s="286">
        <f t="shared" si="7"/>
        <v>0</v>
      </c>
      <c r="CT46" s="286">
        <f t="shared" si="7"/>
        <v>0</v>
      </c>
      <c r="CU46" s="286">
        <f t="shared" si="7"/>
        <v>0</v>
      </c>
      <c r="CV46" s="286">
        <f t="shared" si="7"/>
        <v>0</v>
      </c>
      <c r="CW46" s="286">
        <f t="shared" si="7"/>
        <v>0</v>
      </c>
      <c r="CX46" s="286">
        <f t="shared" si="7"/>
        <v>0</v>
      </c>
      <c r="CY46" s="286">
        <f t="shared" si="7"/>
        <v>1</v>
      </c>
      <c r="CZ46" s="286">
        <f t="shared" si="7"/>
        <v>1</v>
      </c>
      <c r="DA46" s="286">
        <f t="shared" si="7"/>
        <v>0</v>
      </c>
      <c r="DB46" s="286">
        <f t="shared" si="7"/>
        <v>0</v>
      </c>
      <c r="DC46" s="286">
        <f t="shared" si="7"/>
        <v>0</v>
      </c>
      <c r="DD46" s="286">
        <f t="shared" si="7"/>
        <v>0</v>
      </c>
      <c r="DE46" s="286">
        <f t="shared" si="7"/>
        <v>1</v>
      </c>
      <c r="DF46" s="286">
        <f t="shared" si="7"/>
        <v>0</v>
      </c>
      <c r="DG46" s="286">
        <f t="shared" si="7"/>
        <v>0</v>
      </c>
      <c r="DH46" s="286">
        <f t="shared" si="7"/>
        <v>0</v>
      </c>
      <c r="DI46" s="286">
        <f t="shared" si="7"/>
        <v>0</v>
      </c>
      <c r="DJ46" s="286">
        <f t="shared" si="7"/>
        <v>1</v>
      </c>
      <c r="DK46" s="286">
        <f t="shared" si="7"/>
        <v>1</v>
      </c>
      <c r="DL46" s="286">
        <f t="shared" si="7"/>
        <v>0</v>
      </c>
      <c r="DM46" s="286">
        <f t="shared" si="7"/>
        <v>0</v>
      </c>
      <c r="DN46" s="286">
        <f t="shared" si="7"/>
        <v>0</v>
      </c>
      <c r="DO46" s="286">
        <f t="shared" si="7"/>
        <v>0</v>
      </c>
      <c r="DP46" s="286">
        <f t="shared" si="7"/>
        <v>0</v>
      </c>
      <c r="DQ46" s="286">
        <f t="shared" si="7"/>
        <v>0</v>
      </c>
      <c r="DR46" s="286">
        <f t="shared" si="7"/>
        <v>0</v>
      </c>
      <c r="DS46" s="286">
        <f t="shared" si="7"/>
        <v>0</v>
      </c>
      <c r="DT46" s="286">
        <f t="shared" si="7"/>
        <v>0</v>
      </c>
      <c r="DU46" s="286">
        <f t="shared" si="7"/>
        <v>0</v>
      </c>
      <c r="DV46" s="286">
        <f t="shared" si="7"/>
        <v>0</v>
      </c>
      <c r="DW46" s="286">
        <f t="shared" si="7"/>
        <v>0</v>
      </c>
      <c r="DX46" s="286">
        <f t="shared" si="7"/>
        <v>1</v>
      </c>
      <c r="DY46" s="286">
        <f t="shared" si="7"/>
        <v>0</v>
      </c>
      <c r="DZ46" s="286">
        <f t="shared" si="7"/>
        <v>0</v>
      </c>
      <c r="EA46" s="286">
        <f t="shared" si="7"/>
        <v>1</v>
      </c>
      <c r="EB46" s="286">
        <f t="shared" si="7"/>
        <v>0</v>
      </c>
      <c r="EC46" s="286">
        <f t="shared" si="6"/>
        <v>0</v>
      </c>
      <c r="ED46" s="286">
        <f t="shared" si="5"/>
        <v>1</v>
      </c>
      <c r="EE46" s="286">
        <f t="shared" si="5"/>
        <v>1</v>
      </c>
      <c r="EF46" s="286">
        <f t="shared" si="5"/>
        <v>0</v>
      </c>
      <c r="EG46" s="286">
        <f t="shared" si="5"/>
        <v>0</v>
      </c>
      <c r="EH46" s="286">
        <f t="shared" si="5"/>
        <v>0</v>
      </c>
      <c r="EI46" s="286">
        <f t="shared" si="5"/>
        <v>0</v>
      </c>
      <c r="EJ46" s="286">
        <f t="shared" si="5"/>
        <v>0</v>
      </c>
    </row>
    <row r="47" spans="1:140" hidden="1" outlineLevel="1" x14ac:dyDescent="0.25">
      <c r="A47" s="272" t="s">
        <v>319</v>
      </c>
      <c r="B47" s="286">
        <f t="shared" si="3"/>
        <v>0</v>
      </c>
      <c r="C47" s="286">
        <f t="shared" si="8"/>
        <v>0</v>
      </c>
      <c r="D47" s="286">
        <f t="shared" si="8"/>
        <v>0</v>
      </c>
      <c r="E47" s="286">
        <f t="shared" si="8"/>
        <v>0</v>
      </c>
      <c r="F47" s="286">
        <f t="shared" si="8"/>
        <v>0</v>
      </c>
      <c r="G47" s="286">
        <f t="shared" si="8"/>
        <v>0</v>
      </c>
      <c r="H47" s="286">
        <f t="shared" si="8"/>
        <v>0</v>
      </c>
      <c r="I47" s="286">
        <f t="shared" si="8"/>
        <v>0</v>
      </c>
      <c r="J47" s="286">
        <f t="shared" si="8"/>
        <v>0</v>
      </c>
      <c r="K47" s="286">
        <f t="shared" si="8"/>
        <v>1</v>
      </c>
      <c r="L47" s="286">
        <f t="shared" si="8"/>
        <v>0</v>
      </c>
      <c r="M47" s="286">
        <f t="shared" si="8"/>
        <v>0</v>
      </c>
      <c r="N47" s="286">
        <f t="shared" si="8"/>
        <v>0</v>
      </c>
      <c r="O47" s="286">
        <f t="shared" si="8"/>
        <v>0</v>
      </c>
      <c r="P47" s="286"/>
      <c r="Q47" s="286">
        <f t="shared" si="8"/>
        <v>0</v>
      </c>
      <c r="R47" s="286">
        <f t="shared" si="8"/>
        <v>0</v>
      </c>
      <c r="S47" s="286"/>
      <c r="T47" s="286">
        <f t="shared" si="8"/>
        <v>0</v>
      </c>
      <c r="U47" s="286"/>
      <c r="V47" s="286">
        <f t="shared" si="8"/>
        <v>0</v>
      </c>
      <c r="W47" s="286">
        <f t="shared" si="8"/>
        <v>0</v>
      </c>
      <c r="X47" s="286">
        <f t="shared" si="8"/>
        <v>0</v>
      </c>
      <c r="Y47" s="286">
        <f t="shared" si="8"/>
        <v>0</v>
      </c>
      <c r="Z47" s="286">
        <f t="shared" si="8"/>
        <v>0</v>
      </c>
      <c r="AA47" s="286">
        <f t="shared" si="8"/>
        <v>0</v>
      </c>
      <c r="AB47" s="286">
        <f t="shared" si="8"/>
        <v>0</v>
      </c>
      <c r="AC47" s="286">
        <f t="shared" si="8"/>
        <v>0</v>
      </c>
      <c r="AD47" s="286">
        <f t="shared" si="8"/>
        <v>0</v>
      </c>
      <c r="AE47" s="286">
        <f t="shared" si="8"/>
        <v>0</v>
      </c>
      <c r="AF47" s="286">
        <f t="shared" si="8"/>
        <v>0</v>
      </c>
      <c r="AG47" s="286">
        <f t="shared" si="8"/>
        <v>0</v>
      </c>
      <c r="AH47" s="286">
        <f t="shared" si="8"/>
        <v>0</v>
      </c>
      <c r="AI47" s="286">
        <f t="shared" si="8"/>
        <v>0</v>
      </c>
      <c r="AJ47" s="286">
        <f t="shared" si="8"/>
        <v>0</v>
      </c>
      <c r="AK47" s="286">
        <f t="shared" si="8"/>
        <v>0</v>
      </c>
      <c r="AL47" s="286">
        <f t="shared" si="8"/>
        <v>0</v>
      </c>
      <c r="AM47" s="286">
        <f t="shared" si="8"/>
        <v>0</v>
      </c>
      <c r="AN47" s="286">
        <f t="shared" si="8"/>
        <v>0</v>
      </c>
      <c r="AO47" s="286">
        <f t="shared" si="8"/>
        <v>0</v>
      </c>
      <c r="AP47" s="286">
        <f t="shared" si="8"/>
        <v>0</v>
      </c>
      <c r="AQ47" s="286">
        <f t="shared" si="8"/>
        <v>0</v>
      </c>
      <c r="AR47" s="286">
        <f t="shared" si="8"/>
        <v>0</v>
      </c>
      <c r="AS47" s="286">
        <f t="shared" si="8"/>
        <v>0</v>
      </c>
      <c r="AT47" s="286">
        <f t="shared" si="8"/>
        <v>0</v>
      </c>
      <c r="AU47" s="286">
        <f t="shared" si="8"/>
        <v>0</v>
      </c>
      <c r="AV47" s="286">
        <f t="shared" si="8"/>
        <v>0</v>
      </c>
      <c r="AW47" s="286">
        <f t="shared" si="8"/>
        <v>0</v>
      </c>
      <c r="AX47" s="286">
        <f t="shared" si="8"/>
        <v>0</v>
      </c>
      <c r="AY47" s="286">
        <f t="shared" si="8"/>
        <v>0</v>
      </c>
      <c r="AZ47" s="286">
        <f t="shared" si="8"/>
        <v>0</v>
      </c>
      <c r="BA47" s="286">
        <f t="shared" si="8"/>
        <v>1</v>
      </c>
      <c r="BB47" s="286">
        <f t="shared" si="8"/>
        <v>0</v>
      </c>
      <c r="BC47" s="286">
        <f t="shared" si="8"/>
        <v>0</v>
      </c>
      <c r="BD47" s="286">
        <f t="shared" si="8"/>
        <v>0</v>
      </c>
      <c r="BE47" s="286">
        <f t="shared" si="8"/>
        <v>0</v>
      </c>
      <c r="BF47" s="286">
        <f t="shared" si="8"/>
        <v>0</v>
      </c>
      <c r="BG47" s="286">
        <f t="shared" si="8"/>
        <v>0</v>
      </c>
      <c r="BH47" s="286">
        <f t="shared" si="8"/>
        <v>0</v>
      </c>
      <c r="BI47" s="286">
        <f t="shared" si="8"/>
        <v>0</v>
      </c>
      <c r="BJ47" s="286">
        <f t="shared" si="8"/>
        <v>0</v>
      </c>
      <c r="BK47" s="286">
        <f t="shared" si="8"/>
        <v>0</v>
      </c>
      <c r="BL47" s="286">
        <f t="shared" si="8"/>
        <v>0</v>
      </c>
      <c r="BM47" s="286">
        <f t="shared" si="8"/>
        <v>0</v>
      </c>
      <c r="BN47" s="286">
        <f t="shared" si="8"/>
        <v>0</v>
      </c>
      <c r="BO47" s="286">
        <f t="shared" si="8"/>
        <v>0</v>
      </c>
      <c r="BP47" s="286">
        <f t="shared" si="8"/>
        <v>0</v>
      </c>
      <c r="BQ47" s="286">
        <f t="shared" si="8"/>
        <v>0</v>
      </c>
      <c r="BR47" s="286">
        <f t="shared" si="7"/>
        <v>0</v>
      </c>
      <c r="BS47" s="286">
        <f t="shared" si="7"/>
        <v>0</v>
      </c>
      <c r="BT47" s="286">
        <f t="shared" si="7"/>
        <v>0</v>
      </c>
      <c r="BU47" s="286">
        <f t="shared" si="7"/>
        <v>0</v>
      </c>
      <c r="BV47" s="286">
        <f t="shared" si="7"/>
        <v>1</v>
      </c>
      <c r="BW47" s="286">
        <f t="shared" si="7"/>
        <v>0</v>
      </c>
      <c r="BX47" s="286">
        <f t="shared" si="7"/>
        <v>0</v>
      </c>
      <c r="BY47" s="286">
        <f t="shared" si="7"/>
        <v>0</v>
      </c>
      <c r="BZ47" s="286">
        <f t="shared" si="7"/>
        <v>0</v>
      </c>
      <c r="CA47" s="286">
        <f t="shared" si="7"/>
        <v>0</v>
      </c>
      <c r="CB47" s="286">
        <f t="shared" si="7"/>
        <v>0</v>
      </c>
      <c r="CC47" s="286">
        <f t="shared" si="7"/>
        <v>0</v>
      </c>
      <c r="CD47" s="286">
        <f t="shared" si="7"/>
        <v>0</v>
      </c>
      <c r="CE47" s="286">
        <f t="shared" si="7"/>
        <v>0</v>
      </c>
      <c r="CF47" s="286">
        <f t="shared" si="7"/>
        <v>0</v>
      </c>
      <c r="CG47" s="286">
        <f t="shared" si="7"/>
        <v>0</v>
      </c>
      <c r="CH47" s="286">
        <f t="shared" si="7"/>
        <v>0</v>
      </c>
      <c r="CI47" s="286">
        <f t="shared" si="7"/>
        <v>0</v>
      </c>
      <c r="CJ47" s="286">
        <f t="shared" si="7"/>
        <v>0</v>
      </c>
      <c r="CK47" s="286">
        <f t="shared" si="7"/>
        <v>0</v>
      </c>
      <c r="CL47" s="286">
        <f t="shared" si="7"/>
        <v>0</v>
      </c>
      <c r="CM47" s="286">
        <f t="shared" si="7"/>
        <v>0</v>
      </c>
      <c r="CN47" s="286">
        <f t="shared" si="7"/>
        <v>0</v>
      </c>
      <c r="CO47" s="286">
        <f t="shared" si="7"/>
        <v>0</v>
      </c>
      <c r="CP47" s="286">
        <f t="shared" si="7"/>
        <v>0</v>
      </c>
      <c r="CQ47" s="286">
        <f t="shared" si="7"/>
        <v>0</v>
      </c>
      <c r="CR47" s="286">
        <f t="shared" si="7"/>
        <v>0</v>
      </c>
      <c r="CS47" s="286">
        <f t="shared" si="7"/>
        <v>0</v>
      </c>
      <c r="CT47" s="286">
        <f t="shared" si="7"/>
        <v>0</v>
      </c>
      <c r="CU47" s="286">
        <f t="shared" si="7"/>
        <v>0</v>
      </c>
      <c r="CV47" s="286">
        <f t="shared" si="7"/>
        <v>0</v>
      </c>
      <c r="CW47" s="286">
        <f t="shared" si="7"/>
        <v>0</v>
      </c>
      <c r="CX47" s="286">
        <f t="shared" si="7"/>
        <v>0</v>
      </c>
      <c r="CY47" s="286">
        <f t="shared" si="7"/>
        <v>0</v>
      </c>
      <c r="CZ47" s="286">
        <f t="shared" si="7"/>
        <v>0</v>
      </c>
      <c r="DA47" s="286">
        <f t="shared" si="7"/>
        <v>0</v>
      </c>
      <c r="DB47" s="286">
        <f t="shared" si="7"/>
        <v>0</v>
      </c>
      <c r="DC47" s="286">
        <f t="shared" si="7"/>
        <v>0</v>
      </c>
      <c r="DD47" s="286">
        <f t="shared" si="7"/>
        <v>0</v>
      </c>
      <c r="DE47" s="286">
        <f t="shared" si="7"/>
        <v>0</v>
      </c>
      <c r="DF47" s="286">
        <f t="shared" si="7"/>
        <v>0</v>
      </c>
      <c r="DG47" s="286">
        <f t="shared" si="7"/>
        <v>0</v>
      </c>
      <c r="DH47" s="286">
        <f t="shared" si="7"/>
        <v>0</v>
      </c>
      <c r="DI47" s="286">
        <f t="shared" si="7"/>
        <v>0</v>
      </c>
      <c r="DJ47" s="286">
        <f t="shared" si="7"/>
        <v>0</v>
      </c>
      <c r="DK47" s="286">
        <f t="shared" si="7"/>
        <v>0</v>
      </c>
      <c r="DL47" s="286">
        <f t="shared" si="7"/>
        <v>0</v>
      </c>
      <c r="DM47" s="286">
        <f t="shared" si="7"/>
        <v>0</v>
      </c>
      <c r="DN47" s="286">
        <f t="shared" si="7"/>
        <v>0</v>
      </c>
      <c r="DO47" s="286">
        <f t="shared" si="7"/>
        <v>0</v>
      </c>
      <c r="DP47" s="286">
        <f t="shared" si="7"/>
        <v>0</v>
      </c>
      <c r="DQ47" s="286">
        <f t="shared" si="7"/>
        <v>0</v>
      </c>
      <c r="DR47" s="286">
        <f t="shared" si="7"/>
        <v>0</v>
      </c>
      <c r="DS47" s="286">
        <f t="shared" si="7"/>
        <v>0</v>
      </c>
      <c r="DT47" s="286">
        <f t="shared" si="7"/>
        <v>0</v>
      </c>
      <c r="DU47" s="286">
        <f t="shared" si="7"/>
        <v>0</v>
      </c>
      <c r="DV47" s="286">
        <f t="shared" si="7"/>
        <v>0</v>
      </c>
      <c r="DW47" s="286">
        <f t="shared" si="7"/>
        <v>0</v>
      </c>
      <c r="DX47" s="286">
        <f t="shared" si="7"/>
        <v>0</v>
      </c>
      <c r="DY47" s="286">
        <f t="shared" si="7"/>
        <v>0</v>
      </c>
      <c r="DZ47" s="286">
        <f t="shared" si="7"/>
        <v>0</v>
      </c>
      <c r="EA47" s="286">
        <f t="shared" si="7"/>
        <v>0</v>
      </c>
      <c r="EB47" s="286">
        <f t="shared" si="7"/>
        <v>0</v>
      </c>
      <c r="EC47" s="286">
        <f t="shared" si="6"/>
        <v>0</v>
      </c>
      <c r="ED47" s="286">
        <f t="shared" si="5"/>
        <v>0</v>
      </c>
      <c r="EE47" s="286">
        <f t="shared" si="5"/>
        <v>0</v>
      </c>
      <c r="EF47" s="286">
        <f t="shared" si="5"/>
        <v>0</v>
      </c>
      <c r="EG47" s="286">
        <f t="shared" si="5"/>
        <v>0</v>
      </c>
      <c r="EH47" s="286">
        <f t="shared" si="5"/>
        <v>0</v>
      </c>
      <c r="EI47" s="286">
        <f t="shared" si="5"/>
        <v>0</v>
      </c>
      <c r="EJ47" s="286">
        <f t="shared" si="5"/>
        <v>0</v>
      </c>
    </row>
    <row r="48" spans="1:140" hidden="1" outlineLevel="1" x14ac:dyDescent="0.25">
      <c r="A48" s="272" t="s">
        <v>329</v>
      </c>
      <c r="B48" s="286">
        <f t="shared" si="3"/>
        <v>0</v>
      </c>
      <c r="C48" s="286">
        <f t="shared" si="8"/>
        <v>0</v>
      </c>
      <c r="D48" s="286">
        <f t="shared" si="8"/>
        <v>1</v>
      </c>
      <c r="E48" s="286">
        <f t="shared" si="8"/>
        <v>0</v>
      </c>
      <c r="F48" s="286">
        <f t="shared" si="8"/>
        <v>0</v>
      </c>
      <c r="G48" s="286">
        <f t="shared" si="8"/>
        <v>0</v>
      </c>
      <c r="H48" s="286">
        <f t="shared" si="8"/>
        <v>0</v>
      </c>
      <c r="I48" s="286">
        <f t="shared" si="8"/>
        <v>0</v>
      </c>
      <c r="J48" s="286">
        <f t="shared" si="8"/>
        <v>0</v>
      </c>
      <c r="K48" s="286">
        <f t="shared" si="8"/>
        <v>0</v>
      </c>
      <c r="L48" s="286">
        <f t="shared" si="8"/>
        <v>0</v>
      </c>
      <c r="M48" s="286">
        <f t="shared" si="8"/>
        <v>0</v>
      </c>
      <c r="N48" s="286">
        <f t="shared" si="8"/>
        <v>0</v>
      </c>
      <c r="O48" s="286">
        <f t="shared" si="8"/>
        <v>0</v>
      </c>
      <c r="P48" s="286"/>
      <c r="Q48" s="286">
        <f t="shared" si="8"/>
        <v>0</v>
      </c>
      <c r="R48" s="286">
        <f t="shared" si="8"/>
        <v>0</v>
      </c>
      <c r="S48" s="286"/>
      <c r="T48" s="286">
        <f t="shared" si="8"/>
        <v>0</v>
      </c>
      <c r="U48" s="286"/>
      <c r="V48" s="286">
        <f t="shared" si="8"/>
        <v>0</v>
      </c>
      <c r="W48" s="286">
        <f t="shared" si="8"/>
        <v>1</v>
      </c>
      <c r="X48" s="286">
        <f t="shared" si="8"/>
        <v>0</v>
      </c>
      <c r="Y48" s="286">
        <f t="shared" si="8"/>
        <v>0</v>
      </c>
      <c r="Z48" s="286">
        <f t="shared" si="8"/>
        <v>0</v>
      </c>
      <c r="AA48" s="286">
        <f t="shared" si="8"/>
        <v>0</v>
      </c>
      <c r="AB48" s="286">
        <f t="shared" si="8"/>
        <v>0</v>
      </c>
      <c r="AC48" s="286">
        <f t="shared" si="8"/>
        <v>0</v>
      </c>
      <c r="AD48" s="286">
        <f t="shared" si="8"/>
        <v>0</v>
      </c>
      <c r="AE48" s="286">
        <f t="shared" si="8"/>
        <v>0</v>
      </c>
      <c r="AF48" s="286">
        <f t="shared" si="8"/>
        <v>0</v>
      </c>
      <c r="AG48" s="286">
        <f t="shared" si="8"/>
        <v>0</v>
      </c>
      <c r="AH48" s="286">
        <f t="shared" si="8"/>
        <v>0</v>
      </c>
      <c r="AI48" s="286">
        <f t="shared" si="8"/>
        <v>0</v>
      </c>
      <c r="AJ48" s="286">
        <f t="shared" si="8"/>
        <v>1</v>
      </c>
      <c r="AK48" s="286">
        <f t="shared" si="8"/>
        <v>0</v>
      </c>
      <c r="AL48" s="286">
        <f t="shared" si="8"/>
        <v>0</v>
      </c>
      <c r="AM48" s="286">
        <f t="shared" si="8"/>
        <v>0</v>
      </c>
      <c r="AN48" s="286">
        <f t="shared" si="8"/>
        <v>0</v>
      </c>
      <c r="AO48" s="286">
        <f t="shared" si="8"/>
        <v>0</v>
      </c>
      <c r="AP48" s="286">
        <f t="shared" si="8"/>
        <v>0</v>
      </c>
      <c r="AQ48" s="286">
        <f t="shared" si="8"/>
        <v>0</v>
      </c>
      <c r="AR48" s="286">
        <f t="shared" si="8"/>
        <v>0</v>
      </c>
      <c r="AS48" s="286">
        <f t="shared" si="8"/>
        <v>0</v>
      </c>
      <c r="AT48" s="286">
        <f t="shared" si="8"/>
        <v>0</v>
      </c>
      <c r="AU48" s="286">
        <f t="shared" si="8"/>
        <v>0</v>
      </c>
      <c r="AV48" s="286">
        <f t="shared" si="8"/>
        <v>0</v>
      </c>
      <c r="AW48" s="286">
        <f t="shared" si="8"/>
        <v>0</v>
      </c>
      <c r="AX48" s="286">
        <f t="shared" si="8"/>
        <v>0</v>
      </c>
      <c r="AY48" s="286">
        <f t="shared" si="8"/>
        <v>0</v>
      </c>
      <c r="AZ48" s="286">
        <f t="shared" si="8"/>
        <v>0</v>
      </c>
      <c r="BA48" s="286">
        <f t="shared" si="8"/>
        <v>0</v>
      </c>
      <c r="BB48" s="286">
        <f t="shared" si="8"/>
        <v>0</v>
      </c>
      <c r="BC48" s="286">
        <f t="shared" si="8"/>
        <v>0</v>
      </c>
      <c r="BD48" s="286">
        <f t="shared" si="8"/>
        <v>0</v>
      </c>
      <c r="BE48" s="286">
        <f t="shared" si="8"/>
        <v>0</v>
      </c>
      <c r="BF48" s="286">
        <f t="shared" si="8"/>
        <v>0</v>
      </c>
      <c r="BG48" s="286">
        <f t="shared" si="8"/>
        <v>0</v>
      </c>
      <c r="BH48" s="286">
        <f t="shared" si="8"/>
        <v>0</v>
      </c>
      <c r="BI48" s="286">
        <f t="shared" si="8"/>
        <v>0</v>
      </c>
      <c r="BJ48" s="286">
        <f t="shared" si="8"/>
        <v>0</v>
      </c>
      <c r="BK48" s="286">
        <f t="shared" si="8"/>
        <v>0</v>
      </c>
      <c r="BL48" s="286">
        <f t="shared" si="8"/>
        <v>0</v>
      </c>
      <c r="BM48" s="286">
        <f t="shared" si="8"/>
        <v>0</v>
      </c>
      <c r="BN48" s="286">
        <f t="shared" si="8"/>
        <v>0</v>
      </c>
      <c r="BO48" s="286">
        <f t="shared" si="8"/>
        <v>0</v>
      </c>
      <c r="BP48" s="286">
        <f t="shared" si="8"/>
        <v>0</v>
      </c>
      <c r="BQ48" s="286">
        <f t="shared" si="8"/>
        <v>0</v>
      </c>
      <c r="BR48" s="286">
        <f t="shared" si="7"/>
        <v>0</v>
      </c>
      <c r="BS48" s="286">
        <f t="shared" si="7"/>
        <v>0</v>
      </c>
      <c r="BT48" s="286">
        <f t="shared" si="7"/>
        <v>0</v>
      </c>
      <c r="BU48" s="286">
        <f t="shared" si="7"/>
        <v>0</v>
      </c>
      <c r="BV48" s="286">
        <f t="shared" si="7"/>
        <v>0</v>
      </c>
      <c r="BW48" s="286">
        <f t="shared" si="7"/>
        <v>0</v>
      </c>
      <c r="BX48" s="286">
        <f t="shared" si="7"/>
        <v>0</v>
      </c>
      <c r="BY48" s="286">
        <f t="shared" si="7"/>
        <v>0</v>
      </c>
      <c r="BZ48" s="286">
        <f t="shared" si="7"/>
        <v>0</v>
      </c>
      <c r="CA48" s="286">
        <f t="shared" si="7"/>
        <v>0</v>
      </c>
      <c r="CB48" s="286">
        <f t="shared" si="7"/>
        <v>0</v>
      </c>
      <c r="CC48" s="286">
        <f t="shared" si="7"/>
        <v>0</v>
      </c>
      <c r="CD48" s="286">
        <f t="shared" si="7"/>
        <v>0</v>
      </c>
      <c r="CE48" s="286">
        <f t="shared" si="7"/>
        <v>0</v>
      </c>
      <c r="CF48" s="286">
        <f t="shared" si="7"/>
        <v>0</v>
      </c>
      <c r="CG48" s="286">
        <f t="shared" si="7"/>
        <v>0</v>
      </c>
      <c r="CH48" s="286">
        <f t="shared" si="7"/>
        <v>0</v>
      </c>
      <c r="CI48" s="286">
        <f t="shared" si="7"/>
        <v>0</v>
      </c>
      <c r="CJ48" s="286">
        <f t="shared" si="7"/>
        <v>0</v>
      </c>
      <c r="CK48" s="286">
        <f t="shared" si="7"/>
        <v>0</v>
      </c>
      <c r="CL48" s="286">
        <f t="shared" si="7"/>
        <v>0</v>
      </c>
      <c r="CM48" s="286">
        <f t="shared" si="7"/>
        <v>0</v>
      </c>
      <c r="CN48" s="286">
        <f t="shared" si="7"/>
        <v>0</v>
      </c>
      <c r="CO48" s="286">
        <f t="shared" si="7"/>
        <v>0</v>
      </c>
      <c r="CP48" s="286">
        <f t="shared" si="7"/>
        <v>0</v>
      </c>
      <c r="CQ48" s="286">
        <f t="shared" si="7"/>
        <v>0</v>
      </c>
      <c r="CR48" s="286">
        <f t="shared" si="7"/>
        <v>0</v>
      </c>
      <c r="CS48" s="286">
        <f t="shared" si="7"/>
        <v>1</v>
      </c>
      <c r="CT48" s="286">
        <f t="shared" si="7"/>
        <v>0</v>
      </c>
      <c r="CU48" s="286">
        <f t="shared" si="7"/>
        <v>0</v>
      </c>
      <c r="CV48" s="286">
        <f t="shared" si="7"/>
        <v>0</v>
      </c>
      <c r="CW48" s="286">
        <f t="shared" si="7"/>
        <v>0</v>
      </c>
      <c r="CX48" s="286">
        <f t="shared" si="7"/>
        <v>0</v>
      </c>
      <c r="CY48" s="286">
        <f t="shared" si="7"/>
        <v>0</v>
      </c>
      <c r="CZ48" s="286">
        <f t="shared" si="7"/>
        <v>0</v>
      </c>
      <c r="DA48" s="286">
        <f t="shared" si="7"/>
        <v>0</v>
      </c>
      <c r="DB48" s="286">
        <f t="shared" si="7"/>
        <v>0</v>
      </c>
      <c r="DC48" s="286">
        <f t="shared" si="7"/>
        <v>0</v>
      </c>
      <c r="DD48" s="286">
        <f t="shared" si="7"/>
        <v>0</v>
      </c>
      <c r="DE48" s="286">
        <f t="shared" si="7"/>
        <v>0</v>
      </c>
      <c r="DF48" s="286">
        <f t="shared" si="7"/>
        <v>0</v>
      </c>
      <c r="DG48" s="286">
        <f t="shared" si="7"/>
        <v>0</v>
      </c>
      <c r="DH48" s="286">
        <f t="shared" si="7"/>
        <v>0</v>
      </c>
      <c r="DI48" s="286">
        <f t="shared" si="7"/>
        <v>0</v>
      </c>
      <c r="DJ48" s="286">
        <f t="shared" si="7"/>
        <v>0</v>
      </c>
      <c r="DK48" s="286">
        <f t="shared" si="7"/>
        <v>0</v>
      </c>
      <c r="DL48" s="286">
        <f t="shared" si="7"/>
        <v>0</v>
      </c>
      <c r="DM48" s="286">
        <f t="shared" si="7"/>
        <v>0</v>
      </c>
      <c r="DN48" s="286">
        <f t="shared" si="7"/>
        <v>0</v>
      </c>
      <c r="DO48" s="286">
        <f t="shared" si="7"/>
        <v>0</v>
      </c>
      <c r="DP48" s="286">
        <f t="shared" si="7"/>
        <v>0</v>
      </c>
      <c r="DQ48" s="286">
        <f t="shared" si="7"/>
        <v>0</v>
      </c>
      <c r="DR48" s="286">
        <f t="shared" si="7"/>
        <v>0</v>
      </c>
      <c r="DS48" s="286">
        <f t="shared" si="7"/>
        <v>0</v>
      </c>
      <c r="DT48" s="286">
        <f t="shared" si="7"/>
        <v>0</v>
      </c>
      <c r="DU48" s="286">
        <f t="shared" si="7"/>
        <v>0</v>
      </c>
      <c r="DV48" s="286">
        <f t="shared" si="7"/>
        <v>0</v>
      </c>
      <c r="DW48" s="286">
        <f t="shared" si="7"/>
        <v>0</v>
      </c>
      <c r="DX48" s="286">
        <f t="shared" si="7"/>
        <v>0</v>
      </c>
      <c r="DY48" s="286">
        <f t="shared" si="7"/>
        <v>0</v>
      </c>
      <c r="DZ48" s="286">
        <f t="shared" si="7"/>
        <v>0</v>
      </c>
      <c r="EA48" s="286">
        <f t="shared" si="7"/>
        <v>0</v>
      </c>
      <c r="EB48" s="286">
        <f t="shared" si="7"/>
        <v>0</v>
      </c>
      <c r="EC48" s="286">
        <f t="shared" si="6"/>
        <v>0</v>
      </c>
      <c r="ED48" s="286">
        <f t="shared" si="5"/>
        <v>0</v>
      </c>
      <c r="EE48" s="286">
        <f t="shared" si="5"/>
        <v>0</v>
      </c>
      <c r="EF48" s="286">
        <f t="shared" si="5"/>
        <v>0</v>
      </c>
      <c r="EG48" s="286">
        <f t="shared" si="5"/>
        <v>0</v>
      </c>
      <c r="EH48" s="286">
        <f t="shared" si="5"/>
        <v>0</v>
      </c>
      <c r="EI48" s="286">
        <f t="shared" si="5"/>
        <v>0</v>
      </c>
      <c r="EJ48" s="286">
        <f t="shared" si="5"/>
        <v>0</v>
      </c>
    </row>
    <row r="49" spans="1:140" hidden="1" outlineLevel="1" x14ac:dyDescent="0.25">
      <c r="A49" s="272" t="s">
        <v>331</v>
      </c>
      <c r="B49" s="286">
        <f t="shared" si="3"/>
        <v>1</v>
      </c>
      <c r="C49" s="286">
        <f t="shared" si="8"/>
        <v>1</v>
      </c>
      <c r="D49" s="286">
        <f t="shared" si="8"/>
        <v>0</v>
      </c>
      <c r="E49" s="286">
        <f t="shared" si="8"/>
        <v>0</v>
      </c>
      <c r="F49" s="286">
        <f t="shared" si="8"/>
        <v>0</v>
      </c>
      <c r="G49" s="286">
        <f t="shared" si="8"/>
        <v>1</v>
      </c>
      <c r="H49" s="286">
        <f t="shared" si="8"/>
        <v>0</v>
      </c>
      <c r="I49" s="286">
        <f t="shared" si="8"/>
        <v>1</v>
      </c>
      <c r="J49" s="286">
        <f t="shared" si="8"/>
        <v>0</v>
      </c>
      <c r="K49" s="286">
        <f t="shared" si="8"/>
        <v>0</v>
      </c>
      <c r="L49" s="286">
        <f t="shared" si="8"/>
        <v>1</v>
      </c>
      <c r="M49" s="286">
        <f t="shared" si="8"/>
        <v>0</v>
      </c>
      <c r="N49" s="286">
        <f t="shared" si="8"/>
        <v>0</v>
      </c>
      <c r="O49" s="286">
        <f t="shared" si="8"/>
        <v>0</v>
      </c>
      <c r="P49" s="286"/>
      <c r="Q49" s="286">
        <f t="shared" si="8"/>
        <v>0</v>
      </c>
      <c r="R49" s="286">
        <f t="shared" si="8"/>
        <v>0</v>
      </c>
      <c r="S49" s="286"/>
      <c r="T49" s="286">
        <f t="shared" si="8"/>
        <v>0</v>
      </c>
      <c r="U49" s="286"/>
      <c r="V49" s="286">
        <f t="shared" si="8"/>
        <v>0</v>
      </c>
      <c r="W49" s="286">
        <f t="shared" si="8"/>
        <v>0</v>
      </c>
      <c r="X49" s="286">
        <f t="shared" si="8"/>
        <v>1</v>
      </c>
      <c r="Y49" s="286">
        <f t="shared" si="8"/>
        <v>0</v>
      </c>
      <c r="Z49" s="286">
        <f t="shared" si="8"/>
        <v>1</v>
      </c>
      <c r="AA49" s="286">
        <f t="shared" si="8"/>
        <v>0</v>
      </c>
      <c r="AB49" s="286">
        <f t="shared" si="8"/>
        <v>1</v>
      </c>
      <c r="AC49" s="286">
        <f t="shared" si="8"/>
        <v>0</v>
      </c>
      <c r="AD49" s="286">
        <f t="shared" si="8"/>
        <v>0</v>
      </c>
      <c r="AE49" s="286">
        <f t="shared" si="8"/>
        <v>1</v>
      </c>
      <c r="AF49" s="286">
        <f t="shared" si="8"/>
        <v>0</v>
      </c>
      <c r="AG49" s="286">
        <f t="shared" si="8"/>
        <v>0</v>
      </c>
      <c r="AH49" s="286">
        <f t="shared" si="8"/>
        <v>0</v>
      </c>
      <c r="AI49" s="286">
        <f t="shared" si="8"/>
        <v>0</v>
      </c>
      <c r="AJ49" s="286">
        <f t="shared" si="8"/>
        <v>1</v>
      </c>
      <c r="AK49" s="286">
        <f t="shared" si="8"/>
        <v>0</v>
      </c>
      <c r="AL49" s="286">
        <f t="shared" si="8"/>
        <v>0</v>
      </c>
      <c r="AM49" s="286">
        <f t="shared" si="8"/>
        <v>0</v>
      </c>
      <c r="AN49" s="286">
        <f t="shared" si="8"/>
        <v>0</v>
      </c>
      <c r="AO49" s="286">
        <f t="shared" si="8"/>
        <v>1</v>
      </c>
      <c r="AP49" s="286">
        <f t="shared" si="8"/>
        <v>1</v>
      </c>
      <c r="AQ49" s="286">
        <f t="shared" si="8"/>
        <v>0</v>
      </c>
      <c r="AR49" s="286">
        <f t="shared" si="8"/>
        <v>1</v>
      </c>
      <c r="AS49" s="286">
        <f t="shared" si="8"/>
        <v>1</v>
      </c>
      <c r="AT49" s="286">
        <f t="shared" si="8"/>
        <v>0</v>
      </c>
      <c r="AU49" s="286">
        <f t="shared" si="8"/>
        <v>1</v>
      </c>
      <c r="AV49" s="286">
        <f t="shared" si="8"/>
        <v>0</v>
      </c>
      <c r="AW49" s="286">
        <f t="shared" si="8"/>
        <v>0</v>
      </c>
      <c r="AX49" s="286">
        <f t="shared" si="8"/>
        <v>0</v>
      </c>
      <c r="AY49" s="286">
        <f t="shared" si="8"/>
        <v>0</v>
      </c>
      <c r="AZ49" s="286">
        <f t="shared" si="8"/>
        <v>1</v>
      </c>
      <c r="BA49" s="286">
        <f t="shared" si="8"/>
        <v>1</v>
      </c>
      <c r="BB49" s="286">
        <f t="shared" si="8"/>
        <v>1</v>
      </c>
      <c r="BC49" s="286">
        <f t="shared" si="8"/>
        <v>0</v>
      </c>
      <c r="BD49" s="286">
        <f t="shared" si="8"/>
        <v>0</v>
      </c>
      <c r="BE49" s="286">
        <f t="shared" si="8"/>
        <v>0</v>
      </c>
      <c r="BF49" s="286">
        <f t="shared" si="8"/>
        <v>0</v>
      </c>
      <c r="BG49" s="286">
        <f t="shared" si="8"/>
        <v>0</v>
      </c>
      <c r="BH49" s="286">
        <f t="shared" si="8"/>
        <v>0</v>
      </c>
      <c r="BI49" s="286">
        <f t="shared" si="8"/>
        <v>1</v>
      </c>
      <c r="BJ49" s="286">
        <f t="shared" si="8"/>
        <v>1</v>
      </c>
      <c r="BK49" s="286">
        <f t="shared" si="8"/>
        <v>1</v>
      </c>
      <c r="BL49" s="286">
        <f t="shared" si="8"/>
        <v>1</v>
      </c>
      <c r="BM49" s="286">
        <f t="shared" si="8"/>
        <v>0</v>
      </c>
      <c r="BN49" s="286">
        <f t="shared" si="8"/>
        <v>0</v>
      </c>
      <c r="BO49" s="286">
        <f t="shared" si="8"/>
        <v>0</v>
      </c>
      <c r="BP49" s="286">
        <f t="shared" si="8"/>
        <v>0</v>
      </c>
      <c r="BQ49" s="286">
        <f t="shared" ref="BQ49:EB52" si="9">+IF(BQ18*1.1&lt;BQ34,1,0)</f>
        <v>0</v>
      </c>
      <c r="BR49" s="286">
        <f t="shared" si="9"/>
        <v>0</v>
      </c>
      <c r="BS49" s="286">
        <f t="shared" si="9"/>
        <v>0</v>
      </c>
      <c r="BT49" s="286">
        <f t="shared" si="9"/>
        <v>0</v>
      </c>
      <c r="BU49" s="286">
        <f t="shared" si="9"/>
        <v>0</v>
      </c>
      <c r="BV49" s="286">
        <f t="shared" si="9"/>
        <v>1</v>
      </c>
      <c r="BW49" s="286">
        <f t="shared" si="9"/>
        <v>0</v>
      </c>
      <c r="BX49" s="286">
        <f t="shared" si="9"/>
        <v>0</v>
      </c>
      <c r="BY49" s="286">
        <f t="shared" si="9"/>
        <v>1</v>
      </c>
      <c r="BZ49" s="286">
        <f t="shared" si="9"/>
        <v>0</v>
      </c>
      <c r="CA49" s="286">
        <f t="shared" si="9"/>
        <v>1</v>
      </c>
      <c r="CB49" s="286">
        <f t="shared" si="9"/>
        <v>0</v>
      </c>
      <c r="CC49" s="286">
        <f t="shared" si="9"/>
        <v>1</v>
      </c>
      <c r="CD49" s="286">
        <f t="shared" si="9"/>
        <v>1</v>
      </c>
      <c r="CE49" s="286">
        <f t="shared" si="9"/>
        <v>0</v>
      </c>
      <c r="CF49" s="286">
        <f t="shared" si="9"/>
        <v>0</v>
      </c>
      <c r="CG49" s="286">
        <f t="shared" si="9"/>
        <v>0</v>
      </c>
      <c r="CH49" s="286">
        <f t="shared" si="9"/>
        <v>0</v>
      </c>
      <c r="CI49" s="286">
        <f t="shared" si="9"/>
        <v>0</v>
      </c>
      <c r="CJ49" s="286">
        <f t="shared" si="9"/>
        <v>1</v>
      </c>
      <c r="CK49" s="286">
        <f t="shared" si="9"/>
        <v>0</v>
      </c>
      <c r="CL49" s="286">
        <f t="shared" si="9"/>
        <v>1</v>
      </c>
      <c r="CM49" s="286">
        <f t="shared" si="9"/>
        <v>0</v>
      </c>
      <c r="CN49" s="286">
        <f t="shared" si="9"/>
        <v>0</v>
      </c>
      <c r="CO49" s="286">
        <f t="shared" si="9"/>
        <v>1</v>
      </c>
      <c r="CP49" s="286">
        <f t="shared" si="9"/>
        <v>1</v>
      </c>
      <c r="CQ49" s="286">
        <f t="shared" si="9"/>
        <v>1</v>
      </c>
      <c r="CR49" s="286">
        <f t="shared" si="9"/>
        <v>0</v>
      </c>
      <c r="CS49" s="286">
        <f t="shared" si="9"/>
        <v>0</v>
      </c>
      <c r="CT49" s="286">
        <f t="shared" si="9"/>
        <v>0</v>
      </c>
      <c r="CU49" s="286">
        <f t="shared" si="9"/>
        <v>1</v>
      </c>
      <c r="CV49" s="286">
        <f t="shared" si="9"/>
        <v>0</v>
      </c>
      <c r="CW49" s="286">
        <f t="shared" si="9"/>
        <v>0</v>
      </c>
      <c r="CX49" s="286">
        <f t="shared" si="9"/>
        <v>0</v>
      </c>
      <c r="CY49" s="286">
        <f t="shared" si="9"/>
        <v>1</v>
      </c>
      <c r="CZ49" s="286">
        <f t="shared" si="9"/>
        <v>0</v>
      </c>
      <c r="DA49" s="286">
        <f t="shared" si="9"/>
        <v>1</v>
      </c>
      <c r="DB49" s="286">
        <f t="shared" si="9"/>
        <v>0</v>
      </c>
      <c r="DC49" s="286">
        <f t="shared" si="9"/>
        <v>0</v>
      </c>
      <c r="DD49" s="286">
        <f t="shared" si="9"/>
        <v>0</v>
      </c>
      <c r="DE49" s="286">
        <f t="shared" si="9"/>
        <v>0</v>
      </c>
      <c r="DF49" s="286">
        <f t="shared" si="9"/>
        <v>0</v>
      </c>
      <c r="DG49" s="286">
        <f t="shared" si="9"/>
        <v>0</v>
      </c>
      <c r="DH49" s="286">
        <f t="shared" si="9"/>
        <v>0</v>
      </c>
      <c r="DI49" s="286">
        <f t="shared" si="9"/>
        <v>0</v>
      </c>
      <c r="DJ49" s="286">
        <f t="shared" si="9"/>
        <v>0</v>
      </c>
      <c r="DK49" s="286">
        <f t="shared" si="9"/>
        <v>0</v>
      </c>
      <c r="DL49" s="286">
        <f t="shared" si="9"/>
        <v>1</v>
      </c>
      <c r="DM49" s="286">
        <f t="shared" si="9"/>
        <v>0</v>
      </c>
      <c r="DN49" s="286">
        <f t="shared" si="9"/>
        <v>0</v>
      </c>
      <c r="DO49" s="286">
        <f t="shared" si="9"/>
        <v>0</v>
      </c>
      <c r="DP49" s="286">
        <f t="shared" si="9"/>
        <v>0</v>
      </c>
      <c r="DQ49" s="286">
        <f t="shared" si="9"/>
        <v>0</v>
      </c>
      <c r="DR49" s="286">
        <f t="shared" si="9"/>
        <v>0</v>
      </c>
      <c r="DS49" s="286">
        <f t="shared" si="9"/>
        <v>0</v>
      </c>
      <c r="DT49" s="286">
        <f t="shared" si="9"/>
        <v>0</v>
      </c>
      <c r="DU49" s="286">
        <f t="shared" si="9"/>
        <v>1</v>
      </c>
      <c r="DV49" s="286">
        <f t="shared" si="9"/>
        <v>0</v>
      </c>
      <c r="DW49" s="286">
        <f t="shared" si="9"/>
        <v>0</v>
      </c>
      <c r="DX49" s="286">
        <f t="shared" si="9"/>
        <v>0</v>
      </c>
      <c r="DY49" s="286">
        <f t="shared" si="9"/>
        <v>0</v>
      </c>
      <c r="DZ49" s="286">
        <f t="shared" si="9"/>
        <v>0</v>
      </c>
      <c r="EA49" s="286">
        <f t="shared" si="9"/>
        <v>0</v>
      </c>
      <c r="EB49" s="286">
        <f t="shared" si="9"/>
        <v>0</v>
      </c>
      <c r="EC49" s="286">
        <f t="shared" si="6"/>
        <v>0</v>
      </c>
      <c r="ED49" s="286">
        <f t="shared" si="5"/>
        <v>0</v>
      </c>
      <c r="EE49" s="286">
        <f t="shared" si="5"/>
        <v>0</v>
      </c>
      <c r="EF49" s="286">
        <f t="shared" si="5"/>
        <v>0</v>
      </c>
      <c r="EG49" s="286">
        <f t="shared" si="5"/>
        <v>0</v>
      </c>
      <c r="EH49" s="286">
        <f t="shared" si="5"/>
        <v>0</v>
      </c>
      <c r="EI49" s="286">
        <f t="shared" si="5"/>
        <v>0</v>
      </c>
      <c r="EJ49" s="286">
        <f t="shared" si="5"/>
        <v>0</v>
      </c>
    </row>
    <row r="50" spans="1:140" hidden="1" outlineLevel="1" x14ac:dyDescent="0.25">
      <c r="A50" s="272" t="s">
        <v>334</v>
      </c>
      <c r="B50" s="286">
        <f t="shared" si="3"/>
        <v>0</v>
      </c>
      <c r="C50" s="286">
        <f t="shared" ref="C50:BQ52" si="10">+IF(C19*1.1&lt;C35,1,0)</f>
        <v>0</v>
      </c>
      <c r="D50" s="286">
        <f t="shared" si="10"/>
        <v>1</v>
      </c>
      <c r="E50" s="286">
        <f t="shared" si="10"/>
        <v>0</v>
      </c>
      <c r="F50" s="286">
        <f t="shared" si="10"/>
        <v>1</v>
      </c>
      <c r="G50" s="286">
        <f t="shared" si="10"/>
        <v>0</v>
      </c>
      <c r="H50" s="286">
        <f t="shared" si="10"/>
        <v>0</v>
      </c>
      <c r="I50" s="286">
        <f t="shared" si="10"/>
        <v>0</v>
      </c>
      <c r="J50" s="286">
        <f t="shared" si="10"/>
        <v>1</v>
      </c>
      <c r="K50" s="286">
        <f t="shared" si="10"/>
        <v>1</v>
      </c>
      <c r="L50" s="286">
        <f t="shared" si="10"/>
        <v>1</v>
      </c>
      <c r="M50" s="286">
        <f t="shared" si="10"/>
        <v>1</v>
      </c>
      <c r="N50" s="286">
        <f t="shared" si="10"/>
        <v>0</v>
      </c>
      <c r="O50" s="286">
        <f t="shared" si="10"/>
        <v>0</v>
      </c>
      <c r="P50" s="286"/>
      <c r="Q50" s="286">
        <f t="shared" si="10"/>
        <v>0</v>
      </c>
      <c r="R50" s="286">
        <f t="shared" si="10"/>
        <v>0</v>
      </c>
      <c r="S50" s="286"/>
      <c r="T50" s="286">
        <f t="shared" si="10"/>
        <v>1</v>
      </c>
      <c r="U50" s="286"/>
      <c r="V50" s="286">
        <f t="shared" si="10"/>
        <v>0</v>
      </c>
      <c r="W50" s="286">
        <f t="shared" si="10"/>
        <v>0</v>
      </c>
      <c r="X50" s="286">
        <f t="shared" si="10"/>
        <v>0</v>
      </c>
      <c r="Y50" s="286">
        <f t="shared" si="10"/>
        <v>0</v>
      </c>
      <c r="Z50" s="286">
        <f t="shared" si="10"/>
        <v>0</v>
      </c>
      <c r="AA50" s="286">
        <f t="shared" si="10"/>
        <v>0</v>
      </c>
      <c r="AB50" s="286">
        <f t="shared" si="10"/>
        <v>0</v>
      </c>
      <c r="AC50" s="286">
        <f t="shared" si="10"/>
        <v>0</v>
      </c>
      <c r="AD50" s="286">
        <f t="shared" si="10"/>
        <v>0</v>
      </c>
      <c r="AE50" s="286">
        <f t="shared" si="10"/>
        <v>0</v>
      </c>
      <c r="AF50" s="286">
        <f t="shared" si="10"/>
        <v>0</v>
      </c>
      <c r="AG50" s="286">
        <f t="shared" si="10"/>
        <v>0</v>
      </c>
      <c r="AH50" s="286">
        <f t="shared" si="10"/>
        <v>0</v>
      </c>
      <c r="AI50" s="286">
        <f t="shared" si="10"/>
        <v>0</v>
      </c>
      <c r="AJ50" s="286">
        <f t="shared" si="10"/>
        <v>0</v>
      </c>
      <c r="AK50" s="286">
        <f t="shared" si="10"/>
        <v>1</v>
      </c>
      <c r="AL50" s="286">
        <f t="shared" si="10"/>
        <v>0</v>
      </c>
      <c r="AM50" s="286">
        <f t="shared" si="10"/>
        <v>0</v>
      </c>
      <c r="AN50" s="286">
        <f t="shared" si="10"/>
        <v>0</v>
      </c>
      <c r="AO50" s="286">
        <f t="shared" si="10"/>
        <v>0</v>
      </c>
      <c r="AP50" s="286">
        <f t="shared" si="10"/>
        <v>0</v>
      </c>
      <c r="AQ50" s="286">
        <f t="shared" si="10"/>
        <v>0</v>
      </c>
      <c r="AR50" s="286">
        <f t="shared" si="10"/>
        <v>0</v>
      </c>
      <c r="AS50" s="286">
        <f t="shared" si="10"/>
        <v>0</v>
      </c>
      <c r="AT50" s="286">
        <f t="shared" si="10"/>
        <v>0</v>
      </c>
      <c r="AU50" s="286">
        <f t="shared" si="10"/>
        <v>0</v>
      </c>
      <c r="AV50" s="286">
        <f t="shared" si="10"/>
        <v>0</v>
      </c>
      <c r="AW50" s="286">
        <f t="shared" si="10"/>
        <v>0</v>
      </c>
      <c r="AX50" s="286">
        <f t="shared" si="10"/>
        <v>0</v>
      </c>
      <c r="AY50" s="286">
        <f t="shared" si="10"/>
        <v>0</v>
      </c>
      <c r="AZ50" s="286">
        <f t="shared" si="10"/>
        <v>0</v>
      </c>
      <c r="BA50" s="286">
        <f t="shared" si="10"/>
        <v>1</v>
      </c>
      <c r="BB50" s="286">
        <f t="shared" si="10"/>
        <v>0</v>
      </c>
      <c r="BC50" s="286">
        <f t="shared" si="10"/>
        <v>1</v>
      </c>
      <c r="BD50" s="286">
        <f t="shared" si="10"/>
        <v>0</v>
      </c>
      <c r="BE50" s="286">
        <f t="shared" si="10"/>
        <v>0</v>
      </c>
      <c r="BF50" s="286">
        <f t="shared" si="10"/>
        <v>1</v>
      </c>
      <c r="BG50" s="286">
        <f t="shared" si="10"/>
        <v>0</v>
      </c>
      <c r="BH50" s="286">
        <f t="shared" si="10"/>
        <v>0</v>
      </c>
      <c r="BI50" s="286">
        <f t="shared" si="10"/>
        <v>0</v>
      </c>
      <c r="BJ50" s="286">
        <f t="shared" si="10"/>
        <v>0</v>
      </c>
      <c r="BK50" s="286">
        <f t="shared" si="10"/>
        <v>0</v>
      </c>
      <c r="BL50" s="286">
        <f t="shared" si="10"/>
        <v>0</v>
      </c>
      <c r="BM50" s="286">
        <f t="shared" si="10"/>
        <v>0</v>
      </c>
      <c r="BN50" s="286">
        <f t="shared" si="10"/>
        <v>0</v>
      </c>
      <c r="BO50" s="286">
        <f t="shared" si="10"/>
        <v>0</v>
      </c>
      <c r="BP50" s="286">
        <f t="shared" si="10"/>
        <v>1</v>
      </c>
      <c r="BQ50" s="286">
        <f t="shared" si="10"/>
        <v>0</v>
      </c>
      <c r="BR50" s="286">
        <f t="shared" si="9"/>
        <v>0</v>
      </c>
      <c r="BS50" s="286">
        <f t="shared" si="9"/>
        <v>0</v>
      </c>
      <c r="BT50" s="286">
        <f t="shared" si="9"/>
        <v>0</v>
      </c>
      <c r="BU50" s="286">
        <f t="shared" si="9"/>
        <v>0</v>
      </c>
      <c r="BV50" s="286">
        <f t="shared" si="9"/>
        <v>0</v>
      </c>
      <c r="BW50" s="286">
        <f t="shared" si="9"/>
        <v>0</v>
      </c>
      <c r="BX50" s="286">
        <f t="shared" si="9"/>
        <v>0</v>
      </c>
      <c r="BY50" s="286">
        <f t="shared" si="9"/>
        <v>0</v>
      </c>
      <c r="BZ50" s="286">
        <f t="shared" si="9"/>
        <v>0</v>
      </c>
      <c r="CA50" s="286">
        <f t="shared" si="9"/>
        <v>1</v>
      </c>
      <c r="CB50" s="286">
        <f t="shared" si="9"/>
        <v>0</v>
      </c>
      <c r="CC50" s="286">
        <f t="shared" si="9"/>
        <v>0</v>
      </c>
      <c r="CD50" s="286">
        <f t="shared" si="9"/>
        <v>0</v>
      </c>
      <c r="CE50" s="286">
        <f t="shared" si="9"/>
        <v>1</v>
      </c>
      <c r="CF50" s="286">
        <f t="shared" si="9"/>
        <v>0</v>
      </c>
      <c r="CG50" s="286">
        <f t="shared" si="9"/>
        <v>1</v>
      </c>
      <c r="CH50" s="286">
        <f t="shared" si="9"/>
        <v>0</v>
      </c>
      <c r="CI50" s="286">
        <f t="shared" si="9"/>
        <v>0</v>
      </c>
      <c r="CJ50" s="286">
        <f t="shared" si="9"/>
        <v>0</v>
      </c>
      <c r="CK50" s="286">
        <f t="shared" si="9"/>
        <v>0</v>
      </c>
      <c r="CL50" s="286">
        <f t="shared" si="9"/>
        <v>0</v>
      </c>
      <c r="CM50" s="286">
        <f t="shared" si="9"/>
        <v>1</v>
      </c>
      <c r="CN50" s="286">
        <f t="shared" si="9"/>
        <v>1</v>
      </c>
      <c r="CO50" s="286">
        <f t="shared" si="9"/>
        <v>1</v>
      </c>
      <c r="CP50" s="286">
        <f t="shared" si="9"/>
        <v>0</v>
      </c>
      <c r="CQ50" s="286">
        <f t="shared" si="9"/>
        <v>0</v>
      </c>
      <c r="CR50" s="286">
        <f t="shared" si="9"/>
        <v>0</v>
      </c>
      <c r="CS50" s="286">
        <f t="shared" si="9"/>
        <v>0</v>
      </c>
      <c r="CT50" s="286">
        <f t="shared" si="9"/>
        <v>0</v>
      </c>
      <c r="CU50" s="286">
        <f t="shared" si="9"/>
        <v>1</v>
      </c>
      <c r="CV50" s="286">
        <f t="shared" si="9"/>
        <v>1</v>
      </c>
      <c r="CW50" s="286">
        <f t="shared" si="9"/>
        <v>0</v>
      </c>
      <c r="CX50" s="286">
        <f t="shared" si="9"/>
        <v>1</v>
      </c>
      <c r="CY50" s="286">
        <f t="shared" si="9"/>
        <v>0</v>
      </c>
      <c r="CZ50" s="286">
        <f t="shared" si="9"/>
        <v>0</v>
      </c>
      <c r="DA50" s="286">
        <f t="shared" si="9"/>
        <v>0</v>
      </c>
      <c r="DB50" s="286">
        <f t="shared" si="9"/>
        <v>0</v>
      </c>
      <c r="DC50" s="286">
        <f t="shared" si="9"/>
        <v>0</v>
      </c>
      <c r="DD50" s="286">
        <f t="shared" si="9"/>
        <v>0</v>
      </c>
      <c r="DE50" s="286">
        <f t="shared" si="9"/>
        <v>1</v>
      </c>
      <c r="DF50" s="286">
        <f t="shared" si="9"/>
        <v>0</v>
      </c>
      <c r="DG50" s="286">
        <f t="shared" si="9"/>
        <v>0</v>
      </c>
      <c r="DH50" s="286">
        <f t="shared" si="9"/>
        <v>0</v>
      </c>
      <c r="DI50" s="286">
        <f t="shared" si="9"/>
        <v>0</v>
      </c>
      <c r="DJ50" s="286">
        <f t="shared" si="9"/>
        <v>0</v>
      </c>
      <c r="DK50" s="286">
        <f t="shared" si="9"/>
        <v>0</v>
      </c>
      <c r="DL50" s="286">
        <f t="shared" si="9"/>
        <v>0</v>
      </c>
      <c r="DM50" s="286">
        <f t="shared" si="9"/>
        <v>0</v>
      </c>
      <c r="DN50" s="286">
        <f t="shared" si="9"/>
        <v>0</v>
      </c>
      <c r="DO50" s="286">
        <f t="shared" si="9"/>
        <v>0</v>
      </c>
      <c r="DP50" s="286">
        <f t="shared" si="9"/>
        <v>0</v>
      </c>
      <c r="DQ50" s="286">
        <f t="shared" si="9"/>
        <v>1</v>
      </c>
      <c r="DR50" s="286">
        <f t="shared" si="9"/>
        <v>0</v>
      </c>
      <c r="DS50" s="286">
        <f t="shared" si="9"/>
        <v>0</v>
      </c>
      <c r="DT50" s="286">
        <f t="shared" si="9"/>
        <v>0</v>
      </c>
      <c r="DU50" s="286">
        <f t="shared" si="9"/>
        <v>0</v>
      </c>
      <c r="DV50" s="286">
        <f t="shared" si="9"/>
        <v>0</v>
      </c>
      <c r="DW50" s="286">
        <f t="shared" si="9"/>
        <v>0</v>
      </c>
      <c r="DX50" s="286">
        <f t="shared" si="9"/>
        <v>0</v>
      </c>
      <c r="DY50" s="286">
        <f t="shared" si="9"/>
        <v>0</v>
      </c>
      <c r="DZ50" s="286">
        <f t="shared" si="9"/>
        <v>0</v>
      </c>
      <c r="EA50" s="286">
        <f t="shared" si="9"/>
        <v>1</v>
      </c>
      <c r="EB50" s="286">
        <f t="shared" si="9"/>
        <v>0</v>
      </c>
      <c r="EC50" s="286">
        <f t="shared" si="6"/>
        <v>0</v>
      </c>
      <c r="ED50" s="286">
        <f t="shared" si="5"/>
        <v>1</v>
      </c>
      <c r="EE50" s="286">
        <f t="shared" si="5"/>
        <v>1</v>
      </c>
      <c r="EF50" s="286">
        <f t="shared" si="5"/>
        <v>0</v>
      </c>
      <c r="EG50" s="286">
        <f t="shared" si="5"/>
        <v>0</v>
      </c>
      <c r="EH50" s="286">
        <f t="shared" si="5"/>
        <v>0</v>
      </c>
      <c r="EI50" s="286">
        <f t="shared" si="5"/>
        <v>0</v>
      </c>
      <c r="EJ50" s="286">
        <f t="shared" si="5"/>
        <v>0</v>
      </c>
    </row>
    <row r="51" spans="1:140" hidden="1" outlineLevel="1" x14ac:dyDescent="0.25">
      <c r="A51" s="272" t="s">
        <v>338</v>
      </c>
      <c r="B51" s="286">
        <f t="shared" si="3"/>
        <v>0</v>
      </c>
      <c r="C51" s="286">
        <f t="shared" si="10"/>
        <v>0</v>
      </c>
      <c r="D51" s="286">
        <f t="shared" si="10"/>
        <v>1</v>
      </c>
      <c r="E51" s="286">
        <f t="shared" si="10"/>
        <v>0</v>
      </c>
      <c r="F51" s="286">
        <f t="shared" si="10"/>
        <v>0</v>
      </c>
      <c r="G51" s="286">
        <f t="shared" si="10"/>
        <v>1</v>
      </c>
      <c r="H51" s="286">
        <f t="shared" si="10"/>
        <v>0</v>
      </c>
      <c r="I51" s="286">
        <f t="shared" si="10"/>
        <v>0</v>
      </c>
      <c r="J51" s="286">
        <f t="shared" si="10"/>
        <v>1</v>
      </c>
      <c r="K51" s="286">
        <f t="shared" si="10"/>
        <v>1</v>
      </c>
      <c r="L51" s="286">
        <f t="shared" si="10"/>
        <v>0</v>
      </c>
      <c r="M51" s="286">
        <f t="shared" si="10"/>
        <v>0</v>
      </c>
      <c r="N51" s="286">
        <f t="shared" si="10"/>
        <v>0</v>
      </c>
      <c r="O51" s="286">
        <f t="shared" si="10"/>
        <v>0</v>
      </c>
      <c r="P51" s="286"/>
      <c r="Q51" s="286">
        <f t="shared" si="10"/>
        <v>0</v>
      </c>
      <c r="R51" s="286">
        <f t="shared" si="10"/>
        <v>0</v>
      </c>
      <c r="S51" s="286"/>
      <c r="T51" s="286">
        <f t="shared" si="10"/>
        <v>0</v>
      </c>
      <c r="U51" s="286"/>
      <c r="V51" s="286">
        <f t="shared" si="10"/>
        <v>0</v>
      </c>
      <c r="W51" s="286">
        <f t="shared" si="10"/>
        <v>0</v>
      </c>
      <c r="X51" s="286">
        <f t="shared" si="10"/>
        <v>0</v>
      </c>
      <c r="Y51" s="286">
        <f t="shared" si="10"/>
        <v>0</v>
      </c>
      <c r="Z51" s="286">
        <f t="shared" si="10"/>
        <v>0</v>
      </c>
      <c r="AA51" s="286">
        <f t="shared" si="10"/>
        <v>0</v>
      </c>
      <c r="AB51" s="286">
        <f t="shared" si="10"/>
        <v>0</v>
      </c>
      <c r="AC51" s="286">
        <f t="shared" si="10"/>
        <v>0</v>
      </c>
      <c r="AD51" s="286">
        <f t="shared" si="10"/>
        <v>1</v>
      </c>
      <c r="AE51" s="286">
        <f t="shared" si="10"/>
        <v>0</v>
      </c>
      <c r="AF51" s="286">
        <f t="shared" si="10"/>
        <v>0</v>
      </c>
      <c r="AG51" s="286">
        <f t="shared" si="10"/>
        <v>0</v>
      </c>
      <c r="AH51" s="286">
        <f t="shared" si="10"/>
        <v>0</v>
      </c>
      <c r="AI51" s="286">
        <f t="shared" si="10"/>
        <v>0</v>
      </c>
      <c r="AJ51" s="286">
        <f t="shared" si="10"/>
        <v>0</v>
      </c>
      <c r="AK51" s="286">
        <f t="shared" si="10"/>
        <v>0</v>
      </c>
      <c r="AL51" s="286">
        <f t="shared" si="10"/>
        <v>0</v>
      </c>
      <c r="AM51" s="286">
        <f t="shared" si="10"/>
        <v>0</v>
      </c>
      <c r="AN51" s="286">
        <f t="shared" si="10"/>
        <v>1</v>
      </c>
      <c r="AO51" s="286">
        <f t="shared" si="10"/>
        <v>1</v>
      </c>
      <c r="AP51" s="286">
        <f t="shared" si="10"/>
        <v>0</v>
      </c>
      <c r="AQ51" s="286">
        <f t="shared" si="10"/>
        <v>0</v>
      </c>
      <c r="AR51" s="286">
        <f t="shared" si="10"/>
        <v>0</v>
      </c>
      <c r="AS51" s="286">
        <f t="shared" si="10"/>
        <v>0</v>
      </c>
      <c r="AT51" s="286">
        <f t="shared" si="10"/>
        <v>0</v>
      </c>
      <c r="AU51" s="286">
        <f t="shared" si="10"/>
        <v>0</v>
      </c>
      <c r="AV51" s="286">
        <f t="shared" si="10"/>
        <v>0</v>
      </c>
      <c r="AW51" s="286">
        <f t="shared" si="10"/>
        <v>0</v>
      </c>
      <c r="AX51" s="286">
        <f t="shared" si="10"/>
        <v>0</v>
      </c>
      <c r="AY51" s="286">
        <f t="shared" si="10"/>
        <v>0</v>
      </c>
      <c r="AZ51" s="286">
        <f t="shared" si="10"/>
        <v>0</v>
      </c>
      <c r="BA51" s="286">
        <f t="shared" si="10"/>
        <v>0</v>
      </c>
      <c r="BB51" s="286">
        <f t="shared" si="10"/>
        <v>0</v>
      </c>
      <c r="BC51" s="286">
        <f t="shared" si="10"/>
        <v>0</v>
      </c>
      <c r="BD51" s="286">
        <f t="shared" si="10"/>
        <v>0</v>
      </c>
      <c r="BE51" s="286">
        <f t="shared" si="10"/>
        <v>0</v>
      </c>
      <c r="BF51" s="286">
        <f t="shared" si="10"/>
        <v>0</v>
      </c>
      <c r="BG51" s="286">
        <f t="shared" si="10"/>
        <v>0</v>
      </c>
      <c r="BH51" s="286">
        <f t="shared" si="10"/>
        <v>1</v>
      </c>
      <c r="BI51" s="286">
        <f t="shared" si="10"/>
        <v>0</v>
      </c>
      <c r="BJ51" s="286">
        <f t="shared" si="10"/>
        <v>0</v>
      </c>
      <c r="BK51" s="286">
        <f t="shared" si="10"/>
        <v>0</v>
      </c>
      <c r="BL51" s="286">
        <f t="shared" si="10"/>
        <v>0</v>
      </c>
      <c r="BM51" s="286">
        <f t="shared" si="10"/>
        <v>0</v>
      </c>
      <c r="BN51" s="286">
        <f t="shared" si="10"/>
        <v>1</v>
      </c>
      <c r="BO51" s="286">
        <f t="shared" si="10"/>
        <v>0</v>
      </c>
      <c r="BP51" s="286">
        <f t="shared" si="10"/>
        <v>0</v>
      </c>
      <c r="BQ51" s="286">
        <f t="shared" si="10"/>
        <v>0</v>
      </c>
      <c r="BR51" s="286">
        <f t="shared" si="9"/>
        <v>0</v>
      </c>
      <c r="BS51" s="286">
        <f t="shared" si="9"/>
        <v>0</v>
      </c>
      <c r="BT51" s="286">
        <f t="shared" si="9"/>
        <v>0</v>
      </c>
      <c r="BU51" s="286">
        <f t="shared" si="9"/>
        <v>0</v>
      </c>
      <c r="BV51" s="286">
        <f t="shared" si="9"/>
        <v>0</v>
      </c>
      <c r="BW51" s="286">
        <f t="shared" si="9"/>
        <v>1</v>
      </c>
      <c r="BX51" s="286">
        <f t="shared" si="9"/>
        <v>0</v>
      </c>
      <c r="BY51" s="286">
        <f t="shared" si="9"/>
        <v>0</v>
      </c>
      <c r="BZ51" s="286">
        <f t="shared" si="9"/>
        <v>0</v>
      </c>
      <c r="CA51" s="286">
        <f t="shared" si="9"/>
        <v>0</v>
      </c>
      <c r="CB51" s="286">
        <f t="shared" si="9"/>
        <v>0</v>
      </c>
      <c r="CC51" s="286">
        <f t="shared" si="9"/>
        <v>0</v>
      </c>
      <c r="CD51" s="286">
        <f t="shared" si="9"/>
        <v>0</v>
      </c>
      <c r="CE51" s="286">
        <f t="shared" si="9"/>
        <v>0</v>
      </c>
      <c r="CF51" s="286">
        <f t="shared" si="9"/>
        <v>0</v>
      </c>
      <c r="CG51" s="286">
        <f t="shared" si="9"/>
        <v>0</v>
      </c>
      <c r="CH51" s="286">
        <f t="shared" si="9"/>
        <v>0</v>
      </c>
      <c r="CI51" s="286">
        <f t="shared" si="9"/>
        <v>1</v>
      </c>
      <c r="CJ51" s="286">
        <f t="shared" si="9"/>
        <v>0</v>
      </c>
      <c r="CK51" s="286">
        <f t="shared" si="9"/>
        <v>0</v>
      </c>
      <c r="CL51" s="286">
        <f t="shared" si="9"/>
        <v>0</v>
      </c>
      <c r="CM51" s="286">
        <f t="shared" si="9"/>
        <v>1</v>
      </c>
      <c r="CN51" s="286">
        <f t="shared" si="9"/>
        <v>1</v>
      </c>
      <c r="CO51" s="286">
        <f t="shared" si="9"/>
        <v>1</v>
      </c>
      <c r="CP51" s="286">
        <f t="shared" si="9"/>
        <v>0</v>
      </c>
      <c r="CQ51" s="286">
        <f t="shared" si="9"/>
        <v>0</v>
      </c>
      <c r="CR51" s="286">
        <f t="shared" si="9"/>
        <v>0</v>
      </c>
      <c r="CS51" s="286">
        <f t="shared" si="9"/>
        <v>0</v>
      </c>
      <c r="CT51" s="286">
        <f t="shared" si="9"/>
        <v>0</v>
      </c>
      <c r="CU51" s="286">
        <f t="shared" si="9"/>
        <v>0</v>
      </c>
      <c r="CV51" s="286">
        <f t="shared" si="9"/>
        <v>0</v>
      </c>
      <c r="CW51" s="286">
        <f t="shared" si="9"/>
        <v>0</v>
      </c>
      <c r="CX51" s="286">
        <f t="shared" si="9"/>
        <v>1</v>
      </c>
      <c r="CY51" s="286">
        <f t="shared" si="9"/>
        <v>0</v>
      </c>
      <c r="CZ51" s="286">
        <f t="shared" si="9"/>
        <v>0</v>
      </c>
      <c r="DA51" s="286">
        <f t="shared" si="9"/>
        <v>0</v>
      </c>
      <c r="DB51" s="286">
        <f t="shared" si="9"/>
        <v>0</v>
      </c>
      <c r="DC51" s="286">
        <f t="shared" si="9"/>
        <v>0</v>
      </c>
      <c r="DD51" s="286">
        <f t="shared" si="9"/>
        <v>0</v>
      </c>
      <c r="DE51" s="286">
        <f t="shared" si="9"/>
        <v>0</v>
      </c>
      <c r="DF51" s="286">
        <f t="shared" si="9"/>
        <v>0</v>
      </c>
      <c r="DG51" s="286">
        <f t="shared" si="9"/>
        <v>0</v>
      </c>
      <c r="DH51" s="286">
        <f t="shared" si="9"/>
        <v>0</v>
      </c>
      <c r="DI51" s="286">
        <f t="shared" si="9"/>
        <v>0</v>
      </c>
      <c r="DJ51" s="286">
        <f t="shared" si="9"/>
        <v>0</v>
      </c>
      <c r="DK51" s="286">
        <f t="shared" si="9"/>
        <v>0</v>
      </c>
      <c r="DL51" s="286">
        <f t="shared" si="9"/>
        <v>0</v>
      </c>
      <c r="DM51" s="286">
        <f t="shared" si="9"/>
        <v>0</v>
      </c>
      <c r="DN51" s="286">
        <f t="shared" si="9"/>
        <v>0</v>
      </c>
      <c r="DO51" s="286">
        <f t="shared" si="9"/>
        <v>0</v>
      </c>
      <c r="DP51" s="286">
        <f t="shared" si="9"/>
        <v>0</v>
      </c>
      <c r="DQ51" s="286">
        <f t="shared" si="9"/>
        <v>1</v>
      </c>
      <c r="DR51" s="286">
        <f t="shared" si="9"/>
        <v>0</v>
      </c>
      <c r="DS51" s="286">
        <f t="shared" si="9"/>
        <v>0</v>
      </c>
      <c r="DT51" s="286">
        <f t="shared" si="9"/>
        <v>0</v>
      </c>
      <c r="DU51" s="286">
        <f t="shared" si="9"/>
        <v>0</v>
      </c>
      <c r="DV51" s="286">
        <f t="shared" si="9"/>
        <v>0</v>
      </c>
      <c r="DW51" s="286">
        <f t="shared" si="9"/>
        <v>0</v>
      </c>
      <c r="DX51" s="286">
        <f t="shared" si="9"/>
        <v>0</v>
      </c>
      <c r="DY51" s="286">
        <f t="shared" si="9"/>
        <v>0</v>
      </c>
      <c r="DZ51" s="286">
        <f t="shared" si="9"/>
        <v>0</v>
      </c>
      <c r="EA51" s="286">
        <f t="shared" si="9"/>
        <v>1</v>
      </c>
      <c r="EB51" s="286">
        <f t="shared" si="9"/>
        <v>0</v>
      </c>
      <c r="EC51" s="286">
        <f t="shared" si="6"/>
        <v>0</v>
      </c>
      <c r="ED51" s="286">
        <f t="shared" si="5"/>
        <v>0</v>
      </c>
      <c r="EE51" s="286">
        <f t="shared" si="5"/>
        <v>1</v>
      </c>
      <c r="EF51" s="286">
        <f t="shared" si="5"/>
        <v>0</v>
      </c>
      <c r="EG51" s="286">
        <f t="shared" si="5"/>
        <v>0</v>
      </c>
      <c r="EH51" s="286">
        <f t="shared" si="5"/>
        <v>0</v>
      </c>
      <c r="EI51" s="286">
        <f t="shared" si="5"/>
        <v>0</v>
      </c>
      <c r="EJ51" s="286">
        <f t="shared" si="5"/>
        <v>0</v>
      </c>
    </row>
    <row r="52" spans="1:140" hidden="1" outlineLevel="1" x14ac:dyDescent="0.25">
      <c r="A52" s="272" t="s">
        <v>352</v>
      </c>
      <c r="B52" s="286">
        <f t="shared" si="3"/>
        <v>0</v>
      </c>
      <c r="C52" s="286">
        <f t="shared" si="10"/>
        <v>1</v>
      </c>
      <c r="D52" s="286">
        <f t="shared" si="10"/>
        <v>1</v>
      </c>
      <c r="E52" s="286">
        <f t="shared" si="10"/>
        <v>0</v>
      </c>
      <c r="F52" s="286">
        <f t="shared" si="10"/>
        <v>0</v>
      </c>
      <c r="G52" s="286">
        <f t="shared" si="10"/>
        <v>1</v>
      </c>
      <c r="H52" s="286">
        <f t="shared" si="10"/>
        <v>0</v>
      </c>
      <c r="I52" s="286">
        <f t="shared" si="10"/>
        <v>0</v>
      </c>
      <c r="J52" s="286">
        <f t="shared" si="10"/>
        <v>0</v>
      </c>
      <c r="K52" s="286">
        <f t="shared" si="10"/>
        <v>1</v>
      </c>
      <c r="L52" s="286">
        <f t="shared" si="10"/>
        <v>0</v>
      </c>
      <c r="M52" s="286">
        <f t="shared" si="10"/>
        <v>0</v>
      </c>
      <c r="N52" s="286">
        <f t="shared" si="10"/>
        <v>0</v>
      </c>
      <c r="O52" s="286">
        <f t="shared" si="10"/>
        <v>0</v>
      </c>
      <c r="P52" s="286"/>
      <c r="Q52" s="286">
        <f t="shared" si="10"/>
        <v>0</v>
      </c>
      <c r="R52" s="286">
        <f t="shared" si="10"/>
        <v>0</v>
      </c>
      <c r="S52" s="286"/>
      <c r="T52" s="286">
        <f t="shared" si="10"/>
        <v>1</v>
      </c>
      <c r="U52" s="286"/>
      <c r="V52" s="286">
        <f t="shared" si="10"/>
        <v>0</v>
      </c>
      <c r="W52" s="286">
        <f t="shared" si="10"/>
        <v>0</v>
      </c>
      <c r="X52" s="286">
        <f t="shared" si="10"/>
        <v>0</v>
      </c>
      <c r="Y52" s="286">
        <f t="shared" si="10"/>
        <v>1</v>
      </c>
      <c r="Z52" s="286">
        <f t="shared" si="10"/>
        <v>0</v>
      </c>
      <c r="AA52" s="286">
        <f t="shared" si="10"/>
        <v>1</v>
      </c>
      <c r="AB52" s="286">
        <f t="shared" si="10"/>
        <v>1</v>
      </c>
      <c r="AC52" s="286">
        <f t="shared" si="10"/>
        <v>0</v>
      </c>
      <c r="AD52" s="286">
        <f t="shared" si="10"/>
        <v>1</v>
      </c>
      <c r="AE52" s="286">
        <f t="shared" si="10"/>
        <v>0</v>
      </c>
      <c r="AF52" s="286">
        <f t="shared" si="10"/>
        <v>0</v>
      </c>
      <c r="AG52" s="286">
        <f t="shared" si="10"/>
        <v>0</v>
      </c>
      <c r="AH52" s="286">
        <f t="shared" si="10"/>
        <v>1</v>
      </c>
      <c r="AI52" s="286">
        <f t="shared" si="10"/>
        <v>0</v>
      </c>
      <c r="AJ52" s="286">
        <f t="shared" si="10"/>
        <v>0</v>
      </c>
      <c r="AK52" s="286">
        <f t="shared" si="10"/>
        <v>0</v>
      </c>
      <c r="AL52" s="286">
        <f t="shared" si="10"/>
        <v>0</v>
      </c>
      <c r="AM52" s="286">
        <f t="shared" si="10"/>
        <v>0</v>
      </c>
      <c r="AN52" s="286">
        <f t="shared" si="10"/>
        <v>1</v>
      </c>
      <c r="AO52" s="286">
        <f t="shared" si="10"/>
        <v>0</v>
      </c>
      <c r="AP52" s="286">
        <f t="shared" si="10"/>
        <v>0</v>
      </c>
      <c r="AQ52" s="286">
        <f t="shared" si="10"/>
        <v>0</v>
      </c>
      <c r="AR52" s="286">
        <f t="shared" si="10"/>
        <v>0</v>
      </c>
      <c r="AS52" s="286">
        <f t="shared" si="10"/>
        <v>0</v>
      </c>
      <c r="AT52" s="286">
        <f t="shared" si="10"/>
        <v>0</v>
      </c>
      <c r="AU52" s="286">
        <f t="shared" si="10"/>
        <v>0</v>
      </c>
      <c r="AV52" s="286">
        <f t="shared" si="10"/>
        <v>1</v>
      </c>
      <c r="AW52" s="286">
        <f t="shared" si="10"/>
        <v>0</v>
      </c>
      <c r="AX52" s="286">
        <f t="shared" si="10"/>
        <v>0</v>
      </c>
      <c r="AY52" s="286">
        <f t="shared" si="10"/>
        <v>0</v>
      </c>
      <c r="AZ52" s="286">
        <f t="shared" si="10"/>
        <v>0</v>
      </c>
      <c r="BA52" s="286">
        <f t="shared" si="10"/>
        <v>1</v>
      </c>
      <c r="BB52" s="286">
        <f t="shared" si="10"/>
        <v>0</v>
      </c>
      <c r="BC52" s="286">
        <f t="shared" si="10"/>
        <v>0</v>
      </c>
      <c r="BD52" s="286">
        <f t="shared" si="10"/>
        <v>0</v>
      </c>
      <c r="BE52" s="286">
        <f t="shared" si="10"/>
        <v>0</v>
      </c>
      <c r="BF52" s="286">
        <f t="shared" si="10"/>
        <v>1</v>
      </c>
      <c r="BG52" s="286">
        <f t="shared" si="10"/>
        <v>0</v>
      </c>
      <c r="BH52" s="286">
        <f t="shared" si="10"/>
        <v>0</v>
      </c>
      <c r="BI52" s="286">
        <f t="shared" si="10"/>
        <v>0</v>
      </c>
      <c r="BJ52" s="286">
        <f t="shared" si="10"/>
        <v>0</v>
      </c>
      <c r="BK52" s="286">
        <f t="shared" si="10"/>
        <v>0</v>
      </c>
      <c r="BL52" s="286">
        <f t="shared" si="10"/>
        <v>0</v>
      </c>
      <c r="BM52" s="286">
        <f t="shared" si="10"/>
        <v>0</v>
      </c>
      <c r="BN52" s="286">
        <f t="shared" si="10"/>
        <v>0</v>
      </c>
      <c r="BO52" s="286">
        <f t="shared" si="10"/>
        <v>0</v>
      </c>
      <c r="BP52" s="286">
        <f t="shared" si="10"/>
        <v>0</v>
      </c>
      <c r="BQ52" s="286">
        <f t="shared" si="10"/>
        <v>1</v>
      </c>
      <c r="BR52" s="286">
        <f t="shared" si="9"/>
        <v>0</v>
      </c>
      <c r="BS52" s="286">
        <f t="shared" si="9"/>
        <v>0</v>
      </c>
      <c r="BT52" s="286">
        <f t="shared" si="9"/>
        <v>0</v>
      </c>
      <c r="BU52" s="286">
        <f t="shared" si="9"/>
        <v>0</v>
      </c>
      <c r="BV52" s="286">
        <f t="shared" si="9"/>
        <v>0</v>
      </c>
      <c r="BW52" s="286">
        <f t="shared" si="9"/>
        <v>0</v>
      </c>
      <c r="BX52" s="286">
        <f t="shared" si="9"/>
        <v>0</v>
      </c>
      <c r="BY52" s="286">
        <f t="shared" si="9"/>
        <v>0</v>
      </c>
      <c r="BZ52" s="286">
        <f t="shared" si="9"/>
        <v>0</v>
      </c>
      <c r="CA52" s="286">
        <f t="shared" si="9"/>
        <v>1</v>
      </c>
      <c r="CB52" s="286">
        <f t="shared" si="9"/>
        <v>0</v>
      </c>
      <c r="CC52" s="286">
        <f t="shared" si="9"/>
        <v>0</v>
      </c>
      <c r="CD52" s="286">
        <f t="shared" si="9"/>
        <v>0</v>
      </c>
      <c r="CE52" s="286">
        <f t="shared" si="9"/>
        <v>0</v>
      </c>
      <c r="CF52" s="286">
        <f t="shared" si="9"/>
        <v>0</v>
      </c>
      <c r="CG52" s="286">
        <f t="shared" si="9"/>
        <v>0</v>
      </c>
      <c r="CH52" s="286">
        <f t="shared" si="9"/>
        <v>0</v>
      </c>
      <c r="CI52" s="286">
        <f t="shared" si="9"/>
        <v>1</v>
      </c>
      <c r="CJ52" s="286">
        <f t="shared" si="9"/>
        <v>0</v>
      </c>
      <c r="CK52" s="286">
        <f t="shared" si="9"/>
        <v>0</v>
      </c>
      <c r="CL52" s="286">
        <f t="shared" si="9"/>
        <v>0</v>
      </c>
      <c r="CM52" s="286">
        <f t="shared" si="9"/>
        <v>1</v>
      </c>
      <c r="CN52" s="286">
        <f t="shared" si="9"/>
        <v>0</v>
      </c>
      <c r="CO52" s="286">
        <f t="shared" si="9"/>
        <v>1</v>
      </c>
      <c r="CP52" s="286">
        <f t="shared" si="9"/>
        <v>0</v>
      </c>
      <c r="CQ52" s="286">
        <f t="shared" si="9"/>
        <v>0</v>
      </c>
      <c r="CR52" s="286">
        <f t="shared" si="9"/>
        <v>0</v>
      </c>
      <c r="CS52" s="286">
        <f t="shared" si="9"/>
        <v>0</v>
      </c>
      <c r="CT52" s="286">
        <f t="shared" si="9"/>
        <v>0</v>
      </c>
      <c r="CU52" s="286">
        <f t="shared" si="9"/>
        <v>0</v>
      </c>
      <c r="CV52" s="286">
        <f t="shared" si="9"/>
        <v>0</v>
      </c>
      <c r="CW52" s="286">
        <f t="shared" si="9"/>
        <v>0</v>
      </c>
      <c r="CX52" s="286">
        <f t="shared" si="9"/>
        <v>0</v>
      </c>
      <c r="CY52" s="286">
        <f t="shared" si="9"/>
        <v>0</v>
      </c>
      <c r="CZ52" s="286">
        <f t="shared" si="9"/>
        <v>0</v>
      </c>
      <c r="DA52" s="286">
        <f t="shared" si="9"/>
        <v>0</v>
      </c>
      <c r="DB52" s="286">
        <f t="shared" si="9"/>
        <v>0</v>
      </c>
      <c r="DC52" s="286">
        <f t="shared" si="9"/>
        <v>1</v>
      </c>
      <c r="DD52" s="286">
        <f t="shared" si="9"/>
        <v>1</v>
      </c>
      <c r="DE52" s="286">
        <f t="shared" si="9"/>
        <v>0</v>
      </c>
      <c r="DF52" s="286">
        <f t="shared" si="9"/>
        <v>0</v>
      </c>
      <c r="DG52" s="286">
        <f t="shared" si="9"/>
        <v>0</v>
      </c>
      <c r="DH52" s="286">
        <f t="shared" si="9"/>
        <v>0</v>
      </c>
      <c r="DI52" s="286">
        <f t="shared" si="9"/>
        <v>0</v>
      </c>
      <c r="DJ52" s="286">
        <f t="shared" si="9"/>
        <v>0</v>
      </c>
      <c r="DK52" s="286">
        <f t="shared" si="9"/>
        <v>0</v>
      </c>
      <c r="DL52" s="286">
        <f t="shared" si="9"/>
        <v>0</v>
      </c>
      <c r="DM52" s="286">
        <f t="shared" si="9"/>
        <v>0</v>
      </c>
      <c r="DN52" s="286">
        <f t="shared" si="9"/>
        <v>0</v>
      </c>
      <c r="DO52" s="286">
        <f t="shared" si="9"/>
        <v>0</v>
      </c>
      <c r="DP52" s="286">
        <f t="shared" si="9"/>
        <v>0</v>
      </c>
      <c r="DQ52" s="286">
        <f t="shared" si="9"/>
        <v>1</v>
      </c>
      <c r="DR52" s="286">
        <f t="shared" si="9"/>
        <v>0</v>
      </c>
      <c r="DS52" s="286">
        <f t="shared" si="9"/>
        <v>0</v>
      </c>
      <c r="DT52" s="286">
        <f t="shared" si="9"/>
        <v>1</v>
      </c>
      <c r="DU52" s="286">
        <f t="shared" si="9"/>
        <v>0</v>
      </c>
      <c r="DV52" s="286">
        <f t="shared" si="9"/>
        <v>0</v>
      </c>
      <c r="DW52" s="286">
        <f t="shared" si="9"/>
        <v>0</v>
      </c>
      <c r="DX52" s="286">
        <f t="shared" si="9"/>
        <v>0</v>
      </c>
      <c r="DY52" s="286">
        <f t="shared" si="9"/>
        <v>0</v>
      </c>
      <c r="DZ52" s="286">
        <f t="shared" si="9"/>
        <v>0</v>
      </c>
      <c r="EA52" s="286">
        <f t="shared" si="9"/>
        <v>0</v>
      </c>
      <c r="EB52" s="286">
        <f t="shared" si="9"/>
        <v>0</v>
      </c>
      <c r="EC52" s="286">
        <f t="shared" si="6"/>
        <v>0</v>
      </c>
      <c r="ED52" s="286">
        <f t="shared" si="5"/>
        <v>0</v>
      </c>
      <c r="EE52" s="286">
        <f t="shared" si="5"/>
        <v>0</v>
      </c>
      <c r="EF52" s="286">
        <f t="shared" si="5"/>
        <v>0</v>
      </c>
      <c r="EG52" s="286">
        <f t="shared" si="5"/>
        <v>0</v>
      </c>
      <c r="EH52" s="286">
        <f t="shared" si="5"/>
        <v>0</v>
      </c>
      <c r="EI52" s="286">
        <f t="shared" si="5"/>
        <v>0</v>
      </c>
      <c r="EJ52" s="286">
        <f t="shared" si="5"/>
        <v>0</v>
      </c>
    </row>
    <row r="53" spans="1:140" hidden="1" outlineLevel="1" x14ac:dyDescent="0.2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285"/>
      <c r="AW53" s="285"/>
      <c r="AX53" s="285"/>
      <c r="AY53" s="285"/>
      <c r="AZ53" s="285"/>
      <c r="BA53" s="285"/>
      <c r="BB53" s="285"/>
      <c r="BC53" s="285"/>
      <c r="BD53" s="285"/>
      <c r="BE53" s="285"/>
      <c r="BF53" s="285"/>
      <c r="BG53" s="285"/>
      <c r="BH53" s="285"/>
      <c r="BI53" s="285"/>
      <c r="BJ53" s="285"/>
      <c r="BK53" s="285"/>
      <c r="BL53" s="285"/>
      <c r="BM53" s="285"/>
      <c r="BN53" s="285"/>
      <c r="BO53" s="285"/>
      <c r="BP53" s="285"/>
      <c r="BQ53" s="285"/>
      <c r="BR53" s="285"/>
      <c r="BS53" s="285"/>
      <c r="BT53" s="285"/>
      <c r="BU53" s="285"/>
      <c r="BV53" s="285"/>
      <c r="BW53" s="285"/>
      <c r="BX53" s="285"/>
      <c r="BY53" s="285"/>
      <c r="BZ53" s="285"/>
      <c r="CA53" s="285"/>
      <c r="CB53" s="285"/>
      <c r="CC53" s="285"/>
      <c r="CD53" s="285"/>
      <c r="CE53" s="285"/>
      <c r="CF53" s="285"/>
      <c r="CG53" s="285"/>
      <c r="CH53" s="285"/>
      <c r="CI53" s="285"/>
      <c r="CJ53" s="285"/>
      <c r="CK53" s="285"/>
      <c r="CL53" s="285"/>
      <c r="CM53" s="285"/>
      <c r="CN53" s="285"/>
      <c r="CO53" s="285"/>
      <c r="CP53" s="285"/>
      <c r="CQ53" s="285"/>
      <c r="CR53" s="285"/>
      <c r="CS53" s="285"/>
      <c r="CT53" s="285"/>
      <c r="CU53" s="285"/>
      <c r="CV53" s="285"/>
      <c r="CW53" s="285"/>
      <c r="CX53" s="285"/>
      <c r="CY53" s="285"/>
      <c r="CZ53" s="285"/>
      <c r="DA53" s="285"/>
      <c r="DB53" s="285"/>
      <c r="DC53" s="285"/>
      <c r="DD53" s="285"/>
      <c r="DE53" s="285"/>
      <c r="DF53" s="285"/>
      <c r="DG53" s="285"/>
      <c r="DH53" s="285"/>
      <c r="DI53" s="285"/>
      <c r="DJ53" s="285"/>
      <c r="DK53" s="285"/>
      <c r="DL53" s="285"/>
      <c r="DM53" s="285"/>
      <c r="DN53" s="285"/>
      <c r="DO53" s="285"/>
      <c r="DP53" s="285"/>
      <c r="DQ53" s="285"/>
      <c r="DR53" s="285"/>
      <c r="DS53" s="285"/>
      <c r="DT53" s="285"/>
      <c r="DU53" s="285"/>
      <c r="DV53" s="285"/>
      <c r="DW53" s="285"/>
      <c r="DX53" s="285"/>
      <c r="DY53" s="285"/>
      <c r="DZ53" s="285"/>
      <c r="EA53" s="285"/>
      <c r="EB53" s="285"/>
      <c r="EC53" s="285"/>
      <c r="ED53" s="285"/>
      <c r="EE53" s="285"/>
      <c r="EF53" s="285"/>
      <c r="EG53" s="285"/>
      <c r="EH53" s="285"/>
      <c r="EI53" s="285"/>
      <c r="EJ53" s="285"/>
    </row>
    <row r="54" spans="1:140" s="274" customFormat="1" hidden="1" outlineLevel="1" x14ac:dyDescent="0.25">
      <c r="A54" s="287" t="s">
        <v>699</v>
      </c>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5"/>
      <c r="AR54" s="285"/>
      <c r="AS54" s="285"/>
      <c r="AT54" s="285"/>
      <c r="AU54" s="285"/>
      <c r="AV54" s="285"/>
      <c r="AW54" s="285"/>
      <c r="AX54" s="285"/>
      <c r="AY54" s="285"/>
      <c r="AZ54" s="285"/>
      <c r="BA54" s="285"/>
      <c r="BB54" s="285"/>
      <c r="BC54" s="285"/>
      <c r="BD54" s="285"/>
      <c r="BE54" s="285"/>
      <c r="BF54" s="285"/>
      <c r="BG54" s="285"/>
      <c r="BH54" s="285"/>
      <c r="BI54" s="285"/>
      <c r="BJ54" s="285"/>
      <c r="BK54" s="285"/>
      <c r="BL54" s="285"/>
      <c r="BM54" s="285"/>
      <c r="BN54" s="285"/>
      <c r="BO54" s="285"/>
      <c r="BP54" s="285"/>
      <c r="BQ54" s="285"/>
      <c r="BR54" s="285"/>
      <c r="BS54" s="285"/>
      <c r="BT54" s="285"/>
      <c r="BU54" s="285"/>
      <c r="BV54" s="285"/>
      <c r="BW54" s="285"/>
      <c r="BX54" s="285"/>
      <c r="BY54" s="285"/>
      <c r="BZ54" s="285"/>
      <c r="CA54" s="285"/>
      <c r="CB54" s="285"/>
      <c r="CC54" s="285"/>
      <c r="CD54" s="285"/>
      <c r="CE54" s="285"/>
      <c r="CF54" s="285"/>
      <c r="CG54" s="285"/>
      <c r="CH54" s="285"/>
      <c r="CI54" s="285"/>
      <c r="CJ54" s="285"/>
      <c r="CK54" s="285"/>
      <c r="CL54" s="285"/>
      <c r="CM54" s="285"/>
      <c r="CN54" s="285"/>
      <c r="CO54" s="285"/>
      <c r="CP54" s="285"/>
      <c r="CQ54" s="285"/>
      <c r="CR54" s="285"/>
      <c r="CS54" s="285"/>
      <c r="CT54" s="285"/>
      <c r="CU54" s="285"/>
      <c r="CV54" s="285"/>
      <c r="CW54" s="285"/>
      <c r="CX54" s="285"/>
      <c r="CY54" s="285"/>
      <c r="CZ54" s="285"/>
      <c r="DA54" s="285"/>
      <c r="DB54" s="285"/>
      <c r="DC54" s="285"/>
      <c r="DD54" s="285"/>
      <c r="DE54" s="285"/>
      <c r="DF54" s="285"/>
      <c r="DG54" s="285"/>
      <c r="DH54" s="285"/>
      <c r="DI54" s="285"/>
      <c r="DJ54" s="285"/>
      <c r="DK54" s="285"/>
      <c r="DL54" s="285"/>
      <c r="DM54" s="285"/>
      <c r="DN54" s="285"/>
      <c r="DO54" s="285"/>
      <c r="DP54" s="285"/>
      <c r="DQ54" s="285"/>
      <c r="DR54" s="285"/>
      <c r="DS54" s="285"/>
      <c r="DT54" s="285"/>
      <c r="DU54" s="285"/>
      <c r="DV54" s="285"/>
      <c r="DW54" s="285"/>
      <c r="DX54" s="285"/>
      <c r="DY54" s="285"/>
      <c r="DZ54" s="285"/>
      <c r="EA54" s="285"/>
      <c r="EB54" s="285"/>
      <c r="EC54" s="285"/>
      <c r="ED54" s="285"/>
      <c r="EE54" s="285"/>
      <c r="EF54" s="285"/>
      <c r="EG54" s="285"/>
      <c r="EH54" s="285"/>
      <c r="EI54" s="285"/>
      <c r="EJ54" s="285"/>
    </row>
    <row r="55" spans="1:140" s="274" customFormat="1" hidden="1" outlineLevel="1" x14ac:dyDescent="0.25">
      <c r="A55" s="272" t="s">
        <v>697</v>
      </c>
      <c r="B55" s="286">
        <f>+IF(B25-B9&gt;5000,1,0)</f>
        <v>0</v>
      </c>
      <c r="C55" s="286">
        <f t="shared" ref="C55:BQ56" si="11">+IF(C25-C9&gt;5000,1,0)</f>
        <v>0</v>
      </c>
      <c r="D55" s="286">
        <f t="shared" si="11"/>
        <v>1</v>
      </c>
      <c r="E55" s="286">
        <f t="shared" si="11"/>
        <v>0</v>
      </c>
      <c r="F55" s="286">
        <f t="shared" si="11"/>
        <v>1</v>
      </c>
      <c r="G55" s="286">
        <f t="shared" si="11"/>
        <v>0</v>
      </c>
      <c r="H55" s="286">
        <f t="shared" si="11"/>
        <v>0</v>
      </c>
      <c r="I55" s="286">
        <f t="shared" si="11"/>
        <v>0</v>
      </c>
      <c r="J55" s="286">
        <f t="shared" si="11"/>
        <v>0</v>
      </c>
      <c r="K55" s="286">
        <f t="shared" si="11"/>
        <v>0</v>
      </c>
      <c r="L55" s="286">
        <f t="shared" si="11"/>
        <v>0</v>
      </c>
      <c r="M55" s="286">
        <f t="shared" si="11"/>
        <v>1</v>
      </c>
      <c r="N55" s="286">
        <f t="shared" si="11"/>
        <v>0</v>
      </c>
      <c r="O55" s="286">
        <f t="shared" si="11"/>
        <v>0</v>
      </c>
      <c r="P55" s="286"/>
      <c r="Q55" s="286">
        <f t="shared" si="11"/>
        <v>0</v>
      </c>
      <c r="R55" s="286">
        <f t="shared" si="11"/>
        <v>0</v>
      </c>
      <c r="S55" s="286"/>
      <c r="T55" s="286">
        <f t="shared" si="11"/>
        <v>0</v>
      </c>
      <c r="U55" s="286"/>
      <c r="V55" s="286">
        <f t="shared" si="11"/>
        <v>0</v>
      </c>
      <c r="W55" s="286">
        <f t="shared" si="11"/>
        <v>0</v>
      </c>
      <c r="X55" s="286">
        <f t="shared" si="11"/>
        <v>0</v>
      </c>
      <c r="Y55" s="286">
        <f t="shared" si="11"/>
        <v>1</v>
      </c>
      <c r="Z55" s="286">
        <f t="shared" si="11"/>
        <v>0</v>
      </c>
      <c r="AA55" s="286">
        <f t="shared" si="11"/>
        <v>0</v>
      </c>
      <c r="AB55" s="286">
        <f t="shared" si="11"/>
        <v>0</v>
      </c>
      <c r="AC55" s="286">
        <f t="shared" si="11"/>
        <v>0</v>
      </c>
      <c r="AD55" s="286">
        <f t="shared" si="11"/>
        <v>0</v>
      </c>
      <c r="AE55" s="286">
        <f t="shared" si="11"/>
        <v>0</v>
      </c>
      <c r="AF55" s="286">
        <f t="shared" si="11"/>
        <v>0</v>
      </c>
      <c r="AG55" s="286">
        <f t="shared" si="11"/>
        <v>0</v>
      </c>
      <c r="AH55" s="286">
        <f t="shared" si="11"/>
        <v>0</v>
      </c>
      <c r="AI55" s="286">
        <f t="shared" si="11"/>
        <v>0</v>
      </c>
      <c r="AJ55" s="286">
        <f t="shared" si="11"/>
        <v>0</v>
      </c>
      <c r="AK55" s="286">
        <f t="shared" si="11"/>
        <v>0</v>
      </c>
      <c r="AL55" s="286">
        <f t="shared" si="11"/>
        <v>0</v>
      </c>
      <c r="AM55" s="286">
        <f t="shared" si="11"/>
        <v>0</v>
      </c>
      <c r="AN55" s="286">
        <f t="shared" si="11"/>
        <v>0</v>
      </c>
      <c r="AO55" s="286">
        <f t="shared" si="11"/>
        <v>0</v>
      </c>
      <c r="AP55" s="286">
        <f t="shared" si="11"/>
        <v>0</v>
      </c>
      <c r="AQ55" s="286">
        <f t="shared" si="11"/>
        <v>0</v>
      </c>
      <c r="AR55" s="286">
        <f t="shared" si="11"/>
        <v>0</v>
      </c>
      <c r="AS55" s="286">
        <f t="shared" si="11"/>
        <v>0</v>
      </c>
      <c r="AT55" s="286">
        <f t="shared" si="11"/>
        <v>0</v>
      </c>
      <c r="AU55" s="286">
        <f t="shared" si="11"/>
        <v>0</v>
      </c>
      <c r="AV55" s="286">
        <f t="shared" si="11"/>
        <v>0</v>
      </c>
      <c r="AW55" s="286">
        <f t="shared" si="11"/>
        <v>0</v>
      </c>
      <c r="AX55" s="286">
        <f t="shared" si="11"/>
        <v>0</v>
      </c>
      <c r="AY55" s="286">
        <f t="shared" si="11"/>
        <v>0</v>
      </c>
      <c r="AZ55" s="286">
        <f t="shared" si="11"/>
        <v>0</v>
      </c>
      <c r="BA55" s="286">
        <f t="shared" si="11"/>
        <v>0</v>
      </c>
      <c r="BB55" s="286">
        <f t="shared" si="11"/>
        <v>0</v>
      </c>
      <c r="BC55" s="286">
        <f t="shared" si="11"/>
        <v>0</v>
      </c>
      <c r="BD55" s="286">
        <f t="shared" si="11"/>
        <v>0</v>
      </c>
      <c r="BE55" s="286">
        <f t="shared" si="11"/>
        <v>0</v>
      </c>
      <c r="BF55" s="286">
        <f t="shared" si="11"/>
        <v>0</v>
      </c>
      <c r="BG55" s="286">
        <f t="shared" si="11"/>
        <v>0</v>
      </c>
      <c r="BH55" s="286">
        <f t="shared" si="11"/>
        <v>0</v>
      </c>
      <c r="BI55" s="286">
        <f t="shared" si="11"/>
        <v>0</v>
      </c>
      <c r="BJ55" s="286">
        <f t="shared" si="11"/>
        <v>0</v>
      </c>
      <c r="BK55" s="286">
        <f t="shared" si="11"/>
        <v>0</v>
      </c>
      <c r="BL55" s="286">
        <f t="shared" si="11"/>
        <v>0</v>
      </c>
      <c r="BM55" s="286">
        <f t="shared" si="11"/>
        <v>0</v>
      </c>
      <c r="BN55" s="286">
        <f t="shared" si="11"/>
        <v>0</v>
      </c>
      <c r="BO55" s="286">
        <f t="shared" si="11"/>
        <v>0</v>
      </c>
      <c r="BP55" s="286">
        <f t="shared" si="11"/>
        <v>0</v>
      </c>
      <c r="BQ55" s="286">
        <f t="shared" si="11"/>
        <v>0</v>
      </c>
      <c r="BR55" s="286">
        <f t="shared" ref="BR55:EC58" si="12">+IF(BR25-BR9&gt;5000,1,0)</f>
        <v>0</v>
      </c>
      <c r="BS55" s="286">
        <f t="shared" si="12"/>
        <v>0</v>
      </c>
      <c r="BT55" s="286">
        <f t="shared" si="12"/>
        <v>0</v>
      </c>
      <c r="BU55" s="286">
        <f t="shared" si="12"/>
        <v>0</v>
      </c>
      <c r="BV55" s="286">
        <f t="shared" si="12"/>
        <v>0</v>
      </c>
      <c r="BW55" s="286">
        <f t="shared" si="12"/>
        <v>0</v>
      </c>
      <c r="BX55" s="286">
        <f t="shared" si="12"/>
        <v>0</v>
      </c>
      <c r="BY55" s="286">
        <f t="shared" si="12"/>
        <v>0</v>
      </c>
      <c r="BZ55" s="286">
        <f t="shared" si="12"/>
        <v>0</v>
      </c>
      <c r="CA55" s="286">
        <f t="shared" si="12"/>
        <v>1</v>
      </c>
      <c r="CB55" s="286">
        <f t="shared" si="12"/>
        <v>0</v>
      </c>
      <c r="CC55" s="286">
        <f t="shared" si="12"/>
        <v>0</v>
      </c>
      <c r="CD55" s="286">
        <f t="shared" si="12"/>
        <v>0</v>
      </c>
      <c r="CE55" s="286">
        <f t="shared" si="12"/>
        <v>1</v>
      </c>
      <c r="CF55" s="286">
        <f t="shared" si="12"/>
        <v>0</v>
      </c>
      <c r="CG55" s="286">
        <f t="shared" si="12"/>
        <v>0</v>
      </c>
      <c r="CH55" s="286">
        <f t="shared" si="12"/>
        <v>0</v>
      </c>
      <c r="CI55" s="286">
        <f t="shared" si="12"/>
        <v>1</v>
      </c>
      <c r="CJ55" s="286">
        <f t="shared" si="12"/>
        <v>0</v>
      </c>
      <c r="CK55" s="286">
        <f t="shared" si="12"/>
        <v>0</v>
      </c>
      <c r="CL55" s="286">
        <f t="shared" si="12"/>
        <v>0</v>
      </c>
      <c r="CM55" s="286">
        <f t="shared" si="12"/>
        <v>0</v>
      </c>
      <c r="CN55" s="286">
        <f t="shared" si="12"/>
        <v>1</v>
      </c>
      <c r="CO55" s="286">
        <f t="shared" si="12"/>
        <v>1</v>
      </c>
      <c r="CP55" s="286">
        <f t="shared" si="12"/>
        <v>0</v>
      </c>
      <c r="CQ55" s="286">
        <f t="shared" si="12"/>
        <v>0</v>
      </c>
      <c r="CR55" s="286">
        <f t="shared" si="12"/>
        <v>0</v>
      </c>
      <c r="CS55" s="286">
        <f t="shared" si="12"/>
        <v>0</v>
      </c>
      <c r="CT55" s="286">
        <f t="shared" si="12"/>
        <v>0</v>
      </c>
      <c r="CU55" s="286">
        <f t="shared" si="12"/>
        <v>0</v>
      </c>
      <c r="CV55" s="286">
        <f t="shared" si="12"/>
        <v>0</v>
      </c>
      <c r="CW55" s="286">
        <f t="shared" si="12"/>
        <v>0</v>
      </c>
      <c r="CX55" s="286">
        <f t="shared" si="12"/>
        <v>0</v>
      </c>
      <c r="CY55" s="286">
        <f t="shared" si="12"/>
        <v>0</v>
      </c>
      <c r="CZ55" s="286">
        <f t="shared" si="12"/>
        <v>0</v>
      </c>
      <c r="DA55" s="286">
        <f t="shared" si="12"/>
        <v>0</v>
      </c>
      <c r="DB55" s="286">
        <f t="shared" si="12"/>
        <v>0</v>
      </c>
      <c r="DC55" s="286">
        <f t="shared" si="12"/>
        <v>0</v>
      </c>
      <c r="DD55" s="286">
        <f t="shared" si="12"/>
        <v>0</v>
      </c>
      <c r="DE55" s="286">
        <f t="shared" si="12"/>
        <v>0</v>
      </c>
      <c r="DF55" s="286">
        <f t="shared" si="12"/>
        <v>0</v>
      </c>
      <c r="DG55" s="286">
        <f t="shared" si="12"/>
        <v>0</v>
      </c>
      <c r="DH55" s="286">
        <f t="shared" si="12"/>
        <v>0</v>
      </c>
      <c r="DI55" s="286">
        <f t="shared" si="12"/>
        <v>0</v>
      </c>
      <c r="DJ55" s="286">
        <f t="shared" si="12"/>
        <v>0</v>
      </c>
      <c r="DK55" s="286">
        <f t="shared" si="12"/>
        <v>0</v>
      </c>
      <c r="DL55" s="286">
        <f t="shared" si="12"/>
        <v>0</v>
      </c>
      <c r="DM55" s="286">
        <f t="shared" si="12"/>
        <v>0</v>
      </c>
      <c r="DN55" s="286">
        <f t="shared" si="12"/>
        <v>0</v>
      </c>
      <c r="DO55" s="286">
        <f t="shared" si="12"/>
        <v>0</v>
      </c>
      <c r="DP55" s="286">
        <f t="shared" si="12"/>
        <v>0</v>
      </c>
      <c r="DQ55" s="286">
        <f t="shared" si="12"/>
        <v>0</v>
      </c>
      <c r="DR55" s="286">
        <f t="shared" si="12"/>
        <v>0</v>
      </c>
      <c r="DS55" s="286">
        <f t="shared" si="12"/>
        <v>0</v>
      </c>
      <c r="DT55" s="286">
        <f t="shared" si="12"/>
        <v>0</v>
      </c>
      <c r="DU55" s="286">
        <f t="shared" si="12"/>
        <v>0</v>
      </c>
      <c r="DV55" s="286">
        <f t="shared" si="12"/>
        <v>0</v>
      </c>
      <c r="DW55" s="286">
        <f t="shared" si="12"/>
        <v>0</v>
      </c>
      <c r="DX55" s="286">
        <f t="shared" si="12"/>
        <v>0</v>
      </c>
      <c r="DY55" s="286">
        <f t="shared" si="12"/>
        <v>0</v>
      </c>
      <c r="DZ55" s="286">
        <f t="shared" si="12"/>
        <v>0</v>
      </c>
      <c r="EA55" s="286">
        <f t="shared" si="12"/>
        <v>0</v>
      </c>
      <c r="EB55" s="286">
        <f t="shared" si="12"/>
        <v>0</v>
      </c>
      <c r="EC55" s="286">
        <f t="shared" si="12"/>
        <v>0</v>
      </c>
      <c r="ED55" s="286">
        <f t="shared" ref="ED55:EJ57" si="13">+IF(ED25-ED9&gt;5000,1,0)</f>
        <v>0</v>
      </c>
      <c r="EE55" s="286">
        <f t="shared" si="13"/>
        <v>0</v>
      </c>
      <c r="EF55" s="286">
        <f t="shared" si="13"/>
        <v>0</v>
      </c>
      <c r="EG55" s="286">
        <f t="shared" si="13"/>
        <v>0</v>
      </c>
      <c r="EH55" s="286">
        <f t="shared" si="13"/>
        <v>0</v>
      </c>
      <c r="EI55" s="286">
        <f t="shared" si="13"/>
        <v>0</v>
      </c>
      <c r="EJ55" s="286">
        <f t="shared" si="13"/>
        <v>0</v>
      </c>
    </row>
    <row r="56" spans="1:140" s="274" customFormat="1" hidden="1" outlineLevel="1" x14ac:dyDescent="0.25">
      <c r="A56" s="272" t="s">
        <v>266</v>
      </c>
      <c r="B56" s="286">
        <f t="shared" ref="B56:R67" si="14">+IF(B26-B10&gt;5000,1,0)</f>
        <v>0</v>
      </c>
      <c r="C56" s="286">
        <f t="shared" si="14"/>
        <v>0</v>
      </c>
      <c r="D56" s="286">
        <f t="shared" si="14"/>
        <v>1</v>
      </c>
      <c r="E56" s="286">
        <f t="shared" si="14"/>
        <v>0</v>
      </c>
      <c r="F56" s="286">
        <f t="shared" si="14"/>
        <v>1</v>
      </c>
      <c r="G56" s="286">
        <f t="shared" si="14"/>
        <v>0</v>
      </c>
      <c r="H56" s="286">
        <f t="shared" si="14"/>
        <v>0</v>
      </c>
      <c r="I56" s="286">
        <f t="shared" si="14"/>
        <v>0</v>
      </c>
      <c r="J56" s="286">
        <f t="shared" si="14"/>
        <v>0</v>
      </c>
      <c r="K56" s="286">
        <f t="shared" si="14"/>
        <v>1</v>
      </c>
      <c r="L56" s="286">
        <f t="shared" si="14"/>
        <v>0</v>
      </c>
      <c r="M56" s="286">
        <f t="shared" si="14"/>
        <v>0</v>
      </c>
      <c r="N56" s="286">
        <f t="shared" si="14"/>
        <v>0</v>
      </c>
      <c r="O56" s="286">
        <f t="shared" si="14"/>
        <v>0</v>
      </c>
      <c r="P56" s="286"/>
      <c r="Q56" s="286">
        <f t="shared" si="14"/>
        <v>1</v>
      </c>
      <c r="R56" s="286">
        <f t="shared" si="14"/>
        <v>0</v>
      </c>
      <c r="S56" s="286"/>
      <c r="T56" s="286">
        <f t="shared" si="11"/>
        <v>1</v>
      </c>
      <c r="U56" s="286"/>
      <c r="V56" s="286">
        <f t="shared" si="11"/>
        <v>0</v>
      </c>
      <c r="W56" s="286">
        <f t="shared" si="11"/>
        <v>0</v>
      </c>
      <c r="X56" s="286">
        <f t="shared" si="11"/>
        <v>0</v>
      </c>
      <c r="Y56" s="286">
        <f t="shared" si="11"/>
        <v>0</v>
      </c>
      <c r="Z56" s="286">
        <f t="shared" si="11"/>
        <v>0</v>
      </c>
      <c r="AA56" s="286">
        <f t="shared" si="11"/>
        <v>0</v>
      </c>
      <c r="AB56" s="286">
        <f t="shared" si="11"/>
        <v>0</v>
      </c>
      <c r="AC56" s="286">
        <f t="shared" si="11"/>
        <v>0</v>
      </c>
      <c r="AD56" s="286">
        <f t="shared" si="11"/>
        <v>0</v>
      </c>
      <c r="AE56" s="286">
        <f t="shared" si="11"/>
        <v>0</v>
      </c>
      <c r="AF56" s="286">
        <f t="shared" si="11"/>
        <v>0</v>
      </c>
      <c r="AG56" s="286">
        <f t="shared" si="11"/>
        <v>0</v>
      </c>
      <c r="AH56" s="286">
        <f t="shared" si="11"/>
        <v>0</v>
      </c>
      <c r="AI56" s="286">
        <f t="shared" si="11"/>
        <v>0</v>
      </c>
      <c r="AJ56" s="286">
        <f t="shared" si="11"/>
        <v>0</v>
      </c>
      <c r="AK56" s="286">
        <f t="shared" si="11"/>
        <v>0</v>
      </c>
      <c r="AL56" s="286">
        <f t="shared" si="11"/>
        <v>0</v>
      </c>
      <c r="AM56" s="286">
        <f t="shared" si="11"/>
        <v>0</v>
      </c>
      <c r="AN56" s="286">
        <f t="shared" si="11"/>
        <v>0</v>
      </c>
      <c r="AO56" s="286">
        <f t="shared" si="11"/>
        <v>0</v>
      </c>
      <c r="AP56" s="286">
        <f t="shared" si="11"/>
        <v>0</v>
      </c>
      <c r="AQ56" s="286">
        <f t="shared" si="11"/>
        <v>0</v>
      </c>
      <c r="AR56" s="286">
        <f t="shared" si="11"/>
        <v>0</v>
      </c>
      <c r="AS56" s="286">
        <f t="shared" si="11"/>
        <v>0</v>
      </c>
      <c r="AT56" s="286">
        <f t="shared" si="11"/>
        <v>0</v>
      </c>
      <c r="AU56" s="286">
        <f t="shared" si="11"/>
        <v>0</v>
      </c>
      <c r="AV56" s="286">
        <f t="shared" si="11"/>
        <v>0</v>
      </c>
      <c r="AW56" s="286">
        <f t="shared" si="11"/>
        <v>0</v>
      </c>
      <c r="AX56" s="286">
        <f t="shared" si="11"/>
        <v>0</v>
      </c>
      <c r="AY56" s="286">
        <f t="shared" si="11"/>
        <v>0</v>
      </c>
      <c r="AZ56" s="286">
        <f t="shared" si="11"/>
        <v>0</v>
      </c>
      <c r="BA56" s="286">
        <f t="shared" si="11"/>
        <v>0</v>
      </c>
      <c r="BB56" s="286">
        <f t="shared" si="11"/>
        <v>0</v>
      </c>
      <c r="BC56" s="286">
        <f t="shared" si="11"/>
        <v>0</v>
      </c>
      <c r="BD56" s="286">
        <f t="shared" si="11"/>
        <v>0</v>
      </c>
      <c r="BE56" s="286">
        <f t="shared" si="11"/>
        <v>0</v>
      </c>
      <c r="BF56" s="286">
        <f t="shared" si="11"/>
        <v>0</v>
      </c>
      <c r="BG56" s="286">
        <f t="shared" si="11"/>
        <v>0</v>
      </c>
      <c r="BH56" s="286">
        <f t="shared" si="11"/>
        <v>1</v>
      </c>
      <c r="BI56" s="286">
        <f t="shared" si="11"/>
        <v>0</v>
      </c>
      <c r="BJ56" s="286">
        <f t="shared" si="11"/>
        <v>0</v>
      </c>
      <c r="BK56" s="286">
        <f t="shared" si="11"/>
        <v>0</v>
      </c>
      <c r="BL56" s="286">
        <f t="shared" si="11"/>
        <v>0</v>
      </c>
      <c r="BM56" s="286">
        <f t="shared" si="11"/>
        <v>0</v>
      </c>
      <c r="BN56" s="286">
        <f t="shared" si="11"/>
        <v>0</v>
      </c>
      <c r="BO56" s="286">
        <f t="shared" si="11"/>
        <v>0</v>
      </c>
      <c r="BP56" s="286">
        <f t="shared" si="11"/>
        <v>1</v>
      </c>
      <c r="BQ56" s="286">
        <f t="shared" si="11"/>
        <v>0</v>
      </c>
      <c r="BR56" s="286">
        <f t="shared" si="12"/>
        <v>0</v>
      </c>
      <c r="BS56" s="286">
        <f t="shared" si="12"/>
        <v>1</v>
      </c>
      <c r="BT56" s="286">
        <f t="shared" si="12"/>
        <v>0</v>
      </c>
      <c r="BU56" s="286">
        <f t="shared" si="12"/>
        <v>0</v>
      </c>
      <c r="BV56" s="286">
        <f t="shared" si="12"/>
        <v>0</v>
      </c>
      <c r="BW56" s="286">
        <f t="shared" si="12"/>
        <v>0</v>
      </c>
      <c r="BX56" s="286">
        <f t="shared" si="12"/>
        <v>0</v>
      </c>
      <c r="BY56" s="286">
        <f t="shared" si="12"/>
        <v>0</v>
      </c>
      <c r="BZ56" s="286">
        <f t="shared" si="12"/>
        <v>0</v>
      </c>
      <c r="CA56" s="286">
        <f t="shared" si="12"/>
        <v>0</v>
      </c>
      <c r="CB56" s="286">
        <f t="shared" si="12"/>
        <v>0</v>
      </c>
      <c r="CC56" s="286">
        <f t="shared" si="12"/>
        <v>0</v>
      </c>
      <c r="CD56" s="286">
        <f t="shared" si="12"/>
        <v>0</v>
      </c>
      <c r="CE56" s="286">
        <f t="shared" si="12"/>
        <v>1</v>
      </c>
      <c r="CF56" s="286">
        <f t="shared" si="12"/>
        <v>0</v>
      </c>
      <c r="CG56" s="286">
        <f t="shared" si="12"/>
        <v>1</v>
      </c>
      <c r="CH56" s="286">
        <f t="shared" si="12"/>
        <v>0</v>
      </c>
      <c r="CI56" s="286">
        <f t="shared" si="12"/>
        <v>0</v>
      </c>
      <c r="CJ56" s="286">
        <f t="shared" si="12"/>
        <v>0</v>
      </c>
      <c r="CK56" s="286">
        <f t="shared" si="12"/>
        <v>0</v>
      </c>
      <c r="CL56" s="286">
        <f t="shared" si="12"/>
        <v>0</v>
      </c>
      <c r="CM56" s="286">
        <f t="shared" si="12"/>
        <v>0</v>
      </c>
      <c r="CN56" s="286">
        <f t="shared" si="12"/>
        <v>0</v>
      </c>
      <c r="CO56" s="286">
        <f t="shared" si="12"/>
        <v>1</v>
      </c>
      <c r="CP56" s="286">
        <f t="shared" si="12"/>
        <v>0</v>
      </c>
      <c r="CQ56" s="286">
        <f t="shared" si="12"/>
        <v>0</v>
      </c>
      <c r="CR56" s="286">
        <f t="shared" si="12"/>
        <v>0</v>
      </c>
      <c r="CS56" s="286">
        <f t="shared" si="12"/>
        <v>0</v>
      </c>
      <c r="CT56" s="286">
        <f t="shared" si="12"/>
        <v>0</v>
      </c>
      <c r="CU56" s="286">
        <f t="shared" si="12"/>
        <v>0</v>
      </c>
      <c r="CV56" s="286">
        <f t="shared" si="12"/>
        <v>1</v>
      </c>
      <c r="CW56" s="286">
        <f t="shared" si="12"/>
        <v>0</v>
      </c>
      <c r="CX56" s="286">
        <f t="shared" si="12"/>
        <v>0</v>
      </c>
      <c r="CY56" s="286">
        <f t="shared" si="12"/>
        <v>0</v>
      </c>
      <c r="CZ56" s="286">
        <f t="shared" si="12"/>
        <v>0</v>
      </c>
      <c r="DA56" s="286">
        <f t="shared" si="12"/>
        <v>0</v>
      </c>
      <c r="DB56" s="286">
        <f t="shared" si="12"/>
        <v>0</v>
      </c>
      <c r="DC56" s="286">
        <f t="shared" si="12"/>
        <v>0</v>
      </c>
      <c r="DD56" s="286">
        <f t="shared" si="12"/>
        <v>0</v>
      </c>
      <c r="DE56" s="286">
        <f t="shared" si="12"/>
        <v>1</v>
      </c>
      <c r="DF56" s="286">
        <f t="shared" si="12"/>
        <v>0</v>
      </c>
      <c r="DG56" s="286">
        <f t="shared" si="12"/>
        <v>0</v>
      </c>
      <c r="DH56" s="286">
        <f t="shared" si="12"/>
        <v>0</v>
      </c>
      <c r="DI56" s="286">
        <f t="shared" si="12"/>
        <v>0</v>
      </c>
      <c r="DJ56" s="286">
        <f t="shared" si="12"/>
        <v>0</v>
      </c>
      <c r="DK56" s="286">
        <f t="shared" si="12"/>
        <v>0</v>
      </c>
      <c r="DL56" s="286">
        <f t="shared" si="12"/>
        <v>0</v>
      </c>
      <c r="DM56" s="286">
        <f t="shared" si="12"/>
        <v>0</v>
      </c>
      <c r="DN56" s="286">
        <f t="shared" si="12"/>
        <v>0</v>
      </c>
      <c r="DO56" s="286">
        <f t="shared" si="12"/>
        <v>0</v>
      </c>
      <c r="DP56" s="286">
        <f t="shared" si="12"/>
        <v>0</v>
      </c>
      <c r="DQ56" s="286">
        <f t="shared" si="12"/>
        <v>0</v>
      </c>
      <c r="DR56" s="286">
        <f t="shared" si="12"/>
        <v>0</v>
      </c>
      <c r="DS56" s="286">
        <f t="shared" si="12"/>
        <v>0</v>
      </c>
      <c r="DT56" s="286">
        <f t="shared" si="12"/>
        <v>0</v>
      </c>
      <c r="DU56" s="286">
        <f t="shared" si="12"/>
        <v>0</v>
      </c>
      <c r="DV56" s="286">
        <f t="shared" si="12"/>
        <v>0</v>
      </c>
      <c r="DW56" s="286">
        <f t="shared" si="12"/>
        <v>0</v>
      </c>
      <c r="DX56" s="286">
        <f t="shared" si="12"/>
        <v>0</v>
      </c>
      <c r="DY56" s="286">
        <f t="shared" si="12"/>
        <v>0</v>
      </c>
      <c r="DZ56" s="286">
        <f t="shared" si="12"/>
        <v>0</v>
      </c>
      <c r="EA56" s="286">
        <f t="shared" si="12"/>
        <v>0</v>
      </c>
      <c r="EB56" s="286">
        <f t="shared" si="12"/>
        <v>0</v>
      </c>
      <c r="EC56" s="286">
        <f t="shared" si="12"/>
        <v>0</v>
      </c>
      <c r="ED56" s="286">
        <f t="shared" si="13"/>
        <v>1</v>
      </c>
      <c r="EE56" s="286">
        <f t="shared" si="13"/>
        <v>1</v>
      </c>
      <c r="EF56" s="286">
        <f t="shared" si="13"/>
        <v>0</v>
      </c>
      <c r="EG56" s="286">
        <f t="shared" si="13"/>
        <v>0</v>
      </c>
      <c r="EH56" s="286">
        <f t="shared" si="13"/>
        <v>0</v>
      </c>
      <c r="EI56" s="286">
        <f t="shared" si="13"/>
        <v>0</v>
      </c>
      <c r="EJ56" s="286">
        <f t="shared" si="13"/>
        <v>0</v>
      </c>
    </row>
    <row r="57" spans="1:140" s="274" customFormat="1" hidden="1" outlineLevel="1" x14ac:dyDescent="0.25">
      <c r="A57" s="272" t="s">
        <v>272</v>
      </c>
      <c r="B57" s="286">
        <f t="shared" si="14"/>
        <v>0</v>
      </c>
      <c r="C57" s="286">
        <f t="shared" ref="C57:BQ60" si="15">+IF(C27-C11&gt;5000,1,0)</f>
        <v>0</v>
      </c>
      <c r="D57" s="286">
        <f t="shared" si="15"/>
        <v>1</v>
      </c>
      <c r="E57" s="286">
        <f t="shared" si="15"/>
        <v>0</v>
      </c>
      <c r="F57" s="286">
        <f t="shared" si="15"/>
        <v>0</v>
      </c>
      <c r="G57" s="286">
        <f t="shared" si="15"/>
        <v>1</v>
      </c>
      <c r="H57" s="286">
        <f t="shared" si="15"/>
        <v>0</v>
      </c>
      <c r="I57" s="286">
        <f t="shared" si="15"/>
        <v>0</v>
      </c>
      <c r="J57" s="286">
        <f t="shared" si="15"/>
        <v>0</v>
      </c>
      <c r="K57" s="286">
        <f t="shared" si="15"/>
        <v>0</v>
      </c>
      <c r="L57" s="286">
        <f t="shared" si="15"/>
        <v>0</v>
      </c>
      <c r="M57" s="286">
        <f t="shared" si="15"/>
        <v>0</v>
      </c>
      <c r="N57" s="286">
        <f t="shared" si="15"/>
        <v>0</v>
      </c>
      <c r="O57" s="286">
        <f t="shared" si="15"/>
        <v>0</v>
      </c>
      <c r="P57" s="286"/>
      <c r="Q57" s="286">
        <f t="shared" si="15"/>
        <v>0</v>
      </c>
      <c r="R57" s="286" t="e">
        <f t="shared" si="15"/>
        <v>#N/A</v>
      </c>
      <c r="S57" s="286"/>
      <c r="T57" s="286">
        <f t="shared" si="15"/>
        <v>1</v>
      </c>
      <c r="U57" s="286"/>
      <c r="V57" s="286" t="e">
        <f t="shared" si="15"/>
        <v>#N/A</v>
      </c>
      <c r="W57" s="286">
        <f t="shared" si="15"/>
        <v>0</v>
      </c>
      <c r="X57" s="286">
        <f t="shared" si="15"/>
        <v>0</v>
      </c>
      <c r="Y57" s="286">
        <f t="shared" si="15"/>
        <v>0</v>
      </c>
      <c r="Z57" s="286">
        <f t="shared" si="15"/>
        <v>0</v>
      </c>
      <c r="AA57" s="286">
        <f t="shared" si="15"/>
        <v>0</v>
      </c>
      <c r="AB57" s="286">
        <f t="shared" si="15"/>
        <v>0</v>
      </c>
      <c r="AC57" s="286">
        <f t="shared" si="15"/>
        <v>0</v>
      </c>
      <c r="AD57" s="286">
        <f t="shared" si="15"/>
        <v>0</v>
      </c>
      <c r="AE57" s="286">
        <f t="shared" si="15"/>
        <v>0</v>
      </c>
      <c r="AF57" s="286">
        <f t="shared" si="15"/>
        <v>0</v>
      </c>
      <c r="AG57" s="286">
        <f t="shared" si="15"/>
        <v>0</v>
      </c>
      <c r="AH57" s="286">
        <f t="shared" si="15"/>
        <v>0</v>
      </c>
      <c r="AI57" s="286">
        <f t="shared" si="15"/>
        <v>0</v>
      </c>
      <c r="AJ57" s="286">
        <f t="shared" si="15"/>
        <v>0</v>
      </c>
      <c r="AK57" s="286">
        <f t="shared" si="15"/>
        <v>0</v>
      </c>
      <c r="AL57" s="286">
        <f t="shared" si="15"/>
        <v>0</v>
      </c>
      <c r="AM57" s="286">
        <f t="shared" si="15"/>
        <v>0</v>
      </c>
      <c r="AN57" s="286">
        <f t="shared" si="15"/>
        <v>0</v>
      </c>
      <c r="AO57" s="286">
        <f t="shared" si="15"/>
        <v>0</v>
      </c>
      <c r="AP57" s="286">
        <f t="shared" si="15"/>
        <v>0</v>
      </c>
      <c r="AQ57" s="286">
        <f t="shared" si="15"/>
        <v>0</v>
      </c>
      <c r="AR57" s="286">
        <f t="shared" si="15"/>
        <v>0</v>
      </c>
      <c r="AS57" s="286">
        <f t="shared" si="15"/>
        <v>0</v>
      </c>
      <c r="AT57" s="286">
        <f t="shared" si="15"/>
        <v>0</v>
      </c>
      <c r="AU57" s="286">
        <f t="shared" si="15"/>
        <v>0</v>
      </c>
      <c r="AV57" s="286">
        <f t="shared" si="15"/>
        <v>0</v>
      </c>
      <c r="AW57" s="286">
        <f t="shared" si="15"/>
        <v>0</v>
      </c>
      <c r="AX57" s="286">
        <f t="shared" si="15"/>
        <v>0</v>
      </c>
      <c r="AY57" s="286" t="e">
        <f t="shared" si="15"/>
        <v>#N/A</v>
      </c>
      <c r="AZ57" s="286">
        <f t="shared" si="15"/>
        <v>0</v>
      </c>
      <c r="BA57" s="286">
        <f t="shared" si="15"/>
        <v>1</v>
      </c>
      <c r="BB57" s="286">
        <f t="shared" si="15"/>
        <v>0</v>
      </c>
      <c r="BC57" s="286">
        <f t="shared" si="15"/>
        <v>0</v>
      </c>
      <c r="BD57" s="286">
        <f t="shared" si="15"/>
        <v>0</v>
      </c>
      <c r="BE57" s="286" t="e">
        <f t="shared" si="15"/>
        <v>#N/A</v>
      </c>
      <c r="BF57" s="286">
        <f t="shared" si="15"/>
        <v>0</v>
      </c>
      <c r="BG57" s="286" t="e">
        <f t="shared" si="15"/>
        <v>#N/A</v>
      </c>
      <c r="BH57" s="286">
        <f t="shared" si="15"/>
        <v>0</v>
      </c>
      <c r="BI57" s="286">
        <f t="shared" si="15"/>
        <v>0</v>
      </c>
      <c r="BJ57" s="286">
        <f t="shared" si="15"/>
        <v>0</v>
      </c>
      <c r="BK57" s="286">
        <f t="shared" si="15"/>
        <v>0</v>
      </c>
      <c r="BL57" s="286">
        <f t="shared" si="15"/>
        <v>0</v>
      </c>
      <c r="BM57" s="286">
        <f t="shared" si="15"/>
        <v>0</v>
      </c>
      <c r="BN57" s="286">
        <f t="shared" si="15"/>
        <v>0</v>
      </c>
      <c r="BO57" s="286" t="e">
        <f t="shared" si="15"/>
        <v>#N/A</v>
      </c>
      <c r="BP57" s="286">
        <f t="shared" si="15"/>
        <v>0</v>
      </c>
      <c r="BQ57" s="286">
        <f t="shared" si="15"/>
        <v>0</v>
      </c>
      <c r="BR57" s="286" t="e">
        <f t="shared" si="12"/>
        <v>#N/A</v>
      </c>
      <c r="BS57" s="286">
        <f t="shared" si="12"/>
        <v>0</v>
      </c>
      <c r="BT57" s="286">
        <f t="shared" si="12"/>
        <v>0</v>
      </c>
      <c r="BU57" s="286">
        <f t="shared" si="12"/>
        <v>0</v>
      </c>
      <c r="BV57" s="286">
        <f t="shared" si="12"/>
        <v>0</v>
      </c>
      <c r="BW57" s="286">
        <f t="shared" si="12"/>
        <v>0</v>
      </c>
      <c r="BX57" s="286">
        <f t="shared" si="12"/>
        <v>0</v>
      </c>
      <c r="BY57" s="286">
        <f t="shared" si="12"/>
        <v>0</v>
      </c>
      <c r="BZ57" s="286" t="e">
        <f t="shared" si="12"/>
        <v>#N/A</v>
      </c>
      <c r="CA57" s="286">
        <f t="shared" si="12"/>
        <v>0</v>
      </c>
      <c r="CB57" s="286">
        <f t="shared" si="12"/>
        <v>0</v>
      </c>
      <c r="CC57" s="286">
        <f t="shared" si="12"/>
        <v>0</v>
      </c>
      <c r="CD57" s="286">
        <f t="shared" si="12"/>
        <v>0</v>
      </c>
      <c r="CE57" s="286">
        <f t="shared" si="12"/>
        <v>0</v>
      </c>
      <c r="CF57" s="286">
        <f t="shared" si="12"/>
        <v>0</v>
      </c>
      <c r="CG57" s="286">
        <f t="shared" si="12"/>
        <v>0</v>
      </c>
      <c r="CH57" s="286">
        <f t="shared" si="12"/>
        <v>0</v>
      </c>
      <c r="CI57" s="286">
        <f t="shared" si="12"/>
        <v>0</v>
      </c>
      <c r="CJ57" s="286">
        <f t="shared" si="12"/>
        <v>0</v>
      </c>
      <c r="CK57" s="286">
        <f t="shared" si="12"/>
        <v>0</v>
      </c>
      <c r="CL57" s="286">
        <f t="shared" si="12"/>
        <v>0</v>
      </c>
      <c r="CM57" s="286">
        <f t="shared" si="12"/>
        <v>0</v>
      </c>
      <c r="CN57" s="286">
        <f t="shared" si="12"/>
        <v>1</v>
      </c>
      <c r="CO57" s="286">
        <f t="shared" si="12"/>
        <v>0</v>
      </c>
      <c r="CP57" s="286">
        <f t="shared" si="12"/>
        <v>0</v>
      </c>
      <c r="CQ57" s="286">
        <f t="shared" si="12"/>
        <v>0</v>
      </c>
      <c r="CR57" s="286">
        <f t="shared" si="12"/>
        <v>0</v>
      </c>
      <c r="CS57" s="286">
        <f t="shared" si="12"/>
        <v>0</v>
      </c>
      <c r="CT57" s="286">
        <f t="shared" si="12"/>
        <v>0</v>
      </c>
      <c r="CU57" s="286">
        <f t="shared" si="12"/>
        <v>0</v>
      </c>
      <c r="CV57" s="286">
        <f t="shared" si="12"/>
        <v>1</v>
      </c>
      <c r="CW57" s="286">
        <f t="shared" si="12"/>
        <v>0</v>
      </c>
      <c r="CX57" s="286">
        <f t="shared" si="12"/>
        <v>0</v>
      </c>
      <c r="CY57" s="286">
        <f t="shared" si="12"/>
        <v>0</v>
      </c>
      <c r="CZ57" s="286">
        <f t="shared" si="12"/>
        <v>0</v>
      </c>
      <c r="DA57" s="286">
        <f t="shared" si="12"/>
        <v>0</v>
      </c>
      <c r="DB57" s="286">
        <f t="shared" si="12"/>
        <v>0</v>
      </c>
      <c r="DC57" s="286">
        <f t="shared" si="12"/>
        <v>1</v>
      </c>
      <c r="DD57" s="286" t="e">
        <f t="shared" si="12"/>
        <v>#N/A</v>
      </c>
      <c r="DE57" s="286">
        <f t="shared" si="12"/>
        <v>0</v>
      </c>
      <c r="DF57" s="286">
        <f t="shared" si="12"/>
        <v>0</v>
      </c>
      <c r="DG57" s="286">
        <f t="shared" si="12"/>
        <v>0</v>
      </c>
      <c r="DH57" s="286">
        <f t="shared" si="12"/>
        <v>0</v>
      </c>
      <c r="DI57" s="286">
        <f t="shared" si="12"/>
        <v>0</v>
      </c>
      <c r="DJ57" s="286">
        <f t="shared" si="12"/>
        <v>0</v>
      </c>
      <c r="DK57" s="286">
        <f t="shared" si="12"/>
        <v>0</v>
      </c>
      <c r="DL57" s="286">
        <f t="shared" si="12"/>
        <v>0</v>
      </c>
      <c r="DM57" s="286">
        <f t="shared" si="12"/>
        <v>0</v>
      </c>
      <c r="DN57" s="286">
        <f t="shared" si="12"/>
        <v>0</v>
      </c>
      <c r="DO57" s="286" t="e">
        <f t="shared" si="12"/>
        <v>#N/A</v>
      </c>
      <c r="DP57" s="286">
        <f t="shared" si="12"/>
        <v>0</v>
      </c>
      <c r="DQ57" s="286">
        <f t="shared" si="12"/>
        <v>0</v>
      </c>
      <c r="DR57" s="286">
        <f t="shared" si="12"/>
        <v>0</v>
      </c>
      <c r="DS57" s="286">
        <f t="shared" si="12"/>
        <v>0</v>
      </c>
      <c r="DT57" s="286">
        <f t="shared" si="12"/>
        <v>0</v>
      </c>
      <c r="DU57" s="286">
        <f t="shared" si="12"/>
        <v>0</v>
      </c>
      <c r="DV57" s="286">
        <f t="shared" si="12"/>
        <v>0</v>
      </c>
      <c r="DW57" s="286">
        <f t="shared" si="12"/>
        <v>0</v>
      </c>
      <c r="DX57" s="286">
        <f t="shared" si="12"/>
        <v>0</v>
      </c>
      <c r="DY57" s="286">
        <f t="shared" si="12"/>
        <v>0</v>
      </c>
      <c r="DZ57" s="286">
        <f t="shared" si="12"/>
        <v>0</v>
      </c>
      <c r="EA57" s="286">
        <f t="shared" si="12"/>
        <v>0</v>
      </c>
      <c r="EB57" s="286">
        <f t="shared" si="12"/>
        <v>0</v>
      </c>
      <c r="EC57" s="286">
        <f t="shared" si="12"/>
        <v>0</v>
      </c>
      <c r="ED57" s="286">
        <f t="shared" si="13"/>
        <v>1</v>
      </c>
      <c r="EE57" s="286">
        <f t="shared" si="13"/>
        <v>0</v>
      </c>
      <c r="EF57" s="286">
        <f t="shared" si="13"/>
        <v>0</v>
      </c>
      <c r="EG57" s="286">
        <f t="shared" si="13"/>
        <v>0</v>
      </c>
      <c r="EH57" s="286">
        <f t="shared" si="13"/>
        <v>0</v>
      </c>
      <c r="EI57" s="286">
        <f t="shared" si="13"/>
        <v>0</v>
      </c>
      <c r="EJ57" s="286">
        <f t="shared" si="13"/>
        <v>0</v>
      </c>
    </row>
    <row r="58" spans="1:140" s="274" customFormat="1" hidden="1" outlineLevel="1" x14ac:dyDescent="0.25">
      <c r="A58" s="272" t="s">
        <v>279</v>
      </c>
      <c r="B58" s="286">
        <f t="shared" si="14"/>
        <v>0</v>
      </c>
      <c r="C58" s="286">
        <f t="shared" si="15"/>
        <v>0</v>
      </c>
      <c r="D58" s="286">
        <f t="shared" si="15"/>
        <v>0</v>
      </c>
      <c r="E58" s="286">
        <f t="shared" si="15"/>
        <v>0</v>
      </c>
      <c r="F58" s="286">
        <f t="shared" si="15"/>
        <v>0</v>
      </c>
      <c r="G58" s="286">
        <f t="shared" si="15"/>
        <v>0</v>
      </c>
      <c r="H58" s="286">
        <f t="shared" si="15"/>
        <v>0</v>
      </c>
      <c r="I58" s="286">
        <f t="shared" si="15"/>
        <v>0</v>
      </c>
      <c r="J58" s="286">
        <f t="shared" si="15"/>
        <v>0</v>
      </c>
      <c r="K58" s="286">
        <f t="shared" si="15"/>
        <v>0</v>
      </c>
      <c r="L58" s="286">
        <f t="shared" si="15"/>
        <v>0</v>
      </c>
      <c r="M58" s="286">
        <f t="shared" si="15"/>
        <v>0</v>
      </c>
      <c r="N58" s="286">
        <f t="shared" si="15"/>
        <v>0</v>
      </c>
      <c r="O58" s="286">
        <f t="shared" si="15"/>
        <v>0</v>
      </c>
      <c r="P58" s="286"/>
      <c r="Q58" s="286">
        <f t="shared" si="15"/>
        <v>0</v>
      </c>
      <c r="R58" s="286" t="e">
        <f t="shared" si="15"/>
        <v>#N/A</v>
      </c>
      <c r="S58" s="286"/>
      <c r="T58" s="286">
        <f t="shared" si="15"/>
        <v>0</v>
      </c>
      <c r="U58" s="286"/>
      <c r="V58" s="286" t="e">
        <f t="shared" si="15"/>
        <v>#N/A</v>
      </c>
      <c r="W58" s="286">
        <f t="shared" si="15"/>
        <v>0</v>
      </c>
      <c r="X58" s="286">
        <f t="shared" si="15"/>
        <v>0</v>
      </c>
      <c r="Y58" s="286">
        <f t="shared" si="15"/>
        <v>0</v>
      </c>
      <c r="Z58" s="286">
        <f t="shared" si="15"/>
        <v>0</v>
      </c>
      <c r="AA58" s="286">
        <f t="shared" si="15"/>
        <v>0</v>
      </c>
      <c r="AB58" s="286">
        <f t="shared" si="15"/>
        <v>0</v>
      </c>
      <c r="AC58" s="286">
        <f t="shared" si="15"/>
        <v>0</v>
      </c>
      <c r="AD58" s="286">
        <f t="shared" si="15"/>
        <v>0</v>
      </c>
      <c r="AE58" s="286">
        <f t="shared" si="15"/>
        <v>0</v>
      </c>
      <c r="AF58" s="286">
        <f t="shared" si="15"/>
        <v>0</v>
      </c>
      <c r="AG58" s="286">
        <f t="shared" si="15"/>
        <v>0</v>
      </c>
      <c r="AH58" s="286">
        <f t="shared" si="15"/>
        <v>0</v>
      </c>
      <c r="AI58" s="286">
        <f t="shared" si="15"/>
        <v>0</v>
      </c>
      <c r="AJ58" s="286">
        <f t="shared" si="15"/>
        <v>0</v>
      </c>
      <c r="AK58" s="286">
        <f t="shared" si="15"/>
        <v>0</v>
      </c>
      <c r="AL58" s="286">
        <f t="shared" si="15"/>
        <v>0</v>
      </c>
      <c r="AM58" s="286">
        <f t="shared" si="15"/>
        <v>0</v>
      </c>
      <c r="AN58" s="286">
        <f t="shared" si="15"/>
        <v>0</v>
      </c>
      <c r="AO58" s="286">
        <f t="shared" si="15"/>
        <v>0</v>
      </c>
      <c r="AP58" s="286">
        <f t="shared" si="15"/>
        <v>0</v>
      </c>
      <c r="AQ58" s="286">
        <f t="shared" si="15"/>
        <v>0</v>
      </c>
      <c r="AR58" s="286">
        <f t="shared" si="15"/>
        <v>0</v>
      </c>
      <c r="AS58" s="286">
        <f t="shared" si="15"/>
        <v>0</v>
      </c>
      <c r="AT58" s="286">
        <f t="shared" si="15"/>
        <v>0</v>
      </c>
      <c r="AU58" s="286">
        <f t="shared" si="15"/>
        <v>0</v>
      </c>
      <c r="AV58" s="286">
        <f t="shared" si="15"/>
        <v>0</v>
      </c>
      <c r="AW58" s="286">
        <f t="shared" si="15"/>
        <v>0</v>
      </c>
      <c r="AX58" s="286">
        <f t="shared" si="15"/>
        <v>0</v>
      </c>
      <c r="AY58" s="286" t="e">
        <f t="shared" si="15"/>
        <v>#N/A</v>
      </c>
      <c r="AZ58" s="286">
        <f t="shared" si="15"/>
        <v>0</v>
      </c>
      <c r="BA58" s="286">
        <f t="shared" si="15"/>
        <v>0</v>
      </c>
      <c r="BB58" s="286">
        <f t="shared" si="15"/>
        <v>0</v>
      </c>
      <c r="BC58" s="286">
        <f t="shared" si="15"/>
        <v>0</v>
      </c>
      <c r="BD58" s="286">
        <f t="shared" si="15"/>
        <v>0</v>
      </c>
      <c r="BE58" s="286" t="e">
        <f t="shared" si="15"/>
        <v>#N/A</v>
      </c>
      <c r="BF58" s="286">
        <f t="shared" si="15"/>
        <v>0</v>
      </c>
      <c r="BG58" s="286" t="e">
        <f t="shared" si="15"/>
        <v>#N/A</v>
      </c>
      <c r="BH58" s="286">
        <f t="shared" si="15"/>
        <v>0</v>
      </c>
      <c r="BI58" s="286">
        <f t="shared" si="15"/>
        <v>0</v>
      </c>
      <c r="BJ58" s="286">
        <f t="shared" si="15"/>
        <v>0</v>
      </c>
      <c r="BK58" s="286">
        <f t="shared" si="15"/>
        <v>0</v>
      </c>
      <c r="BL58" s="286">
        <f t="shared" si="15"/>
        <v>0</v>
      </c>
      <c r="BM58" s="286">
        <f t="shared" si="15"/>
        <v>0</v>
      </c>
      <c r="BN58" s="286">
        <f t="shared" si="15"/>
        <v>0</v>
      </c>
      <c r="BO58" s="286" t="e">
        <f t="shared" si="15"/>
        <v>#N/A</v>
      </c>
      <c r="BP58" s="286">
        <f t="shared" si="15"/>
        <v>1</v>
      </c>
      <c r="BQ58" s="286">
        <f t="shared" si="15"/>
        <v>0</v>
      </c>
      <c r="BR58" s="286" t="e">
        <f t="shared" si="12"/>
        <v>#N/A</v>
      </c>
      <c r="BS58" s="286">
        <f t="shared" si="12"/>
        <v>0</v>
      </c>
      <c r="BT58" s="286">
        <f t="shared" si="12"/>
        <v>0</v>
      </c>
      <c r="BU58" s="286">
        <f t="shared" si="12"/>
        <v>0</v>
      </c>
      <c r="BV58" s="286">
        <f t="shared" si="12"/>
        <v>0</v>
      </c>
      <c r="BW58" s="286">
        <f t="shared" si="12"/>
        <v>0</v>
      </c>
      <c r="BX58" s="286">
        <f t="shared" si="12"/>
        <v>0</v>
      </c>
      <c r="BY58" s="286">
        <f t="shared" si="12"/>
        <v>0</v>
      </c>
      <c r="BZ58" s="286" t="e">
        <f t="shared" si="12"/>
        <v>#N/A</v>
      </c>
      <c r="CA58" s="286">
        <f t="shared" si="12"/>
        <v>0</v>
      </c>
      <c r="CB58" s="286">
        <f t="shared" si="12"/>
        <v>0</v>
      </c>
      <c r="CC58" s="286">
        <f t="shared" si="12"/>
        <v>0</v>
      </c>
      <c r="CD58" s="286">
        <f t="shared" si="12"/>
        <v>0</v>
      </c>
      <c r="CE58" s="286">
        <f t="shared" si="12"/>
        <v>0</v>
      </c>
      <c r="CF58" s="286">
        <f t="shared" si="12"/>
        <v>0</v>
      </c>
      <c r="CG58" s="286">
        <f t="shared" si="12"/>
        <v>0</v>
      </c>
      <c r="CH58" s="286">
        <f t="shared" si="12"/>
        <v>0</v>
      </c>
      <c r="CI58" s="286">
        <f t="shared" si="12"/>
        <v>0</v>
      </c>
      <c r="CJ58" s="286">
        <f t="shared" si="12"/>
        <v>0</v>
      </c>
      <c r="CK58" s="286">
        <f t="shared" si="12"/>
        <v>0</v>
      </c>
      <c r="CL58" s="286">
        <f t="shared" si="12"/>
        <v>0</v>
      </c>
      <c r="CM58" s="286">
        <f t="shared" si="12"/>
        <v>0</v>
      </c>
      <c r="CN58" s="286">
        <f t="shared" si="12"/>
        <v>0</v>
      </c>
      <c r="CO58" s="286">
        <f t="shared" si="12"/>
        <v>0</v>
      </c>
      <c r="CP58" s="286">
        <f t="shared" si="12"/>
        <v>0</v>
      </c>
      <c r="CQ58" s="286">
        <f t="shared" si="12"/>
        <v>0</v>
      </c>
      <c r="CR58" s="286">
        <f t="shared" si="12"/>
        <v>0</v>
      </c>
      <c r="CS58" s="286">
        <f t="shared" si="12"/>
        <v>0</v>
      </c>
      <c r="CT58" s="286">
        <f t="shared" si="12"/>
        <v>0</v>
      </c>
      <c r="CU58" s="286">
        <f t="shared" si="12"/>
        <v>0</v>
      </c>
      <c r="CV58" s="286">
        <f t="shared" si="12"/>
        <v>0</v>
      </c>
      <c r="CW58" s="286">
        <f t="shared" si="12"/>
        <v>0</v>
      </c>
      <c r="CX58" s="286">
        <f t="shared" si="12"/>
        <v>0</v>
      </c>
      <c r="CY58" s="286">
        <f t="shared" si="12"/>
        <v>0</v>
      </c>
      <c r="CZ58" s="286">
        <f t="shared" si="12"/>
        <v>0</v>
      </c>
      <c r="DA58" s="286">
        <f t="shared" si="12"/>
        <v>0</v>
      </c>
      <c r="DB58" s="286">
        <f t="shared" si="12"/>
        <v>0</v>
      </c>
      <c r="DC58" s="286">
        <f t="shared" si="12"/>
        <v>0</v>
      </c>
      <c r="DD58" s="286" t="e">
        <f t="shared" si="12"/>
        <v>#N/A</v>
      </c>
      <c r="DE58" s="286">
        <f t="shared" si="12"/>
        <v>0</v>
      </c>
      <c r="DF58" s="286">
        <f t="shared" si="12"/>
        <v>0</v>
      </c>
      <c r="DG58" s="286">
        <f t="shared" si="12"/>
        <v>0</v>
      </c>
      <c r="DH58" s="286">
        <f t="shared" si="12"/>
        <v>0</v>
      </c>
      <c r="DI58" s="286">
        <f t="shared" si="12"/>
        <v>0</v>
      </c>
      <c r="DJ58" s="286">
        <f t="shared" si="12"/>
        <v>0</v>
      </c>
      <c r="DK58" s="286">
        <f t="shared" si="12"/>
        <v>0</v>
      </c>
      <c r="DL58" s="286">
        <f t="shared" si="12"/>
        <v>0</v>
      </c>
      <c r="DM58" s="286">
        <f t="shared" si="12"/>
        <v>0</v>
      </c>
      <c r="DN58" s="286">
        <f t="shared" si="12"/>
        <v>0</v>
      </c>
      <c r="DO58" s="286" t="e">
        <f t="shared" si="12"/>
        <v>#N/A</v>
      </c>
      <c r="DP58" s="286">
        <f t="shared" si="12"/>
        <v>0</v>
      </c>
      <c r="DQ58" s="286">
        <f t="shared" si="12"/>
        <v>0</v>
      </c>
      <c r="DR58" s="286">
        <f t="shared" si="12"/>
        <v>0</v>
      </c>
      <c r="DS58" s="286">
        <f t="shared" si="12"/>
        <v>0</v>
      </c>
      <c r="DT58" s="286">
        <f t="shared" si="12"/>
        <v>0</v>
      </c>
      <c r="DU58" s="286">
        <f t="shared" si="12"/>
        <v>0</v>
      </c>
      <c r="DV58" s="286">
        <f t="shared" si="12"/>
        <v>0</v>
      </c>
      <c r="DW58" s="286">
        <f t="shared" si="12"/>
        <v>0</v>
      </c>
      <c r="DX58" s="286">
        <f t="shared" si="12"/>
        <v>0</v>
      </c>
      <c r="DY58" s="286">
        <f t="shared" si="12"/>
        <v>0</v>
      </c>
      <c r="DZ58" s="286">
        <f t="shared" si="12"/>
        <v>0</v>
      </c>
      <c r="EA58" s="286">
        <f t="shared" si="12"/>
        <v>1</v>
      </c>
      <c r="EB58" s="286">
        <f t="shared" si="12"/>
        <v>0</v>
      </c>
      <c r="EC58" s="286">
        <f t="shared" ref="EC58:EJ67" si="16">+IF(EC28-EC12&gt;5000,1,0)</f>
        <v>0</v>
      </c>
      <c r="ED58" s="286">
        <f t="shared" si="16"/>
        <v>0</v>
      </c>
      <c r="EE58" s="286">
        <f t="shared" si="16"/>
        <v>0</v>
      </c>
      <c r="EF58" s="286">
        <f t="shared" si="16"/>
        <v>0</v>
      </c>
      <c r="EG58" s="286">
        <f t="shared" si="16"/>
        <v>0</v>
      </c>
      <c r="EH58" s="286">
        <f t="shared" si="16"/>
        <v>0</v>
      </c>
      <c r="EI58" s="286">
        <f t="shared" si="16"/>
        <v>0</v>
      </c>
      <c r="EJ58" s="286">
        <f t="shared" si="16"/>
        <v>0</v>
      </c>
    </row>
    <row r="59" spans="1:140" s="274" customFormat="1" hidden="1" outlineLevel="1" x14ac:dyDescent="0.25">
      <c r="A59" s="272" t="s">
        <v>286</v>
      </c>
      <c r="B59" s="286">
        <f t="shared" si="14"/>
        <v>0</v>
      </c>
      <c r="C59" s="286">
        <f t="shared" si="15"/>
        <v>0</v>
      </c>
      <c r="D59" s="286">
        <f t="shared" si="15"/>
        <v>0</v>
      </c>
      <c r="E59" s="286">
        <f t="shared" si="15"/>
        <v>0</v>
      </c>
      <c r="F59" s="286">
        <f t="shared" si="15"/>
        <v>0</v>
      </c>
      <c r="G59" s="286">
        <f t="shared" si="15"/>
        <v>0</v>
      </c>
      <c r="H59" s="286">
        <f t="shared" si="15"/>
        <v>0</v>
      </c>
      <c r="I59" s="286">
        <f t="shared" si="15"/>
        <v>0</v>
      </c>
      <c r="J59" s="286">
        <f t="shared" si="15"/>
        <v>0</v>
      </c>
      <c r="K59" s="286">
        <f t="shared" si="15"/>
        <v>0</v>
      </c>
      <c r="L59" s="286">
        <f t="shared" si="15"/>
        <v>0</v>
      </c>
      <c r="M59" s="286">
        <f t="shared" si="15"/>
        <v>0</v>
      </c>
      <c r="N59" s="286">
        <f t="shared" si="15"/>
        <v>0</v>
      </c>
      <c r="O59" s="286">
        <f t="shared" si="15"/>
        <v>0</v>
      </c>
      <c r="P59" s="286"/>
      <c r="Q59" s="286">
        <f t="shared" si="15"/>
        <v>0</v>
      </c>
      <c r="R59" s="286" t="e">
        <f t="shared" si="15"/>
        <v>#N/A</v>
      </c>
      <c r="S59" s="286"/>
      <c r="T59" s="286">
        <f t="shared" si="15"/>
        <v>0</v>
      </c>
      <c r="U59" s="286"/>
      <c r="V59" s="286" t="e">
        <f t="shared" si="15"/>
        <v>#N/A</v>
      </c>
      <c r="W59" s="286">
        <f t="shared" si="15"/>
        <v>0</v>
      </c>
      <c r="X59" s="286">
        <f t="shared" si="15"/>
        <v>0</v>
      </c>
      <c r="Y59" s="286">
        <f t="shared" si="15"/>
        <v>0</v>
      </c>
      <c r="Z59" s="286">
        <f t="shared" si="15"/>
        <v>0</v>
      </c>
      <c r="AA59" s="286">
        <f t="shared" si="15"/>
        <v>0</v>
      </c>
      <c r="AB59" s="286">
        <f t="shared" si="15"/>
        <v>0</v>
      </c>
      <c r="AC59" s="286">
        <f t="shared" si="15"/>
        <v>0</v>
      </c>
      <c r="AD59" s="286">
        <f t="shared" si="15"/>
        <v>0</v>
      </c>
      <c r="AE59" s="286">
        <f t="shared" si="15"/>
        <v>0</v>
      </c>
      <c r="AF59" s="286">
        <f t="shared" si="15"/>
        <v>0</v>
      </c>
      <c r="AG59" s="286">
        <f t="shared" si="15"/>
        <v>0</v>
      </c>
      <c r="AH59" s="286">
        <f t="shared" si="15"/>
        <v>0</v>
      </c>
      <c r="AI59" s="286">
        <f t="shared" si="15"/>
        <v>0</v>
      </c>
      <c r="AJ59" s="286">
        <f t="shared" si="15"/>
        <v>0</v>
      </c>
      <c r="AK59" s="286">
        <f t="shared" si="15"/>
        <v>0</v>
      </c>
      <c r="AL59" s="286">
        <f t="shared" si="15"/>
        <v>0</v>
      </c>
      <c r="AM59" s="286">
        <f t="shared" si="15"/>
        <v>0</v>
      </c>
      <c r="AN59" s="286">
        <f t="shared" si="15"/>
        <v>0</v>
      </c>
      <c r="AO59" s="286">
        <f t="shared" si="15"/>
        <v>0</v>
      </c>
      <c r="AP59" s="286">
        <f t="shared" si="15"/>
        <v>0</v>
      </c>
      <c r="AQ59" s="286">
        <f t="shared" si="15"/>
        <v>0</v>
      </c>
      <c r="AR59" s="286">
        <f t="shared" si="15"/>
        <v>0</v>
      </c>
      <c r="AS59" s="286">
        <f t="shared" si="15"/>
        <v>0</v>
      </c>
      <c r="AT59" s="286">
        <f t="shared" si="15"/>
        <v>0</v>
      </c>
      <c r="AU59" s="286">
        <f t="shared" si="15"/>
        <v>0</v>
      </c>
      <c r="AV59" s="286">
        <f t="shared" si="15"/>
        <v>0</v>
      </c>
      <c r="AW59" s="286">
        <f t="shared" si="15"/>
        <v>0</v>
      </c>
      <c r="AX59" s="286">
        <f t="shared" si="15"/>
        <v>0</v>
      </c>
      <c r="AY59" s="286" t="e">
        <f t="shared" si="15"/>
        <v>#N/A</v>
      </c>
      <c r="AZ59" s="286">
        <f t="shared" si="15"/>
        <v>0</v>
      </c>
      <c r="BA59" s="286">
        <f t="shared" si="15"/>
        <v>0</v>
      </c>
      <c r="BB59" s="286">
        <f t="shared" si="15"/>
        <v>0</v>
      </c>
      <c r="BC59" s="286">
        <f t="shared" si="15"/>
        <v>0</v>
      </c>
      <c r="BD59" s="286">
        <f t="shared" si="15"/>
        <v>0</v>
      </c>
      <c r="BE59" s="286" t="e">
        <f t="shared" si="15"/>
        <v>#N/A</v>
      </c>
      <c r="BF59" s="286">
        <f t="shared" si="15"/>
        <v>0</v>
      </c>
      <c r="BG59" s="286" t="e">
        <f t="shared" si="15"/>
        <v>#N/A</v>
      </c>
      <c r="BH59" s="286">
        <f t="shared" si="15"/>
        <v>0</v>
      </c>
      <c r="BI59" s="286">
        <f t="shared" si="15"/>
        <v>0</v>
      </c>
      <c r="BJ59" s="286">
        <f t="shared" si="15"/>
        <v>0</v>
      </c>
      <c r="BK59" s="286">
        <f t="shared" si="15"/>
        <v>0</v>
      </c>
      <c r="BL59" s="286">
        <f t="shared" si="15"/>
        <v>0</v>
      </c>
      <c r="BM59" s="286">
        <f t="shared" si="15"/>
        <v>0</v>
      </c>
      <c r="BN59" s="286">
        <f t="shared" si="15"/>
        <v>0</v>
      </c>
      <c r="BO59" s="286" t="e">
        <f t="shared" si="15"/>
        <v>#N/A</v>
      </c>
      <c r="BP59" s="286">
        <f t="shared" si="15"/>
        <v>0</v>
      </c>
      <c r="BQ59" s="286">
        <f t="shared" si="15"/>
        <v>0</v>
      </c>
      <c r="BR59" s="286" t="e">
        <f t="shared" ref="BR59:EC67" si="17">+IF(BR29-BR13&gt;5000,1,0)</f>
        <v>#N/A</v>
      </c>
      <c r="BS59" s="286">
        <f t="shared" si="17"/>
        <v>0</v>
      </c>
      <c r="BT59" s="286">
        <f t="shared" si="17"/>
        <v>0</v>
      </c>
      <c r="BU59" s="286">
        <f t="shared" si="17"/>
        <v>0</v>
      </c>
      <c r="BV59" s="286">
        <f t="shared" si="17"/>
        <v>0</v>
      </c>
      <c r="BW59" s="286">
        <f t="shared" si="17"/>
        <v>0</v>
      </c>
      <c r="BX59" s="286">
        <f t="shared" si="17"/>
        <v>0</v>
      </c>
      <c r="BY59" s="286">
        <f t="shared" si="17"/>
        <v>0</v>
      </c>
      <c r="BZ59" s="286" t="e">
        <f t="shared" si="17"/>
        <v>#N/A</v>
      </c>
      <c r="CA59" s="286">
        <f t="shared" si="17"/>
        <v>0</v>
      </c>
      <c r="CB59" s="286">
        <f t="shared" si="17"/>
        <v>0</v>
      </c>
      <c r="CC59" s="286">
        <f t="shared" si="17"/>
        <v>0</v>
      </c>
      <c r="CD59" s="286">
        <f t="shared" si="17"/>
        <v>0</v>
      </c>
      <c r="CE59" s="286">
        <f t="shared" si="17"/>
        <v>0</v>
      </c>
      <c r="CF59" s="286">
        <f t="shared" si="17"/>
        <v>0</v>
      </c>
      <c r="CG59" s="286">
        <f t="shared" si="17"/>
        <v>0</v>
      </c>
      <c r="CH59" s="286">
        <f t="shared" si="17"/>
        <v>0</v>
      </c>
      <c r="CI59" s="286">
        <f t="shared" si="17"/>
        <v>0</v>
      </c>
      <c r="CJ59" s="286">
        <f t="shared" si="17"/>
        <v>0</v>
      </c>
      <c r="CK59" s="286">
        <f t="shared" si="17"/>
        <v>0</v>
      </c>
      <c r="CL59" s="286">
        <f t="shared" si="17"/>
        <v>0</v>
      </c>
      <c r="CM59" s="286">
        <f t="shared" si="17"/>
        <v>0</v>
      </c>
      <c r="CN59" s="286">
        <f t="shared" si="17"/>
        <v>0</v>
      </c>
      <c r="CO59" s="286">
        <f t="shared" si="17"/>
        <v>0</v>
      </c>
      <c r="CP59" s="286">
        <f t="shared" si="17"/>
        <v>0</v>
      </c>
      <c r="CQ59" s="286">
        <f t="shared" si="17"/>
        <v>0</v>
      </c>
      <c r="CR59" s="286">
        <f t="shared" si="17"/>
        <v>0</v>
      </c>
      <c r="CS59" s="286">
        <f t="shared" si="17"/>
        <v>0</v>
      </c>
      <c r="CT59" s="286">
        <f t="shared" si="17"/>
        <v>0</v>
      </c>
      <c r="CU59" s="286">
        <f t="shared" si="17"/>
        <v>0</v>
      </c>
      <c r="CV59" s="286">
        <f t="shared" si="17"/>
        <v>0</v>
      </c>
      <c r="CW59" s="286">
        <f t="shared" si="17"/>
        <v>0</v>
      </c>
      <c r="CX59" s="286">
        <f t="shared" si="17"/>
        <v>0</v>
      </c>
      <c r="CY59" s="286">
        <f t="shared" si="17"/>
        <v>0</v>
      </c>
      <c r="CZ59" s="286">
        <f t="shared" si="17"/>
        <v>0</v>
      </c>
      <c r="DA59" s="286">
        <f t="shared" si="17"/>
        <v>0</v>
      </c>
      <c r="DB59" s="286">
        <f t="shared" si="17"/>
        <v>0</v>
      </c>
      <c r="DC59" s="286">
        <f t="shared" si="17"/>
        <v>0</v>
      </c>
      <c r="DD59" s="286" t="e">
        <f t="shared" si="17"/>
        <v>#N/A</v>
      </c>
      <c r="DE59" s="286">
        <f t="shared" si="17"/>
        <v>0</v>
      </c>
      <c r="DF59" s="286">
        <f t="shared" si="17"/>
        <v>0</v>
      </c>
      <c r="DG59" s="286">
        <f t="shared" si="17"/>
        <v>0</v>
      </c>
      <c r="DH59" s="286">
        <f t="shared" si="17"/>
        <v>0</v>
      </c>
      <c r="DI59" s="286">
        <f t="shared" si="17"/>
        <v>0</v>
      </c>
      <c r="DJ59" s="286">
        <f t="shared" si="17"/>
        <v>0</v>
      </c>
      <c r="DK59" s="286">
        <f t="shared" si="17"/>
        <v>0</v>
      </c>
      <c r="DL59" s="286">
        <f t="shared" si="17"/>
        <v>0</v>
      </c>
      <c r="DM59" s="286">
        <f t="shared" si="17"/>
        <v>0</v>
      </c>
      <c r="DN59" s="286">
        <f t="shared" si="17"/>
        <v>0</v>
      </c>
      <c r="DO59" s="286" t="e">
        <f t="shared" si="17"/>
        <v>#N/A</v>
      </c>
      <c r="DP59" s="286">
        <f t="shared" si="17"/>
        <v>0</v>
      </c>
      <c r="DQ59" s="286">
        <f t="shared" si="17"/>
        <v>0</v>
      </c>
      <c r="DR59" s="286">
        <f t="shared" si="17"/>
        <v>0</v>
      </c>
      <c r="DS59" s="286">
        <f t="shared" si="17"/>
        <v>0</v>
      </c>
      <c r="DT59" s="286">
        <f t="shared" si="17"/>
        <v>0</v>
      </c>
      <c r="DU59" s="286">
        <f t="shared" si="17"/>
        <v>0</v>
      </c>
      <c r="DV59" s="286">
        <f t="shared" si="17"/>
        <v>0</v>
      </c>
      <c r="DW59" s="286">
        <f t="shared" si="17"/>
        <v>0</v>
      </c>
      <c r="DX59" s="286">
        <f t="shared" si="17"/>
        <v>0</v>
      </c>
      <c r="DY59" s="286">
        <f t="shared" si="17"/>
        <v>0</v>
      </c>
      <c r="DZ59" s="286">
        <f t="shared" si="17"/>
        <v>0</v>
      </c>
      <c r="EA59" s="286">
        <f t="shared" si="17"/>
        <v>0</v>
      </c>
      <c r="EB59" s="286">
        <f t="shared" si="17"/>
        <v>0</v>
      </c>
      <c r="EC59" s="286">
        <f t="shared" si="17"/>
        <v>0</v>
      </c>
      <c r="ED59" s="286">
        <f t="shared" si="16"/>
        <v>0</v>
      </c>
      <c r="EE59" s="286">
        <f t="shared" si="16"/>
        <v>0</v>
      </c>
      <c r="EF59" s="286">
        <f t="shared" si="16"/>
        <v>0</v>
      </c>
      <c r="EG59" s="286">
        <f t="shared" si="16"/>
        <v>0</v>
      </c>
      <c r="EH59" s="286">
        <f t="shared" si="16"/>
        <v>0</v>
      </c>
      <c r="EI59" s="286">
        <f t="shared" si="16"/>
        <v>0</v>
      </c>
      <c r="EJ59" s="286">
        <f t="shared" si="16"/>
        <v>0</v>
      </c>
    </row>
    <row r="60" spans="1:140" s="274" customFormat="1" hidden="1" outlineLevel="1" x14ac:dyDescent="0.25">
      <c r="A60" s="272" t="s">
        <v>296</v>
      </c>
      <c r="B60" s="286">
        <f t="shared" si="14"/>
        <v>0</v>
      </c>
      <c r="C60" s="286">
        <f t="shared" si="15"/>
        <v>0</v>
      </c>
      <c r="D60" s="286">
        <f t="shared" si="15"/>
        <v>0</v>
      </c>
      <c r="E60" s="286">
        <f t="shared" si="15"/>
        <v>0</v>
      </c>
      <c r="F60" s="286">
        <f t="shared" si="15"/>
        <v>0</v>
      </c>
      <c r="G60" s="286">
        <f t="shared" si="15"/>
        <v>1</v>
      </c>
      <c r="H60" s="286">
        <f t="shared" si="15"/>
        <v>0</v>
      </c>
      <c r="I60" s="286">
        <f t="shared" si="15"/>
        <v>0</v>
      </c>
      <c r="J60" s="286">
        <f t="shared" si="15"/>
        <v>1</v>
      </c>
      <c r="K60" s="286">
        <f t="shared" si="15"/>
        <v>1</v>
      </c>
      <c r="L60" s="286">
        <f t="shared" si="15"/>
        <v>0</v>
      </c>
      <c r="M60" s="286">
        <f t="shared" si="15"/>
        <v>1</v>
      </c>
      <c r="N60" s="286">
        <f t="shared" si="15"/>
        <v>0</v>
      </c>
      <c r="O60" s="286">
        <f t="shared" si="15"/>
        <v>0</v>
      </c>
      <c r="P60" s="286"/>
      <c r="Q60" s="286">
        <f t="shared" si="15"/>
        <v>1</v>
      </c>
      <c r="R60" s="286" t="e">
        <f t="shared" si="15"/>
        <v>#N/A</v>
      </c>
      <c r="S60" s="286"/>
      <c r="T60" s="286">
        <f t="shared" si="15"/>
        <v>1</v>
      </c>
      <c r="U60" s="286"/>
      <c r="V60" s="286" t="e">
        <f t="shared" si="15"/>
        <v>#N/A</v>
      </c>
      <c r="W60" s="286">
        <f t="shared" si="15"/>
        <v>0</v>
      </c>
      <c r="X60" s="286">
        <f t="shared" si="15"/>
        <v>0</v>
      </c>
      <c r="Y60" s="286">
        <f t="shared" si="15"/>
        <v>1</v>
      </c>
      <c r="Z60" s="286">
        <f t="shared" si="15"/>
        <v>0</v>
      </c>
      <c r="AA60" s="286">
        <f t="shared" si="15"/>
        <v>0</v>
      </c>
      <c r="AB60" s="286">
        <f t="shared" si="15"/>
        <v>0</v>
      </c>
      <c r="AC60" s="286">
        <f t="shared" si="15"/>
        <v>0</v>
      </c>
      <c r="AD60" s="286">
        <f t="shared" si="15"/>
        <v>0</v>
      </c>
      <c r="AE60" s="286">
        <f t="shared" si="15"/>
        <v>1</v>
      </c>
      <c r="AF60" s="286">
        <f t="shared" si="15"/>
        <v>0</v>
      </c>
      <c r="AG60" s="286">
        <f t="shared" si="15"/>
        <v>0</v>
      </c>
      <c r="AH60" s="286">
        <f t="shared" si="15"/>
        <v>0</v>
      </c>
      <c r="AI60" s="286">
        <f t="shared" si="15"/>
        <v>0</v>
      </c>
      <c r="AJ60" s="286">
        <f t="shared" si="15"/>
        <v>0</v>
      </c>
      <c r="AK60" s="286">
        <f t="shared" si="15"/>
        <v>0</v>
      </c>
      <c r="AL60" s="286">
        <f t="shared" si="15"/>
        <v>0</v>
      </c>
      <c r="AM60" s="286">
        <f t="shared" si="15"/>
        <v>0</v>
      </c>
      <c r="AN60" s="286">
        <f t="shared" si="15"/>
        <v>1</v>
      </c>
      <c r="AO60" s="286">
        <f t="shared" si="15"/>
        <v>0</v>
      </c>
      <c r="AP60" s="286">
        <f t="shared" si="15"/>
        <v>0</v>
      </c>
      <c r="AQ60" s="286">
        <f t="shared" si="15"/>
        <v>0</v>
      </c>
      <c r="AR60" s="286">
        <f t="shared" si="15"/>
        <v>0</v>
      </c>
      <c r="AS60" s="286">
        <f t="shared" si="15"/>
        <v>0</v>
      </c>
      <c r="AT60" s="286">
        <f t="shared" si="15"/>
        <v>0</v>
      </c>
      <c r="AU60" s="286">
        <f t="shared" si="15"/>
        <v>0</v>
      </c>
      <c r="AV60" s="286">
        <f t="shared" si="15"/>
        <v>0</v>
      </c>
      <c r="AW60" s="286">
        <f t="shared" si="15"/>
        <v>0</v>
      </c>
      <c r="AX60" s="286">
        <f t="shared" si="15"/>
        <v>0</v>
      </c>
      <c r="AY60" s="286" t="e">
        <f t="shared" si="15"/>
        <v>#N/A</v>
      </c>
      <c r="AZ60" s="286">
        <f t="shared" si="15"/>
        <v>0</v>
      </c>
      <c r="BA60" s="286">
        <f t="shared" si="15"/>
        <v>1</v>
      </c>
      <c r="BB60" s="286">
        <f t="shared" si="15"/>
        <v>0</v>
      </c>
      <c r="BC60" s="286">
        <f t="shared" si="15"/>
        <v>0</v>
      </c>
      <c r="BD60" s="286">
        <f t="shared" si="15"/>
        <v>0</v>
      </c>
      <c r="BE60" s="286" t="e">
        <f t="shared" si="15"/>
        <v>#N/A</v>
      </c>
      <c r="BF60" s="286">
        <f t="shared" si="15"/>
        <v>1</v>
      </c>
      <c r="BG60" s="286" t="e">
        <f t="shared" si="15"/>
        <v>#N/A</v>
      </c>
      <c r="BH60" s="286">
        <f t="shared" si="15"/>
        <v>1</v>
      </c>
      <c r="BI60" s="286">
        <f t="shared" si="15"/>
        <v>0</v>
      </c>
      <c r="BJ60" s="286">
        <f t="shared" si="15"/>
        <v>0</v>
      </c>
      <c r="BK60" s="286">
        <f t="shared" si="15"/>
        <v>1</v>
      </c>
      <c r="BL60" s="286">
        <f t="shared" si="15"/>
        <v>0</v>
      </c>
      <c r="BM60" s="286">
        <f t="shared" si="15"/>
        <v>0</v>
      </c>
      <c r="BN60" s="286">
        <f t="shared" si="15"/>
        <v>0</v>
      </c>
      <c r="BO60" s="286" t="e">
        <f t="shared" si="15"/>
        <v>#N/A</v>
      </c>
      <c r="BP60" s="286">
        <f t="shared" si="15"/>
        <v>0</v>
      </c>
      <c r="BQ60" s="286">
        <f t="shared" ref="BQ60:EB63" si="18">+IF(BQ30-BQ14&gt;5000,1,0)</f>
        <v>1</v>
      </c>
      <c r="BR60" s="286" t="e">
        <f t="shared" si="18"/>
        <v>#N/A</v>
      </c>
      <c r="BS60" s="286">
        <f t="shared" si="18"/>
        <v>0</v>
      </c>
      <c r="BT60" s="286">
        <f t="shared" si="18"/>
        <v>0</v>
      </c>
      <c r="BU60" s="286">
        <f t="shared" si="18"/>
        <v>0</v>
      </c>
      <c r="BV60" s="286">
        <f t="shared" si="18"/>
        <v>0</v>
      </c>
      <c r="BW60" s="286">
        <f t="shared" si="18"/>
        <v>0</v>
      </c>
      <c r="BX60" s="286">
        <f t="shared" si="18"/>
        <v>0</v>
      </c>
      <c r="BY60" s="286">
        <f t="shared" si="18"/>
        <v>0</v>
      </c>
      <c r="BZ60" s="286" t="e">
        <f t="shared" si="18"/>
        <v>#N/A</v>
      </c>
      <c r="CA60" s="286">
        <f t="shared" si="18"/>
        <v>0</v>
      </c>
      <c r="CB60" s="286">
        <f t="shared" si="18"/>
        <v>0</v>
      </c>
      <c r="CC60" s="286">
        <f t="shared" si="18"/>
        <v>0</v>
      </c>
      <c r="CD60" s="286">
        <f t="shared" si="18"/>
        <v>0</v>
      </c>
      <c r="CE60" s="286">
        <f t="shared" si="18"/>
        <v>0</v>
      </c>
      <c r="CF60" s="286">
        <f t="shared" si="18"/>
        <v>0</v>
      </c>
      <c r="CG60" s="286">
        <f t="shared" si="18"/>
        <v>0</v>
      </c>
      <c r="CH60" s="286">
        <f t="shared" si="18"/>
        <v>0</v>
      </c>
      <c r="CI60" s="286">
        <f t="shared" si="18"/>
        <v>1</v>
      </c>
      <c r="CJ60" s="286">
        <f t="shared" si="18"/>
        <v>0</v>
      </c>
      <c r="CK60" s="286">
        <f t="shared" si="18"/>
        <v>0</v>
      </c>
      <c r="CL60" s="286">
        <f t="shared" si="18"/>
        <v>0</v>
      </c>
      <c r="CM60" s="286">
        <f t="shared" si="18"/>
        <v>1</v>
      </c>
      <c r="CN60" s="286">
        <f t="shared" si="18"/>
        <v>1</v>
      </c>
      <c r="CO60" s="286">
        <f t="shared" si="18"/>
        <v>1</v>
      </c>
      <c r="CP60" s="286">
        <f t="shared" si="18"/>
        <v>0</v>
      </c>
      <c r="CQ60" s="286">
        <f t="shared" si="18"/>
        <v>0</v>
      </c>
      <c r="CR60" s="286">
        <f t="shared" si="18"/>
        <v>0</v>
      </c>
      <c r="CS60" s="286">
        <f t="shared" si="18"/>
        <v>0</v>
      </c>
      <c r="CT60" s="286">
        <f t="shared" si="18"/>
        <v>0</v>
      </c>
      <c r="CU60" s="286">
        <f t="shared" si="18"/>
        <v>0</v>
      </c>
      <c r="CV60" s="286">
        <f t="shared" si="18"/>
        <v>1</v>
      </c>
      <c r="CW60" s="286">
        <f t="shared" si="18"/>
        <v>0</v>
      </c>
      <c r="CX60" s="286">
        <f t="shared" si="18"/>
        <v>1</v>
      </c>
      <c r="CY60" s="286">
        <f t="shared" si="18"/>
        <v>0</v>
      </c>
      <c r="CZ60" s="286">
        <f t="shared" si="18"/>
        <v>0</v>
      </c>
      <c r="DA60" s="286">
        <f t="shared" si="18"/>
        <v>0</v>
      </c>
      <c r="DB60" s="286">
        <f t="shared" si="18"/>
        <v>0</v>
      </c>
      <c r="DC60" s="286">
        <f t="shared" si="18"/>
        <v>0</v>
      </c>
      <c r="DD60" s="286" t="e">
        <f t="shared" si="18"/>
        <v>#N/A</v>
      </c>
      <c r="DE60" s="286">
        <f t="shared" si="18"/>
        <v>1</v>
      </c>
      <c r="DF60" s="286">
        <f t="shared" si="18"/>
        <v>0</v>
      </c>
      <c r="DG60" s="286">
        <f t="shared" si="18"/>
        <v>0</v>
      </c>
      <c r="DH60" s="286">
        <f t="shared" si="18"/>
        <v>0</v>
      </c>
      <c r="DI60" s="286">
        <f t="shared" si="18"/>
        <v>0</v>
      </c>
      <c r="DJ60" s="286">
        <f t="shared" si="18"/>
        <v>0</v>
      </c>
      <c r="DK60" s="286">
        <f t="shared" si="18"/>
        <v>0</v>
      </c>
      <c r="DL60" s="286">
        <f t="shared" si="18"/>
        <v>0</v>
      </c>
      <c r="DM60" s="286">
        <f t="shared" si="18"/>
        <v>0</v>
      </c>
      <c r="DN60" s="286">
        <f t="shared" si="18"/>
        <v>0</v>
      </c>
      <c r="DO60" s="286" t="e">
        <f t="shared" si="18"/>
        <v>#N/A</v>
      </c>
      <c r="DP60" s="286">
        <f t="shared" si="18"/>
        <v>0</v>
      </c>
      <c r="DQ60" s="286">
        <f t="shared" si="18"/>
        <v>0</v>
      </c>
      <c r="DR60" s="286">
        <f t="shared" si="18"/>
        <v>0</v>
      </c>
      <c r="DS60" s="286">
        <f t="shared" si="18"/>
        <v>0</v>
      </c>
      <c r="DT60" s="286">
        <f t="shared" si="18"/>
        <v>0</v>
      </c>
      <c r="DU60" s="286">
        <f t="shared" si="18"/>
        <v>0</v>
      </c>
      <c r="DV60" s="286">
        <f t="shared" si="18"/>
        <v>0</v>
      </c>
      <c r="DW60" s="286">
        <f t="shared" si="18"/>
        <v>0</v>
      </c>
      <c r="DX60" s="286">
        <f t="shared" si="18"/>
        <v>0</v>
      </c>
      <c r="DY60" s="286">
        <f t="shared" si="18"/>
        <v>0</v>
      </c>
      <c r="DZ60" s="286">
        <f t="shared" si="18"/>
        <v>0</v>
      </c>
      <c r="EA60" s="286">
        <f t="shared" si="18"/>
        <v>1</v>
      </c>
      <c r="EB60" s="286">
        <f t="shared" si="18"/>
        <v>0</v>
      </c>
      <c r="EC60" s="286">
        <f t="shared" si="17"/>
        <v>0</v>
      </c>
      <c r="ED60" s="286">
        <f t="shared" si="16"/>
        <v>1</v>
      </c>
      <c r="EE60" s="286">
        <f t="shared" si="16"/>
        <v>1</v>
      </c>
      <c r="EF60" s="286">
        <f t="shared" si="16"/>
        <v>0</v>
      </c>
      <c r="EG60" s="286">
        <f t="shared" si="16"/>
        <v>0</v>
      </c>
      <c r="EH60" s="286">
        <f t="shared" si="16"/>
        <v>0</v>
      </c>
      <c r="EI60" s="286">
        <f t="shared" si="16"/>
        <v>0</v>
      </c>
      <c r="EJ60" s="286">
        <f t="shared" si="16"/>
        <v>0</v>
      </c>
    </row>
    <row r="61" spans="1:140" s="274" customFormat="1" hidden="1" outlineLevel="1" x14ac:dyDescent="0.25">
      <c r="A61" s="272" t="s">
        <v>305</v>
      </c>
      <c r="B61" s="286">
        <f t="shared" si="14"/>
        <v>0</v>
      </c>
      <c r="C61" s="286">
        <f t="shared" ref="C61:BQ64" si="19">+IF(C31-C15&gt;5000,1,0)</f>
        <v>0</v>
      </c>
      <c r="D61" s="286">
        <f t="shared" si="19"/>
        <v>1</v>
      </c>
      <c r="E61" s="286">
        <f t="shared" si="19"/>
        <v>0</v>
      </c>
      <c r="F61" s="286">
        <f t="shared" si="19"/>
        <v>0</v>
      </c>
      <c r="G61" s="286">
        <f t="shared" si="19"/>
        <v>0</v>
      </c>
      <c r="H61" s="286">
        <f t="shared" si="19"/>
        <v>0</v>
      </c>
      <c r="I61" s="286">
        <f t="shared" si="19"/>
        <v>0</v>
      </c>
      <c r="J61" s="286">
        <f t="shared" si="19"/>
        <v>0</v>
      </c>
      <c r="K61" s="286">
        <f t="shared" si="19"/>
        <v>1</v>
      </c>
      <c r="L61" s="286">
        <f t="shared" si="19"/>
        <v>0</v>
      </c>
      <c r="M61" s="286">
        <f t="shared" si="19"/>
        <v>0</v>
      </c>
      <c r="N61" s="286">
        <f t="shared" si="19"/>
        <v>0</v>
      </c>
      <c r="O61" s="286">
        <f t="shared" si="19"/>
        <v>0</v>
      </c>
      <c r="P61" s="286"/>
      <c r="Q61" s="286">
        <f t="shared" si="19"/>
        <v>0</v>
      </c>
      <c r="R61" s="286">
        <f t="shared" si="19"/>
        <v>0</v>
      </c>
      <c r="S61" s="286"/>
      <c r="T61" s="286">
        <f t="shared" si="19"/>
        <v>0</v>
      </c>
      <c r="U61" s="286"/>
      <c r="V61" s="286">
        <f t="shared" si="19"/>
        <v>0</v>
      </c>
      <c r="W61" s="286">
        <f t="shared" si="19"/>
        <v>0</v>
      </c>
      <c r="X61" s="286">
        <f t="shared" si="19"/>
        <v>0</v>
      </c>
      <c r="Y61" s="286">
        <f t="shared" si="19"/>
        <v>0</v>
      </c>
      <c r="Z61" s="286">
        <f t="shared" si="19"/>
        <v>0</v>
      </c>
      <c r="AA61" s="286">
        <f t="shared" si="19"/>
        <v>0</v>
      </c>
      <c r="AB61" s="286">
        <f t="shared" si="19"/>
        <v>0</v>
      </c>
      <c r="AC61" s="286">
        <f t="shared" si="19"/>
        <v>0</v>
      </c>
      <c r="AD61" s="286">
        <f t="shared" si="19"/>
        <v>0</v>
      </c>
      <c r="AE61" s="286">
        <f t="shared" si="19"/>
        <v>0</v>
      </c>
      <c r="AF61" s="286">
        <f t="shared" si="19"/>
        <v>0</v>
      </c>
      <c r="AG61" s="286">
        <f t="shared" si="19"/>
        <v>0</v>
      </c>
      <c r="AH61" s="286">
        <f t="shared" si="19"/>
        <v>0</v>
      </c>
      <c r="AI61" s="286">
        <f t="shared" si="19"/>
        <v>0</v>
      </c>
      <c r="AJ61" s="286">
        <f t="shared" si="19"/>
        <v>0</v>
      </c>
      <c r="AK61" s="286">
        <f t="shared" si="19"/>
        <v>0</v>
      </c>
      <c r="AL61" s="286">
        <f t="shared" si="19"/>
        <v>0</v>
      </c>
      <c r="AM61" s="286">
        <f t="shared" si="19"/>
        <v>0</v>
      </c>
      <c r="AN61" s="286">
        <f t="shared" si="19"/>
        <v>0</v>
      </c>
      <c r="AO61" s="286">
        <f t="shared" si="19"/>
        <v>0</v>
      </c>
      <c r="AP61" s="286">
        <f t="shared" si="19"/>
        <v>0</v>
      </c>
      <c r="AQ61" s="286">
        <f t="shared" si="19"/>
        <v>0</v>
      </c>
      <c r="AR61" s="286">
        <f t="shared" si="19"/>
        <v>0</v>
      </c>
      <c r="AS61" s="286">
        <f t="shared" si="19"/>
        <v>0</v>
      </c>
      <c r="AT61" s="286">
        <f t="shared" si="19"/>
        <v>0</v>
      </c>
      <c r="AU61" s="286">
        <f t="shared" si="19"/>
        <v>0</v>
      </c>
      <c r="AV61" s="286">
        <f t="shared" si="19"/>
        <v>0</v>
      </c>
      <c r="AW61" s="286">
        <f t="shared" si="19"/>
        <v>0</v>
      </c>
      <c r="AX61" s="286">
        <f t="shared" si="19"/>
        <v>0</v>
      </c>
      <c r="AY61" s="286">
        <f t="shared" si="19"/>
        <v>0</v>
      </c>
      <c r="AZ61" s="286">
        <f t="shared" si="19"/>
        <v>0</v>
      </c>
      <c r="BA61" s="286">
        <f t="shared" si="19"/>
        <v>1</v>
      </c>
      <c r="BB61" s="286">
        <f t="shared" si="19"/>
        <v>0</v>
      </c>
      <c r="BC61" s="286">
        <f t="shared" si="19"/>
        <v>0</v>
      </c>
      <c r="BD61" s="286">
        <f t="shared" si="19"/>
        <v>0</v>
      </c>
      <c r="BE61" s="286">
        <f t="shared" si="19"/>
        <v>0</v>
      </c>
      <c r="BF61" s="286">
        <f t="shared" si="19"/>
        <v>0</v>
      </c>
      <c r="BG61" s="286">
        <f t="shared" si="19"/>
        <v>0</v>
      </c>
      <c r="BH61" s="286">
        <f t="shared" si="19"/>
        <v>0</v>
      </c>
      <c r="BI61" s="286">
        <f t="shared" si="19"/>
        <v>0</v>
      </c>
      <c r="BJ61" s="286">
        <f t="shared" si="19"/>
        <v>0</v>
      </c>
      <c r="BK61" s="286">
        <f t="shared" si="19"/>
        <v>0</v>
      </c>
      <c r="BL61" s="286">
        <f t="shared" si="19"/>
        <v>0</v>
      </c>
      <c r="BM61" s="286">
        <f t="shared" si="19"/>
        <v>0</v>
      </c>
      <c r="BN61" s="286">
        <f t="shared" si="19"/>
        <v>0</v>
      </c>
      <c r="BO61" s="286">
        <f t="shared" si="19"/>
        <v>0</v>
      </c>
      <c r="BP61" s="286">
        <f t="shared" si="19"/>
        <v>1</v>
      </c>
      <c r="BQ61" s="286">
        <f t="shared" si="19"/>
        <v>0</v>
      </c>
      <c r="BR61" s="286">
        <f t="shared" si="18"/>
        <v>0</v>
      </c>
      <c r="BS61" s="286">
        <f t="shared" si="18"/>
        <v>0</v>
      </c>
      <c r="BT61" s="286">
        <f t="shared" si="18"/>
        <v>0</v>
      </c>
      <c r="BU61" s="286">
        <f t="shared" si="18"/>
        <v>0</v>
      </c>
      <c r="BV61" s="286">
        <f t="shared" si="18"/>
        <v>0</v>
      </c>
      <c r="BW61" s="286">
        <f t="shared" si="18"/>
        <v>0</v>
      </c>
      <c r="BX61" s="286">
        <f t="shared" si="18"/>
        <v>0</v>
      </c>
      <c r="BY61" s="286">
        <f t="shared" si="18"/>
        <v>0</v>
      </c>
      <c r="BZ61" s="286">
        <f t="shared" si="18"/>
        <v>0</v>
      </c>
      <c r="CA61" s="286">
        <f t="shared" si="18"/>
        <v>0</v>
      </c>
      <c r="CB61" s="286">
        <f t="shared" si="18"/>
        <v>0</v>
      </c>
      <c r="CC61" s="286">
        <f t="shared" si="18"/>
        <v>0</v>
      </c>
      <c r="CD61" s="286">
        <f t="shared" si="18"/>
        <v>0</v>
      </c>
      <c r="CE61" s="286">
        <f t="shared" si="18"/>
        <v>1</v>
      </c>
      <c r="CF61" s="286">
        <f t="shared" si="18"/>
        <v>0</v>
      </c>
      <c r="CG61" s="286">
        <f t="shared" si="18"/>
        <v>0</v>
      </c>
      <c r="CH61" s="286">
        <f t="shared" si="18"/>
        <v>0</v>
      </c>
      <c r="CI61" s="286">
        <f t="shared" si="18"/>
        <v>1</v>
      </c>
      <c r="CJ61" s="286">
        <f t="shared" si="18"/>
        <v>0</v>
      </c>
      <c r="CK61" s="286">
        <f t="shared" si="18"/>
        <v>0</v>
      </c>
      <c r="CL61" s="286">
        <f t="shared" si="18"/>
        <v>0</v>
      </c>
      <c r="CM61" s="286">
        <f t="shared" si="18"/>
        <v>0</v>
      </c>
      <c r="CN61" s="286">
        <f t="shared" si="18"/>
        <v>1</v>
      </c>
      <c r="CO61" s="286">
        <f t="shared" si="18"/>
        <v>0</v>
      </c>
      <c r="CP61" s="286">
        <f t="shared" si="18"/>
        <v>0</v>
      </c>
      <c r="CQ61" s="286">
        <f t="shared" si="18"/>
        <v>0</v>
      </c>
      <c r="CR61" s="286">
        <f t="shared" si="18"/>
        <v>0</v>
      </c>
      <c r="CS61" s="286">
        <f t="shared" si="18"/>
        <v>0</v>
      </c>
      <c r="CT61" s="286">
        <f t="shared" si="18"/>
        <v>0</v>
      </c>
      <c r="CU61" s="286">
        <f t="shared" si="18"/>
        <v>0</v>
      </c>
      <c r="CV61" s="286">
        <f t="shared" si="18"/>
        <v>0</v>
      </c>
      <c r="CW61" s="286">
        <f t="shared" si="18"/>
        <v>0</v>
      </c>
      <c r="CX61" s="286">
        <f t="shared" si="18"/>
        <v>0</v>
      </c>
      <c r="CY61" s="286">
        <f t="shared" si="18"/>
        <v>0</v>
      </c>
      <c r="CZ61" s="286">
        <f t="shared" si="18"/>
        <v>0</v>
      </c>
      <c r="DA61" s="286">
        <f t="shared" si="18"/>
        <v>0</v>
      </c>
      <c r="DB61" s="286">
        <f t="shared" si="18"/>
        <v>0</v>
      </c>
      <c r="DC61" s="286">
        <f t="shared" si="18"/>
        <v>0</v>
      </c>
      <c r="DD61" s="286">
        <f t="shared" si="18"/>
        <v>0</v>
      </c>
      <c r="DE61" s="286">
        <f t="shared" si="18"/>
        <v>0</v>
      </c>
      <c r="DF61" s="286">
        <f t="shared" si="18"/>
        <v>0</v>
      </c>
      <c r="DG61" s="286">
        <f t="shared" si="18"/>
        <v>0</v>
      </c>
      <c r="DH61" s="286">
        <f t="shared" si="18"/>
        <v>0</v>
      </c>
      <c r="DI61" s="286">
        <f t="shared" si="18"/>
        <v>0</v>
      </c>
      <c r="DJ61" s="286">
        <f t="shared" si="18"/>
        <v>0</v>
      </c>
      <c r="DK61" s="286">
        <f t="shared" si="18"/>
        <v>1</v>
      </c>
      <c r="DL61" s="286">
        <f t="shared" si="18"/>
        <v>0</v>
      </c>
      <c r="DM61" s="286">
        <f t="shared" si="18"/>
        <v>0</v>
      </c>
      <c r="DN61" s="286">
        <f t="shared" si="18"/>
        <v>0</v>
      </c>
      <c r="DO61" s="286">
        <f t="shared" si="18"/>
        <v>0</v>
      </c>
      <c r="DP61" s="286">
        <f t="shared" si="18"/>
        <v>0</v>
      </c>
      <c r="DQ61" s="286">
        <f t="shared" si="18"/>
        <v>0</v>
      </c>
      <c r="DR61" s="286">
        <f t="shared" si="18"/>
        <v>0</v>
      </c>
      <c r="DS61" s="286">
        <f t="shared" si="18"/>
        <v>0</v>
      </c>
      <c r="DT61" s="286">
        <f t="shared" si="18"/>
        <v>0</v>
      </c>
      <c r="DU61" s="286">
        <f t="shared" si="18"/>
        <v>0</v>
      </c>
      <c r="DV61" s="286">
        <f t="shared" si="18"/>
        <v>0</v>
      </c>
      <c r="DW61" s="286">
        <f t="shared" si="18"/>
        <v>0</v>
      </c>
      <c r="DX61" s="286">
        <f t="shared" si="18"/>
        <v>0</v>
      </c>
      <c r="DY61" s="286">
        <f t="shared" si="18"/>
        <v>0</v>
      </c>
      <c r="DZ61" s="286">
        <f t="shared" si="18"/>
        <v>0</v>
      </c>
      <c r="EA61" s="286">
        <f t="shared" si="18"/>
        <v>0</v>
      </c>
      <c r="EB61" s="286">
        <f t="shared" si="18"/>
        <v>0</v>
      </c>
      <c r="EC61" s="286">
        <f t="shared" si="17"/>
        <v>0</v>
      </c>
      <c r="ED61" s="286">
        <f t="shared" si="16"/>
        <v>1</v>
      </c>
      <c r="EE61" s="286">
        <f t="shared" si="16"/>
        <v>1</v>
      </c>
      <c r="EF61" s="286">
        <f t="shared" si="16"/>
        <v>0</v>
      </c>
      <c r="EG61" s="286">
        <f t="shared" si="16"/>
        <v>0</v>
      </c>
      <c r="EH61" s="286">
        <f t="shared" si="16"/>
        <v>0</v>
      </c>
      <c r="EI61" s="286">
        <f t="shared" si="16"/>
        <v>0</v>
      </c>
      <c r="EJ61" s="286">
        <f t="shared" si="16"/>
        <v>0</v>
      </c>
    </row>
    <row r="62" spans="1:140" s="274" customFormat="1" hidden="1" outlineLevel="1" x14ac:dyDescent="0.25">
      <c r="A62" s="272" t="s">
        <v>319</v>
      </c>
      <c r="B62" s="286">
        <f t="shared" si="14"/>
        <v>0</v>
      </c>
      <c r="C62" s="286">
        <f t="shared" si="19"/>
        <v>0</v>
      </c>
      <c r="D62" s="286">
        <f t="shared" si="19"/>
        <v>0</v>
      </c>
      <c r="E62" s="286">
        <f t="shared" si="19"/>
        <v>0</v>
      </c>
      <c r="F62" s="286">
        <f t="shared" si="19"/>
        <v>0</v>
      </c>
      <c r="G62" s="286">
        <f t="shared" si="19"/>
        <v>0</v>
      </c>
      <c r="H62" s="286">
        <f t="shared" si="19"/>
        <v>0</v>
      </c>
      <c r="I62" s="286">
        <f t="shared" si="19"/>
        <v>0</v>
      </c>
      <c r="J62" s="286">
        <f t="shared" si="19"/>
        <v>0</v>
      </c>
      <c r="K62" s="286">
        <f t="shared" si="19"/>
        <v>1</v>
      </c>
      <c r="L62" s="286">
        <f t="shared" si="19"/>
        <v>0</v>
      </c>
      <c r="M62" s="286">
        <f t="shared" si="19"/>
        <v>0</v>
      </c>
      <c r="N62" s="286">
        <f t="shared" si="19"/>
        <v>0</v>
      </c>
      <c r="O62" s="286">
        <f t="shared" si="19"/>
        <v>0</v>
      </c>
      <c r="P62" s="286"/>
      <c r="Q62" s="286">
        <f t="shared" si="19"/>
        <v>0</v>
      </c>
      <c r="R62" s="286">
        <f t="shared" si="19"/>
        <v>0</v>
      </c>
      <c r="S62" s="286"/>
      <c r="T62" s="286">
        <f t="shared" si="19"/>
        <v>0</v>
      </c>
      <c r="U62" s="286"/>
      <c r="V62" s="286">
        <f t="shared" si="19"/>
        <v>0</v>
      </c>
      <c r="W62" s="286">
        <f t="shared" si="19"/>
        <v>0</v>
      </c>
      <c r="X62" s="286">
        <f t="shared" si="19"/>
        <v>0</v>
      </c>
      <c r="Y62" s="286">
        <f t="shared" si="19"/>
        <v>0</v>
      </c>
      <c r="Z62" s="286">
        <f t="shared" si="19"/>
        <v>0</v>
      </c>
      <c r="AA62" s="286">
        <f t="shared" si="19"/>
        <v>0</v>
      </c>
      <c r="AB62" s="286">
        <f t="shared" si="19"/>
        <v>0</v>
      </c>
      <c r="AC62" s="286">
        <f t="shared" si="19"/>
        <v>0</v>
      </c>
      <c r="AD62" s="286">
        <f t="shared" si="19"/>
        <v>0</v>
      </c>
      <c r="AE62" s="286">
        <f t="shared" si="19"/>
        <v>0</v>
      </c>
      <c r="AF62" s="286">
        <f t="shared" si="19"/>
        <v>0</v>
      </c>
      <c r="AG62" s="286">
        <f t="shared" si="19"/>
        <v>0</v>
      </c>
      <c r="AH62" s="286">
        <f t="shared" si="19"/>
        <v>0</v>
      </c>
      <c r="AI62" s="286">
        <f t="shared" si="19"/>
        <v>0</v>
      </c>
      <c r="AJ62" s="286">
        <f t="shared" si="19"/>
        <v>0</v>
      </c>
      <c r="AK62" s="286">
        <f t="shared" si="19"/>
        <v>0</v>
      </c>
      <c r="AL62" s="286">
        <f t="shared" si="19"/>
        <v>0</v>
      </c>
      <c r="AM62" s="286">
        <f t="shared" si="19"/>
        <v>0</v>
      </c>
      <c r="AN62" s="286">
        <f t="shared" si="19"/>
        <v>0</v>
      </c>
      <c r="AO62" s="286">
        <f t="shared" si="19"/>
        <v>0</v>
      </c>
      <c r="AP62" s="286">
        <f t="shared" si="19"/>
        <v>0</v>
      </c>
      <c r="AQ62" s="286">
        <f t="shared" si="19"/>
        <v>0</v>
      </c>
      <c r="AR62" s="286">
        <f t="shared" si="19"/>
        <v>0</v>
      </c>
      <c r="AS62" s="286">
        <f t="shared" si="19"/>
        <v>0</v>
      </c>
      <c r="AT62" s="286">
        <f t="shared" si="19"/>
        <v>0</v>
      </c>
      <c r="AU62" s="286">
        <f t="shared" si="19"/>
        <v>0</v>
      </c>
      <c r="AV62" s="286">
        <f t="shared" si="19"/>
        <v>0</v>
      </c>
      <c r="AW62" s="286">
        <f t="shared" si="19"/>
        <v>0</v>
      </c>
      <c r="AX62" s="286">
        <f t="shared" si="19"/>
        <v>0</v>
      </c>
      <c r="AY62" s="286">
        <f t="shared" si="19"/>
        <v>0</v>
      </c>
      <c r="AZ62" s="286">
        <f t="shared" si="19"/>
        <v>0</v>
      </c>
      <c r="BA62" s="286">
        <f t="shared" si="19"/>
        <v>1</v>
      </c>
      <c r="BB62" s="286">
        <f t="shared" si="19"/>
        <v>0</v>
      </c>
      <c r="BC62" s="286">
        <f t="shared" si="19"/>
        <v>0</v>
      </c>
      <c r="BD62" s="286">
        <f t="shared" si="19"/>
        <v>0</v>
      </c>
      <c r="BE62" s="286">
        <f t="shared" si="19"/>
        <v>0</v>
      </c>
      <c r="BF62" s="286">
        <f t="shared" si="19"/>
        <v>0</v>
      </c>
      <c r="BG62" s="286">
        <f t="shared" si="19"/>
        <v>0</v>
      </c>
      <c r="BH62" s="286">
        <f t="shared" si="19"/>
        <v>0</v>
      </c>
      <c r="BI62" s="286">
        <f t="shared" si="19"/>
        <v>0</v>
      </c>
      <c r="BJ62" s="286">
        <f t="shared" si="19"/>
        <v>0</v>
      </c>
      <c r="BK62" s="286">
        <f t="shared" si="19"/>
        <v>0</v>
      </c>
      <c r="BL62" s="286">
        <f t="shared" si="19"/>
        <v>0</v>
      </c>
      <c r="BM62" s="286">
        <f t="shared" si="19"/>
        <v>0</v>
      </c>
      <c r="BN62" s="286">
        <f t="shared" si="19"/>
        <v>0</v>
      </c>
      <c r="BO62" s="286">
        <f t="shared" si="19"/>
        <v>0</v>
      </c>
      <c r="BP62" s="286">
        <f t="shared" si="19"/>
        <v>0</v>
      </c>
      <c r="BQ62" s="286">
        <f t="shared" si="19"/>
        <v>0</v>
      </c>
      <c r="BR62" s="286">
        <f t="shared" si="18"/>
        <v>0</v>
      </c>
      <c r="BS62" s="286">
        <f t="shared" si="18"/>
        <v>0</v>
      </c>
      <c r="BT62" s="286">
        <f t="shared" si="18"/>
        <v>0</v>
      </c>
      <c r="BU62" s="286">
        <f t="shared" si="18"/>
        <v>0</v>
      </c>
      <c r="BV62" s="286">
        <f t="shared" si="18"/>
        <v>0</v>
      </c>
      <c r="BW62" s="286">
        <f t="shared" si="18"/>
        <v>0</v>
      </c>
      <c r="BX62" s="286">
        <f t="shared" si="18"/>
        <v>0</v>
      </c>
      <c r="BY62" s="286">
        <f t="shared" si="18"/>
        <v>0</v>
      </c>
      <c r="BZ62" s="286">
        <f t="shared" si="18"/>
        <v>0</v>
      </c>
      <c r="CA62" s="286">
        <f t="shared" si="18"/>
        <v>0</v>
      </c>
      <c r="CB62" s="286">
        <f t="shared" si="18"/>
        <v>0</v>
      </c>
      <c r="CC62" s="286">
        <f t="shared" si="18"/>
        <v>0</v>
      </c>
      <c r="CD62" s="286">
        <f t="shared" si="18"/>
        <v>0</v>
      </c>
      <c r="CE62" s="286">
        <f t="shared" si="18"/>
        <v>0</v>
      </c>
      <c r="CF62" s="286">
        <f t="shared" si="18"/>
        <v>0</v>
      </c>
      <c r="CG62" s="286">
        <f t="shared" si="18"/>
        <v>0</v>
      </c>
      <c r="CH62" s="286">
        <f t="shared" si="18"/>
        <v>0</v>
      </c>
      <c r="CI62" s="286">
        <f t="shared" si="18"/>
        <v>0</v>
      </c>
      <c r="CJ62" s="286">
        <f t="shared" si="18"/>
        <v>0</v>
      </c>
      <c r="CK62" s="286">
        <f t="shared" si="18"/>
        <v>0</v>
      </c>
      <c r="CL62" s="286">
        <f t="shared" si="18"/>
        <v>0</v>
      </c>
      <c r="CM62" s="286">
        <f t="shared" si="18"/>
        <v>0</v>
      </c>
      <c r="CN62" s="286">
        <f t="shared" si="18"/>
        <v>0</v>
      </c>
      <c r="CO62" s="286">
        <f t="shared" si="18"/>
        <v>0</v>
      </c>
      <c r="CP62" s="286">
        <f t="shared" si="18"/>
        <v>0</v>
      </c>
      <c r="CQ62" s="286">
        <f t="shared" si="18"/>
        <v>0</v>
      </c>
      <c r="CR62" s="286">
        <f t="shared" si="18"/>
        <v>0</v>
      </c>
      <c r="CS62" s="286">
        <f t="shared" si="18"/>
        <v>0</v>
      </c>
      <c r="CT62" s="286">
        <f t="shared" si="18"/>
        <v>0</v>
      </c>
      <c r="CU62" s="286">
        <f t="shared" si="18"/>
        <v>0</v>
      </c>
      <c r="CV62" s="286">
        <f t="shared" si="18"/>
        <v>0</v>
      </c>
      <c r="CW62" s="286">
        <f t="shared" si="18"/>
        <v>0</v>
      </c>
      <c r="CX62" s="286">
        <f t="shared" si="18"/>
        <v>0</v>
      </c>
      <c r="CY62" s="286">
        <f t="shared" si="18"/>
        <v>0</v>
      </c>
      <c r="CZ62" s="286">
        <f t="shared" si="18"/>
        <v>0</v>
      </c>
      <c r="DA62" s="286">
        <f t="shared" si="18"/>
        <v>0</v>
      </c>
      <c r="DB62" s="286">
        <f t="shared" si="18"/>
        <v>0</v>
      </c>
      <c r="DC62" s="286">
        <f t="shared" si="18"/>
        <v>0</v>
      </c>
      <c r="DD62" s="286">
        <f t="shared" si="18"/>
        <v>0</v>
      </c>
      <c r="DE62" s="286">
        <f t="shared" si="18"/>
        <v>0</v>
      </c>
      <c r="DF62" s="286">
        <f t="shared" si="18"/>
        <v>0</v>
      </c>
      <c r="DG62" s="286">
        <f t="shared" si="18"/>
        <v>0</v>
      </c>
      <c r="DH62" s="286">
        <f t="shared" si="18"/>
        <v>0</v>
      </c>
      <c r="DI62" s="286">
        <f t="shared" si="18"/>
        <v>0</v>
      </c>
      <c r="DJ62" s="286">
        <f t="shared" si="18"/>
        <v>0</v>
      </c>
      <c r="DK62" s="286">
        <f t="shared" si="18"/>
        <v>0</v>
      </c>
      <c r="DL62" s="286">
        <f t="shared" si="18"/>
        <v>0</v>
      </c>
      <c r="DM62" s="286">
        <f t="shared" si="18"/>
        <v>0</v>
      </c>
      <c r="DN62" s="286">
        <f t="shared" si="18"/>
        <v>0</v>
      </c>
      <c r="DO62" s="286">
        <f t="shared" si="18"/>
        <v>0</v>
      </c>
      <c r="DP62" s="286">
        <f t="shared" si="18"/>
        <v>0</v>
      </c>
      <c r="DQ62" s="286">
        <f t="shared" si="18"/>
        <v>0</v>
      </c>
      <c r="DR62" s="286">
        <f t="shared" si="18"/>
        <v>0</v>
      </c>
      <c r="DS62" s="286">
        <f t="shared" si="18"/>
        <v>0</v>
      </c>
      <c r="DT62" s="286">
        <f t="shared" si="18"/>
        <v>0</v>
      </c>
      <c r="DU62" s="286">
        <f t="shared" si="18"/>
        <v>0</v>
      </c>
      <c r="DV62" s="286">
        <f t="shared" si="18"/>
        <v>0</v>
      </c>
      <c r="DW62" s="286">
        <f t="shared" si="18"/>
        <v>0</v>
      </c>
      <c r="DX62" s="286">
        <f t="shared" si="18"/>
        <v>0</v>
      </c>
      <c r="DY62" s="286">
        <f t="shared" si="18"/>
        <v>0</v>
      </c>
      <c r="DZ62" s="286">
        <f t="shared" si="18"/>
        <v>0</v>
      </c>
      <c r="EA62" s="286">
        <f t="shared" si="18"/>
        <v>0</v>
      </c>
      <c r="EB62" s="286">
        <f t="shared" si="18"/>
        <v>0</v>
      </c>
      <c r="EC62" s="286">
        <f t="shared" si="17"/>
        <v>0</v>
      </c>
      <c r="ED62" s="286">
        <f t="shared" si="16"/>
        <v>0</v>
      </c>
      <c r="EE62" s="286">
        <f t="shared" si="16"/>
        <v>0</v>
      </c>
      <c r="EF62" s="286">
        <f t="shared" si="16"/>
        <v>0</v>
      </c>
      <c r="EG62" s="286">
        <f t="shared" si="16"/>
        <v>0</v>
      </c>
      <c r="EH62" s="286">
        <f t="shared" si="16"/>
        <v>0</v>
      </c>
      <c r="EI62" s="286">
        <f t="shared" si="16"/>
        <v>0</v>
      </c>
      <c r="EJ62" s="286">
        <f t="shared" si="16"/>
        <v>0</v>
      </c>
    </row>
    <row r="63" spans="1:140" s="274" customFormat="1" hidden="1" outlineLevel="1" x14ac:dyDescent="0.25">
      <c r="A63" s="272" t="s">
        <v>329</v>
      </c>
      <c r="B63" s="286">
        <f t="shared" si="14"/>
        <v>0</v>
      </c>
      <c r="C63" s="286">
        <f t="shared" si="19"/>
        <v>0</v>
      </c>
      <c r="D63" s="286">
        <f t="shared" si="19"/>
        <v>0</v>
      </c>
      <c r="E63" s="286">
        <f t="shared" si="19"/>
        <v>0</v>
      </c>
      <c r="F63" s="286">
        <f t="shared" si="19"/>
        <v>0</v>
      </c>
      <c r="G63" s="286">
        <f t="shared" si="19"/>
        <v>0</v>
      </c>
      <c r="H63" s="286">
        <f t="shared" si="19"/>
        <v>0</v>
      </c>
      <c r="I63" s="286">
        <f t="shared" si="19"/>
        <v>0</v>
      </c>
      <c r="J63" s="286">
        <f t="shared" si="19"/>
        <v>0</v>
      </c>
      <c r="K63" s="286">
        <f t="shared" si="19"/>
        <v>0</v>
      </c>
      <c r="L63" s="286">
        <f t="shared" si="19"/>
        <v>0</v>
      </c>
      <c r="M63" s="286">
        <f t="shared" si="19"/>
        <v>0</v>
      </c>
      <c r="N63" s="286">
        <f t="shared" si="19"/>
        <v>0</v>
      </c>
      <c r="O63" s="286">
        <f t="shared" si="19"/>
        <v>0</v>
      </c>
      <c r="P63" s="286"/>
      <c r="Q63" s="286">
        <f t="shared" si="19"/>
        <v>0</v>
      </c>
      <c r="R63" s="286">
        <f t="shared" si="19"/>
        <v>0</v>
      </c>
      <c r="S63" s="286"/>
      <c r="T63" s="286">
        <f t="shared" si="19"/>
        <v>0</v>
      </c>
      <c r="U63" s="286"/>
      <c r="V63" s="286">
        <f t="shared" si="19"/>
        <v>0</v>
      </c>
      <c r="W63" s="286">
        <f t="shared" si="19"/>
        <v>0</v>
      </c>
      <c r="X63" s="286">
        <f t="shared" si="19"/>
        <v>0</v>
      </c>
      <c r="Y63" s="286">
        <f t="shared" si="19"/>
        <v>0</v>
      </c>
      <c r="Z63" s="286">
        <f t="shared" si="19"/>
        <v>0</v>
      </c>
      <c r="AA63" s="286">
        <f t="shared" si="19"/>
        <v>0</v>
      </c>
      <c r="AB63" s="286">
        <f t="shared" si="19"/>
        <v>0</v>
      </c>
      <c r="AC63" s="286">
        <f t="shared" si="19"/>
        <v>0</v>
      </c>
      <c r="AD63" s="286">
        <f t="shared" si="19"/>
        <v>0</v>
      </c>
      <c r="AE63" s="286">
        <f t="shared" si="19"/>
        <v>0</v>
      </c>
      <c r="AF63" s="286">
        <f t="shared" si="19"/>
        <v>0</v>
      </c>
      <c r="AG63" s="286">
        <f t="shared" si="19"/>
        <v>0</v>
      </c>
      <c r="AH63" s="286">
        <f t="shared" si="19"/>
        <v>0</v>
      </c>
      <c r="AI63" s="286">
        <f t="shared" si="19"/>
        <v>0</v>
      </c>
      <c r="AJ63" s="286">
        <f t="shared" si="19"/>
        <v>0</v>
      </c>
      <c r="AK63" s="286">
        <f t="shared" si="19"/>
        <v>0</v>
      </c>
      <c r="AL63" s="286">
        <f t="shared" si="19"/>
        <v>0</v>
      </c>
      <c r="AM63" s="286">
        <f t="shared" si="19"/>
        <v>0</v>
      </c>
      <c r="AN63" s="286">
        <f t="shared" si="19"/>
        <v>0</v>
      </c>
      <c r="AO63" s="286">
        <f t="shared" si="19"/>
        <v>0</v>
      </c>
      <c r="AP63" s="286">
        <f t="shared" si="19"/>
        <v>0</v>
      </c>
      <c r="AQ63" s="286">
        <f t="shared" si="19"/>
        <v>0</v>
      </c>
      <c r="AR63" s="286">
        <f t="shared" si="19"/>
        <v>0</v>
      </c>
      <c r="AS63" s="286">
        <f t="shared" si="19"/>
        <v>0</v>
      </c>
      <c r="AT63" s="286">
        <f t="shared" si="19"/>
        <v>0</v>
      </c>
      <c r="AU63" s="286">
        <f t="shared" si="19"/>
        <v>0</v>
      </c>
      <c r="AV63" s="286">
        <f t="shared" si="19"/>
        <v>0</v>
      </c>
      <c r="AW63" s="286">
        <f t="shared" si="19"/>
        <v>0</v>
      </c>
      <c r="AX63" s="286">
        <f t="shared" si="19"/>
        <v>0</v>
      </c>
      <c r="AY63" s="286">
        <f t="shared" si="19"/>
        <v>0</v>
      </c>
      <c r="AZ63" s="286">
        <f t="shared" si="19"/>
        <v>0</v>
      </c>
      <c r="BA63" s="286">
        <f t="shared" si="19"/>
        <v>0</v>
      </c>
      <c r="BB63" s="286">
        <f t="shared" si="19"/>
        <v>0</v>
      </c>
      <c r="BC63" s="286">
        <f t="shared" si="19"/>
        <v>0</v>
      </c>
      <c r="BD63" s="286">
        <f t="shared" si="19"/>
        <v>0</v>
      </c>
      <c r="BE63" s="286">
        <f t="shared" si="19"/>
        <v>0</v>
      </c>
      <c r="BF63" s="286">
        <f t="shared" si="19"/>
        <v>0</v>
      </c>
      <c r="BG63" s="286">
        <f t="shared" si="19"/>
        <v>0</v>
      </c>
      <c r="BH63" s="286">
        <f t="shared" si="19"/>
        <v>0</v>
      </c>
      <c r="BI63" s="286">
        <f t="shared" si="19"/>
        <v>0</v>
      </c>
      <c r="BJ63" s="286">
        <f t="shared" si="19"/>
        <v>0</v>
      </c>
      <c r="BK63" s="286">
        <f t="shared" si="19"/>
        <v>0</v>
      </c>
      <c r="BL63" s="286">
        <f t="shared" si="19"/>
        <v>0</v>
      </c>
      <c r="BM63" s="286">
        <f t="shared" si="19"/>
        <v>0</v>
      </c>
      <c r="BN63" s="286">
        <f t="shared" si="19"/>
        <v>0</v>
      </c>
      <c r="BO63" s="286">
        <f t="shared" si="19"/>
        <v>0</v>
      </c>
      <c r="BP63" s="286">
        <f t="shared" si="19"/>
        <v>0</v>
      </c>
      <c r="BQ63" s="286">
        <f t="shared" si="19"/>
        <v>0</v>
      </c>
      <c r="BR63" s="286">
        <f t="shared" si="18"/>
        <v>0</v>
      </c>
      <c r="BS63" s="286">
        <f t="shared" si="18"/>
        <v>0</v>
      </c>
      <c r="BT63" s="286">
        <f t="shared" si="18"/>
        <v>0</v>
      </c>
      <c r="BU63" s="286">
        <f t="shared" si="18"/>
        <v>0</v>
      </c>
      <c r="BV63" s="286">
        <f t="shared" si="18"/>
        <v>0</v>
      </c>
      <c r="BW63" s="286">
        <f t="shared" si="18"/>
        <v>0</v>
      </c>
      <c r="BX63" s="286">
        <f t="shared" si="18"/>
        <v>0</v>
      </c>
      <c r="BY63" s="286">
        <f t="shared" si="18"/>
        <v>0</v>
      </c>
      <c r="BZ63" s="286">
        <f t="shared" si="18"/>
        <v>0</v>
      </c>
      <c r="CA63" s="286">
        <f t="shared" si="18"/>
        <v>0</v>
      </c>
      <c r="CB63" s="286">
        <f t="shared" si="18"/>
        <v>0</v>
      </c>
      <c r="CC63" s="286">
        <f t="shared" si="18"/>
        <v>0</v>
      </c>
      <c r="CD63" s="286">
        <f t="shared" si="18"/>
        <v>0</v>
      </c>
      <c r="CE63" s="286">
        <f t="shared" si="18"/>
        <v>0</v>
      </c>
      <c r="CF63" s="286">
        <f t="shared" si="18"/>
        <v>0</v>
      </c>
      <c r="CG63" s="286">
        <f t="shared" si="18"/>
        <v>0</v>
      </c>
      <c r="CH63" s="286">
        <f t="shared" si="18"/>
        <v>0</v>
      </c>
      <c r="CI63" s="286">
        <f t="shared" si="18"/>
        <v>0</v>
      </c>
      <c r="CJ63" s="286">
        <f t="shared" si="18"/>
        <v>0</v>
      </c>
      <c r="CK63" s="286">
        <f t="shared" si="18"/>
        <v>0</v>
      </c>
      <c r="CL63" s="286">
        <f t="shared" si="18"/>
        <v>0</v>
      </c>
      <c r="CM63" s="286">
        <f t="shared" si="18"/>
        <v>0</v>
      </c>
      <c r="CN63" s="286">
        <f t="shared" si="18"/>
        <v>0</v>
      </c>
      <c r="CO63" s="286">
        <f t="shared" si="18"/>
        <v>0</v>
      </c>
      <c r="CP63" s="286">
        <f t="shared" si="18"/>
        <v>0</v>
      </c>
      <c r="CQ63" s="286">
        <f t="shared" si="18"/>
        <v>0</v>
      </c>
      <c r="CR63" s="286">
        <f t="shared" si="18"/>
        <v>0</v>
      </c>
      <c r="CS63" s="286">
        <f t="shared" si="18"/>
        <v>0</v>
      </c>
      <c r="CT63" s="286">
        <f t="shared" si="18"/>
        <v>0</v>
      </c>
      <c r="CU63" s="286">
        <f t="shared" si="18"/>
        <v>0</v>
      </c>
      <c r="CV63" s="286">
        <f t="shared" si="18"/>
        <v>0</v>
      </c>
      <c r="CW63" s="286">
        <f t="shared" si="18"/>
        <v>0</v>
      </c>
      <c r="CX63" s="286">
        <f t="shared" si="18"/>
        <v>0</v>
      </c>
      <c r="CY63" s="286">
        <f t="shared" si="18"/>
        <v>0</v>
      </c>
      <c r="CZ63" s="286">
        <f t="shared" si="18"/>
        <v>0</v>
      </c>
      <c r="DA63" s="286">
        <f t="shared" si="18"/>
        <v>0</v>
      </c>
      <c r="DB63" s="286">
        <f t="shared" si="18"/>
        <v>0</v>
      </c>
      <c r="DC63" s="286">
        <f t="shared" si="18"/>
        <v>0</v>
      </c>
      <c r="DD63" s="286">
        <f t="shared" si="18"/>
        <v>0</v>
      </c>
      <c r="DE63" s="286">
        <f t="shared" si="18"/>
        <v>0</v>
      </c>
      <c r="DF63" s="286">
        <f t="shared" si="18"/>
        <v>0</v>
      </c>
      <c r="DG63" s="286">
        <f t="shared" si="18"/>
        <v>0</v>
      </c>
      <c r="DH63" s="286">
        <f t="shared" si="18"/>
        <v>0</v>
      </c>
      <c r="DI63" s="286">
        <f t="shared" si="18"/>
        <v>0</v>
      </c>
      <c r="DJ63" s="286">
        <f t="shared" si="18"/>
        <v>0</v>
      </c>
      <c r="DK63" s="286">
        <f t="shared" si="18"/>
        <v>0</v>
      </c>
      <c r="DL63" s="286">
        <f t="shared" si="18"/>
        <v>0</v>
      </c>
      <c r="DM63" s="286">
        <f t="shared" si="18"/>
        <v>0</v>
      </c>
      <c r="DN63" s="286">
        <f t="shared" si="18"/>
        <v>0</v>
      </c>
      <c r="DO63" s="286">
        <f t="shared" si="18"/>
        <v>0</v>
      </c>
      <c r="DP63" s="286">
        <f t="shared" si="18"/>
        <v>0</v>
      </c>
      <c r="DQ63" s="286">
        <f t="shared" si="18"/>
        <v>0</v>
      </c>
      <c r="DR63" s="286">
        <f t="shared" si="18"/>
        <v>0</v>
      </c>
      <c r="DS63" s="286">
        <f t="shared" si="18"/>
        <v>0</v>
      </c>
      <c r="DT63" s="286">
        <f t="shared" si="18"/>
        <v>0</v>
      </c>
      <c r="DU63" s="286">
        <f t="shared" si="18"/>
        <v>0</v>
      </c>
      <c r="DV63" s="286">
        <f t="shared" si="18"/>
        <v>0</v>
      </c>
      <c r="DW63" s="286">
        <f t="shared" si="18"/>
        <v>0</v>
      </c>
      <c r="DX63" s="286">
        <f t="shared" si="18"/>
        <v>0</v>
      </c>
      <c r="DY63" s="286">
        <f t="shared" si="18"/>
        <v>0</v>
      </c>
      <c r="DZ63" s="286">
        <f t="shared" si="18"/>
        <v>0</v>
      </c>
      <c r="EA63" s="286">
        <f t="shared" si="18"/>
        <v>0</v>
      </c>
      <c r="EB63" s="286">
        <f t="shared" si="18"/>
        <v>0</v>
      </c>
      <c r="EC63" s="286">
        <f t="shared" si="17"/>
        <v>0</v>
      </c>
      <c r="ED63" s="286">
        <f t="shared" si="16"/>
        <v>0</v>
      </c>
      <c r="EE63" s="286">
        <f t="shared" si="16"/>
        <v>0</v>
      </c>
      <c r="EF63" s="286">
        <f t="shared" si="16"/>
        <v>0</v>
      </c>
      <c r="EG63" s="286">
        <f t="shared" si="16"/>
        <v>0</v>
      </c>
      <c r="EH63" s="286">
        <f t="shared" si="16"/>
        <v>0</v>
      </c>
      <c r="EI63" s="286">
        <f t="shared" si="16"/>
        <v>0</v>
      </c>
      <c r="EJ63" s="286">
        <f t="shared" si="16"/>
        <v>0</v>
      </c>
    </row>
    <row r="64" spans="1:140" s="274" customFormat="1" hidden="1" outlineLevel="1" x14ac:dyDescent="0.25">
      <c r="A64" s="272" t="s">
        <v>331</v>
      </c>
      <c r="B64" s="286">
        <f t="shared" si="14"/>
        <v>0</v>
      </c>
      <c r="C64" s="286">
        <f t="shared" si="19"/>
        <v>0</v>
      </c>
      <c r="D64" s="286">
        <f t="shared" si="19"/>
        <v>0</v>
      </c>
      <c r="E64" s="286">
        <f t="shared" si="19"/>
        <v>0</v>
      </c>
      <c r="F64" s="286">
        <f t="shared" si="19"/>
        <v>0</v>
      </c>
      <c r="G64" s="286">
        <f t="shared" si="19"/>
        <v>0</v>
      </c>
      <c r="H64" s="286">
        <f t="shared" si="19"/>
        <v>0</v>
      </c>
      <c r="I64" s="286">
        <f t="shared" si="19"/>
        <v>0</v>
      </c>
      <c r="J64" s="286">
        <f t="shared" si="19"/>
        <v>0</v>
      </c>
      <c r="K64" s="286">
        <f t="shared" si="19"/>
        <v>0</v>
      </c>
      <c r="L64" s="286">
        <f t="shared" si="19"/>
        <v>0</v>
      </c>
      <c r="M64" s="286">
        <f t="shared" si="19"/>
        <v>0</v>
      </c>
      <c r="N64" s="286">
        <f t="shared" si="19"/>
        <v>0</v>
      </c>
      <c r="O64" s="286">
        <f t="shared" si="19"/>
        <v>0</v>
      </c>
      <c r="P64" s="286"/>
      <c r="Q64" s="286">
        <f t="shared" si="19"/>
        <v>0</v>
      </c>
      <c r="R64" s="286">
        <f t="shared" si="19"/>
        <v>0</v>
      </c>
      <c r="S64" s="286"/>
      <c r="T64" s="286">
        <f t="shared" si="19"/>
        <v>0</v>
      </c>
      <c r="U64" s="286"/>
      <c r="V64" s="286">
        <f t="shared" si="19"/>
        <v>0</v>
      </c>
      <c r="W64" s="286">
        <f t="shared" si="19"/>
        <v>0</v>
      </c>
      <c r="X64" s="286">
        <f t="shared" si="19"/>
        <v>0</v>
      </c>
      <c r="Y64" s="286">
        <f t="shared" si="19"/>
        <v>0</v>
      </c>
      <c r="Z64" s="286">
        <f t="shared" si="19"/>
        <v>0</v>
      </c>
      <c r="AA64" s="286">
        <f t="shared" si="19"/>
        <v>0</v>
      </c>
      <c r="AB64" s="286">
        <f t="shared" si="19"/>
        <v>1</v>
      </c>
      <c r="AC64" s="286">
        <f t="shared" si="19"/>
        <v>0</v>
      </c>
      <c r="AD64" s="286">
        <f t="shared" si="19"/>
        <v>0</v>
      </c>
      <c r="AE64" s="286">
        <f t="shared" si="19"/>
        <v>0</v>
      </c>
      <c r="AF64" s="286">
        <f t="shared" si="19"/>
        <v>0</v>
      </c>
      <c r="AG64" s="286">
        <f t="shared" si="19"/>
        <v>0</v>
      </c>
      <c r="AH64" s="286">
        <f t="shared" si="19"/>
        <v>0</v>
      </c>
      <c r="AI64" s="286">
        <f t="shared" si="19"/>
        <v>0</v>
      </c>
      <c r="AJ64" s="286">
        <f t="shared" si="19"/>
        <v>0</v>
      </c>
      <c r="AK64" s="286">
        <f t="shared" si="19"/>
        <v>0</v>
      </c>
      <c r="AL64" s="286">
        <f t="shared" si="19"/>
        <v>0</v>
      </c>
      <c r="AM64" s="286">
        <f t="shared" si="19"/>
        <v>0</v>
      </c>
      <c r="AN64" s="286">
        <f t="shared" si="19"/>
        <v>0</v>
      </c>
      <c r="AO64" s="286">
        <f t="shared" si="19"/>
        <v>0</v>
      </c>
      <c r="AP64" s="286">
        <f t="shared" si="19"/>
        <v>0</v>
      </c>
      <c r="AQ64" s="286">
        <f t="shared" si="19"/>
        <v>0</v>
      </c>
      <c r="AR64" s="286">
        <f t="shared" si="19"/>
        <v>0</v>
      </c>
      <c r="AS64" s="286">
        <f t="shared" si="19"/>
        <v>0</v>
      </c>
      <c r="AT64" s="286">
        <f t="shared" si="19"/>
        <v>0</v>
      </c>
      <c r="AU64" s="286">
        <f t="shared" si="19"/>
        <v>0</v>
      </c>
      <c r="AV64" s="286">
        <f t="shared" si="19"/>
        <v>0</v>
      </c>
      <c r="AW64" s="286">
        <f t="shared" si="19"/>
        <v>0</v>
      </c>
      <c r="AX64" s="286">
        <f t="shared" si="19"/>
        <v>0</v>
      </c>
      <c r="AY64" s="286">
        <f t="shared" si="19"/>
        <v>0</v>
      </c>
      <c r="AZ64" s="286">
        <f t="shared" si="19"/>
        <v>0</v>
      </c>
      <c r="BA64" s="286">
        <f t="shared" si="19"/>
        <v>1</v>
      </c>
      <c r="BB64" s="286">
        <f t="shared" si="19"/>
        <v>0</v>
      </c>
      <c r="BC64" s="286">
        <f t="shared" si="19"/>
        <v>0</v>
      </c>
      <c r="BD64" s="286">
        <f t="shared" si="19"/>
        <v>0</v>
      </c>
      <c r="BE64" s="286">
        <f t="shared" si="19"/>
        <v>0</v>
      </c>
      <c r="BF64" s="286">
        <f t="shared" si="19"/>
        <v>0</v>
      </c>
      <c r="BG64" s="286">
        <f t="shared" si="19"/>
        <v>0</v>
      </c>
      <c r="BH64" s="286">
        <f t="shared" si="19"/>
        <v>0</v>
      </c>
      <c r="BI64" s="286">
        <f t="shared" si="19"/>
        <v>0</v>
      </c>
      <c r="BJ64" s="286">
        <f t="shared" si="19"/>
        <v>0</v>
      </c>
      <c r="BK64" s="286">
        <f t="shared" si="19"/>
        <v>0</v>
      </c>
      <c r="BL64" s="286">
        <f t="shared" si="19"/>
        <v>0</v>
      </c>
      <c r="BM64" s="286">
        <f t="shared" si="19"/>
        <v>0</v>
      </c>
      <c r="BN64" s="286">
        <f t="shared" si="19"/>
        <v>0</v>
      </c>
      <c r="BO64" s="286">
        <f t="shared" si="19"/>
        <v>0</v>
      </c>
      <c r="BP64" s="286">
        <f t="shared" si="19"/>
        <v>0</v>
      </c>
      <c r="BQ64" s="286">
        <f t="shared" ref="BQ64:EB67" si="20">+IF(BQ34-BQ18&gt;5000,1,0)</f>
        <v>0</v>
      </c>
      <c r="BR64" s="286">
        <f t="shared" si="20"/>
        <v>0</v>
      </c>
      <c r="BS64" s="286">
        <f t="shared" si="20"/>
        <v>0</v>
      </c>
      <c r="BT64" s="286">
        <f t="shared" si="20"/>
        <v>0</v>
      </c>
      <c r="BU64" s="286">
        <f t="shared" si="20"/>
        <v>0</v>
      </c>
      <c r="BV64" s="286">
        <f t="shared" si="20"/>
        <v>0</v>
      </c>
      <c r="BW64" s="286">
        <f t="shared" si="20"/>
        <v>0</v>
      </c>
      <c r="BX64" s="286">
        <f t="shared" si="20"/>
        <v>0</v>
      </c>
      <c r="BY64" s="286">
        <f t="shared" si="20"/>
        <v>0</v>
      </c>
      <c r="BZ64" s="286">
        <f t="shared" si="20"/>
        <v>0</v>
      </c>
      <c r="CA64" s="286">
        <f t="shared" si="20"/>
        <v>1</v>
      </c>
      <c r="CB64" s="286">
        <f t="shared" si="20"/>
        <v>0</v>
      </c>
      <c r="CC64" s="286">
        <f t="shared" si="20"/>
        <v>0</v>
      </c>
      <c r="CD64" s="286">
        <f t="shared" si="20"/>
        <v>1</v>
      </c>
      <c r="CE64" s="286">
        <f t="shared" si="20"/>
        <v>0</v>
      </c>
      <c r="CF64" s="286">
        <f t="shared" si="20"/>
        <v>0</v>
      </c>
      <c r="CG64" s="286">
        <f t="shared" si="20"/>
        <v>0</v>
      </c>
      <c r="CH64" s="286">
        <f t="shared" si="20"/>
        <v>0</v>
      </c>
      <c r="CI64" s="286">
        <f t="shared" si="20"/>
        <v>0</v>
      </c>
      <c r="CJ64" s="286">
        <f t="shared" si="20"/>
        <v>0</v>
      </c>
      <c r="CK64" s="286">
        <f t="shared" si="20"/>
        <v>0</v>
      </c>
      <c r="CL64" s="286">
        <f t="shared" si="20"/>
        <v>1</v>
      </c>
      <c r="CM64" s="286">
        <f t="shared" si="20"/>
        <v>0</v>
      </c>
      <c r="CN64" s="286">
        <f t="shared" si="20"/>
        <v>0</v>
      </c>
      <c r="CO64" s="286">
        <f t="shared" si="20"/>
        <v>0</v>
      </c>
      <c r="CP64" s="286">
        <f t="shared" si="20"/>
        <v>0</v>
      </c>
      <c r="CQ64" s="286">
        <f t="shared" si="20"/>
        <v>0</v>
      </c>
      <c r="CR64" s="286">
        <f t="shared" si="20"/>
        <v>0</v>
      </c>
      <c r="CS64" s="286">
        <f t="shared" si="20"/>
        <v>0</v>
      </c>
      <c r="CT64" s="286">
        <f t="shared" si="20"/>
        <v>0</v>
      </c>
      <c r="CU64" s="286">
        <f t="shared" si="20"/>
        <v>0</v>
      </c>
      <c r="CV64" s="286">
        <f t="shared" si="20"/>
        <v>0</v>
      </c>
      <c r="CW64" s="286">
        <f t="shared" si="20"/>
        <v>0</v>
      </c>
      <c r="CX64" s="286">
        <f t="shared" si="20"/>
        <v>0</v>
      </c>
      <c r="CY64" s="286">
        <f t="shared" si="20"/>
        <v>0</v>
      </c>
      <c r="CZ64" s="286">
        <f t="shared" si="20"/>
        <v>0</v>
      </c>
      <c r="DA64" s="286">
        <f t="shared" si="20"/>
        <v>0</v>
      </c>
      <c r="DB64" s="286">
        <f t="shared" si="20"/>
        <v>0</v>
      </c>
      <c r="DC64" s="286">
        <f t="shared" si="20"/>
        <v>0</v>
      </c>
      <c r="DD64" s="286">
        <f t="shared" si="20"/>
        <v>0</v>
      </c>
      <c r="DE64" s="286">
        <f t="shared" si="20"/>
        <v>0</v>
      </c>
      <c r="DF64" s="286">
        <f t="shared" si="20"/>
        <v>0</v>
      </c>
      <c r="DG64" s="286">
        <f t="shared" si="20"/>
        <v>0</v>
      </c>
      <c r="DH64" s="286">
        <f t="shared" si="20"/>
        <v>0</v>
      </c>
      <c r="DI64" s="286">
        <f t="shared" si="20"/>
        <v>0</v>
      </c>
      <c r="DJ64" s="286">
        <f t="shared" si="20"/>
        <v>0</v>
      </c>
      <c r="DK64" s="286">
        <f t="shared" si="20"/>
        <v>0</v>
      </c>
      <c r="DL64" s="286">
        <f t="shared" si="20"/>
        <v>0</v>
      </c>
      <c r="DM64" s="286">
        <f t="shared" si="20"/>
        <v>0</v>
      </c>
      <c r="DN64" s="286">
        <f t="shared" si="20"/>
        <v>0</v>
      </c>
      <c r="DO64" s="286">
        <f t="shared" si="20"/>
        <v>0</v>
      </c>
      <c r="DP64" s="286">
        <f t="shared" si="20"/>
        <v>0</v>
      </c>
      <c r="DQ64" s="286">
        <f t="shared" si="20"/>
        <v>0</v>
      </c>
      <c r="DR64" s="286">
        <f t="shared" si="20"/>
        <v>0</v>
      </c>
      <c r="DS64" s="286">
        <f t="shared" si="20"/>
        <v>0</v>
      </c>
      <c r="DT64" s="286">
        <f t="shared" si="20"/>
        <v>0</v>
      </c>
      <c r="DU64" s="286">
        <f t="shared" si="20"/>
        <v>0</v>
      </c>
      <c r="DV64" s="286">
        <f t="shared" si="20"/>
        <v>0</v>
      </c>
      <c r="DW64" s="286">
        <f t="shared" si="20"/>
        <v>0</v>
      </c>
      <c r="DX64" s="286">
        <f t="shared" si="20"/>
        <v>0</v>
      </c>
      <c r="DY64" s="286">
        <f t="shared" si="20"/>
        <v>0</v>
      </c>
      <c r="DZ64" s="286">
        <f t="shared" si="20"/>
        <v>0</v>
      </c>
      <c r="EA64" s="286">
        <f t="shared" si="20"/>
        <v>0</v>
      </c>
      <c r="EB64" s="286">
        <f t="shared" si="20"/>
        <v>0</v>
      </c>
      <c r="EC64" s="286">
        <f t="shared" si="17"/>
        <v>0</v>
      </c>
      <c r="ED64" s="286">
        <f t="shared" si="16"/>
        <v>0</v>
      </c>
      <c r="EE64" s="286">
        <f t="shared" si="16"/>
        <v>0</v>
      </c>
      <c r="EF64" s="286">
        <f t="shared" si="16"/>
        <v>0</v>
      </c>
      <c r="EG64" s="286">
        <f t="shared" si="16"/>
        <v>0</v>
      </c>
      <c r="EH64" s="286">
        <f t="shared" si="16"/>
        <v>0</v>
      </c>
      <c r="EI64" s="286">
        <f t="shared" si="16"/>
        <v>0</v>
      </c>
      <c r="EJ64" s="286">
        <f t="shared" si="16"/>
        <v>0</v>
      </c>
    </row>
    <row r="65" spans="1:140" s="274" customFormat="1" hidden="1" outlineLevel="1" x14ac:dyDescent="0.25">
      <c r="A65" s="272" t="s">
        <v>334</v>
      </c>
      <c r="B65" s="286">
        <f t="shared" si="14"/>
        <v>0</v>
      </c>
      <c r="C65" s="286">
        <f t="shared" ref="C65:BQ67" si="21">+IF(C35-C19&gt;5000,1,0)</f>
        <v>0</v>
      </c>
      <c r="D65" s="286">
        <f t="shared" si="21"/>
        <v>0</v>
      </c>
      <c r="E65" s="286">
        <f t="shared" si="21"/>
        <v>0</v>
      </c>
      <c r="F65" s="286">
        <f t="shared" si="21"/>
        <v>0</v>
      </c>
      <c r="G65" s="286">
        <f t="shared" si="21"/>
        <v>0</v>
      </c>
      <c r="H65" s="286">
        <f t="shared" si="21"/>
        <v>0</v>
      </c>
      <c r="I65" s="286">
        <f t="shared" si="21"/>
        <v>0</v>
      </c>
      <c r="J65" s="286">
        <f t="shared" si="21"/>
        <v>0</v>
      </c>
      <c r="K65" s="286">
        <f t="shared" si="21"/>
        <v>0</v>
      </c>
      <c r="L65" s="286">
        <f t="shared" si="21"/>
        <v>0</v>
      </c>
      <c r="M65" s="286">
        <f t="shared" si="21"/>
        <v>0</v>
      </c>
      <c r="N65" s="286">
        <f t="shared" si="21"/>
        <v>0</v>
      </c>
      <c r="O65" s="286">
        <f t="shared" si="21"/>
        <v>0</v>
      </c>
      <c r="P65" s="286"/>
      <c r="Q65" s="286">
        <f t="shared" si="21"/>
        <v>0</v>
      </c>
      <c r="R65" s="286">
        <f t="shared" si="21"/>
        <v>0</v>
      </c>
      <c r="S65" s="286"/>
      <c r="T65" s="286">
        <f t="shared" si="21"/>
        <v>0</v>
      </c>
      <c r="U65" s="286"/>
      <c r="V65" s="286">
        <f t="shared" si="21"/>
        <v>0</v>
      </c>
      <c r="W65" s="286">
        <f t="shared" si="21"/>
        <v>0</v>
      </c>
      <c r="X65" s="286">
        <f t="shared" si="21"/>
        <v>0</v>
      </c>
      <c r="Y65" s="286">
        <f t="shared" si="21"/>
        <v>0</v>
      </c>
      <c r="Z65" s="286">
        <f t="shared" si="21"/>
        <v>0</v>
      </c>
      <c r="AA65" s="286">
        <f t="shared" si="21"/>
        <v>0</v>
      </c>
      <c r="AB65" s="286">
        <f t="shared" si="21"/>
        <v>0</v>
      </c>
      <c r="AC65" s="286">
        <f t="shared" si="21"/>
        <v>0</v>
      </c>
      <c r="AD65" s="286">
        <f t="shared" si="21"/>
        <v>0</v>
      </c>
      <c r="AE65" s="286">
        <f t="shared" si="21"/>
        <v>0</v>
      </c>
      <c r="AF65" s="286">
        <f t="shared" si="21"/>
        <v>0</v>
      </c>
      <c r="AG65" s="286">
        <f t="shared" si="21"/>
        <v>0</v>
      </c>
      <c r="AH65" s="286">
        <f t="shared" si="21"/>
        <v>0</v>
      </c>
      <c r="AI65" s="286">
        <f t="shared" si="21"/>
        <v>0</v>
      </c>
      <c r="AJ65" s="286">
        <f t="shared" si="21"/>
        <v>0</v>
      </c>
      <c r="AK65" s="286">
        <f t="shared" si="21"/>
        <v>0</v>
      </c>
      <c r="AL65" s="286">
        <f t="shared" si="21"/>
        <v>0</v>
      </c>
      <c r="AM65" s="286">
        <f t="shared" si="21"/>
        <v>0</v>
      </c>
      <c r="AN65" s="286">
        <f t="shared" si="21"/>
        <v>0</v>
      </c>
      <c r="AO65" s="286">
        <f t="shared" si="21"/>
        <v>0</v>
      </c>
      <c r="AP65" s="286">
        <f t="shared" si="21"/>
        <v>0</v>
      </c>
      <c r="AQ65" s="286">
        <f t="shared" si="21"/>
        <v>0</v>
      </c>
      <c r="AR65" s="286">
        <f t="shared" si="21"/>
        <v>0</v>
      </c>
      <c r="AS65" s="286">
        <f t="shared" si="21"/>
        <v>0</v>
      </c>
      <c r="AT65" s="286">
        <f t="shared" si="21"/>
        <v>0</v>
      </c>
      <c r="AU65" s="286">
        <f t="shared" si="21"/>
        <v>0</v>
      </c>
      <c r="AV65" s="286">
        <f t="shared" si="21"/>
        <v>0</v>
      </c>
      <c r="AW65" s="286">
        <f t="shared" si="21"/>
        <v>0</v>
      </c>
      <c r="AX65" s="286">
        <f t="shared" si="21"/>
        <v>0</v>
      </c>
      <c r="AY65" s="286">
        <f t="shared" si="21"/>
        <v>0</v>
      </c>
      <c r="AZ65" s="286">
        <f t="shared" si="21"/>
        <v>0</v>
      </c>
      <c r="BA65" s="286">
        <f t="shared" si="21"/>
        <v>1</v>
      </c>
      <c r="BB65" s="286">
        <f t="shared" si="21"/>
        <v>0</v>
      </c>
      <c r="BC65" s="286">
        <f t="shared" si="21"/>
        <v>0</v>
      </c>
      <c r="BD65" s="286">
        <f t="shared" si="21"/>
        <v>0</v>
      </c>
      <c r="BE65" s="286">
        <f t="shared" si="21"/>
        <v>0</v>
      </c>
      <c r="BF65" s="286">
        <f t="shared" si="21"/>
        <v>1</v>
      </c>
      <c r="BG65" s="286">
        <f t="shared" si="21"/>
        <v>0</v>
      </c>
      <c r="BH65" s="286">
        <f t="shared" si="21"/>
        <v>0</v>
      </c>
      <c r="BI65" s="286">
        <f t="shared" si="21"/>
        <v>0</v>
      </c>
      <c r="BJ65" s="286">
        <f t="shared" si="21"/>
        <v>0</v>
      </c>
      <c r="BK65" s="286">
        <f t="shared" si="21"/>
        <v>0</v>
      </c>
      <c r="BL65" s="286">
        <f t="shared" si="21"/>
        <v>0</v>
      </c>
      <c r="BM65" s="286">
        <f t="shared" si="21"/>
        <v>0</v>
      </c>
      <c r="BN65" s="286">
        <f t="shared" si="21"/>
        <v>0</v>
      </c>
      <c r="BO65" s="286">
        <f t="shared" si="21"/>
        <v>0</v>
      </c>
      <c r="BP65" s="286">
        <f t="shared" si="21"/>
        <v>0</v>
      </c>
      <c r="BQ65" s="286">
        <f t="shared" si="21"/>
        <v>0</v>
      </c>
      <c r="BR65" s="286">
        <f t="shared" si="20"/>
        <v>0</v>
      </c>
      <c r="BS65" s="286">
        <f t="shared" si="20"/>
        <v>0</v>
      </c>
      <c r="BT65" s="286">
        <f t="shared" si="20"/>
        <v>0</v>
      </c>
      <c r="BU65" s="286">
        <f t="shared" si="20"/>
        <v>0</v>
      </c>
      <c r="BV65" s="286">
        <f t="shared" si="20"/>
        <v>0</v>
      </c>
      <c r="BW65" s="286">
        <f t="shared" si="20"/>
        <v>0</v>
      </c>
      <c r="BX65" s="286">
        <f t="shared" si="20"/>
        <v>0</v>
      </c>
      <c r="BY65" s="286">
        <f t="shared" si="20"/>
        <v>0</v>
      </c>
      <c r="BZ65" s="286">
        <f t="shared" si="20"/>
        <v>0</v>
      </c>
      <c r="CA65" s="286">
        <f t="shared" si="20"/>
        <v>0</v>
      </c>
      <c r="CB65" s="286">
        <f t="shared" si="20"/>
        <v>0</v>
      </c>
      <c r="CC65" s="286">
        <f t="shared" si="20"/>
        <v>0</v>
      </c>
      <c r="CD65" s="286">
        <f t="shared" si="20"/>
        <v>0</v>
      </c>
      <c r="CE65" s="286">
        <f t="shared" si="20"/>
        <v>0</v>
      </c>
      <c r="CF65" s="286">
        <f t="shared" si="20"/>
        <v>0</v>
      </c>
      <c r="CG65" s="286">
        <f t="shared" si="20"/>
        <v>1</v>
      </c>
      <c r="CH65" s="286">
        <f t="shared" si="20"/>
        <v>0</v>
      </c>
      <c r="CI65" s="286">
        <f t="shared" si="20"/>
        <v>0</v>
      </c>
      <c r="CJ65" s="286">
        <f t="shared" si="20"/>
        <v>0</v>
      </c>
      <c r="CK65" s="286">
        <f t="shared" si="20"/>
        <v>0</v>
      </c>
      <c r="CL65" s="286">
        <f t="shared" si="20"/>
        <v>0</v>
      </c>
      <c r="CM65" s="286">
        <f t="shared" si="20"/>
        <v>0</v>
      </c>
      <c r="CN65" s="286">
        <f t="shared" si="20"/>
        <v>0</v>
      </c>
      <c r="CO65" s="286">
        <f t="shared" si="20"/>
        <v>0</v>
      </c>
      <c r="CP65" s="286">
        <f t="shared" si="20"/>
        <v>0</v>
      </c>
      <c r="CQ65" s="286">
        <f t="shared" si="20"/>
        <v>0</v>
      </c>
      <c r="CR65" s="286">
        <f t="shared" si="20"/>
        <v>0</v>
      </c>
      <c r="CS65" s="286">
        <f t="shared" si="20"/>
        <v>0</v>
      </c>
      <c r="CT65" s="286">
        <f t="shared" si="20"/>
        <v>0</v>
      </c>
      <c r="CU65" s="286">
        <f t="shared" si="20"/>
        <v>0</v>
      </c>
      <c r="CV65" s="286">
        <f t="shared" si="20"/>
        <v>0</v>
      </c>
      <c r="CW65" s="286">
        <f t="shared" si="20"/>
        <v>0</v>
      </c>
      <c r="CX65" s="286">
        <f t="shared" si="20"/>
        <v>0</v>
      </c>
      <c r="CY65" s="286">
        <f t="shared" si="20"/>
        <v>0</v>
      </c>
      <c r="CZ65" s="286">
        <f t="shared" si="20"/>
        <v>0</v>
      </c>
      <c r="DA65" s="286">
        <f t="shared" si="20"/>
        <v>0</v>
      </c>
      <c r="DB65" s="286">
        <f t="shared" si="20"/>
        <v>0</v>
      </c>
      <c r="DC65" s="286">
        <f t="shared" si="20"/>
        <v>0</v>
      </c>
      <c r="DD65" s="286">
        <f t="shared" si="20"/>
        <v>0</v>
      </c>
      <c r="DE65" s="286">
        <f t="shared" si="20"/>
        <v>0</v>
      </c>
      <c r="DF65" s="286">
        <f t="shared" si="20"/>
        <v>0</v>
      </c>
      <c r="DG65" s="286">
        <f t="shared" si="20"/>
        <v>0</v>
      </c>
      <c r="DH65" s="286">
        <f t="shared" si="20"/>
        <v>0</v>
      </c>
      <c r="DI65" s="286">
        <f t="shared" si="20"/>
        <v>0</v>
      </c>
      <c r="DJ65" s="286">
        <f t="shared" si="20"/>
        <v>0</v>
      </c>
      <c r="DK65" s="286">
        <f t="shared" si="20"/>
        <v>0</v>
      </c>
      <c r="DL65" s="286">
        <f t="shared" si="20"/>
        <v>0</v>
      </c>
      <c r="DM65" s="286">
        <f t="shared" si="20"/>
        <v>0</v>
      </c>
      <c r="DN65" s="286">
        <f t="shared" si="20"/>
        <v>0</v>
      </c>
      <c r="DO65" s="286">
        <f t="shared" si="20"/>
        <v>0</v>
      </c>
      <c r="DP65" s="286">
        <f t="shared" si="20"/>
        <v>0</v>
      </c>
      <c r="DQ65" s="286">
        <f t="shared" si="20"/>
        <v>0</v>
      </c>
      <c r="DR65" s="286">
        <f t="shared" si="20"/>
        <v>0</v>
      </c>
      <c r="DS65" s="286">
        <f t="shared" si="20"/>
        <v>0</v>
      </c>
      <c r="DT65" s="286">
        <f t="shared" si="20"/>
        <v>0</v>
      </c>
      <c r="DU65" s="286">
        <f t="shared" si="20"/>
        <v>0</v>
      </c>
      <c r="DV65" s="286">
        <f t="shared" si="20"/>
        <v>0</v>
      </c>
      <c r="DW65" s="286">
        <f t="shared" si="20"/>
        <v>0</v>
      </c>
      <c r="DX65" s="286">
        <f t="shared" si="20"/>
        <v>0</v>
      </c>
      <c r="DY65" s="286">
        <f t="shared" si="20"/>
        <v>0</v>
      </c>
      <c r="DZ65" s="286">
        <f t="shared" si="20"/>
        <v>0</v>
      </c>
      <c r="EA65" s="286">
        <f t="shared" si="20"/>
        <v>0</v>
      </c>
      <c r="EB65" s="286">
        <f t="shared" si="20"/>
        <v>0</v>
      </c>
      <c r="EC65" s="286">
        <f t="shared" si="17"/>
        <v>0</v>
      </c>
      <c r="ED65" s="286">
        <f t="shared" si="16"/>
        <v>1</v>
      </c>
      <c r="EE65" s="286">
        <f t="shared" si="16"/>
        <v>1</v>
      </c>
      <c r="EF65" s="286">
        <f t="shared" si="16"/>
        <v>0</v>
      </c>
      <c r="EG65" s="286">
        <f t="shared" si="16"/>
        <v>0</v>
      </c>
      <c r="EH65" s="286">
        <f t="shared" si="16"/>
        <v>0</v>
      </c>
      <c r="EI65" s="286">
        <f t="shared" si="16"/>
        <v>0</v>
      </c>
      <c r="EJ65" s="286">
        <f t="shared" si="16"/>
        <v>0</v>
      </c>
    </row>
    <row r="66" spans="1:140" s="274" customFormat="1" hidden="1" outlineLevel="1" x14ac:dyDescent="0.25">
      <c r="A66" s="272" t="s">
        <v>338</v>
      </c>
      <c r="B66" s="286">
        <f t="shared" si="14"/>
        <v>0</v>
      </c>
      <c r="C66" s="286">
        <f t="shared" si="21"/>
        <v>0</v>
      </c>
      <c r="D66" s="286">
        <f t="shared" si="21"/>
        <v>0</v>
      </c>
      <c r="E66" s="286">
        <f t="shared" si="21"/>
        <v>0</v>
      </c>
      <c r="F66" s="286">
        <f t="shared" si="21"/>
        <v>0</v>
      </c>
      <c r="G66" s="286">
        <f t="shared" si="21"/>
        <v>0</v>
      </c>
      <c r="H66" s="286">
        <f t="shared" si="21"/>
        <v>0</v>
      </c>
      <c r="I66" s="286">
        <f t="shared" si="21"/>
        <v>0</v>
      </c>
      <c r="J66" s="286">
        <f t="shared" si="21"/>
        <v>0</v>
      </c>
      <c r="K66" s="286">
        <f t="shared" si="21"/>
        <v>0</v>
      </c>
      <c r="L66" s="286">
        <f t="shared" si="21"/>
        <v>0</v>
      </c>
      <c r="M66" s="286">
        <f t="shared" si="21"/>
        <v>0</v>
      </c>
      <c r="N66" s="286">
        <f t="shared" si="21"/>
        <v>0</v>
      </c>
      <c r="O66" s="286">
        <f t="shared" si="21"/>
        <v>0</v>
      </c>
      <c r="P66" s="286"/>
      <c r="Q66" s="286">
        <f t="shared" si="21"/>
        <v>0</v>
      </c>
      <c r="R66" s="286">
        <f t="shared" si="21"/>
        <v>0</v>
      </c>
      <c r="S66" s="286"/>
      <c r="T66" s="286">
        <f t="shared" si="21"/>
        <v>0</v>
      </c>
      <c r="U66" s="286"/>
      <c r="V66" s="286">
        <f t="shared" si="21"/>
        <v>0</v>
      </c>
      <c r="W66" s="286">
        <f t="shared" si="21"/>
        <v>0</v>
      </c>
      <c r="X66" s="286">
        <f t="shared" si="21"/>
        <v>0</v>
      </c>
      <c r="Y66" s="286">
        <f t="shared" si="21"/>
        <v>0</v>
      </c>
      <c r="Z66" s="286">
        <f t="shared" si="21"/>
        <v>0</v>
      </c>
      <c r="AA66" s="286">
        <f t="shared" si="21"/>
        <v>0</v>
      </c>
      <c r="AB66" s="286">
        <f t="shared" si="21"/>
        <v>0</v>
      </c>
      <c r="AC66" s="286">
        <f t="shared" si="21"/>
        <v>0</v>
      </c>
      <c r="AD66" s="286">
        <f t="shared" si="21"/>
        <v>0</v>
      </c>
      <c r="AE66" s="286">
        <f t="shared" si="21"/>
        <v>0</v>
      </c>
      <c r="AF66" s="286">
        <f t="shared" si="21"/>
        <v>0</v>
      </c>
      <c r="AG66" s="286">
        <f t="shared" si="21"/>
        <v>0</v>
      </c>
      <c r="AH66" s="286">
        <f t="shared" si="21"/>
        <v>0</v>
      </c>
      <c r="AI66" s="286">
        <f t="shared" si="21"/>
        <v>0</v>
      </c>
      <c r="AJ66" s="286">
        <f t="shared" si="21"/>
        <v>0</v>
      </c>
      <c r="AK66" s="286">
        <f t="shared" si="21"/>
        <v>0</v>
      </c>
      <c r="AL66" s="286">
        <f t="shared" si="21"/>
        <v>0</v>
      </c>
      <c r="AM66" s="286">
        <f t="shared" si="21"/>
        <v>0</v>
      </c>
      <c r="AN66" s="286">
        <f t="shared" si="21"/>
        <v>0</v>
      </c>
      <c r="AO66" s="286">
        <f t="shared" si="21"/>
        <v>0</v>
      </c>
      <c r="AP66" s="286">
        <f t="shared" si="21"/>
        <v>0</v>
      </c>
      <c r="AQ66" s="286">
        <f t="shared" si="21"/>
        <v>0</v>
      </c>
      <c r="AR66" s="286">
        <f t="shared" si="21"/>
        <v>0</v>
      </c>
      <c r="AS66" s="286">
        <f t="shared" si="21"/>
        <v>0</v>
      </c>
      <c r="AT66" s="286">
        <f t="shared" si="21"/>
        <v>0</v>
      </c>
      <c r="AU66" s="286">
        <f t="shared" si="21"/>
        <v>0</v>
      </c>
      <c r="AV66" s="286">
        <f t="shared" si="21"/>
        <v>0</v>
      </c>
      <c r="AW66" s="286">
        <f t="shared" si="21"/>
        <v>0</v>
      </c>
      <c r="AX66" s="286">
        <f t="shared" si="21"/>
        <v>0</v>
      </c>
      <c r="AY66" s="286">
        <f t="shared" si="21"/>
        <v>0</v>
      </c>
      <c r="AZ66" s="286">
        <f t="shared" si="21"/>
        <v>0</v>
      </c>
      <c r="BA66" s="286">
        <f t="shared" si="21"/>
        <v>0</v>
      </c>
      <c r="BB66" s="286">
        <f t="shared" si="21"/>
        <v>0</v>
      </c>
      <c r="BC66" s="286">
        <f t="shared" si="21"/>
        <v>0</v>
      </c>
      <c r="BD66" s="286">
        <f t="shared" si="21"/>
        <v>0</v>
      </c>
      <c r="BE66" s="286">
        <f t="shared" si="21"/>
        <v>0</v>
      </c>
      <c r="BF66" s="286">
        <f t="shared" si="21"/>
        <v>0</v>
      </c>
      <c r="BG66" s="286">
        <f t="shared" si="21"/>
        <v>0</v>
      </c>
      <c r="BH66" s="286">
        <f t="shared" si="21"/>
        <v>0</v>
      </c>
      <c r="BI66" s="286">
        <f t="shared" si="21"/>
        <v>0</v>
      </c>
      <c r="BJ66" s="286">
        <f t="shared" si="21"/>
        <v>0</v>
      </c>
      <c r="BK66" s="286">
        <f t="shared" si="21"/>
        <v>0</v>
      </c>
      <c r="BL66" s="286">
        <f t="shared" si="21"/>
        <v>0</v>
      </c>
      <c r="BM66" s="286">
        <f t="shared" si="21"/>
        <v>0</v>
      </c>
      <c r="BN66" s="286">
        <f t="shared" si="21"/>
        <v>0</v>
      </c>
      <c r="BO66" s="286">
        <f t="shared" si="21"/>
        <v>0</v>
      </c>
      <c r="BP66" s="286">
        <f t="shared" si="21"/>
        <v>0</v>
      </c>
      <c r="BQ66" s="286">
        <f t="shared" si="21"/>
        <v>0</v>
      </c>
      <c r="BR66" s="286">
        <f t="shared" si="20"/>
        <v>0</v>
      </c>
      <c r="BS66" s="286">
        <f t="shared" si="20"/>
        <v>0</v>
      </c>
      <c r="BT66" s="286">
        <f t="shared" si="20"/>
        <v>0</v>
      </c>
      <c r="BU66" s="286">
        <f t="shared" si="20"/>
        <v>0</v>
      </c>
      <c r="BV66" s="286">
        <f t="shared" si="20"/>
        <v>0</v>
      </c>
      <c r="BW66" s="286">
        <f t="shared" si="20"/>
        <v>0</v>
      </c>
      <c r="BX66" s="286">
        <f t="shared" si="20"/>
        <v>0</v>
      </c>
      <c r="BY66" s="286">
        <f t="shared" si="20"/>
        <v>0</v>
      </c>
      <c r="BZ66" s="286">
        <f t="shared" si="20"/>
        <v>0</v>
      </c>
      <c r="CA66" s="286">
        <f t="shared" si="20"/>
        <v>0</v>
      </c>
      <c r="CB66" s="286">
        <f t="shared" si="20"/>
        <v>0</v>
      </c>
      <c r="CC66" s="286">
        <f t="shared" si="20"/>
        <v>0</v>
      </c>
      <c r="CD66" s="286">
        <f t="shared" si="20"/>
        <v>0</v>
      </c>
      <c r="CE66" s="286">
        <f t="shared" si="20"/>
        <v>0</v>
      </c>
      <c r="CF66" s="286">
        <f t="shared" si="20"/>
        <v>0</v>
      </c>
      <c r="CG66" s="286">
        <f t="shared" si="20"/>
        <v>0</v>
      </c>
      <c r="CH66" s="286">
        <f t="shared" si="20"/>
        <v>0</v>
      </c>
      <c r="CI66" s="286">
        <f t="shared" si="20"/>
        <v>0</v>
      </c>
      <c r="CJ66" s="286">
        <f t="shared" si="20"/>
        <v>0</v>
      </c>
      <c r="CK66" s="286">
        <f t="shared" si="20"/>
        <v>0</v>
      </c>
      <c r="CL66" s="286">
        <f t="shared" si="20"/>
        <v>0</v>
      </c>
      <c r="CM66" s="286">
        <f t="shared" si="20"/>
        <v>0</v>
      </c>
      <c r="CN66" s="286">
        <f t="shared" si="20"/>
        <v>0</v>
      </c>
      <c r="CO66" s="286">
        <f t="shared" si="20"/>
        <v>0</v>
      </c>
      <c r="CP66" s="286">
        <f t="shared" si="20"/>
        <v>0</v>
      </c>
      <c r="CQ66" s="286">
        <f t="shared" si="20"/>
        <v>0</v>
      </c>
      <c r="CR66" s="286">
        <f t="shared" si="20"/>
        <v>0</v>
      </c>
      <c r="CS66" s="286">
        <f t="shared" si="20"/>
        <v>0</v>
      </c>
      <c r="CT66" s="286">
        <f t="shared" si="20"/>
        <v>0</v>
      </c>
      <c r="CU66" s="286">
        <f t="shared" si="20"/>
        <v>0</v>
      </c>
      <c r="CV66" s="286">
        <f t="shared" si="20"/>
        <v>0</v>
      </c>
      <c r="CW66" s="286">
        <f t="shared" si="20"/>
        <v>0</v>
      </c>
      <c r="CX66" s="286">
        <f t="shared" si="20"/>
        <v>0</v>
      </c>
      <c r="CY66" s="286">
        <f t="shared" si="20"/>
        <v>0</v>
      </c>
      <c r="CZ66" s="286">
        <f t="shared" si="20"/>
        <v>0</v>
      </c>
      <c r="DA66" s="286">
        <f t="shared" si="20"/>
        <v>0</v>
      </c>
      <c r="DB66" s="286">
        <f t="shared" si="20"/>
        <v>0</v>
      </c>
      <c r="DC66" s="286">
        <f t="shared" si="20"/>
        <v>0</v>
      </c>
      <c r="DD66" s="286">
        <f t="shared" si="20"/>
        <v>0</v>
      </c>
      <c r="DE66" s="286">
        <f t="shared" si="20"/>
        <v>0</v>
      </c>
      <c r="DF66" s="286">
        <f t="shared" si="20"/>
        <v>0</v>
      </c>
      <c r="DG66" s="286">
        <f t="shared" si="20"/>
        <v>0</v>
      </c>
      <c r="DH66" s="286">
        <f t="shared" si="20"/>
        <v>0</v>
      </c>
      <c r="DI66" s="286">
        <f t="shared" si="20"/>
        <v>0</v>
      </c>
      <c r="DJ66" s="286">
        <f t="shared" si="20"/>
        <v>0</v>
      </c>
      <c r="DK66" s="286">
        <f t="shared" si="20"/>
        <v>0</v>
      </c>
      <c r="DL66" s="286">
        <f t="shared" si="20"/>
        <v>0</v>
      </c>
      <c r="DM66" s="286">
        <f t="shared" si="20"/>
        <v>0</v>
      </c>
      <c r="DN66" s="286">
        <f t="shared" si="20"/>
        <v>0</v>
      </c>
      <c r="DO66" s="286">
        <f t="shared" si="20"/>
        <v>0</v>
      </c>
      <c r="DP66" s="286">
        <f t="shared" si="20"/>
        <v>0</v>
      </c>
      <c r="DQ66" s="286">
        <f t="shared" si="20"/>
        <v>0</v>
      </c>
      <c r="DR66" s="286">
        <f t="shared" si="20"/>
        <v>0</v>
      </c>
      <c r="DS66" s="286">
        <f t="shared" si="20"/>
        <v>0</v>
      </c>
      <c r="DT66" s="286">
        <f t="shared" si="20"/>
        <v>0</v>
      </c>
      <c r="DU66" s="286">
        <f t="shared" si="20"/>
        <v>0</v>
      </c>
      <c r="DV66" s="286">
        <f t="shared" si="20"/>
        <v>0</v>
      </c>
      <c r="DW66" s="286">
        <f t="shared" si="20"/>
        <v>0</v>
      </c>
      <c r="DX66" s="286">
        <f t="shared" si="20"/>
        <v>0</v>
      </c>
      <c r="DY66" s="286">
        <f t="shared" si="20"/>
        <v>0</v>
      </c>
      <c r="DZ66" s="286">
        <f t="shared" si="20"/>
        <v>0</v>
      </c>
      <c r="EA66" s="286">
        <f t="shared" si="20"/>
        <v>0</v>
      </c>
      <c r="EB66" s="286">
        <f t="shared" si="20"/>
        <v>0</v>
      </c>
      <c r="EC66" s="286">
        <f t="shared" si="17"/>
        <v>0</v>
      </c>
      <c r="ED66" s="286">
        <f t="shared" si="16"/>
        <v>0</v>
      </c>
      <c r="EE66" s="286">
        <f t="shared" si="16"/>
        <v>0</v>
      </c>
      <c r="EF66" s="286">
        <f t="shared" si="16"/>
        <v>0</v>
      </c>
      <c r="EG66" s="286">
        <f t="shared" si="16"/>
        <v>0</v>
      </c>
      <c r="EH66" s="286">
        <f t="shared" si="16"/>
        <v>0</v>
      </c>
      <c r="EI66" s="286">
        <f t="shared" si="16"/>
        <v>0</v>
      </c>
      <c r="EJ66" s="286">
        <f t="shared" si="16"/>
        <v>0</v>
      </c>
    </row>
    <row r="67" spans="1:140" s="274" customFormat="1" hidden="1" outlineLevel="1" x14ac:dyDescent="0.25">
      <c r="A67" s="272" t="s">
        <v>352</v>
      </c>
      <c r="B67" s="286">
        <f t="shared" si="14"/>
        <v>0</v>
      </c>
      <c r="C67" s="286">
        <f t="shared" si="21"/>
        <v>0</v>
      </c>
      <c r="D67" s="286">
        <f t="shared" si="21"/>
        <v>1</v>
      </c>
      <c r="E67" s="286">
        <f t="shared" si="21"/>
        <v>0</v>
      </c>
      <c r="F67" s="286">
        <f t="shared" si="21"/>
        <v>0</v>
      </c>
      <c r="G67" s="286">
        <f t="shared" si="21"/>
        <v>0</v>
      </c>
      <c r="H67" s="286">
        <f t="shared" si="21"/>
        <v>0</v>
      </c>
      <c r="I67" s="286">
        <f t="shared" si="21"/>
        <v>0</v>
      </c>
      <c r="J67" s="286">
        <f t="shared" si="21"/>
        <v>0</v>
      </c>
      <c r="K67" s="286">
        <f t="shared" si="21"/>
        <v>1</v>
      </c>
      <c r="L67" s="286">
        <f t="shared" si="21"/>
        <v>0</v>
      </c>
      <c r="M67" s="286">
        <f t="shared" si="21"/>
        <v>0</v>
      </c>
      <c r="N67" s="286">
        <f t="shared" si="21"/>
        <v>0</v>
      </c>
      <c r="O67" s="286">
        <f t="shared" si="21"/>
        <v>0</v>
      </c>
      <c r="P67" s="286"/>
      <c r="Q67" s="286">
        <f t="shared" si="21"/>
        <v>0</v>
      </c>
      <c r="R67" s="286">
        <f t="shared" si="21"/>
        <v>0</v>
      </c>
      <c r="S67" s="286"/>
      <c r="T67" s="286">
        <f t="shared" si="21"/>
        <v>1</v>
      </c>
      <c r="U67" s="286"/>
      <c r="V67" s="286">
        <f t="shared" si="21"/>
        <v>0</v>
      </c>
      <c r="W67" s="286">
        <f t="shared" si="21"/>
        <v>0</v>
      </c>
      <c r="X67" s="286">
        <f t="shared" si="21"/>
        <v>0</v>
      </c>
      <c r="Y67" s="286">
        <f t="shared" si="21"/>
        <v>0</v>
      </c>
      <c r="Z67" s="286">
        <f t="shared" si="21"/>
        <v>0</v>
      </c>
      <c r="AA67" s="286">
        <f t="shared" si="21"/>
        <v>0</v>
      </c>
      <c r="AB67" s="286">
        <f t="shared" si="21"/>
        <v>0</v>
      </c>
      <c r="AC67" s="286">
        <f t="shared" si="21"/>
        <v>0</v>
      </c>
      <c r="AD67" s="286">
        <f t="shared" si="21"/>
        <v>0</v>
      </c>
      <c r="AE67" s="286">
        <f t="shared" si="21"/>
        <v>0</v>
      </c>
      <c r="AF67" s="286">
        <f t="shared" si="21"/>
        <v>0</v>
      </c>
      <c r="AG67" s="286">
        <f t="shared" si="21"/>
        <v>0</v>
      </c>
      <c r="AH67" s="286">
        <f t="shared" si="21"/>
        <v>0</v>
      </c>
      <c r="AI67" s="286">
        <f t="shared" si="21"/>
        <v>0</v>
      </c>
      <c r="AJ67" s="286">
        <f t="shared" si="21"/>
        <v>0</v>
      </c>
      <c r="AK67" s="286">
        <f t="shared" si="21"/>
        <v>0</v>
      </c>
      <c r="AL67" s="286">
        <f t="shared" si="21"/>
        <v>0</v>
      </c>
      <c r="AM67" s="286">
        <f t="shared" si="21"/>
        <v>0</v>
      </c>
      <c r="AN67" s="286">
        <f t="shared" si="21"/>
        <v>0</v>
      </c>
      <c r="AO67" s="286">
        <f t="shared" si="21"/>
        <v>0</v>
      </c>
      <c r="AP67" s="286">
        <f t="shared" si="21"/>
        <v>0</v>
      </c>
      <c r="AQ67" s="286">
        <f t="shared" si="21"/>
        <v>0</v>
      </c>
      <c r="AR67" s="286">
        <f t="shared" si="21"/>
        <v>0</v>
      </c>
      <c r="AS67" s="286">
        <f t="shared" si="21"/>
        <v>0</v>
      </c>
      <c r="AT67" s="286">
        <f t="shared" si="21"/>
        <v>0</v>
      </c>
      <c r="AU67" s="286">
        <f t="shared" si="21"/>
        <v>0</v>
      </c>
      <c r="AV67" s="286">
        <f t="shared" si="21"/>
        <v>0</v>
      </c>
      <c r="AW67" s="286">
        <f t="shared" si="21"/>
        <v>0</v>
      </c>
      <c r="AX67" s="286">
        <f t="shared" si="21"/>
        <v>0</v>
      </c>
      <c r="AY67" s="286">
        <f t="shared" si="21"/>
        <v>0</v>
      </c>
      <c r="AZ67" s="286">
        <f t="shared" si="21"/>
        <v>0</v>
      </c>
      <c r="BA67" s="286">
        <f t="shared" si="21"/>
        <v>1</v>
      </c>
      <c r="BB67" s="286">
        <f t="shared" si="21"/>
        <v>0</v>
      </c>
      <c r="BC67" s="286">
        <f t="shared" si="21"/>
        <v>0</v>
      </c>
      <c r="BD67" s="286">
        <f t="shared" si="21"/>
        <v>0</v>
      </c>
      <c r="BE67" s="286">
        <f t="shared" si="21"/>
        <v>0</v>
      </c>
      <c r="BF67" s="286">
        <f t="shared" si="21"/>
        <v>1</v>
      </c>
      <c r="BG67" s="286">
        <f t="shared" si="21"/>
        <v>0</v>
      </c>
      <c r="BH67" s="286">
        <f t="shared" si="21"/>
        <v>0</v>
      </c>
      <c r="BI67" s="286">
        <f t="shared" si="21"/>
        <v>0</v>
      </c>
      <c r="BJ67" s="286">
        <f t="shared" si="21"/>
        <v>0</v>
      </c>
      <c r="BK67" s="286">
        <f t="shared" si="21"/>
        <v>0</v>
      </c>
      <c r="BL67" s="286">
        <f t="shared" si="21"/>
        <v>0</v>
      </c>
      <c r="BM67" s="286">
        <f t="shared" si="21"/>
        <v>0</v>
      </c>
      <c r="BN67" s="286">
        <f t="shared" si="21"/>
        <v>0</v>
      </c>
      <c r="BO67" s="286">
        <f t="shared" si="21"/>
        <v>0</v>
      </c>
      <c r="BP67" s="286">
        <f t="shared" si="21"/>
        <v>0</v>
      </c>
      <c r="BQ67" s="286">
        <f t="shared" si="21"/>
        <v>0</v>
      </c>
      <c r="BR67" s="286">
        <f t="shared" si="20"/>
        <v>0</v>
      </c>
      <c r="BS67" s="286">
        <f t="shared" si="20"/>
        <v>0</v>
      </c>
      <c r="BT67" s="286">
        <f t="shared" si="20"/>
        <v>0</v>
      </c>
      <c r="BU67" s="286">
        <f t="shared" si="20"/>
        <v>0</v>
      </c>
      <c r="BV67" s="286">
        <f t="shared" si="20"/>
        <v>0</v>
      </c>
      <c r="BW67" s="286">
        <f t="shared" si="20"/>
        <v>0</v>
      </c>
      <c r="BX67" s="286">
        <f t="shared" si="20"/>
        <v>0</v>
      </c>
      <c r="BY67" s="286">
        <f t="shared" si="20"/>
        <v>0</v>
      </c>
      <c r="BZ67" s="286">
        <f t="shared" si="20"/>
        <v>0</v>
      </c>
      <c r="CA67" s="286">
        <f t="shared" si="20"/>
        <v>0</v>
      </c>
      <c r="CB67" s="286">
        <f t="shared" si="20"/>
        <v>0</v>
      </c>
      <c r="CC67" s="286">
        <f t="shared" si="20"/>
        <v>0</v>
      </c>
      <c r="CD67" s="286">
        <f t="shared" si="20"/>
        <v>0</v>
      </c>
      <c r="CE67" s="286">
        <f t="shared" si="20"/>
        <v>0</v>
      </c>
      <c r="CF67" s="286">
        <f t="shared" si="20"/>
        <v>0</v>
      </c>
      <c r="CG67" s="286">
        <f t="shared" si="20"/>
        <v>0</v>
      </c>
      <c r="CH67" s="286">
        <f t="shared" si="20"/>
        <v>0</v>
      </c>
      <c r="CI67" s="286">
        <f t="shared" si="20"/>
        <v>1</v>
      </c>
      <c r="CJ67" s="286">
        <f t="shared" si="20"/>
        <v>0</v>
      </c>
      <c r="CK67" s="286">
        <f t="shared" si="20"/>
        <v>0</v>
      </c>
      <c r="CL67" s="286">
        <f t="shared" si="20"/>
        <v>0</v>
      </c>
      <c r="CM67" s="286">
        <f t="shared" si="20"/>
        <v>1</v>
      </c>
      <c r="CN67" s="286">
        <f t="shared" si="20"/>
        <v>0</v>
      </c>
      <c r="CO67" s="286">
        <f t="shared" si="20"/>
        <v>1</v>
      </c>
      <c r="CP67" s="286">
        <f t="shared" si="20"/>
        <v>0</v>
      </c>
      <c r="CQ67" s="286">
        <f t="shared" si="20"/>
        <v>0</v>
      </c>
      <c r="CR67" s="286">
        <f t="shared" si="20"/>
        <v>0</v>
      </c>
      <c r="CS67" s="286">
        <f t="shared" si="20"/>
        <v>0</v>
      </c>
      <c r="CT67" s="286">
        <f t="shared" si="20"/>
        <v>0</v>
      </c>
      <c r="CU67" s="286">
        <f t="shared" si="20"/>
        <v>0</v>
      </c>
      <c r="CV67" s="286">
        <f t="shared" si="20"/>
        <v>0</v>
      </c>
      <c r="CW67" s="286">
        <f t="shared" si="20"/>
        <v>0</v>
      </c>
      <c r="CX67" s="286">
        <f t="shared" si="20"/>
        <v>0</v>
      </c>
      <c r="CY67" s="286">
        <f t="shared" si="20"/>
        <v>0</v>
      </c>
      <c r="CZ67" s="286">
        <f t="shared" si="20"/>
        <v>0</v>
      </c>
      <c r="DA67" s="286">
        <f t="shared" si="20"/>
        <v>0</v>
      </c>
      <c r="DB67" s="286">
        <f t="shared" si="20"/>
        <v>0</v>
      </c>
      <c r="DC67" s="286">
        <f t="shared" si="20"/>
        <v>0</v>
      </c>
      <c r="DD67" s="286">
        <f t="shared" si="20"/>
        <v>0</v>
      </c>
      <c r="DE67" s="286">
        <f t="shared" si="20"/>
        <v>0</v>
      </c>
      <c r="DF67" s="286">
        <f t="shared" si="20"/>
        <v>0</v>
      </c>
      <c r="DG67" s="286">
        <f t="shared" si="20"/>
        <v>0</v>
      </c>
      <c r="DH67" s="286">
        <f t="shared" si="20"/>
        <v>0</v>
      </c>
      <c r="DI67" s="286">
        <f t="shared" si="20"/>
        <v>0</v>
      </c>
      <c r="DJ67" s="286">
        <f t="shared" si="20"/>
        <v>0</v>
      </c>
      <c r="DK67" s="286">
        <f t="shared" si="20"/>
        <v>0</v>
      </c>
      <c r="DL67" s="286">
        <f t="shared" si="20"/>
        <v>0</v>
      </c>
      <c r="DM67" s="286">
        <f t="shared" si="20"/>
        <v>0</v>
      </c>
      <c r="DN67" s="286">
        <f t="shared" si="20"/>
        <v>0</v>
      </c>
      <c r="DO67" s="286">
        <f t="shared" si="20"/>
        <v>0</v>
      </c>
      <c r="DP67" s="286">
        <f t="shared" si="20"/>
        <v>0</v>
      </c>
      <c r="DQ67" s="286">
        <f t="shared" si="20"/>
        <v>0</v>
      </c>
      <c r="DR67" s="286">
        <f t="shared" si="20"/>
        <v>0</v>
      </c>
      <c r="DS67" s="286">
        <f t="shared" si="20"/>
        <v>0</v>
      </c>
      <c r="DT67" s="286">
        <f t="shared" si="20"/>
        <v>1</v>
      </c>
      <c r="DU67" s="286">
        <f t="shared" si="20"/>
        <v>0</v>
      </c>
      <c r="DV67" s="286">
        <f t="shared" si="20"/>
        <v>0</v>
      </c>
      <c r="DW67" s="286">
        <f t="shared" si="20"/>
        <v>0</v>
      </c>
      <c r="DX67" s="286">
        <f t="shared" si="20"/>
        <v>0</v>
      </c>
      <c r="DY67" s="286">
        <f t="shared" si="20"/>
        <v>0</v>
      </c>
      <c r="DZ67" s="286">
        <f t="shared" si="20"/>
        <v>0</v>
      </c>
      <c r="EA67" s="286">
        <f t="shared" si="20"/>
        <v>0</v>
      </c>
      <c r="EB67" s="286">
        <f t="shared" si="20"/>
        <v>0</v>
      </c>
      <c r="EC67" s="286">
        <f t="shared" si="17"/>
        <v>0</v>
      </c>
      <c r="ED67" s="286">
        <f t="shared" si="16"/>
        <v>0</v>
      </c>
      <c r="EE67" s="286">
        <f t="shared" si="16"/>
        <v>0</v>
      </c>
      <c r="EF67" s="286">
        <f t="shared" si="16"/>
        <v>0</v>
      </c>
      <c r="EG67" s="286">
        <f t="shared" si="16"/>
        <v>0</v>
      </c>
      <c r="EH67" s="286">
        <f t="shared" si="16"/>
        <v>0</v>
      </c>
      <c r="EI67" s="286">
        <f t="shared" si="16"/>
        <v>0</v>
      </c>
      <c r="EJ67" s="286">
        <f t="shared" si="16"/>
        <v>0</v>
      </c>
    </row>
    <row r="68" spans="1:140" collapsed="1" x14ac:dyDescent="0.25"/>
    <row r="70" spans="1:140" x14ac:dyDescent="0.25">
      <c r="A70" s="287" t="s">
        <v>700</v>
      </c>
    </row>
    <row r="71" spans="1:140" x14ac:dyDescent="0.25">
      <c r="A71" s="272" t="s">
        <v>697</v>
      </c>
      <c r="B71" t="str">
        <f>+IF(B40+B55=2,1," ")</f>
        <v xml:space="preserve"> </v>
      </c>
      <c r="C71" s="274" t="str">
        <f t="shared" ref="C71:BQ72" si="22">+IF(C40+C55=2,1," ")</f>
        <v xml:space="preserve"> </v>
      </c>
      <c r="D71" s="274">
        <f t="shared" si="22"/>
        <v>1</v>
      </c>
      <c r="E71" s="274" t="str">
        <f t="shared" si="22"/>
        <v xml:space="preserve"> </v>
      </c>
      <c r="F71" s="274">
        <f t="shared" si="22"/>
        <v>1</v>
      </c>
      <c r="G71" s="274" t="str">
        <f t="shared" si="22"/>
        <v xml:space="preserve"> </v>
      </c>
      <c r="H71" s="274" t="str">
        <f t="shared" si="22"/>
        <v xml:space="preserve"> </v>
      </c>
      <c r="I71" s="274" t="str">
        <f t="shared" si="22"/>
        <v xml:space="preserve"> </v>
      </c>
      <c r="J71" s="274" t="str">
        <f t="shared" si="22"/>
        <v xml:space="preserve"> </v>
      </c>
      <c r="K71" s="274" t="str">
        <f t="shared" si="22"/>
        <v xml:space="preserve"> </v>
      </c>
      <c r="L71" s="274" t="str">
        <f t="shared" si="22"/>
        <v xml:space="preserve"> </v>
      </c>
      <c r="M71" s="274">
        <f t="shared" si="22"/>
        <v>1</v>
      </c>
      <c r="N71" s="274" t="str">
        <f t="shared" si="22"/>
        <v xml:space="preserve"> </v>
      </c>
      <c r="O71" s="274" t="str">
        <f t="shared" si="22"/>
        <v xml:space="preserve"> </v>
      </c>
      <c r="P71" s="274" t="str">
        <f t="shared" ref="P71" si="23">+IF(P40+P55=2,1," ")</f>
        <v xml:space="preserve"> </v>
      </c>
      <c r="Q71" s="274" t="str">
        <f t="shared" si="22"/>
        <v xml:space="preserve"> </v>
      </c>
      <c r="R71" s="274" t="str">
        <f t="shared" si="22"/>
        <v xml:space="preserve"> </v>
      </c>
      <c r="S71" s="274" t="str">
        <f t="shared" ref="S71" si="24">+IF(S40+S55=2,1," ")</f>
        <v xml:space="preserve"> </v>
      </c>
      <c r="T71" s="274" t="str">
        <f t="shared" si="22"/>
        <v xml:space="preserve"> </v>
      </c>
      <c r="U71" s="274" t="str">
        <f t="shared" ref="U71" si="25">+IF(U40+U55=2,1," ")</f>
        <v xml:space="preserve"> </v>
      </c>
      <c r="V71" s="274" t="str">
        <f t="shared" si="22"/>
        <v xml:space="preserve"> </v>
      </c>
      <c r="W71" s="274" t="str">
        <f t="shared" si="22"/>
        <v xml:space="preserve"> </v>
      </c>
      <c r="X71" s="274" t="str">
        <f t="shared" si="22"/>
        <v xml:space="preserve"> </v>
      </c>
      <c r="Y71" s="274">
        <f t="shared" si="22"/>
        <v>1</v>
      </c>
      <c r="Z71" s="274" t="str">
        <f t="shared" si="22"/>
        <v xml:space="preserve"> </v>
      </c>
      <c r="AA71" s="274" t="str">
        <f t="shared" si="22"/>
        <v xml:space="preserve"> </v>
      </c>
      <c r="AB71" s="274" t="str">
        <f t="shared" si="22"/>
        <v xml:space="preserve"> </v>
      </c>
      <c r="AC71" s="274" t="str">
        <f t="shared" si="22"/>
        <v xml:space="preserve"> </v>
      </c>
      <c r="AD71" s="274" t="str">
        <f t="shared" si="22"/>
        <v xml:space="preserve"> </v>
      </c>
      <c r="AE71" s="274" t="str">
        <f t="shared" si="22"/>
        <v xml:space="preserve"> </v>
      </c>
      <c r="AF71" s="274" t="str">
        <f t="shared" si="22"/>
        <v xml:space="preserve"> </v>
      </c>
      <c r="AG71" s="274" t="str">
        <f t="shared" si="22"/>
        <v xml:space="preserve"> </v>
      </c>
      <c r="AH71" s="274" t="str">
        <f t="shared" si="22"/>
        <v xml:space="preserve"> </v>
      </c>
      <c r="AI71" s="274" t="str">
        <f t="shared" si="22"/>
        <v xml:space="preserve"> </v>
      </c>
      <c r="AJ71" s="274" t="str">
        <f t="shared" si="22"/>
        <v xml:space="preserve"> </v>
      </c>
      <c r="AK71" s="274" t="str">
        <f t="shared" si="22"/>
        <v xml:space="preserve"> </v>
      </c>
      <c r="AL71" s="274" t="str">
        <f t="shared" si="22"/>
        <v xml:space="preserve"> </v>
      </c>
      <c r="AM71" s="274" t="str">
        <f t="shared" si="22"/>
        <v xml:space="preserve"> </v>
      </c>
      <c r="AN71" s="274" t="str">
        <f t="shared" si="22"/>
        <v xml:space="preserve"> </v>
      </c>
      <c r="AO71" s="274" t="str">
        <f t="shared" si="22"/>
        <v xml:space="preserve"> </v>
      </c>
      <c r="AP71" s="274" t="str">
        <f t="shared" si="22"/>
        <v xml:space="preserve"> </v>
      </c>
      <c r="AQ71" s="274" t="str">
        <f t="shared" si="22"/>
        <v xml:space="preserve"> </v>
      </c>
      <c r="AR71" s="274" t="str">
        <f t="shared" si="22"/>
        <v xml:space="preserve"> </v>
      </c>
      <c r="AS71" s="274" t="str">
        <f t="shared" si="22"/>
        <v xml:space="preserve"> </v>
      </c>
      <c r="AT71" s="274" t="str">
        <f t="shared" si="22"/>
        <v xml:space="preserve"> </v>
      </c>
      <c r="AU71" s="274" t="str">
        <f t="shared" si="22"/>
        <v xml:space="preserve"> </v>
      </c>
      <c r="AV71" s="274" t="str">
        <f t="shared" si="22"/>
        <v xml:space="preserve"> </v>
      </c>
      <c r="AW71" s="274" t="str">
        <f t="shared" si="22"/>
        <v xml:space="preserve"> </v>
      </c>
      <c r="AX71" s="274" t="str">
        <f t="shared" si="22"/>
        <v xml:space="preserve"> </v>
      </c>
      <c r="AY71" s="274" t="str">
        <f t="shared" si="22"/>
        <v xml:space="preserve"> </v>
      </c>
      <c r="AZ71" s="274" t="str">
        <f t="shared" si="22"/>
        <v xml:space="preserve"> </v>
      </c>
      <c r="BA71" s="274" t="str">
        <f t="shared" si="22"/>
        <v xml:space="preserve"> </v>
      </c>
      <c r="BB71" s="274" t="str">
        <f t="shared" si="22"/>
        <v xml:space="preserve"> </v>
      </c>
      <c r="BC71" s="274" t="str">
        <f t="shared" si="22"/>
        <v xml:space="preserve"> </v>
      </c>
      <c r="BD71" s="274" t="str">
        <f t="shared" si="22"/>
        <v xml:space="preserve"> </v>
      </c>
      <c r="BE71" s="274" t="str">
        <f t="shared" si="22"/>
        <v xml:space="preserve"> </v>
      </c>
      <c r="BF71" s="274" t="str">
        <f t="shared" si="22"/>
        <v xml:space="preserve"> </v>
      </c>
      <c r="BG71" s="274" t="str">
        <f t="shared" si="22"/>
        <v xml:space="preserve"> </v>
      </c>
      <c r="BH71" s="274" t="str">
        <f t="shared" si="22"/>
        <v xml:space="preserve"> </v>
      </c>
      <c r="BI71" s="274" t="str">
        <f t="shared" si="22"/>
        <v xml:space="preserve"> </v>
      </c>
      <c r="BJ71" s="274" t="str">
        <f t="shared" si="22"/>
        <v xml:space="preserve"> </v>
      </c>
      <c r="BK71" s="274" t="str">
        <f t="shared" si="22"/>
        <v xml:space="preserve"> </v>
      </c>
      <c r="BL71" s="274" t="str">
        <f t="shared" si="22"/>
        <v xml:space="preserve"> </v>
      </c>
      <c r="BM71" s="274" t="str">
        <f t="shared" si="22"/>
        <v xml:space="preserve"> </v>
      </c>
      <c r="BN71" s="274" t="str">
        <f t="shared" si="22"/>
        <v xml:space="preserve"> </v>
      </c>
      <c r="BO71" s="274" t="str">
        <f t="shared" si="22"/>
        <v xml:space="preserve"> </v>
      </c>
      <c r="BP71" s="274" t="str">
        <f t="shared" si="22"/>
        <v xml:space="preserve"> </v>
      </c>
      <c r="BQ71" s="274" t="str">
        <f t="shared" si="22"/>
        <v xml:space="preserve"> </v>
      </c>
      <c r="BR71" s="274" t="str">
        <f t="shared" ref="BR71:EC74" si="26">+IF(BR40+BR55=2,1," ")</f>
        <v xml:space="preserve"> </v>
      </c>
      <c r="BS71" s="274" t="str">
        <f t="shared" si="26"/>
        <v xml:space="preserve"> </v>
      </c>
      <c r="BT71" s="274" t="str">
        <f t="shared" si="26"/>
        <v xml:space="preserve"> </v>
      </c>
      <c r="BU71" s="274" t="str">
        <f t="shared" si="26"/>
        <v xml:space="preserve"> </v>
      </c>
      <c r="BV71" s="274" t="str">
        <f t="shared" si="26"/>
        <v xml:space="preserve"> </v>
      </c>
      <c r="BW71" s="274" t="str">
        <f t="shared" si="26"/>
        <v xml:space="preserve"> </v>
      </c>
      <c r="BX71" s="274" t="str">
        <f t="shared" si="26"/>
        <v xml:space="preserve"> </v>
      </c>
      <c r="BY71" s="274" t="str">
        <f t="shared" si="26"/>
        <v xml:space="preserve"> </v>
      </c>
      <c r="BZ71" s="274" t="str">
        <f t="shared" si="26"/>
        <v xml:space="preserve"> </v>
      </c>
      <c r="CA71" s="274">
        <f t="shared" si="26"/>
        <v>1</v>
      </c>
      <c r="CB71" s="274" t="str">
        <f t="shared" si="26"/>
        <v xml:space="preserve"> </v>
      </c>
      <c r="CC71" s="274" t="str">
        <f t="shared" si="26"/>
        <v xml:space="preserve"> </v>
      </c>
      <c r="CD71" s="274" t="str">
        <f t="shared" si="26"/>
        <v xml:space="preserve"> </v>
      </c>
      <c r="CE71" s="274">
        <f t="shared" si="26"/>
        <v>1</v>
      </c>
      <c r="CF71" s="274" t="str">
        <f t="shared" si="26"/>
        <v xml:space="preserve"> </v>
      </c>
      <c r="CG71" s="274" t="str">
        <f t="shared" si="26"/>
        <v xml:space="preserve"> </v>
      </c>
      <c r="CH71" s="274" t="str">
        <f t="shared" si="26"/>
        <v xml:space="preserve"> </v>
      </c>
      <c r="CI71" s="274">
        <f t="shared" si="26"/>
        <v>1</v>
      </c>
      <c r="CJ71" s="274" t="str">
        <f t="shared" si="26"/>
        <v xml:space="preserve"> </v>
      </c>
      <c r="CK71" s="274" t="str">
        <f t="shared" si="26"/>
        <v xml:space="preserve"> </v>
      </c>
      <c r="CL71" s="274" t="str">
        <f t="shared" si="26"/>
        <v xml:space="preserve"> </v>
      </c>
      <c r="CM71" s="274" t="str">
        <f t="shared" si="26"/>
        <v xml:space="preserve"> </v>
      </c>
      <c r="CN71" s="274">
        <f t="shared" si="26"/>
        <v>1</v>
      </c>
      <c r="CO71" s="274">
        <f t="shared" si="26"/>
        <v>1</v>
      </c>
      <c r="CP71" s="274" t="str">
        <f t="shared" si="26"/>
        <v xml:space="preserve"> </v>
      </c>
      <c r="CQ71" s="274" t="str">
        <f t="shared" si="26"/>
        <v xml:space="preserve"> </v>
      </c>
      <c r="CR71" s="274" t="str">
        <f t="shared" si="26"/>
        <v xml:space="preserve"> </v>
      </c>
      <c r="CS71" s="274" t="str">
        <f t="shared" si="26"/>
        <v xml:space="preserve"> </v>
      </c>
      <c r="CT71" s="274" t="str">
        <f t="shared" si="26"/>
        <v xml:space="preserve"> </v>
      </c>
      <c r="CU71" s="274" t="str">
        <f t="shared" si="26"/>
        <v xml:space="preserve"> </v>
      </c>
      <c r="CV71" s="274" t="str">
        <f t="shared" si="26"/>
        <v xml:space="preserve"> </v>
      </c>
      <c r="CW71" s="274" t="str">
        <f t="shared" si="26"/>
        <v xml:space="preserve"> </v>
      </c>
      <c r="CX71" s="274" t="str">
        <f t="shared" si="26"/>
        <v xml:space="preserve"> </v>
      </c>
      <c r="CY71" s="274" t="str">
        <f t="shared" si="26"/>
        <v xml:space="preserve"> </v>
      </c>
      <c r="CZ71" s="274" t="str">
        <f t="shared" si="26"/>
        <v xml:space="preserve"> </v>
      </c>
      <c r="DA71" s="274" t="str">
        <f t="shared" si="26"/>
        <v xml:space="preserve"> </v>
      </c>
      <c r="DB71" s="274" t="str">
        <f t="shared" si="26"/>
        <v xml:space="preserve"> </v>
      </c>
      <c r="DC71" s="274" t="str">
        <f t="shared" si="26"/>
        <v xml:space="preserve"> </v>
      </c>
      <c r="DD71" s="274" t="str">
        <f t="shared" si="26"/>
        <v xml:space="preserve"> </v>
      </c>
      <c r="DE71" s="274" t="str">
        <f t="shared" si="26"/>
        <v xml:space="preserve"> </v>
      </c>
      <c r="DF71" s="274" t="str">
        <f t="shared" si="26"/>
        <v xml:space="preserve"> </v>
      </c>
      <c r="DG71" s="274" t="str">
        <f t="shared" si="26"/>
        <v xml:space="preserve"> </v>
      </c>
      <c r="DH71" s="274" t="str">
        <f t="shared" si="26"/>
        <v xml:space="preserve"> </v>
      </c>
      <c r="DI71" s="274" t="str">
        <f t="shared" si="26"/>
        <v xml:space="preserve"> </v>
      </c>
      <c r="DJ71" s="274" t="str">
        <f t="shared" si="26"/>
        <v xml:space="preserve"> </v>
      </c>
      <c r="DK71" s="274" t="str">
        <f t="shared" si="26"/>
        <v xml:space="preserve"> </v>
      </c>
      <c r="DL71" s="274" t="str">
        <f t="shared" si="26"/>
        <v xml:space="preserve"> </v>
      </c>
      <c r="DM71" s="274" t="str">
        <f t="shared" si="26"/>
        <v xml:space="preserve"> </v>
      </c>
      <c r="DN71" s="274" t="str">
        <f t="shared" si="26"/>
        <v xml:space="preserve"> </v>
      </c>
      <c r="DO71" s="274" t="str">
        <f t="shared" si="26"/>
        <v xml:space="preserve"> </v>
      </c>
      <c r="DP71" s="274" t="str">
        <f t="shared" si="26"/>
        <v xml:space="preserve"> </v>
      </c>
      <c r="DQ71" s="274" t="str">
        <f t="shared" si="26"/>
        <v xml:space="preserve"> </v>
      </c>
      <c r="DR71" s="274" t="str">
        <f t="shared" si="26"/>
        <v xml:space="preserve"> </v>
      </c>
      <c r="DS71" s="274" t="str">
        <f t="shared" si="26"/>
        <v xml:space="preserve"> </v>
      </c>
      <c r="DT71" s="274" t="str">
        <f t="shared" si="26"/>
        <v xml:space="preserve"> </v>
      </c>
      <c r="DU71" s="274" t="str">
        <f t="shared" si="26"/>
        <v xml:space="preserve"> </v>
      </c>
      <c r="DV71" s="274" t="str">
        <f t="shared" si="26"/>
        <v xml:space="preserve"> </v>
      </c>
      <c r="DW71" s="274" t="str">
        <f t="shared" si="26"/>
        <v xml:space="preserve"> </v>
      </c>
      <c r="DX71" s="274" t="str">
        <f t="shared" si="26"/>
        <v xml:space="preserve"> </v>
      </c>
      <c r="DY71" s="274" t="str">
        <f t="shared" si="26"/>
        <v xml:space="preserve"> </v>
      </c>
      <c r="DZ71" s="274" t="str">
        <f t="shared" si="26"/>
        <v xml:space="preserve"> </v>
      </c>
      <c r="EA71" s="274" t="str">
        <f t="shared" si="26"/>
        <v xml:space="preserve"> </v>
      </c>
      <c r="EB71" s="274" t="str">
        <f t="shared" si="26"/>
        <v xml:space="preserve"> </v>
      </c>
      <c r="EC71" s="274" t="str">
        <f t="shared" si="26"/>
        <v xml:space="preserve"> </v>
      </c>
      <c r="ED71" s="274" t="str">
        <f t="shared" ref="ED71:EJ73" si="27">+IF(ED40+ED55=2,1," ")</f>
        <v xml:space="preserve"> </v>
      </c>
      <c r="EE71" s="274" t="str">
        <f t="shared" si="27"/>
        <v xml:space="preserve"> </v>
      </c>
      <c r="EF71" s="274" t="str">
        <f t="shared" si="27"/>
        <v xml:space="preserve"> </v>
      </c>
      <c r="EG71" s="274" t="str">
        <f t="shared" si="27"/>
        <v xml:space="preserve"> </v>
      </c>
      <c r="EH71" s="274" t="str">
        <f t="shared" si="27"/>
        <v xml:space="preserve"> </v>
      </c>
      <c r="EI71" s="274" t="str">
        <f t="shared" si="27"/>
        <v xml:space="preserve"> </v>
      </c>
      <c r="EJ71" s="274" t="str">
        <f t="shared" si="27"/>
        <v xml:space="preserve"> </v>
      </c>
    </row>
    <row r="72" spans="1:140" x14ac:dyDescent="0.25">
      <c r="A72" s="272" t="s">
        <v>266</v>
      </c>
      <c r="B72" s="274" t="str">
        <f t="shared" ref="B72:R83" si="28">+IF(B41+B56=2,1," ")</f>
        <v xml:space="preserve"> </v>
      </c>
      <c r="C72" s="274" t="str">
        <f t="shared" si="28"/>
        <v xml:space="preserve"> </v>
      </c>
      <c r="D72" s="274">
        <f t="shared" si="28"/>
        <v>1</v>
      </c>
      <c r="E72" s="274" t="str">
        <f t="shared" si="28"/>
        <v xml:space="preserve"> </v>
      </c>
      <c r="F72" s="274">
        <f t="shared" si="28"/>
        <v>1</v>
      </c>
      <c r="G72" s="274" t="str">
        <f t="shared" si="28"/>
        <v xml:space="preserve"> </v>
      </c>
      <c r="H72" s="274" t="str">
        <f t="shared" si="28"/>
        <v xml:space="preserve"> </v>
      </c>
      <c r="I72" s="274" t="str">
        <f t="shared" si="28"/>
        <v xml:space="preserve"> </v>
      </c>
      <c r="J72" s="274" t="str">
        <f t="shared" si="28"/>
        <v xml:space="preserve"> </v>
      </c>
      <c r="K72" s="274">
        <f t="shared" si="28"/>
        <v>1</v>
      </c>
      <c r="L72" s="274" t="str">
        <f t="shared" si="28"/>
        <v xml:space="preserve"> </v>
      </c>
      <c r="M72" s="274" t="str">
        <f t="shared" si="28"/>
        <v xml:space="preserve"> </v>
      </c>
      <c r="N72" s="274" t="str">
        <f t="shared" si="28"/>
        <v xml:space="preserve"> </v>
      </c>
      <c r="O72" s="274" t="str">
        <f t="shared" si="28"/>
        <v xml:space="preserve"> </v>
      </c>
      <c r="P72" s="274" t="str">
        <f t="shared" ref="P72:P80" si="29">+IF(P41+P56=2,1," ")</f>
        <v xml:space="preserve"> </v>
      </c>
      <c r="Q72" s="274">
        <f t="shared" si="28"/>
        <v>1</v>
      </c>
      <c r="R72" s="274" t="str">
        <f t="shared" si="28"/>
        <v xml:space="preserve"> </v>
      </c>
      <c r="S72" s="274" t="str">
        <f t="shared" ref="S72:S80" si="30">+IF(S41+S56=2,1," ")</f>
        <v xml:space="preserve"> </v>
      </c>
      <c r="T72" s="274">
        <f t="shared" si="22"/>
        <v>1</v>
      </c>
      <c r="U72" s="274" t="str">
        <f t="shared" ref="U72:U80" si="31">+IF(U41+U56=2,1," ")</f>
        <v xml:space="preserve"> </v>
      </c>
      <c r="V72" s="274" t="str">
        <f t="shared" si="22"/>
        <v xml:space="preserve"> </v>
      </c>
      <c r="W72" s="274" t="str">
        <f t="shared" si="22"/>
        <v xml:space="preserve"> </v>
      </c>
      <c r="X72" s="274" t="str">
        <f t="shared" si="22"/>
        <v xml:space="preserve"> </v>
      </c>
      <c r="Y72" s="274" t="str">
        <f t="shared" si="22"/>
        <v xml:space="preserve"> </v>
      </c>
      <c r="Z72" s="274" t="str">
        <f t="shared" si="22"/>
        <v xml:space="preserve"> </v>
      </c>
      <c r="AA72" s="274" t="str">
        <f t="shared" si="22"/>
        <v xml:space="preserve"> </v>
      </c>
      <c r="AB72" s="274" t="str">
        <f t="shared" si="22"/>
        <v xml:space="preserve"> </v>
      </c>
      <c r="AC72" s="274" t="str">
        <f t="shared" si="22"/>
        <v xml:space="preserve"> </v>
      </c>
      <c r="AD72" s="274" t="str">
        <f t="shared" si="22"/>
        <v xml:space="preserve"> </v>
      </c>
      <c r="AE72" s="274" t="str">
        <f t="shared" si="22"/>
        <v xml:space="preserve"> </v>
      </c>
      <c r="AF72" s="274" t="str">
        <f t="shared" si="22"/>
        <v xml:space="preserve"> </v>
      </c>
      <c r="AG72" s="274" t="str">
        <f t="shared" si="22"/>
        <v xml:space="preserve"> </v>
      </c>
      <c r="AH72" s="274" t="str">
        <f t="shared" si="22"/>
        <v xml:space="preserve"> </v>
      </c>
      <c r="AI72" s="274" t="str">
        <f t="shared" si="22"/>
        <v xml:space="preserve"> </v>
      </c>
      <c r="AJ72" s="274" t="str">
        <f t="shared" si="22"/>
        <v xml:space="preserve"> </v>
      </c>
      <c r="AK72" s="274" t="str">
        <f t="shared" si="22"/>
        <v xml:space="preserve"> </v>
      </c>
      <c r="AL72" s="274" t="str">
        <f t="shared" si="22"/>
        <v xml:space="preserve"> </v>
      </c>
      <c r="AM72" s="274" t="str">
        <f t="shared" si="22"/>
        <v xml:space="preserve"> </v>
      </c>
      <c r="AN72" s="274" t="str">
        <f t="shared" si="22"/>
        <v xml:space="preserve"> </v>
      </c>
      <c r="AO72" s="274" t="str">
        <f t="shared" si="22"/>
        <v xml:space="preserve"> </v>
      </c>
      <c r="AP72" s="274" t="str">
        <f t="shared" si="22"/>
        <v xml:space="preserve"> </v>
      </c>
      <c r="AQ72" s="274" t="str">
        <f t="shared" si="22"/>
        <v xml:space="preserve"> </v>
      </c>
      <c r="AR72" s="274" t="str">
        <f t="shared" si="22"/>
        <v xml:space="preserve"> </v>
      </c>
      <c r="AS72" s="274" t="str">
        <f t="shared" si="22"/>
        <v xml:space="preserve"> </v>
      </c>
      <c r="AT72" s="274" t="str">
        <f t="shared" si="22"/>
        <v xml:space="preserve"> </v>
      </c>
      <c r="AU72" s="274" t="str">
        <f t="shared" si="22"/>
        <v xml:space="preserve"> </v>
      </c>
      <c r="AV72" s="274" t="str">
        <f t="shared" si="22"/>
        <v xml:space="preserve"> </v>
      </c>
      <c r="AW72" s="274" t="str">
        <f t="shared" si="22"/>
        <v xml:space="preserve"> </v>
      </c>
      <c r="AX72" s="274" t="str">
        <f t="shared" si="22"/>
        <v xml:space="preserve"> </v>
      </c>
      <c r="AY72" s="274" t="str">
        <f t="shared" si="22"/>
        <v xml:space="preserve"> </v>
      </c>
      <c r="AZ72" s="274" t="str">
        <f t="shared" si="22"/>
        <v xml:space="preserve"> </v>
      </c>
      <c r="BA72" s="274" t="str">
        <f t="shared" si="22"/>
        <v xml:space="preserve"> </v>
      </c>
      <c r="BB72" s="274" t="str">
        <f t="shared" si="22"/>
        <v xml:space="preserve"> </v>
      </c>
      <c r="BC72" s="274" t="str">
        <f t="shared" si="22"/>
        <v xml:space="preserve"> </v>
      </c>
      <c r="BD72" s="274" t="str">
        <f t="shared" si="22"/>
        <v xml:space="preserve"> </v>
      </c>
      <c r="BE72" s="274" t="str">
        <f t="shared" si="22"/>
        <v xml:space="preserve"> </v>
      </c>
      <c r="BF72" s="274" t="str">
        <f t="shared" si="22"/>
        <v xml:space="preserve"> </v>
      </c>
      <c r="BG72" s="274" t="str">
        <f t="shared" si="22"/>
        <v xml:space="preserve"> </v>
      </c>
      <c r="BH72" s="274">
        <f t="shared" si="22"/>
        <v>1</v>
      </c>
      <c r="BI72" s="274" t="str">
        <f t="shared" si="22"/>
        <v xml:space="preserve"> </v>
      </c>
      <c r="BJ72" s="274" t="str">
        <f t="shared" si="22"/>
        <v xml:space="preserve"> </v>
      </c>
      <c r="BK72" s="274" t="str">
        <f t="shared" si="22"/>
        <v xml:space="preserve"> </v>
      </c>
      <c r="BL72" s="274" t="str">
        <f t="shared" si="22"/>
        <v xml:space="preserve"> </v>
      </c>
      <c r="BM72" s="274" t="str">
        <f t="shared" si="22"/>
        <v xml:space="preserve"> </v>
      </c>
      <c r="BN72" s="274" t="str">
        <f t="shared" si="22"/>
        <v xml:space="preserve"> </v>
      </c>
      <c r="BO72" s="274" t="str">
        <f t="shared" si="22"/>
        <v xml:space="preserve"> </v>
      </c>
      <c r="BP72" s="274">
        <f t="shared" si="22"/>
        <v>1</v>
      </c>
      <c r="BQ72" s="274" t="str">
        <f t="shared" si="22"/>
        <v xml:space="preserve"> </v>
      </c>
      <c r="BR72" s="274" t="str">
        <f t="shared" si="26"/>
        <v xml:space="preserve"> </v>
      </c>
      <c r="BS72" s="274">
        <f t="shared" si="26"/>
        <v>1</v>
      </c>
      <c r="BT72" s="274" t="str">
        <f t="shared" si="26"/>
        <v xml:space="preserve"> </v>
      </c>
      <c r="BU72" s="274" t="str">
        <f t="shared" si="26"/>
        <v xml:space="preserve"> </v>
      </c>
      <c r="BV72" s="274" t="str">
        <f t="shared" si="26"/>
        <v xml:space="preserve"> </v>
      </c>
      <c r="BW72" s="274" t="str">
        <f t="shared" si="26"/>
        <v xml:space="preserve"> </v>
      </c>
      <c r="BX72" s="274" t="str">
        <f t="shared" si="26"/>
        <v xml:space="preserve"> </v>
      </c>
      <c r="BY72" s="274" t="str">
        <f t="shared" si="26"/>
        <v xml:space="preserve"> </v>
      </c>
      <c r="BZ72" s="274" t="str">
        <f t="shared" si="26"/>
        <v xml:space="preserve"> </v>
      </c>
      <c r="CA72" s="274" t="str">
        <f t="shared" si="26"/>
        <v xml:space="preserve"> </v>
      </c>
      <c r="CB72" s="274" t="str">
        <f t="shared" si="26"/>
        <v xml:space="preserve"> </v>
      </c>
      <c r="CC72" s="274" t="str">
        <f t="shared" si="26"/>
        <v xml:space="preserve"> </v>
      </c>
      <c r="CD72" s="274" t="str">
        <f t="shared" si="26"/>
        <v xml:space="preserve"> </v>
      </c>
      <c r="CE72" s="274">
        <f t="shared" si="26"/>
        <v>1</v>
      </c>
      <c r="CF72" s="274" t="str">
        <f t="shared" si="26"/>
        <v xml:space="preserve"> </v>
      </c>
      <c r="CG72" s="274" t="str">
        <f t="shared" si="26"/>
        <v xml:space="preserve"> </v>
      </c>
      <c r="CH72" s="274" t="str">
        <f t="shared" si="26"/>
        <v xml:space="preserve"> </v>
      </c>
      <c r="CI72" s="274" t="str">
        <f t="shared" si="26"/>
        <v xml:space="preserve"> </v>
      </c>
      <c r="CJ72" s="274" t="str">
        <f t="shared" si="26"/>
        <v xml:space="preserve"> </v>
      </c>
      <c r="CK72" s="274" t="str">
        <f t="shared" si="26"/>
        <v xml:space="preserve"> </v>
      </c>
      <c r="CL72" s="274" t="str">
        <f t="shared" si="26"/>
        <v xml:space="preserve"> </v>
      </c>
      <c r="CM72" s="274" t="str">
        <f t="shared" si="26"/>
        <v xml:space="preserve"> </v>
      </c>
      <c r="CN72" s="274" t="str">
        <f t="shared" si="26"/>
        <v xml:space="preserve"> </v>
      </c>
      <c r="CO72" s="274">
        <f t="shared" si="26"/>
        <v>1</v>
      </c>
      <c r="CP72" s="274" t="str">
        <f t="shared" si="26"/>
        <v xml:space="preserve"> </v>
      </c>
      <c r="CQ72" s="274" t="str">
        <f t="shared" si="26"/>
        <v xml:space="preserve"> </v>
      </c>
      <c r="CR72" s="274" t="str">
        <f t="shared" si="26"/>
        <v xml:space="preserve"> </v>
      </c>
      <c r="CS72" s="274" t="str">
        <f t="shared" si="26"/>
        <v xml:space="preserve"> </v>
      </c>
      <c r="CT72" s="274" t="str">
        <f t="shared" si="26"/>
        <v xml:space="preserve"> </v>
      </c>
      <c r="CU72" s="274" t="str">
        <f t="shared" si="26"/>
        <v xml:space="preserve"> </v>
      </c>
      <c r="CV72" s="274">
        <f t="shared" si="26"/>
        <v>1</v>
      </c>
      <c r="CW72" s="274" t="str">
        <f t="shared" si="26"/>
        <v xml:space="preserve"> </v>
      </c>
      <c r="CX72" s="274" t="str">
        <f t="shared" si="26"/>
        <v xml:space="preserve"> </v>
      </c>
      <c r="CY72" s="274" t="str">
        <f t="shared" si="26"/>
        <v xml:space="preserve"> </v>
      </c>
      <c r="CZ72" s="274" t="str">
        <f t="shared" si="26"/>
        <v xml:space="preserve"> </v>
      </c>
      <c r="DA72" s="274" t="str">
        <f t="shared" si="26"/>
        <v xml:space="preserve"> </v>
      </c>
      <c r="DB72" s="274" t="str">
        <f t="shared" si="26"/>
        <v xml:space="preserve"> </v>
      </c>
      <c r="DC72" s="274" t="str">
        <f t="shared" si="26"/>
        <v xml:space="preserve"> </v>
      </c>
      <c r="DD72" s="274" t="str">
        <f t="shared" si="26"/>
        <v xml:space="preserve"> </v>
      </c>
      <c r="DE72" s="274" t="str">
        <f t="shared" si="26"/>
        <v xml:space="preserve"> </v>
      </c>
      <c r="DF72" s="274" t="str">
        <f t="shared" si="26"/>
        <v xml:space="preserve"> </v>
      </c>
      <c r="DG72" s="274" t="str">
        <f t="shared" si="26"/>
        <v xml:space="preserve"> </v>
      </c>
      <c r="DH72" s="274" t="str">
        <f t="shared" si="26"/>
        <v xml:space="preserve"> </v>
      </c>
      <c r="DI72" s="274" t="str">
        <f t="shared" si="26"/>
        <v xml:space="preserve"> </v>
      </c>
      <c r="DJ72" s="274" t="str">
        <f t="shared" si="26"/>
        <v xml:space="preserve"> </v>
      </c>
      <c r="DK72" s="274" t="str">
        <f t="shared" si="26"/>
        <v xml:space="preserve"> </v>
      </c>
      <c r="DL72" s="274" t="str">
        <f t="shared" si="26"/>
        <v xml:space="preserve"> </v>
      </c>
      <c r="DM72" s="274" t="str">
        <f t="shared" si="26"/>
        <v xml:space="preserve"> </v>
      </c>
      <c r="DN72" s="274" t="str">
        <f t="shared" si="26"/>
        <v xml:space="preserve"> </v>
      </c>
      <c r="DO72" s="274" t="str">
        <f t="shared" si="26"/>
        <v xml:space="preserve"> </v>
      </c>
      <c r="DP72" s="274" t="str">
        <f t="shared" si="26"/>
        <v xml:space="preserve"> </v>
      </c>
      <c r="DQ72" s="274" t="str">
        <f t="shared" si="26"/>
        <v xml:space="preserve"> </v>
      </c>
      <c r="DR72" s="274" t="str">
        <f t="shared" si="26"/>
        <v xml:space="preserve"> </v>
      </c>
      <c r="DS72" s="274" t="str">
        <f t="shared" si="26"/>
        <v xml:space="preserve"> </v>
      </c>
      <c r="DT72" s="274" t="str">
        <f t="shared" si="26"/>
        <v xml:space="preserve"> </v>
      </c>
      <c r="DU72" s="274" t="str">
        <f t="shared" si="26"/>
        <v xml:space="preserve"> </v>
      </c>
      <c r="DV72" s="274" t="str">
        <f t="shared" si="26"/>
        <v xml:space="preserve"> </v>
      </c>
      <c r="DW72" s="274" t="str">
        <f t="shared" si="26"/>
        <v xml:space="preserve"> </v>
      </c>
      <c r="DX72" s="274" t="str">
        <f t="shared" si="26"/>
        <v xml:space="preserve"> </v>
      </c>
      <c r="DY72" s="274" t="str">
        <f t="shared" si="26"/>
        <v xml:space="preserve"> </v>
      </c>
      <c r="DZ72" s="274" t="str">
        <f t="shared" si="26"/>
        <v xml:space="preserve"> </v>
      </c>
      <c r="EA72" s="274" t="str">
        <f t="shared" si="26"/>
        <v xml:space="preserve"> </v>
      </c>
      <c r="EB72" s="274" t="str">
        <f t="shared" si="26"/>
        <v xml:space="preserve"> </v>
      </c>
      <c r="EC72" s="274" t="str">
        <f t="shared" si="26"/>
        <v xml:space="preserve"> </v>
      </c>
      <c r="ED72" s="274">
        <f t="shared" si="27"/>
        <v>1</v>
      </c>
      <c r="EE72" s="274">
        <f t="shared" si="27"/>
        <v>1</v>
      </c>
      <c r="EF72" s="274" t="str">
        <f t="shared" si="27"/>
        <v xml:space="preserve"> </v>
      </c>
      <c r="EG72" s="274" t="str">
        <f t="shared" si="27"/>
        <v xml:space="preserve"> </v>
      </c>
      <c r="EH72" s="274" t="str">
        <f t="shared" si="27"/>
        <v xml:space="preserve"> </v>
      </c>
      <c r="EI72" s="274" t="str">
        <f t="shared" si="27"/>
        <v xml:space="preserve"> </v>
      </c>
      <c r="EJ72" s="274" t="str">
        <f t="shared" si="27"/>
        <v xml:space="preserve"> </v>
      </c>
    </row>
    <row r="73" spans="1:140" x14ac:dyDescent="0.25">
      <c r="A73" s="272" t="s">
        <v>272</v>
      </c>
      <c r="B73" s="274" t="str">
        <f t="shared" si="28"/>
        <v xml:space="preserve"> </v>
      </c>
      <c r="C73" s="274" t="str">
        <f t="shared" ref="C73:BQ76" si="32">+IF(C42+C57=2,1," ")</f>
        <v xml:space="preserve"> </v>
      </c>
      <c r="D73" s="274">
        <f t="shared" si="32"/>
        <v>1</v>
      </c>
      <c r="E73" s="274" t="str">
        <f t="shared" si="32"/>
        <v xml:space="preserve"> </v>
      </c>
      <c r="F73" s="274" t="str">
        <f t="shared" si="32"/>
        <v xml:space="preserve"> </v>
      </c>
      <c r="G73" s="274">
        <f t="shared" si="32"/>
        <v>1</v>
      </c>
      <c r="H73" s="274" t="str">
        <f t="shared" si="32"/>
        <v xml:space="preserve"> </v>
      </c>
      <c r="I73" s="274" t="str">
        <f t="shared" si="32"/>
        <v xml:space="preserve"> </v>
      </c>
      <c r="J73" s="274" t="str">
        <f t="shared" si="32"/>
        <v xml:space="preserve"> </v>
      </c>
      <c r="K73" s="274" t="str">
        <f t="shared" si="32"/>
        <v xml:space="preserve"> </v>
      </c>
      <c r="L73" s="274" t="str">
        <f t="shared" si="32"/>
        <v xml:space="preserve"> </v>
      </c>
      <c r="M73" s="274" t="str">
        <f t="shared" si="32"/>
        <v xml:space="preserve"> </v>
      </c>
      <c r="N73" s="274" t="str">
        <f t="shared" si="32"/>
        <v xml:space="preserve"> </v>
      </c>
      <c r="O73" s="274" t="str">
        <f t="shared" si="32"/>
        <v xml:space="preserve"> </v>
      </c>
      <c r="P73" s="274" t="str">
        <f t="shared" si="29"/>
        <v xml:space="preserve"> </v>
      </c>
      <c r="Q73" s="274" t="str">
        <f t="shared" si="32"/>
        <v xml:space="preserve"> </v>
      </c>
      <c r="R73" s="274" t="e">
        <f t="shared" si="32"/>
        <v>#N/A</v>
      </c>
      <c r="S73" s="274" t="str">
        <f t="shared" si="30"/>
        <v xml:space="preserve"> </v>
      </c>
      <c r="T73" s="274">
        <f t="shared" si="32"/>
        <v>1</v>
      </c>
      <c r="U73" s="274" t="str">
        <f t="shared" si="31"/>
        <v xml:space="preserve"> </v>
      </c>
      <c r="V73" s="274" t="e">
        <f t="shared" si="32"/>
        <v>#N/A</v>
      </c>
      <c r="W73" s="274" t="str">
        <f t="shared" si="32"/>
        <v xml:space="preserve"> </v>
      </c>
      <c r="X73" s="274" t="str">
        <f t="shared" si="32"/>
        <v xml:space="preserve"> </v>
      </c>
      <c r="Y73" s="274" t="str">
        <f t="shared" si="32"/>
        <v xml:space="preserve"> </v>
      </c>
      <c r="Z73" s="274" t="str">
        <f t="shared" si="32"/>
        <v xml:space="preserve"> </v>
      </c>
      <c r="AA73" s="274" t="str">
        <f t="shared" si="32"/>
        <v xml:space="preserve"> </v>
      </c>
      <c r="AB73" s="274" t="str">
        <f t="shared" si="32"/>
        <v xml:space="preserve"> </v>
      </c>
      <c r="AC73" s="274" t="str">
        <f t="shared" si="32"/>
        <v xml:space="preserve"> </v>
      </c>
      <c r="AD73" s="274" t="str">
        <f t="shared" si="32"/>
        <v xml:space="preserve"> </v>
      </c>
      <c r="AE73" s="274" t="str">
        <f t="shared" si="32"/>
        <v xml:space="preserve"> </v>
      </c>
      <c r="AF73" s="274" t="str">
        <f t="shared" si="32"/>
        <v xml:space="preserve"> </v>
      </c>
      <c r="AG73" s="274" t="str">
        <f t="shared" si="32"/>
        <v xml:space="preserve"> </v>
      </c>
      <c r="AH73" s="274" t="str">
        <f t="shared" si="32"/>
        <v xml:space="preserve"> </v>
      </c>
      <c r="AI73" s="274" t="str">
        <f t="shared" si="32"/>
        <v xml:space="preserve"> </v>
      </c>
      <c r="AJ73" s="274" t="str">
        <f t="shared" si="32"/>
        <v xml:space="preserve"> </v>
      </c>
      <c r="AK73" s="274" t="str">
        <f t="shared" si="32"/>
        <v xml:space="preserve"> </v>
      </c>
      <c r="AL73" s="274" t="str">
        <f t="shared" si="32"/>
        <v xml:space="preserve"> </v>
      </c>
      <c r="AM73" s="274" t="str">
        <f t="shared" si="32"/>
        <v xml:space="preserve"> </v>
      </c>
      <c r="AN73" s="274" t="str">
        <f t="shared" si="32"/>
        <v xml:space="preserve"> </v>
      </c>
      <c r="AO73" s="274" t="str">
        <f t="shared" si="32"/>
        <v xml:space="preserve"> </v>
      </c>
      <c r="AP73" s="274" t="str">
        <f t="shared" si="32"/>
        <v xml:space="preserve"> </v>
      </c>
      <c r="AQ73" s="274" t="str">
        <f t="shared" si="32"/>
        <v xml:space="preserve"> </v>
      </c>
      <c r="AR73" s="274" t="str">
        <f t="shared" si="32"/>
        <v xml:space="preserve"> </v>
      </c>
      <c r="AS73" s="274" t="str">
        <f t="shared" si="32"/>
        <v xml:space="preserve"> </v>
      </c>
      <c r="AT73" s="274" t="str">
        <f t="shared" si="32"/>
        <v xml:space="preserve"> </v>
      </c>
      <c r="AU73" s="274" t="str">
        <f t="shared" si="32"/>
        <v xml:space="preserve"> </v>
      </c>
      <c r="AV73" s="274" t="str">
        <f t="shared" si="32"/>
        <v xml:space="preserve"> </v>
      </c>
      <c r="AW73" s="274" t="str">
        <f t="shared" si="32"/>
        <v xml:space="preserve"> </v>
      </c>
      <c r="AX73" s="274" t="str">
        <f t="shared" si="32"/>
        <v xml:space="preserve"> </v>
      </c>
      <c r="AY73" s="274" t="e">
        <f t="shared" si="32"/>
        <v>#N/A</v>
      </c>
      <c r="AZ73" s="274" t="str">
        <f t="shared" si="32"/>
        <v xml:space="preserve"> </v>
      </c>
      <c r="BA73" s="274" t="str">
        <f t="shared" si="32"/>
        <v xml:space="preserve"> </v>
      </c>
      <c r="BB73" s="274" t="str">
        <f t="shared" si="32"/>
        <v xml:space="preserve"> </v>
      </c>
      <c r="BC73" s="274" t="str">
        <f t="shared" si="32"/>
        <v xml:space="preserve"> </v>
      </c>
      <c r="BD73" s="274" t="str">
        <f t="shared" si="32"/>
        <v xml:space="preserve"> </v>
      </c>
      <c r="BE73" s="274" t="e">
        <f t="shared" si="32"/>
        <v>#N/A</v>
      </c>
      <c r="BF73" s="274" t="str">
        <f t="shared" si="32"/>
        <v xml:space="preserve"> </v>
      </c>
      <c r="BG73" s="274" t="e">
        <f t="shared" si="32"/>
        <v>#N/A</v>
      </c>
      <c r="BH73" s="274" t="str">
        <f t="shared" si="32"/>
        <v xml:space="preserve"> </v>
      </c>
      <c r="BI73" s="274" t="str">
        <f t="shared" si="32"/>
        <v xml:space="preserve"> </v>
      </c>
      <c r="BJ73" s="274" t="str">
        <f t="shared" si="32"/>
        <v xml:space="preserve"> </v>
      </c>
      <c r="BK73" s="274" t="str">
        <f t="shared" si="32"/>
        <v xml:space="preserve"> </v>
      </c>
      <c r="BL73" s="274" t="str">
        <f t="shared" si="32"/>
        <v xml:space="preserve"> </v>
      </c>
      <c r="BM73" s="274" t="str">
        <f t="shared" si="32"/>
        <v xml:space="preserve"> </v>
      </c>
      <c r="BN73" s="274" t="str">
        <f t="shared" si="32"/>
        <v xml:space="preserve"> </v>
      </c>
      <c r="BO73" s="274" t="e">
        <f t="shared" si="32"/>
        <v>#N/A</v>
      </c>
      <c r="BP73" s="274" t="str">
        <f t="shared" si="32"/>
        <v xml:space="preserve"> </v>
      </c>
      <c r="BQ73" s="274" t="str">
        <f t="shared" si="32"/>
        <v xml:space="preserve"> </v>
      </c>
      <c r="BR73" s="274" t="e">
        <f t="shared" si="26"/>
        <v>#N/A</v>
      </c>
      <c r="BS73" s="274" t="str">
        <f t="shared" si="26"/>
        <v xml:space="preserve"> </v>
      </c>
      <c r="BT73" s="274" t="str">
        <f t="shared" si="26"/>
        <v xml:space="preserve"> </v>
      </c>
      <c r="BU73" s="274" t="str">
        <f t="shared" si="26"/>
        <v xml:space="preserve"> </v>
      </c>
      <c r="BV73" s="274" t="str">
        <f t="shared" si="26"/>
        <v xml:space="preserve"> </v>
      </c>
      <c r="BW73" s="274" t="str">
        <f t="shared" si="26"/>
        <v xml:space="preserve"> </v>
      </c>
      <c r="BX73" s="274" t="str">
        <f t="shared" si="26"/>
        <v xml:space="preserve"> </v>
      </c>
      <c r="BY73" s="274" t="str">
        <f t="shared" si="26"/>
        <v xml:space="preserve"> </v>
      </c>
      <c r="BZ73" s="274" t="e">
        <f t="shared" si="26"/>
        <v>#N/A</v>
      </c>
      <c r="CA73" s="274" t="str">
        <f t="shared" si="26"/>
        <v xml:space="preserve"> </v>
      </c>
      <c r="CB73" s="274" t="str">
        <f t="shared" si="26"/>
        <v xml:space="preserve"> </v>
      </c>
      <c r="CC73" s="274" t="str">
        <f t="shared" si="26"/>
        <v xml:space="preserve"> </v>
      </c>
      <c r="CD73" s="274" t="str">
        <f t="shared" si="26"/>
        <v xml:space="preserve"> </v>
      </c>
      <c r="CE73" s="274" t="str">
        <f t="shared" si="26"/>
        <v xml:space="preserve"> </v>
      </c>
      <c r="CF73" s="274" t="str">
        <f t="shared" si="26"/>
        <v xml:space="preserve"> </v>
      </c>
      <c r="CG73" s="274" t="str">
        <f t="shared" si="26"/>
        <v xml:space="preserve"> </v>
      </c>
      <c r="CH73" s="274" t="str">
        <f t="shared" si="26"/>
        <v xml:space="preserve"> </v>
      </c>
      <c r="CI73" s="274" t="str">
        <f t="shared" si="26"/>
        <v xml:space="preserve"> </v>
      </c>
      <c r="CJ73" s="274" t="str">
        <f t="shared" si="26"/>
        <v xml:space="preserve"> </v>
      </c>
      <c r="CK73" s="274" t="str">
        <f t="shared" si="26"/>
        <v xml:space="preserve"> </v>
      </c>
      <c r="CL73" s="274" t="str">
        <f t="shared" si="26"/>
        <v xml:space="preserve"> </v>
      </c>
      <c r="CM73" s="274" t="str">
        <f t="shared" si="26"/>
        <v xml:space="preserve"> </v>
      </c>
      <c r="CN73" s="274">
        <f t="shared" si="26"/>
        <v>1</v>
      </c>
      <c r="CO73" s="274" t="str">
        <f t="shared" si="26"/>
        <v xml:space="preserve"> </v>
      </c>
      <c r="CP73" s="274" t="str">
        <f t="shared" si="26"/>
        <v xml:space="preserve"> </v>
      </c>
      <c r="CQ73" s="274" t="str">
        <f t="shared" si="26"/>
        <v xml:space="preserve"> </v>
      </c>
      <c r="CR73" s="274" t="str">
        <f t="shared" si="26"/>
        <v xml:space="preserve"> </v>
      </c>
      <c r="CS73" s="274" t="str">
        <f t="shared" si="26"/>
        <v xml:space="preserve"> </v>
      </c>
      <c r="CT73" s="274" t="str">
        <f t="shared" si="26"/>
        <v xml:space="preserve"> </v>
      </c>
      <c r="CU73" s="274" t="str">
        <f t="shared" si="26"/>
        <v xml:space="preserve"> </v>
      </c>
      <c r="CV73" s="274">
        <f t="shared" si="26"/>
        <v>1</v>
      </c>
      <c r="CW73" s="274" t="str">
        <f t="shared" si="26"/>
        <v xml:space="preserve"> </v>
      </c>
      <c r="CX73" s="274" t="str">
        <f t="shared" si="26"/>
        <v xml:space="preserve"> </v>
      </c>
      <c r="CY73" s="274" t="str">
        <f t="shared" si="26"/>
        <v xml:space="preserve"> </v>
      </c>
      <c r="CZ73" s="274" t="str">
        <f t="shared" si="26"/>
        <v xml:space="preserve"> </v>
      </c>
      <c r="DA73" s="274" t="str">
        <f t="shared" si="26"/>
        <v xml:space="preserve"> </v>
      </c>
      <c r="DB73" s="274" t="str">
        <f t="shared" si="26"/>
        <v xml:space="preserve"> </v>
      </c>
      <c r="DC73" s="274">
        <f t="shared" si="26"/>
        <v>1</v>
      </c>
      <c r="DD73" s="274" t="e">
        <f t="shared" si="26"/>
        <v>#N/A</v>
      </c>
      <c r="DE73" s="274" t="str">
        <f t="shared" si="26"/>
        <v xml:space="preserve"> </v>
      </c>
      <c r="DF73" s="274" t="str">
        <f t="shared" si="26"/>
        <v xml:space="preserve"> </v>
      </c>
      <c r="DG73" s="274" t="str">
        <f t="shared" si="26"/>
        <v xml:space="preserve"> </v>
      </c>
      <c r="DH73" s="274" t="str">
        <f t="shared" si="26"/>
        <v xml:space="preserve"> </v>
      </c>
      <c r="DI73" s="274" t="str">
        <f t="shared" si="26"/>
        <v xml:space="preserve"> </v>
      </c>
      <c r="DJ73" s="274" t="str">
        <f t="shared" si="26"/>
        <v xml:space="preserve"> </v>
      </c>
      <c r="DK73" s="274" t="str">
        <f t="shared" si="26"/>
        <v xml:space="preserve"> </v>
      </c>
      <c r="DL73" s="274" t="str">
        <f t="shared" si="26"/>
        <v xml:space="preserve"> </v>
      </c>
      <c r="DM73" s="274" t="str">
        <f t="shared" si="26"/>
        <v xml:space="preserve"> </v>
      </c>
      <c r="DN73" s="274" t="str">
        <f t="shared" si="26"/>
        <v xml:space="preserve"> </v>
      </c>
      <c r="DO73" s="274" t="e">
        <f t="shared" si="26"/>
        <v>#N/A</v>
      </c>
      <c r="DP73" s="274" t="str">
        <f t="shared" si="26"/>
        <v xml:space="preserve"> </v>
      </c>
      <c r="DQ73" s="274" t="str">
        <f t="shared" si="26"/>
        <v xml:space="preserve"> </v>
      </c>
      <c r="DR73" s="274" t="str">
        <f t="shared" si="26"/>
        <v xml:space="preserve"> </v>
      </c>
      <c r="DS73" s="274" t="str">
        <f t="shared" si="26"/>
        <v xml:space="preserve"> </v>
      </c>
      <c r="DT73" s="274" t="str">
        <f t="shared" si="26"/>
        <v xml:space="preserve"> </v>
      </c>
      <c r="DU73" s="274" t="str">
        <f t="shared" si="26"/>
        <v xml:space="preserve"> </v>
      </c>
      <c r="DV73" s="274" t="str">
        <f t="shared" si="26"/>
        <v xml:space="preserve"> </v>
      </c>
      <c r="DW73" s="274" t="str">
        <f t="shared" si="26"/>
        <v xml:space="preserve"> </v>
      </c>
      <c r="DX73" s="274" t="str">
        <f t="shared" si="26"/>
        <v xml:space="preserve"> </v>
      </c>
      <c r="DY73" s="274" t="str">
        <f t="shared" si="26"/>
        <v xml:space="preserve"> </v>
      </c>
      <c r="DZ73" s="274" t="str">
        <f t="shared" si="26"/>
        <v xml:space="preserve"> </v>
      </c>
      <c r="EA73" s="274" t="str">
        <f t="shared" si="26"/>
        <v xml:space="preserve"> </v>
      </c>
      <c r="EB73" s="274" t="str">
        <f t="shared" si="26"/>
        <v xml:space="preserve"> </v>
      </c>
      <c r="EC73" s="274" t="str">
        <f t="shared" si="26"/>
        <v xml:space="preserve"> </v>
      </c>
      <c r="ED73" s="274">
        <f t="shared" si="27"/>
        <v>1</v>
      </c>
      <c r="EE73" s="274" t="str">
        <f t="shared" si="27"/>
        <v xml:space="preserve"> </v>
      </c>
      <c r="EF73" s="274" t="str">
        <f t="shared" si="27"/>
        <v xml:space="preserve"> </v>
      </c>
      <c r="EG73" s="274" t="str">
        <f t="shared" si="27"/>
        <v xml:space="preserve"> </v>
      </c>
      <c r="EH73" s="274" t="str">
        <f t="shared" si="27"/>
        <v xml:space="preserve"> </v>
      </c>
      <c r="EI73" s="274" t="str">
        <f t="shared" si="27"/>
        <v xml:space="preserve"> </v>
      </c>
      <c r="EJ73" s="274" t="str">
        <f t="shared" si="27"/>
        <v xml:space="preserve"> </v>
      </c>
    </row>
    <row r="74" spans="1:140" x14ac:dyDescent="0.25">
      <c r="A74" s="272" t="s">
        <v>279</v>
      </c>
      <c r="B74" s="274" t="str">
        <f t="shared" si="28"/>
        <v xml:space="preserve"> </v>
      </c>
      <c r="C74" s="274" t="str">
        <f t="shared" si="32"/>
        <v xml:space="preserve"> </v>
      </c>
      <c r="D74" s="274" t="str">
        <f t="shared" si="32"/>
        <v xml:space="preserve"> </v>
      </c>
      <c r="E74" s="274" t="str">
        <f t="shared" si="32"/>
        <v xml:space="preserve"> </v>
      </c>
      <c r="F74" s="274" t="str">
        <f t="shared" si="32"/>
        <v xml:space="preserve"> </v>
      </c>
      <c r="G74" s="274" t="str">
        <f t="shared" si="32"/>
        <v xml:space="preserve"> </v>
      </c>
      <c r="H74" s="274" t="str">
        <f t="shared" si="32"/>
        <v xml:space="preserve"> </v>
      </c>
      <c r="I74" s="274" t="str">
        <f t="shared" si="32"/>
        <v xml:space="preserve"> </v>
      </c>
      <c r="J74" s="274" t="str">
        <f t="shared" si="32"/>
        <v xml:space="preserve"> </v>
      </c>
      <c r="K74" s="274" t="str">
        <f t="shared" si="32"/>
        <v xml:space="preserve"> </v>
      </c>
      <c r="L74" s="274" t="str">
        <f t="shared" si="32"/>
        <v xml:space="preserve"> </v>
      </c>
      <c r="M74" s="274" t="str">
        <f t="shared" si="32"/>
        <v xml:space="preserve"> </v>
      </c>
      <c r="N74" s="274" t="str">
        <f t="shared" si="32"/>
        <v xml:space="preserve"> </v>
      </c>
      <c r="O74" s="274" t="str">
        <f t="shared" si="32"/>
        <v xml:space="preserve"> </v>
      </c>
      <c r="P74" s="274" t="str">
        <f t="shared" si="29"/>
        <v xml:space="preserve"> </v>
      </c>
      <c r="Q74" s="274" t="str">
        <f t="shared" si="32"/>
        <v xml:space="preserve"> </v>
      </c>
      <c r="R74" s="274" t="e">
        <f t="shared" si="32"/>
        <v>#N/A</v>
      </c>
      <c r="S74" s="274" t="str">
        <f t="shared" si="30"/>
        <v xml:space="preserve"> </v>
      </c>
      <c r="T74" s="274" t="str">
        <f t="shared" si="32"/>
        <v xml:space="preserve"> </v>
      </c>
      <c r="U74" s="274" t="str">
        <f t="shared" si="31"/>
        <v xml:space="preserve"> </v>
      </c>
      <c r="V74" s="274" t="e">
        <f t="shared" si="32"/>
        <v>#N/A</v>
      </c>
      <c r="W74" s="274" t="str">
        <f t="shared" si="32"/>
        <v xml:space="preserve"> </v>
      </c>
      <c r="X74" s="274" t="str">
        <f t="shared" si="32"/>
        <v xml:space="preserve"> </v>
      </c>
      <c r="Y74" s="274" t="str">
        <f t="shared" si="32"/>
        <v xml:space="preserve"> </v>
      </c>
      <c r="Z74" s="274" t="str">
        <f t="shared" si="32"/>
        <v xml:space="preserve"> </v>
      </c>
      <c r="AA74" s="274" t="str">
        <f t="shared" si="32"/>
        <v xml:space="preserve"> </v>
      </c>
      <c r="AB74" s="274" t="str">
        <f t="shared" si="32"/>
        <v xml:space="preserve"> </v>
      </c>
      <c r="AC74" s="274" t="str">
        <f t="shared" si="32"/>
        <v xml:space="preserve"> </v>
      </c>
      <c r="AD74" s="274" t="str">
        <f t="shared" si="32"/>
        <v xml:space="preserve"> </v>
      </c>
      <c r="AE74" s="274" t="str">
        <f t="shared" si="32"/>
        <v xml:space="preserve"> </v>
      </c>
      <c r="AF74" s="274" t="str">
        <f t="shared" si="32"/>
        <v xml:space="preserve"> </v>
      </c>
      <c r="AG74" s="274" t="str">
        <f t="shared" si="32"/>
        <v xml:space="preserve"> </v>
      </c>
      <c r="AH74" s="274" t="str">
        <f t="shared" si="32"/>
        <v xml:space="preserve"> </v>
      </c>
      <c r="AI74" s="274" t="str">
        <f t="shared" si="32"/>
        <v xml:space="preserve"> </v>
      </c>
      <c r="AJ74" s="274" t="str">
        <f t="shared" si="32"/>
        <v xml:space="preserve"> </v>
      </c>
      <c r="AK74" s="274" t="str">
        <f t="shared" si="32"/>
        <v xml:space="preserve"> </v>
      </c>
      <c r="AL74" s="274" t="str">
        <f t="shared" si="32"/>
        <v xml:space="preserve"> </v>
      </c>
      <c r="AM74" s="274" t="str">
        <f t="shared" si="32"/>
        <v xml:space="preserve"> </v>
      </c>
      <c r="AN74" s="274" t="str">
        <f t="shared" si="32"/>
        <v xml:space="preserve"> </v>
      </c>
      <c r="AO74" s="274" t="str">
        <f t="shared" si="32"/>
        <v xml:space="preserve"> </v>
      </c>
      <c r="AP74" s="274" t="str">
        <f t="shared" si="32"/>
        <v xml:space="preserve"> </v>
      </c>
      <c r="AQ74" s="274" t="str">
        <f t="shared" si="32"/>
        <v xml:space="preserve"> </v>
      </c>
      <c r="AR74" s="274" t="str">
        <f t="shared" si="32"/>
        <v xml:space="preserve"> </v>
      </c>
      <c r="AS74" s="274" t="str">
        <f t="shared" si="32"/>
        <v xml:space="preserve"> </v>
      </c>
      <c r="AT74" s="274" t="str">
        <f t="shared" si="32"/>
        <v xml:space="preserve"> </v>
      </c>
      <c r="AU74" s="274" t="str">
        <f t="shared" si="32"/>
        <v xml:space="preserve"> </v>
      </c>
      <c r="AV74" s="274" t="str">
        <f t="shared" si="32"/>
        <v xml:space="preserve"> </v>
      </c>
      <c r="AW74" s="274" t="str">
        <f t="shared" si="32"/>
        <v xml:space="preserve"> </v>
      </c>
      <c r="AX74" s="274" t="str">
        <f t="shared" si="32"/>
        <v xml:space="preserve"> </v>
      </c>
      <c r="AY74" s="274" t="e">
        <f t="shared" si="32"/>
        <v>#N/A</v>
      </c>
      <c r="AZ74" s="274" t="str">
        <f t="shared" si="32"/>
        <v xml:space="preserve"> </v>
      </c>
      <c r="BA74" s="274" t="str">
        <f t="shared" si="32"/>
        <v xml:space="preserve"> </v>
      </c>
      <c r="BB74" s="274" t="str">
        <f t="shared" si="32"/>
        <v xml:space="preserve"> </v>
      </c>
      <c r="BC74" s="274" t="str">
        <f t="shared" si="32"/>
        <v xml:space="preserve"> </v>
      </c>
      <c r="BD74" s="274" t="str">
        <f t="shared" si="32"/>
        <v xml:space="preserve"> </v>
      </c>
      <c r="BE74" s="274" t="e">
        <f t="shared" si="32"/>
        <v>#N/A</v>
      </c>
      <c r="BF74" s="274" t="str">
        <f t="shared" si="32"/>
        <v xml:space="preserve"> </v>
      </c>
      <c r="BG74" s="274" t="e">
        <f t="shared" si="32"/>
        <v>#N/A</v>
      </c>
      <c r="BH74" s="274" t="str">
        <f t="shared" si="32"/>
        <v xml:space="preserve"> </v>
      </c>
      <c r="BI74" s="274" t="str">
        <f t="shared" si="32"/>
        <v xml:space="preserve"> </v>
      </c>
      <c r="BJ74" s="274" t="str">
        <f t="shared" si="32"/>
        <v xml:space="preserve"> </v>
      </c>
      <c r="BK74" s="274" t="str">
        <f t="shared" si="32"/>
        <v xml:space="preserve"> </v>
      </c>
      <c r="BL74" s="274" t="str">
        <f t="shared" si="32"/>
        <v xml:space="preserve"> </v>
      </c>
      <c r="BM74" s="274" t="str">
        <f t="shared" si="32"/>
        <v xml:space="preserve"> </v>
      </c>
      <c r="BN74" s="274" t="str">
        <f t="shared" si="32"/>
        <v xml:space="preserve"> </v>
      </c>
      <c r="BO74" s="274" t="e">
        <f t="shared" si="32"/>
        <v>#N/A</v>
      </c>
      <c r="BP74" s="274">
        <f t="shared" si="32"/>
        <v>1</v>
      </c>
      <c r="BQ74" s="274" t="str">
        <f t="shared" si="32"/>
        <v xml:space="preserve"> </v>
      </c>
      <c r="BR74" s="274" t="e">
        <f t="shared" si="26"/>
        <v>#N/A</v>
      </c>
      <c r="BS74" s="274" t="str">
        <f t="shared" si="26"/>
        <v xml:space="preserve"> </v>
      </c>
      <c r="BT74" s="274" t="str">
        <f t="shared" si="26"/>
        <v xml:space="preserve"> </v>
      </c>
      <c r="BU74" s="274" t="str">
        <f t="shared" si="26"/>
        <v xml:space="preserve"> </v>
      </c>
      <c r="BV74" s="274" t="str">
        <f t="shared" si="26"/>
        <v xml:space="preserve"> </v>
      </c>
      <c r="BW74" s="274" t="str">
        <f t="shared" si="26"/>
        <v xml:space="preserve"> </v>
      </c>
      <c r="BX74" s="274" t="str">
        <f t="shared" si="26"/>
        <v xml:space="preserve"> </v>
      </c>
      <c r="BY74" s="274" t="str">
        <f t="shared" si="26"/>
        <v xml:space="preserve"> </v>
      </c>
      <c r="BZ74" s="274" t="e">
        <f t="shared" si="26"/>
        <v>#N/A</v>
      </c>
      <c r="CA74" s="274" t="str">
        <f t="shared" si="26"/>
        <v xml:space="preserve"> </v>
      </c>
      <c r="CB74" s="274" t="str">
        <f t="shared" si="26"/>
        <v xml:space="preserve"> </v>
      </c>
      <c r="CC74" s="274" t="str">
        <f t="shared" si="26"/>
        <v xml:space="preserve"> </v>
      </c>
      <c r="CD74" s="274" t="str">
        <f t="shared" si="26"/>
        <v xml:space="preserve"> </v>
      </c>
      <c r="CE74" s="274" t="str">
        <f t="shared" si="26"/>
        <v xml:space="preserve"> </v>
      </c>
      <c r="CF74" s="274" t="str">
        <f t="shared" si="26"/>
        <v xml:space="preserve"> </v>
      </c>
      <c r="CG74" s="274" t="str">
        <f t="shared" si="26"/>
        <v xml:space="preserve"> </v>
      </c>
      <c r="CH74" s="274" t="str">
        <f t="shared" si="26"/>
        <v xml:space="preserve"> </v>
      </c>
      <c r="CI74" s="274" t="str">
        <f t="shared" si="26"/>
        <v xml:space="preserve"> </v>
      </c>
      <c r="CJ74" s="274" t="str">
        <f t="shared" si="26"/>
        <v xml:space="preserve"> </v>
      </c>
      <c r="CK74" s="274" t="str">
        <f t="shared" si="26"/>
        <v xml:space="preserve"> </v>
      </c>
      <c r="CL74" s="274" t="str">
        <f t="shared" si="26"/>
        <v xml:space="preserve"> </v>
      </c>
      <c r="CM74" s="274" t="str">
        <f t="shared" si="26"/>
        <v xml:space="preserve"> </v>
      </c>
      <c r="CN74" s="274" t="str">
        <f t="shared" si="26"/>
        <v xml:space="preserve"> </v>
      </c>
      <c r="CO74" s="274" t="str">
        <f t="shared" si="26"/>
        <v xml:space="preserve"> </v>
      </c>
      <c r="CP74" s="274" t="str">
        <f t="shared" si="26"/>
        <v xml:space="preserve"> </v>
      </c>
      <c r="CQ74" s="274" t="str">
        <f t="shared" si="26"/>
        <v xml:space="preserve"> </v>
      </c>
      <c r="CR74" s="274" t="str">
        <f t="shared" si="26"/>
        <v xml:space="preserve"> </v>
      </c>
      <c r="CS74" s="274" t="str">
        <f t="shared" si="26"/>
        <v xml:space="preserve"> </v>
      </c>
      <c r="CT74" s="274" t="str">
        <f t="shared" si="26"/>
        <v xml:space="preserve"> </v>
      </c>
      <c r="CU74" s="274" t="str">
        <f t="shared" si="26"/>
        <v xml:space="preserve"> </v>
      </c>
      <c r="CV74" s="274" t="str">
        <f t="shared" si="26"/>
        <v xml:space="preserve"> </v>
      </c>
      <c r="CW74" s="274" t="str">
        <f t="shared" si="26"/>
        <v xml:space="preserve"> </v>
      </c>
      <c r="CX74" s="274" t="str">
        <f t="shared" si="26"/>
        <v xml:space="preserve"> </v>
      </c>
      <c r="CY74" s="274" t="str">
        <f t="shared" si="26"/>
        <v xml:space="preserve"> </v>
      </c>
      <c r="CZ74" s="274" t="str">
        <f t="shared" si="26"/>
        <v xml:space="preserve"> </v>
      </c>
      <c r="DA74" s="274" t="str">
        <f t="shared" si="26"/>
        <v xml:space="preserve"> </v>
      </c>
      <c r="DB74" s="274" t="str">
        <f t="shared" si="26"/>
        <v xml:space="preserve"> </v>
      </c>
      <c r="DC74" s="274" t="str">
        <f t="shared" si="26"/>
        <v xml:space="preserve"> </v>
      </c>
      <c r="DD74" s="274" t="e">
        <f t="shared" si="26"/>
        <v>#N/A</v>
      </c>
      <c r="DE74" s="274" t="str">
        <f t="shared" si="26"/>
        <v xml:space="preserve"> </v>
      </c>
      <c r="DF74" s="274" t="str">
        <f t="shared" si="26"/>
        <v xml:space="preserve"> </v>
      </c>
      <c r="DG74" s="274" t="str">
        <f t="shared" si="26"/>
        <v xml:space="preserve"> </v>
      </c>
      <c r="DH74" s="274" t="str">
        <f t="shared" si="26"/>
        <v xml:space="preserve"> </v>
      </c>
      <c r="DI74" s="274" t="str">
        <f t="shared" si="26"/>
        <v xml:space="preserve"> </v>
      </c>
      <c r="DJ74" s="274" t="str">
        <f t="shared" si="26"/>
        <v xml:space="preserve"> </v>
      </c>
      <c r="DK74" s="274" t="str">
        <f t="shared" si="26"/>
        <v xml:space="preserve"> </v>
      </c>
      <c r="DL74" s="274" t="str">
        <f t="shared" si="26"/>
        <v xml:space="preserve"> </v>
      </c>
      <c r="DM74" s="274" t="str">
        <f t="shared" si="26"/>
        <v xml:space="preserve"> </v>
      </c>
      <c r="DN74" s="274" t="str">
        <f t="shared" si="26"/>
        <v xml:space="preserve"> </v>
      </c>
      <c r="DO74" s="274" t="e">
        <f t="shared" si="26"/>
        <v>#N/A</v>
      </c>
      <c r="DP74" s="274" t="str">
        <f t="shared" si="26"/>
        <v xml:space="preserve"> </v>
      </c>
      <c r="DQ74" s="274" t="str">
        <f t="shared" si="26"/>
        <v xml:space="preserve"> </v>
      </c>
      <c r="DR74" s="274" t="str">
        <f t="shared" si="26"/>
        <v xml:space="preserve"> </v>
      </c>
      <c r="DS74" s="274" t="str">
        <f t="shared" si="26"/>
        <v xml:space="preserve"> </v>
      </c>
      <c r="DT74" s="274" t="str">
        <f t="shared" si="26"/>
        <v xml:space="preserve"> </v>
      </c>
      <c r="DU74" s="274" t="str">
        <f t="shared" si="26"/>
        <v xml:space="preserve"> </v>
      </c>
      <c r="DV74" s="274" t="str">
        <f t="shared" si="26"/>
        <v xml:space="preserve"> </v>
      </c>
      <c r="DW74" s="274" t="str">
        <f t="shared" si="26"/>
        <v xml:space="preserve"> </v>
      </c>
      <c r="DX74" s="274" t="str">
        <f t="shared" si="26"/>
        <v xml:space="preserve"> </v>
      </c>
      <c r="DY74" s="274" t="str">
        <f t="shared" si="26"/>
        <v xml:space="preserve"> </v>
      </c>
      <c r="DZ74" s="274" t="str">
        <f t="shared" si="26"/>
        <v xml:space="preserve"> </v>
      </c>
      <c r="EA74" s="274">
        <f t="shared" si="26"/>
        <v>1</v>
      </c>
      <c r="EB74" s="274" t="str">
        <f t="shared" si="26"/>
        <v xml:space="preserve"> </v>
      </c>
      <c r="EC74" s="274" t="str">
        <f t="shared" ref="EC74:EJ83" si="33">+IF(EC43+EC58=2,1," ")</f>
        <v xml:space="preserve"> </v>
      </c>
      <c r="ED74" s="274" t="str">
        <f t="shared" si="33"/>
        <v xml:space="preserve"> </v>
      </c>
      <c r="EE74" s="274" t="str">
        <f t="shared" si="33"/>
        <v xml:space="preserve"> </v>
      </c>
      <c r="EF74" s="274" t="str">
        <f t="shared" si="33"/>
        <v xml:space="preserve"> </v>
      </c>
      <c r="EG74" s="274" t="str">
        <f t="shared" si="33"/>
        <v xml:space="preserve"> </v>
      </c>
      <c r="EH74" s="274" t="str">
        <f t="shared" si="33"/>
        <v xml:space="preserve"> </v>
      </c>
      <c r="EI74" s="274" t="str">
        <f t="shared" si="33"/>
        <v xml:space="preserve"> </v>
      </c>
      <c r="EJ74" s="274" t="str">
        <f t="shared" si="33"/>
        <v xml:space="preserve"> </v>
      </c>
    </row>
    <row r="75" spans="1:140" x14ac:dyDescent="0.25">
      <c r="A75" s="272" t="s">
        <v>286</v>
      </c>
      <c r="B75" s="274" t="str">
        <f t="shared" si="28"/>
        <v xml:space="preserve"> </v>
      </c>
      <c r="C75" s="274" t="str">
        <f t="shared" si="32"/>
        <v xml:space="preserve"> </v>
      </c>
      <c r="D75" s="274" t="str">
        <f t="shared" si="32"/>
        <v xml:space="preserve"> </v>
      </c>
      <c r="E75" s="274" t="str">
        <f t="shared" si="32"/>
        <v xml:space="preserve"> </v>
      </c>
      <c r="F75" s="274" t="str">
        <f t="shared" si="32"/>
        <v xml:space="preserve"> </v>
      </c>
      <c r="G75" s="274" t="str">
        <f t="shared" si="32"/>
        <v xml:space="preserve"> </v>
      </c>
      <c r="H75" s="274" t="str">
        <f t="shared" si="32"/>
        <v xml:space="preserve"> </v>
      </c>
      <c r="I75" s="274" t="str">
        <f t="shared" si="32"/>
        <v xml:space="preserve"> </v>
      </c>
      <c r="J75" s="274" t="str">
        <f t="shared" si="32"/>
        <v xml:space="preserve"> </v>
      </c>
      <c r="K75" s="274" t="str">
        <f t="shared" si="32"/>
        <v xml:space="preserve"> </v>
      </c>
      <c r="L75" s="274" t="str">
        <f t="shared" si="32"/>
        <v xml:space="preserve"> </v>
      </c>
      <c r="M75" s="274" t="str">
        <f t="shared" si="32"/>
        <v xml:space="preserve"> </v>
      </c>
      <c r="N75" s="274" t="str">
        <f t="shared" si="32"/>
        <v xml:space="preserve"> </v>
      </c>
      <c r="O75" s="274" t="str">
        <f t="shared" si="32"/>
        <v xml:space="preserve"> </v>
      </c>
      <c r="P75" s="274" t="str">
        <f t="shared" si="29"/>
        <v xml:space="preserve"> </v>
      </c>
      <c r="Q75" s="274" t="str">
        <f t="shared" si="32"/>
        <v xml:space="preserve"> </v>
      </c>
      <c r="R75" s="274" t="e">
        <f t="shared" si="32"/>
        <v>#N/A</v>
      </c>
      <c r="S75" s="274" t="str">
        <f t="shared" si="30"/>
        <v xml:space="preserve"> </v>
      </c>
      <c r="T75" s="274" t="str">
        <f t="shared" si="32"/>
        <v xml:space="preserve"> </v>
      </c>
      <c r="U75" s="274" t="str">
        <f t="shared" si="31"/>
        <v xml:space="preserve"> </v>
      </c>
      <c r="V75" s="274" t="e">
        <f t="shared" si="32"/>
        <v>#N/A</v>
      </c>
      <c r="W75" s="274" t="str">
        <f t="shared" si="32"/>
        <v xml:space="preserve"> </v>
      </c>
      <c r="X75" s="274" t="str">
        <f t="shared" si="32"/>
        <v xml:space="preserve"> </v>
      </c>
      <c r="Y75" s="274" t="str">
        <f t="shared" si="32"/>
        <v xml:space="preserve"> </v>
      </c>
      <c r="Z75" s="274" t="str">
        <f t="shared" si="32"/>
        <v xml:space="preserve"> </v>
      </c>
      <c r="AA75" s="274" t="str">
        <f t="shared" si="32"/>
        <v xml:space="preserve"> </v>
      </c>
      <c r="AB75" s="274" t="str">
        <f t="shared" si="32"/>
        <v xml:space="preserve"> </v>
      </c>
      <c r="AC75" s="274" t="str">
        <f t="shared" si="32"/>
        <v xml:space="preserve"> </v>
      </c>
      <c r="AD75" s="274" t="str">
        <f t="shared" si="32"/>
        <v xml:space="preserve"> </v>
      </c>
      <c r="AE75" s="274" t="str">
        <f t="shared" si="32"/>
        <v xml:space="preserve"> </v>
      </c>
      <c r="AF75" s="274" t="str">
        <f t="shared" si="32"/>
        <v xml:space="preserve"> </v>
      </c>
      <c r="AG75" s="274" t="str">
        <f t="shared" si="32"/>
        <v xml:space="preserve"> </v>
      </c>
      <c r="AH75" s="274" t="str">
        <f t="shared" si="32"/>
        <v xml:space="preserve"> </v>
      </c>
      <c r="AI75" s="274" t="str">
        <f t="shared" si="32"/>
        <v xml:space="preserve"> </v>
      </c>
      <c r="AJ75" s="274" t="str">
        <f t="shared" si="32"/>
        <v xml:space="preserve"> </v>
      </c>
      <c r="AK75" s="274" t="str">
        <f t="shared" si="32"/>
        <v xml:space="preserve"> </v>
      </c>
      <c r="AL75" s="274" t="str">
        <f t="shared" si="32"/>
        <v xml:space="preserve"> </v>
      </c>
      <c r="AM75" s="274" t="str">
        <f t="shared" si="32"/>
        <v xml:space="preserve"> </v>
      </c>
      <c r="AN75" s="274" t="str">
        <f t="shared" si="32"/>
        <v xml:space="preserve"> </v>
      </c>
      <c r="AO75" s="274" t="str">
        <f t="shared" si="32"/>
        <v xml:space="preserve"> </v>
      </c>
      <c r="AP75" s="274" t="str">
        <f t="shared" si="32"/>
        <v xml:space="preserve"> </v>
      </c>
      <c r="AQ75" s="274" t="str">
        <f t="shared" si="32"/>
        <v xml:space="preserve"> </v>
      </c>
      <c r="AR75" s="274" t="str">
        <f t="shared" si="32"/>
        <v xml:space="preserve"> </v>
      </c>
      <c r="AS75" s="274" t="str">
        <f t="shared" si="32"/>
        <v xml:space="preserve"> </v>
      </c>
      <c r="AT75" s="274" t="str">
        <f t="shared" si="32"/>
        <v xml:space="preserve"> </v>
      </c>
      <c r="AU75" s="274" t="str">
        <f t="shared" si="32"/>
        <v xml:space="preserve"> </v>
      </c>
      <c r="AV75" s="274" t="str">
        <f t="shared" si="32"/>
        <v xml:space="preserve"> </v>
      </c>
      <c r="AW75" s="274" t="str">
        <f t="shared" si="32"/>
        <v xml:space="preserve"> </v>
      </c>
      <c r="AX75" s="274" t="str">
        <f t="shared" si="32"/>
        <v xml:space="preserve"> </v>
      </c>
      <c r="AY75" s="274" t="e">
        <f t="shared" si="32"/>
        <v>#N/A</v>
      </c>
      <c r="AZ75" s="274" t="str">
        <f t="shared" si="32"/>
        <v xml:space="preserve"> </v>
      </c>
      <c r="BA75" s="274" t="str">
        <f t="shared" si="32"/>
        <v xml:space="preserve"> </v>
      </c>
      <c r="BB75" s="274" t="str">
        <f t="shared" si="32"/>
        <v xml:space="preserve"> </v>
      </c>
      <c r="BC75" s="274" t="str">
        <f t="shared" si="32"/>
        <v xml:space="preserve"> </v>
      </c>
      <c r="BD75" s="274" t="str">
        <f t="shared" si="32"/>
        <v xml:space="preserve"> </v>
      </c>
      <c r="BE75" s="274" t="e">
        <f t="shared" si="32"/>
        <v>#N/A</v>
      </c>
      <c r="BF75" s="274" t="str">
        <f t="shared" si="32"/>
        <v xml:space="preserve"> </v>
      </c>
      <c r="BG75" s="274" t="e">
        <f t="shared" si="32"/>
        <v>#N/A</v>
      </c>
      <c r="BH75" s="274" t="str">
        <f t="shared" si="32"/>
        <v xml:space="preserve"> </v>
      </c>
      <c r="BI75" s="274" t="str">
        <f t="shared" si="32"/>
        <v xml:space="preserve"> </v>
      </c>
      <c r="BJ75" s="274" t="str">
        <f t="shared" si="32"/>
        <v xml:space="preserve"> </v>
      </c>
      <c r="BK75" s="274" t="str">
        <f t="shared" si="32"/>
        <v xml:space="preserve"> </v>
      </c>
      <c r="BL75" s="274" t="str">
        <f t="shared" si="32"/>
        <v xml:space="preserve"> </v>
      </c>
      <c r="BM75" s="274" t="str">
        <f t="shared" si="32"/>
        <v xml:space="preserve"> </v>
      </c>
      <c r="BN75" s="274" t="str">
        <f t="shared" si="32"/>
        <v xml:space="preserve"> </v>
      </c>
      <c r="BO75" s="274" t="e">
        <f t="shared" si="32"/>
        <v>#N/A</v>
      </c>
      <c r="BP75" s="274" t="str">
        <f t="shared" si="32"/>
        <v xml:space="preserve"> </v>
      </c>
      <c r="BQ75" s="274" t="str">
        <f t="shared" si="32"/>
        <v xml:space="preserve"> </v>
      </c>
      <c r="BR75" s="274" t="e">
        <f t="shared" ref="BR75:EC83" si="34">+IF(BR44+BR59=2,1," ")</f>
        <v>#N/A</v>
      </c>
      <c r="BS75" s="274" t="str">
        <f t="shared" si="34"/>
        <v xml:space="preserve"> </v>
      </c>
      <c r="BT75" s="274" t="str">
        <f t="shared" si="34"/>
        <v xml:space="preserve"> </v>
      </c>
      <c r="BU75" s="274" t="str">
        <f t="shared" si="34"/>
        <v xml:space="preserve"> </v>
      </c>
      <c r="BV75" s="274" t="str">
        <f t="shared" si="34"/>
        <v xml:space="preserve"> </v>
      </c>
      <c r="BW75" s="274" t="str">
        <f t="shared" si="34"/>
        <v xml:space="preserve"> </v>
      </c>
      <c r="BX75" s="274" t="str">
        <f t="shared" si="34"/>
        <v xml:space="preserve"> </v>
      </c>
      <c r="BY75" s="274" t="str">
        <f t="shared" si="34"/>
        <v xml:space="preserve"> </v>
      </c>
      <c r="BZ75" s="274" t="e">
        <f t="shared" si="34"/>
        <v>#N/A</v>
      </c>
      <c r="CA75" s="274" t="str">
        <f t="shared" si="34"/>
        <v xml:space="preserve"> </v>
      </c>
      <c r="CB75" s="274" t="str">
        <f t="shared" si="34"/>
        <v xml:space="preserve"> </v>
      </c>
      <c r="CC75" s="274" t="str">
        <f t="shared" si="34"/>
        <v xml:space="preserve"> </v>
      </c>
      <c r="CD75" s="274" t="str">
        <f t="shared" si="34"/>
        <v xml:space="preserve"> </v>
      </c>
      <c r="CE75" s="274" t="str">
        <f t="shared" si="34"/>
        <v xml:space="preserve"> </v>
      </c>
      <c r="CF75" s="274" t="str">
        <f t="shared" si="34"/>
        <v xml:space="preserve"> </v>
      </c>
      <c r="CG75" s="274" t="str">
        <f t="shared" si="34"/>
        <v xml:space="preserve"> </v>
      </c>
      <c r="CH75" s="274" t="str">
        <f t="shared" si="34"/>
        <v xml:space="preserve"> </v>
      </c>
      <c r="CI75" s="274" t="str">
        <f t="shared" si="34"/>
        <v xml:space="preserve"> </v>
      </c>
      <c r="CJ75" s="274" t="str">
        <f t="shared" si="34"/>
        <v xml:space="preserve"> </v>
      </c>
      <c r="CK75" s="274" t="str">
        <f t="shared" si="34"/>
        <v xml:space="preserve"> </v>
      </c>
      <c r="CL75" s="274" t="str">
        <f t="shared" si="34"/>
        <v xml:space="preserve"> </v>
      </c>
      <c r="CM75" s="274" t="str">
        <f t="shared" si="34"/>
        <v xml:space="preserve"> </v>
      </c>
      <c r="CN75" s="274" t="str">
        <f t="shared" si="34"/>
        <v xml:space="preserve"> </v>
      </c>
      <c r="CO75" s="274" t="str">
        <f t="shared" si="34"/>
        <v xml:space="preserve"> </v>
      </c>
      <c r="CP75" s="274" t="str">
        <f t="shared" si="34"/>
        <v xml:space="preserve"> </v>
      </c>
      <c r="CQ75" s="274" t="str">
        <f t="shared" si="34"/>
        <v xml:space="preserve"> </v>
      </c>
      <c r="CR75" s="274" t="str">
        <f t="shared" si="34"/>
        <v xml:space="preserve"> </v>
      </c>
      <c r="CS75" s="274" t="str">
        <f t="shared" si="34"/>
        <v xml:space="preserve"> </v>
      </c>
      <c r="CT75" s="274" t="str">
        <f t="shared" si="34"/>
        <v xml:space="preserve"> </v>
      </c>
      <c r="CU75" s="274" t="str">
        <f t="shared" si="34"/>
        <v xml:space="preserve"> </v>
      </c>
      <c r="CV75" s="274" t="str">
        <f t="shared" si="34"/>
        <v xml:space="preserve"> </v>
      </c>
      <c r="CW75" s="274" t="str">
        <f t="shared" si="34"/>
        <v xml:space="preserve"> </v>
      </c>
      <c r="CX75" s="274" t="str">
        <f t="shared" si="34"/>
        <v xml:space="preserve"> </v>
      </c>
      <c r="CY75" s="274" t="str">
        <f t="shared" si="34"/>
        <v xml:space="preserve"> </v>
      </c>
      <c r="CZ75" s="274" t="str">
        <f t="shared" si="34"/>
        <v xml:space="preserve"> </v>
      </c>
      <c r="DA75" s="274" t="str">
        <f t="shared" si="34"/>
        <v xml:space="preserve"> </v>
      </c>
      <c r="DB75" s="274" t="str">
        <f t="shared" si="34"/>
        <v xml:space="preserve"> </v>
      </c>
      <c r="DC75" s="274" t="str">
        <f t="shared" si="34"/>
        <v xml:space="preserve"> </v>
      </c>
      <c r="DD75" s="274" t="e">
        <f t="shared" si="34"/>
        <v>#N/A</v>
      </c>
      <c r="DE75" s="274" t="str">
        <f t="shared" si="34"/>
        <v xml:space="preserve"> </v>
      </c>
      <c r="DF75" s="274" t="str">
        <f t="shared" si="34"/>
        <v xml:space="preserve"> </v>
      </c>
      <c r="DG75" s="274" t="str">
        <f t="shared" si="34"/>
        <v xml:space="preserve"> </v>
      </c>
      <c r="DH75" s="274" t="str">
        <f t="shared" si="34"/>
        <v xml:space="preserve"> </v>
      </c>
      <c r="DI75" s="274" t="str">
        <f t="shared" si="34"/>
        <v xml:space="preserve"> </v>
      </c>
      <c r="DJ75" s="274" t="str">
        <f t="shared" si="34"/>
        <v xml:space="preserve"> </v>
      </c>
      <c r="DK75" s="274" t="str">
        <f t="shared" si="34"/>
        <v xml:space="preserve"> </v>
      </c>
      <c r="DL75" s="274" t="str">
        <f t="shared" si="34"/>
        <v xml:space="preserve"> </v>
      </c>
      <c r="DM75" s="274" t="str">
        <f t="shared" si="34"/>
        <v xml:space="preserve"> </v>
      </c>
      <c r="DN75" s="274" t="str">
        <f t="shared" si="34"/>
        <v xml:space="preserve"> </v>
      </c>
      <c r="DO75" s="274" t="e">
        <f t="shared" si="34"/>
        <v>#N/A</v>
      </c>
      <c r="DP75" s="274" t="str">
        <f t="shared" si="34"/>
        <v xml:space="preserve"> </v>
      </c>
      <c r="DQ75" s="274" t="str">
        <f t="shared" si="34"/>
        <v xml:space="preserve"> </v>
      </c>
      <c r="DR75" s="274" t="str">
        <f t="shared" si="34"/>
        <v xml:space="preserve"> </v>
      </c>
      <c r="DS75" s="274" t="str">
        <f t="shared" si="34"/>
        <v xml:space="preserve"> </v>
      </c>
      <c r="DT75" s="274" t="str">
        <f t="shared" si="34"/>
        <v xml:space="preserve"> </v>
      </c>
      <c r="DU75" s="274" t="str">
        <f t="shared" si="34"/>
        <v xml:space="preserve"> </v>
      </c>
      <c r="DV75" s="274" t="str">
        <f t="shared" si="34"/>
        <v xml:space="preserve"> </v>
      </c>
      <c r="DW75" s="274" t="str">
        <f t="shared" si="34"/>
        <v xml:space="preserve"> </v>
      </c>
      <c r="DX75" s="274" t="str">
        <f t="shared" si="34"/>
        <v xml:space="preserve"> </v>
      </c>
      <c r="DY75" s="274" t="str">
        <f t="shared" si="34"/>
        <v xml:space="preserve"> </v>
      </c>
      <c r="DZ75" s="274" t="str">
        <f t="shared" si="34"/>
        <v xml:space="preserve"> </v>
      </c>
      <c r="EA75" s="274" t="str">
        <f t="shared" si="34"/>
        <v xml:space="preserve"> </v>
      </c>
      <c r="EB75" s="274" t="str">
        <f t="shared" si="34"/>
        <v xml:space="preserve"> </v>
      </c>
      <c r="EC75" s="274" t="str">
        <f t="shared" si="34"/>
        <v xml:space="preserve"> </v>
      </c>
      <c r="ED75" s="274" t="str">
        <f t="shared" si="33"/>
        <v xml:space="preserve"> </v>
      </c>
      <c r="EE75" s="274" t="str">
        <f t="shared" si="33"/>
        <v xml:space="preserve"> </v>
      </c>
      <c r="EF75" s="274" t="str">
        <f t="shared" si="33"/>
        <v xml:space="preserve"> </v>
      </c>
      <c r="EG75" s="274" t="str">
        <f t="shared" si="33"/>
        <v xml:space="preserve"> </v>
      </c>
      <c r="EH75" s="274" t="str">
        <f t="shared" si="33"/>
        <v xml:space="preserve"> </v>
      </c>
      <c r="EI75" s="274" t="str">
        <f t="shared" si="33"/>
        <v xml:space="preserve"> </v>
      </c>
      <c r="EJ75" s="274" t="str">
        <f t="shared" si="33"/>
        <v xml:space="preserve"> </v>
      </c>
    </row>
    <row r="76" spans="1:140" x14ac:dyDescent="0.25">
      <c r="A76" s="272" t="s">
        <v>296</v>
      </c>
      <c r="B76" s="274" t="str">
        <f t="shared" si="28"/>
        <v xml:space="preserve"> </v>
      </c>
      <c r="C76" s="274" t="str">
        <f t="shared" si="32"/>
        <v xml:space="preserve"> </v>
      </c>
      <c r="D76" s="274" t="str">
        <f t="shared" si="32"/>
        <v xml:space="preserve"> </v>
      </c>
      <c r="E76" s="274" t="str">
        <f t="shared" si="32"/>
        <v xml:space="preserve"> </v>
      </c>
      <c r="F76" s="274" t="str">
        <f t="shared" si="32"/>
        <v xml:space="preserve"> </v>
      </c>
      <c r="G76" s="274">
        <f t="shared" si="32"/>
        <v>1</v>
      </c>
      <c r="H76" s="274" t="str">
        <f t="shared" si="32"/>
        <v xml:space="preserve"> </v>
      </c>
      <c r="I76" s="274" t="str">
        <f t="shared" si="32"/>
        <v xml:space="preserve"> </v>
      </c>
      <c r="J76" s="274">
        <f t="shared" si="32"/>
        <v>1</v>
      </c>
      <c r="K76" s="274">
        <f t="shared" si="32"/>
        <v>1</v>
      </c>
      <c r="L76" s="274" t="str">
        <f t="shared" si="32"/>
        <v xml:space="preserve"> </v>
      </c>
      <c r="M76" s="274">
        <f t="shared" si="32"/>
        <v>1</v>
      </c>
      <c r="N76" s="274" t="str">
        <f t="shared" si="32"/>
        <v xml:space="preserve"> </v>
      </c>
      <c r="O76" s="274" t="str">
        <f t="shared" si="32"/>
        <v xml:space="preserve"> </v>
      </c>
      <c r="P76" s="274" t="str">
        <f t="shared" si="29"/>
        <v xml:space="preserve"> </v>
      </c>
      <c r="Q76" s="274">
        <f t="shared" si="32"/>
        <v>1</v>
      </c>
      <c r="R76" s="274" t="e">
        <f t="shared" si="32"/>
        <v>#N/A</v>
      </c>
      <c r="S76" s="274" t="str">
        <f t="shared" si="30"/>
        <v xml:space="preserve"> </v>
      </c>
      <c r="T76" s="274">
        <f t="shared" si="32"/>
        <v>1</v>
      </c>
      <c r="U76" s="274" t="str">
        <f t="shared" si="31"/>
        <v xml:space="preserve"> </v>
      </c>
      <c r="V76" s="274" t="e">
        <f t="shared" si="32"/>
        <v>#N/A</v>
      </c>
      <c r="W76" s="274" t="str">
        <f t="shared" si="32"/>
        <v xml:space="preserve"> </v>
      </c>
      <c r="X76" s="274" t="str">
        <f t="shared" si="32"/>
        <v xml:space="preserve"> </v>
      </c>
      <c r="Y76" s="274">
        <f t="shared" si="32"/>
        <v>1</v>
      </c>
      <c r="Z76" s="274" t="str">
        <f t="shared" si="32"/>
        <v xml:space="preserve"> </v>
      </c>
      <c r="AA76" s="274" t="str">
        <f t="shared" si="32"/>
        <v xml:space="preserve"> </v>
      </c>
      <c r="AB76" s="274" t="str">
        <f t="shared" si="32"/>
        <v xml:space="preserve"> </v>
      </c>
      <c r="AC76" s="274" t="str">
        <f t="shared" si="32"/>
        <v xml:space="preserve"> </v>
      </c>
      <c r="AD76" s="274" t="str">
        <f t="shared" si="32"/>
        <v xml:space="preserve"> </v>
      </c>
      <c r="AE76" s="274">
        <f t="shared" si="32"/>
        <v>1</v>
      </c>
      <c r="AF76" s="274" t="str">
        <f t="shared" si="32"/>
        <v xml:space="preserve"> </v>
      </c>
      <c r="AG76" s="274" t="str">
        <f t="shared" si="32"/>
        <v xml:space="preserve"> </v>
      </c>
      <c r="AH76" s="274" t="str">
        <f t="shared" si="32"/>
        <v xml:space="preserve"> </v>
      </c>
      <c r="AI76" s="274" t="str">
        <f t="shared" si="32"/>
        <v xml:space="preserve"> </v>
      </c>
      <c r="AJ76" s="274" t="str">
        <f t="shared" si="32"/>
        <v xml:space="preserve"> </v>
      </c>
      <c r="AK76" s="274" t="str">
        <f t="shared" si="32"/>
        <v xml:space="preserve"> </v>
      </c>
      <c r="AL76" s="274" t="str">
        <f t="shared" si="32"/>
        <v xml:space="preserve"> </v>
      </c>
      <c r="AM76" s="274" t="str">
        <f t="shared" si="32"/>
        <v xml:space="preserve"> </v>
      </c>
      <c r="AN76" s="274">
        <f t="shared" si="32"/>
        <v>1</v>
      </c>
      <c r="AO76" s="274" t="str">
        <f t="shared" si="32"/>
        <v xml:space="preserve"> </v>
      </c>
      <c r="AP76" s="274" t="str">
        <f t="shared" si="32"/>
        <v xml:space="preserve"> </v>
      </c>
      <c r="AQ76" s="274" t="str">
        <f t="shared" si="32"/>
        <v xml:space="preserve"> </v>
      </c>
      <c r="AR76" s="274" t="str">
        <f t="shared" si="32"/>
        <v xml:space="preserve"> </v>
      </c>
      <c r="AS76" s="274" t="str">
        <f t="shared" si="32"/>
        <v xml:space="preserve"> </v>
      </c>
      <c r="AT76" s="274" t="str">
        <f t="shared" si="32"/>
        <v xml:space="preserve"> </v>
      </c>
      <c r="AU76" s="274" t="str">
        <f t="shared" si="32"/>
        <v xml:space="preserve"> </v>
      </c>
      <c r="AV76" s="274" t="str">
        <f t="shared" si="32"/>
        <v xml:space="preserve"> </v>
      </c>
      <c r="AW76" s="274" t="str">
        <f t="shared" si="32"/>
        <v xml:space="preserve"> </v>
      </c>
      <c r="AX76" s="274" t="str">
        <f t="shared" si="32"/>
        <v xml:space="preserve"> </v>
      </c>
      <c r="AY76" s="274" t="e">
        <f t="shared" si="32"/>
        <v>#N/A</v>
      </c>
      <c r="AZ76" s="274" t="str">
        <f t="shared" si="32"/>
        <v xml:space="preserve"> </v>
      </c>
      <c r="BA76" s="274">
        <f t="shared" si="32"/>
        <v>1</v>
      </c>
      <c r="BB76" s="274" t="str">
        <f t="shared" si="32"/>
        <v xml:space="preserve"> </v>
      </c>
      <c r="BC76" s="274" t="str">
        <f t="shared" si="32"/>
        <v xml:space="preserve"> </v>
      </c>
      <c r="BD76" s="274" t="str">
        <f t="shared" si="32"/>
        <v xml:space="preserve"> </v>
      </c>
      <c r="BE76" s="274" t="e">
        <f t="shared" si="32"/>
        <v>#N/A</v>
      </c>
      <c r="BF76" s="274">
        <f t="shared" si="32"/>
        <v>1</v>
      </c>
      <c r="BG76" s="274" t="e">
        <f t="shared" si="32"/>
        <v>#N/A</v>
      </c>
      <c r="BH76" s="274">
        <f t="shared" si="32"/>
        <v>1</v>
      </c>
      <c r="BI76" s="274" t="str">
        <f t="shared" si="32"/>
        <v xml:space="preserve"> </v>
      </c>
      <c r="BJ76" s="274" t="str">
        <f t="shared" si="32"/>
        <v xml:space="preserve"> </v>
      </c>
      <c r="BK76" s="274">
        <f t="shared" si="32"/>
        <v>1</v>
      </c>
      <c r="BL76" s="274" t="str">
        <f t="shared" si="32"/>
        <v xml:space="preserve"> </v>
      </c>
      <c r="BM76" s="274" t="str">
        <f t="shared" si="32"/>
        <v xml:space="preserve"> </v>
      </c>
      <c r="BN76" s="274" t="str">
        <f t="shared" si="32"/>
        <v xml:space="preserve"> </v>
      </c>
      <c r="BO76" s="274" t="e">
        <f t="shared" si="32"/>
        <v>#N/A</v>
      </c>
      <c r="BP76" s="274" t="str">
        <f t="shared" si="32"/>
        <v xml:space="preserve"> </v>
      </c>
      <c r="BQ76" s="274">
        <f t="shared" ref="BQ76:EB79" si="35">+IF(BQ45+BQ60=2,1," ")</f>
        <v>1</v>
      </c>
      <c r="BR76" s="274" t="e">
        <f t="shared" si="35"/>
        <v>#N/A</v>
      </c>
      <c r="BS76" s="274" t="str">
        <f t="shared" si="35"/>
        <v xml:space="preserve"> </v>
      </c>
      <c r="BT76" s="274" t="str">
        <f t="shared" si="35"/>
        <v xml:space="preserve"> </v>
      </c>
      <c r="BU76" s="274" t="str">
        <f t="shared" si="35"/>
        <v xml:space="preserve"> </v>
      </c>
      <c r="BV76" s="274" t="str">
        <f t="shared" si="35"/>
        <v xml:space="preserve"> </v>
      </c>
      <c r="BW76" s="274" t="str">
        <f t="shared" si="35"/>
        <v xml:space="preserve"> </v>
      </c>
      <c r="BX76" s="274" t="str">
        <f t="shared" si="35"/>
        <v xml:space="preserve"> </v>
      </c>
      <c r="BY76" s="274" t="str">
        <f t="shared" si="35"/>
        <v xml:space="preserve"> </v>
      </c>
      <c r="BZ76" s="274" t="e">
        <f t="shared" si="35"/>
        <v>#N/A</v>
      </c>
      <c r="CA76" s="274" t="str">
        <f t="shared" si="35"/>
        <v xml:space="preserve"> </v>
      </c>
      <c r="CB76" s="274" t="str">
        <f t="shared" si="35"/>
        <v xml:space="preserve"> </v>
      </c>
      <c r="CC76" s="274" t="str">
        <f t="shared" si="35"/>
        <v xml:space="preserve"> </v>
      </c>
      <c r="CD76" s="274" t="str">
        <f t="shared" si="35"/>
        <v xml:space="preserve"> </v>
      </c>
      <c r="CE76" s="274" t="str">
        <f t="shared" si="35"/>
        <v xml:space="preserve"> </v>
      </c>
      <c r="CF76" s="274" t="str">
        <f t="shared" si="35"/>
        <v xml:space="preserve"> </v>
      </c>
      <c r="CG76" s="274" t="str">
        <f t="shared" si="35"/>
        <v xml:space="preserve"> </v>
      </c>
      <c r="CH76" s="274" t="str">
        <f t="shared" si="35"/>
        <v xml:space="preserve"> </v>
      </c>
      <c r="CI76" s="274">
        <f t="shared" si="35"/>
        <v>1</v>
      </c>
      <c r="CJ76" s="274" t="str">
        <f t="shared" si="35"/>
        <v xml:space="preserve"> </v>
      </c>
      <c r="CK76" s="274" t="str">
        <f t="shared" si="35"/>
        <v xml:space="preserve"> </v>
      </c>
      <c r="CL76" s="274" t="str">
        <f t="shared" si="35"/>
        <v xml:space="preserve"> </v>
      </c>
      <c r="CM76" s="274">
        <f t="shared" si="35"/>
        <v>1</v>
      </c>
      <c r="CN76" s="274">
        <f t="shared" si="35"/>
        <v>1</v>
      </c>
      <c r="CO76" s="274">
        <f t="shared" si="35"/>
        <v>1</v>
      </c>
      <c r="CP76" s="274" t="str">
        <f t="shared" si="35"/>
        <v xml:space="preserve"> </v>
      </c>
      <c r="CQ76" s="274" t="str">
        <f t="shared" si="35"/>
        <v xml:space="preserve"> </v>
      </c>
      <c r="CR76" s="274" t="str">
        <f t="shared" si="35"/>
        <v xml:space="preserve"> </v>
      </c>
      <c r="CS76" s="274" t="str">
        <f t="shared" si="35"/>
        <v xml:space="preserve"> </v>
      </c>
      <c r="CT76" s="274" t="str">
        <f t="shared" si="35"/>
        <v xml:space="preserve"> </v>
      </c>
      <c r="CU76" s="274" t="str">
        <f t="shared" si="35"/>
        <v xml:space="preserve"> </v>
      </c>
      <c r="CV76" s="274">
        <f t="shared" si="35"/>
        <v>1</v>
      </c>
      <c r="CW76" s="274" t="str">
        <f t="shared" si="35"/>
        <v xml:space="preserve"> </v>
      </c>
      <c r="CX76" s="274">
        <f t="shared" si="35"/>
        <v>1</v>
      </c>
      <c r="CY76" s="274" t="str">
        <f t="shared" si="35"/>
        <v xml:space="preserve"> </v>
      </c>
      <c r="CZ76" s="274" t="str">
        <f t="shared" si="35"/>
        <v xml:space="preserve"> </v>
      </c>
      <c r="DA76" s="274" t="str">
        <f t="shared" si="35"/>
        <v xml:space="preserve"> </v>
      </c>
      <c r="DB76" s="274" t="str">
        <f t="shared" si="35"/>
        <v xml:space="preserve"> </v>
      </c>
      <c r="DC76" s="274" t="str">
        <f t="shared" si="35"/>
        <v xml:space="preserve"> </v>
      </c>
      <c r="DD76" s="274" t="e">
        <f t="shared" si="35"/>
        <v>#N/A</v>
      </c>
      <c r="DE76" s="274">
        <f t="shared" si="35"/>
        <v>1</v>
      </c>
      <c r="DF76" s="274" t="str">
        <f t="shared" si="35"/>
        <v xml:space="preserve"> </v>
      </c>
      <c r="DG76" s="274" t="str">
        <f t="shared" si="35"/>
        <v xml:space="preserve"> </v>
      </c>
      <c r="DH76" s="274" t="str">
        <f t="shared" si="35"/>
        <v xml:space="preserve"> </v>
      </c>
      <c r="DI76" s="274" t="str">
        <f t="shared" si="35"/>
        <v xml:space="preserve"> </v>
      </c>
      <c r="DJ76" s="274" t="str">
        <f t="shared" si="35"/>
        <v xml:space="preserve"> </v>
      </c>
      <c r="DK76" s="274" t="str">
        <f t="shared" si="35"/>
        <v xml:space="preserve"> </v>
      </c>
      <c r="DL76" s="274" t="str">
        <f t="shared" si="35"/>
        <v xml:space="preserve"> </v>
      </c>
      <c r="DM76" s="274" t="str">
        <f t="shared" si="35"/>
        <v xml:space="preserve"> </v>
      </c>
      <c r="DN76" s="274" t="str">
        <f t="shared" si="35"/>
        <v xml:space="preserve"> </v>
      </c>
      <c r="DO76" s="274" t="e">
        <f t="shared" si="35"/>
        <v>#N/A</v>
      </c>
      <c r="DP76" s="274" t="str">
        <f t="shared" si="35"/>
        <v xml:space="preserve"> </v>
      </c>
      <c r="DQ76" s="274" t="str">
        <f t="shared" si="35"/>
        <v xml:space="preserve"> </v>
      </c>
      <c r="DR76" s="274" t="str">
        <f t="shared" si="35"/>
        <v xml:space="preserve"> </v>
      </c>
      <c r="DS76" s="274" t="str">
        <f t="shared" si="35"/>
        <v xml:space="preserve"> </v>
      </c>
      <c r="DT76" s="274" t="str">
        <f t="shared" si="35"/>
        <v xml:space="preserve"> </v>
      </c>
      <c r="DU76" s="274" t="str">
        <f t="shared" si="35"/>
        <v xml:space="preserve"> </v>
      </c>
      <c r="DV76" s="274" t="str">
        <f t="shared" si="35"/>
        <v xml:space="preserve"> </v>
      </c>
      <c r="DW76" s="274" t="str">
        <f t="shared" si="35"/>
        <v xml:space="preserve"> </v>
      </c>
      <c r="DX76" s="274" t="str">
        <f t="shared" si="35"/>
        <v xml:space="preserve"> </v>
      </c>
      <c r="DY76" s="274" t="str">
        <f t="shared" si="35"/>
        <v xml:space="preserve"> </v>
      </c>
      <c r="DZ76" s="274" t="str">
        <f t="shared" si="35"/>
        <v xml:space="preserve"> </v>
      </c>
      <c r="EA76" s="274">
        <f t="shared" si="35"/>
        <v>1</v>
      </c>
      <c r="EB76" s="274" t="str">
        <f t="shared" si="35"/>
        <v xml:space="preserve"> </v>
      </c>
      <c r="EC76" s="274" t="str">
        <f t="shared" si="34"/>
        <v xml:space="preserve"> </v>
      </c>
      <c r="ED76" s="274">
        <f t="shared" si="33"/>
        <v>1</v>
      </c>
      <c r="EE76" s="274">
        <f t="shared" si="33"/>
        <v>1</v>
      </c>
      <c r="EF76" s="274" t="str">
        <f t="shared" si="33"/>
        <v xml:space="preserve"> </v>
      </c>
      <c r="EG76" s="274" t="str">
        <f t="shared" si="33"/>
        <v xml:space="preserve"> </v>
      </c>
      <c r="EH76" s="274" t="str">
        <f t="shared" si="33"/>
        <v xml:space="preserve"> </v>
      </c>
      <c r="EI76" s="274" t="str">
        <f t="shared" si="33"/>
        <v xml:space="preserve"> </v>
      </c>
      <c r="EJ76" s="274" t="str">
        <f t="shared" si="33"/>
        <v xml:space="preserve"> </v>
      </c>
    </row>
    <row r="77" spans="1:140" x14ac:dyDescent="0.25">
      <c r="A77" s="272" t="s">
        <v>305</v>
      </c>
      <c r="B77" s="274" t="str">
        <f t="shared" si="28"/>
        <v xml:space="preserve"> </v>
      </c>
      <c r="C77" s="274" t="str">
        <f t="shared" ref="C77:BQ80" si="36">+IF(C46+C61=2,1," ")</f>
        <v xml:space="preserve"> </v>
      </c>
      <c r="D77" s="274">
        <f t="shared" si="36"/>
        <v>1</v>
      </c>
      <c r="E77" s="274" t="str">
        <f t="shared" si="36"/>
        <v xml:space="preserve"> </v>
      </c>
      <c r="F77" s="274" t="str">
        <f t="shared" si="36"/>
        <v xml:space="preserve"> </v>
      </c>
      <c r="G77" s="274" t="str">
        <f t="shared" si="36"/>
        <v xml:space="preserve"> </v>
      </c>
      <c r="H77" s="274" t="str">
        <f t="shared" si="36"/>
        <v xml:space="preserve"> </v>
      </c>
      <c r="I77" s="274" t="str">
        <f t="shared" si="36"/>
        <v xml:space="preserve"> </v>
      </c>
      <c r="J77" s="274" t="str">
        <f t="shared" si="36"/>
        <v xml:space="preserve"> </v>
      </c>
      <c r="K77" s="274">
        <f t="shared" si="36"/>
        <v>1</v>
      </c>
      <c r="L77" s="274" t="str">
        <f t="shared" si="36"/>
        <v xml:space="preserve"> </v>
      </c>
      <c r="M77" s="274" t="str">
        <f t="shared" si="36"/>
        <v xml:space="preserve"> </v>
      </c>
      <c r="N77" s="274" t="str">
        <f t="shared" si="36"/>
        <v xml:space="preserve"> </v>
      </c>
      <c r="O77" s="274" t="str">
        <f t="shared" si="36"/>
        <v xml:space="preserve"> </v>
      </c>
      <c r="P77" s="274" t="str">
        <f t="shared" si="29"/>
        <v xml:space="preserve"> </v>
      </c>
      <c r="Q77" s="274" t="str">
        <f t="shared" si="36"/>
        <v xml:space="preserve"> </v>
      </c>
      <c r="R77" s="274" t="str">
        <f t="shared" si="36"/>
        <v xml:space="preserve"> </v>
      </c>
      <c r="S77" s="274" t="str">
        <f t="shared" si="30"/>
        <v xml:space="preserve"> </v>
      </c>
      <c r="T77" s="274" t="str">
        <f t="shared" si="36"/>
        <v xml:space="preserve"> </v>
      </c>
      <c r="U77" s="274" t="str">
        <f t="shared" si="31"/>
        <v xml:space="preserve"> </v>
      </c>
      <c r="V77" s="274" t="str">
        <f t="shared" si="36"/>
        <v xml:space="preserve"> </v>
      </c>
      <c r="W77" s="274" t="str">
        <f t="shared" si="36"/>
        <v xml:space="preserve"> </v>
      </c>
      <c r="X77" s="274" t="str">
        <f t="shared" si="36"/>
        <v xml:space="preserve"> </v>
      </c>
      <c r="Y77" s="274" t="str">
        <f t="shared" si="36"/>
        <v xml:space="preserve"> </v>
      </c>
      <c r="Z77" s="274" t="str">
        <f t="shared" si="36"/>
        <v xml:space="preserve"> </v>
      </c>
      <c r="AA77" s="274" t="str">
        <f t="shared" si="36"/>
        <v xml:space="preserve"> </v>
      </c>
      <c r="AB77" s="274" t="str">
        <f t="shared" si="36"/>
        <v xml:space="preserve"> </v>
      </c>
      <c r="AC77" s="274" t="str">
        <f t="shared" si="36"/>
        <v xml:space="preserve"> </v>
      </c>
      <c r="AD77" s="274" t="str">
        <f t="shared" si="36"/>
        <v xml:space="preserve"> </v>
      </c>
      <c r="AE77" s="274" t="str">
        <f t="shared" si="36"/>
        <v xml:space="preserve"> </v>
      </c>
      <c r="AF77" s="274" t="str">
        <f t="shared" si="36"/>
        <v xml:space="preserve"> </v>
      </c>
      <c r="AG77" s="274" t="str">
        <f t="shared" si="36"/>
        <v xml:space="preserve"> </v>
      </c>
      <c r="AH77" s="274" t="str">
        <f t="shared" si="36"/>
        <v xml:space="preserve"> </v>
      </c>
      <c r="AI77" s="274" t="str">
        <f t="shared" si="36"/>
        <v xml:space="preserve"> </v>
      </c>
      <c r="AJ77" s="274" t="str">
        <f t="shared" si="36"/>
        <v xml:space="preserve"> </v>
      </c>
      <c r="AK77" s="274" t="str">
        <f t="shared" si="36"/>
        <v xml:space="preserve"> </v>
      </c>
      <c r="AL77" s="274" t="str">
        <f t="shared" si="36"/>
        <v xml:space="preserve"> </v>
      </c>
      <c r="AM77" s="274" t="str">
        <f t="shared" si="36"/>
        <v xml:space="preserve"> </v>
      </c>
      <c r="AN77" s="274" t="str">
        <f t="shared" si="36"/>
        <v xml:space="preserve"> </v>
      </c>
      <c r="AO77" s="274" t="str">
        <f t="shared" si="36"/>
        <v xml:space="preserve"> </v>
      </c>
      <c r="AP77" s="274" t="str">
        <f t="shared" si="36"/>
        <v xml:space="preserve"> </v>
      </c>
      <c r="AQ77" s="274" t="str">
        <f t="shared" si="36"/>
        <v xml:space="preserve"> </v>
      </c>
      <c r="AR77" s="274" t="str">
        <f t="shared" si="36"/>
        <v xml:space="preserve"> </v>
      </c>
      <c r="AS77" s="274" t="str">
        <f t="shared" si="36"/>
        <v xml:space="preserve"> </v>
      </c>
      <c r="AT77" s="274" t="str">
        <f t="shared" si="36"/>
        <v xml:space="preserve"> </v>
      </c>
      <c r="AU77" s="274" t="str">
        <f t="shared" si="36"/>
        <v xml:space="preserve"> </v>
      </c>
      <c r="AV77" s="274" t="str">
        <f t="shared" si="36"/>
        <v xml:space="preserve"> </v>
      </c>
      <c r="AW77" s="274" t="str">
        <f t="shared" si="36"/>
        <v xml:space="preserve"> </v>
      </c>
      <c r="AX77" s="274" t="str">
        <f t="shared" si="36"/>
        <v xml:space="preserve"> </v>
      </c>
      <c r="AY77" s="274" t="str">
        <f t="shared" si="36"/>
        <v xml:space="preserve"> </v>
      </c>
      <c r="AZ77" s="274" t="str">
        <f t="shared" si="36"/>
        <v xml:space="preserve"> </v>
      </c>
      <c r="BA77" s="274">
        <f t="shared" si="36"/>
        <v>1</v>
      </c>
      <c r="BB77" s="274" t="str">
        <f t="shared" si="36"/>
        <v xml:space="preserve"> </v>
      </c>
      <c r="BC77" s="274" t="str">
        <f t="shared" si="36"/>
        <v xml:space="preserve"> </v>
      </c>
      <c r="BD77" s="274" t="str">
        <f t="shared" si="36"/>
        <v xml:space="preserve"> </v>
      </c>
      <c r="BE77" s="274" t="str">
        <f t="shared" si="36"/>
        <v xml:space="preserve"> </v>
      </c>
      <c r="BF77" s="274" t="str">
        <f t="shared" si="36"/>
        <v xml:space="preserve"> </v>
      </c>
      <c r="BG77" s="274" t="str">
        <f t="shared" si="36"/>
        <v xml:space="preserve"> </v>
      </c>
      <c r="BH77" s="274" t="str">
        <f t="shared" si="36"/>
        <v xml:space="preserve"> </v>
      </c>
      <c r="BI77" s="274" t="str">
        <f t="shared" si="36"/>
        <v xml:space="preserve"> </v>
      </c>
      <c r="BJ77" s="274" t="str">
        <f t="shared" si="36"/>
        <v xml:space="preserve"> </v>
      </c>
      <c r="BK77" s="274" t="str">
        <f t="shared" si="36"/>
        <v xml:space="preserve"> </v>
      </c>
      <c r="BL77" s="274" t="str">
        <f t="shared" si="36"/>
        <v xml:space="preserve"> </v>
      </c>
      <c r="BM77" s="274" t="str">
        <f t="shared" si="36"/>
        <v xml:space="preserve"> </v>
      </c>
      <c r="BN77" s="274" t="str">
        <f t="shared" si="36"/>
        <v xml:space="preserve"> </v>
      </c>
      <c r="BO77" s="274" t="str">
        <f t="shared" si="36"/>
        <v xml:space="preserve"> </v>
      </c>
      <c r="BP77" s="274">
        <f t="shared" si="36"/>
        <v>1</v>
      </c>
      <c r="BQ77" s="274" t="str">
        <f t="shared" si="36"/>
        <v xml:space="preserve"> </v>
      </c>
      <c r="BR77" s="274" t="str">
        <f t="shared" si="35"/>
        <v xml:space="preserve"> </v>
      </c>
      <c r="BS77" s="274" t="str">
        <f t="shared" si="35"/>
        <v xml:space="preserve"> </v>
      </c>
      <c r="BT77" s="274" t="str">
        <f t="shared" si="35"/>
        <v xml:space="preserve"> </v>
      </c>
      <c r="BU77" s="274" t="str">
        <f t="shared" si="35"/>
        <v xml:space="preserve"> </v>
      </c>
      <c r="BV77" s="274" t="str">
        <f t="shared" si="35"/>
        <v xml:space="preserve"> </v>
      </c>
      <c r="BW77" s="274" t="str">
        <f t="shared" si="35"/>
        <v xml:space="preserve"> </v>
      </c>
      <c r="BX77" s="274" t="str">
        <f t="shared" si="35"/>
        <v xml:space="preserve"> </v>
      </c>
      <c r="BY77" s="274" t="str">
        <f t="shared" si="35"/>
        <v xml:space="preserve"> </v>
      </c>
      <c r="BZ77" s="274" t="str">
        <f t="shared" si="35"/>
        <v xml:space="preserve"> </v>
      </c>
      <c r="CA77" s="274" t="str">
        <f t="shared" si="35"/>
        <v xml:space="preserve"> </v>
      </c>
      <c r="CB77" s="274" t="str">
        <f t="shared" si="35"/>
        <v xml:space="preserve"> </v>
      </c>
      <c r="CC77" s="274" t="str">
        <f t="shared" si="35"/>
        <v xml:space="preserve"> </v>
      </c>
      <c r="CD77" s="274" t="str">
        <f t="shared" si="35"/>
        <v xml:space="preserve"> </v>
      </c>
      <c r="CE77" s="274">
        <f t="shared" si="35"/>
        <v>1</v>
      </c>
      <c r="CF77" s="274" t="str">
        <f t="shared" si="35"/>
        <v xml:space="preserve"> </v>
      </c>
      <c r="CG77" s="274" t="str">
        <f t="shared" si="35"/>
        <v xml:space="preserve"> </v>
      </c>
      <c r="CH77" s="274" t="str">
        <f t="shared" si="35"/>
        <v xml:space="preserve"> </v>
      </c>
      <c r="CI77" s="274">
        <f t="shared" si="35"/>
        <v>1</v>
      </c>
      <c r="CJ77" s="274" t="str">
        <f t="shared" si="35"/>
        <v xml:space="preserve"> </v>
      </c>
      <c r="CK77" s="274" t="str">
        <f t="shared" si="35"/>
        <v xml:space="preserve"> </v>
      </c>
      <c r="CL77" s="274" t="str">
        <f t="shared" si="35"/>
        <v xml:space="preserve"> </v>
      </c>
      <c r="CM77" s="274" t="str">
        <f t="shared" si="35"/>
        <v xml:space="preserve"> </v>
      </c>
      <c r="CN77" s="274">
        <f t="shared" si="35"/>
        <v>1</v>
      </c>
      <c r="CO77" s="274" t="str">
        <f t="shared" si="35"/>
        <v xml:space="preserve"> </v>
      </c>
      <c r="CP77" s="274" t="str">
        <f t="shared" si="35"/>
        <v xml:space="preserve"> </v>
      </c>
      <c r="CQ77" s="274" t="str">
        <f t="shared" si="35"/>
        <v xml:space="preserve"> </v>
      </c>
      <c r="CR77" s="274" t="str">
        <f t="shared" si="35"/>
        <v xml:space="preserve"> </v>
      </c>
      <c r="CS77" s="274" t="str">
        <f t="shared" si="35"/>
        <v xml:space="preserve"> </v>
      </c>
      <c r="CT77" s="274" t="str">
        <f t="shared" si="35"/>
        <v xml:space="preserve"> </v>
      </c>
      <c r="CU77" s="274" t="str">
        <f t="shared" si="35"/>
        <v xml:space="preserve"> </v>
      </c>
      <c r="CV77" s="274" t="str">
        <f t="shared" si="35"/>
        <v xml:space="preserve"> </v>
      </c>
      <c r="CW77" s="274" t="str">
        <f t="shared" si="35"/>
        <v xml:space="preserve"> </v>
      </c>
      <c r="CX77" s="274" t="str">
        <f t="shared" si="35"/>
        <v xml:space="preserve"> </v>
      </c>
      <c r="CY77" s="274" t="str">
        <f t="shared" si="35"/>
        <v xml:space="preserve"> </v>
      </c>
      <c r="CZ77" s="274" t="str">
        <f t="shared" si="35"/>
        <v xml:space="preserve"> </v>
      </c>
      <c r="DA77" s="274" t="str">
        <f t="shared" si="35"/>
        <v xml:space="preserve"> </v>
      </c>
      <c r="DB77" s="274" t="str">
        <f t="shared" si="35"/>
        <v xml:space="preserve"> </v>
      </c>
      <c r="DC77" s="274" t="str">
        <f t="shared" si="35"/>
        <v xml:space="preserve"> </v>
      </c>
      <c r="DD77" s="274" t="str">
        <f t="shared" si="35"/>
        <v xml:space="preserve"> </v>
      </c>
      <c r="DE77" s="274" t="str">
        <f t="shared" si="35"/>
        <v xml:space="preserve"> </v>
      </c>
      <c r="DF77" s="274" t="str">
        <f t="shared" si="35"/>
        <v xml:space="preserve"> </v>
      </c>
      <c r="DG77" s="274" t="str">
        <f t="shared" si="35"/>
        <v xml:space="preserve"> </v>
      </c>
      <c r="DH77" s="274" t="str">
        <f t="shared" si="35"/>
        <v xml:space="preserve"> </v>
      </c>
      <c r="DI77" s="274" t="str">
        <f t="shared" si="35"/>
        <v xml:space="preserve"> </v>
      </c>
      <c r="DJ77" s="274" t="str">
        <f t="shared" si="35"/>
        <v xml:space="preserve"> </v>
      </c>
      <c r="DK77" s="274">
        <f t="shared" si="35"/>
        <v>1</v>
      </c>
      <c r="DL77" s="274" t="str">
        <f t="shared" si="35"/>
        <v xml:space="preserve"> </v>
      </c>
      <c r="DM77" s="274" t="str">
        <f t="shared" si="35"/>
        <v xml:space="preserve"> </v>
      </c>
      <c r="DN77" s="274" t="str">
        <f t="shared" si="35"/>
        <v xml:space="preserve"> </v>
      </c>
      <c r="DO77" s="274" t="str">
        <f t="shared" si="35"/>
        <v xml:space="preserve"> </v>
      </c>
      <c r="DP77" s="274" t="str">
        <f t="shared" si="35"/>
        <v xml:space="preserve"> </v>
      </c>
      <c r="DQ77" s="274" t="str">
        <f t="shared" si="35"/>
        <v xml:space="preserve"> </v>
      </c>
      <c r="DR77" s="274" t="str">
        <f t="shared" si="35"/>
        <v xml:space="preserve"> </v>
      </c>
      <c r="DS77" s="274" t="str">
        <f t="shared" si="35"/>
        <v xml:space="preserve"> </v>
      </c>
      <c r="DT77" s="274" t="str">
        <f t="shared" si="35"/>
        <v xml:space="preserve"> </v>
      </c>
      <c r="DU77" s="274" t="str">
        <f t="shared" si="35"/>
        <v xml:space="preserve"> </v>
      </c>
      <c r="DV77" s="274" t="str">
        <f t="shared" si="35"/>
        <v xml:space="preserve"> </v>
      </c>
      <c r="DW77" s="274" t="str">
        <f t="shared" si="35"/>
        <v xml:space="preserve"> </v>
      </c>
      <c r="DX77" s="274" t="str">
        <f t="shared" si="35"/>
        <v xml:space="preserve"> </v>
      </c>
      <c r="DY77" s="274" t="str">
        <f t="shared" si="35"/>
        <v xml:space="preserve"> </v>
      </c>
      <c r="DZ77" s="274" t="str">
        <f t="shared" si="35"/>
        <v xml:space="preserve"> </v>
      </c>
      <c r="EA77" s="274" t="str">
        <f t="shared" si="35"/>
        <v xml:space="preserve"> </v>
      </c>
      <c r="EB77" s="274" t="str">
        <f t="shared" si="35"/>
        <v xml:space="preserve"> </v>
      </c>
      <c r="EC77" s="274" t="str">
        <f t="shared" si="34"/>
        <v xml:space="preserve"> </v>
      </c>
      <c r="ED77" s="274">
        <f t="shared" si="33"/>
        <v>1</v>
      </c>
      <c r="EE77" s="274">
        <f t="shared" si="33"/>
        <v>1</v>
      </c>
      <c r="EF77" s="274" t="str">
        <f t="shared" si="33"/>
        <v xml:space="preserve"> </v>
      </c>
      <c r="EG77" s="274" t="str">
        <f t="shared" si="33"/>
        <v xml:space="preserve"> </v>
      </c>
      <c r="EH77" s="274" t="str">
        <f t="shared" si="33"/>
        <v xml:space="preserve"> </v>
      </c>
      <c r="EI77" s="274" t="str">
        <f t="shared" si="33"/>
        <v xml:space="preserve"> </v>
      </c>
      <c r="EJ77" s="274" t="str">
        <f t="shared" si="33"/>
        <v xml:space="preserve"> </v>
      </c>
    </row>
    <row r="78" spans="1:140" x14ac:dyDescent="0.25">
      <c r="A78" s="272" t="s">
        <v>319</v>
      </c>
      <c r="B78" s="274" t="str">
        <f t="shared" si="28"/>
        <v xml:space="preserve"> </v>
      </c>
      <c r="C78" s="274" t="str">
        <f t="shared" si="36"/>
        <v xml:space="preserve"> </v>
      </c>
      <c r="D78" s="274" t="str">
        <f t="shared" si="36"/>
        <v xml:space="preserve"> </v>
      </c>
      <c r="E78" s="274" t="str">
        <f t="shared" si="36"/>
        <v xml:space="preserve"> </v>
      </c>
      <c r="F78" s="274" t="str">
        <f t="shared" si="36"/>
        <v xml:space="preserve"> </v>
      </c>
      <c r="G78" s="274" t="str">
        <f t="shared" si="36"/>
        <v xml:space="preserve"> </v>
      </c>
      <c r="H78" s="274" t="str">
        <f t="shared" si="36"/>
        <v xml:space="preserve"> </v>
      </c>
      <c r="I78" s="274" t="str">
        <f t="shared" si="36"/>
        <v xml:space="preserve"> </v>
      </c>
      <c r="J78" s="274" t="str">
        <f t="shared" si="36"/>
        <v xml:space="preserve"> </v>
      </c>
      <c r="K78" s="274">
        <f t="shared" si="36"/>
        <v>1</v>
      </c>
      <c r="L78" s="274" t="str">
        <f t="shared" si="36"/>
        <v xml:space="preserve"> </v>
      </c>
      <c r="M78" s="274" t="str">
        <f t="shared" si="36"/>
        <v xml:space="preserve"> </v>
      </c>
      <c r="N78" s="274" t="str">
        <f t="shared" si="36"/>
        <v xml:space="preserve"> </v>
      </c>
      <c r="O78" s="274" t="str">
        <f t="shared" si="36"/>
        <v xml:space="preserve"> </v>
      </c>
      <c r="P78" s="274" t="str">
        <f t="shared" si="29"/>
        <v xml:space="preserve"> </v>
      </c>
      <c r="Q78" s="274" t="str">
        <f t="shared" si="36"/>
        <v xml:space="preserve"> </v>
      </c>
      <c r="R78" s="274" t="str">
        <f t="shared" si="36"/>
        <v xml:space="preserve"> </v>
      </c>
      <c r="S78" s="274" t="str">
        <f t="shared" si="30"/>
        <v xml:space="preserve"> </v>
      </c>
      <c r="T78" s="274" t="str">
        <f t="shared" si="36"/>
        <v xml:space="preserve"> </v>
      </c>
      <c r="U78" s="274" t="str">
        <f t="shared" si="31"/>
        <v xml:space="preserve"> </v>
      </c>
      <c r="V78" s="274" t="str">
        <f t="shared" si="36"/>
        <v xml:space="preserve"> </v>
      </c>
      <c r="W78" s="274" t="str">
        <f t="shared" si="36"/>
        <v xml:space="preserve"> </v>
      </c>
      <c r="X78" s="274" t="str">
        <f t="shared" si="36"/>
        <v xml:space="preserve"> </v>
      </c>
      <c r="Y78" s="274" t="str">
        <f t="shared" si="36"/>
        <v xml:space="preserve"> </v>
      </c>
      <c r="Z78" s="274" t="str">
        <f t="shared" si="36"/>
        <v xml:space="preserve"> </v>
      </c>
      <c r="AA78" s="274" t="str">
        <f t="shared" si="36"/>
        <v xml:space="preserve"> </v>
      </c>
      <c r="AB78" s="274" t="str">
        <f t="shared" si="36"/>
        <v xml:space="preserve"> </v>
      </c>
      <c r="AC78" s="274" t="str">
        <f t="shared" si="36"/>
        <v xml:space="preserve"> </v>
      </c>
      <c r="AD78" s="274" t="str">
        <f t="shared" si="36"/>
        <v xml:space="preserve"> </v>
      </c>
      <c r="AE78" s="274" t="str">
        <f t="shared" si="36"/>
        <v xml:space="preserve"> </v>
      </c>
      <c r="AF78" s="274" t="str">
        <f t="shared" si="36"/>
        <v xml:space="preserve"> </v>
      </c>
      <c r="AG78" s="274" t="str">
        <f t="shared" si="36"/>
        <v xml:space="preserve"> </v>
      </c>
      <c r="AH78" s="274" t="str">
        <f t="shared" si="36"/>
        <v xml:space="preserve"> </v>
      </c>
      <c r="AI78" s="274" t="str">
        <f t="shared" si="36"/>
        <v xml:space="preserve"> </v>
      </c>
      <c r="AJ78" s="274" t="str">
        <f t="shared" si="36"/>
        <v xml:space="preserve"> </v>
      </c>
      <c r="AK78" s="274" t="str">
        <f t="shared" si="36"/>
        <v xml:space="preserve"> </v>
      </c>
      <c r="AL78" s="274" t="str">
        <f t="shared" si="36"/>
        <v xml:space="preserve"> </v>
      </c>
      <c r="AM78" s="274" t="str">
        <f t="shared" si="36"/>
        <v xml:space="preserve"> </v>
      </c>
      <c r="AN78" s="274" t="str">
        <f t="shared" si="36"/>
        <v xml:space="preserve"> </v>
      </c>
      <c r="AO78" s="274" t="str">
        <f t="shared" si="36"/>
        <v xml:space="preserve"> </v>
      </c>
      <c r="AP78" s="274" t="str">
        <f t="shared" si="36"/>
        <v xml:space="preserve"> </v>
      </c>
      <c r="AQ78" s="274" t="str">
        <f t="shared" si="36"/>
        <v xml:space="preserve"> </v>
      </c>
      <c r="AR78" s="274" t="str">
        <f t="shared" si="36"/>
        <v xml:space="preserve"> </v>
      </c>
      <c r="AS78" s="274" t="str">
        <f t="shared" si="36"/>
        <v xml:space="preserve"> </v>
      </c>
      <c r="AT78" s="274" t="str">
        <f t="shared" si="36"/>
        <v xml:space="preserve"> </v>
      </c>
      <c r="AU78" s="274" t="str">
        <f t="shared" si="36"/>
        <v xml:space="preserve"> </v>
      </c>
      <c r="AV78" s="274" t="str">
        <f t="shared" si="36"/>
        <v xml:space="preserve"> </v>
      </c>
      <c r="AW78" s="274" t="str">
        <f t="shared" si="36"/>
        <v xml:space="preserve"> </v>
      </c>
      <c r="AX78" s="274" t="str">
        <f t="shared" si="36"/>
        <v xml:space="preserve"> </v>
      </c>
      <c r="AY78" s="274" t="str">
        <f t="shared" si="36"/>
        <v xml:space="preserve"> </v>
      </c>
      <c r="AZ78" s="274" t="str">
        <f t="shared" si="36"/>
        <v xml:space="preserve"> </v>
      </c>
      <c r="BA78" s="274">
        <f t="shared" si="36"/>
        <v>1</v>
      </c>
      <c r="BB78" s="274" t="str">
        <f t="shared" si="36"/>
        <v xml:space="preserve"> </v>
      </c>
      <c r="BC78" s="274" t="str">
        <f t="shared" si="36"/>
        <v xml:space="preserve"> </v>
      </c>
      <c r="BD78" s="274" t="str">
        <f t="shared" si="36"/>
        <v xml:space="preserve"> </v>
      </c>
      <c r="BE78" s="274" t="str">
        <f t="shared" si="36"/>
        <v xml:space="preserve"> </v>
      </c>
      <c r="BF78" s="274" t="str">
        <f t="shared" si="36"/>
        <v xml:space="preserve"> </v>
      </c>
      <c r="BG78" s="274" t="str">
        <f t="shared" si="36"/>
        <v xml:space="preserve"> </v>
      </c>
      <c r="BH78" s="274" t="str">
        <f t="shared" si="36"/>
        <v xml:space="preserve"> </v>
      </c>
      <c r="BI78" s="274" t="str">
        <f t="shared" si="36"/>
        <v xml:space="preserve"> </v>
      </c>
      <c r="BJ78" s="274" t="str">
        <f t="shared" si="36"/>
        <v xml:space="preserve"> </v>
      </c>
      <c r="BK78" s="274" t="str">
        <f t="shared" si="36"/>
        <v xml:space="preserve"> </v>
      </c>
      <c r="BL78" s="274" t="str">
        <f t="shared" si="36"/>
        <v xml:space="preserve"> </v>
      </c>
      <c r="BM78" s="274" t="str">
        <f t="shared" si="36"/>
        <v xml:space="preserve"> </v>
      </c>
      <c r="BN78" s="274" t="str">
        <f t="shared" si="36"/>
        <v xml:space="preserve"> </v>
      </c>
      <c r="BO78" s="274" t="str">
        <f t="shared" si="36"/>
        <v xml:space="preserve"> </v>
      </c>
      <c r="BP78" s="274" t="str">
        <f t="shared" si="36"/>
        <v xml:space="preserve"> </v>
      </c>
      <c r="BQ78" s="274" t="str">
        <f t="shared" si="36"/>
        <v xml:space="preserve"> </v>
      </c>
      <c r="BR78" s="274" t="str">
        <f t="shared" si="35"/>
        <v xml:space="preserve"> </v>
      </c>
      <c r="BS78" s="274" t="str">
        <f t="shared" si="35"/>
        <v xml:space="preserve"> </v>
      </c>
      <c r="BT78" s="274" t="str">
        <f t="shared" si="35"/>
        <v xml:space="preserve"> </v>
      </c>
      <c r="BU78" s="274" t="str">
        <f t="shared" si="35"/>
        <v xml:space="preserve"> </v>
      </c>
      <c r="BV78" s="274" t="str">
        <f t="shared" si="35"/>
        <v xml:space="preserve"> </v>
      </c>
      <c r="BW78" s="274" t="str">
        <f t="shared" si="35"/>
        <v xml:space="preserve"> </v>
      </c>
      <c r="BX78" s="274" t="str">
        <f t="shared" si="35"/>
        <v xml:space="preserve"> </v>
      </c>
      <c r="BY78" s="274" t="str">
        <f t="shared" si="35"/>
        <v xml:space="preserve"> </v>
      </c>
      <c r="BZ78" s="274" t="str">
        <f t="shared" si="35"/>
        <v xml:space="preserve"> </v>
      </c>
      <c r="CA78" s="274" t="str">
        <f t="shared" si="35"/>
        <v xml:space="preserve"> </v>
      </c>
      <c r="CB78" s="274" t="str">
        <f t="shared" si="35"/>
        <v xml:space="preserve"> </v>
      </c>
      <c r="CC78" s="274" t="str">
        <f t="shared" si="35"/>
        <v xml:space="preserve"> </v>
      </c>
      <c r="CD78" s="274" t="str">
        <f t="shared" si="35"/>
        <v xml:space="preserve"> </v>
      </c>
      <c r="CE78" s="274" t="str">
        <f t="shared" si="35"/>
        <v xml:space="preserve"> </v>
      </c>
      <c r="CF78" s="274" t="str">
        <f t="shared" si="35"/>
        <v xml:space="preserve"> </v>
      </c>
      <c r="CG78" s="274" t="str">
        <f t="shared" si="35"/>
        <v xml:space="preserve"> </v>
      </c>
      <c r="CH78" s="274" t="str">
        <f t="shared" si="35"/>
        <v xml:space="preserve"> </v>
      </c>
      <c r="CI78" s="274" t="str">
        <f t="shared" si="35"/>
        <v xml:space="preserve"> </v>
      </c>
      <c r="CJ78" s="274" t="str">
        <f t="shared" si="35"/>
        <v xml:space="preserve"> </v>
      </c>
      <c r="CK78" s="274" t="str">
        <f t="shared" si="35"/>
        <v xml:space="preserve"> </v>
      </c>
      <c r="CL78" s="274" t="str">
        <f t="shared" si="35"/>
        <v xml:space="preserve"> </v>
      </c>
      <c r="CM78" s="274" t="str">
        <f t="shared" si="35"/>
        <v xml:space="preserve"> </v>
      </c>
      <c r="CN78" s="274" t="str">
        <f t="shared" si="35"/>
        <v xml:space="preserve"> </v>
      </c>
      <c r="CO78" s="274" t="str">
        <f t="shared" si="35"/>
        <v xml:space="preserve"> </v>
      </c>
      <c r="CP78" s="274" t="str">
        <f t="shared" si="35"/>
        <v xml:space="preserve"> </v>
      </c>
      <c r="CQ78" s="274" t="str">
        <f t="shared" si="35"/>
        <v xml:space="preserve"> </v>
      </c>
      <c r="CR78" s="274" t="str">
        <f t="shared" si="35"/>
        <v xml:space="preserve"> </v>
      </c>
      <c r="CS78" s="274" t="str">
        <f t="shared" si="35"/>
        <v xml:space="preserve"> </v>
      </c>
      <c r="CT78" s="274" t="str">
        <f t="shared" si="35"/>
        <v xml:space="preserve"> </v>
      </c>
      <c r="CU78" s="274" t="str">
        <f t="shared" si="35"/>
        <v xml:space="preserve"> </v>
      </c>
      <c r="CV78" s="274" t="str">
        <f t="shared" si="35"/>
        <v xml:space="preserve"> </v>
      </c>
      <c r="CW78" s="274" t="str">
        <f t="shared" si="35"/>
        <v xml:space="preserve"> </v>
      </c>
      <c r="CX78" s="274" t="str">
        <f t="shared" si="35"/>
        <v xml:space="preserve"> </v>
      </c>
      <c r="CY78" s="274" t="str">
        <f t="shared" si="35"/>
        <v xml:space="preserve"> </v>
      </c>
      <c r="CZ78" s="274" t="str">
        <f t="shared" si="35"/>
        <v xml:space="preserve"> </v>
      </c>
      <c r="DA78" s="274" t="str">
        <f t="shared" si="35"/>
        <v xml:space="preserve"> </v>
      </c>
      <c r="DB78" s="274" t="str">
        <f t="shared" si="35"/>
        <v xml:space="preserve"> </v>
      </c>
      <c r="DC78" s="274" t="str">
        <f t="shared" si="35"/>
        <v xml:space="preserve"> </v>
      </c>
      <c r="DD78" s="274" t="str">
        <f t="shared" si="35"/>
        <v xml:space="preserve"> </v>
      </c>
      <c r="DE78" s="274" t="str">
        <f t="shared" si="35"/>
        <v xml:space="preserve"> </v>
      </c>
      <c r="DF78" s="274" t="str">
        <f t="shared" si="35"/>
        <v xml:space="preserve"> </v>
      </c>
      <c r="DG78" s="274" t="str">
        <f t="shared" si="35"/>
        <v xml:space="preserve"> </v>
      </c>
      <c r="DH78" s="274" t="str">
        <f t="shared" si="35"/>
        <v xml:space="preserve"> </v>
      </c>
      <c r="DI78" s="274" t="str">
        <f t="shared" si="35"/>
        <v xml:space="preserve"> </v>
      </c>
      <c r="DJ78" s="274" t="str">
        <f t="shared" si="35"/>
        <v xml:space="preserve"> </v>
      </c>
      <c r="DK78" s="274" t="str">
        <f t="shared" si="35"/>
        <v xml:space="preserve"> </v>
      </c>
      <c r="DL78" s="274" t="str">
        <f t="shared" si="35"/>
        <v xml:space="preserve"> </v>
      </c>
      <c r="DM78" s="274" t="str">
        <f t="shared" si="35"/>
        <v xml:space="preserve"> </v>
      </c>
      <c r="DN78" s="274" t="str">
        <f t="shared" si="35"/>
        <v xml:space="preserve"> </v>
      </c>
      <c r="DO78" s="274" t="str">
        <f t="shared" si="35"/>
        <v xml:space="preserve"> </v>
      </c>
      <c r="DP78" s="274" t="str">
        <f t="shared" si="35"/>
        <v xml:space="preserve"> </v>
      </c>
      <c r="DQ78" s="274" t="str">
        <f t="shared" si="35"/>
        <v xml:space="preserve"> </v>
      </c>
      <c r="DR78" s="274" t="str">
        <f t="shared" si="35"/>
        <v xml:space="preserve"> </v>
      </c>
      <c r="DS78" s="274" t="str">
        <f t="shared" si="35"/>
        <v xml:space="preserve"> </v>
      </c>
      <c r="DT78" s="274" t="str">
        <f t="shared" si="35"/>
        <v xml:space="preserve"> </v>
      </c>
      <c r="DU78" s="274" t="str">
        <f t="shared" si="35"/>
        <v xml:space="preserve"> </v>
      </c>
      <c r="DV78" s="274" t="str">
        <f t="shared" si="35"/>
        <v xml:space="preserve"> </v>
      </c>
      <c r="DW78" s="274" t="str">
        <f t="shared" si="35"/>
        <v xml:space="preserve"> </v>
      </c>
      <c r="DX78" s="274" t="str">
        <f t="shared" si="35"/>
        <v xml:space="preserve"> </v>
      </c>
      <c r="DY78" s="274" t="str">
        <f t="shared" si="35"/>
        <v xml:space="preserve"> </v>
      </c>
      <c r="DZ78" s="274" t="str">
        <f t="shared" si="35"/>
        <v xml:space="preserve"> </v>
      </c>
      <c r="EA78" s="274" t="str">
        <f t="shared" si="35"/>
        <v xml:space="preserve"> </v>
      </c>
      <c r="EB78" s="274" t="str">
        <f t="shared" si="35"/>
        <v xml:space="preserve"> </v>
      </c>
      <c r="EC78" s="274" t="str">
        <f t="shared" si="34"/>
        <v xml:space="preserve"> </v>
      </c>
      <c r="ED78" s="274" t="str">
        <f t="shared" si="33"/>
        <v xml:space="preserve"> </v>
      </c>
      <c r="EE78" s="274" t="str">
        <f t="shared" si="33"/>
        <v xml:space="preserve"> </v>
      </c>
      <c r="EF78" s="274" t="str">
        <f t="shared" si="33"/>
        <v xml:space="preserve"> </v>
      </c>
      <c r="EG78" s="274" t="str">
        <f t="shared" si="33"/>
        <v xml:space="preserve"> </v>
      </c>
      <c r="EH78" s="274" t="str">
        <f t="shared" si="33"/>
        <v xml:space="preserve"> </v>
      </c>
      <c r="EI78" s="274" t="str">
        <f t="shared" si="33"/>
        <v xml:space="preserve"> </v>
      </c>
      <c r="EJ78" s="274" t="str">
        <f t="shared" si="33"/>
        <v xml:space="preserve"> </v>
      </c>
    </row>
    <row r="79" spans="1:140" x14ac:dyDescent="0.25">
      <c r="A79" s="272" t="s">
        <v>329</v>
      </c>
      <c r="B79" s="274" t="str">
        <f t="shared" si="28"/>
        <v xml:space="preserve"> </v>
      </c>
      <c r="C79" s="274" t="str">
        <f t="shared" si="36"/>
        <v xml:space="preserve"> </v>
      </c>
      <c r="D79" s="274" t="str">
        <f t="shared" si="36"/>
        <v xml:space="preserve"> </v>
      </c>
      <c r="E79" s="274" t="str">
        <f t="shared" si="36"/>
        <v xml:space="preserve"> </v>
      </c>
      <c r="F79" s="274" t="str">
        <f t="shared" si="36"/>
        <v xml:space="preserve"> </v>
      </c>
      <c r="G79" s="274" t="str">
        <f t="shared" si="36"/>
        <v xml:space="preserve"> </v>
      </c>
      <c r="H79" s="274" t="str">
        <f t="shared" si="36"/>
        <v xml:space="preserve"> </v>
      </c>
      <c r="I79" s="274" t="str">
        <f t="shared" si="36"/>
        <v xml:space="preserve"> </v>
      </c>
      <c r="J79" s="274" t="str">
        <f t="shared" si="36"/>
        <v xml:space="preserve"> </v>
      </c>
      <c r="K79" s="274" t="str">
        <f t="shared" si="36"/>
        <v xml:space="preserve"> </v>
      </c>
      <c r="L79" s="274" t="str">
        <f t="shared" si="36"/>
        <v xml:space="preserve"> </v>
      </c>
      <c r="M79" s="274" t="str">
        <f t="shared" si="36"/>
        <v xml:space="preserve"> </v>
      </c>
      <c r="N79" s="274" t="str">
        <f t="shared" si="36"/>
        <v xml:space="preserve"> </v>
      </c>
      <c r="O79" s="274" t="str">
        <f t="shared" si="36"/>
        <v xml:space="preserve"> </v>
      </c>
      <c r="P79" s="274" t="str">
        <f t="shared" si="29"/>
        <v xml:space="preserve"> </v>
      </c>
      <c r="Q79" s="274" t="str">
        <f t="shared" si="36"/>
        <v xml:space="preserve"> </v>
      </c>
      <c r="R79" s="274" t="str">
        <f t="shared" si="36"/>
        <v xml:space="preserve"> </v>
      </c>
      <c r="S79" s="274" t="str">
        <f t="shared" si="30"/>
        <v xml:space="preserve"> </v>
      </c>
      <c r="T79" s="274" t="str">
        <f t="shared" si="36"/>
        <v xml:space="preserve"> </v>
      </c>
      <c r="U79" s="274" t="str">
        <f t="shared" si="31"/>
        <v xml:space="preserve"> </v>
      </c>
      <c r="V79" s="274" t="str">
        <f t="shared" si="36"/>
        <v xml:space="preserve"> </v>
      </c>
      <c r="W79" s="274" t="str">
        <f t="shared" si="36"/>
        <v xml:space="preserve"> </v>
      </c>
      <c r="X79" s="274" t="str">
        <f t="shared" si="36"/>
        <v xml:space="preserve"> </v>
      </c>
      <c r="Y79" s="274" t="str">
        <f t="shared" si="36"/>
        <v xml:space="preserve"> </v>
      </c>
      <c r="Z79" s="274" t="str">
        <f t="shared" si="36"/>
        <v xml:space="preserve"> </v>
      </c>
      <c r="AA79" s="274" t="str">
        <f t="shared" si="36"/>
        <v xml:space="preserve"> </v>
      </c>
      <c r="AB79" s="274" t="str">
        <f t="shared" si="36"/>
        <v xml:space="preserve"> </v>
      </c>
      <c r="AC79" s="274" t="str">
        <f t="shared" si="36"/>
        <v xml:space="preserve"> </v>
      </c>
      <c r="AD79" s="274" t="str">
        <f t="shared" si="36"/>
        <v xml:space="preserve"> </v>
      </c>
      <c r="AE79" s="274" t="str">
        <f t="shared" si="36"/>
        <v xml:space="preserve"> </v>
      </c>
      <c r="AF79" s="274" t="str">
        <f t="shared" si="36"/>
        <v xml:space="preserve"> </v>
      </c>
      <c r="AG79" s="274" t="str">
        <f t="shared" si="36"/>
        <v xml:space="preserve"> </v>
      </c>
      <c r="AH79" s="274" t="str">
        <f t="shared" si="36"/>
        <v xml:space="preserve"> </v>
      </c>
      <c r="AI79" s="274" t="str">
        <f t="shared" si="36"/>
        <v xml:space="preserve"> </v>
      </c>
      <c r="AJ79" s="274" t="str">
        <f t="shared" si="36"/>
        <v xml:space="preserve"> </v>
      </c>
      <c r="AK79" s="274" t="str">
        <f t="shared" si="36"/>
        <v xml:space="preserve"> </v>
      </c>
      <c r="AL79" s="274" t="str">
        <f t="shared" si="36"/>
        <v xml:space="preserve"> </v>
      </c>
      <c r="AM79" s="274" t="str">
        <f t="shared" si="36"/>
        <v xml:space="preserve"> </v>
      </c>
      <c r="AN79" s="274" t="str">
        <f t="shared" si="36"/>
        <v xml:space="preserve"> </v>
      </c>
      <c r="AO79" s="274" t="str">
        <f t="shared" si="36"/>
        <v xml:space="preserve"> </v>
      </c>
      <c r="AP79" s="274" t="str">
        <f t="shared" si="36"/>
        <v xml:space="preserve"> </v>
      </c>
      <c r="AQ79" s="274" t="str">
        <f t="shared" si="36"/>
        <v xml:space="preserve"> </v>
      </c>
      <c r="AR79" s="274" t="str">
        <f t="shared" si="36"/>
        <v xml:space="preserve"> </v>
      </c>
      <c r="AS79" s="274" t="str">
        <f t="shared" si="36"/>
        <v xml:space="preserve"> </v>
      </c>
      <c r="AT79" s="274" t="str">
        <f t="shared" si="36"/>
        <v xml:space="preserve"> </v>
      </c>
      <c r="AU79" s="274" t="str">
        <f t="shared" si="36"/>
        <v xml:space="preserve"> </v>
      </c>
      <c r="AV79" s="274" t="str">
        <f t="shared" si="36"/>
        <v xml:space="preserve"> </v>
      </c>
      <c r="AW79" s="274" t="str">
        <f t="shared" si="36"/>
        <v xml:space="preserve"> </v>
      </c>
      <c r="AX79" s="274" t="str">
        <f t="shared" si="36"/>
        <v xml:space="preserve"> </v>
      </c>
      <c r="AY79" s="274" t="str">
        <f t="shared" si="36"/>
        <v xml:space="preserve"> </v>
      </c>
      <c r="AZ79" s="274" t="str">
        <f t="shared" si="36"/>
        <v xml:space="preserve"> </v>
      </c>
      <c r="BA79" s="274" t="str">
        <f t="shared" si="36"/>
        <v xml:space="preserve"> </v>
      </c>
      <c r="BB79" s="274" t="str">
        <f t="shared" si="36"/>
        <v xml:space="preserve"> </v>
      </c>
      <c r="BC79" s="274" t="str">
        <f t="shared" si="36"/>
        <v xml:space="preserve"> </v>
      </c>
      <c r="BD79" s="274" t="str">
        <f t="shared" si="36"/>
        <v xml:space="preserve"> </v>
      </c>
      <c r="BE79" s="274" t="str">
        <f t="shared" si="36"/>
        <v xml:space="preserve"> </v>
      </c>
      <c r="BF79" s="274" t="str">
        <f t="shared" si="36"/>
        <v xml:space="preserve"> </v>
      </c>
      <c r="BG79" s="274" t="str">
        <f t="shared" si="36"/>
        <v xml:space="preserve"> </v>
      </c>
      <c r="BH79" s="274" t="str">
        <f t="shared" si="36"/>
        <v xml:space="preserve"> </v>
      </c>
      <c r="BI79" s="274" t="str">
        <f t="shared" si="36"/>
        <v xml:space="preserve"> </v>
      </c>
      <c r="BJ79" s="274" t="str">
        <f t="shared" si="36"/>
        <v xml:space="preserve"> </v>
      </c>
      <c r="BK79" s="274" t="str">
        <f t="shared" si="36"/>
        <v xml:space="preserve"> </v>
      </c>
      <c r="BL79" s="274" t="str">
        <f t="shared" si="36"/>
        <v xml:space="preserve"> </v>
      </c>
      <c r="BM79" s="274" t="str">
        <f t="shared" si="36"/>
        <v xml:space="preserve"> </v>
      </c>
      <c r="BN79" s="274" t="str">
        <f t="shared" si="36"/>
        <v xml:space="preserve"> </v>
      </c>
      <c r="BO79" s="274" t="str">
        <f t="shared" si="36"/>
        <v xml:space="preserve"> </v>
      </c>
      <c r="BP79" s="274" t="str">
        <f t="shared" si="36"/>
        <v xml:space="preserve"> </v>
      </c>
      <c r="BQ79" s="274" t="str">
        <f t="shared" si="36"/>
        <v xml:space="preserve"> </v>
      </c>
      <c r="BR79" s="274" t="str">
        <f t="shared" si="35"/>
        <v xml:space="preserve"> </v>
      </c>
      <c r="BS79" s="274" t="str">
        <f t="shared" si="35"/>
        <v xml:space="preserve"> </v>
      </c>
      <c r="BT79" s="274" t="str">
        <f t="shared" si="35"/>
        <v xml:space="preserve"> </v>
      </c>
      <c r="BU79" s="274" t="str">
        <f t="shared" si="35"/>
        <v xml:space="preserve"> </v>
      </c>
      <c r="BV79" s="274" t="str">
        <f t="shared" si="35"/>
        <v xml:space="preserve"> </v>
      </c>
      <c r="BW79" s="274" t="str">
        <f t="shared" si="35"/>
        <v xml:space="preserve"> </v>
      </c>
      <c r="BX79" s="274" t="str">
        <f t="shared" si="35"/>
        <v xml:space="preserve"> </v>
      </c>
      <c r="BY79" s="274" t="str">
        <f t="shared" si="35"/>
        <v xml:space="preserve"> </v>
      </c>
      <c r="BZ79" s="274" t="str">
        <f t="shared" si="35"/>
        <v xml:space="preserve"> </v>
      </c>
      <c r="CA79" s="274" t="str">
        <f t="shared" si="35"/>
        <v xml:space="preserve"> </v>
      </c>
      <c r="CB79" s="274" t="str">
        <f t="shared" si="35"/>
        <v xml:space="preserve"> </v>
      </c>
      <c r="CC79" s="274" t="str">
        <f t="shared" si="35"/>
        <v xml:space="preserve"> </v>
      </c>
      <c r="CD79" s="274" t="str">
        <f t="shared" si="35"/>
        <v xml:space="preserve"> </v>
      </c>
      <c r="CE79" s="274" t="str">
        <f t="shared" si="35"/>
        <v xml:space="preserve"> </v>
      </c>
      <c r="CF79" s="274" t="str">
        <f t="shared" si="35"/>
        <v xml:space="preserve"> </v>
      </c>
      <c r="CG79" s="274" t="str">
        <f t="shared" si="35"/>
        <v xml:space="preserve"> </v>
      </c>
      <c r="CH79" s="274" t="str">
        <f t="shared" si="35"/>
        <v xml:space="preserve"> </v>
      </c>
      <c r="CI79" s="274" t="str">
        <f t="shared" si="35"/>
        <v xml:space="preserve"> </v>
      </c>
      <c r="CJ79" s="274" t="str">
        <f t="shared" si="35"/>
        <v xml:space="preserve"> </v>
      </c>
      <c r="CK79" s="274" t="str">
        <f t="shared" si="35"/>
        <v xml:space="preserve"> </v>
      </c>
      <c r="CL79" s="274" t="str">
        <f t="shared" si="35"/>
        <v xml:space="preserve"> </v>
      </c>
      <c r="CM79" s="274" t="str">
        <f t="shared" si="35"/>
        <v xml:space="preserve"> </v>
      </c>
      <c r="CN79" s="274" t="str">
        <f t="shared" si="35"/>
        <v xml:space="preserve"> </v>
      </c>
      <c r="CO79" s="274" t="str">
        <f t="shared" si="35"/>
        <v xml:space="preserve"> </v>
      </c>
      <c r="CP79" s="274" t="str">
        <f t="shared" si="35"/>
        <v xml:space="preserve"> </v>
      </c>
      <c r="CQ79" s="274" t="str">
        <f t="shared" si="35"/>
        <v xml:space="preserve"> </v>
      </c>
      <c r="CR79" s="274" t="str">
        <f t="shared" si="35"/>
        <v xml:space="preserve"> </v>
      </c>
      <c r="CS79" s="274" t="str">
        <f t="shared" si="35"/>
        <v xml:space="preserve"> </v>
      </c>
      <c r="CT79" s="274" t="str">
        <f t="shared" si="35"/>
        <v xml:space="preserve"> </v>
      </c>
      <c r="CU79" s="274" t="str">
        <f t="shared" si="35"/>
        <v xml:space="preserve"> </v>
      </c>
      <c r="CV79" s="274" t="str">
        <f t="shared" si="35"/>
        <v xml:space="preserve"> </v>
      </c>
      <c r="CW79" s="274" t="str">
        <f t="shared" si="35"/>
        <v xml:space="preserve"> </v>
      </c>
      <c r="CX79" s="274" t="str">
        <f t="shared" si="35"/>
        <v xml:space="preserve"> </v>
      </c>
      <c r="CY79" s="274" t="str">
        <f t="shared" si="35"/>
        <v xml:space="preserve"> </v>
      </c>
      <c r="CZ79" s="274" t="str">
        <f t="shared" si="35"/>
        <v xml:space="preserve"> </v>
      </c>
      <c r="DA79" s="274" t="str">
        <f t="shared" si="35"/>
        <v xml:space="preserve"> </v>
      </c>
      <c r="DB79" s="274" t="str">
        <f t="shared" si="35"/>
        <v xml:space="preserve"> </v>
      </c>
      <c r="DC79" s="274" t="str">
        <f t="shared" si="35"/>
        <v xml:space="preserve"> </v>
      </c>
      <c r="DD79" s="274" t="str">
        <f t="shared" si="35"/>
        <v xml:space="preserve"> </v>
      </c>
      <c r="DE79" s="274" t="str">
        <f t="shared" si="35"/>
        <v xml:space="preserve"> </v>
      </c>
      <c r="DF79" s="274" t="str">
        <f t="shared" si="35"/>
        <v xml:space="preserve"> </v>
      </c>
      <c r="DG79" s="274" t="str">
        <f t="shared" si="35"/>
        <v xml:space="preserve"> </v>
      </c>
      <c r="DH79" s="274" t="str">
        <f t="shared" si="35"/>
        <v xml:space="preserve"> </v>
      </c>
      <c r="DI79" s="274" t="str">
        <f t="shared" si="35"/>
        <v xml:space="preserve"> </v>
      </c>
      <c r="DJ79" s="274" t="str">
        <f t="shared" si="35"/>
        <v xml:space="preserve"> </v>
      </c>
      <c r="DK79" s="274" t="str">
        <f t="shared" si="35"/>
        <v xml:space="preserve"> </v>
      </c>
      <c r="DL79" s="274" t="str">
        <f t="shared" si="35"/>
        <v xml:space="preserve"> </v>
      </c>
      <c r="DM79" s="274" t="str">
        <f t="shared" si="35"/>
        <v xml:space="preserve"> </v>
      </c>
      <c r="DN79" s="274" t="str">
        <f t="shared" si="35"/>
        <v xml:space="preserve"> </v>
      </c>
      <c r="DO79" s="274" t="str">
        <f t="shared" si="35"/>
        <v xml:space="preserve"> </v>
      </c>
      <c r="DP79" s="274" t="str">
        <f t="shared" si="35"/>
        <v xml:space="preserve"> </v>
      </c>
      <c r="DQ79" s="274" t="str">
        <f t="shared" si="35"/>
        <v xml:space="preserve"> </v>
      </c>
      <c r="DR79" s="274" t="str">
        <f t="shared" si="35"/>
        <v xml:space="preserve"> </v>
      </c>
      <c r="DS79" s="274" t="str">
        <f t="shared" si="35"/>
        <v xml:space="preserve"> </v>
      </c>
      <c r="DT79" s="274" t="str">
        <f t="shared" si="35"/>
        <v xml:space="preserve"> </v>
      </c>
      <c r="DU79" s="274" t="str">
        <f t="shared" si="35"/>
        <v xml:space="preserve"> </v>
      </c>
      <c r="DV79" s="274" t="str">
        <f t="shared" si="35"/>
        <v xml:space="preserve"> </v>
      </c>
      <c r="DW79" s="274" t="str">
        <f t="shared" si="35"/>
        <v xml:space="preserve"> </v>
      </c>
      <c r="DX79" s="274" t="str">
        <f t="shared" si="35"/>
        <v xml:space="preserve"> </v>
      </c>
      <c r="DY79" s="274" t="str">
        <f t="shared" si="35"/>
        <v xml:space="preserve"> </v>
      </c>
      <c r="DZ79" s="274" t="str">
        <f t="shared" si="35"/>
        <v xml:space="preserve"> </v>
      </c>
      <c r="EA79" s="274" t="str">
        <f t="shared" si="35"/>
        <v xml:space="preserve"> </v>
      </c>
      <c r="EB79" s="274" t="str">
        <f t="shared" si="35"/>
        <v xml:space="preserve"> </v>
      </c>
      <c r="EC79" s="274" t="str">
        <f t="shared" si="34"/>
        <v xml:space="preserve"> </v>
      </c>
      <c r="ED79" s="274" t="str">
        <f t="shared" si="33"/>
        <v xml:space="preserve"> </v>
      </c>
      <c r="EE79" s="274" t="str">
        <f t="shared" si="33"/>
        <v xml:space="preserve"> </v>
      </c>
      <c r="EF79" s="274" t="str">
        <f t="shared" si="33"/>
        <v xml:space="preserve"> </v>
      </c>
      <c r="EG79" s="274" t="str">
        <f t="shared" si="33"/>
        <v xml:space="preserve"> </v>
      </c>
      <c r="EH79" s="274" t="str">
        <f t="shared" si="33"/>
        <v xml:space="preserve"> </v>
      </c>
      <c r="EI79" s="274" t="str">
        <f t="shared" si="33"/>
        <v xml:space="preserve"> </v>
      </c>
      <c r="EJ79" s="274" t="str">
        <f t="shared" si="33"/>
        <v xml:space="preserve"> </v>
      </c>
    </row>
    <row r="80" spans="1:140" x14ac:dyDescent="0.25">
      <c r="A80" s="272" t="s">
        <v>331</v>
      </c>
      <c r="B80" s="274" t="str">
        <f t="shared" si="28"/>
        <v xml:space="preserve"> </v>
      </c>
      <c r="C80" s="274" t="str">
        <f t="shared" si="36"/>
        <v xml:space="preserve"> </v>
      </c>
      <c r="D80" s="274" t="str">
        <f t="shared" si="36"/>
        <v xml:space="preserve"> </v>
      </c>
      <c r="E80" s="274" t="str">
        <f t="shared" si="36"/>
        <v xml:space="preserve"> </v>
      </c>
      <c r="F80" s="274" t="str">
        <f t="shared" si="36"/>
        <v xml:space="preserve"> </v>
      </c>
      <c r="G80" s="274" t="str">
        <f t="shared" si="36"/>
        <v xml:space="preserve"> </v>
      </c>
      <c r="H80" s="274" t="str">
        <f t="shared" si="36"/>
        <v xml:space="preserve"> </v>
      </c>
      <c r="I80" s="274" t="str">
        <f t="shared" si="36"/>
        <v xml:space="preserve"> </v>
      </c>
      <c r="J80" s="274" t="str">
        <f t="shared" si="36"/>
        <v xml:space="preserve"> </v>
      </c>
      <c r="K80" s="274" t="str">
        <f t="shared" si="36"/>
        <v xml:space="preserve"> </v>
      </c>
      <c r="L80" s="274" t="str">
        <f t="shared" si="36"/>
        <v xml:space="preserve"> </v>
      </c>
      <c r="M80" s="274" t="str">
        <f t="shared" si="36"/>
        <v xml:space="preserve"> </v>
      </c>
      <c r="N80" s="274" t="str">
        <f t="shared" si="36"/>
        <v xml:space="preserve"> </v>
      </c>
      <c r="O80" s="274" t="str">
        <f t="shared" si="36"/>
        <v xml:space="preserve"> </v>
      </c>
      <c r="P80" s="274" t="str">
        <f t="shared" si="29"/>
        <v xml:space="preserve"> </v>
      </c>
      <c r="Q80" s="274" t="str">
        <f t="shared" si="36"/>
        <v xml:space="preserve"> </v>
      </c>
      <c r="R80" s="274" t="str">
        <f t="shared" si="36"/>
        <v xml:space="preserve"> </v>
      </c>
      <c r="S80" s="274" t="str">
        <f t="shared" si="30"/>
        <v xml:space="preserve"> </v>
      </c>
      <c r="T80" s="274" t="str">
        <f t="shared" si="36"/>
        <v xml:space="preserve"> </v>
      </c>
      <c r="U80" s="274" t="str">
        <f t="shared" si="31"/>
        <v xml:space="preserve"> </v>
      </c>
      <c r="V80" s="274" t="str">
        <f t="shared" si="36"/>
        <v xml:space="preserve"> </v>
      </c>
      <c r="W80" s="274" t="str">
        <f t="shared" si="36"/>
        <v xml:space="preserve"> </v>
      </c>
      <c r="X80" s="274" t="str">
        <f t="shared" si="36"/>
        <v xml:space="preserve"> </v>
      </c>
      <c r="Y80" s="274" t="str">
        <f t="shared" si="36"/>
        <v xml:space="preserve"> </v>
      </c>
      <c r="Z80" s="274" t="str">
        <f t="shared" si="36"/>
        <v xml:space="preserve"> </v>
      </c>
      <c r="AA80" s="274" t="str">
        <f t="shared" si="36"/>
        <v xml:space="preserve"> </v>
      </c>
      <c r="AB80" s="274">
        <f t="shared" si="36"/>
        <v>1</v>
      </c>
      <c r="AC80" s="274" t="str">
        <f t="shared" si="36"/>
        <v xml:space="preserve"> </v>
      </c>
      <c r="AD80" s="274" t="str">
        <f t="shared" si="36"/>
        <v xml:space="preserve"> </v>
      </c>
      <c r="AE80" s="274" t="str">
        <f t="shared" si="36"/>
        <v xml:space="preserve"> </v>
      </c>
      <c r="AF80" s="274" t="str">
        <f t="shared" si="36"/>
        <v xml:space="preserve"> </v>
      </c>
      <c r="AG80" s="274" t="str">
        <f t="shared" si="36"/>
        <v xml:space="preserve"> </v>
      </c>
      <c r="AH80" s="274" t="str">
        <f t="shared" si="36"/>
        <v xml:space="preserve"> </v>
      </c>
      <c r="AI80" s="274" t="str">
        <f t="shared" si="36"/>
        <v xml:space="preserve"> </v>
      </c>
      <c r="AJ80" s="274" t="str">
        <f t="shared" si="36"/>
        <v xml:space="preserve"> </v>
      </c>
      <c r="AK80" s="274" t="str">
        <f t="shared" si="36"/>
        <v xml:space="preserve"> </v>
      </c>
      <c r="AL80" s="274" t="str">
        <f t="shared" si="36"/>
        <v xml:space="preserve"> </v>
      </c>
      <c r="AM80" s="274" t="str">
        <f t="shared" si="36"/>
        <v xml:space="preserve"> </v>
      </c>
      <c r="AN80" s="274" t="str">
        <f t="shared" si="36"/>
        <v xml:space="preserve"> </v>
      </c>
      <c r="AO80" s="274" t="str">
        <f t="shared" si="36"/>
        <v xml:space="preserve"> </v>
      </c>
      <c r="AP80" s="274" t="str">
        <f t="shared" si="36"/>
        <v xml:space="preserve"> </v>
      </c>
      <c r="AQ80" s="274" t="str">
        <f t="shared" si="36"/>
        <v xml:space="preserve"> </v>
      </c>
      <c r="AR80" s="274" t="str">
        <f t="shared" si="36"/>
        <v xml:space="preserve"> </v>
      </c>
      <c r="AS80" s="274" t="str">
        <f t="shared" si="36"/>
        <v xml:space="preserve"> </v>
      </c>
      <c r="AT80" s="274" t="str">
        <f t="shared" si="36"/>
        <v xml:space="preserve"> </v>
      </c>
      <c r="AU80" s="274" t="str">
        <f t="shared" si="36"/>
        <v xml:space="preserve"> </v>
      </c>
      <c r="AV80" s="274" t="str">
        <f t="shared" si="36"/>
        <v xml:space="preserve"> </v>
      </c>
      <c r="AW80" s="274" t="str">
        <f t="shared" si="36"/>
        <v xml:space="preserve"> </v>
      </c>
      <c r="AX80" s="274" t="str">
        <f t="shared" si="36"/>
        <v xml:space="preserve"> </v>
      </c>
      <c r="AY80" s="274" t="str">
        <f t="shared" si="36"/>
        <v xml:space="preserve"> </v>
      </c>
      <c r="AZ80" s="274" t="str">
        <f t="shared" si="36"/>
        <v xml:space="preserve"> </v>
      </c>
      <c r="BA80" s="274">
        <f t="shared" si="36"/>
        <v>1</v>
      </c>
      <c r="BB80" s="274" t="str">
        <f t="shared" si="36"/>
        <v xml:space="preserve"> </v>
      </c>
      <c r="BC80" s="274" t="str">
        <f t="shared" si="36"/>
        <v xml:space="preserve"> </v>
      </c>
      <c r="BD80" s="274" t="str">
        <f t="shared" si="36"/>
        <v xml:space="preserve"> </v>
      </c>
      <c r="BE80" s="274" t="str">
        <f t="shared" si="36"/>
        <v xml:space="preserve"> </v>
      </c>
      <c r="BF80" s="274" t="str">
        <f t="shared" si="36"/>
        <v xml:space="preserve"> </v>
      </c>
      <c r="BG80" s="274" t="str">
        <f t="shared" si="36"/>
        <v xml:space="preserve"> </v>
      </c>
      <c r="BH80" s="274" t="str">
        <f t="shared" si="36"/>
        <v xml:space="preserve"> </v>
      </c>
      <c r="BI80" s="274" t="str">
        <f t="shared" si="36"/>
        <v xml:space="preserve"> </v>
      </c>
      <c r="BJ80" s="274" t="str">
        <f t="shared" si="36"/>
        <v xml:space="preserve"> </v>
      </c>
      <c r="BK80" s="274" t="str">
        <f t="shared" si="36"/>
        <v xml:space="preserve"> </v>
      </c>
      <c r="BL80" s="274" t="str">
        <f t="shared" si="36"/>
        <v xml:space="preserve"> </v>
      </c>
      <c r="BM80" s="274" t="str">
        <f t="shared" si="36"/>
        <v xml:space="preserve"> </v>
      </c>
      <c r="BN80" s="274" t="str">
        <f t="shared" si="36"/>
        <v xml:space="preserve"> </v>
      </c>
      <c r="BO80" s="274" t="str">
        <f t="shared" si="36"/>
        <v xml:space="preserve"> </v>
      </c>
      <c r="BP80" s="274" t="str">
        <f t="shared" si="36"/>
        <v xml:space="preserve"> </v>
      </c>
      <c r="BQ80" s="274" t="str">
        <f t="shared" ref="BQ80:EB83" si="37">+IF(BQ49+BQ64=2,1," ")</f>
        <v xml:space="preserve"> </v>
      </c>
      <c r="BR80" s="274" t="str">
        <f t="shared" si="37"/>
        <v xml:space="preserve"> </v>
      </c>
      <c r="BS80" s="274" t="str">
        <f t="shared" si="37"/>
        <v xml:space="preserve"> </v>
      </c>
      <c r="BT80" s="274" t="str">
        <f t="shared" si="37"/>
        <v xml:space="preserve"> </v>
      </c>
      <c r="BU80" s="274" t="str">
        <f t="shared" si="37"/>
        <v xml:space="preserve"> </v>
      </c>
      <c r="BV80" s="274" t="str">
        <f t="shared" si="37"/>
        <v xml:space="preserve"> </v>
      </c>
      <c r="BW80" s="274" t="str">
        <f t="shared" si="37"/>
        <v xml:space="preserve"> </v>
      </c>
      <c r="BX80" s="274" t="str">
        <f t="shared" si="37"/>
        <v xml:space="preserve"> </v>
      </c>
      <c r="BY80" s="274" t="str">
        <f t="shared" si="37"/>
        <v xml:space="preserve"> </v>
      </c>
      <c r="BZ80" s="274" t="str">
        <f t="shared" si="37"/>
        <v xml:space="preserve"> </v>
      </c>
      <c r="CA80" s="274">
        <f t="shared" si="37"/>
        <v>1</v>
      </c>
      <c r="CB80" s="274" t="str">
        <f t="shared" si="37"/>
        <v xml:space="preserve"> </v>
      </c>
      <c r="CC80" s="274" t="str">
        <f t="shared" si="37"/>
        <v xml:space="preserve"> </v>
      </c>
      <c r="CD80" s="274">
        <f t="shared" si="37"/>
        <v>1</v>
      </c>
      <c r="CE80" s="274" t="str">
        <f t="shared" si="37"/>
        <v xml:space="preserve"> </v>
      </c>
      <c r="CF80" s="274" t="str">
        <f t="shared" si="37"/>
        <v xml:space="preserve"> </v>
      </c>
      <c r="CG80" s="274" t="str">
        <f t="shared" si="37"/>
        <v xml:space="preserve"> </v>
      </c>
      <c r="CH80" s="274" t="str">
        <f t="shared" si="37"/>
        <v xml:space="preserve"> </v>
      </c>
      <c r="CI80" s="274" t="str">
        <f t="shared" si="37"/>
        <v xml:space="preserve"> </v>
      </c>
      <c r="CJ80" s="274" t="str">
        <f t="shared" si="37"/>
        <v xml:space="preserve"> </v>
      </c>
      <c r="CK80" s="274" t="str">
        <f t="shared" si="37"/>
        <v xml:space="preserve"> </v>
      </c>
      <c r="CL80" s="274">
        <f t="shared" si="37"/>
        <v>1</v>
      </c>
      <c r="CM80" s="274" t="str">
        <f t="shared" si="37"/>
        <v xml:space="preserve"> </v>
      </c>
      <c r="CN80" s="274" t="str">
        <f t="shared" si="37"/>
        <v xml:space="preserve"> </v>
      </c>
      <c r="CO80" s="274" t="str">
        <f t="shared" si="37"/>
        <v xml:space="preserve"> </v>
      </c>
      <c r="CP80" s="274" t="str">
        <f t="shared" si="37"/>
        <v xml:space="preserve"> </v>
      </c>
      <c r="CQ80" s="274" t="str">
        <f t="shared" si="37"/>
        <v xml:space="preserve"> </v>
      </c>
      <c r="CR80" s="274" t="str">
        <f t="shared" si="37"/>
        <v xml:space="preserve"> </v>
      </c>
      <c r="CS80" s="274" t="str">
        <f t="shared" si="37"/>
        <v xml:space="preserve"> </v>
      </c>
      <c r="CT80" s="274" t="str">
        <f t="shared" si="37"/>
        <v xml:space="preserve"> </v>
      </c>
      <c r="CU80" s="274" t="str">
        <f t="shared" si="37"/>
        <v xml:space="preserve"> </v>
      </c>
      <c r="CV80" s="274" t="str">
        <f t="shared" si="37"/>
        <v xml:space="preserve"> </v>
      </c>
      <c r="CW80" s="274" t="str">
        <f t="shared" si="37"/>
        <v xml:space="preserve"> </v>
      </c>
      <c r="CX80" s="274" t="str">
        <f t="shared" si="37"/>
        <v xml:space="preserve"> </v>
      </c>
      <c r="CY80" s="274" t="str">
        <f t="shared" si="37"/>
        <v xml:space="preserve"> </v>
      </c>
      <c r="CZ80" s="274" t="str">
        <f t="shared" si="37"/>
        <v xml:space="preserve"> </v>
      </c>
      <c r="DA80" s="274" t="str">
        <f t="shared" si="37"/>
        <v xml:space="preserve"> </v>
      </c>
      <c r="DB80" s="274" t="str">
        <f t="shared" si="37"/>
        <v xml:space="preserve"> </v>
      </c>
      <c r="DC80" s="274" t="str">
        <f t="shared" si="37"/>
        <v xml:space="preserve"> </v>
      </c>
      <c r="DD80" s="274" t="str">
        <f t="shared" si="37"/>
        <v xml:space="preserve"> </v>
      </c>
      <c r="DE80" s="274" t="str">
        <f t="shared" si="37"/>
        <v xml:space="preserve"> </v>
      </c>
      <c r="DF80" s="274" t="str">
        <f t="shared" si="37"/>
        <v xml:space="preserve"> </v>
      </c>
      <c r="DG80" s="274" t="str">
        <f t="shared" si="37"/>
        <v xml:space="preserve"> </v>
      </c>
      <c r="DH80" s="274" t="str">
        <f t="shared" si="37"/>
        <v xml:space="preserve"> </v>
      </c>
      <c r="DI80" s="274" t="str">
        <f t="shared" si="37"/>
        <v xml:space="preserve"> </v>
      </c>
      <c r="DJ80" s="274" t="str">
        <f t="shared" si="37"/>
        <v xml:space="preserve"> </v>
      </c>
      <c r="DK80" s="274" t="str">
        <f t="shared" si="37"/>
        <v xml:space="preserve"> </v>
      </c>
      <c r="DL80" s="274" t="str">
        <f t="shared" si="37"/>
        <v xml:space="preserve"> </v>
      </c>
      <c r="DM80" s="274" t="str">
        <f t="shared" si="37"/>
        <v xml:space="preserve"> </v>
      </c>
      <c r="DN80" s="274" t="str">
        <f t="shared" si="37"/>
        <v xml:space="preserve"> </v>
      </c>
      <c r="DO80" s="274" t="str">
        <f t="shared" si="37"/>
        <v xml:space="preserve"> </v>
      </c>
      <c r="DP80" s="274" t="str">
        <f t="shared" si="37"/>
        <v xml:space="preserve"> </v>
      </c>
      <c r="DQ80" s="274" t="str">
        <f t="shared" si="37"/>
        <v xml:space="preserve"> </v>
      </c>
      <c r="DR80" s="274" t="str">
        <f t="shared" si="37"/>
        <v xml:space="preserve"> </v>
      </c>
      <c r="DS80" s="274" t="str">
        <f t="shared" si="37"/>
        <v xml:space="preserve"> </v>
      </c>
      <c r="DT80" s="274" t="str">
        <f t="shared" si="37"/>
        <v xml:space="preserve"> </v>
      </c>
      <c r="DU80" s="274" t="str">
        <f t="shared" si="37"/>
        <v xml:space="preserve"> </v>
      </c>
      <c r="DV80" s="274" t="str">
        <f t="shared" si="37"/>
        <v xml:space="preserve"> </v>
      </c>
      <c r="DW80" s="274" t="str">
        <f t="shared" si="37"/>
        <v xml:space="preserve"> </v>
      </c>
      <c r="DX80" s="274" t="str">
        <f t="shared" si="37"/>
        <v xml:space="preserve"> </v>
      </c>
      <c r="DY80" s="274" t="str">
        <f t="shared" si="37"/>
        <v xml:space="preserve"> </v>
      </c>
      <c r="DZ80" s="274" t="str">
        <f t="shared" si="37"/>
        <v xml:space="preserve"> </v>
      </c>
      <c r="EA80" s="274" t="str">
        <f t="shared" si="37"/>
        <v xml:space="preserve"> </v>
      </c>
      <c r="EB80" s="274" t="str">
        <f t="shared" si="37"/>
        <v xml:space="preserve"> </v>
      </c>
      <c r="EC80" s="274" t="str">
        <f t="shared" si="34"/>
        <v xml:space="preserve"> </v>
      </c>
      <c r="ED80" s="274" t="str">
        <f t="shared" si="33"/>
        <v xml:space="preserve"> </v>
      </c>
      <c r="EE80" s="274" t="str">
        <f t="shared" si="33"/>
        <v xml:space="preserve"> </v>
      </c>
      <c r="EF80" s="274" t="str">
        <f t="shared" si="33"/>
        <v xml:space="preserve"> </v>
      </c>
      <c r="EG80" s="274" t="str">
        <f t="shared" si="33"/>
        <v xml:space="preserve"> </v>
      </c>
      <c r="EH80" s="274" t="str">
        <f t="shared" si="33"/>
        <v xml:space="preserve"> </v>
      </c>
      <c r="EI80" s="274" t="str">
        <f t="shared" si="33"/>
        <v xml:space="preserve"> </v>
      </c>
      <c r="EJ80" s="274" t="str">
        <f t="shared" si="33"/>
        <v xml:space="preserve"> </v>
      </c>
    </row>
    <row r="81" spans="1:140" x14ac:dyDescent="0.25">
      <c r="A81" s="272" t="s">
        <v>334</v>
      </c>
      <c r="B81" s="274" t="str">
        <f t="shared" si="28"/>
        <v xml:space="preserve"> </v>
      </c>
      <c r="C81" s="274" t="str">
        <f t="shared" ref="C81:BQ83" si="38">+IF(C50+C65=2,1," ")</f>
        <v xml:space="preserve"> </v>
      </c>
      <c r="D81" s="274" t="str">
        <f t="shared" si="38"/>
        <v xml:space="preserve"> </v>
      </c>
      <c r="E81" s="274" t="str">
        <f t="shared" si="38"/>
        <v xml:space="preserve"> </v>
      </c>
      <c r="F81" s="274" t="str">
        <f t="shared" si="38"/>
        <v xml:space="preserve"> </v>
      </c>
      <c r="G81" s="274" t="str">
        <f t="shared" si="38"/>
        <v xml:space="preserve"> </v>
      </c>
      <c r="H81" s="274" t="str">
        <f t="shared" si="38"/>
        <v xml:space="preserve"> </v>
      </c>
      <c r="I81" s="274" t="str">
        <f t="shared" si="38"/>
        <v xml:space="preserve"> </v>
      </c>
      <c r="J81" s="274" t="str">
        <f t="shared" si="38"/>
        <v xml:space="preserve"> </v>
      </c>
      <c r="K81" s="274" t="str">
        <f t="shared" si="38"/>
        <v xml:space="preserve"> </v>
      </c>
      <c r="L81" s="274" t="str">
        <f t="shared" si="38"/>
        <v xml:space="preserve"> </v>
      </c>
      <c r="M81" s="274" t="str">
        <f t="shared" si="38"/>
        <v xml:space="preserve"> </v>
      </c>
      <c r="N81" s="274" t="str">
        <f t="shared" si="38"/>
        <v xml:space="preserve"> </v>
      </c>
      <c r="O81" s="274" t="str">
        <f t="shared" si="38"/>
        <v xml:space="preserve"> </v>
      </c>
      <c r="P81" s="274" t="str">
        <f t="shared" ref="P81" si="39">+IF(P50+P65=2,1," ")</f>
        <v xml:space="preserve"> </v>
      </c>
      <c r="Q81" s="274" t="str">
        <f t="shared" si="38"/>
        <v xml:space="preserve"> </v>
      </c>
      <c r="R81" s="274" t="str">
        <f t="shared" si="38"/>
        <v xml:space="preserve"> </v>
      </c>
      <c r="S81" s="274" t="str">
        <f t="shared" ref="S81" si="40">+IF(S50+S65=2,1," ")</f>
        <v xml:space="preserve"> </v>
      </c>
      <c r="T81" s="274" t="str">
        <f t="shared" si="38"/>
        <v xml:space="preserve"> </v>
      </c>
      <c r="U81" s="274" t="str">
        <f t="shared" ref="U81" si="41">+IF(U50+U65=2,1," ")</f>
        <v xml:space="preserve"> </v>
      </c>
      <c r="V81" s="274" t="str">
        <f t="shared" si="38"/>
        <v xml:space="preserve"> </v>
      </c>
      <c r="W81" s="274" t="str">
        <f t="shared" si="38"/>
        <v xml:space="preserve"> </v>
      </c>
      <c r="X81" s="274" t="str">
        <f t="shared" si="38"/>
        <v xml:space="preserve"> </v>
      </c>
      <c r="Y81" s="274" t="str">
        <f t="shared" si="38"/>
        <v xml:space="preserve"> </v>
      </c>
      <c r="Z81" s="274" t="str">
        <f t="shared" si="38"/>
        <v xml:space="preserve"> </v>
      </c>
      <c r="AA81" s="274" t="str">
        <f t="shared" si="38"/>
        <v xml:space="preserve"> </v>
      </c>
      <c r="AB81" s="274" t="str">
        <f t="shared" si="38"/>
        <v xml:space="preserve"> </v>
      </c>
      <c r="AC81" s="274" t="str">
        <f t="shared" si="38"/>
        <v xml:space="preserve"> </v>
      </c>
      <c r="AD81" s="274" t="str">
        <f t="shared" si="38"/>
        <v xml:space="preserve"> </v>
      </c>
      <c r="AE81" s="274" t="str">
        <f t="shared" si="38"/>
        <v xml:space="preserve"> </v>
      </c>
      <c r="AF81" s="274" t="str">
        <f t="shared" si="38"/>
        <v xml:space="preserve"> </v>
      </c>
      <c r="AG81" s="274" t="str">
        <f t="shared" si="38"/>
        <v xml:space="preserve"> </v>
      </c>
      <c r="AH81" s="274" t="str">
        <f t="shared" si="38"/>
        <v xml:space="preserve"> </v>
      </c>
      <c r="AI81" s="274" t="str">
        <f t="shared" si="38"/>
        <v xml:space="preserve"> </v>
      </c>
      <c r="AJ81" s="274" t="str">
        <f t="shared" si="38"/>
        <v xml:space="preserve"> </v>
      </c>
      <c r="AK81" s="274" t="str">
        <f t="shared" si="38"/>
        <v xml:space="preserve"> </v>
      </c>
      <c r="AL81" s="274" t="str">
        <f t="shared" si="38"/>
        <v xml:space="preserve"> </v>
      </c>
      <c r="AM81" s="274" t="str">
        <f t="shared" si="38"/>
        <v xml:space="preserve"> </v>
      </c>
      <c r="AN81" s="274" t="str">
        <f t="shared" si="38"/>
        <v xml:space="preserve"> </v>
      </c>
      <c r="AO81" s="274" t="str">
        <f t="shared" si="38"/>
        <v xml:space="preserve"> </v>
      </c>
      <c r="AP81" s="274" t="str">
        <f t="shared" si="38"/>
        <v xml:space="preserve"> </v>
      </c>
      <c r="AQ81" s="274" t="str">
        <f t="shared" si="38"/>
        <v xml:space="preserve"> </v>
      </c>
      <c r="AR81" s="274" t="str">
        <f t="shared" si="38"/>
        <v xml:space="preserve"> </v>
      </c>
      <c r="AS81" s="274" t="str">
        <f t="shared" si="38"/>
        <v xml:space="preserve"> </v>
      </c>
      <c r="AT81" s="274" t="str">
        <f t="shared" si="38"/>
        <v xml:space="preserve"> </v>
      </c>
      <c r="AU81" s="274" t="str">
        <f t="shared" si="38"/>
        <v xml:space="preserve"> </v>
      </c>
      <c r="AV81" s="274" t="str">
        <f t="shared" si="38"/>
        <v xml:space="preserve"> </v>
      </c>
      <c r="AW81" s="274" t="str">
        <f t="shared" si="38"/>
        <v xml:space="preserve"> </v>
      </c>
      <c r="AX81" s="274" t="str">
        <f t="shared" si="38"/>
        <v xml:space="preserve"> </v>
      </c>
      <c r="AY81" s="274" t="str">
        <f t="shared" si="38"/>
        <v xml:space="preserve"> </v>
      </c>
      <c r="AZ81" s="274" t="str">
        <f t="shared" si="38"/>
        <v xml:space="preserve"> </v>
      </c>
      <c r="BA81" s="274">
        <f t="shared" si="38"/>
        <v>1</v>
      </c>
      <c r="BB81" s="274" t="str">
        <f t="shared" si="38"/>
        <v xml:space="preserve"> </v>
      </c>
      <c r="BC81" s="274" t="str">
        <f t="shared" si="38"/>
        <v xml:space="preserve"> </v>
      </c>
      <c r="BD81" s="274" t="str">
        <f t="shared" si="38"/>
        <v xml:space="preserve"> </v>
      </c>
      <c r="BE81" s="274" t="str">
        <f t="shared" si="38"/>
        <v xml:space="preserve"> </v>
      </c>
      <c r="BF81" s="274">
        <f t="shared" si="38"/>
        <v>1</v>
      </c>
      <c r="BG81" s="274" t="str">
        <f t="shared" si="38"/>
        <v xml:space="preserve"> </v>
      </c>
      <c r="BH81" s="274" t="str">
        <f t="shared" si="38"/>
        <v xml:space="preserve"> </v>
      </c>
      <c r="BI81" s="274" t="str">
        <f t="shared" si="38"/>
        <v xml:space="preserve"> </v>
      </c>
      <c r="BJ81" s="274" t="str">
        <f t="shared" si="38"/>
        <v xml:space="preserve"> </v>
      </c>
      <c r="BK81" s="274" t="str">
        <f t="shared" si="38"/>
        <v xml:space="preserve"> </v>
      </c>
      <c r="BL81" s="274" t="str">
        <f t="shared" si="38"/>
        <v xml:space="preserve"> </v>
      </c>
      <c r="BM81" s="274" t="str">
        <f t="shared" si="38"/>
        <v xml:space="preserve"> </v>
      </c>
      <c r="BN81" s="274" t="str">
        <f t="shared" si="38"/>
        <v xml:space="preserve"> </v>
      </c>
      <c r="BO81" s="274" t="str">
        <f t="shared" si="38"/>
        <v xml:space="preserve"> </v>
      </c>
      <c r="BP81" s="274" t="str">
        <f t="shared" si="38"/>
        <v xml:space="preserve"> </v>
      </c>
      <c r="BQ81" s="274" t="str">
        <f t="shared" si="38"/>
        <v xml:space="preserve"> </v>
      </c>
      <c r="BR81" s="274" t="str">
        <f t="shared" si="37"/>
        <v xml:space="preserve"> </v>
      </c>
      <c r="BS81" s="274" t="str">
        <f t="shared" si="37"/>
        <v xml:space="preserve"> </v>
      </c>
      <c r="BT81" s="274" t="str">
        <f t="shared" si="37"/>
        <v xml:space="preserve"> </v>
      </c>
      <c r="BU81" s="274" t="str">
        <f t="shared" si="37"/>
        <v xml:space="preserve"> </v>
      </c>
      <c r="BV81" s="274" t="str">
        <f t="shared" si="37"/>
        <v xml:space="preserve"> </v>
      </c>
      <c r="BW81" s="274" t="str">
        <f t="shared" si="37"/>
        <v xml:space="preserve"> </v>
      </c>
      <c r="BX81" s="274" t="str">
        <f t="shared" si="37"/>
        <v xml:space="preserve"> </v>
      </c>
      <c r="BY81" s="274" t="str">
        <f t="shared" si="37"/>
        <v xml:space="preserve"> </v>
      </c>
      <c r="BZ81" s="274" t="str">
        <f t="shared" si="37"/>
        <v xml:space="preserve"> </v>
      </c>
      <c r="CA81" s="274" t="str">
        <f t="shared" si="37"/>
        <v xml:space="preserve"> </v>
      </c>
      <c r="CB81" s="274" t="str">
        <f t="shared" si="37"/>
        <v xml:space="preserve"> </v>
      </c>
      <c r="CC81" s="274" t="str">
        <f t="shared" si="37"/>
        <v xml:space="preserve"> </v>
      </c>
      <c r="CD81" s="274" t="str">
        <f t="shared" si="37"/>
        <v xml:space="preserve"> </v>
      </c>
      <c r="CE81" s="274" t="str">
        <f t="shared" si="37"/>
        <v xml:space="preserve"> </v>
      </c>
      <c r="CF81" s="274" t="str">
        <f t="shared" si="37"/>
        <v xml:space="preserve"> </v>
      </c>
      <c r="CG81" s="274">
        <f t="shared" si="37"/>
        <v>1</v>
      </c>
      <c r="CH81" s="274" t="str">
        <f t="shared" si="37"/>
        <v xml:space="preserve"> </v>
      </c>
      <c r="CI81" s="274" t="str">
        <f t="shared" si="37"/>
        <v xml:space="preserve"> </v>
      </c>
      <c r="CJ81" s="274" t="str">
        <f t="shared" si="37"/>
        <v xml:space="preserve"> </v>
      </c>
      <c r="CK81" s="274" t="str">
        <f t="shared" si="37"/>
        <v xml:space="preserve"> </v>
      </c>
      <c r="CL81" s="274" t="str">
        <f t="shared" si="37"/>
        <v xml:space="preserve"> </v>
      </c>
      <c r="CM81" s="274" t="str">
        <f t="shared" si="37"/>
        <v xml:space="preserve"> </v>
      </c>
      <c r="CN81" s="274" t="str">
        <f t="shared" si="37"/>
        <v xml:space="preserve"> </v>
      </c>
      <c r="CO81" s="274" t="str">
        <f t="shared" si="37"/>
        <v xml:space="preserve"> </v>
      </c>
      <c r="CP81" s="274" t="str">
        <f t="shared" si="37"/>
        <v xml:space="preserve"> </v>
      </c>
      <c r="CQ81" s="274" t="str">
        <f t="shared" si="37"/>
        <v xml:space="preserve"> </v>
      </c>
      <c r="CR81" s="274" t="str">
        <f t="shared" si="37"/>
        <v xml:space="preserve"> </v>
      </c>
      <c r="CS81" s="274" t="str">
        <f t="shared" si="37"/>
        <v xml:space="preserve"> </v>
      </c>
      <c r="CT81" s="274" t="str">
        <f t="shared" si="37"/>
        <v xml:space="preserve"> </v>
      </c>
      <c r="CU81" s="274" t="str">
        <f t="shared" si="37"/>
        <v xml:space="preserve"> </v>
      </c>
      <c r="CV81" s="274" t="str">
        <f t="shared" si="37"/>
        <v xml:space="preserve"> </v>
      </c>
      <c r="CW81" s="274" t="str">
        <f t="shared" si="37"/>
        <v xml:space="preserve"> </v>
      </c>
      <c r="CX81" s="274" t="str">
        <f t="shared" si="37"/>
        <v xml:space="preserve"> </v>
      </c>
      <c r="CY81" s="274" t="str">
        <f t="shared" si="37"/>
        <v xml:space="preserve"> </v>
      </c>
      <c r="CZ81" s="274" t="str">
        <f t="shared" si="37"/>
        <v xml:space="preserve"> </v>
      </c>
      <c r="DA81" s="274" t="str">
        <f t="shared" si="37"/>
        <v xml:space="preserve"> </v>
      </c>
      <c r="DB81" s="274" t="str">
        <f t="shared" si="37"/>
        <v xml:space="preserve"> </v>
      </c>
      <c r="DC81" s="274" t="str">
        <f t="shared" si="37"/>
        <v xml:space="preserve"> </v>
      </c>
      <c r="DD81" s="274" t="str">
        <f t="shared" si="37"/>
        <v xml:space="preserve"> </v>
      </c>
      <c r="DE81" s="274" t="str">
        <f t="shared" si="37"/>
        <v xml:space="preserve"> </v>
      </c>
      <c r="DF81" s="274" t="str">
        <f t="shared" si="37"/>
        <v xml:space="preserve"> </v>
      </c>
      <c r="DG81" s="274" t="str">
        <f t="shared" si="37"/>
        <v xml:space="preserve"> </v>
      </c>
      <c r="DH81" s="274" t="str">
        <f t="shared" si="37"/>
        <v xml:space="preserve"> </v>
      </c>
      <c r="DI81" s="274" t="str">
        <f t="shared" si="37"/>
        <v xml:space="preserve"> </v>
      </c>
      <c r="DJ81" s="274" t="str">
        <f t="shared" si="37"/>
        <v xml:space="preserve"> </v>
      </c>
      <c r="DK81" s="274" t="str">
        <f t="shared" si="37"/>
        <v xml:space="preserve"> </v>
      </c>
      <c r="DL81" s="274" t="str">
        <f t="shared" si="37"/>
        <v xml:space="preserve"> </v>
      </c>
      <c r="DM81" s="274" t="str">
        <f t="shared" si="37"/>
        <v xml:space="preserve"> </v>
      </c>
      <c r="DN81" s="274" t="str">
        <f t="shared" si="37"/>
        <v xml:space="preserve"> </v>
      </c>
      <c r="DO81" s="274" t="str">
        <f t="shared" si="37"/>
        <v xml:space="preserve"> </v>
      </c>
      <c r="DP81" s="274" t="str">
        <f t="shared" si="37"/>
        <v xml:space="preserve"> </v>
      </c>
      <c r="DQ81" s="274" t="str">
        <f t="shared" si="37"/>
        <v xml:space="preserve"> </v>
      </c>
      <c r="DR81" s="274" t="str">
        <f t="shared" si="37"/>
        <v xml:space="preserve"> </v>
      </c>
      <c r="DS81" s="274" t="str">
        <f t="shared" si="37"/>
        <v xml:space="preserve"> </v>
      </c>
      <c r="DT81" s="274" t="str">
        <f t="shared" si="37"/>
        <v xml:space="preserve"> </v>
      </c>
      <c r="DU81" s="274" t="str">
        <f t="shared" si="37"/>
        <v xml:space="preserve"> </v>
      </c>
      <c r="DV81" s="274" t="str">
        <f t="shared" si="37"/>
        <v xml:space="preserve"> </v>
      </c>
      <c r="DW81" s="274" t="str">
        <f t="shared" si="37"/>
        <v xml:space="preserve"> </v>
      </c>
      <c r="DX81" s="274" t="str">
        <f t="shared" si="37"/>
        <v xml:space="preserve"> </v>
      </c>
      <c r="DY81" s="274" t="str">
        <f t="shared" si="37"/>
        <v xml:space="preserve"> </v>
      </c>
      <c r="DZ81" s="274" t="str">
        <f t="shared" si="37"/>
        <v xml:space="preserve"> </v>
      </c>
      <c r="EA81" s="274" t="str">
        <f t="shared" si="37"/>
        <v xml:space="preserve"> </v>
      </c>
      <c r="EB81" s="274" t="str">
        <f t="shared" si="37"/>
        <v xml:space="preserve"> </v>
      </c>
      <c r="EC81" s="274" t="str">
        <f t="shared" si="34"/>
        <v xml:space="preserve"> </v>
      </c>
      <c r="ED81" s="274">
        <f t="shared" si="33"/>
        <v>1</v>
      </c>
      <c r="EE81" s="274">
        <f t="shared" si="33"/>
        <v>1</v>
      </c>
      <c r="EF81" s="274" t="str">
        <f t="shared" si="33"/>
        <v xml:space="preserve"> </v>
      </c>
      <c r="EG81" s="274" t="str">
        <f t="shared" si="33"/>
        <v xml:space="preserve"> </v>
      </c>
      <c r="EH81" s="274" t="str">
        <f t="shared" si="33"/>
        <v xml:space="preserve"> </v>
      </c>
      <c r="EI81" s="274" t="str">
        <f t="shared" si="33"/>
        <v xml:space="preserve"> </v>
      </c>
      <c r="EJ81" s="274" t="str">
        <f t="shared" si="33"/>
        <v xml:space="preserve"> </v>
      </c>
    </row>
    <row r="82" spans="1:140" x14ac:dyDescent="0.25">
      <c r="A82" s="272" t="s">
        <v>338</v>
      </c>
      <c r="B82" s="274" t="str">
        <f t="shared" si="28"/>
        <v xml:space="preserve"> </v>
      </c>
      <c r="C82" s="274" t="str">
        <f t="shared" si="38"/>
        <v xml:space="preserve"> </v>
      </c>
      <c r="D82" s="274" t="str">
        <f t="shared" si="38"/>
        <v xml:space="preserve"> </v>
      </c>
      <c r="E82" s="274" t="str">
        <f t="shared" si="38"/>
        <v xml:space="preserve"> </v>
      </c>
      <c r="F82" s="274" t="str">
        <f t="shared" si="38"/>
        <v xml:space="preserve"> </v>
      </c>
      <c r="G82" s="274" t="str">
        <f t="shared" si="38"/>
        <v xml:space="preserve"> </v>
      </c>
      <c r="H82" s="274" t="str">
        <f t="shared" si="38"/>
        <v xml:space="preserve"> </v>
      </c>
      <c r="I82" s="274" t="str">
        <f t="shared" si="38"/>
        <v xml:space="preserve"> </v>
      </c>
      <c r="J82" s="274" t="str">
        <f t="shared" si="38"/>
        <v xml:space="preserve"> </v>
      </c>
      <c r="K82" s="274" t="str">
        <f t="shared" si="38"/>
        <v xml:space="preserve"> </v>
      </c>
      <c r="L82" s="274" t="str">
        <f t="shared" si="38"/>
        <v xml:space="preserve"> </v>
      </c>
      <c r="M82" s="274" t="str">
        <f t="shared" si="38"/>
        <v xml:space="preserve"> </v>
      </c>
      <c r="N82" s="274" t="str">
        <f t="shared" si="38"/>
        <v xml:space="preserve"> </v>
      </c>
      <c r="O82" s="274" t="str">
        <f t="shared" si="38"/>
        <v xml:space="preserve"> </v>
      </c>
      <c r="P82" s="274" t="str">
        <f t="shared" ref="P82" si="42">+IF(P51+P66=2,1," ")</f>
        <v xml:space="preserve"> </v>
      </c>
      <c r="Q82" s="274" t="str">
        <f t="shared" si="38"/>
        <v xml:space="preserve"> </v>
      </c>
      <c r="R82" s="274" t="str">
        <f t="shared" si="38"/>
        <v xml:space="preserve"> </v>
      </c>
      <c r="S82" s="274" t="str">
        <f t="shared" ref="S82" si="43">+IF(S51+S66=2,1," ")</f>
        <v xml:space="preserve"> </v>
      </c>
      <c r="T82" s="274" t="str">
        <f t="shared" si="38"/>
        <v xml:space="preserve"> </v>
      </c>
      <c r="U82" s="274" t="str">
        <f t="shared" ref="U82" si="44">+IF(U51+U66=2,1," ")</f>
        <v xml:space="preserve"> </v>
      </c>
      <c r="V82" s="274" t="str">
        <f t="shared" si="38"/>
        <v xml:space="preserve"> </v>
      </c>
      <c r="W82" s="274" t="str">
        <f t="shared" si="38"/>
        <v xml:space="preserve"> </v>
      </c>
      <c r="X82" s="274" t="str">
        <f t="shared" si="38"/>
        <v xml:space="preserve"> </v>
      </c>
      <c r="Y82" s="274" t="str">
        <f t="shared" si="38"/>
        <v xml:space="preserve"> </v>
      </c>
      <c r="Z82" s="274" t="str">
        <f t="shared" si="38"/>
        <v xml:space="preserve"> </v>
      </c>
      <c r="AA82" s="274" t="str">
        <f t="shared" si="38"/>
        <v xml:space="preserve"> </v>
      </c>
      <c r="AB82" s="274" t="str">
        <f t="shared" si="38"/>
        <v xml:space="preserve"> </v>
      </c>
      <c r="AC82" s="274" t="str">
        <f t="shared" si="38"/>
        <v xml:space="preserve"> </v>
      </c>
      <c r="AD82" s="274" t="str">
        <f t="shared" si="38"/>
        <v xml:space="preserve"> </v>
      </c>
      <c r="AE82" s="274" t="str">
        <f t="shared" si="38"/>
        <v xml:space="preserve"> </v>
      </c>
      <c r="AF82" s="274" t="str">
        <f t="shared" si="38"/>
        <v xml:space="preserve"> </v>
      </c>
      <c r="AG82" s="274" t="str">
        <f t="shared" si="38"/>
        <v xml:space="preserve"> </v>
      </c>
      <c r="AH82" s="274" t="str">
        <f t="shared" si="38"/>
        <v xml:space="preserve"> </v>
      </c>
      <c r="AI82" s="274" t="str">
        <f t="shared" si="38"/>
        <v xml:space="preserve"> </v>
      </c>
      <c r="AJ82" s="274" t="str">
        <f t="shared" si="38"/>
        <v xml:space="preserve"> </v>
      </c>
      <c r="AK82" s="274" t="str">
        <f t="shared" si="38"/>
        <v xml:space="preserve"> </v>
      </c>
      <c r="AL82" s="274" t="str">
        <f t="shared" si="38"/>
        <v xml:space="preserve"> </v>
      </c>
      <c r="AM82" s="274" t="str">
        <f t="shared" si="38"/>
        <v xml:space="preserve"> </v>
      </c>
      <c r="AN82" s="274" t="str">
        <f t="shared" si="38"/>
        <v xml:space="preserve"> </v>
      </c>
      <c r="AO82" s="274" t="str">
        <f t="shared" si="38"/>
        <v xml:space="preserve"> </v>
      </c>
      <c r="AP82" s="274" t="str">
        <f t="shared" si="38"/>
        <v xml:space="preserve"> </v>
      </c>
      <c r="AQ82" s="274" t="str">
        <f t="shared" si="38"/>
        <v xml:space="preserve"> </v>
      </c>
      <c r="AR82" s="274" t="str">
        <f t="shared" si="38"/>
        <v xml:space="preserve"> </v>
      </c>
      <c r="AS82" s="274" t="str">
        <f t="shared" si="38"/>
        <v xml:space="preserve"> </v>
      </c>
      <c r="AT82" s="274" t="str">
        <f t="shared" si="38"/>
        <v xml:space="preserve"> </v>
      </c>
      <c r="AU82" s="274" t="str">
        <f t="shared" si="38"/>
        <v xml:space="preserve"> </v>
      </c>
      <c r="AV82" s="274" t="str">
        <f t="shared" si="38"/>
        <v xml:space="preserve"> </v>
      </c>
      <c r="AW82" s="274" t="str">
        <f t="shared" si="38"/>
        <v xml:space="preserve"> </v>
      </c>
      <c r="AX82" s="274" t="str">
        <f t="shared" si="38"/>
        <v xml:space="preserve"> </v>
      </c>
      <c r="AY82" s="274" t="str">
        <f t="shared" si="38"/>
        <v xml:space="preserve"> </v>
      </c>
      <c r="AZ82" s="274" t="str">
        <f t="shared" si="38"/>
        <v xml:space="preserve"> </v>
      </c>
      <c r="BA82" s="274" t="str">
        <f t="shared" si="38"/>
        <v xml:space="preserve"> </v>
      </c>
      <c r="BB82" s="274" t="str">
        <f t="shared" si="38"/>
        <v xml:space="preserve"> </v>
      </c>
      <c r="BC82" s="274" t="str">
        <f t="shared" si="38"/>
        <v xml:space="preserve"> </v>
      </c>
      <c r="BD82" s="274" t="str">
        <f t="shared" si="38"/>
        <v xml:space="preserve"> </v>
      </c>
      <c r="BE82" s="274" t="str">
        <f t="shared" si="38"/>
        <v xml:space="preserve"> </v>
      </c>
      <c r="BF82" s="274" t="str">
        <f t="shared" si="38"/>
        <v xml:space="preserve"> </v>
      </c>
      <c r="BG82" s="274" t="str">
        <f t="shared" si="38"/>
        <v xml:space="preserve"> </v>
      </c>
      <c r="BH82" s="274" t="str">
        <f t="shared" si="38"/>
        <v xml:space="preserve"> </v>
      </c>
      <c r="BI82" s="274" t="str">
        <f t="shared" si="38"/>
        <v xml:space="preserve"> </v>
      </c>
      <c r="BJ82" s="274" t="str">
        <f t="shared" si="38"/>
        <v xml:space="preserve"> </v>
      </c>
      <c r="BK82" s="274" t="str">
        <f t="shared" si="38"/>
        <v xml:space="preserve"> </v>
      </c>
      <c r="BL82" s="274" t="str">
        <f t="shared" si="38"/>
        <v xml:space="preserve"> </v>
      </c>
      <c r="BM82" s="274" t="str">
        <f t="shared" si="38"/>
        <v xml:space="preserve"> </v>
      </c>
      <c r="BN82" s="274" t="str">
        <f t="shared" si="38"/>
        <v xml:space="preserve"> </v>
      </c>
      <c r="BO82" s="274" t="str">
        <f t="shared" si="38"/>
        <v xml:space="preserve"> </v>
      </c>
      <c r="BP82" s="274" t="str">
        <f t="shared" si="38"/>
        <v xml:space="preserve"> </v>
      </c>
      <c r="BQ82" s="274" t="str">
        <f t="shared" si="38"/>
        <v xml:space="preserve"> </v>
      </c>
      <c r="BR82" s="274" t="str">
        <f t="shared" si="37"/>
        <v xml:space="preserve"> </v>
      </c>
      <c r="BS82" s="274" t="str">
        <f t="shared" si="37"/>
        <v xml:space="preserve"> </v>
      </c>
      <c r="BT82" s="274" t="str">
        <f t="shared" si="37"/>
        <v xml:space="preserve"> </v>
      </c>
      <c r="BU82" s="274" t="str">
        <f t="shared" si="37"/>
        <v xml:space="preserve"> </v>
      </c>
      <c r="BV82" s="274" t="str">
        <f t="shared" si="37"/>
        <v xml:space="preserve"> </v>
      </c>
      <c r="BW82" s="274" t="str">
        <f t="shared" si="37"/>
        <v xml:space="preserve"> </v>
      </c>
      <c r="BX82" s="274" t="str">
        <f t="shared" si="37"/>
        <v xml:space="preserve"> </v>
      </c>
      <c r="BY82" s="274" t="str">
        <f t="shared" si="37"/>
        <v xml:space="preserve"> </v>
      </c>
      <c r="BZ82" s="274" t="str">
        <f t="shared" si="37"/>
        <v xml:space="preserve"> </v>
      </c>
      <c r="CA82" s="274" t="str">
        <f t="shared" si="37"/>
        <v xml:space="preserve"> </v>
      </c>
      <c r="CB82" s="274" t="str">
        <f t="shared" si="37"/>
        <v xml:space="preserve"> </v>
      </c>
      <c r="CC82" s="274" t="str">
        <f t="shared" si="37"/>
        <v xml:space="preserve"> </v>
      </c>
      <c r="CD82" s="274" t="str">
        <f t="shared" si="37"/>
        <v xml:space="preserve"> </v>
      </c>
      <c r="CE82" s="274" t="str">
        <f t="shared" si="37"/>
        <v xml:space="preserve"> </v>
      </c>
      <c r="CF82" s="274" t="str">
        <f t="shared" si="37"/>
        <v xml:space="preserve"> </v>
      </c>
      <c r="CG82" s="274" t="str">
        <f t="shared" si="37"/>
        <v xml:space="preserve"> </v>
      </c>
      <c r="CH82" s="274" t="str">
        <f t="shared" si="37"/>
        <v xml:space="preserve"> </v>
      </c>
      <c r="CI82" s="274" t="str">
        <f t="shared" si="37"/>
        <v xml:space="preserve"> </v>
      </c>
      <c r="CJ82" s="274" t="str">
        <f t="shared" si="37"/>
        <v xml:space="preserve"> </v>
      </c>
      <c r="CK82" s="274" t="str">
        <f t="shared" si="37"/>
        <v xml:space="preserve"> </v>
      </c>
      <c r="CL82" s="274" t="str">
        <f t="shared" si="37"/>
        <v xml:space="preserve"> </v>
      </c>
      <c r="CM82" s="274" t="str">
        <f t="shared" si="37"/>
        <v xml:space="preserve"> </v>
      </c>
      <c r="CN82" s="274" t="str">
        <f t="shared" si="37"/>
        <v xml:space="preserve"> </v>
      </c>
      <c r="CO82" s="274" t="str">
        <f t="shared" si="37"/>
        <v xml:space="preserve"> </v>
      </c>
      <c r="CP82" s="274" t="str">
        <f t="shared" si="37"/>
        <v xml:space="preserve"> </v>
      </c>
      <c r="CQ82" s="274" t="str">
        <f t="shared" si="37"/>
        <v xml:space="preserve"> </v>
      </c>
      <c r="CR82" s="274" t="str">
        <f t="shared" si="37"/>
        <v xml:space="preserve"> </v>
      </c>
      <c r="CS82" s="274" t="str">
        <f t="shared" si="37"/>
        <v xml:space="preserve"> </v>
      </c>
      <c r="CT82" s="274" t="str">
        <f t="shared" si="37"/>
        <v xml:space="preserve"> </v>
      </c>
      <c r="CU82" s="274" t="str">
        <f t="shared" si="37"/>
        <v xml:space="preserve"> </v>
      </c>
      <c r="CV82" s="274" t="str">
        <f t="shared" si="37"/>
        <v xml:space="preserve"> </v>
      </c>
      <c r="CW82" s="274" t="str">
        <f t="shared" si="37"/>
        <v xml:space="preserve"> </v>
      </c>
      <c r="CX82" s="274" t="str">
        <f t="shared" si="37"/>
        <v xml:space="preserve"> </v>
      </c>
      <c r="CY82" s="274" t="str">
        <f t="shared" si="37"/>
        <v xml:space="preserve"> </v>
      </c>
      <c r="CZ82" s="274" t="str">
        <f t="shared" si="37"/>
        <v xml:space="preserve"> </v>
      </c>
      <c r="DA82" s="274" t="str">
        <f t="shared" si="37"/>
        <v xml:space="preserve"> </v>
      </c>
      <c r="DB82" s="274" t="str">
        <f t="shared" si="37"/>
        <v xml:space="preserve"> </v>
      </c>
      <c r="DC82" s="274" t="str">
        <f t="shared" si="37"/>
        <v xml:space="preserve"> </v>
      </c>
      <c r="DD82" s="274" t="str">
        <f t="shared" si="37"/>
        <v xml:space="preserve"> </v>
      </c>
      <c r="DE82" s="274" t="str">
        <f t="shared" si="37"/>
        <v xml:space="preserve"> </v>
      </c>
      <c r="DF82" s="274" t="str">
        <f t="shared" si="37"/>
        <v xml:space="preserve"> </v>
      </c>
      <c r="DG82" s="274" t="str">
        <f t="shared" si="37"/>
        <v xml:space="preserve"> </v>
      </c>
      <c r="DH82" s="274" t="str">
        <f t="shared" si="37"/>
        <v xml:space="preserve"> </v>
      </c>
      <c r="DI82" s="274" t="str">
        <f t="shared" si="37"/>
        <v xml:space="preserve"> </v>
      </c>
      <c r="DJ82" s="274" t="str">
        <f t="shared" si="37"/>
        <v xml:space="preserve"> </v>
      </c>
      <c r="DK82" s="274" t="str">
        <f t="shared" si="37"/>
        <v xml:space="preserve"> </v>
      </c>
      <c r="DL82" s="274" t="str">
        <f t="shared" si="37"/>
        <v xml:space="preserve"> </v>
      </c>
      <c r="DM82" s="274" t="str">
        <f t="shared" si="37"/>
        <v xml:space="preserve"> </v>
      </c>
      <c r="DN82" s="274" t="str">
        <f t="shared" si="37"/>
        <v xml:space="preserve"> </v>
      </c>
      <c r="DO82" s="274" t="str">
        <f t="shared" si="37"/>
        <v xml:space="preserve"> </v>
      </c>
      <c r="DP82" s="274" t="str">
        <f t="shared" si="37"/>
        <v xml:space="preserve"> </v>
      </c>
      <c r="DQ82" s="274" t="str">
        <f t="shared" si="37"/>
        <v xml:space="preserve"> </v>
      </c>
      <c r="DR82" s="274" t="str">
        <f t="shared" si="37"/>
        <v xml:space="preserve"> </v>
      </c>
      <c r="DS82" s="274" t="str">
        <f t="shared" si="37"/>
        <v xml:space="preserve"> </v>
      </c>
      <c r="DT82" s="274" t="str">
        <f t="shared" si="37"/>
        <v xml:space="preserve"> </v>
      </c>
      <c r="DU82" s="274" t="str">
        <f t="shared" si="37"/>
        <v xml:space="preserve"> </v>
      </c>
      <c r="DV82" s="274" t="str">
        <f t="shared" si="37"/>
        <v xml:space="preserve"> </v>
      </c>
      <c r="DW82" s="274" t="str">
        <f t="shared" si="37"/>
        <v xml:space="preserve"> </v>
      </c>
      <c r="DX82" s="274" t="str">
        <f t="shared" si="37"/>
        <v xml:space="preserve"> </v>
      </c>
      <c r="DY82" s="274" t="str">
        <f t="shared" si="37"/>
        <v xml:space="preserve"> </v>
      </c>
      <c r="DZ82" s="274" t="str">
        <f t="shared" si="37"/>
        <v xml:space="preserve"> </v>
      </c>
      <c r="EA82" s="274" t="str">
        <f t="shared" si="37"/>
        <v xml:space="preserve"> </v>
      </c>
      <c r="EB82" s="274" t="str">
        <f t="shared" si="37"/>
        <v xml:space="preserve"> </v>
      </c>
      <c r="EC82" s="274" t="str">
        <f t="shared" si="34"/>
        <v xml:space="preserve"> </v>
      </c>
      <c r="ED82" s="274" t="str">
        <f t="shared" si="33"/>
        <v xml:space="preserve"> </v>
      </c>
      <c r="EE82" s="274" t="str">
        <f t="shared" si="33"/>
        <v xml:space="preserve"> </v>
      </c>
      <c r="EF82" s="274" t="str">
        <f t="shared" si="33"/>
        <v xml:space="preserve"> </v>
      </c>
      <c r="EG82" s="274" t="str">
        <f t="shared" si="33"/>
        <v xml:space="preserve"> </v>
      </c>
      <c r="EH82" s="274" t="str">
        <f t="shared" si="33"/>
        <v xml:space="preserve"> </v>
      </c>
      <c r="EI82" s="274" t="str">
        <f t="shared" si="33"/>
        <v xml:space="preserve"> </v>
      </c>
      <c r="EJ82" s="274" t="str">
        <f t="shared" si="33"/>
        <v xml:space="preserve"> </v>
      </c>
    </row>
    <row r="83" spans="1:140" x14ac:dyDescent="0.25">
      <c r="A83" s="272" t="s">
        <v>352</v>
      </c>
      <c r="B83" s="274" t="str">
        <f t="shared" si="28"/>
        <v xml:space="preserve"> </v>
      </c>
      <c r="C83" s="274" t="str">
        <f t="shared" si="38"/>
        <v xml:space="preserve"> </v>
      </c>
      <c r="D83" s="274">
        <f t="shared" si="38"/>
        <v>1</v>
      </c>
      <c r="E83" s="274" t="str">
        <f t="shared" si="38"/>
        <v xml:space="preserve"> </v>
      </c>
      <c r="F83" s="274" t="str">
        <f t="shared" si="38"/>
        <v xml:space="preserve"> </v>
      </c>
      <c r="G83" s="274" t="str">
        <f t="shared" si="38"/>
        <v xml:space="preserve"> </v>
      </c>
      <c r="H83" s="274" t="str">
        <f t="shared" si="38"/>
        <v xml:space="preserve"> </v>
      </c>
      <c r="I83" s="274" t="str">
        <f t="shared" si="38"/>
        <v xml:space="preserve"> </v>
      </c>
      <c r="J83" s="274" t="str">
        <f t="shared" si="38"/>
        <v xml:space="preserve"> </v>
      </c>
      <c r="K83" s="274">
        <f t="shared" si="38"/>
        <v>1</v>
      </c>
      <c r="L83" s="274" t="str">
        <f t="shared" si="38"/>
        <v xml:space="preserve"> </v>
      </c>
      <c r="M83" s="274" t="str">
        <f t="shared" si="38"/>
        <v xml:space="preserve"> </v>
      </c>
      <c r="N83" s="274" t="str">
        <f t="shared" si="38"/>
        <v xml:space="preserve"> </v>
      </c>
      <c r="O83" s="274" t="str">
        <f t="shared" si="38"/>
        <v xml:space="preserve"> </v>
      </c>
      <c r="P83" s="274" t="str">
        <f t="shared" ref="P83" si="45">+IF(P52+P67=2,1," ")</f>
        <v xml:space="preserve"> </v>
      </c>
      <c r="Q83" s="274" t="str">
        <f t="shared" si="38"/>
        <v xml:space="preserve"> </v>
      </c>
      <c r="R83" s="274" t="str">
        <f t="shared" si="38"/>
        <v xml:space="preserve"> </v>
      </c>
      <c r="S83" s="274" t="str">
        <f t="shared" ref="S83" si="46">+IF(S52+S67=2,1," ")</f>
        <v xml:space="preserve"> </v>
      </c>
      <c r="T83" s="274">
        <f t="shared" si="38"/>
        <v>1</v>
      </c>
      <c r="V83" s="274" t="str">
        <f t="shared" si="38"/>
        <v xml:space="preserve"> </v>
      </c>
      <c r="W83" s="274" t="str">
        <f t="shared" si="38"/>
        <v xml:space="preserve"> </v>
      </c>
      <c r="X83" s="274" t="str">
        <f t="shared" si="38"/>
        <v xml:space="preserve"> </v>
      </c>
      <c r="Y83" s="274" t="str">
        <f t="shared" si="38"/>
        <v xml:space="preserve"> </v>
      </c>
      <c r="Z83" s="274" t="str">
        <f t="shared" si="38"/>
        <v xml:space="preserve"> </v>
      </c>
      <c r="AA83" s="274" t="str">
        <f t="shared" si="38"/>
        <v xml:space="preserve"> </v>
      </c>
      <c r="AB83" s="274" t="str">
        <f t="shared" si="38"/>
        <v xml:space="preserve"> </v>
      </c>
      <c r="AC83" s="274" t="str">
        <f t="shared" si="38"/>
        <v xml:space="preserve"> </v>
      </c>
      <c r="AD83" s="274" t="str">
        <f t="shared" si="38"/>
        <v xml:space="preserve"> </v>
      </c>
      <c r="AE83" s="274" t="str">
        <f t="shared" si="38"/>
        <v xml:space="preserve"> </v>
      </c>
      <c r="AF83" s="274" t="str">
        <f t="shared" si="38"/>
        <v xml:space="preserve"> </v>
      </c>
      <c r="AG83" s="274" t="str">
        <f t="shared" si="38"/>
        <v xml:space="preserve"> </v>
      </c>
      <c r="AH83" s="274" t="str">
        <f t="shared" si="38"/>
        <v xml:space="preserve"> </v>
      </c>
      <c r="AI83" s="274" t="str">
        <f t="shared" si="38"/>
        <v xml:space="preserve"> </v>
      </c>
      <c r="AJ83" s="274" t="str">
        <f t="shared" si="38"/>
        <v xml:space="preserve"> </v>
      </c>
      <c r="AK83" s="274" t="str">
        <f t="shared" si="38"/>
        <v xml:space="preserve"> </v>
      </c>
      <c r="AL83" s="274" t="str">
        <f t="shared" si="38"/>
        <v xml:space="preserve"> </v>
      </c>
      <c r="AM83" s="274" t="str">
        <f t="shared" si="38"/>
        <v xml:space="preserve"> </v>
      </c>
      <c r="AN83" s="274" t="str">
        <f t="shared" si="38"/>
        <v xml:space="preserve"> </v>
      </c>
      <c r="AO83" s="274" t="str">
        <f t="shared" si="38"/>
        <v xml:space="preserve"> </v>
      </c>
      <c r="AP83" s="274" t="str">
        <f t="shared" si="38"/>
        <v xml:space="preserve"> </v>
      </c>
      <c r="AQ83" s="274" t="str">
        <f t="shared" si="38"/>
        <v xml:space="preserve"> </v>
      </c>
      <c r="AR83" s="274" t="str">
        <f t="shared" si="38"/>
        <v xml:space="preserve"> </v>
      </c>
      <c r="AS83" s="274" t="str">
        <f t="shared" si="38"/>
        <v xml:space="preserve"> </v>
      </c>
      <c r="AT83" s="274" t="str">
        <f t="shared" si="38"/>
        <v xml:space="preserve"> </v>
      </c>
      <c r="AU83" s="274" t="str">
        <f t="shared" si="38"/>
        <v xml:space="preserve"> </v>
      </c>
      <c r="AV83" s="274" t="str">
        <f t="shared" si="38"/>
        <v xml:space="preserve"> </v>
      </c>
      <c r="AW83" s="274" t="str">
        <f t="shared" si="38"/>
        <v xml:space="preserve"> </v>
      </c>
      <c r="AX83" s="274" t="str">
        <f t="shared" si="38"/>
        <v xml:space="preserve"> </v>
      </c>
      <c r="AY83" s="274" t="str">
        <f t="shared" si="38"/>
        <v xml:space="preserve"> </v>
      </c>
      <c r="AZ83" s="274" t="str">
        <f t="shared" si="38"/>
        <v xml:space="preserve"> </v>
      </c>
      <c r="BA83" s="274">
        <f t="shared" si="38"/>
        <v>1</v>
      </c>
      <c r="BB83" s="274" t="str">
        <f t="shared" si="38"/>
        <v xml:space="preserve"> </v>
      </c>
      <c r="BC83" s="274" t="str">
        <f t="shared" si="38"/>
        <v xml:space="preserve"> </v>
      </c>
      <c r="BD83" s="274" t="str">
        <f t="shared" si="38"/>
        <v xml:space="preserve"> </v>
      </c>
      <c r="BE83" s="274" t="str">
        <f t="shared" si="38"/>
        <v xml:space="preserve"> </v>
      </c>
      <c r="BF83" s="274">
        <f t="shared" si="38"/>
        <v>1</v>
      </c>
      <c r="BG83" s="274" t="str">
        <f t="shared" si="38"/>
        <v xml:space="preserve"> </v>
      </c>
      <c r="BH83" s="274" t="str">
        <f t="shared" si="38"/>
        <v xml:space="preserve"> </v>
      </c>
      <c r="BI83" s="274" t="str">
        <f t="shared" si="38"/>
        <v xml:space="preserve"> </v>
      </c>
      <c r="BJ83" s="274" t="str">
        <f t="shared" si="38"/>
        <v xml:space="preserve"> </v>
      </c>
      <c r="BK83" s="274" t="str">
        <f t="shared" si="38"/>
        <v xml:space="preserve"> </v>
      </c>
      <c r="BL83" s="274" t="str">
        <f t="shared" si="38"/>
        <v xml:space="preserve"> </v>
      </c>
      <c r="BM83" s="274" t="str">
        <f t="shared" si="38"/>
        <v xml:space="preserve"> </v>
      </c>
      <c r="BN83" s="274" t="str">
        <f t="shared" si="38"/>
        <v xml:space="preserve"> </v>
      </c>
      <c r="BO83" s="274" t="str">
        <f t="shared" si="38"/>
        <v xml:space="preserve"> </v>
      </c>
      <c r="BP83" s="274" t="str">
        <f t="shared" si="38"/>
        <v xml:space="preserve"> </v>
      </c>
      <c r="BQ83" s="274" t="str">
        <f t="shared" si="38"/>
        <v xml:space="preserve"> </v>
      </c>
      <c r="BR83" s="274" t="str">
        <f t="shared" si="37"/>
        <v xml:space="preserve"> </v>
      </c>
      <c r="BS83" s="274" t="str">
        <f t="shared" si="37"/>
        <v xml:space="preserve"> </v>
      </c>
      <c r="BT83" s="274" t="str">
        <f t="shared" si="37"/>
        <v xml:space="preserve"> </v>
      </c>
      <c r="BU83" s="274" t="str">
        <f t="shared" si="37"/>
        <v xml:space="preserve"> </v>
      </c>
      <c r="BV83" s="274" t="str">
        <f t="shared" si="37"/>
        <v xml:space="preserve"> </v>
      </c>
      <c r="BW83" s="274" t="str">
        <f t="shared" si="37"/>
        <v xml:space="preserve"> </v>
      </c>
      <c r="BX83" s="274" t="str">
        <f t="shared" si="37"/>
        <v xml:space="preserve"> </v>
      </c>
      <c r="BY83" s="274" t="str">
        <f t="shared" si="37"/>
        <v xml:space="preserve"> </v>
      </c>
      <c r="BZ83" s="274" t="str">
        <f t="shared" si="37"/>
        <v xml:space="preserve"> </v>
      </c>
      <c r="CA83" s="274" t="str">
        <f t="shared" si="37"/>
        <v xml:space="preserve"> </v>
      </c>
      <c r="CB83" s="274" t="str">
        <f t="shared" si="37"/>
        <v xml:space="preserve"> </v>
      </c>
      <c r="CC83" s="274" t="str">
        <f t="shared" si="37"/>
        <v xml:space="preserve"> </v>
      </c>
      <c r="CD83" s="274" t="str">
        <f t="shared" si="37"/>
        <v xml:space="preserve"> </v>
      </c>
      <c r="CE83" s="274" t="str">
        <f t="shared" si="37"/>
        <v xml:space="preserve"> </v>
      </c>
      <c r="CF83" s="274" t="str">
        <f t="shared" si="37"/>
        <v xml:space="preserve"> </v>
      </c>
      <c r="CG83" s="274" t="str">
        <f t="shared" si="37"/>
        <v xml:space="preserve"> </v>
      </c>
      <c r="CH83" s="274" t="str">
        <f t="shared" si="37"/>
        <v xml:space="preserve"> </v>
      </c>
      <c r="CI83" s="274">
        <f t="shared" si="37"/>
        <v>1</v>
      </c>
      <c r="CJ83" s="274" t="str">
        <f t="shared" si="37"/>
        <v xml:space="preserve"> </v>
      </c>
      <c r="CK83" s="274" t="str">
        <f t="shared" si="37"/>
        <v xml:space="preserve"> </v>
      </c>
      <c r="CL83" s="274" t="str">
        <f t="shared" si="37"/>
        <v xml:space="preserve"> </v>
      </c>
      <c r="CM83" s="274">
        <f t="shared" si="37"/>
        <v>1</v>
      </c>
      <c r="CN83" s="274" t="str">
        <f t="shared" si="37"/>
        <v xml:space="preserve"> </v>
      </c>
      <c r="CO83" s="274">
        <f t="shared" si="37"/>
        <v>1</v>
      </c>
      <c r="CP83" s="274" t="str">
        <f t="shared" si="37"/>
        <v xml:space="preserve"> </v>
      </c>
      <c r="CQ83" s="274" t="str">
        <f t="shared" si="37"/>
        <v xml:space="preserve"> </v>
      </c>
      <c r="CR83" s="274" t="str">
        <f t="shared" si="37"/>
        <v xml:space="preserve"> </v>
      </c>
      <c r="CS83" s="274" t="str">
        <f t="shared" si="37"/>
        <v xml:space="preserve"> </v>
      </c>
      <c r="CT83" s="274" t="str">
        <f t="shared" si="37"/>
        <v xml:space="preserve"> </v>
      </c>
      <c r="CU83" s="274" t="str">
        <f t="shared" si="37"/>
        <v xml:space="preserve"> </v>
      </c>
      <c r="CV83" s="274" t="str">
        <f t="shared" si="37"/>
        <v xml:space="preserve"> </v>
      </c>
      <c r="CW83" s="274" t="str">
        <f t="shared" si="37"/>
        <v xml:space="preserve"> </v>
      </c>
      <c r="CX83" s="274" t="str">
        <f t="shared" si="37"/>
        <v xml:space="preserve"> </v>
      </c>
      <c r="CY83" s="274" t="str">
        <f t="shared" si="37"/>
        <v xml:space="preserve"> </v>
      </c>
      <c r="CZ83" s="274" t="str">
        <f t="shared" si="37"/>
        <v xml:space="preserve"> </v>
      </c>
      <c r="DA83" s="274" t="str">
        <f t="shared" si="37"/>
        <v xml:space="preserve"> </v>
      </c>
      <c r="DB83" s="274" t="str">
        <f t="shared" si="37"/>
        <v xml:space="preserve"> </v>
      </c>
      <c r="DC83" s="274" t="str">
        <f t="shared" si="37"/>
        <v xml:space="preserve"> </v>
      </c>
      <c r="DD83" s="274" t="str">
        <f t="shared" si="37"/>
        <v xml:space="preserve"> </v>
      </c>
      <c r="DE83" s="274" t="str">
        <f t="shared" si="37"/>
        <v xml:space="preserve"> </v>
      </c>
      <c r="DF83" s="274" t="str">
        <f t="shared" si="37"/>
        <v xml:space="preserve"> </v>
      </c>
      <c r="DG83" s="274" t="str">
        <f t="shared" si="37"/>
        <v xml:space="preserve"> </v>
      </c>
      <c r="DH83" s="274" t="str">
        <f t="shared" si="37"/>
        <v xml:space="preserve"> </v>
      </c>
      <c r="DI83" s="274" t="str">
        <f t="shared" si="37"/>
        <v xml:space="preserve"> </v>
      </c>
      <c r="DJ83" s="274" t="str">
        <f t="shared" si="37"/>
        <v xml:space="preserve"> </v>
      </c>
      <c r="DK83" s="274" t="str">
        <f t="shared" si="37"/>
        <v xml:space="preserve"> </v>
      </c>
      <c r="DL83" s="274" t="str">
        <f t="shared" si="37"/>
        <v xml:space="preserve"> </v>
      </c>
      <c r="DM83" s="274" t="str">
        <f t="shared" si="37"/>
        <v xml:space="preserve"> </v>
      </c>
      <c r="DN83" s="274" t="str">
        <f t="shared" si="37"/>
        <v xml:space="preserve"> </v>
      </c>
      <c r="DO83" s="274" t="str">
        <f t="shared" si="37"/>
        <v xml:space="preserve"> </v>
      </c>
      <c r="DP83" s="274" t="str">
        <f t="shared" si="37"/>
        <v xml:space="preserve"> </v>
      </c>
      <c r="DQ83" s="274" t="str">
        <f t="shared" si="37"/>
        <v xml:space="preserve"> </v>
      </c>
      <c r="DR83" s="274" t="str">
        <f t="shared" si="37"/>
        <v xml:space="preserve"> </v>
      </c>
      <c r="DS83" s="274" t="str">
        <f t="shared" si="37"/>
        <v xml:space="preserve"> </v>
      </c>
      <c r="DT83" s="274">
        <f t="shared" si="37"/>
        <v>1</v>
      </c>
      <c r="DU83" s="274" t="str">
        <f t="shared" si="37"/>
        <v xml:space="preserve"> </v>
      </c>
      <c r="DV83" s="274" t="str">
        <f t="shared" si="37"/>
        <v xml:space="preserve"> </v>
      </c>
      <c r="DW83" s="274" t="str">
        <f t="shared" si="37"/>
        <v xml:space="preserve"> </v>
      </c>
      <c r="DX83" s="274" t="str">
        <f t="shared" si="37"/>
        <v xml:space="preserve"> </v>
      </c>
      <c r="DY83" s="274" t="str">
        <f t="shared" si="37"/>
        <v xml:space="preserve"> </v>
      </c>
      <c r="DZ83" s="274" t="str">
        <f t="shared" si="37"/>
        <v xml:space="preserve"> </v>
      </c>
      <c r="EA83" s="274" t="str">
        <f t="shared" si="37"/>
        <v xml:space="preserve"> </v>
      </c>
      <c r="EB83" s="274" t="str">
        <f t="shared" si="37"/>
        <v xml:space="preserve"> </v>
      </c>
      <c r="EC83" s="274" t="str">
        <f t="shared" si="34"/>
        <v xml:space="preserve"> </v>
      </c>
      <c r="ED83" s="274" t="str">
        <f t="shared" si="33"/>
        <v xml:space="preserve"> </v>
      </c>
      <c r="EE83" s="274" t="str">
        <f t="shared" si="33"/>
        <v xml:space="preserve"> </v>
      </c>
      <c r="EF83" s="274" t="str">
        <f t="shared" si="33"/>
        <v xml:space="preserve"> </v>
      </c>
      <c r="EG83" s="274" t="str">
        <f t="shared" si="33"/>
        <v xml:space="preserve"> </v>
      </c>
      <c r="EH83" s="274" t="str">
        <f t="shared" si="33"/>
        <v xml:space="preserve"> </v>
      </c>
      <c r="EI83" s="274" t="str">
        <f t="shared" si="33"/>
        <v xml:space="preserve"> </v>
      </c>
      <c r="EJ83" s="274" t="str">
        <f t="shared" si="33"/>
        <v xml:space="preserve"> </v>
      </c>
    </row>
  </sheetData>
  <conditionalFormatting sqref="B70:EJ83">
    <cfRule type="cellIs" dxfId="0" priority="1" operator="equal">
      <formula>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Viewer</vt:lpstr>
      <vt:lpstr>Consolidated Viewer</vt:lpstr>
      <vt:lpstr>Balance Sheet</vt:lpstr>
      <vt:lpstr>Income Statement</vt:lpstr>
      <vt:lpstr>Budget</vt:lpstr>
      <vt:lpstr>Codes</vt:lpstr>
      <vt:lpstr>Lookup</vt:lpstr>
      <vt:lpstr>Revenue %</vt:lpstr>
      <vt:lpstr>Network</vt:lpstr>
      <vt:lpstr>Prop Type</vt:lpstr>
      <vt:lpstr>Flux Identifier</vt:lpstr>
      <vt:lpstr>Codes!Print_Area</vt:lpstr>
      <vt:lpstr>Network!Print_Area</vt:lpstr>
      <vt:lpstr>'Prop Type'!Print_Area</vt:lpstr>
      <vt:lpstr>'Revenue %'!Print_Area</vt:lpstr>
      <vt:lpstr>Viewer!Print_Area</vt:lpstr>
      <vt:lpstr>'Balance Sheet'!Print_Titles</vt:lpstr>
      <vt:lpstr>Network!Print_Titles</vt:lpstr>
      <vt:lpstr>'Prop Type'!Print_Titles</vt:lpstr>
      <vt:lpstr>'Revenue %'!Print_Titles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Roger Gallivan</dc:creator>
  <cp:lastModifiedBy>Nina</cp:lastModifiedBy>
  <cp:lastPrinted>2017-01-13T21:06:30Z</cp:lastPrinted>
  <dcterms:created xsi:type="dcterms:W3CDTF">2014-01-14T14:47:42Z</dcterms:created>
  <dcterms:modified xsi:type="dcterms:W3CDTF">2017-03-08T07:27:32Z</dcterms:modified>
</cp:coreProperties>
</file>